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50F1ACF-0195-4A53-9957-EB65BEBC616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 localSheetId="0">Key!$A:$G</definedName>
    <definedName name="nametranslations">#REF!</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EB207" i="46"/>
  <c r="BM207" i="46" s="1"/>
  <c r="EA207" i="46"/>
  <c r="BL207" i="46" s="1"/>
  <c r="DZ207" i="46"/>
  <c r="BK207" i="46" s="1"/>
  <c r="DY207" i="46"/>
  <c r="BJ207" i="46" s="1"/>
  <c r="DX207" i="46"/>
  <c r="BI207" i="46" s="1"/>
  <c r="DW207" i="46"/>
  <c r="BH207" i="46" s="1"/>
  <c r="DV207" i="46"/>
  <c r="BG207" i="46" s="1"/>
  <c r="DU207" i="46"/>
  <c r="DT207" i="46"/>
  <c r="BE207" i="46" s="1"/>
  <c r="DS207" i="46"/>
  <c r="DR207" i="46"/>
  <c r="BC207" i="46" s="1"/>
  <c r="DQ207" i="46"/>
  <c r="BB207" i="46" s="1"/>
  <c r="DP207" i="46"/>
  <c r="BA207" i="46" s="1"/>
  <c r="DO207" i="46"/>
  <c r="DN207" i="46"/>
  <c r="AY207" i="46" s="1"/>
  <c r="DM207" i="46"/>
  <c r="DL207" i="46"/>
  <c r="AW207" i="46" s="1"/>
  <c r="DK207" i="46"/>
  <c r="AV207" i="46" s="1"/>
  <c r="DJ207" i="46"/>
  <c r="AU207" i="46" s="1"/>
  <c r="DI207" i="46"/>
  <c r="AT207" i="46" s="1"/>
  <c r="DH207" i="46"/>
  <c r="AS207" i="46" s="1"/>
  <c r="DG207" i="46"/>
  <c r="AR207" i="46" s="1"/>
  <c r="DF207" i="46"/>
  <c r="AQ207" i="46" s="1"/>
  <c r="DE207" i="46"/>
  <c r="DD207" i="46"/>
  <c r="AO207" i="46" s="1"/>
  <c r="DC207" i="46"/>
  <c r="DB207" i="46"/>
  <c r="AM207" i="46" s="1"/>
  <c r="DA207" i="46"/>
  <c r="CZ207" i="46"/>
  <c r="CY207" i="46"/>
  <c r="AJ207" i="46" s="1"/>
  <c r="CX207" i="46"/>
  <c r="AI207" i="46" s="1"/>
  <c r="CW207" i="46"/>
  <c r="CV207" i="46"/>
  <c r="AG207" i="46" s="1"/>
  <c r="CU207" i="46"/>
  <c r="CT207" i="46"/>
  <c r="AE207" i="46" s="1"/>
  <c r="CS207" i="46"/>
  <c r="AD207" i="46" s="1"/>
  <c r="CR207" i="46"/>
  <c r="AC207" i="46" s="1"/>
  <c r="CQ207" i="46"/>
  <c r="CP207" i="46"/>
  <c r="AA207" i="46" s="1"/>
  <c r="CO207" i="46"/>
  <c r="CN207" i="46"/>
  <c r="Y207" i="46" s="1"/>
  <c r="CM207" i="46"/>
  <c r="X207" i="46" s="1"/>
  <c r="CL207" i="46"/>
  <c r="W207" i="46" s="1"/>
  <c r="CK207" i="46"/>
  <c r="V207" i="46" s="1"/>
  <c r="CJ207" i="46"/>
  <c r="U207" i="46" s="1"/>
  <c r="CI207" i="46"/>
  <c r="T207" i="46" s="1"/>
  <c r="CH207" i="46"/>
  <c r="S207" i="46" s="1"/>
  <c r="CG207" i="46"/>
  <c r="CF207" i="46"/>
  <c r="Q207" i="46" s="1"/>
  <c r="CE207" i="46"/>
  <c r="CD207" i="46"/>
  <c r="O207" i="46" s="1"/>
  <c r="CC207" i="46"/>
  <c r="N207" i="46" s="1"/>
  <c r="CB207" i="46"/>
  <c r="CA207" i="46"/>
  <c r="BZ207" i="46"/>
  <c r="K207" i="46" s="1"/>
  <c r="BY207" i="46"/>
  <c r="BX207" i="46"/>
  <c r="I207" i="46" s="1"/>
  <c r="BW207" i="46"/>
  <c r="H207" i="46" s="1"/>
  <c r="BV207" i="46"/>
  <c r="G207" i="46" s="1"/>
  <c r="BU207" i="46"/>
  <c r="F207" i="46" s="1"/>
  <c r="BT207" i="46"/>
  <c r="E207" i="46" s="1"/>
  <c r="BS207" i="46"/>
  <c r="D207" i="46" s="1"/>
  <c r="B207" i="46"/>
  <c r="B207" i="44" s="1"/>
  <c r="A207" i="46"/>
  <c r="A207" i="44" s="1"/>
  <c r="EF206" i="46"/>
  <c r="BQ206" i="46" s="1"/>
  <c r="EE206" i="46"/>
  <c r="BP206" i="46" s="1"/>
  <c r="ED206" i="46"/>
  <c r="BO206" i="44" s="1"/>
  <c r="EC206" i="46"/>
  <c r="BN206" i="44" s="1"/>
  <c r="EB206" i="46"/>
  <c r="EA206" i="46"/>
  <c r="DZ206" i="46"/>
  <c r="DY206" i="46"/>
  <c r="BJ206" i="46" s="1"/>
  <c r="DX206" i="46"/>
  <c r="BI206" i="46" s="1"/>
  <c r="DW206" i="46"/>
  <c r="DV206" i="46"/>
  <c r="DU206" i="46"/>
  <c r="BF206" i="46" s="1"/>
  <c r="DT206" i="46"/>
  <c r="BE206" i="46" s="1"/>
  <c r="DS206" i="46"/>
  <c r="BD206" i="46" s="1"/>
  <c r="DR206" i="46"/>
  <c r="DQ206" i="46"/>
  <c r="BB206" i="46" s="1"/>
  <c r="DP206" i="46"/>
  <c r="BA206" i="46" s="1"/>
  <c r="DO206" i="46"/>
  <c r="DN206" i="46"/>
  <c r="AY206" i="46" s="1"/>
  <c r="DM206" i="46"/>
  <c r="AX206" i="46" s="1"/>
  <c r="DL206" i="46"/>
  <c r="DK206" i="46"/>
  <c r="AV206" i="46" s="1"/>
  <c r="DJ206" i="46"/>
  <c r="DI206" i="46"/>
  <c r="AT206" i="46" s="1"/>
  <c r="DH206" i="46"/>
  <c r="AS206" i="46" s="1"/>
  <c r="DG206" i="46"/>
  <c r="AR206" i="46" s="1"/>
  <c r="DF206" i="46"/>
  <c r="AQ206" i="46" s="1"/>
  <c r="DE206" i="46"/>
  <c r="AP206" i="46" s="1"/>
  <c r="DD206" i="46"/>
  <c r="AO206" i="46" s="1"/>
  <c r="DC206" i="46"/>
  <c r="DB206" i="46"/>
  <c r="DA206" i="46"/>
  <c r="AL206" i="46" s="1"/>
  <c r="CZ206" i="46"/>
  <c r="AK206" i="46" s="1"/>
  <c r="CY206" i="46"/>
  <c r="CX206" i="46"/>
  <c r="AI206" i="46" s="1"/>
  <c r="CW206" i="46"/>
  <c r="AH206" i="46" s="1"/>
  <c r="CV206" i="46"/>
  <c r="CU206" i="46"/>
  <c r="AF206" i="46" s="1"/>
  <c r="CT206" i="46"/>
  <c r="CS206" i="46"/>
  <c r="AD206" i="46" s="1"/>
  <c r="CR206" i="46"/>
  <c r="AC206" i="46" s="1"/>
  <c r="CQ206" i="46"/>
  <c r="CP206" i="46"/>
  <c r="AA206" i="46" s="1"/>
  <c r="CO206" i="46"/>
  <c r="Z206" i="46" s="1"/>
  <c r="CN206" i="46"/>
  <c r="CM206" i="46"/>
  <c r="CL206" i="46"/>
  <c r="CK206" i="46"/>
  <c r="V206" i="46" s="1"/>
  <c r="CJ206" i="46"/>
  <c r="U206" i="46" s="1"/>
  <c r="CI206" i="46"/>
  <c r="CH206" i="46"/>
  <c r="S206" i="46" s="1"/>
  <c r="CG206" i="46"/>
  <c r="R206" i="46" s="1"/>
  <c r="CF206" i="46"/>
  <c r="Q206" i="46" s="1"/>
  <c r="CE206" i="46"/>
  <c r="P206" i="46" s="1"/>
  <c r="CD206" i="46"/>
  <c r="CC206" i="46"/>
  <c r="N206" i="46" s="1"/>
  <c r="CB206" i="46"/>
  <c r="M206" i="46" s="1"/>
  <c r="CA206" i="46"/>
  <c r="BZ206" i="46"/>
  <c r="K206" i="46" s="1"/>
  <c r="BY206" i="46"/>
  <c r="J206" i="46" s="1"/>
  <c r="BX206" i="46"/>
  <c r="BW206" i="46"/>
  <c r="BV206" i="46"/>
  <c r="BU206" i="46"/>
  <c r="F206" i="46" s="1"/>
  <c r="BT206" i="46"/>
  <c r="E206" i="46" s="1"/>
  <c r="BS206" i="46"/>
  <c r="BO206" i="46"/>
  <c r="BN206" i="46"/>
  <c r="B206" i="46"/>
  <c r="A206" i="46"/>
  <c r="C206" i="46" s="1"/>
  <c r="C206" i="44" s="1"/>
  <c r="EF205" i="46"/>
  <c r="EE205" i="46"/>
  <c r="BP205" i="46" s="1"/>
  <c r="ED205" i="46"/>
  <c r="BO205" i="46" s="1"/>
  <c r="EC205" i="46"/>
  <c r="BN205" i="46" s="1"/>
  <c r="EB205" i="46"/>
  <c r="BM205" i="46" s="1"/>
  <c r="EA205" i="46"/>
  <c r="BL205" i="46" s="1"/>
  <c r="DZ205" i="46"/>
  <c r="DY205" i="46"/>
  <c r="DX205" i="46"/>
  <c r="BI205" i="46" s="1"/>
  <c r="DW205" i="46"/>
  <c r="BH205" i="46" s="1"/>
  <c r="DV205" i="46"/>
  <c r="BG205" i="46" s="1"/>
  <c r="DU205" i="46"/>
  <c r="DT205" i="46"/>
  <c r="BE205" i="46" s="1"/>
  <c r="DS205" i="46"/>
  <c r="BD205" i="46" s="1"/>
  <c r="DR205" i="46"/>
  <c r="DQ205" i="46"/>
  <c r="BB205" i="46" s="1"/>
  <c r="DP205" i="46"/>
  <c r="BA205" i="46" s="1"/>
  <c r="DO205" i="46"/>
  <c r="AZ205" i="46" s="1"/>
  <c r="DN205" i="46"/>
  <c r="AY205" i="46" s="1"/>
  <c r="DM205" i="46"/>
  <c r="DL205" i="46"/>
  <c r="AW205" i="46" s="1"/>
  <c r="DK205" i="46"/>
  <c r="AV205" i="46" s="1"/>
  <c r="DJ205" i="46"/>
  <c r="DI205" i="46"/>
  <c r="DH205" i="46"/>
  <c r="AS205" i="46" s="1"/>
  <c r="DG205" i="46"/>
  <c r="AR205" i="46" s="1"/>
  <c r="DF205" i="46"/>
  <c r="AQ205" i="46" s="1"/>
  <c r="DE205" i="46"/>
  <c r="DD205" i="46"/>
  <c r="AO205" i="46" s="1"/>
  <c r="DC205" i="46"/>
  <c r="AN205" i="46" s="1"/>
  <c r="DB205" i="46"/>
  <c r="DA205" i="46"/>
  <c r="AL205" i="46" s="1"/>
  <c r="CZ205" i="46"/>
  <c r="AK205" i="46" s="1"/>
  <c r="CY205" i="46"/>
  <c r="AJ205" i="46" s="1"/>
  <c r="CX205" i="46"/>
  <c r="AI205" i="46" s="1"/>
  <c r="CW205" i="46"/>
  <c r="AH205" i="46" s="1"/>
  <c r="CV205" i="46"/>
  <c r="AG205" i="46" s="1"/>
  <c r="CU205" i="46"/>
  <c r="AF205" i="46" s="1"/>
  <c r="CT205" i="46"/>
  <c r="CS205" i="46"/>
  <c r="AD205" i="46" s="1"/>
  <c r="CR205" i="46"/>
  <c r="AC205" i="46" s="1"/>
  <c r="CQ205" i="46"/>
  <c r="AB205" i="46" s="1"/>
  <c r="CP205" i="46"/>
  <c r="AA205" i="46" s="1"/>
  <c r="CO205" i="46"/>
  <c r="CN205" i="46"/>
  <c r="Y205" i="46" s="1"/>
  <c r="CM205" i="46"/>
  <c r="X205" i="46" s="1"/>
  <c r="CL205" i="46"/>
  <c r="CK205" i="46"/>
  <c r="CJ205" i="46"/>
  <c r="U205" i="46" s="1"/>
  <c r="CI205" i="46"/>
  <c r="T205" i="46" s="1"/>
  <c r="CH205" i="46"/>
  <c r="S205" i="46" s="1"/>
  <c r="CG205" i="46"/>
  <c r="CF205" i="46"/>
  <c r="Q205" i="46" s="1"/>
  <c r="CE205" i="46"/>
  <c r="P205" i="46" s="1"/>
  <c r="CD205" i="46"/>
  <c r="CC205" i="46"/>
  <c r="N205" i="46" s="1"/>
  <c r="CB205" i="46"/>
  <c r="CA205" i="46"/>
  <c r="L205" i="46" s="1"/>
  <c r="BZ205" i="46"/>
  <c r="K205" i="46" s="1"/>
  <c r="BY205" i="46"/>
  <c r="BX205" i="46"/>
  <c r="I205" i="46" s="1"/>
  <c r="BW205" i="46"/>
  <c r="H205" i="46" s="1"/>
  <c r="BV205" i="46"/>
  <c r="BU205" i="46"/>
  <c r="BT205" i="46"/>
  <c r="BS205" i="46"/>
  <c r="D205" i="46" s="1"/>
  <c r="B205" i="46"/>
  <c r="B205" i="44" s="1"/>
  <c r="A205" i="46"/>
  <c r="A205" i="44" s="1"/>
  <c r="EF204" i="46"/>
  <c r="BQ204" i="46" s="1"/>
  <c r="EE204" i="46"/>
  <c r="ED204" i="46"/>
  <c r="BO204" i="44" s="1"/>
  <c r="EC204" i="46"/>
  <c r="BN204" i="44" s="1"/>
  <c r="EB204" i="46"/>
  <c r="BM204" i="46" s="1"/>
  <c r="EA204" i="46"/>
  <c r="BL204" i="46" s="1"/>
  <c r="DZ204" i="46"/>
  <c r="BK204" i="46" s="1"/>
  <c r="DY204" i="46"/>
  <c r="BJ204" i="46" s="1"/>
  <c r="DX204" i="46"/>
  <c r="BI204" i="46" s="1"/>
  <c r="DW204" i="46"/>
  <c r="DV204" i="46"/>
  <c r="DU204" i="46"/>
  <c r="DT204" i="46"/>
  <c r="BE204" i="46" s="1"/>
  <c r="DS204" i="46"/>
  <c r="BD204" i="46" s="1"/>
  <c r="DR204" i="46"/>
  <c r="BC204" i="46" s="1"/>
  <c r="DQ204" i="46"/>
  <c r="DP204" i="46"/>
  <c r="BA204" i="46" s="1"/>
  <c r="DO204" i="46"/>
  <c r="DN204" i="46"/>
  <c r="AY204" i="46" s="1"/>
  <c r="DM204" i="46"/>
  <c r="AX204" i="46" s="1"/>
  <c r="DL204" i="46"/>
  <c r="AW204" i="46" s="1"/>
  <c r="DK204" i="46"/>
  <c r="AV204" i="46" s="1"/>
  <c r="DJ204" i="46"/>
  <c r="AU204" i="46" s="1"/>
  <c r="DI204" i="46"/>
  <c r="DH204" i="46"/>
  <c r="AS204" i="46" s="1"/>
  <c r="DG204" i="46"/>
  <c r="DF204" i="46"/>
  <c r="AQ204" i="46" s="1"/>
  <c r="DE204" i="46"/>
  <c r="DD204" i="46"/>
  <c r="DC204" i="46"/>
  <c r="AN204" i="46" s="1"/>
  <c r="DB204" i="46"/>
  <c r="AM204" i="46" s="1"/>
  <c r="DA204" i="46"/>
  <c r="AL204" i="46" s="1"/>
  <c r="CZ204" i="46"/>
  <c r="AK204" i="46" s="1"/>
  <c r="CY204" i="46"/>
  <c r="CX204" i="46"/>
  <c r="CW204" i="46"/>
  <c r="AH204" i="46" s="1"/>
  <c r="CV204" i="46"/>
  <c r="AG204" i="46" s="1"/>
  <c r="CU204" i="46"/>
  <c r="AF204" i="46" s="1"/>
  <c r="CT204" i="46"/>
  <c r="AE204" i="46" s="1"/>
  <c r="CS204" i="46"/>
  <c r="AD204" i="46" s="1"/>
  <c r="CR204" i="46"/>
  <c r="AC204" i="46" s="1"/>
  <c r="CQ204" i="46"/>
  <c r="CP204" i="46"/>
  <c r="CO204" i="46"/>
  <c r="Z204" i="46" s="1"/>
  <c r="CN204" i="46"/>
  <c r="Y204" i="46" s="1"/>
  <c r="CM204" i="46"/>
  <c r="X204" i="46" s="1"/>
  <c r="CL204" i="46"/>
  <c r="W204" i="46" s="1"/>
  <c r="CK204" i="46"/>
  <c r="CJ204" i="46"/>
  <c r="U204" i="46" s="1"/>
  <c r="CI204" i="46"/>
  <c r="CH204" i="46"/>
  <c r="CG204" i="46"/>
  <c r="CF204" i="46"/>
  <c r="Q204" i="46" s="1"/>
  <c r="CE204" i="46"/>
  <c r="P204" i="46" s="1"/>
  <c r="CD204" i="46"/>
  <c r="O204" i="46" s="1"/>
  <c r="CC204" i="46"/>
  <c r="CB204" i="46"/>
  <c r="M204" i="46" s="1"/>
  <c r="CA204" i="46"/>
  <c r="BZ204" i="46"/>
  <c r="K204" i="46" s="1"/>
  <c r="BY204" i="46"/>
  <c r="J204" i="46" s="1"/>
  <c r="BX204" i="46"/>
  <c r="I204" i="46" s="1"/>
  <c r="BW204" i="46"/>
  <c r="H204" i="46" s="1"/>
  <c r="BV204" i="46"/>
  <c r="G204" i="46" s="1"/>
  <c r="BU204" i="46"/>
  <c r="F204" i="46" s="1"/>
  <c r="BT204" i="46"/>
  <c r="E204" i="46" s="1"/>
  <c r="BS204" i="46"/>
  <c r="BO204" i="46"/>
  <c r="BN204" i="46"/>
  <c r="B204" i="46"/>
  <c r="B204" i="44" s="1"/>
  <c r="A204" i="46"/>
  <c r="C204" i="46" s="1"/>
  <c r="C204" i="44" s="1"/>
  <c r="EF203" i="46"/>
  <c r="BQ203" i="46" s="1"/>
  <c r="EE203" i="46"/>
  <c r="ED203" i="46"/>
  <c r="BO203" i="46" s="1"/>
  <c r="EC203" i="46"/>
  <c r="EB203" i="46"/>
  <c r="EA203" i="46"/>
  <c r="DZ203" i="46"/>
  <c r="BK203" i="46" s="1"/>
  <c r="DY203" i="46"/>
  <c r="BJ203" i="46" s="1"/>
  <c r="DX203" i="46"/>
  <c r="BI203" i="46" s="1"/>
  <c r="DW203" i="46"/>
  <c r="BH203" i="46" s="1"/>
  <c r="DV203" i="46"/>
  <c r="BG203" i="46" s="1"/>
  <c r="DU203" i="46"/>
  <c r="DT203" i="46"/>
  <c r="BE203" i="46" s="1"/>
  <c r="DS203" i="46"/>
  <c r="BD203" i="46" s="1"/>
  <c r="DR203" i="46"/>
  <c r="BC203" i="46" s="1"/>
  <c r="DQ203" i="46"/>
  <c r="BB203" i="46" s="1"/>
  <c r="DP203" i="46"/>
  <c r="BA203" i="46" s="1"/>
  <c r="DO203" i="46"/>
  <c r="DN203" i="46"/>
  <c r="AY203" i="46" s="1"/>
  <c r="DM203" i="46"/>
  <c r="DL203" i="46"/>
  <c r="DK203" i="46"/>
  <c r="DJ203" i="46"/>
  <c r="AU203" i="46" s="1"/>
  <c r="DI203" i="46"/>
  <c r="AT203" i="46" s="1"/>
  <c r="DH203" i="46"/>
  <c r="AS203" i="46" s="1"/>
  <c r="DG203" i="46"/>
  <c r="AR203" i="46" s="1"/>
  <c r="DF203" i="46"/>
  <c r="AQ203" i="46" s="1"/>
  <c r="DE203" i="46"/>
  <c r="DD203" i="46"/>
  <c r="AO203" i="46" s="1"/>
  <c r="DC203" i="46"/>
  <c r="AN203" i="46" s="1"/>
  <c r="DB203" i="46"/>
  <c r="DA203" i="46"/>
  <c r="AL203" i="46" s="1"/>
  <c r="CZ203" i="46"/>
  <c r="AK203" i="46" s="1"/>
  <c r="CY203" i="46"/>
  <c r="AJ203" i="46" s="1"/>
  <c r="CX203" i="46"/>
  <c r="AI203" i="46" s="1"/>
  <c r="CW203" i="46"/>
  <c r="CV203" i="46"/>
  <c r="AG203" i="46" s="1"/>
  <c r="CU203" i="46"/>
  <c r="CT203" i="46"/>
  <c r="CS203" i="46"/>
  <c r="AD203" i="46" s="1"/>
  <c r="CR203" i="46"/>
  <c r="AC203" i="46" s="1"/>
  <c r="CQ203" i="46"/>
  <c r="CP203" i="46"/>
  <c r="AA203" i="46" s="1"/>
  <c r="CO203" i="46"/>
  <c r="CN203" i="46"/>
  <c r="Y203" i="46" s="1"/>
  <c r="CM203" i="46"/>
  <c r="X203" i="46" s="1"/>
  <c r="CL203" i="46"/>
  <c r="W203" i="46" s="1"/>
  <c r="CK203" i="46"/>
  <c r="V203" i="46" s="1"/>
  <c r="CJ203" i="46"/>
  <c r="U203" i="46" s="1"/>
  <c r="CI203" i="46"/>
  <c r="CH203" i="46"/>
  <c r="S203" i="46" s="1"/>
  <c r="CG203" i="46"/>
  <c r="CF203" i="46"/>
  <c r="CE203" i="46"/>
  <c r="P203" i="46" s="1"/>
  <c r="CD203" i="46"/>
  <c r="O203" i="46" s="1"/>
  <c r="CC203" i="46"/>
  <c r="N203" i="46" s="1"/>
  <c r="CB203" i="46"/>
  <c r="M203" i="46" s="1"/>
  <c r="CA203" i="46"/>
  <c r="BZ203" i="46"/>
  <c r="K203" i="46" s="1"/>
  <c r="BY203" i="46"/>
  <c r="BX203" i="46"/>
  <c r="BW203" i="46"/>
  <c r="BV203" i="46"/>
  <c r="G203" i="46" s="1"/>
  <c r="BU203" i="46"/>
  <c r="F203" i="46" s="1"/>
  <c r="BT203" i="46"/>
  <c r="E203" i="46" s="1"/>
  <c r="BS203" i="46"/>
  <c r="B203" i="46"/>
  <c r="B203" i="44" s="1"/>
  <c r="A203" i="46"/>
  <c r="C203" i="46" s="1"/>
  <c r="C203" i="44" s="1"/>
  <c r="EF202" i="46"/>
  <c r="BQ202" i="46" s="1"/>
  <c r="EE202" i="46"/>
  <c r="BP202" i="46" s="1"/>
  <c r="ED202" i="46"/>
  <c r="BO202" i="44" s="1"/>
  <c r="EC202" i="46"/>
  <c r="BN202" i="44" s="1"/>
  <c r="EB202" i="46"/>
  <c r="BM202" i="46" s="1"/>
  <c r="EA202" i="46"/>
  <c r="BL202" i="46" s="1"/>
  <c r="DZ202" i="46"/>
  <c r="BK202" i="46" s="1"/>
  <c r="DY202" i="46"/>
  <c r="BJ202" i="46" s="1"/>
  <c r="DX202" i="46"/>
  <c r="DW202" i="46"/>
  <c r="DV202" i="46"/>
  <c r="DU202" i="46"/>
  <c r="BF202" i="46" s="1"/>
  <c r="DT202" i="46"/>
  <c r="BE202" i="46" s="1"/>
  <c r="DS202" i="46"/>
  <c r="DR202" i="46"/>
  <c r="BC202" i="46" s="1"/>
  <c r="DQ202" i="46"/>
  <c r="BB202" i="46" s="1"/>
  <c r="DP202" i="46"/>
  <c r="BA202" i="46" s="1"/>
  <c r="DO202" i="46"/>
  <c r="AZ202" i="46" s="1"/>
  <c r="DN202" i="46"/>
  <c r="DM202" i="46"/>
  <c r="AX202" i="46" s="1"/>
  <c r="DL202" i="46"/>
  <c r="AW202" i="46" s="1"/>
  <c r="DK202" i="46"/>
  <c r="AV202" i="46" s="1"/>
  <c r="DJ202" i="46"/>
  <c r="AU202" i="46" s="1"/>
  <c r="DI202" i="46"/>
  <c r="AT202" i="46" s="1"/>
  <c r="DH202" i="46"/>
  <c r="AS202" i="46" s="1"/>
  <c r="DG202" i="46"/>
  <c r="AR202" i="46" s="1"/>
  <c r="DF202" i="46"/>
  <c r="DE202" i="46"/>
  <c r="AP202" i="46" s="1"/>
  <c r="DD202" i="46"/>
  <c r="AO202" i="46" s="1"/>
  <c r="DC202" i="46"/>
  <c r="DB202" i="46"/>
  <c r="AM202" i="46" s="1"/>
  <c r="DA202" i="46"/>
  <c r="AL202" i="46" s="1"/>
  <c r="CZ202" i="46"/>
  <c r="AK202" i="46" s="1"/>
  <c r="CY202" i="46"/>
  <c r="CX202" i="46"/>
  <c r="CW202" i="46"/>
  <c r="AH202" i="46" s="1"/>
  <c r="CV202" i="46"/>
  <c r="AG202" i="46" s="1"/>
  <c r="CU202" i="46"/>
  <c r="AF202" i="46" s="1"/>
  <c r="CT202" i="46"/>
  <c r="AE202" i="46" s="1"/>
  <c r="CS202" i="46"/>
  <c r="AD202" i="46" s="1"/>
  <c r="CR202" i="46"/>
  <c r="AC202" i="46" s="1"/>
  <c r="CQ202" i="46"/>
  <c r="AB202" i="46" s="1"/>
  <c r="CP202" i="46"/>
  <c r="CO202" i="46"/>
  <c r="Z202" i="46" s="1"/>
  <c r="CN202" i="46"/>
  <c r="Y202" i="46" s="1"/>
  <c r="CM202" i="46"/>
  <c r="CL202" i="46"/>
  <c r="W202" i="46" s="1"/>
  <c r="CK202" i="46"/>
  <c r="V202" i="46" s="1"/>
  <c r="CJ202" i="46"/>
  <c r="CI202" i="46"/>
  <c r="CH202" i="46"/>
  <c r="CG202" i="46"/>
  <c r="R202" i="46" s="1"/>
  <c r="CF202" i="46"/>
  <c r="Q202" i="46" s="1"/>
  <c r="CE202" i="46"/>
  <c r="CD202" i="46"/>
  <c r="O202" i="46" s="1"/>
  <c r="CC202" i="46"/>
  <c r="N202" i="46" s="1"/>
  <c r="CB202" i="46"/>
  <c r="M202" i="46" s="1"/>
  <c r="CA202" i="46"/>
  <c r="L202" i="46" s="1"/>
  <c r="BZ202" i="46"/>
  <c r="BY202" i="46"/>
  <c r="J202" i="46" s="1"/>
  <c r="BX202" i="46"/>
  <c r="I202" i="46" s="1"/>
  <c r="BW202" i="46"/>
  <c r="BV202" i="46"/>
  <c r="G202" i="46" s="1"/>
  <c r="BU202" i="46"/>
  <c r="F202" i="46" s="1"/>
  <c r="BT202" i="46"/>
  <c r="BS202" i="46"/>
  <c r="BO202" i="46"/>
  <c r="BN202" i="46"/>
  <c r="B202" i="46"/>
  <c r="B202" i="44" s="1"/>
  <c r="A202" i="46"/>
  <c r="C202" i="46" s="1"/>
  <c r="C202" i="44" s="1"/>
  <c r="EF201" i="46"/>
  <c r="BQ201" i="46" s="1"/>
  <c r="EE201" i="46"/>
  <c r="ED201" i="46"/>
  <c r="EC201" i="46"/>
  <c r="BN201" i="46" s="1"/>
  <c r="EB201" i="46"/>
  <c r="EA201" i="46"/>
  <c r="BL201" i="46" s="1"/>
  <c r="DZ201" i="46"/>
  <c r="BK201" i="46" s="1"/>
  <c r="DY201" i="46"/>
  <c r="DX201" i="46"/>
  <c r="BI201" i="46" s="1"/>
  <c r="DW201" i="46"/>
  <c r="DV201" i="46"/>
  <c r="DU201" i="46"/>
  <c r="DT201" i="46"/>
  <c r="DS201" i="46"/>
  <c r="BD201" i="46" s="1"/>
  <c r="DR201" i="46"/>
  <c r="BC201" i="46" s="1"/>
  <c r="DQ201" i="46"/>
  <c r="BB201" i="46" s="1"/>
  <c r="DP201" i="46"/>
  <c r="BA201" i="46" s="1"/>
  <c r="DO201" i="46"/>
  <c r="DN201" i="46"/>
  <c r="AY201" i="46" s="1"/>
  <c r="DM201" i="46"/>
  <c r="AX201" i="46" s="1"/>
  <c r="DL201" i="46"/>
  <c r="AW201" i="46" s="1"/>
  <c r="DK201" i="46"/>
  <c r="AV201" i="46" s="1"/>
  <c r="DJ201" i="46"/>
  <c r="AU201" i="46" s="1"/>
  <c r="DI201" i="46"/>
  <c r="AT201" i="46" s="1"/>
  <c r="DH201" i="46"/>
  <c r="AS201" i="46" s="1"/>
  <c r="DG201" i="46"/>
  <c r="DF201" i="46"/>
  <c r="AQ201" i="46" s="1"/>
  <c r="DE201" i="46"/>
  <c r="AP201" i="46" s="1"/>
  <c r="DD201" i="46"/>
  <c r="AO201" i="46" s="1"/>
  <c r="DC201" i="46"/>
  <c r="AN201" i="46" s="1"/>
  <c r="DB201" i="46"/>
  <c r="AM201" i="46" s="1"/>
  <c r="DA201" i="46"/>
  <c r="AL201" i="46" s="1"/>
  <c r="CZ201" i="46"/>
  <c r="AK201" i="46" s="1"/>
  <c r="CY201" i="46"/>
  <c r="CX201" i="46"/>
  <c r="CW201" i="46"/>
  <c r="AH201" i="46" s="1"/>
  <c r="CV201" i="46"/>
  <c r="AG201" i="46" s="1"/>
  <c r="CU201" i="46"/>
  <c r="AF201" i="46" s="1"/>
  <c r="CT201" i="46"/>
  <c r="AE201" i="46" s="1"/>
  <c r="CS201" i="46"/>
  <c r="CR201" i="46"/>
  <c r="AC201" i="46" s="1"/>
  <c r="CQ201" i="46"/>
  <c r="CP201" i="46"/>
  <c r="AA201" i="46" s="1"/>
  <c r="CO201" i="46"/>
  <c r="Z201" i="46" s="1"/>
  <c r="CN201" i="46"/>
  <c r="Y201" i="46" s="1"/>
  <c r="CM201" i="46"/>
  <c r="X201" i="46" s="1"/>
  <c r="CL201" i="46"/>
  <c r="W201" i="46" s="1"/>
  <c r="CK201" i="46"/>
  <c r="CJ201" i="46"/>
  <c r="U201" i="46" s="1"/>
  <c r="CI201" i="46"/>
  <c r="CH201" i="46"/>
  <c r="CG201" i="46"/>
  <c r="CF201" i="46"/>
  <c r="Q201" i="46" s="1"/>
  <c r="CE201" i="46"/>
  <c r="P201" i="46" s="1"/>
  <c r="CD201" i="46"/>
  <c r="O201" i="46" s="1"/>
  <c r="CC201" i="46"/>
  <c r="CB201" i="46"/>
  <c r="M201" i="46" s="1"/>
  <c r="CA201" i="46"/>
  <c r="BZ201" i="46"/>
  <c r="BY201" i="46"/>
  <c r="J201" i="46" s="1"/>
  <c r="BX201" i="46"/>
  <c r="I201" i="46" s="1"/>
  <c r="BW201" i="46"/>
  <c r="H201" i="46" s="1"/>
  <c r="BV201" i="46"/>
  <c r="G201" i="46" s="1"/>
  <c r="BU201" i="46"/>
  <c r="BT201" i="46"/>
  <c r="E201" i="46" s="1"/>
  <c r="BS201" i="46"/>
  <c r="B201" i="46"/>
  <c r="B201" i="44" s="1"/>
  <c r="A201" i="46"/>
  <c r="C201" i="46" s="1"/>
  <c r="C201" i="44" s="1"/>
  <c r="EF200" i="46"/>
  <c r="BQ200" i="46" s="1"/>
  <c r="EE200" i="46"/>
  <c r="BP200" i="46" s="1"/>
  <c r="ED200" i="46"/>
  <c r="BO200" i="46" s="1"/>
  <c r="EC200" i="46"/>
  <c r="EB200" i="46"/>
  <c r="BM200" i="46" s="1"/>
  <c r="EA200" i="46"/>
  <c r="DZ200" i="46"/>
  <c r="DY200" i="46"/>
  <c r="BJ200" i="46" s="1"/>
  <c r="DX200" i="46"/>
  <c r="BI200" i="46" s="1"/>
  <c r="DW200" i="46"/>
  <c r="BH200" i="46" s="1"/>
  <c r="DV200" i="46"/>
  <c r="BG200" i="46" s="1"/>
  <c r="DU200" i="46"/>
  <c r="DT200" i="46"/>
  <c r="BE200" i="46" s="1"/>
  <c r="DS200" i="46"/>
  <c r="DR200" i="46"/>
  <c r="BC200" i="46" s="1"/>
  <c r="DQ200" i="46"/>
  <c r="BB200" i="46" s="1"/>
  <c r="DP200" i="46"/>
  <c r="BA200" i="46" s="1"/>
  <c r="DO200" i="46"/>
  <c r="AZ200" i="46" s="1"/>
  <c r="DN200" i="46"/>
  <c r="AY200" i="46" s="1"/>
  <c r="DM200" i="46"/>
  <c r="AX200" i="46" s="1"/>
  <c r="DL200" i="46"/>
  <c r="AW200" i="46" s="1"/>
  <c r="DK200" i="46"/>
  <c r="DJ200" i="46"/>
  <c r="AU200" i="46" s="1"/>
  <c r="DI200" i="46"/>
  <c r="DH200" i="46"/>
  <c r="DG200" i="46"/>
  <c r="AR200" i="46" s="1"/>
  <c r="DF200" i="46"/>
  <c r="AQ200" i="46" s="1"/>
  <c r="DE200" i="46"/>
  <c r="DD200" i="46"/>
  <c r="AO200" i="46" s="1"/>
  <c r="DC200" i="46"/>
  <c r="DB200" i="46"/>
  <c r="DA200" i="46"/>
  <c r="CZ200" i="46"/>
  <c r="AK200" i="46" s="1"/>
  <c r="CY200" i="46"/>
  <c r="AJ200" i="46" s="1"/>
  <c r="CX200" i="46"/>
  <c r="AI200" i="46" s="1"/>
  <c r="CW200" i="46"/>
  <c r="CV200" i="46"/>
  <c r="AG200" i="46" s="1"/>
  <c r="CU200" i="46"/>
  <c r="CT200" i="46"/>
  <c r="AE200" i="46" s="1"/>
  <c r="CS200" i="46"/>
  <c r="CR200" i="46"/>
  <c r="AC200" i="46" s="1"/>
  <c r="CQ200" i="46"/>
  <c r="AB200" i="46" s="1"/>
  <c r="CP200" i="46"/>
  <c r="AA200" i="46" s="1"/>
  <c r="CO200" i="46"/>
  <c r="Z200" i="46" s="1"/>
  <c r="CN200" i="46"/>
  <c r="Y200" i="46" s="1"/>
  <c r="CM200" i="46"/>
  <c r="CL200" i="46"/>
  <c r="W200" i="46" s="1"/>
  <c r="CK200" i="46"/>
  <c r="CJ200" i="46"/>
  <c r="U200" i="46" s="1"/>
  <c r="CI200" i="46"/>
  <c r="T200" i="46" s="1"/>
  <c r="CH200" i="46"/>
  <c r="S200" i="46" s="1"/>
  <c r="CG200" i="46"/>
  <c r="R200" i="46" s="1"/>
  <c r="CF200" i="46"/>
  <c r="Q200" i="46" s="1"/>
  <c r="CE200" i="46"/>
  <c r="CD200" i="46"/>
  <c r="O200" i="46" s="1"/>
  <c r="CC200" i="46"/>
  <c r="N200" i="46" s="1"/>
  <c r="CB200" i="46"/>
  <c r="CA200" i="46"/>
  <c r="L200" i="46" s="1"/>
  <c r="BZ200" i="46"/>
  <c r="K200" i="46" s="1"/>
  <c r="BY200" i="46"/>
  <c r="J200" i="46" s="1"/>
  <c r="BX200" i="46"/>
  <c r="I200" i="46" s="1"/>
  <c r="BW200" i="46"/>
  <c r="BV200" i="46"/>
  <c r="G200" i="46" s="1"/>
  <c r="BU200" i="46"/>
  <c r="BT200" i="46"/>
  <c r="E200" i="46" s="1"/>
  <c r="BS200" i="46"/>
  <c r="D200" i="46" s="1"/>
  <c r="B200" i="46"/>
  <c r="B200" i="44" s="1"/>
  <c r="A200" i="46"/>
  <c r="C200" i="46" s="1"/>
  <c r="C200" i="44" s="1"/>
  <c r="EF199" i="46"/>
  <c r="BQ199" i="46" s="1"/>
  <c r="EE199" i="46"/>
  <c r="BP199" i="46" s="1"/>
  <c r="ED199" i="46"/>
  <c r="EC199" i="46"/>
  <c r="EB199" i="46"/>
  <c r="BM199" i="46" s="1"/>
  <c r="EA199" i="46"/>
  <c r="BL199" i="46" s="1"/>
  <c r="DZ199" i="46"/>
  <c r="BK199" i="46" s="1"/>
  <c r="DY199" i="46"/>
  <c r="BJ199" i="46" s="1"/>
  <c r="DX199" i="46"/>
  <c r="BI199" i="46" s="1"/>
  <c r="DW199" i="46"/>
  <c r="BH199" i="46" s="1"/>
  <c r="DV199" i="46"/>
  <c r="DU199" i="46"/>
  <c r="DT199" i="46"/>
  <c r="BE199" i="46" s="1"/>
  <c r="DS199" i="46"/>
  <c r="BD199" i="46" s="1"/>
  <c r="DR199" i="46"/>
  <c r="BC199" i="46" s="1"/>
  <c r="DQ199" i="46"/>
  <c r="DP199" i="46"/>
  <c r="BA199" i="46" s="1"/>
  <c r="DO199" i="46"/>
  <c r="AZ199" i="46" s="1"/>
  <c r="DN199" i="46"/>
  <c r="AY199" i="44" s="1"/>
  <c r="DM199" i="46"/>
  <c r="DL199" i="46"/>
  <c r="AW199" i="46" s="1"/>
  <c r="DK199" i="46"/>
  <c r="AV199" i="46" s="1"/>
  <c r="DJ199" i="46"/>
  <c r="AU199" i="46" s="1"/>
  <c r="DI199" i="46"/>
  <c r="DH199" i="46"/>
  <c r="AS199" i="46" s="1"/>
  <c r="DG199" i="46"/>
  <c r="AR199" i="46" s="1"/>
  <c r="DF199" i="46"/>
  <c r="DE199" i="46"/>
  <c r="DD199" i="46"/>
  <c r="DC199" i="46"/>
  <c r="AN199" i="46" s="1"/>
  <c r="DB199" i="46"/>
  <c r="AM199" i="46" s="1"/>
  <c r="DA199" i="46"/>
  <c r="CZ199" i="46"/>
  <c r="AK199" i="46" s="1"/>
  <c r="CY199" i="46"/>
  <c r="AJ199" i="46" s="1"/>
  <c r="CX199" i="46"/>
  <c r="CW199" i="46"/>
  <c r="AH199" i="46" s="1"/>
  <c r="CV199" i="46"/>
  <c r="CU199" i="46"/>
  <c r="AF199" i="46" s="1"/>
  <c r="CT199" i="46"/>
  <c r="AE199" i="46" s="1"/>
  <c r="CS199" i="46"/>
  <c r="CR199" i="46"/>
  <c r="AC199" i="46" s="1"/>
  <c r="CQ199" i="46"/>
  <c r="AB199" i="46" s="1"/>
  <c r="CP199" i="46"/>
  <c r="CO199" i="46"/>
  <c r="CN199" i="46"/>
  <c r="Y199" i="46" s="1"/>
  <c r="CM199" i="46"/>
  <c r="X199" i="46" s="1"/>
  <c r="CL199" i="46"/>
  <c r="W199" i="46" s="1"/>
  <c r="CK199" i="46"/>
  <c r="V199" i="46" s="1"/>
  <c r="CJ199" i="46"/>
  <c r="U199" i="46" s="1"/>
  <c r="CI199" i="46"/>
  <c r="T199" i="46" s="1"/>
  <c r="CH199" i="46"/>
  <c r="CG199" i="46"/>
  <c r="R199" i="46" s="1"/>
  <c r="CF199" i="46"/>
  <c r="Q199" i="46" s="1"/>
  <c r="CE199" i="46"/>
  <c r="P199" i="46" s="1"/>
  <c r="CD199" i="46"/>
  <c r="O199" i="46" s="1"/>
  <c r="CC199" i="46"/>
  <c r="CB199" i="46"/>
  <c r="M199" i="46" s="1"/>
  <c r="CA199" i="46"/>
  <c r="L199" i="46" s="1"/>
  <c r="BZ199" i="46"/>
  <c r="BY199" i="46"/>
  <c r="BX199" i="46"/>
  <c r="I199" i="46" s="1"/>
  <c r="BW199" i="46"/>
  <c r="H199" i="46" s="1"/>
  <c r="BV199" i="46"/>
  <c r="G199" i="46" s="1"/>
  <c r="BU199" i="46"/>
  <c r="F199" i="46" s="1"/>
  <c r="BT199" i="46"/>
  <c r="E199" i="46" s="1"/>
  <c r="BS199" i="46"/>
  <c r="D199" i="46" s="1"/>
  <c r="AY199" i="46"/>
  <c r="B199" i="46"/>
  <c r="B199" i="44" s="1"/>
  <c r="A199" i="46"/>
  <c r="C199" i="46" s="1"/>
  <c r="C199" i="44" s="1"/>
  <c r="EF198" i="46"/>
  <c r="BQ198" i="46" s="1"/>
  <c r="EE198" i="46"/>
  <c r="BP198" i="46" s="1"/>
  <c r="ED198" i="46"/>
  <c r="BO198" i="44" s="1"/>
  <c r="EC198" i="46"/>
  <c r="BN198" i="46" s="1"/>
  <c r="EB198" i="46"/>
  <c r="BM198" i="46" s="1"/>
  <c r="EA198" i="46"/>
  <c r="BL198" i="46" s="1"/>
  <c r="DZ198" i="46"/>
  <c r="DY198" i="46"/>
  <c r="BJ198" i="46" s="1"/>
  <c r="DX198" i="46"/>
  <c r="BI198" i="46" s="1"/>
  <c r="DW198" i="46"/>
  <c r="BH198" i="46" s="1"/>
  <c r="DV198" i="46"/>
  <c r="DU198" i="46"/>
  <c r="BF198" i="46" s="1"/>
  <c r="DT198" i="46"/>
  <c r="BE198" i="46" s="1"/>
  <c r="DS198" i="46"/>
  <c r="DR198" i="46"/>
  <c r="BC198" i="46" s="1"/>
  <c r="DQ198" i="46"/>
  <c r="BB198" i="46" s="1"/>
  <c r="DP198" i="46"/>
  <c r="BA198" i="46" s="1"/>
  <c r="DO198" i="46"/>
  <c r="AZ198" i="46" s="1"/>
  <c r="DN198" i="46"/>
  <c r="DM198" i="46"/>
  <c r="AX198" i="46" s="1"/>
  <c r="DL198" i="46"/>
  <c r="AW198" i="46" s="1"/>
  <c r="DK198" i="46"/>
  <c r="AV198" i="46" s="1"/>
  <c r="DJ198" i="46"/>
  <c r="DI198" i="46"/>
  <c r="AT198" i="46" s="1"/>
  <c r="DH198" i="46"/>
  <c r="AS198" i="46" s="1"/>
  <c r="DG198" i="46"/>
  <c r="AR198" i="46" s="1"/>
  <c r="DF198" i="46"/>
  <c r="DE198" i="46"/>
  <c r="AP198" i="46" s="1"/>
  <c r="DD198" i="46"/>
  <c r="AO198" i="46" s="1"/>
  <c r="DC198" i="46"/>
  <c r="AN198" i="46" s="1"/>
  <c r="DB198" i="46"/>
  <c r="AM198" i="46" s="1"/>
  <c r="DA198" i="46"/>
  <c r="AL198" i="46" s="1"/>
  <c r="CZ198" i="46"/>
  <c r="AK198" i="46" s="1"/>
  <c r="CY198" i="46"/>
  <c r="AJ198" i="46" s="1"/>
  <c r="CX198" i="46"/>
  <c r="CW198" i="46"/>
  <c r="AH198" i="46" s="1"/>
  <c r="CV198" i="46"/>
  <c r="AG198" i="46" s="1"/>
  <c r="CU198" i="46"/>
  <c r="CT198" i="46"/>
  <c r="CS198" i="46"/>
  <c r="AD198" i="46" s="1"/>
  <c r="CR198" i="46"/>
  <c r="AC198" i="46" s="1"/>
  <c r="CQ198" i="46"/>
  <c r="AB198" i="46" s="1"/>
  <c r="CP198" i="46"/>
  <c r="CO198" i="46"/>
  <c r="Z198" i="46" s="1"/>
  <c r="CN198" i="46"/>
  <c r="Y198" i="46" s="1"/>
  <c r="CM198" i="46"/>
  <c r="X198" i="46" s="1"/>
  <c r="CL198" i="46"/>
  <c r="W198" i="46" s="1"/>
  <c r="CK198" i="46"/>
  <c r="V198" i="46" s="1"/>
  <c r="CJ198" i="46"/>
  <c r="U198" i="46" s="1"/>
  <c r="CI198" i="46"/>
  <c r="T198" i="46" s="1"/>
  <c r="CH198" i="46"/>
  <c r="CG198" i="46"/>
  <c r="R198" i="46" s="1"/>
  <c r="CF198" i="46"/>
  <c r="Q198" i="46" s="1"/>
  <c r="CE198" i="46"/>
  <c r="P198" i="46" s="1"/>
  <c r="CD198" i="46"/>
  <c r="CC198" i="46"/>
  <c r="N198" i="46" s="1"/>
  <c r="CB198" i="46"/>
  <c r="M198" i="46" s="1"/>
  <c r="CA198" i="46"/>
  <c r="L198" i="46" s="1"/>
  <c r="BZ198" i="46"/>
  <c r="BY198" i="46"/>
  <c r="J198" i="46" s="1"/>
  <c r="BX198" i="46"/>
  <c r="I198" i="46" s="1"/>
  <c r="BW198" i="46"/>
  <c r="BV198" i="46"/>
  <c r="G198" i="46" s="1"/>
  <c r="BU198" i="46"/>
  <c r="BT198" i="46"/>
  <c r="E198" i="46" s="1"/>
  <c r="BS198" i="46"/>
  <c r="D198" i="46" s="1"/>
  <c r="BO198" i="46"/>
  <c r="B198" i="46"/>
  <c r="B198" i="44" s="1"/>
  <c r="A198" i="46"/>
  <c r="C198" i="46" s="1"/>
  <c r="C198" i="44" s="1"/>
  <c r="EF197" i="46"/>
  <c r="BQ197" i="46" s="1"/>
  <c r="EE197" i="46"/>
  <c r="ED197" i="46"/>
  <c r="BO197" i="46" s="1"/>
  <c r="EC197" i="46"/>
  <c r="BN197" i="46" s="1"/>
  <c r="EB197" i="46"/>
  <c r="BM197" i="46" s="1"/>
  <c r="EA197" i="46"/>
  <c r="DZ197" i="46"/>
  <c r="BK197" i="46" s="1"/>
  <c r="DY197" i="46"/>
  <c r="DX197" i="46"/>
  <c r="BI197" i="46" s="1"/>
  <c r="DW197" i="46"/>
  <c r="DV197" i="46"/>
  <c r="BG197" i="46" s="1"/>
  <c r="DU197" i="46"/>
  <c r="BF197" i="46" s="1"/>
  <c r="DT197" i="46"/>
  <c r="BE197" i="46" s="1"/>
  <c r="DS197" i="46"/>
  <c r="BD197" i="46" s="1"/>
  <c r="DR197" i="46"/>
  <c r="BC197" i="46" s="1"/>
  <c r="DQ197" i="46"/>
  <c r="DP197" i="46"/>
  <c r="DO197" i="46"/>
  <c r="AZ197" i="46" s="1"/>
  <c r="DN197" i="46"/>
  <c r="AY197" i="46" s="1"/>
  <c r="DM197" i="46"/>
  <c r="AX197" i="46" s="1"/>
  <c r="DL197" i="46"/>
  <c r="AW197" i="46" s="1"/>
  <c r="DK197" i="46"/>
  <c r="DJ197" i="46"/>
  <c r="AU197" i="46" s="1"/>
  <c r="DI197" i="46"/>
  <c r="DH197" i="46"/>
  <c r="DG197" i="46"/>
  <c r="DF197" i="46"/>
  <c r="DE197" i="46"/>
  <c r="AP197" i="46" s="1"/>
  <c r="DD197" i="46"/>
  <c r="AO197" i="46" s="1"/>
  <c r="DC197" i="46"/>
  <c r="AN197" i="46" s="1"/>
  <c r="DB197" i="46"/>
  <c r="AM197" i="46" s="1"/>
  <c r="DA197" i="46"/>
  <c r="CZ197" i="46"/>
  <c r="AK197" i="46" s="1"/>
  <c r="CY197" i="46"/>
  <c r="CX197" i="46"/>
  <c r="CW197" i="46"/>
  <c r="AH197" i="46" s="1"/>
  <c r="CV197" i="46"/>
  <c r="AG197" i="46" s="1"/>
  <c r="CU197" i="46"/>
  <c r="CT197" i="46"/>
  <c r="AE197" i="46" s="1"/>
  <c r="CS197" i="46"/>
  <c r="CR197" i="46"/>
  <c r="AC197" i="46" s="1"/>
  <c r="CQ197" i="46"/>
  <c r="AB197" i="46" s="1"/>
  <c r="CP197" i="46"/>
  <c r="AA197" i="46" s="1"/>
  <c r="CO197" i="46"/>
  <c r="Z197" i="46" s="1"/>
  <c r="CN197" i="46"/>
  <c r="Y197" i="46" s="1"/>
  <c r="CM197" i="46"/>
  <c r="X197" i="46" s="1"/>
  <c r="CL197" i="46"/>
  <c r="W197" i="46" s="1"/>
  <c r="CK197" i="46"/>
  <c r="CJ197" i="46"/>
  <c r="CI197" i="46"/>
  <c r="CH197" i="46"/>
  <c r="S197" i="46" s="1"/>
  <c r="CG197" i="46"/>
  <c r="R197" i="46" s="1"/>
  <c r="CF197" i="46"/>
  <c r="Q197" i="46" s="1"/>
  <c r="CE197" i="46"/>
  <c r="CD197" i="46"/>
  <c r="O197" i="46" s="1"/>
  <c r="CC197" i="46"/>
  <c r="CB197" i="46"/>
  <c r="M197" i="46" s="1"/>
  <c r="CA197" i="46"/>
  <c r="L197" i="46" s="1"/>
  <c r="BZ197" i="46"/>
  <c r="K197" i="46" s="1"/>
  <c r="BY197" i="46"/>
  <c r="J197" i="46" s="1"/>
  <c r="BX197" i="46"/>
  <c r="I197" i="46" s="1"/>
  <c r="BW197" i="46"/>
  <c r="H197" i="46" s="1"/>
  <c r="BV197" i="46"/>
  <c r="G197" i="46" s="1"/>
  <c r="BU197" i="46"/>
  <c r="BT197" i="46"/>
  <c r="BS197" i="46"/>
  <c r="B197" i="46"/>
  <c r="B197" i="44" s="1"/>
  <c r="A197" i="46"/>
  <c r="A197" i="44" s="1"/>
  <c r="EF196" i="46"/>
  <c r="BQ196" i="46" s="1"/>
  <c r="EE196" i="46"/>
  <c r="ED196" i="46"/>
  <c r="BO196" i="46"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DR196" i="46"/>
  <c r="BC196" i="46" s="1"/>
  <c r="DQ196" i="46"/>
  <c r="BB196" i="46" s="1"/>
  <c r="DP196" i="46"/>
  <c r="BA196" i="46" s="1"/>
  <c r="DO196" i="46"/>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DC196" i="46"/>
  <c r="DB196" i="46"/>
  <c r="AM196" i="46" s="1"/>
  <c r="DA196" i="46"/>
  <c r="AL196" i="46" s="1"/>
  <c r="CZ196" i="46"/>
  <c r="AK196" i="46" s="1"/>
  <c r="CY196" i="46"/>
  <c r="CX196" i="46"/>
  <c r="AI196" i="46" s="1"/>
  <c r="CW196" i="46"/>
  <c r="AH196" i="46" s="1"/>
  <c r="CV196" i="46"/>
  <c r="AG196" i="46" s="1"/>
  <c r="CU196" i="46"/>
  <c r="AF196" i="46" s="1"/>
  <c r="CT196" i="46"/>
  <c r="AE196" i="46" s="1"/>
  <c r="CS196" i="46"/>
  <c r="AD196" i="46" s="1"/>
  <c r="CR196" i="46"/>
  <c r="AC196" i="46" s="1"/>
  <c r="CQ196" i="46"/>
  <c r="CP196" i="46"/>
  <c r="AA196" i="46" s="1"/>
  <c r="CO196" i="46"/>
  <c r="Z196" i="46" s="1"/>
  <c r="CN196" i="46"/>
  <c r="Y196" i="46" s="1"/>
  <c r="CM196" i="46"/>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BZ196" i="46"/>
  <c r="K196" i="46" s="1"/>
  <c r="BY196" i="46"/>
  <c r="J196" i="46" s="1"/>
  <c r="BX196" i="46"/>
  <c r="BW196" i="46"/>
  <c r="BV196" i="46"/>
  <c r="G196" i="46" s="1"/>
  <c r="BU196" i="46"/>
  <c r="F196" i="46" s="1"/>
  <c r="BT196" i="46"/>
  <c r="E196" i="46" s="1"/>
  <c r="BS196" i="46"/>
  <c r="D196" i="46" s="1"/>
  <c r="B196" i="46"/>
  <c r="B196" i="44" s="1"/>
  <c r="A196" i="46"/>
  <c r="A196" i="44" s="1"/>
  <c r="EF195" i="46"/>
  <c r="BQ195" i="46" s="1"/>
  <c r="EE195" i="46"/>
  <c r="ED195" i="46"/>
  <c r="BO195" i="46" s="1"/>
  <c r="EC195" i="46"/>
  <c r="BN195" i="46" s="1"/>
  <c r="EB195" i="46"/>
  <c r="BM195" i="46" s="1"/>
  <c r="EA195" i="46"/>
  <c r="DZ195" i="46"/>
  <c r="BK195" i="46" s="1"/>
  <c r="DY195" i="46"/>
  <c r="DX195" i="46"/>
  <c r="DW195" i="46"/>
  <c r="BH195" i="46" s="1"/>
  <c r="DV195" i="46"/>
  <c r="BG195" i="46" s="1"/>
  <c r="DU195" i="46"/>
  <c r="BF195" i="46" s="1"/>
  <c r="DT195" i="46"/>
  <c r="BE195" i="46" s="1"/>
  <c r="DS195" i="46"/>
  <c r="DR195" i="46"/>
  <c r="BC195" i="46" s="1"/>
  <c r="DQ195" i="46"/>
  <c r="DP195" i="46"/>
  <c r="BA195" i="46" s="1"/>
  <c r="DO195" i="46"/>
  <c r="DN195" i="46"/>
  <c r="AY195" i="46" s="1"/>
  <c r="DM195" i="46"/>
  <c r="AX195" i="46" s="1"/>
  <c r="DL195" i="46"/>
  <c r="AW195" i="46" s="1"/>
  <c r="DK195" i="46"/>
  <c r="AV195" i="46" s="1"/>
  <c r="DJ195" i="46"/>
  <c r="AU195" i="46" s="1"/>
  <c r="DI195" i="46"/>
  <c r="DH195" i="46"/>
  <c r="DG195" i="46"/>
  <c r="DF195" i="46"/>
  <c r="AQ195" i="46" s="1"/>
  <c r="DE195" i="46"/>
  <c r="AP195" i="46" s="1"/>
  <c r="DD195" i="46"/>
  <c r="AO195" i="46" s="1"/>
  <c r="DC195" i="46"/>
  <c r="AN195" i="46" s="1"/>
  <c r="DB195" i="46"/>
  <c r="AM195" i="46" s="1"/>
  <c r="DA195" i="46"/>
  <c r="CZ195" i="46"/>
  <c r="CY195" i="46"/>
  <c r="AJ195" i="46" s="1"/>
  <c r="CX195" i="46"/>
  <c r="AI195" i="46" s="1"/>
  <c r="CW195" i="46"/>
  <c r="AH195" i="46" s="1"/>
  <c r="CV195" i="46"/>
  <c r="AG195" i="46" s="1"/>
  <c r="CU195" i="46"/>
  <c r="CT195" i="46"/>
  <c r="AE195" i="46" s="1"/>
  <c r="CS195" i="46"/>
  <c r="CR195" i="46"/>
  <c r="AC195" i="46" s="1"/>
  <c r="CQ195" i="46"/>
  <c r="CP195" i="46"/>
  <c r="AA195" i="46" s="1"/>
  <c r="CO195" i="46"/>
  <c r="Z195" i="46" s="1"/>
  <c r="CN195" i="46"/>
  <c r="Y195" i="46" s="1"/>
  <c r="CM195" i="46"/>
  <c r="CL195" i="46"/>
  <c r="W195" i="46" s="1"/>
  <c r="CK195" i="46"/>
  <c r="CJ195" i="46"/>
  <c r="U195" i="46" s="1"/>
  <c r="CI195" i="46"/>
  <c r="CH195" i="46"/>
  <c r="S195" i="46" s="1"/>
  <c r="CG195" i="46"/>
  <c r="R195" i="46" s="1"/>
  <c r="CF195" i="46"/>
  <c r="Q195" i="46" s="1"/>
  <c r="CE195" i="46"/>
  <c r="P195" i="46" s="1"/>
  <c r="CD195" i="46"/>
  <c r="O195" i="46" s="1"/>
  <c r="CC195" i="46"/>
  <c r="CB195" i="46"/>
  <c r="M195" i="46" s="1"/>
  <c r="CA195" i="46"/>
  <c r="L195" i="46" s="1"/>
  <c r="BZ195" i="46"/>
  <c r="K195" i="46" s="1"/>
  <c r="BY195" i="46"/>
  <c r="J195" i="46" s="1"/>
  <c r="BX195" i="46"/>
  <c r="I195" i="46" s="1"/>
  <c r="BW195" i="46"/>
  <c r="BV195" i="46"/>
  <c r="G195" i="46" s="1"/>
  <c r="BU195" i="46"/>
  <c r="BT195" i="46"/>
  <c r="E195" i="46" s="1"/>
  <c r="BS195" i="46"/>
  <c r="B195" i="46"/>
  <c r="B195" i="44" s="1"/>
  <c r="A195" i="46"/>
  <c r="A195" i="44" s="1"/>
  <c r="EF194" i="46"/>
  <c r="BQ194" i="46" s="1"/>
  <c r="EE194" i="46"/>
  <c r="BP194" i="46" s="1"/>
  <c r="ED194" i="46"/>
  <c r="BO194" i="46" s="1"/>
  <c r="EC194" i="46"/>
  <c r="EB194" i="46"/>
  <c r="EA194" i="46"/>
  <c r="BL194" i="46" s="1"/>
  <c r="DZ194" i="46"/>
  <c r="BK194" i="46" s="1"/>
  <c r="DY194" i="46"/>
  <c r="BJ194" i="46" s="1"/>
  <c r="DX194" i="46"/>
  <c r="BI194" i="46" s="1"/>
  <c r="DW194" i="46"/>
  <c r="DV194" i="46"/>
  <c r="BG194" i="46" s="1"/>
  <c r="DU194" i="46"/>
  <c r="DT194" i="46"/>
  <c r="DS194" i="46"/>
  <c r="BD194" i="46" s="1"/>
  <c r="DR194" i="46"/>
  <c r="BC194" i="46" s="1"/>
  <c r="DQ194" i="46"/>
  <c r="BB194" i="46" s="1"/>
  <c r="DP194" i="46"/>
  <c r="BA194" i="46" s="1"/>
  <c r="DO194" i="46"/>
  <c r="DN194" i="46"/>
  <c r="AY194" i="46" s="1"/>
  <c r="DM194" i="46"/>
  <c r="DL194" i="46"/>
  <c r="AW194" i="46" s="1"/>
  <c r="DK194" i="46"/>
  <c r="DJ194" i="46"/>
  <c r="AU194" i="46" s="1"/>
  <c r="DI194" i="46"/>
  <c r="AT194" i="46" s="1"/>
  <c r="DH194" i="46"/>
  <c r="AS194" i="46" s="1"/>
  <c r="DG194" i="46"/>
  <c r="AR194" i="46" s="1"/>
  <c r="DF194" i="46"/>
  <c r="AQ194" i="46" s="1"/>
  <c r="DE194" i="46"/>
  <c r="DD194" i="46"/>
  <c r="DC194" i="46"/>
  <c r="AN194" i="46" s="1"/>
  <c r="DB194" i="46"/>
  <c r="AM194" i="46" s="1"/>
  <c r="DA194" i="46"/>
  <c r="AL194" i="46" s="1"/>
  <c r="CZ194" i="46"/>
  <c r="AK194" i="46" s="1"/>
  <c r="CY194" i="46"/>
  <c r="CX194" i="46"/>
  <c r="AI194" i="46" s="1"/>
  <c r="CW194" i="46"/>
  <c r="CV194" i="46"/>
  <c r="AG194" i="46" s="1"/>
  <c r="CU194" i="46"/>
  <c r="CT194" i="46"/>
  <c r="CS194" i="46"/>
  <c r="AD194" i="46" s="1"/>
  <c r="CR194" i="46"/>
  <c r="AC194" i="46" s="1"/>
  <c r="CQ194" i="46"/>
  <c r="CP194" i="46"/>
  <c r="AA194" i="46" s="1"/>
  <c r="CO194" i="46"/>
  <c r="CN194" i="46"/>
  <c r="Y194" i="46" s="1"/>
  <c r="CM194" i="46"/>
  <c r="CL194" i="46"/>
  <c r="W194" i="46" s="1"/>
  <c r="CK194" i="46"/>
  <c r="V194" i="46" s="1"/>
  <c r="CJ194" i="46"/>
  <c r="U194" i="46" s="1"/>
  <c r="CI194" i="46"/>
  <c r="CH194" i="46"/>
  <c r="S194" i="46" s="1"/>
  <c r="CG194" i="46"/>
  <c r="CF194" i="46"/>
  <c r="Q194" i="46" s="1"/>
  <c r="CE194" i="46"/>
  <c r="P194" i="46" s="1"/>
  <c r="CD194" i="46"/>
  <c r="O194" i="46" s="1"/>
  <c r="CC194" i="46"/>
  <c r="N194" i="46" s="1"/>
  <c r="CB194" i="46"/>
  <c r="M194" i="46" s="1"/>
  <c r="CA194" i="46"/>
  <c r="BZ194" i="46"/>
  <c r="K194" i="46" s="1"/>
  <c r="BY194" i="46"/>
  <c r="BX194" i="46"/>
  <c r="BW194" i="46"/>
  <c r="BV194" i="46"/>
  <c r="G194" i="46" s="1"/>
  <c r="BU194" i="46"/>
  <c r="F194" i="46" s="1"/>
  <c r="BT194" i="46"/>
  <c r="E194" i="46" s="1"/>
  <c r="BS194" i="46"/>
  <c r="B194" i="46"/>
  <c r="B194" i="44" s="1"/>
  <c r="A194" i="46"/>
  <c r="A194" i="44" s="1"/>
  <c r="EF193" i="46"/>
  <c r="BQ193" i="46" s="1"/>
  <c r="EE193" i="46"/>
  <c r="ED193" i="46"/>
  <c r="BO193" i="44" s="1"/>
  <c r="EC193" i="46"/>
  <c r="BN193" i="44" s="1"/>
  <c r="EB193" i="46"/>
  <c r="BM193" i="46" s="1"/>
  <c r="EA193" i="46"/>
  <c r="BL193" i="46" s="1"/>
  <c r="DZ193" i="46"/>
  <c r="BK193" i="46" s="1"/>
  <c r="DY193" i="46"/>
  <c r="DX193" i="46"/>
  <c r="BI193" i="46" s="1"/>
  <c r="DW193" i="46"/>
  <c r="BH193" i="46" s="1"/>
  <c r="DV193" i="46"/>
  <c r="BG193" i="46" s="1"/>
  <c r="DU193" i="46"/>
  <c r="BF193" i="46" s="1"/>
  <c r="DT193" i="46"/>
  <c r="BE193" i="46" s="1"/>
  <c r="DS193" i="46"/>
  <c r="BD193" i="46" s="1"/>
  <c r="DR193" i="46"/>
  <c r="BC193" i="46" s="1"/>
  <c r="DQ193" i="46"/>
  <c r="DP193" i="46"/>
  <c r="DO193" i="46"/>
  <c r="DN193" i="46"/>
  <c r="AY193" i="46" s="1"/>
  <c r="DM193" i="46"/>
  <c r="AX193" i="46" s="1"/>
  <c r="DL193" i="46"/>
  <c r="AW193" i="46" s="1"/>
  <c r="DK193" i="46"/>
  <c r="DJ193" i="46"/>
  <c r="AU193" i="46" s="1"/>
  <c r="DI193" i="46"/>
  <c r="DH193" i="46"/>
  <c r="AS193" i="46" s="1"/>
  <c r="DG193" i="46"/>
  <c r="DF193" i="46"/>
  <c r="AQ193" i="46" s="1"/>
  <c r="DE193" i="46"/>
  <c r="AP193" i="46" s="1"/>
  <c r="DD193" i="46"/>
  <c r="AO193" i="46" s="1"/>
  <c r="DC193" i="46"/>
  <c r="AN193" i="46" s="1"/>
  <c r="DB193" i="46"/>
  <c r="AM193" i="46" s="1"/>
  <c r="DA193" i="46"/>
  <c r="CZ193" i="46"/>
  <c r="AK193" i="46" s="1"/>
  <c r="CY193" i="46"/>
  <c r="AJ193" i="46" s="1"/>
  <c r="CX193" i="46"/>
  <c r="AI193" i="46" s="1"/>
  <c r="CW193" i="46"/>
  <c r="AH193" i="46" s="1"/>
  <c r="CV193" i="46"/>
  <c r="AG193" i="46" s="1"/>
  <c r="CU193" i="46"/>
  <c r="CT193" i="46"/>
  <c r="AE193" i="46" s="1"/>
  <c r="CS193" i="46"/>
  <c r="CR193" i="46"/>
  <c r="CQ193" i="46"/>
  <c r="CP193" i="46"/>
  <c r="CO193" i="46"/>
  <c r="Z193" i="46" s="1"/>
  <c r="CN193" i="46"/>
  <c r="Y193" i="46" s="1"/>
  <c r="CM193" i="46"/>
  <c r="CL193" i="46"/>
  <c r="W193" i="46" s="1"/>
  <c r="CK193" i="46"/>
  <c r="CJ193" i="46"/>
  <c r="U193" i="46" s="1"/>
  <c r="CI193" i="46"/>
  <c r="T193" i="46" s="1"/>
  <c r="CH193" i="46"/>
  <c r="S193" i="46" s="1"/>
  <c r="CG193" i="46"/>
  <c r="R193" i="46" s="1"/>
  <c r="CF193" i="46"/>
  <c r="Q193" i="46" s="1"/>
  <c r="CE193" i="46"/>
  <c r="CD193" i="46"/>
  <c r="O193" i="46" s="1"/>
  <c r="CC193" i="46"/>
  <c r="CB193" i="46"/>
  <c r="M193" i="46" s="1"/>
  <c r="CA193" i="46"/>
  <c r="BZ193" i="46"/>
  <c r="K193" i="46" s="1"/>
  <c r="BY193" i="46"/>
  <c r="J193" i="46" s="1"/>
  <c r="BX193" i="46"/>
  <c r="I193" i="46" s="1"/>
  <c r="BW193" i="46"/>
  <c r="BV193" i="46"/>
  <c r="G193" i="46" s="1"/>
  <c r="BU193" i="46"/>
  <c r="BT193" i="46"/>
  <c r="BS193" i="46"/>
  <c r="BO193" i="46"/>
  <c r="BN193" i="46"/>
  <c r="B193" i="46"/>
  <c r="B193" i="44" s="1"/>
  <c r="A193" i="46"/>
  <c r="A193" i="44" s="1"/>
  <c r="EF192" i="46"/>
  <c r="BQ192" i="46" s="1"/>
  <c r="EE192" i="46"/>
  <c r="ED192" i="46"/>
  <c r="EC192" i="46"/>
  <c r="EB192" i="46"/>
  <c r="BM192" i="46" s="1"/>
  <c r="EA192" i="46"/>
  <c r="BL192" i="46" s="1"/>
  <c r="DZ192" i="46"/>
  <c r="BK192" i="46" s="1"/>
  <c r="DY192" i="46"/>
  <c r="DX192" i="46"/>
  <c r="BI192" i="46" s="1"/>
  <c r="DW192" i="46"/>
  <c r="DV192" i="46"/>
  <c r="BG192" i="46" s="1"/>
  <c r="DU192" i="46"/>
  <c r="DT192" i="46"/>
  <c r="BE192" i="46" s="1"/>
  <c r="DS192" i="46"/>
  <c r="BD192" i="46" s="1"/>
  <c r="DR192" i="46"/>
  <c r="BC192" i="46" s="1"/>
  <c r="DQ192" i="46"/>
  <c r="DP192" i="46"/>
  <c r="BA192" i="46" s="1"/>
  <c r="DO192" i="46"/>
  <c r="DN192" i="46"/>
  <c r="DM192" i="46"/>
  <c r="AX192" i="46" s="1"/>
  <c r="DL192" i="46"/>
  <c r="AW192" i="46" s="1"/>
  <c r="DK192" i="46"/>
  <c r="AV192" i="46" s="1"/>
  <c r="DJ192" i="46"/>
  <c r="AU192" i="46" s="1"/>
  <c r="DI192" i="46"/>
  <c r="AT192" i="46" s="1"/>
  <c r="DH192" i="46"/>
  <c r="AS192" i="46" s="1"/>
  <c r="DG192" i="46"/>
  <c r="DF192" i="46"/>
  <c r="AQ192" i="46" s="1"/>
  <c r="DE192" i="46"/>
  <c r="DD192" i="46"/>
  <c r="AO192" i="46" s="1"/>
  <c r="DC192" i="46"/>
  <c r="AN192" i="46" s="1"/>
  <c r="DB192" i="46"/>
  <c r="AM192" i="46" s="1"/>
  <c r="DA192" i="46"/>
  <c r="CZ192" i="46"/>
  <c r="AK192" i="46" s="1"/>
  <c r="CY192" i="46"/>
  <c r="CX192" i="46"/>
  <c r="CW192" i="46"/>
  <c r="CV192" i="46"/>
  <c r="AG192" i="46" s="1"/>
  <c r="CU192" i="46"/>
  <c r="AF192" i="46" s="1"/>
  <c r="CT192" i="46"/>
  <c r="AE192" i="46" s="1"/>
  <c r="CS192" i="46"/>
  <c r="CR192" i="46"/>
  <c r="AC192" i="46" s="1"/>
  <c r="CQ192" i="46"/>
  <c r="CP192" i="46"/>
  <c r="AA192" i="46" s="1"/>
  <c r="CO192" i="46"/>
  <c r="Z192" i="46" s="1"/>
  <c r="CN192" i="46"/>
  <c r="Y192" i="46" s="1"/>
  <c r="CM192" i="46"/>
  <c r="X192" i="46" s="1"/>
  <c r="CL192" i="46"/>
  <c r="W192" i="46" s="1"/>
  <c r="CK192" i="46"/>
  <c r="V192" i="46" s="1"/>
  <c r="CJ192" i="46"/>
  <c r="U192" i="46" s="1"/>
  <c r="CI192" i="46"/>
  <c r="CH192" i="46"/>
  <c r="CG192" i="46"/>
  <c r="CF192" i="46"/>
  <c r="Q192" i="46" s="1"/>
  <c r="CE192" i="46"/>
  <c r="P192" i="46" s="1"/>
  <c r="CD192" i="46"/>
  <c r="O192" i="46" s="1"/>
  <c r="CC192" i="46"/>
  <c r="CB192" i="46"/>
  <c r="M192" i="46" s="1"/>
  <c r="CA192" i="46"/>
  <c r="BZ192" i="46"/>
  <c r="BY192" i="46"/>
  <c r="BX192" i="46"/>
  <c r="I192" i="46" s="1"/>
  <c r="BW192" i="46"/>
  <c r="H192" i="46" s="1"/>
  <c r="BV192" i="46"/>
  <c r="G192" i="46" s="1"/>
  <c r="BU192" i="46"/>
  <c r="BT192" i="46"/>
  <c r="E192" i="46" s="1"/>
  <c r="BS192" i="46"/>
  <c r="B192" i="46"/>
  <c r="B192" i="44" s="1"/>
  <c r="A192" i="46"/>
  <c r="C192" i="46" s="1"/>
  <c r="C192" i="44" s="1"/>
  <c r="EF191" i="46"/>
  <c r="EE191" i="46"/>
  <c r="BP191" i="46" s="1"/>
  <c r="ED191" i="46"/>
  <c r="BO191" i="46" s="1"/>
  <c r="EC191" i="46"/>
  <c r="EB191" i="46"/>
  <c r="BM191" i="46" s="1"/>
  <c r="EA191" i="46"/>
  <c r="DZ191" i="46"/>
  <c r="BK191" i="46" s="1"/>
  <c r="DY191" i="46"/>
  <c r="DX191" i="46"/>
  <c r="BI191" i="46" s="1"/>
  <c r="DW191" i="46"/>
  <c r="BH191" i="46" s="1"/>
  <c r="DV191" i="46"/>
  <c r="BG191" i="46" s="1"/>
  <c r="DU191" i="46"/>
  <c r="DT191" i="46"/>
  <c r="BE191" i="46" s="1"/>
  <c r="DS191" i="46"/>
  <c r="DR191" i="46"/>
  <c r="BC191" i="46" s="1"/>
  <c r="DQ191" i="46"/>
  <c r="DP191" i="46"/>
  <c r="BA191" i="46" s="1"/>
  <c r="DO191" i="46"/>
  <c r="AZ191" i="46" s="1"/>
  <c r="DN191" i="46"/>
  <c r="AY191" i="46" s="1"/>
  <c r="DM191" i="46"/>
  <c r="AX191" i="46" s="1"/>
  <c r="DL191" i="46"/>
  <c r="AW191" i="46" s="1"/>
  <c r="DK191" i="46"/>
  <c r="DJ191" i="46"/>
  <c r="DI191" i="46"/>
  <c r="AT191" i="46" s="1"/>
  <c r="DH191" i="46"/>
  <c r="AS191" i="46" s="1"/>
  <c r="DG191" i="46"/>
  <c r="AR191" i="46" s="1"/>
  <c r="DF191" i="46"/>
  <c r="AQ191" i="46" s="1"/>
  <c r="DE191" i="46"/>
  <c r="AP191" i="46" s="1"/>
  <c r="DD191" i="46"/>
  <c r="AO191" i="46" s="1"/>
  <c r="DC191" i="46"/>
  <c r="DB191" i="46"/>
  <c r="AM191" i="46" s="1"/>
  <c r="DA191" i="46"/>
  <c r="CZ191" i="46"/>
  <c r="AK191" i="46" s="1"/>
  <c r="CY191" i="46"/>
  <c r="AJ191" i="46" s="1"/>
  <c r="CX191" i="46"/>
  <c r="AI191" i="46" s="1"/>
  <c r="CW191" i="46"/>
  <c r="CV191" i="46"/>
  <c r="AG191" i="46" s="1"/>
  <c r="CU191" i="46"/>
  <c r="CT191" i="46"/>
  <c r="AE191" i="46" s="1"/>
  <c r="CS191" i="46"/>
  <c r="AD191" i="46" s="1"/>
  <c r="CR191" i="46"/>
  <c r="AC191" i="46" s="1"/>
  <c r="CQ191" i="46"/>
  <c r="AB191" i="46" s="1"/>
  <c r="CP191" i="46"/>
  <c r="AA191" i="46" s="1"/>
  <c r="CO191" i="46"/>
  <c r="CN191" i="46"/>
  <c r="Y191" i="46" s="1"/>
  <c r="CM191" i="46"/>
  <c r="CL191" i="46"/>
  <c r="W191" i="46" s="1"/>
  <c r="CK191" i="46"/>
  <c r="V191" i="46" s="1"/>
  <c r="CJ191" i="46"/>
  <c r="U191" i="46" s="1"/>
  <c r="CI191" i="46"/>
  <c r="T191" i="46" s="1"/>
  <c r="CH191" i="46"/>
  <c r="S191" i="46" s="1"/>
  <c r="CG191" i="46"/>
  <c r="R191" i="46" s="1"/>
  <c r="CF191" i="46"/>
  <c r="Q191" i="46" s="1"/>
  <c r="CE191" i="46"/>
  <c r="CD191" i="46"/>
  <c r="CC191" i="46"/>
  <c r="CB191" i="46"/>
  <c r="M191" i="46" s="1"/>
  <c r="CA191" i="46"/>
  <c r="L191" i="46" s="1"/>
  <c r="BZ191" i="46"/>
  <c r="K191" i="46" s="1"/>
  <c r="BY191" i="46"/>
  <c r="J191" i="46" s="1"/>
  <c r="BX191" i="46"/>
  <c r="I191" i="46" s="1"/>
  <c r="BW191" i="46"/>
  <c r="BV191" i="46"/>
  <c r="G191" i="46" s="1"/>
  <c r="BU191" i="46"/>
  <c r="F191" i="46" s="1"/>
  <c r="BT191" i="46"/>
  <c r="E191" i="46" s="1"/>
  <c r="BS191" i="46"/>
  <c r="D191" i="46" s="1"/>
  <c r="B191" i="46"/>
  <c r="B191" i="44" s="1"/>
  <c r="A191" i="46"/>
  <c r="A191" i="44" s="1"/>
  <c r="EF190" i="46"/>
  <c r="BQ190" i="46" s="1"/>
  <c r="EE190" i="46"/>
  <c r="ED190" i="46"/>
  <c r="BO190" i="46" s="1"/>
  <c r="EC190" i="46"/>
  <c r="EB190" i="46"/>
  <c r="BM190" i="46" s="1"/>
  <c r="EA190" i="46"/>
  <c r="BL190" i="46" s="1"/>
  <c r="DZ190" i="46"/>
  <c r="BK190" i="46" s="1"/>
  <c r="DY190" i="46"/>
  <c r="BJ190" i="46" s="1"/>
  <c r="DX190" i="46"/>
  <c r="BI190" i="46" s="1"/>
  <c r="DW190" i="46"/>
  <c r="DV190" i="46"/>
  <c r="BG190" i="46" s="1"/>
  <c r="DU190" i="46"/>
  <c r="DT190" i="46"/>
  <c r="DS190" i="46"/>
  <c r="BD190" i="46" s="1"/>
  <c r="DR190" i="46"/>
  <c r="BC190" i="46" s="1"/>
  <c r="DQ190" i="46"/>
  <c r="BB190" i="46" s="1"/>
  <c r="DP190" i="46"/>
  <c r="BA190" i="46" s="1"/>
  <c r="DO190" i="46"/>
  <c r="DN190" i="46"/>
  <c r="AY190" i="46" s="1"/>
  <c r="DM190" i="46"/>
  <c r="DL190" i="46"/>
  <c r="AW190" i="46" s="1"/>
  <c r="DK190" i="46"/>
  <c r="AV190" i="46" s="1"/>
  <c r="DJ190" i="46"/>
  <c r="AU190" i="46" s="1"/>
  <c r="DI190" i="46"/>
  <c r="DH190" i="46"/>
  <c r="AS190" i="46" s="1"/>
  <c r="DG190" i="46"/>
  <c r="DF190" i="46"/>
  <c r="DE190" i="46"/>
  <c r="AP190" i="46" s="1"/>
  <c r="DD190" i="46"/>
  <c r="AO190" i="46" s="1"/>
  <c r="DC190" i="46"/>
  <c r="AN190" i="46" s="1"/>
  <c r="DB190" i="46"/>
  <c r="AM190" i="46" s="1"/>
  <c r="DA190" i="46"/>
  <c r="CZ190" i="46"/>
  <c r="AK190" i="46" s="1"/>
  <c r="CY190" i="46"/>
  <c r="CX190" i="46"/>
  <c r="AI190" i="46" s="1"/>
  <c r="CW190" i="46"/>
  <c r="CV190" i="46"/>
  <c r="AG190" i="46" s="1"/>
  <c r="CU190" i="46"/>
  <c r="AF190" i="46" s="1"/>
  <c r="CT190" i="46"/>
  <c r="AE190" i="46" s="1"/>
  <c r="CS190" i="46"/>
  <c r="AD190" i="46" s="1"/>
  <c r="CR190" i="46"/>
  <c r="AC190" i="46" s="1"/>
  <c r="CQ190" i="46"/>
  <c r="CP190" i="46"/>
  <c r="CO190" i="46"/>
  <c r="Z190" i="46" s="1"/>
  <c r="CN190" i="46"/>
  <c r="Y190" i="46" s="1"/>
  <c r="CM190" i="46"/>
  <c r="X190" i="46" s="1"/>
  <c r="CL190" i="46"/>
  <c r="W190" i="46" s="1"/>
  <c r="CK190" i="46"/>
  <c r="V190" i="46" s="1"/>
  <c r="CJ190" i="46"/>
  <c r="U190" i="46" s="1"/>
  <c r="CI190" i="46"/>
  <c r="CH190" i="46"/>
  <c r="S190" i="46" s="1"/>
  <c r="CG190" i="46"/>
  <c r="CF190" i="46"/>
  <c r="CE190" i="46"/>
  <c r="P190" i="46" s="1"/>
  <c r="CD190" i="46"/>
  <c r="O190" i="46" s="1"/>
  <c r="CC190" i="46"/>
  <c r="CB190" i="46"/>
  <c r="M190" i="46" s="1"/>
  <c r="CA190" i="46"/>
  <c r="BZ190" i="46"/>
  <c r="K190" i="46" s="1"/>
  <c r="BY190" i="46"/>
  <c r="BX190" i="46"/>
  <c r="I190" i="46" s="1"/>
  <c r="BW190" i="46"/>
  <c r="H190" i="46" s="1"/>
  <c r="BV190" i="46"/>
  <c r="G190" i="46" s="1"/>
  <c r="BU190" i="46"/>
  <c r="BT190" i="46"/>
  <c r="E190" i="46" s="1"/>
  <c r="BS190" i="46"/>
  <c r="B190" i="46"/>
  <c r="A190" i="46"/>
  <c r="A190" i="44" s="1"/>
  <c r="EF189" i="46"/>
  <c r="BQ189" i="46" s="1"/>
  <c r="EE189" i="46"/>
  <c r="BP189" i="46" s="1"/>
  <c r="ED189" i="46"/>
  <c r="BO189" i="46" s="1"/>
  <c r="EC189" i="46"/>
  <c r="EB189" i="46"/>
  <c r="BM189" i="46" s="1"/>
  <c r="EA189" i="46"/>
  <c r="BL189" i="46" s="1"/>
  <c r="DZ189" i="46"/>
  <c r="BK189" i="46" s="1"/>
  <c r="DY189" i="46"/>
  <c r="DX189" i="46"/>
  <c r="BI189" i="46" s="1"/>
  <c r="DW189" i="46"/>
  <c r="BH189" i="46" s="1"/>
  <c r="DV189" i="46"/>
  <c r="BG189" i="46" s="1"/>
  <c r="DU189" i="46"/>
  <c r="DT189" i="46"/>
  <c r="BE189" i="46" s="1"/>
  <c r="DS189" i="46"/>
  <c r="BD189" i="46" s="1"/>
  <c r="DR189" i="46"/>
  <c r="DQ189" i="46"/>
  <c r="DP189" i="46"/>
  <c r="BA189" i="46" s="1"/>
  <c r="DO189" i="46"/>
  <c r="AZ189" i="46" s="1"/>
  <c r="DN189" i="46"/>
  <c r="AY189" i="46" s="1"/>
  <c r="DM189" i="46"/>
  <c r="DL189" i="46"/>
  <c r="AW189" i="46" s="1"/>
  <c r="DK189" i="46"/>
  <c r="AV189" i="46" s="1"/>
  <c r="DJ189" i="46"/>
  <c r="DI189" i="46"/>
  <c r="AT189" i="46" s="1"/>
  <c r="DH189" i="46"/>
  <c r="AS189" i="46" s="1"/>
  <c r="DG189" i="46"/>
  <c r="AR189" i="46" s="1"/>
  <c r="DF189" i="46"/>
  <c r="AQ189" i="46" s="1"/>
  <c r="DE189" i="46"/>
  <c r="DD189" i="46"/>
  <c r="AO189" i="46" s="1"/>
  <c r="DC189" i="46"/>
  <c r="AN189" i="46" s="1"/>
  <c r="DB189" i="46"/>
  <c r="AM189" i="46" s="1"/>
  <c r="DA189" i="46"/>
  <c r="CZ189" i="46"/>
  <c r="AK189" i="46" s="1"/>
  <c r="CY189" i="46"/>
  <c r="AJ189" i="46" s="1"/>
  <c r="CX189" i="46"/>
  <c r="AI189" i="46" s="1"/>
  <c r="CW189" i="46"/>
  <c r="CV189" i="46"/>
  <c r="AG189" i="46" s="1"/>
  <c r="CU189" i="46"/>
  <c r="AF189" i="46" s="1"/>
  <c r="CT189" i="46"/>
  <c r="AE189" i="46" s="1"/>
  <c r="CS189" i="46"/>
  <c r="AD189" i="46" s="1"/>
  <c r="CR189" i="46"/>
  <c r="AC189" i="46" s="1"/>
  <c r="CQ189" i="46"/>
  <c r="AB189" i="46" s="1"/>
  <c r="CP189" i="46"/>
  <c r="AA189" i="46" s="1"/>
  <c r="CO189" i="46"/>
  <c r="CN189" i="46"/>
  <c r="Y189" i="46" s="1"/>
  <c r="CM189" i="46"/>
  <c r="X189" i="46" s="1"/>
  <c r="CL189" i="46"/>
  <c r="W189" i="46" s="1"/>
  <c r="CK189" i="46"/>
  <c r="CJ189" i="46"/>
  <c r="U189" i="46" s="1"/>
  <c r="CI189" i="46"/>
  <c r="T189" i="46" s="1"/>
  <c r="CH189" i="46"/>
  <c r="S189" i="46" s="1"/>
  <c r="CG189" i="46"/>
  <c r="CF189" i="46"/>
  <c r="Q189" i="46" s="1"/>
  <c r="CE189" i="46"/>
  <c r="P189" i="46" s="1"/>
  <c r="CD189" i="46"/>
  <c r="O189" i="46" s="1"/>
  <c r="CC189" i="46"/>
  <c r="CB189" i="46"/>
  <c r="M189" i="46" s="1"/>
  <c r="CA189" i="46"/>
  <c r="L189" i="46" s="1"/>
  <c r="BZ189" i="46"/>
  <c r="K189" i="46" s="1"/>
  <c r="BY189" i="46"/>
  <c r="BX189" i="46"/>
  <c r="I189" i="46" s="1"/>
  <c r="BW189" i="46"/>
  <c r="H189" i="46" s="1"/>
  <c r="BV189" i="46"/>
  <c r="G189" i="46" s="1"/>
  <c r="BU189" i="46"/>
  <c r="BT189" i="46"/>
  <c r="BS189" i="46"/>
  <c r="D189" i="46" s="1"/>
  <c r="B189" i="46"/>
  <c r="B189" i="44" s="1"/>
  <c r="A189" i="46"/>
  <c r="A189" i="44" s="1"/>
  <c r="EF188" i="46"/>
  <c r="BQ188" i="46" s="1"/>
  <c r="EE188" i="46"/>
  <c r="ED188" i="46"/>
  <c r="EC188" i="46"/>
  <c r="EB188" i="46"/>
  <c r="BM188" i="46" s="1"/>
  <c r="EA188" i="46"/>
  <c r="BL188" i="46" s="1"/>
  <c r="DZ188" i="46"/>
  <c r="BK188" i="46" s="1"/>
  <c r="DY188" i="46"/>
  <c r="BJ188" i="46" s="1"/>
  <c r="DX188" i="46"/>
  <c r="BI188" i="46" s="1"/>
  <c r="DW188" i="46"/>
  <c r="DV188" i="46"/>
  <c r="BG188" i="46" s="1"/>
  <c r="DU188" i="46"/>
  <c r="BF188" i="46" s="1"/>
  <c r="DT188" i="46"/>
  <c r="BE188" i="46" s="1"/>
  <c r="DS188" i="46"/>
  <c r="BD188" i="46" s="1"/>
  <c r="DR188" i="46"/>
  <c r="BC188" i="46" s="1"/>
  <c r="DQ188" i="46"/>
  <c r="DP188" i="46"/>
  <c r="BA188" i="46" s="1"/>
  <c r="DO188" i="46"/>
  <c r="DN188" i="46"/>
  <c r="DM188" i="46"/>
  <c r="DL188" i="46"/>
  <c r="AW188" i="46" s="1"/>
  <c r="DK188" i="46"/>
  <c r="AV188" i="46" s="1"/>
  <c r="DJ188" i="46"/>
  <c r="AU188" i="46" s="1"/>
  <c r="DI188" i="46"/>
  <c r="DH188" i="46"/>
  <c r="AS188" i="46" s="1"/>
  <c r="DG188" i="46"/>
  <c r="DF188" i="46"/>
  <c r="AQ188" i="46" s="1"/>
  <c r="DE188" i="46"/>
  <c r="AP188" i="46" s="1"/>
  <c r="DD188" i="46"/>
  <c r="AO188" i="46" s="1"/>
  <c r="DC188" i="46"/>
  <c r="AN188" i="46" s="1"/>
  <c r="DB188" i="46"/>
  <c r="AM188" i="46" s="1"/>
  <c r="DA188" i="46"/>
  <c r="CZ188" i="46"/>
  <c r="AK188" i="46" s="1"/>
  <c r="CY188" i="46"/>
  <c r="CX188" i="46"/>
  <c r="CW188" i="46"/>
  <c r="AH188" i="46" s="1"/>
  <c r="CV188" i="46"/>
  <c r="AG188" i="46" s="1"/>
  <c r="CU188" i="46"/>
  <c r="AF188" i="46" s="1"/>
  <c r="CT188" i="46"/>
  <c r="AE188" i="46" s="1"/>
  <c r="CS188" i="46"/>
  <c r="AD188" i="46" s="1"/>
  <c r="CR188" i="46"/>
  <c r="AC188" i="46" s="1"/>
  <c r="CQ188" i="46"/>
  <c r="CP188" i="46"/>
  <c r="AA188" i="46" s="1"/>
  <c r="CO188" i="46"/>
  <c r="CN188" i="46"/>
  <c r="Y188" i="46" s="1"/>
  <c r="CM188" i="46"/>
  <c r="X188" i="46" s="1"/>
  <c r="CL188" i="46"/>
  <c r="W188" i="46" s="1"/>
  <c r="CK188" i="46"/>
  <c r="CJ188" i="46"/>
  <c r="U188" i="46" s="1"/>
  <c r="CI188" i="46"/>
  <c r="CH188" i="46"/>
  <c r="CG188" i="46"/>
  <c r="R188" i="46" s="1"/>
  <c r="CF188" i="46"/>
  <c r="Q188" i="46" s="1"/>
  <c r="CE188" i="46"/>
  <c r="P188" i="46" s="1"/>
  <c r="CD188" i="46"/>
  <c r="O188" i="46" s="1"/>
  <c r="CC188" i="46"/>
  <c r="N188" i="46" s="1"/>
  <c r="CB188" i="46"/>
  <c r="M188" i="46" s="1"/>
  <c r="CA188" i="46"/>
  <c r="BZ188" i="46"/>
  <c r="K188" i="46" s="1"/>
  <c r="BY188" i="46"/>
  <c r="BX188" i="46"/>
  <c r="I188" i="46" s="1"/>
  <c r="BW188" i="46"/>
  <c r="H188" i="46" s="1"/>
  <c r="BV188" i="46"/>
  <c r="G188" i="46" s="1"/>
  <c r="BU188" i="46"/>
  <c r="F188" i="46" s="1"/>
  <c r="BT188" i="46"/>
  <c r="E188" i="46" s="1"/>
  <c r="BS188" i="46"/>
  <c r="B188" i="46"/>
  <c r="B188" i="44" s="1"/>
  <c r="A188" i="46"/>
  <c r="A188" i="44" s="1"/>
  <c r="EF187" i="46"/>
  <c r="BQ187" i="46" s="1"/>
  <c r="EE187" i="46"/>
  <c r="BP187" i="46" s="1"/>
  <c r="ED187" i="46"/>
  <c r="BO187" i="46" s="1"/>
  <c r="EC187" i="46"/>
  <c r="EB187" i="46"/>
  <c r="BM187" i="46" s="1"/>
  <c r="EA187" i="46"/>
  <c r="DZ187" i="46"/>
  <c r="BK187" i="46" s="1"/>
  <c r="DY187" i="46"/>
  <c r="BJ187" i="46" s="1"/>
  <c r="DX187" i="46"/>
  <c r="BI187" i="46" s="1"/>
  <c r="DW187" i="46"/>
  <c r="BH187" i="46" s="1"/>
  <c r="DV187" i="46"/>
  <c r="BG187" i="46" s="1"/>
  <c r="DU187" i="46"/>
  <c r="BF187" i="46" s="1"/>
  <c r="DT187" i="46"/>
  <c r="BE187" i="46" s="1"/>
  <c r="DS187" i="46"/>
  <c r="DR187" i="46"/>
  <c r="DQ187" i="46"/>
  <c r="BB187" i="46" s="1"/>
  <c r="DP187" i="46"/>
  <c r="BA187" i="46" s="1"/>
  <c r="DO187" i="46"/>
  <c r="AZ187" i="46" s="1"/>
  <c r="DN187" i="46"/>
  <c r="AY187" i="46" s="1"/>
  <c r="DM187" i="46"/>
  <c r="AX187" i="46" s="1"/>
  <c r="DL187" i="46"/>
  <c r="AW187" i="46" s="1"/>
  <c r="DK187" i="46"/>
  <c r="DJ187" i="46"/>
  <c r="DI187" i="46"/>
  <c r="DH187" i="46"/>
  <c r="DG187" i="46"/>
  <c r="AR187" i="46" s="1"/>
  <c r="DF187" i="46"/>
  <c r="AQ187" i="46" s="1"/>
  <c r="DE187" i="46"/>
  <c r="DD187" i="46"/>
  <c r="AO187" i="46" s="1"/>
  <c r="DC187" i="46"/>
  <c r="DB187" i="46"/>
  <c r="AM187" i="46" s="1"/>
  <c r="DA187" i="46"/>
  <c r="CZ187" i="46"/>
  <c r="AK187" i="46" s="1"/>
  <c r="CY187" i="46"/>
  <c r="AJ187" i="46" s="1"/>
  <c r="CX187" i="46"/>
  <c r="AI187" i="46" s="1"/>
  <c r="CW187" i="46"/>
  <c r="AH187" i="46" s="1"/>
  <c r="CV187" i="46"/>
  <c r="AG187" i="46" s="1"/>
  <c r="CU187" i="46"/>
  <c r="CT187" i="46"/>
  <c r="AE187" i="46" s="1"/>
  <c r="CS187" i="46"/>
  <c r="CR187" i="46"/>
  <c r="AC187" i="46" s="1"/>
  <c r="CQ187" i="46"/>
  <c r="AB187" i="46" s="1"/>
  <c r="CP187" i="46"/>
  <c r="AA187" i="46" s="1"/>
  <c r="CO187" i="46"/>
  <c r="Z187" i="46" s="1"/>
  <c r="CN187" i="46"/>
  <c r="Y187" i="46" s="1"/>
  <c r="CM187" i="46"/>
  <c r="CL187" i="46"/>
  <c r="W187" i="46" s="1"/>
  <c r="CK187" i="46"/>
  <c r="CJ187" i="46"/>
  <c r="U187" i="46" s="1"/>
  <c r="CI187" i="46"/>
  <c r="T187" i="46" s="1"/>
  <c r="CH187" i="46"/>
  <c r="S187" i="46" s="1"/>
  <c r="CG187" i="46"/>
  <c r="CF187" i="46"/>
  <c r="Q187" i="46" s="1"/>
  <c r="CE187" i="46"/>
  <c r="CD187" i="46"/>
  <c r="O187" i="46" s="1"/>
  <c r="CC187" i="46"/>
  <c r="CB187" i="46"/>
  <c r="M187" i="46" s="1"/>
  <c r="CA187" i="46"/>
  <c r="L187" i="46" s="1"/>
  <c r="BZ187" i="46"/>
  <c r="K187" i="46" s="1"/>
  <c r="BY187" i="46"/>
  <c r="BX187" i="46"/>
  <c r="I187" i="46" s="1"/>
  <c r="BW187" i="46"/>
  <c r="BV187" i="46"/>
  <c r="BU187" i="46"/>
  <c r="BT187" i="46"/>
  <c r="E187" i="46" s="1"/>
  <c r="BS187" i="46"/>
  <c r="D187" i="46" s="1"/>
  <c r="B187" i="46"/>
  <c r="A187" i="46"/>
  <c r="C187" i="46" s="1"/>
  <c r="C187" i="44" s="1"/>
  <c r="EF186" i="46"/>
  <c r="BQ186" i="46" s="1"/>
  <c r="EE186" i="46"/>
  <c r="ED186" i="46"/>
  <c r="BO186" i="46" s="1"/>
  <c r="EC186" i="46"/>
  <c r="BN186" i="46" s="1"/>
  <c r="EB186" i="46"/>
  <c r="BM186" i="46" s="1"/>
  <c r="EA186" i="46"/>
  <c r="BL186" i="46" s="1"/>
  <c r="DZ186" i="46"/>
  <c r="BK186" i="46" s="1"/>
  <c r="DY186" i="46"/>
  <c r="DX186" i="46"/>
  <c r="BI186" i="46" s="1"/>
  <c r="DW186" i="46"/>
  <c r="DV186" i="46"/>
  <c r="BG186" i="46" s="1"/>
  <c r="DU186" i="46"/>
  <c r="DT186" i="46"/>
  <c r="BE186" i="46" s="1"/>
  <c r="DS186" i="46"/>
  <c r="BD186" i="46" s="1"/>
  <c r="DR186" i="46"/>
  <c r="BC186" i="46" s="1"/>
  <c r="DQ186" i="46"/>
  <c r="DP186" i="46"/>
  <c r="BA186" i="46" s="1"/>
  <c r="DO186" i="46"/>
  <c r="DN186" i="46"/>
  <c r="AY186" i="46" s="1"/>
  <c r="DM186" i="46"/>
  <c r="DL186" i="46"/>
  <c r="DK186" i="46"/>
  <c r="AV186" i="46" s="1"/>
  <c r="DJ186" i="46"/>
  <c r="AU186" i="46" s="1"/>
  <c r="DI186" i="46"/>
  <c r="DH186" i="46"/>
  <c r="AS186" i="46" s="1"/>
  <c r="DG186" i="46"/>
  <c r="DF186" i="46"/>
  <c r="AQ186" i="46" s="1"/>
  <c r="DE186" i="46"/>
  <c r="AP186" i="46" s="1"/>
  <c r="DD186" i="46"/>
  <c r="AO186" i="46" s="1"/>
  <c r="DC186" i="46"/>
  <c r="AN186" i="46" s="1"/>
  <c r="DB186" i="46"/>
  <c r="AM186" i="46" s="1"/>
  <c r="DA186" i="46"/>
  <c r="AL186" i="46" s="1"/>
  <c r="CZ186" i="46"/>
  <c r="AK186" i="46" s="1"/>
  <c r="CY186" i="46"/>
  <c r="CX186" i="46"/>
  <c r="CW186" i="46"/>
  <c r="CV186" i="46"/>
  <c r="AG186" i="46" s="1"/>
  <c r="CU186" i="46"/>
  <c r="AF186" i="46" s="1"/>
  <c r="CT186" i="46"/>
  <c r="AE186" i="46" s="1"/>
  <c r="CS186" i="46"/>
  <c r="CR186" i="46"/>
  <c r="AC186" i="46" s="1"/>
  <c r="CQ186" i="46"/>
  <c r="CP186" i="46"/>
  <c r="CO186" i="46"/>
  <c r="Z186" i="46" s="1"/>
  <c r="CN186" i="46"/>
  <c r="Y186" i="46" s="1"/>
  <c r="CM186" i="46"/>
  <c r="X186" i="46" s="1"/>
  <c r="CL186" i="46"/>
  <c r="W186" i="46" s="1"/>
  <c r="CK186" i="46"/>
  <c r="CJ186" i="46"/>
  <c r="U186" i="46" s="1"/>
  <c r="CI186" i="46"/>
  <c r="CH186" i="46"/>
  <c r="S186" i="46" s="1"/>
  <c r="CG186" i="46"/>
  <c r="CF186" i="46"/>
  <c r="Q186" i="46" s="1"/>
  <c r="CE186" i="46"/>
  <c r="P186" i="46" s="1"/>
  <c r="CD186" i="46"/>
  <c r="O186" i="46" s="1"/>
  <c r="CC186" i="46"/>
  <c r="N186" i="46" s="1"/>
  <c r="CB186" i="46"/>
  <c r="M186" i="46" s="1"/>
  <c r="CA186" i="46"/>
  <c r="BZ186" i="46"/>
  <c r="K186" i="46" s="1"/>
  <c r="BY186" i="46"/>
  <c r="BX186" i="46"/>
  <c r="BW186" i="46"/>
  <c r="H186" i="46" s="1"/>
  <c r="BV186" i="46"/>
  <c r="G186" i="46" s="1"/>
  <c r="BU186" i="46"/>
  <c r="F186" i="46" s="1"/>
  <c r="BT186" i="46"/>
  <c r="E186" i="46" s="1"/>
  <c r="BS186" i="46"/>
  <c r="B186" i="46"/>
  <c r="A186" i="46"/>
  <c r="A186" i="44" s="1"/>
  <c r="EF185" i="46"/>
  <c r="BQ185" i="46" s="1"/>
  <c r="EE185" i="46"/>
  <c r="BP185" i="46" s="1"/>
  <c r="ED185" i="46"/>
  <c r="BO185" i="46" s="1"/>
  <c r="EC185" i="46"/>
  <c r="BN185" i="46" s="1"/>
  <c r="EB185" i="46"/>
  <c r="BM185" i="46" s="1"/>
  <c r="EA185" i="46"/>
  <c r="BL185" i="46" s="1"/>
  <c r="DZ185" i="46"/>
  <c r="BK185" i="46" s="1"/>
  <c r="DY185" i="46"/>
  <c r="BJ185" i="46" s="1"/>
  <c r="DX185" i="46"/>
  <c r="BI185" i="46" s="1"/>
  <c r="DW185" i="46"/>
  <c r="BH185" i="46" s="1"/>
  <c r="DV185" i="46"/>
  <c r="BG185" i="46" s="1"/>
  <c r="DU185" i="46"/>
  <c r="BF185" i="46" s="1"/>
  <c r="DT185" i="46"/>
  <c r="BE185" i="46" s="1"/>
  <c r="DS185" i="46"/>
  <c r="BD185" i="46" s="1"/>
  <c r="DR185" i="46"/>
  <c r="DQ185" i="46"/>
  <c r="DP185" i="46"/>
  <c r="DO185" i="46"/>
  <c r="AZ185" i="46" s="1"/>
  <c r="DN185" i="46"/>
  <c r="AY185" i="46" s="1"/>
  <c r="DM185" i="46"/>
  <c r="AX185" i="46" s="1"/>
  <c r="DL185" i="46"/>
  <c r="AW185" i="46" s="1"/>
  <c r="DK185" i="46"/>
  <c r="AV185" i="46" s="1"/>
  <c r="DJ185" i="46"/>
  <c r="DI185" i="46"/>
  <c r="DH185" i="46"/>
  <c r="AS185" i="46" s="1"/>
  <c r="DG185" i="46"/>
  <c r="AR185" i="46" s="1"/>
  <c r="DF185" i="46"/>
  <c r="AQ185" i="46" s="1"/>
  <c r="DE185" i="46"/>
  <c r="DD185" i="46"/>
  <c r="AO185" i="46" s="1"/>
  <c r="DC185" i="46"/>
  <c r="AN185" i="46" s="1"/>
  <c r="DB185" i="46"/>
  <c r="AM185" i="46" s="1"/>
  <c r="DA185" i="46"/>
  <c r="AL185" i="46" s="1"/>
  <c r="CZ185" i="46"/>
  <c r="AK185" i="46" s="1"/>
  <c r="CY185" i="46"/>
  <c r="AJ185" i="46" s="1"/>
  <c r="CX185" i="46"/>
  <c r="AI185" i="46" s="1"/>
  <c r="CW185" i="46"/>
  <c r="CV185" i="46"/>
  <c r="AG185" i="46" s="1"/>
  <c r="CU185" i="46"/>
  <c r="AF185" i="46" s="1"/>
  <c r="CT185" i="46"/>
  <c r="AE185" i="46" s="1"/>
  <c r="CS185" i="46"/>
  <c r="CR185" i="46"/>
  <c r="AC185" i="46" s="1"/>
  <c r="CQ185" i="46"/>
  <c r="AB185" i="46" s="1"/>
  <c r="CP185" i="46"/>
  <c r="AA185" i="46" s="1"/>
  <c r="CO185" i="46"/>
  <c r="Z185" i="46" s="1"/>
  <c r="CN185" i="46"/>
  <c r="Y185" i="46" s="1"/>
  <c r="CM185" i="46"/>
  <c r="X185" i="46" s="1"/>
  <c r="CL185" i="46"/>
  <c r="W185" i="46" s="1"/>
  <c r="CK185" i="46"/>
  <c r="CJ185" i="46"/>
  <c r="U185" i="46" s="1"/>
  <c r="CI185" i="46"/>
  <c r="T185" i="46" s="1"/>
  <c r="CH185" i="46"/>
  <c r="S185" i="46" s="1"/>
  <c r="CG185" i="46"/>
  <c r="CF185" i="46"/>
  <c r="Q185" i="46" s="1"/>
  <c r="CE185" i="46"/>
  <c r="P185" i="46" s="1"/>
  <c r="CD185" i="46"/>
  <c r="O185" i="46" s="1"/>
  <c r="CC185" i="46"/>
  <c r="CB185" i="46"/>
  <c r="M185" i="46" s="1"/>
  <c r="CA185" i="46"/>
  <c r="L185" i="46" s="1"/>
  <c r="BZ185" i="46"/>
  <c r="K185" i="46" s="1"/>
  <c r="BY185" i="46"/>
  <c r="BX185" i="46"/>
  <c r="I185" i="46" s="1"/>
  <c r="BW185" i="46"/>
  <c r="H185" i="46" s="1"/>
  <c r="BV185" i="46"/>
  <c r="G185" i="46" s="1"/>
  <c r="BU185" i="46"/>
  <c r="BT185" i="46"/>
  <c r="E185" i="46" s="1"/>
  <c r="BS185" i="46"/>
  <c r="D185" i="46" s="1"/>
  <c r="B185" i="46"/>
  <c r="B185" i="44" s="1"/>
  <c r="A185" i="46"/>
  <c r="A185" i="44" s="1"/>
  <c r="EF184" i="46"/>
  <c r="BQ184" i="46" s="1"/>
  <c r="EE184" i="46"/>
  <c r="ED184" i="46"/>
  <c r="BO184" i="44" s="1"/>
  <c r="EC184" i="46"/>
  <c r="EB184" i="46"/>
  <c r="BM184" i="46" s="1"/>
  <c r="EA184" i="46"/>
  <c r="BL184" i="46" s="1"/>
  <c r="DZ184" i="46"/>
  <c r="BK184" i="46" s="1"/>
  <c r="DY184" i="46"/>
  <c r="BJ184" i="46" s="1"/>
  <c r="DX184" i="46"/>
  <c r="BI184" i="46" s="1"/>
  <c r="DW184" i="46"/>
  <c r="DV184" i="46"/>
  <c r="BG184" i="46" s="1"/>
  <c r="DU184" i="46"/>
  <c r="DT184" i="46"/>
  <c r="BE184" i="46" s="1"/>
  <c r="DS184" i="46"/>
  <c r="BD184" i="46" s="1"/>
  <c r="DR184" i="46"/>
  <c r="BC184" i="46" s="1"/>
  <c r="DQ184" i="46"/>
  <c r="DP184" i="46"/>
  <c r="BA184" i="46" s="1"/>
  <c r="DO184" i="46"/>
  <c r="DN184" i="46"/>
  <c r="AY184" i="46" s="1"/>
  <c r="DM184" i="46"/>
  <c r="DL184" i="46"/>
  <c r="AW184" i="46" s="1"/>
  <c r="DK184" i="46"/>
  <c r="AV184" i="46" s="1"/>
  <c r="DJ184" i="46"/>
  <c r="AU184" i="46" s="1"/>
  <c r="DI184" i="46"/>
  <c r="AT184" i="46" s="1"/>
  <c r="DH184" i="46"/>
  <c r="AS184" i="46" s="1"/>
  <c r="DG184" i="46"/>
  <c r="DF184" i="46"/>
  <c r="DE184" i="46"/>
  <c r="AP184" i="46" s="1"/>
  <c r="DD184" i="46"/>
  <c r="AO184" i="46" s="1"/>
  <c r="DC184" i="46"/>
  <c r="AN184" i="46" s="1"/>
  <c r="DB184" i="46"/>
  <c r="AM184" i="46" s="1"/>
  <c r="DA184" i="46"/>
  <c r="CZ184" i="46"/>
  <c r="AK184" i="46" s="1"/>
  <c r="CY184" i="46"/>
  <c r="CX184" i="46"/>
  <c r="CW184" i="46"/>
  <c r="AH184" i="46" s="1"/>
  <c r="CV184" i="46"/>
  <c r="AG184" i="46" s="1"/>
  <c r="CU184" i="46"/>
  <c r="AF184" i="46" s="1"/>
  <c r="CT184" i="46"/>
  <c r="AE184" i="46" s="1"/>
  <c r="CS184" i="46"/>
  <c r="CR184" i="46"/>
  <c r="AC184" i="46" s="1"/>
  <c r="CQ184" i="46"/>
  <c r="CP184" i="46"/>
  <c r="CO184" i="46"/>
  <c r="CN184" i="46"/>
  <c r="Y184" i="46" s="1"/>
  <c r="CM184" i="46"/>
  <c r="X184" i="46" s="1"/>
  <c r="CL184" i="46"/>
  <c r="W184" i="46" s="1"/>
  <c r="CK184" i="46"/>
  <c r="V184" i="46" s="1"/>
  <c r="CJ184" i="46"/>
  <c r="U184" i="46" s="1"/>
  <c r="CI184" i="46"/>
  <c r="CH184" i="46"/>
  <c r="S184" i="46" s="1"/>
  <c r="CG184" i="46"/>
  <c r="CF184" i="46"/>
  <c r="Q184" i="46" s="1"/>
  <c r="CE184" i="46"/>
  <c r="P184" i="46" s="1"/>
  <c r="CD184" i="46"/>
  <c r="O184" i="46" s="1"/>
  <c r="CC184" i="46"/>
  <c r="CB184" i="46"/>
  <c r="M184" i="46" s="1"/>
  <c r="CA184" i="46"/>
  <c r="BZ184" i="46"/>
  <c r="K184" i="46" s="1"/>
  <c r="BY184" i="46"/>
  <c r="J184" i="46" s="1"/>
  <c r="BX184" i="46"/>
  <c r="I184" i="46" s="1"/>
  <c r="BW184" i="46"/>
  <c r="H184" i="46" s="1"/>
  <c r="BV184" i="46"/>
  <c r="G184" i="46" s="1"/>
  <c r="BU184" i="46"/>
  <c r="F184" i="46" s="1"/>
  <c r="BT184" i="46"/>
  <c r="E184" i="46" s="1"/>
  <c r="BS184" i="46"/>
  <c r="BO184" i="46"/>
  <c r="B184" i="46"/>
  <c r="A184" i="46"/>
  <c r="A184" i="44" s="1"/>
  <c r="EF183" i="46"/>
  <c r="BQ183" i="46" s="1"/>
  <c r="EE183" i="46"/>
  <c r="BP183" i="46" s="1"/>
  <c r="ED183" i="46"/>
  <c r="EC183" i="46"/>
  <c r="BN183" i="46" s="1"/>
  <c r="EB183" i="46"/>
  <c r="BM183" i="46" s="1"/>
  <c r="EA183" i="46"/>
  <c r="DZ183" i="46"/>
  <c r="DY183" i="46"/>
  <c r="BJ183" i="46" s="1"/>
  <c r="DX183" i="46"/>
  <c r="BI183" i="46" s="1"/>
  <c r="DW183" i="46"/>
  <c r="BH183" i="46" s="1"/>
  <c r="DV183" i="46"/>
  <c r="DU183" i="46"/>
  <c r="BF183" i="46" s="1"/>
  <c r="DT183" i="46"/>
  <c r="BE183" i="46" s="1"/>
  <c r="DS183" i="46"/>
  <c r="DR183" i="46"/>
  <c r="BC183" i="46" s="1"/>
  <c r="DQ183" i="46"/>
  <c r="BB183" i="46" s="1"/>
  <c r="DP183" i="46"/>
  <c r="BA183" i="46" s="1"/>
  <c r="DO183" i="46"/>
  <c r="AZ183" i="46" s="1"/>
  <c r="DN183" i="46"/>
  <c r="DM183" i="46"/>
  <c r="AX183" i="46" s="1"/>
  <c r="DL183" i="46"/>
  <c r="AW183" i="46" s="1"/>
  <c r="DK183" i="46"/>
  <c r="AV183" i="46" s="1"/>
  <c r="DJ183" i="46"/>
  <c r="DI183" i="46"/>
  <c r="AT183" i="46" s="1"/>
  <c r="DH183" i="46"/>
  <c r="AS183" i="46" s="1"/>
  <c r="DG183" i="46"/>
  <c r="AR183" i="46" s="1"/>
  <c r="DF183" i="46"/>
  <c r="DE183" i="46"/>
  <c r="AP183" i="46" s="1"/>
  <c r="DD183" i="46"/>
  <c r="AO183" i="46" s="1"/>
  <c r="DC183" i="46"/>
  <c r="DB183" i="46"/>
  <c r="DA183" i="46"/>
  <c r="CZ183" i="46"/>
  <c r="AK183" i="46" s="1"/>
  <c r="CY183" i="46"/>
  <c r="AJ183" i="46" s="1"/>
  <c r="CX183" i="46"/>
  <c r="CW183" i="46"/>
  <c r="AH183" i="46" s="1"/>
  <c r="CV183" i="46"/>
  <c r="AG183" i="46" s="1"/>
  <c r="CU183" i="46"/>
  <c r="AF183" i="46" s="1"/>
  <c r="CT183" i="46"/>
  <c r="CS183" i="46"/>
  <c r="AD183" i="46" s="1"/>
  <c r="CR183" i="46"/>
  <c r="AC183" i="46" s="1"/>
  <c r="CQ183" i="46"/>
  <c r="AB183" i="46" s="1"/>
  <c r="CP183" i="46"/>
  <c r="CO183" i="46"/>
  <c r="Z183" i="46" s="1"/>
  <c r="CN183" i="46"/>
  <c r="Y183" i="46" s="1"/>
  <c r="CM183" i="46"/>
  <c r="X183" i="46" s="1"/>
  <c r="CL183" i="46"/>
  <c r="CK183" i="46"/>
  <c r="V183" i="46" s="1"/>
  <c r="CJ183" i="46"/>
  <c r="U183" i="46" s="1"/>
  <c r="CI183" i="46"/>
  <c r="T183" i="46" s="1"/>
  <c r="CH183" i="46"/>
  <c r="CG183" i="46"/>
  <c r="R183" i="46" s="1"/>
  <c r="CF183" i="46"/>
  <c r="Q183" i="46" s="1"/>
  <c r="CE183" i="46"/>
  <c r="CD183" i="46"/>
  <c r="O183" i="46" s="1"/>
  <c r="CC183" i="46"/>
  <c r="N183" i="46" s="1"/>
  <c r="CB183" i="46"/>
  <c r="M183" i="46" s="1"/>
  <c r="CA183" i="46"/>
  <c r="L183" i="46" s="1"/>
  <c r="BZ183" i="46"/>
  <c r="BY183" i="46"/>
  <c r="J183" i="46" s="1"/>
  <c r="BX183" i="46"/>
  <c r="I183" i="46" s="1"/>
  <c r="BW183" i="46"/>
  <c r="H183" i="46" s="1"/>
  <c r="BV183" i="46"/>
  <c r="G183" i="46" s="1"/>
  <c r="BU183" i="46"/>
  <c r="F183" i="46" s="1"/>
  <c r="BT183" i="46"/>
  <c r="E183" i="46" s="1"/>
  <c r="BS183" i="46"/>
  <c r="D183" i="46" s="1"/>
  <c r="B183" i="46"/>
  <c r="B183" i="44" s="1"/>
  <c r="A183" i="46"/>
  <c r="C183" i="46" s="1"/>
  <c r="C183" i="44" s="1"/>
  <c r="EF182" i="46"/>
  <c r="BQ182" i="46" s="1"/>
  <c r="EE182" i="46"/>
  <c r="BP182" i="46" s="1"/>
  <c r="ED182" i="46"/>
  <c r="BO182" i="44" s="1"/>
  <c r="EC182" i="46"/>
  <c r="EB182" i="46"/>
  <c r="BM182" i="46" s="1"/>
  <c r="EA182" i="46"/>
  <c r="BL182" i="46" s="1"/>
  <c r="DZ182" i="46"/>
  <c r="BK182" i="46" s="1"/>
  <c r="DY182" i="46"/>
  <c r="BJ182" i="46" s="1"/>
  <c r="DX182" i="46"/>
  <c r="BI182" i="46" s="1"/>
  <c r="DW182" i="46"/>
  <c r="BH182" i="46" s="1"/>
  <c r="DV182" i="46"/>
  <c r="BG182" i="46" s="1"/>
  <c r="DU182" i="46"/>
  <c r="BF182" i="46" s="1"/>
  <c r="DT182" i="46"/>
  <c r="BE182" i="46" s="1"/>
  <c r="DS182" i="46"/>
  <c r="BD182" i="46" s="1"/>
  <c r="DR182" i="46"/>
  <c r="DQ182" i="46"/>
  <c r="BB182" i="46" s="1"/>
  <c r="DP182" i="46"/>
  <c r="BA182" i="46" s="1"/>
  <c r="DO182" i="46"/>
  <c r="AZ182" i="46" s="1"/>
  <c r="DN182" i="46"/>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AN182" i="46" s="1"/>
  <c r="DB182" i="46"/>
  <c r="AM182" i="46" s="1"/>
  <c r="DA182" i="46"/>
  <c r="AL182" i="46" s="1"/>
  <c r="CZ182" i="46"/>
  <c r="AK182" i="46" s="1"/>
  <c r="CY182" i="46"/>
  <c r="AJ182" i="46" s="1"/>
  <c r="CX182" i="46"/>
  <c r="CW182" i="46"/>
  <c r="AH182" i="46" s="1"/>
  <c r="CV182" i="46"/>
  <c r="AG182" i="46" s="1"/>
  <c r="CU182" i="46"/>
  <c r="AF182" i="46" s="1"/>
  <c r="CT182" i="46"/>
  <c r="CS182" i="46"/>
  <c r="AD182" i="46" s="1"/>
  <c r="CR182" i="46"/>
  <c r="AC182" i="46" s="1"/>
  <c r="CQ182" i="46"/>
  <c r="CP182" i="46"/>
  <c r="CO182" i="46"/>
  <c r="CN182" i="46"/>
  <c r="Y182" i="46" s="1"/>
  <c r="CM182" i="46"/>
  <c r="X182" i="46" s="1"/>
  <c r="CL182" i="46"/>
  <c r="CK182" i="46"/>
  <c r="V182" i="46" s="1"/>
  <c r="CJ182" i="46"/>
  <c r="U182" i="46" s="1"/>
  <c r="CI182" i="46"/>
  <c r="T182" i="46" s="1"/>
  <c r="CH182" i="46"/>
  <c r="CG182" i="46"/>
  <c r="R182" i="46" s="1"/>
  <c r="CF182" i="46"/>
  <c r="Q182" i="46" s="1"/>
  <c r="CE182" i="46"/>
  <c r="P182" i="46" s="1"/>
  <c r="CD182" i="46"/>
  <c r="O182" i="46" s="1"/>
  <c r="CC182" i="46"/>
  <c r="N182" i="46" s="1"/>
  <c r="CB182" i="46"/>
  <c r="M182" i="46" s="1"/>
  <c r="CA182" i="46"/>
  <c r="BZ182" i="46"/>
  <c r="K182" i="46" s="1"/>
  <c r="BY182" i="46"/>
  <c r="J182" i="46" s="1"/>
  <c r="BX182" i="46"/>
  <c r="I182" i="46" s="1"/>
  <c r="BW182" i="46"/>
  <c r="H182" i="46" s="1"/>
  <c r="BV182" i="46"/>
  <c r="G182" i="46" s="1"/>
  <c r="BU182" i="46"/>
  <c r="F182" i="46" s="1"/>
  <c r="BT182" i="46"/>
  <c r="E182" i="46" s="1"/>
  <c r="BS182" i="46"/>
  <c r="D182" i="46" s="1"/>
  <c r="BO182" i="46"/>
  <c r="B182" i="46"/>
  <c r="B182" i="44" s="1"/>
  <c r="A182" i="46"/>
  <c r="A182" i="44" s="1"/>
  <c r="EF181" i="46"/>
  <c r="BQ181" i="46" s="1"/>
  <c r="EE181" i="46"/>
  <c r="ED181" i="46"/>
  <c r="BO181" i="44" s="1"/>
  <c r="EC181" i="46"/>
  <c r="BN181" i="44" s="1"/>
  <c r="EB181" i="46"/>
  <c r="BM181" i="44" s="1"/>
  <c r="EA181" i="46"/>
  <c r="BL181" i="44" s="1"/>
  <c r="DZ181" i="46"/>
  <c r="BK181" i="44" s="1"/>
  <c r="DY181" i="46"/>
  <c r="BJ181" i="44" s="1"/>
  <c r="DX181" i="46"/>
  <c r="BI181" i="46" s="1"/>
  <c r="DW181" i="46"/>
  <c r="BH181" i="46" s="1"/>
  <c r="DV181" i="46"/>
  <c r="BG181" i="46" s="1"/>
  <c r="DU181" i="46"/>
  <c r="DT181" i="46"/>
  <c r="DS181" i="46"/>
  <c r="BD181" i="46" s="1"/>
  <c r="DR181" i="46"/>
  <c r="BC181" i="46" s="1"/>
  <c r="DQ181" i="46"/>
  <c r="BB181" i="46" s="1"/>
  <c r="DP181" i="46"/>
  <c r="BA181" i="46" s="1"/>
  <c r="DO181" i="46"/>
  <c r="DN181" i="46"/>
  <c r="AY181" i="46" s="1"/>
  <c r="DM181" i="46"/>
  <c r="DL181" i="46"/>
  <c r="AW181" i="46" s="1"/>
  <c r="DK181" i="46"/>
  <c r="AV181" i="46" s="1"/>
  <c r="DJ181" i="46"/>
  <c r="AU181" i="46" s="1"/>
  <c r="DI181" i="46"/>
  <c r="AT181" i="46" s="1"/>
  <c r="DH181" i="46"/>
  <c r="AS181" i="46" s="1"/>
  <c r="DG181" i="46"/>
  <c r="AR181" i="46" s="1"/>
  <c r="DF181" i="46"/>
  <c r="AQ181" i="46" s="1"/>
  <c r="DE181" i="46"/>
  <c r="DD181" i="46"/>
  <c r="AO181" i="46" s="1"/>
  <c r="DC181" i="46"/>
  <c r="DB181" i="46"/>
  <c r="AM181" i="46" s="1"/>
  <c r="DA181" i="46"/>
  <c r="AL181" i="46" s="1"/>
  <c r="CZ181" i="46"/>
  <c r="AK181" i="46" s="1"/>
  <c r="CY181" i="46"/>
  <c r="AJ181" i="46" s="1"/>
  <c r="CX181" i="46"/>
  <c r="AI181" i="46" s="1"/>
  <c r="CW181" i="46"/>
  <c r="CV181" i="46"/>
  <c r="CU181" i="46"/>
  <c r="AF181" i="46" s="1"/>
  <c r="CT181" i="46"/>
  <c r="CS181" i="46"/>
  <c r="AD181" i="46" s="1"/>
  <c r="CR181" i="46"/>
  <c r="AC181" i="46" s="1"/>
  <c r="CQ181" i="46"/>
  <c r="CP181" i="46"/>
  <c r="AA181" i="46" s="1"/>
  <c r="CO181" i="46"/>
  <c r="CN181" i="46"/>
  <c r="Y181" i="46" s="1"/>
  <c r="CM181" i="46"/>
  <c r="CL181" i="46"/>
  <c r="W181" i="46" s="1"/>
  <c r="CK181" i="46"/>
  <c r="V181" i="46" s="1"/>
  <c r="CJ181" i="46"/>
  <c r="U181" i="46" s="1"/>
  <c r="CI181" i="46"/>
  <c r="T181" i="46" s="1"/>
  <c r="CH181" i="46"/>
  <c r="S181" i="46" s="1"/>
  <c r="CG181" i="46"/>
  <c r="CF181" i="46"/>
  <c r="CE181" i="46"/>
  <c r="P181" i="46" s="1"/>
  <c r="CD181" i="46"/>
  <c r="O181" i="46" s="1"/>
  <c r="CC181" i="46"/>
  <c r="N181" i="46" s="1"/>
  <c r="CB181" i="46"/>
  <c r="M181" i="46" s="1"/>
  <c r="CA181" i="46"/>
  <c r="BZ181" i="46"/>
  <c r="K181" i="46" s="1"/>
  <c r="BY181" i="46"/>
  <c r="BX181" i="46"/>
  <c r="BW181" i="46"/>
  <c r="BV181" i="46"/>
  <c r="G181" i="46" s="1"/>
  <c r="BU181" i="46"/>
  <c r="F181" i="46" s="1"/>
  <c r="BT181" i="46"/>
  <c r="E181" i="46" s="1"/>
  <c r="BS181" i="46"/>
  <c r="BO181" i="46"/>
  <c r="BN181" i="46"/>
  <c r="BM181" i="46"/>
  <c r="BL181" i="46"/>
  <c r="BK181" i="46"/>
  <c r="BJ181" i="46"/>
  <c r="B181" i="46"/>
  <c r="B181" i="44" s="1"/>
  <c r="A181" i="46"/>
  <c r="C181" i="46" s="1"/>
  <c r="C181" i="44" s="1"/>
  <c r="EF180" i="46"/>
  <c r="BQ180" i="46" s="1"/>
  <c r="EE180" i="46"/>
  <c r="ED180" i="46"/>
  <c r="BO180" i="46" s="1"/>
  <c r="EC180" i="46"/>
  <c r="EB180" i="46"/>
  <c r="EA180" i="46"/>
  <c r="BL180" i="46" s="1"/>
  <c r="DZ180" i="46"/>
  <c r="BK180" i="46" s="1"/>
  <c r="DY180" i="46"/>
  <c r="DX180" i="46"/>
  <c r="BI180" i="46" s="1"/>
  <c r="DW180" i="46"/>
  <c r="DV180" i="46"/>
  <c r="BG180" i="46" s="1"/>
  <c r="DU180" i="46"/>
  <c r="BF180" i="46" s="1"/>
  <c r="DT180" i="46"/>
  <c r="BE180" i="46" s="1"/>
  <c r="DS180" i="46"/>
  <c r="BD180" i="46" s="1"/>
  <c r="DR180" i="46"/>
  <c r="BC180" i="46" s="1"/>
  <c r="DQ180" i="46"/>
  <c r="DP180" i="46"/>
  <c r="BA180" i="46" s="1"/>
  <c r="DO180" i="46"/>
  <c r="DN180" i="46"/>
  <c r="AY180" i="46" s="1"/>
  <c r="DM180" i="46"/>
  <c r="AX180" i="46" s="1"/>
  <c r="DL180" i="46"/>
  <c r="AW180" i="46" s="1"/>
  <c r="DK180" i="46"/>
  <c r="AV180" i="46" s="1"/>
  <c r="DJ180" i="46"/>
  <c r="AU180" i="46" s="1"/>
  <c r="DI180" i="46"/>
  <c r="AT180" i="46" s="1"/>
  <c r="DH180" i="46"/>
  <c r="AS180" i="46" s="1"/>
  <c r="DG180" i="46"/>
  <c r="DF180" i="46"/>
  <c r="AQ180" i="46" s="1"/>
  <c r="DE180" i="46"/>
  <c r="DD180" i="46"/>
  <c r="AO180" i="46" s="1"/>
  <c r="DC180" i="46"/>
  <c r="AN180" i="46" s="1"/>
  <c r="DB180" i="46"/>
  <c r="AM180" i="46" s="1"/>
  <c r="DA180" i="46"/>
  <c r="CZ180" i="46"/>
  <c r="AK180" i="46" s="1"/>
  <c r="CY180" i="46"/>
  <c r="CX180" i="46"/>
  <c r="AI180" i="46" s="1"/>
  <c r="CW180" i="46"/>
  <c r="CV180" i="46"/>
  <c r="AG180" i="46" s="1"/>
  <c r="CU180" i="46"/>
  <c r="AF180" i="46" s="1"/>
  <c r="CT180" i="46"/>
  <c r="AE180" i="46" s="1"/>
  <c r="CS180" i="46"/>
  <c r="AD180" i="46" s="1"/>
  <c r="CR180" i="46"/>
  <c r="AC180" i="46" s="1"/>
  <c r="CQ180" i="46"/>
  <c r="CP180" i="46"/>
  <c r="CO180" i="46"/>
  <c r="Z180" i="46" s="1"/>
  <c r="CN180" i="46"/>
  <c r="CM180" i="46"/>
  <c r="X180" i="46" s="1"/>
  <c r="CL180" i="46"/>
  <c r="W180" i="46" s="1"/>
  <c r="CK180" i="46"/>
  <c r="V180" i="46" s="1"/>
  <c r="CJ180" i="46"/>
  <c r="U180" i="46" s="1"/>
  <c r="CI180" i="46"/>
  <c r="CH180" i="46"/>
  <c r="S180" i="46" s="1"/>
  <c r="CG180" i="46"/>
  <c r="R180" i="46" s="1"/>
  <c r="CF180" i="46"/>
  <c r="Q180" i="46" s="1"/>
  <c r="CE180" i="46"/>
  <c r="P180" i="46" s="1"/>
  <c r="CD180" i="46"/>
  <c r="O180" i="46" s="1"/>
  <c r="CC180" i="46"/>
  <c r="CB180" i="46"/>
  <c r="M180" i="46" s="1"/>
  <c r="CA180" i="46"/>
  <c r="BZ180" i="46"/>
  <c r="K180" i="46" s="1"/>
  <c r="BY180" i="46"/>
  <c r="BX180" i="46"/>
  <c r="I180" i="46" s="1"/>
  <c r="BW180" i="46"/>
  <c r="H180" i="46" s="1"/>
  <c r="BV180" i="46"/>
  <c r="G180" i="46" s="1"/>
  <c r="BU180" i="46"/>
  <c r="BT180" i="46"/>
  <c r="E180" i="46" s="1"/>
  <c r="BS180" i="46"/>
  <c r="B180" i="46"/>
  <c r="B180" i="44" s="1"/>
  <c r="A180" i="46"/>
  <c r="EF179" i="46"/>
  <c r="BQ179" i="46" s="1"/>
  <c r="EE179" i="46"/>
  <c r="BP179" i="46" s="1"/>
  <c r="ED179" i="46"/>
  <c r="BO179" i="46" s="1"/>
  <c r="EC179" i="46"/>
  <c r="BN179" i="46" s="1"/>
  <c r="EB179" i="46"/>
  <c r="BM179" i="46" s="1"/>
  <c r="EA179" i="46"/>
  <c r="DZ179" i="46"/>
  <c r="BK179" i="46" s="1"/>
  <c r="DY179" i="46"/>
  <c r="BJ179" i="46" s="1"/>
  <c r="DX179" i="46"/>
  <c r="DW179" i="46"/>
  <c r="BH179" i="46" s="1"/>
  <c r="DV179" i="46"/>
  <c r="BG179" i="46" s="1"/>
  <c r="DU179" i="46"/>
  <c r="BF179" i="46" s="1"/>
  <c r="DT179" i="46"/>
  <c r="BE179" i="46" s="1"/>
  <c r="DS179" i="46"/>
  <c r="DR179" i="46"/>
  <c r="DQ179" i="46"/>
  <c r="DP179" i="46"/>
  <c r="BA179" i="46" s="1"/>
  <c r="DO179" i="46"/>
  <c r="AZ179" i="46" s="1"/>
  <c r="DN179" i="46"/>
  <c r="AY179" i="46" s="1"/>
  <c r="DM179" i="46"/>
  <c r="AX179" i="46" s="1"/>
  <c r="DL179" i="46"/>
  <c r="AW179" i="46" s="1"/>
  <c r="DK179" i="46"/>
  <c r="DJ179" i="46"/>
  <c r="AU179" i="46" s="1"/>
  <c r="DI179" i="46"/>
  <c r="DH179" i="46"/>
  <c r="AS179" i="46" s="1"/>
  <c r="DG179" i="46"/>
  <c r="AR179" i="46" s="1"/>
  <c r="DF179" i="46"/>
  <c r="AQ179" i="46" s="1"/>
  <c r="DE179" i="46"/>
  <c r="DD179" i="46"/>
  <c r="AO179" i="46" s="1"/>
  <c r="DC179" i="46"/>
  <c r="DB179" i="46"/>
  <c r="AM179" i="46" s="1"/>
  <c r="DA179" i="46"/>
  <c r="AL179" i="46" s="1"/>
  <c r="CZ179" i="46"/>
  <c r="AK179" i="46" s="1"/>
  <c r="CY179" i="46"/>
  <c r="AJ179" i="46" s="1"/>
  <c r="CX179" i="46"/>
  <c r="AI179" i="46" s="1"/>
  <c r="CW179" i="46"/>
  <c r="AH179" i="46" s="1"/>
  <c r="CV179" i="46"/>
  <c r="AG179" i="46" s="1"/>
  <c r="CU179" i="46"/>
  <c r="CT179" i="46"/>
  <c r="AE179" i="46" s="1"/>
  <c r="CS179" i="46"/>
  <c r="AD179" i="46" s="1"/>
  <c r="CR179" i="46"/>
  <c r="AC179" i="46" s="1"/>
  <c r="CQ179" i="46"/>
  <c r="AB179" i="46" s="1"/>
  <c r="CP179" i="46"/>
  <c r="AA179" i="46" s="1"/>
  <c r="CO179" i="46"/>
  <c r="Z179" i="46" s="1"/>
  <c r="CN179" i="46"/>
  <c r="Y179" i="46" s="1"/>
  <c r="CM179" i="46"/>
  <c r="CL179" i="46"/>
  <c r="W179" i="46" s="1"/>
  <c r="CK179" i="46"/>
  <c r="CJ179" i="46"/>
  <c r="CI179" i="46"/>
  <c r="T179" i="46" s="1"/>
  <c r="CH179" i="46"/>
  <c r="S179" i="46" s="1"/>
  <c r="CG179" i="46"/>
  <c r="CF179" i="46"/>
  <c r="Q179" i="46" s="1"/>
  <c r="CE179" i="46"/>
  <c r="CD179" i="46"/>
  <c r="O179" i="46" s="1"/>
  <c r="CC179" i="46"/>
  <c r="N179" i="46" s="1"/>
  <c r="CB179" i="46"/>
  <c r="M179" i="46" s="1"/>
  <c r="CA179" i="46"/>
  <c r="L179" i="46" s="1"/>
  <c r="BZ179" i="46"/>
  <c r="K179" i="46" s="1"/>
  <c r="BY179" i="46"/>
  <c r="BX179" i="46"/>
  <c r="I179" i="46" s="1"/>
  <c r="BW179" i="46"/>
  <c r="BV179" i="46"/>
  <c r="BU179" i="46"/>
  <c r="F179" i="46" s="1"/>
  <c r="BT179" i="46"/>
  <c r="E179" i="46" s="1"/>
  <c r="BS179" i="46"/>
  <c r="D179" i="46" s="1"/>
  <c r="B179" i="46"/>
  <c r="B179" i="44" s="1"/>
  <c r="A179" i="46"/>
  <c r="A179" i="44" s="1"/>
  <c r="EF178" i="46"/>
  <c r="BQ178" i="46" s="1"/>
  <c r="EE178" i="46"/>
  <c r="ED178" i="46"/>
  <c r="BO178" i="46" s="1"/>
  <c r="EC178" i="46"/>
  <c r="EB178" i="46"/>
  <c r="EA178" i="46"/>
  <c r="BL178" i="46" s="1"/>
  <c r="DZ178" i="46"/>
  <c r="BK178" i="46" s="1"/>
  <c r="DY178" i="46"/>
  <c r="BJ178" i="46" s="1"/>
  <c r="DX178" i="46"/>
  <c r="BI178" i="46" s="1"/>
  <c r="DW178" i="46"/>
  <c r="DV178" i="46"/>
  <c r="DU178" i="46"/>
  <c r="BF178" i="46" s="1"/>
  <c r="DT178" i="46"/>
  <c r="BE178" i="46" s="1"/>
  <c r="DS178" i="46"/>
  <c r="BD178" i="46" s="1"/>
  <c r="DR178" i="46"/>
  <c r="BC178" i="46" s="1"/>
  <c r="DQ178" i="46"/>
  <c r="BB178" i="46" s="1"/>
  <c r="DP178" i="46"/>
  <c r="BA178" i="46" s="1"/>
  <c r="DO178" i="46"/>
  <c r="DN178" i="46"/>
  <c r="AY178" i="46" s="1"/>
  <c r="DM178" i="46"/>
  <c r="AX178" i="46" s="1"/>
  <c r="DL178" i="46"/>
  <c r="AW178" i="46" s="1"/>
  <c r="DK178" i="46"/>
  <c r="AV178" i="46" s="1"/>
  <c r="DJ178" i="46"/>
  <c r="AU178" i="46" s="1"/>
  <c r="DI178" i="46"/>
  <c r="DH178" i="46"/>
  <c r="AS178" i="46" s="1"/>
  <c r="DG178" i="46"/>
  <c r="DF178" i="46"/>
  <c r="DE178" i="46"/>
  <c r="AP178" i="46" s="1"/>
  <c r="DD178" i="46"/>
  <c r="AO178" i="46" s="1"/>
  <c r="DC178" i="46"/>
  <c r="AN178" i="46" s="1"/>
  <c r="DB178" i="46"/>
  <c r="AM178" i="46" s="1"/>
  <c r="DA178" i="46"/>
  <c r="AL178" i="46" s="1"/>
  <c r="CZ178" i="46"/>
  <c r="AK178" i="46" s="1"/>
  <c r="CY178" i="46"/>
  <c r="CX178" i="46"/>
  <c r="CW178" i="46"/>
  <c r="CV178" i="46"/>
  <c r="AG178" i="46" s="1"/>
  <c r="CU178" i="46"/>
  <c r="AF178" i="46" s="1"/>
  <c r="CT178" i="46"/>
  <c r="AE178" i="46" s="1"/>
  <c r="CS178" i="46"/>
  <c r="CR178" i="46"/>
  <c r="AC178" i="46" s="1"/>
  <c r="CQ178" i="46"/>
  <c r="CP178" i="46"/>
  <c r="CO178" i="46"/>
  <c r="Z178" i="46" s="1"/>
  <c r="CN178" i="46"/>
  <c r="CM178" i="46"/>
  <c r="X178" i="46" s="1"/>
  <c r="CL178" i="46"/>
  <c r="W178" i="46" s="1"/>
  <c r="CK178" i="46"/>
  <c r="CJ178" i="46"/>
  <c r="U178" i="46" s="1"/>
  <c r="CI178" i="46"/>
  <c r="CH178" i="46"/>
  <c r="S178" i="46" s="1"/>
  <c r="CG178" i="46"/>
  <c r="CF178" i="46"/>
  <c r="Q178" i="46" s="1"/>
  <c r="CE178" i="46"/>
  <c r="P178" i="46" s="1"/>
  <c r="CD178" i="46"/>
  <c r="O178" i="46" s="1"/>
  <c r="CC178" i="46"/>
  <c r="CB178" i="46"/>
  <c r="M178" i="46" s="1"/>
  <c r="CA178" i="46"/>
  <c r="BZ178" i="46"/>
  <c r="BY178" i="46"/>
  <c r="BX178" i="46"/>
  <c r="I178" i="46" s="1"/>
  <c r="BW178" i="46"/>
  <c r="H178" i="46" s="1"/>
  <c r="BV178" i="46"/>
  <c r="G178" i="46" s="1"/>
  <c r="BU178" i="46"/>
  <c r="F178" i="46" s="1"/>
  <c r="BT178" i="46"/>
  <c r="E178" i="46" s="1"/>
  <c r="BS178" i="46"/>
  <c r="B178" i="46"/>
  <c r="B178" i="44" s="1"/>
  <c r="A178" i="46"/>
  <c r="C178" i="46" s="1"/>
  <c r="C178" i="44" s="1"/>
  <c r="EF177" i="46"/>
  <c r="BQ177" i="46" s="1"/>
  <c r="EE177" i="46"/>
  <c r="BP177" i="46" s="1"/>
  <c r="ED177" i="46"/>
  <c r="BO177" i="44" s="1"/>
  <c r="EC177" i="46"/>
  <c r="BN177" i="44" s="1"/>
  <c r="EB177" i="46"/>
  <c r="BM177" i="44" s="1"/>
  <c r="EA177" i="46"/>
  <c r="BL177" i="44" s="1"/>
  <c r="DZ177" i="46"/>
  <c r="BK177" i="44" s="1"/>
  <c r="DY177" i="46"/>
  <c r="BJ177" i="46" s="1"/>
  <c r="DX177" i="46"/>
  <c r="BI177" i="46" s="1"/>
  <c r="DW177" i="46"/>
  <c r="BH177" i="46" s="1"/>
  <c r="DV177" i="46"/>
  <c r="BG177" i="46" s="1"/>
  <c r="DU177" i="46"/>
  <c r="BF177" i="46" s="1"/>
  <c r="DT177" i="46"/>
  <c r="BE177" i="46" s="1"/>
  <c r="DS177" i="46"/>
  <c r="BD177" i="46" s="1"/>
  <c r="DR177" i="46"/>
  <c r="DQ177" i="46"/>
  <c r="BB177" i="46" s="1"/>
  <c r="DP177" i="46"/>
  <c r="BA177" i="46" s="1"/>
  <c r="DO177" i="46"/>
  <c r="AZ177" i="46" s="1"/>
  <c r="DN177" i="46"/>
  <c r="AY177" i="46" s="1"/>
  <c r="DM177" i="46"/>
  <c r="DL177" i="46"/>
  <c r="AW177" i="46" s="1"/>
  <c r="DK177" i="46"/>
  <c r="AV177" i="46" s="1"/>
  <c r="DJ177" i="46"/>
  <c r="AU177" i="46" s="1"/>
  <c r="DI177" i="46"/>
  <c r="DH177" i="46"/>
  <c r="AS177" i="46" s="1"/>
  <c r="DG177" i="46"/>
  <c r="AR177" i="46" s="1"/>
  <c r="DF177" i="46"/>
  <c r="AQ177" i="46" s="1"/>
  <c r="DE177" i="46"/>
  <c r="DD177" i="46"/>
  <c r="AO177" i="46" s="1"/>
  <c r="DC177" i="46"/>
  <c r="AN177" i="46" s="1"/>
  <c r="DB177" i="46"/>
  <c r="AM177" i="46" s="1"/>
  <c r="DA177" i="46"/>
  <c r="CZ177" i="46"/>
  <c r="AK177" i="46" s="1"/>
  <c r="CY177" i="46"/>
  <c r="AJ177" i="46" s="1"/>
  <c r="CX177" i="46"/>
  <c r="AI177" i="46" s="1"/>
  <c r="CW177" i="46"/>
  <c r="AH177" i="46" s="1"/>
  <c r="CV177" i="46"/>
  <c r="AG177" i="46" s="1"/>
  <c r="CU177" i="46"/>
  <c r="AF177" i="46" s="1"/>
  <c r="CT177" i="46"/>
  <c r="AE177" i="46" s="1"/>
  <c r="CS177" i="46"/>
  <c r="CR177" i="46"/>
  <c r="AC177" i="46" s="1"/>
  <c r="CQ177" i="46"/>
  <c r="AB177" i="46" s="1"/>
  <c r="CP177" i="46"/>
  <c r="AA177" i="46" s="1"/>
  <c r="CO177" i="46"/>
  <c r="Z177" i="46" s="1"/>
  <c r="CN177" i="46"/>
  <c r="Y177" i="46" s="1"/>
  <c r="CM177" i="46"/>
  <c r="X177" i="46" s="1"/>
  <c r="CL177" i="46"/>
  <c r="CK177" i="46"/>
  <c r="V177" i="46" s="1"/>
  <c r="CJ177" i="46"/>
  <c r="U177" i="46" s="1"/>
  <c r="CI177" i="46"/>
  <c r="T177" i="46" s="1"/>
  <c r="CH177" i="46"/>
  <c r="S177" i="46" s="1"/>
  <c r="CG177" i="46"/>
  <c r="CF177" i="46"/>
  <c r="Q177" i="46" s="1"/>
  <c r="CE177" i="46"/>
  <c r="P177" i="46" s="1"/>
  <c r="CD177" i="46"/>
  <c r="O177" i="46" s="1"/>
  <c r="CC177" i="46"/>
  <c r="CB177" i="46"/>
  <c r="M177" i="46" s="1"/>
  <c r="CA177" i="46"/>
  <c r="L177" i="46" s="1"/>
  <c r="BZ177" i="46"/>
  <c r="K177" i="46" s="1"/>
  <c r="BY177" i="46"/>
  <c r="BX177" i="46"/>
  <c r="I177" i="46" s="1"/>
  <c r="BW177" i="46"/>
  <c r="H177" i="46" s="1"/>
  <c r="BV177" i="46"/>
  <c r="BU177" i="46"/>
  <c r="F177" i="46" s="1"/>
  <c r="BT177" i="46"/>
  <c r="E177" i="46" s="1"/>
  <c r="BS177" i="46"/>
  <c r="D177" i="46" s="1"/>
  <c r="BO177" i="46"/>
  <c r="BN177" i="46"/>
  <c r="BM177" i="46"/>
  <c r="BL177" i="46"/>
  <c r="BK177" i="46"/>
  <c r="B177" i="46"/>
  <c r="B177" i="44" s="1"/>
  <c r="A177" i="46"/>
  <c r="A177" i="44" s="1"/>
  <c r="EF176" i="46"/>
  <c r="BQ176" i="46" s="1"/>
  <c r="EE176" i="46"/>
  <c r="BP176" i="46" s="1"/>
  <c r="ED176" i="46"/>
  <c r="BO176" i="46" s="1"/>
  <c r="EC176" i="46"/>
  <c r="BN176" i="46" s="1"/>
  <c r="EB176" i="46"/>
  <c r="BM176" i="46" s="1"/>
  <c r="EA176" i="46"/>
  <c r="DZ176" i="46"/>
  <c r="BK176" i="46" s="1"/>
  <c r="DY176" i="46"/>
  <c r="BJ176" i="46" s="1"/>
  <c r="DX176" i="46"/>
  <c r="BI176" i="46" s="1"/>
  <c r="DW176" i="46"/>
  <c r="BH176" i="46" s="1"/>
  <c r="DV176" i="46"/>
  <c r="BG176" i="46" s="1"/>
  <c r="DU176" i="46"/>
  <c r="BF176" i="46" s="1"/>
  <c r="DT176" i="46"/>
  <c r="BE176" i="46" s="1"/>
  <c r="DS176" i="46"/>
  <c r="BD176" i="46" s="1"/>
  <c r="DR176" i="46"/>
  <c r="DQ176" i="46"/>
  <c r="BB176" i="46" s="1"/>
  <c r="DP176" i="46"/>
  <c r="BA176" i="46" s="1"/>
  <c r="DO176" i="46"/>
  <c r="AZ176" i="46" s="1"/>
  <c r="DN176" i="46"/>
  <c r="DM176" i="46"/>
  <c r="AX176" i="46" s="1"/>
  <c r="DL176" i="46"/>
  <c r="AW176" i="46" s="1"/>
  <c r="DK176" i="46"/>
  <c r="AV176" i="46" s="1"/>
  <c r="DJ176" i="46"/>
  <c r="DI176" i="46"/>
  <c r="AT176" i="46" s="1"/>
  <c r="DH176" i="46"/>
  <c r="AS176" i="46" s="1"/>
  <c r="DG176" i="46"/>
  <c r="AR176" i="46" s="1"/>
  <c r="DF176" i="46"/>
  <c r="DE176" i="46"/>
  <c r="AP176" i="46" s="1"/>
  <c r="DD176" i="46"/>
  <c r="AO176" i="46" s="1"/>
  <c r="DC176" i="46"/>
  <c r="AN176" i="46" s="1"/>
  <c r="DB176" i="46"/>
  <c r="AM176" i="46" s="1"/>
  <c r="DA176" i="46"/>
  <c r="AL176" i="46" s="1"/>
  <c r="CZ176" i="46"/>
  <c r="AK176" i="46" s="1"/>
  <c r="CY176" i="46"/>
  <c r="AJ176" i="46" s="1"/>
  <c r="CX176" i="46"/>
  <c r="CW176" i="46"/>
  <c r="AH176" i="46" s="1"/>
  <c r="CV176" i="46"/>
  <c r="AG176" i="46" s="1"/>
  <c r="CU176" i="46"/>
  <c r="CT176" i="46"/>
  <c r="CS176" i="46"/>
  <c r="AD176" i="46" s="1"/>
  <c r="CR176" i="46"/>
  <c r="AC176" i="46" s="1"/>
  <c r="CQ176" i="46"/>
  <c r="AB176" i="46" s="1"/>
  <c r="CP176" i="46"/>
  <c r="AA176" i="46" s="1"/>
  <c r="CO176" i="46"/>
  <c r="Z176" i="46" s="1"/>
  <c r="CN176" i="46"/>
  <c r="Y176" i="46" s="1"/>
  <c r="CM176" i="46"/>
  <c r="X176" i="46" s="1"/>
  <c r="CL176" i="46"/>
  <c r="W176" i="46" s="1"/>
  <c r="CK176" i="46"/>
  <c r="V176" i="46" s="1"/>
  <c r="CJ176" i="46"/>
  <c r="U176" i="46" s="1"/>
  <c r="CI176" i="46"/>
  <c r="T176" i="46" s="1"/>
  <c r="CH176" i="46"/>
  <c r="CG176" i="46"/>
  <c r="R176" i="46" s="1"/>
  <c r="CF176" i="46"/>
  <c r="Q176" i="46" s="1"/>
  <c r="CE176" i="46"/>
  <c r="P176" i="46" s="1"/>
  <c r="CD176" i="46"/>
  <c r="CC176" i="46"/>
  <c r="N176" i="46" s="1"/>
  <c r="CB176" i="46"/>
  <c r="M176" i="46" s="1"/>
  <c r="CA176" i="46"/>
  <c r="L176" i="46" s="1"/>
  <c r="BZ176" i="46"/>
  <c r="K176" i="46" s="1"/>
  <c r="BY176" i="46"/>
  <c r="J176" i="46" s="1"/>
  <c r="BX176" i="46"/>
  <c r="I176" i="46" s="1"/>
  <c r="BW176" i="46"/>
  <c r="H176" i="46" s="1"/>
  <c r="BV176" i="46"/>
  <c r="G176" i="46" s="1"/>
  <c r="BU176" i="46"/>
  <c r="F176" i="46" s="1"/>
  <c r="BT176" i="46"/>
  <c r="E176" i="46" s="1"/>
  <c r="BS176" i="46"/>
  <c r="D176" i="46" s="1"/>
  <c r="B176" i="46"/>
  <c r="B176" i="44" s="1"/>
  <c r="A176" i="46"/>
  <c r="A176" i="44" s="1"/>
  <c r="EF175" i="46"/>
  <c r="EE175" i="46"/>
  <c r="ED175" i="46"/>
  <c r="BO175" i="46" s="1"/>
  <c r="EC175" i="46"/>
  <c r="BN175" i="46" s="1"/>
  <c r="EB175" i="46"/>
  <c r="BM175" i="46" s="1"/>
  <c r="EA175" i="46"/>
  <c r="BL175" i="46" s="1"/>
  <c r="DZ175" i="46"/>
  <c r="DY175" i="46"/>
  <c r="BJ175" i="46" s="1"/>
  <c r="DX175" i="46"/>
  <c r="DW175" i="46"/>
  <c r="BH175" i="46" s="1"/>
  <c r="DV175" i="46"/>
  <c r="BG175" i="46" s="1"/>
  <c r="DU175" i="46"/>
  <c r="DT175" i="46"/>
  <c r="BE175" i="46" s="1"/>
  <c r="DS175" i="46"/>
  <c r="BD175" i="46" s="1"/>
  <c r="DR175" i="46"/>
  <c r="BC175" i="46" s="1"/>
  <c r="DQ175" i="46"/>
  <c r="BB175" i="46" s="1"/>
  <c r="DP175" i="46"/>
  <c r="DO175" i="46"/>
  <c r="DN175" i="46"/>
  <c r="DM175" i="46"/>
  <c r="AX175" i="46" s="1"/>
  <c r="DL175" i="46"/>
  <c r="AW175" i="46" s="1"/>
  <c r="DK175" i="46"/>
  <c r="AV175" i="46" s="1"/>
  <c r="DJ175" i="46"/>
  <c r="DI175" i="46"/>
  <c r="AT175" i="46" s="1"/>
  <c r="DH175" i="46"/>
  <c r="DG175" i="46"/>
  <c r="DF175" i="46"/>
  <c r="AQ175" i="46" s="1"/>
  <c r="DE175" i="46"/>
  <c r="AP175" i="46" s="1"/>
  <c r="DD175" i="46"/>
  <c r="AO175" i="46" s="1"/>
  <c r="DC175" i="46"/>
  <c r="AN175" i="46" s="1"/>
  <c r="DB175" i="46"/>
  <c r="AM175" i="46" s="1"/>
  <c r="DA175" i="46"/>
  <c r="AL175" i="46" s="1"/>
  <c r="CZ175" i="46"/>
  <c r="CY175" i="46"/>
  <c r="AJ175" i="46" s="1"/>
  <c r="CX175" i="46"/>
  <c r="AI175" i="46" s="1"/>
  <c r="CW175" i="46"/>
  <c r="AH175" i="46" s="1"/>
  <c r="CV175" i="46"/>
  <c r="AG175" i="46" s="1"/>
  <c r="CU175" i="46"/>
  <c r="AF175" i="46" s="1"/>
  <c r="CT175" i="46"/>
  <c r="AE175" i="46" s="1"/>
  <c r="CS175" i="46"/>
  <c r="AD175" i="46" s="1"/>
  <c r="CR175" i="46"/>
  <c r="CQ175" i="46"/>
  <c r="CP175" i="46"/>
  <c r="AA175" i="46" s="1"/>
  <c r="CO175" i="46"/>
  <c r="Z175" i="46" s="1"/>
  <c r="CN175" i="46"/>
  <c r="Y175" i="46" s="1"/>
  <c r="CM175" i="46"/>
  <c r="X175" i="46" s="1"/>
  <c r="CL175" i="46"/>
  <c r="W175" i="46" s="1"/>
  <c r="CK175" i="46"/>
  <c r="V175" i="46" s="1"/>
  <c r="CJ175" i="46"/>
  <c r="CI175" i="46"/>
  <c r="CH175" i="46"/>
  <c r="S175" i="46" s="1"/>
  <c r="CG175" i="46"/>
  <c r="CF175" i="46"/>
  <c r="Q175" i="46" s="1"/>
  <c r="CE175" i="46"/>
  <c r="P175" i="46" s="1"/>
  <c r="CD175" i="46"/>
  <c r="O175" i="46" s="1"/>
  <c r="CC175" i="46"/>
  <c r="N175" i="46" s="1"/>
  <c r="CB175" i="46"/>
  <c r="CA175" i="46"/>
  <c r="BZ175" i="46"/>
  <c r="K175" i="46" s="1"/>
  <c r="BY175" i="46"/>
  <c r="J175" i="46" s="1"/>
  <c r="BX175" i="46"/>
  <c r="I175" i="46" s="1"/>
  <c r="BW175" i="46"/>
  <c r="H175" i="46" s="1"/>
  <c r="BV175" i="46"/>
  <c r="BU175" i="46"/>
  <c r="F175" i="46" s="1"/>
  <c r="BT175" i="46"/>
  <c r="BS175" i="46"/>
  <c r="D175" i="46" s="1"/>
  <c r="B175" i="46"/>
  <c r="B175" i="44" s="1"/>
  <c r="A175" i="46"/>
  <c r="C175" i="46" s="1"/>
  <c r="C175" i="44" s="1"/>
  <c r="EF174" i="46"/>
  <c r="BQ174" i="46" s="1"/>
  <c r="EE174" i="46"/>
  <c r="BP174" i="46" s="1"/>
  <c r="ED174" i="46"/>
  <c r="BO174" i="46" s="1"/>
  <c r="EC174" i="46"/>
  <c r="BN174" i="46" s="1"/>
  <c r="EB174" i="46"/>
  <c r="BM174" i="46" s="1"/>
  <c r="EA174" i="46"/>
  <c r="BL174" i="46" s="1"/>
  <c r="DZ174" i="46"/>
  <c r="BK174" i="46" s="1"/>
  <c r="DY174" i="46"/>
  <c r="BJ174" i="46" s="1"/>
  <c r="DX174" i="46"/>
  <c r="BI174" i="46" s="1"/>
  <c r="DW174" i="46"/>
  <c r="BH174" i="46" s="1"/>
  <c r="DV174" i="46"/>
  <c r="DU174" i="46"/>
  <c r="BF174" i="46" s="1"/>
  <c r="DT174" i="46"/>
  <c r="BE174" i="46" s="1"/>
  <c r="DS174" i="46"/>
  <c r="BD174" i="46" s="1"/>
  <c r="DR174" i="46"/>
  <c r="DQ174" i="46"/>
  <c r="BB174" i="46" s="1"/>
  <c r="DP174" i="46"/>
  <c r="BA174" i="46" s="1"/>
  <c r="DO174" i="46"/>
  <c r="AZ174" i="46" s="1"/>
  <c r="DN174" i="46"/>
  <c r="AY174" i="46" s="1"/>
  <c r="DM174" i="46"/>
  <c r="AX174" i="46" s="1"/>
  <c r="DL174" i="46"/>
  <c r="AW174" i="46" s="1"/>
  <c r="DK174" i="46"/>
  <c r="AV174" i="46" s="1"/>
  <c r="DJ174" i="46"/>
  <c r="DI174" i="46"/>
  <c r="AT174" i="46" s="1"/>
  <c r="DH174" i="46"/>
  <c r="AS174" i="46" s="1"/>
  <c r="DG174" i="46"/>
  <c r="AR174" i="46" s="1"/>
  <c r="DF174" i="46"/>
  <c r="AQ174" i="46" s="1"/>
  <c r="DE174" i="46"/>
  <c r="AP174" i="46" s="1"/>
  <c r="DD174" i="46"/>
  <c r="AO174" i="46" s="1"/>
  <c r="DC174" i="46"/>
  <c r="DB174" i="46"/>
  <c r="AM174" i="46" s="1"/>
  <c r="DA174" i="46"/>
  <c r="AL174" i="46" s="1"/>
  <c r="CZ174" i="46"/>
  <c r="AK174" i="46" s="1"/>
  <c r="CY174" i="46"/>
  <c r="AJ174" i="46" s="1"/>
  <c r="CX174" i="46"/>
  <c r="AI174" i="46" s="1"/>
  <c r="CW174" i="46"/>
  <c r="AH174" i="46" s="1"/>
  <c r="CV174" i="46"/>
  <c r="AG174" i="46" s="1"/>
  <c r="CU174" i="46"/>
  <c r="AF174" i="46" s="1"/>
  <c r="CT174" i="46"/>
  <c r="AE174" i="46" s="1"/>
  <c r="CS174" i="46"/>
  <c r="AD174" i="46" s="1"/>
  <c r="CR174" i="46"/>
  <c r="AC174" i="46" s="1"/>
  <c r="CQ174" i="46"/>
  <c r="AB174" i="46" s="1"/>
  <c r="CP174" i="46"/>
  <c r="CO174" i="46"/>
  <c r="Z174" i="46" s="1"/>
  <c r="CN174" i="46"/>
  <c r="Y174" i="46" s="1"/>
  <c r="CM174" i="46"/>
  <c r="X174" i="46" s="1"/>
  <c r="CL174" i="46"/>
  <c r="W174" i="46" s="1"/>
  <c r="CK174" i="46"/>
  <c r="V174" i="46" s="1"/>
  <c r="CJ174" i="46"/>
  <c r="U174" i="46" s="1"/>
  <c r="CI174" i="46"/>
  <c r="T174" i="46" s="1"/>
  <c r="CH174" i="46"/>
  <c r="S174" i="46" s="1"/>
  <c r="CG174" i="46"/>
  <c r="R174" i="46" s="1"/>
  <c r="CF174" i="46"/>
  <c r="Q174" i="46" s="1"/>
  <c r="CE174" i="46"/>
  <c r="CD174" i="46"/>
  <c r="O174" i="46" s="1"/>
  <c r="CC174" i="46"/>
  <c r="N174" i="46" s="1"/>
  <c r="CB174" i="46"/>
  <c r="M174" i="46" s="1"/>
  <c r="CA174" i="46"/>
  <c r="L174" i="46" s="1"/>
  <c r="BZ174" i="46"/>
  <c r="K174" i="46" s="1"/>
  <c r="BY174" i="46"/>
  <c r="J174" i="46" s="1"/>
  <c r="BX174" i="46"/>
  <c r="I174" i="46" s="1"/>
  <c r="BW174" i="46"/>
  <c r="H174" i="46" s="1"/>
  <c r="BV174" i="46"/>
  <c r="G174" i="46" s="1"/>
  <c r="BU174" i="46"/>
  <c r="F174" i="46" s="1"/>
  <c r="BT174" i="46"/>
  <c r="E174" i="46" s="1"/>
  <c r="BS174" i="46"/>
  <c r="D174" i="46" s="1"/>
  <c r="B174" i="46"/>
  <c r="B174" i="44" s="1"/>
  <c r="A174" i="46"/>
  <c r="A174" i="44" s="1"/>
  <c r="EF173" i="46"/>
  <c r="BQ173" i="46" s="1"/>
  <c r="EE173" i="46"/>
  <c r="ED173" i="46"/>
  <c r="BO173" i="44" s="1"/>
  <c r="EC173" i="46"/>
  <c r="BN173" i="44" s="1"/>
  <c r="EB173" i="46"/>
  <c r="BM173" i="44" s="1"/>
  <c r="EA173" i="46"/>
  <c r="BL173" i="44" s="1"/>
  <c r="DZ173" i="46"/>
  <c r="BK173" i="44" s="1"/>
  <c r="DY173" i="46"/>
  <c r="BJ173" i="44" s="1"/>
  <c r="DX173" i="46"/>
  <c r="BI173" i="46" s="1"/>
  <c r="DW173" i="46"/>
  <c r="DV173" i="46"/>
  <c r="BG173" i="46" s="1"/>
  <c r="DU173" i="46"/>
  <c r="BF173" i="46" s="1"/>
  <c r="DT173" i="46"/>
  <c r="BE173" i="46" s="1"/>
  <c r="DS173" i="46"/>
  <c r="BD173" i="46" s="1"/>
  <c r="DR173" i="46"/>
  <c r="BC173" i="46" s="1"/>
  <c r="DQ173" i="46"/>
  <c r="BB173" i="46" s="1"/>
  <c r="DP173" i="46"/>
  <c r="BA173" i="46" s="1"/>
  <c r="DO173" i="46"/>
  <c r="DN173" i="46"/>
  <c r="AY173" i="46" s="1"/>
  <c r="DM173" i="46"/>
  <c r="AX173" i="46" s="1"/>
  <c r="DL173" i="46"/>
  <c r="AW173" i="46" s="1"/>
  <c r="DK173" i="46"/>
  <c r="AV173" i="46" s="1"/>
  <c r="DJ173" i="46"/>
  <c r="DI173" i="46"/>
  <c r="AT173" i="46" s="1"/>
  <c r="DH173" i="46"/>
  <c r="AS173" i="46" s="1"/>
  <c r="DG173" i="46"/>
  <c r="DF173" i="46"/>
  <c r="AQ173" i="46" s="1"/>
  <c r="DE173" i="46"/>
  <c r="AP173" i="46" s="1"/>
  <c r="DD173" i="46"/>
  <c r="AO173" i="46" s="1"/>
  <c r="DC173" i="46"/>
  <c r="AN173" i="46" s="1"/>
  <c r="DB173" i="46"/>
  <c r="AM173" i="46" s="1"/>
  <c r="DA173" i="46"/>
  <c r="AL173" i="46" s="1"/>
  <c r="CZ173" i="46"/>
  <c r="AK173" i="46" s="1"/>
  <c r="CY173" i="46"/>
  <c r="CX173" i="46"/>
  <c r="AI173" i="46" s="1"/>
  <c r="CW173" i="46"/>
  <c r="AH173" i="46" s="1"/>
  <c r="CV173" i="46"/>
  <c r="AG173" i="46" s="1"/>
  <c r="CU173" i="46"/>
  <c r="AF173" i="46" s="1"/>
  <c r="CT173" i="46"/>
  <c r="CS173" i="46"/>
  <c r="AD173" i="46" s="1"/>
  <c r="CR173" i="46"/>
  <c r="AC173" i="46" s="1"/>
  <c r="CQ173" i="46"/>
  <c r="CP173" i="46"/>
  <c r="AA173" i="46" s="1"/>
  <c r="CO173" i="46"/>
  <c r="Z173" i="46" s="1"/>
  <c r="CN173" i="46"/>
  <c r="Y173" i="46" s="1"/>
  <c r="CM173" i="46"/>
  <c r="X173" i="46" s="1"/>
  <c r="CL173" i="46"/>
  <c r="CK173" i="46"/>
  <c r="V173" i="46" s="1"/>
  <c r="CJ173" i="46"/>
  <c r="U173" i="46" s="1"/>
  <c r="CI173" i="46"/>
  <c r="CH173" i="46"/>
  <c r="S173" i="46" s="1"/>
  <c r="CG173" i="46"/>
  <c r="R173" i="46" s="1"/>
  <c r="CF173" i="46"/>
  <c r="Q173" i="46" s="1"/>
  <c r="CE173" i="46"/>
  <c r="P173" i="46" s="1"/>
  <c r="CD173" i="46"/>
  <c r="CC173" i="46"/>
  <c r="N173" i="46" s="1"/>
  <c r="CB173" i="46"/>
  <c r="M173" i="46" s="1"/>
  <c r="CA173" i="46"/>
  <c r="BZ173" i="46"/>
  <c r="BY173" i="46"/>
  <c r="J173" i="46" s="1"/>
  <c r="BX173" i="46"/>
  <c r="I173" i="46" s="1"/>
  <c r="BW173" i="46"/>
  <c r="H173" i="46" s="1"/>
  <c r="BV173" i="46"/>
  <c r="G173" i="46" s="1"/>
  <c r="BU173" i="46"/>
  <c r="F173" i="46" s="1"/>
  <c r="BT173" i="46"/>
  <c r="E173" i="46" s="1"/>
  <c r="BS173" i="46"/>
  <c r="BO173" i="46"/>
  <c r="BN173" i="46"/>
  <c r="BM173" i="46"/>
  <c r="BL173" i="46"/>
  <c r="BK173" i="46"/>
  <c r="BJ173" i="46"/>
  <c r="B173" i="46"/>
  <c r="B173" i="44" s="1"/>
  <c r="A173" i="46"/>
  <c r="EF172" i="46"/>
  <c r="BQ172" i="46" s="1"/>
  <c r="EE172" i="46"/>
  <c r="ED172" i="46"/>
  <c r="BO172" i="46" s="1"/>
  <c r="EC172" i="46"/>
  <c r="BN172" i="46" s="1"/>
  <c r="EB172" i="46"/>
  <c r="EA172" i="46"/>
  <c r="BL172" i="46" s="1"/>
  <c r="DZ172" i="46"/>
  <c r="BK172" i="46" s="1"/>
  <c r="DY172" i="46"/>
  <c r="DX172" i="46"/>
  <c r="DW172" i="46"/>
  <c r="BH172" i="46" s="1"/>
  <c r="DV172" i="46"/>
  <c r="BG172" i="46" s="1"/>
  <c r="DU172" i="46"/>
  <c r="BF172" i="46" s="1"/>
  <c r="DT172" i="46"/>
  <c r="BE172" i="46" s="1"/>
  <c r="DS172" i="46"/>
  <c r="BD172" i="46" s="1"/>
  <c r="DR172" i="46"/>
  <c r="BC172" i="46" s="1"/>
  <c r="DQ172" i="46"/>
  <c r="DP172" i="46"/>
  <c r="DO172" i="46"/>
  <c r="AZ172" i="46" s="1"/>
  <c r="DN172" i="46"/>
  <c r="AY172" i="46" s="1"/>
  <c r="DM172" i="46"/>
  <c r="AX172" i="46" s="1"/>
  <c r="DL172" i="46"/>
  <c r="AW172" i="46" s="1"/>
  <c r="DK172" i="46"/>
  <c r="AV172" i="46" s="1"/>
  <c r="DJ172" i="46"/>
  <c r="AU172" i="46" s="1"/>
  <c r="DI172" i="46"/>
  <c r="DH172" i="46"/>
  <c r="AS172" i="46" s="1"/>
  <c r="DG172" i="46"/>
  <c r="AR172" i="46" s="1"/>
  <c r="DF172" i="46"/>
  <c r="AQ172" i="46" s="1"/>
  <c r="DE172" i="46"/>
  <c r="AP172" i="46" s="1"/>
  <c r="DD172" i="46"/>
  <c r="DC172" i="46"/>
  <c r="AN172" i="46" s="1"/>
  <c r="DB172" i="46"/>
  <c r="AM172" i="46" s="1"/>
  <c r="DA172" i="46"/>
  <c r="CZ172" i="46"/>
  <c r="CY172" i="46"/>
  <c r="AJ172" i="46" s="1"/>
  <c r="CX172" i="46"/>
  <c r="AI172" i="46" s="1"/>
  <c r="CW172" i="46"/>
  <c r="AH172" i="46" s="1"/>
  <c r="CV172" i="46"/>
  <c r="AG172" i="46" s="1"/>
  <c r="CU172" i="46"/>
  <c r="AF172" i="46" s="1"/>
  <c r="CT172" i="46"/>
  <c r="AE172" i="46" s="1"/>
  <c r="CS172" i="46"/>
  <c r="CR172" i="46"/>
  <c r="AC172" i="46" s="1"/>
  <c r="CQ172" i="46"/>
  <c r="AB172" i="46" s="1"/>
  <c r="CP172" i="46"/>
  <c r="AA172" i="46" s="1"/>
  <c r="CO172" i="46"/>
  <c r="Z172" i="46" s="1"/>
  <c r="CN172" i="46"/>
  <c r="Y172" i="46" s="1"/>
  <c r="CM172" i="46"/>
  <c r="X172" i="46" s="1"/>
  <c r="CL172" i="46"/>
  <c r="W172" i="46" s="1"/>
  <c r="CK172" i="46"/>
  <c r="CJ172" i="46"/>
  <c r="U172" i="46" s="1"/>
  <c r="CI172" i="46"/>
  <c r="T172" i="46" s="1"/>
  <c r="CH172" i="46"/>
  <c r="S172" i="46" s="1"/>
  <c r="CG172" i="46"/>
  <c r="R172" i="46" s="1"/>
  <c r="CF172" i="46"/>
  <c r="Q172" i="46" s="1"/>
  <c r="CE172" i="46"/>
  <c r="P172" i="46" s="1"/>
  <c r="CD172" i="46"/>
  <c r="O172" i="46" s="1"/>
  <c r="CC172" i="46"/>
  <c r="CB172" i="46"/>
  <c r="CA172" i="46"/>
  <c r="L172" i="46" s="1"/>
  <c r="BZ172" i="46"/>
  <c r="K172" i="46" s="1"/>
  <c r="BY172" i="46"/>
  <c r="J172" i="46" s="1"/>
  <c r="BX172" i="46"/>
  <c r="BW172" i="46"/>
  <c r="H172" i="46" s="1"/>
  <c r="BV172" i="46"/>
  <c r="G172" i="46" s="1"/>
  <c r="BU172" i="46"/>
  <c r="BT172" i="46"/>
  <c r="E172" i="46" s="1"/>
  <c r="BS172" i="46"/>
  <c r="B172" i="46"/>
  <c r="B172" i="44" s="1"/>
  <c r="A172" i="46"/>
  <c r="A172" i="44" s="1"/>
  <c r="EF171" i="46"/>
  <c r="BQ171" i="46" s="1"/>
  <c r="EE171" i="46"/>
  <c r="BP171" i="46" s="1"/>
  <c r="ED171" i="46"/>
  <c r="BO171" i="46" s="1"/>
  <c r="EC171" i="46"/>
  <c r="BN171" i="46" s="1"/>
  <c r="EB171" i="46"/>
  <c r="BM171" i="46" s="1"/>
  <c r="EA171" i="46"/>
  <c r="BL171" i="46" s="1"/>
  <c r="DZ171" i="46"/>
  <c r="BK171" i="46" s="1"/>
  <c r="DY171" i="46"/>
  <c r="BJ171" i="46" s="1"/>
  <c r="DX171" i="46"/>
  <c r="DW171" i="46"/>
  <c r="BH171" i="46" s="1"/>
  <c r="DV171" i="46"/>
  <c r="BG171" i="44" s="1"/>
  <c r="DU171" i="46"/>
  <c r="BF171" i="46" s="1"/>
  <c r="DT171" i="46"/>
  <c r="BE171" i="46" s="1"/>
  <c r="DS171" i="46"/>
  <c r="BD171" i="46" s="1"/>
  <c r="DR171" i="46"/>
  <c r="BC171" i="46" s="1"/>
  <c r="DQ171" i="46"/>
  <c r="BB171" i="46" s="1"/>
  <c r="DP171" i="46"/>
  <c r="DO171" i="46"/>
  <c r="AZ171" i="46" s="1"/>
  <c r="DN171" i="46"/>
  <c r="AY171" i="46" s="1"/>
  <c r="DM171" i="46"/>
  <c r="AX171" i="46" s="1"/>
  <c r="DL171" i="46"/>
  <c r="AW171" i="46" s="1"/>
  <c r="DK171" i="46"/>
  <c r="DJ171" i="46"/>
  <c r="AU171" i="46" s="1"/>
  <c r="DI171" i="46"/>
  <c r="AT171" i="46" s="1"/>
  <c r="DH171" i="46"/>
  <c r="AS171" i="46" s="1"/>
  <c r="DG171" i="46"/>
  <c r="AR171" i="46" s="1"/>
  <c r="DF171" i="46"/>
  <c r="AQ171" i="46" s="1"/>
  <c r="DE171" i="46"/>
  <c r="DD171" i="46"/>
  <c r="AO171" i="46" s="1"/>
  <c r="DC171" i="46"/>
  <c r="AN171" i="46" s="1"/>
  <c r="DB171" i="46"/>
  <c r="AM171" i="46" s="1"/>
  <c r="DA171" i="46"/>
  <c r="AL171" i="46" s="1"/>
  <c r="CZ171" i="46"/>
  <c r="AK171" i="46" s="1"/>
  <c r="CY171" i="46"/>
  <c r="AJ171" i="46" s="1"/>
  <c r="CX171" i="46"/>
  <c r="AI171" i="46" s="1"/>
  <c r="CW171" i="46"/>
  <c r="CV171" i="46"/>
  <c r="CU171" i="46"/>
  <c r="AF171" i="46" s="1"/>
  <c r="CT171" i="46"/>
  <c r="AE171" i="46" s="1"/>
  <c r="CS171" i="46"/>
  <c r="AD171" i="46" s="1"/>
  <c r="CR171" i="46"/>
  <c r="CQ171" i="46"/>
  <c r="AB171" i="46" s="1"/>
  <c r="CP171" i="46"/>
  <c r="AA171" i="46" s="1"/>
  <c r="CO171" i="46"/>
  <c r="Z171" i="46" s="1"/>
  <c r="CN171" i="46"/>
  <c r="Y171" i="46" s="1"/>
  <c r="CM171" i="46"/>
  <c r="X171" i="46" s="1"/>
  <c r="CL171" i="46"/>
  <c r="W171" i="46" s="1"/>
  <c r="CK171" i="46"/>
  <c r="V171" i="46" s="1"/>
  <c r="CJ171" i="46"/>
  <c r="CI171" i="46"/>
  <c r="T171" i="46" s="1"/>
  <c r="CH171" i="46"/>
  <c r="S171" i="46" s="1"/>
  <c r="CG171" i="46"/>
  <c r="R171" i="46" s="1"/>
  <c r="CF171" i="46"/>
  <c r="CE171" i="46"/>
  <c r="P171" i="46" s="1"/>
  <c r="CD171" i="46"/>
  <c r="O171" i="46" s="1"/>
  <c r="CC171" i="46"/>
  <c r="N171" i="46" s="1"/>
  <c r="CB171" i="46"/>
  <c r="CA171" i="46"/>
  <c r="L171" i="46" s="1"/>
  <c r="BZ171" i="46"/>
  <c r="K171" i="46" s="1"/>
  <c r="BY171" i="46"/>
  <c r="BX171" i="46"/>
  <c r="I171" i="46" s="1"/>
  <c r="BW171" i="46"/>
  <c r="BV171" i="46"/>
  <c r="G171" i="46" s="1"/>
  <c r="BU171" i="46"/>
  <c r="F171" i="46" s="1"/>
  <c r="BT171" i="46"/>
  <c r="BS171" i="46"/>
  <c r="D171" i="46" s="1"/>
  <c r="BG171" i="46"/>
  <c r="B171" i="46"/>
  <c r="B171" i="44" s="1"/>
  <c r="A171" i="46"/>
  <c r="A171" i="44" s="1"/>
  <c r="EF170" i="46"/>
  <c r="BQ170" i="46" s="1"/>
  <c r="EE170" i="46"/>
  <c r="BP170" i="46" s="1"/>
  <c r="ED170" i="46"/>
  <c r="BO170" i="46" s="1"/>
  <c r="EC170" i="46"/>
  <c r="BN170" i="46" s="1"/>
  <c r="EB170" i="46"/>
  <c r="BM170" i="46" s="1"/>
  <c r="EA170" i="46"/>
  <c r="DZ170" i="46"/>
  <c r="BK170" i="46" s="1"/>
  <c r="DY170" i="46"/>
  <c r="BJ170" i="46" s="1"/>
  <c r="DX170" i="46"/>
  <c r="BI170" i="46" s="1"/>
  <c r="DW170" i="46"/>
  <c r="BH170" i="46" s="1"/>
  <c r="DV170" i="46"/>
  <c r="DU170" i="46"/>
  <c r="BF170" i="46" s="1"/>
  <c r="DT170" i="46"/>
  <c r="BE170" i="46" s="1"/>
  <c r="DS170" i="46"/>
  <c r="DR170" i="46"/>
  <c r="BC170" i="46" s="1"/>
  <c r="DQ170" i="46"/>
  <c r="BB170" i="46" s="1"/>
  <c r="DP170" i="46"/>
  <c r="BA170" i="46" s="1"/>
  <c r="DO170" i="46"/>
  <c r="AZ170" i="46" s="1"/>
  <c r="DN170" i="46"/>
  <c r="DM170" i="46"/>
  <c r="AX170" i="46" s="1"/>
  <c r="DL170" i="46"/>
  <c r="AW170" i="46" s="1"/>
  <c r="DK170" i="46"/>
  <c r="DJ170" i="46"/>
  <c r="AU170" i="46" s="1"/>
  <c r="DI170" i="46"/>
  <c r="DH170" i="46"/>
  <c r="AS170" i="46" s="1"/>
  <c r="DG170" i="46"/>
  <c r="AR170" i="46" s="1"/>
  <c r="DF170" i="46"/>
  <c r="DE170" i="46"/>
  <c r="AP170" i="46" s="1"/>
  <c r="DD170" i="46"/>
  <c r="AO170" i="46" s="1"/>
  <c r="DC170" i="46"/>
  <c r="DB170" i="46"/>
  <c r="DA170" i="46"/>
  <c r="AL170" i="46" s="1"/>
  <c r="CZ170" i="46"/>
  <c r="AK170" i="46" s="1"/>
  <c r="CY170" i="46"/>
  <c r="AJ170" i="46" s="1"/>
  <c r="CX170" i="46"/>
  <c r="CW170" i="46"/>
  <c r="AH170" i="46" s="1"/>
  <c r="CV170" i="46"/>
  <c r="AG170" i="46" s="1"/>
  <c r="CU170" i="46"/>
  <c r="CT170" i="46"/>
  <c r="AE170" i="46" s="1"/>
  <c r="CS170" i="46"/>
  <c r="AD170" i="46" s="1"/>
  <c r="CR170" i="46"/>
  <c r="AC170" i="46" s="1"/>
  <c r="CQ170" i="46"/>
  <c r="AB170" i="46" s="1"/>
  <c r="CP170" i="46"/>
  <c r="CO170" i="46"/>
  <c r="Z170" i="46" s="1"/>
  <c r="CN170" i="46"/>
  <c r="Y170" i="46" s="1"/>
  <c r="CM170" i="46"/>
  <c r="CL170" i="46"/>
  <c r="W170" i="46" s="1"/>
  <c r="CK170" i="46"/>
  <c r="V170" i="46" s="1"/>
  <c r="CJ170" i="46"/>
  <c r="U170" i="46" s="1"/>
  <c r="CI170" i="46"/>
  <c r="T170" i="46" s="1"/>
  <c r="CH170" i="46"/>
  <c r="CG170" i="46"/>
  <c r="R170" i="46" s="1"/>
  <c r="CF170" i="46"/>
  <c r="Q170" i="46" s="1"/>
  <c r="CE170" i="46"/>
  <c r="CD170" i="46"/>
  <c r="O170" i="46" s="1"/>
  <c r="CC170" i="46"/>
  <c r="N170" i="46" s="1"/>
  <c r="CB170" i="46"/>
  <c r="M170" i="46" s="1"/>
  <c r="CA170" i="46"/>
  <c r="L170" i="46" s="1"/>
  <c r="BZ170" i="46"/>
  <c r="BY170" i="46"/>
  <c r="J170" i="46" s="1"/>
  <c r="BX170" i="46"/>
  <c r="I170" i="46" s="1"/>
  <c r="BW170" i="46"/>
  <c r="BV170" i="46"/>
  <c r="G170" i="46" s="1"/>
  <c r="BU170" i="46"/>
  <c r="F170" i="46" s="1"/>
  <c r="BT170" i="46"/>
  <c r="E170" i="46" s="1"/>
  <c r="BS170" i="46"/>
  <c r="D170" i="46" s="1"/>
  <c r="B170" i="46"/>
  <c r="B170" i="44" s="1"/>
  <c r="A170" i="46"/>
  <c r="A170" i="44" s="1"/>
  <c r="EF169" i="46"/>
  <c r="EE169" i="46"/>
  <c r="BP169" i="46" s="1"/>
  <c r="ED169" i="46"/>
  <c r="BO169" i="46" s="1"/>
  <c r="EC169" i="46"/>
  <c r="EB169" i="46"/>
  <c r="BM169" i="46" s="1"/>
  <c r="EA169" i="46"/>
  <c r="BL169" i="46" s="1"/>
  <c r="DZ169" i="46"/>
  <c r="DY169" i="46"/>
  <c r="BJ169" i="46" s="1"/>
  <c r="DX169" i="46"/>
  <c r="DW169" i="46"/>
  <c r="BH169" i="46" s="1"/>
  <c r="DV169" i="46"/>
  <c r="BG169" i="46" s="1"/>
  <c r="DU169" i="46"/>
  <c r="BF169" i="46" s="1"/>
  <c r="DT169" i="46"/>
  <c r="BE169" i="46" s="1"/>
  <c r="DS169" i="46"/>
  <c r="BD169" i="46" s="1"/>
  <c r="DR169" i="46"/>
  <c r="BC169" i="46" s="1"/>
  <c r="DQ169" i="46"/>
  <c r="BB169" i="46" s="1"/>
  <c r="DP169" i="46"/>
  <c r="DO169" i="46"/>
  <c r="AZ169" i="46" s="1"/>
  <c r="DN169" i="46"/>
  <c r="AY169" i="46" s="1"/>
  <c r="DM169" i="46"/>
  <c r="AX169" i="46" s="1"/>
  <c r="DL169" i="46"/>
  <c r="AW169" i="46" s="1"/>
  <c r="DK169" i="46"/>
  <c r="AV169" i="46" s="1"/>
  <c r="DJ169" i="46"/>
  <c r="AU169" i="46" s="1"/>
  <c r="DI169" i="46"/>
  <c r="AT169" i="46" s="1"/>
  <c r="DH169" i="46"/>
  <c r="DG169" i="46"/>
  <c r="AR169" i="46" s="1"/>
  <c r="DF169" i="46"/>
  <c r="AQ169" i="46" s="1"/>
  <c r="DE169" i="46"/>
  <c r="AP169" i="46" s="1"/>
  <c r="DD169" i="46"/>
  <c r="AO169" i="46" s="1"/>
  <c r="DC169" i="46"/>
  <c r="AN169" i="46" s="1"/>
  <c r="DB169" i="46"/>
  <c r="AM169" i="46" s="1"/>
  <c r="DA169" i="46"/>
  <c r="AL169" i="46" s="1"/>
  <c r="CZ169" i="46"/>
  <c r="CY169" i="46"/>
  <c r="AJ169" i="46" s="1"/>
  <c r="CX169" i="46"/>
  <c r="AI169" i="46" s="1"/>
  <c r="CW169" i="46"/>
  <c r="AH169" i="46" s="1"/>
  <c r="CV169" i="46"/>
  <c r="AG169" i="46" s="1"/>
  <c r="CU169" i="46"/>
  <c r="AF169" i="46" s="1"/>
  <c r="CT169" i="46"/>
  <c r="AE169" i="46" s="1"/>
  <c r="CS169" i="46"/>
  <c r="AD169" i="46" s="1"/>
  <c r="CR169" i="46"/>
  <c r="CQ169" i="46"/>
  <c r="AB169" i="46" s="1"/>
  <c r="CP169" i="46"/>
  <c r="AA169" i="46" s="1"/>
  <c r="CO169" i="46"/>
  <c r="Z169" i="46" s="1"/>
  <c r="CN169" i="46"/>
  <c r="Y169" i="46" s="1"/>
  <c r="CM169" i="46"/>
  <c r="X169" i="46" s="1"/>
  <c r="CL169" i="46"/>
  <c r="W169" i="46" s="1"/>
  <c r="CK169" i="46"/>
  <c r="V169" i="46" s="1"/>
  <c r="CJ169" i="46"/>
  <c r="CI169" i="46"/>
  <c r="CH169" i="46"/>
  <c r="CG169" i="46"/>
  <c r="R169" i="46" s="1"/>
  <c r="CF169" i="46"/>
  <c r="Q169" i="46" s="1"/>
  <c r="CE169" i="46"/>
  <c r="P169" i="46" s="1"/>
  <c r="CD169" i="46"/>
  <c r="CC169" i="46"/>
  <c r="CB169" i="46"/>
  <c r="CA169" i="46"/>
  <c r="L169" i="46" s="1"/>
  <c r="BZ169" i="46"/>
  <c r="BY169" i="46"/>
  <c r="J169" i="46" s="1"/>
  <c r="BX169" i="46"/>
  <c r="I169" i="46" s="1"/>
  <c r="BW169" i="46"/>
  <c r="H169" i="46" s="1"/>
  <c r="BV169" i="46"/>
  <c r="G169" i="46" s="1"/>
  <c r="BU169" i="46"/>
  <c r="BT169" i="46"/>
  <c r="BS169" i="46"/>
  <c r="D169" i="46" s="1"/>
  <c r="B169" i="46"/>
  <c r="B169" i="44" s="1"/>
  <c r="A169" i="46"/>
  <c r="A169" i="44" s="1"/>
  <c r="EF168" i="46"/>
  <c r="BQ168" i="46" s="1"/>
  <c r="EE168" i="46"/>
  <c r="BP168" i="46" s="1"/>
  <c r="ED168" i="46"/>
  <c r="BO168" i="44" s="1"/>
  <c r="EC168" i="46"/>
  <c r="EB168" i="46"/>
  <c r="EA168" i="46"/>
  <c r="BL168" i="46" s="1"/>
  <c r="DZ168" i="46"/>
  <c r="DY168" i="46"/>
  <c r="BJ168" i="46" s="1"/>
  <c r="DX168" i="46"/>
  <c r="BI168" i="46" s="1"/>
  <c r="DW168" i="46"/>
  <c r="BH168" i="46" s="1"/>
  <c r="DV168" i="46"/>
  <c r="DU168" i="46"/>
  <c r="DT168" i="46"/>
  <c r="BE168" i="46" s="1"/>
  <c r="DS168" i="46"/>
  <c r="DR168" i="46"/>
  <c r="BC168" i="46" s="1"/>
  <c r="DQ168" i="46"/>
  <c r="BB168" i="46" s="1"/>
  <c r="DP168" i="46"/>
  <c r="BA168" i="46" s="1"/>
  <c r="DO168" i="46"/>
  <c r="AZ168" i="46" s="1"/>
  <c r="DN168" i="46"/>
  <c r="DM168" i="46"/>
  <c r="DL168" i="46"/>
  <c r="DK168" i="46"/>
  <c r="AV168" i="46" s="1"/>
  <c r="DJ168" i="46"/>
  <c r="AU168" i="46" s="1"/>
  <c r="DI168" i="46"/>
  <c r="AT168" i="46" s="1"/>
  <c r="DH168" i="46"/>
  <c r="AS168" i="46" s="1"/>
  <c r="DG168" i="46"/>
  <c r="AR168" i="46" s="1"/>
  <c r="DF168" i="46"/>
  <c r="AQ168" i="46" s="1"/>
  <c r="DE168" i="46"/>
  <c r="DD168" i="46"/>
  <c r="AO168" i="46" s="1"/>
  <c r="DC168" i="46"/>
  <c r="AN168" i="46" s="1"/>
  <c r="DB168" i="46"/>
  <c r="AM168" i="46" s="1"/>
  <c r="DA168" i="46"/>
  <c r="AL168" i="46" s="1"/>
  <c r="CZ168" i="46"/>
  <c r="AK168" i="46" s="1"/>
  <c r="CY168" i="46"/>
  <c r="AJ168" i="46" s="1"/>
  <c r="CX168" i="46"/>
  <c r="AI168" i="46" s="1"/>
  <c r="CW168" i="46"/>
  <c r="CV168" i="46"/>
  <c r="AG168" i="46" s="1"/>
  <c r="CU168" i="46"/>
  <c r="AF168" i="46" s="1"/>
  <c r="CT168" i="46"/>
  <c r="AE168" i="46" s="1"/>
  <c r="CS168" i="46"/>
  <c r="AD168" i="46" s="1"/>
  <c r="CR168" i="46"/>
  <c r="AC168" i="46" s="1"/>
  <c r="CQ168" i="46"/>
  <c r="AB168" i="46" s="1"/>
  <c r="CP168" i="46"/>
  <c r="CO168" i="46"/>
  <c r="CN168" i="46"/>
  <c r="CM168" i="46"/>
  <c r="X168" i="46" s="1"/>
  <c r="CL168" i="46"/>
  <c r="W168" i="46" s="1"/>
  <c r="CK168" i="46"/>
  <c r="V168" i="46" s="1"/>
  <c r="CJ168" i="46"/>
  <c r="U168" i="46" s="1"/>
  <c r="CI168" i="46"/>
  <c r="T168" i="46" s="1"/>
  <c r="CH168" i="46"/>
  <c r="S168" i="46" s="1"/>
  <c r="CG168" i="46"/>
  <c r="CF168" i="46"/>
  <c r="Q168" i="46" s="1"/>
  <c r="CE168" i="46"/>
  <c r="CD168" i="46"/>
  <c r="O168" i="46" s="1"/>
  <c r="CC168" i="46"/>
  <c r="N168" i="46" s="1"/>
  <c r="CB168" i="46"/>
  <c r="M168" i="46" s="1"/>
  <c r="CA168" i="46"/>
  <c r="L168" i="46" s="1"/>
  <c r="BZ168" i="46"/>
  <c r="BY168" i="46"/>
  <c r="BX168" i="46"/>
  <c r="BW168" i="46"/>
  <c r="BV168" i="46"/>
  <c r="G168" i="46" s="1"/>
  <c r="BU168" i="46"/>
  <c r="F168" i="46" s="1"/>
  <c r="BT168" i="46"/>
  <c r="E168" i="46" s="1"/>
  <c r="BS168" i="46"/>
  <c r="D168" i="46" s="1"/>
  <c r="BO168" i="46"/>
  <c r="B168" i="46"/>
  <c r="B168" i="44" s="1"/>
  <c r="A168" i="46"/>
  <c r="C168" i="46" s="1"/>
  <c r="C168" i="44" s="1"/>
  <c r="EF167" i="46"/>
  <c r="EE167" i="46"/>
  <c r="BP167" i="46" s="1"/>
  <c r="ED167" i="46"/>
  <c r="EC167" i="46"/>
  <c r="BN167" i="46" s="1"/>
  <c r="EB167" i="46"/>
  <c r="BM167" i="46" s="1"/>
  <c r="EA167" i="46"/>
  <c r="BL167" i="46" s="1"/>
  <c r="DZ167" i="46"/>
  <c r="BK167" i="46" s="1"/>
  <c r="DY167" i="46"/>
  <c r="DX167" i="46"/>
  <c r="DW167" i="46"/>
  <c r="BH167" i="46" s="1"/>
  <c r="DV167" i="46"/>
  <c r="BG167" i="46" s="1"/>
  <c r="DU167" i="46"/>
  <c r="BF167" i="46" s="1"/>
  <c r="DT167" i="46"/>
  <c r="BE167" i="46" s="1"/>
  <c r="DS167" i="46"/>
  <c r="DR167" i="46"/>
  <c r="BC167" i="46" s="1"/>
  <c r="DQ167" i="46"/>
  <c r="DP167" i="46"/>
  <c r="BA167" i="46" s="1"/>
  <c r="DO167" i="46"/>
  <c r="DN167" i="46"/>
  <c r="AY167" i="46" s="1"/>
  <c r="DM167" i="46"/>
  <c r="AX167" i="46" s="1"/>
  <c r="DL167" i="46"/>
  <c r="AW167" i="46" s="1"/>
  <c r="DK167" i="46"/>
  <c r="AV167" i="46" s="1"/>
  <c r="DJ167" i="46"/>
  <c r="AU167" i="46" s="1"/>
  <c r="DI167" i="46"/>
  <c r="DH167" i="46"/>
  <c r="DG167" i="46"/>
  <c r="AR167" i="46" s="1"/>
  <c r="DF167" i="46"/>
  <c r="DE167" i="46"/>
  <c r="AP167" i="46" s="1"/>
  <c r="DD167" i="46"/>
  <c r="AO167" i="46" s="1"/>
  <c r="DC167" i="46"/>
  <c r="DB167" i="46"/>
  <c r="AM167" i="46" s="1"/>
  <c r="DA167" i="46"/>
  <c r="CZ167" i="46"/>
  <c r="AK167" i="46" s="1"/>
  <c r="CY167" i="46"/>
  <c r="AJ167" i="46" s="1"/>
  <c r="CX167" i="46"/>
  <c r="AI167" i="46" s="1"/>
  <c r="CW167" i="46"/>
  <c r="AH167" i="46" s="1"/>
  <c r="CV167" i="46"/>
  <c r="AG167" i="46" s="1"/>
  <c r="CU167" i="46"/>
  <c r="CT167" i="46"/>
  <c r="CS167" i="46"/>
  <c r="CR167" i="46"/>
  <c r="AC167" i="46" s="1"/>
  <c r="CQ167" i="46"/>
  <c r="AB167" i="46" s="1"/>
  <c r="CP167" i="46"/>
  <c r="AA167" i="46" s="1"/>
  <c r="CO167" i="46"/>
  <c r="Z167" i="46" s="1"/>
  <c r="CN167" i="46"/>
  <c r="Y167" i="46" s="1"/>
  <c r="CM167" i="46"/>
  <c r="CL167" i="46"/>
  <c r="W167" i="46" s="1"/>
  <c r="CK167" i="46"/>
  <c r="CJ167" i="46"/>
  <c r="CI167" i="46"/>
  <c r="CH167" i="46"/>
  <c r="S167" i="46" s="1"/>
  <c r="CG167" i="46"/>
  <c r="R167" i="46" s="1"/>
  <c r="CF167" i="46"/>
  <c r="Q167" i="46" s="1"/>
  <c r="CE167" i="46"/>
  <c r="P167" i="46" s="1"/>
  <c r="CD167" i="46"/>
  <c r="O167" i="46" s="1"/>
  <c r="CC167" i="46"/>
  <c r="CB167" i="46"/>
  <c r="M167" i="46" s="1"/>
  <c r="CA167" i="46"/>
  <c r="L167" i="46" s="1"/>
  <c r="BZ167" i="46"/>
  <c r="K167" i="46" s="1"/>
  <c r="BY167" i="46"/>
  <c r="J167" i="46" s="1"/>
  <c r="BX167" i="46"/>
  <c r="I167" i="46" s="1"/>
  <c r="BW167" i="46"/>
  <c r="BV167" i="46"/>
  <c r="G167" i="46" s="1"/>
  <c r="BU167" i="46"/>
  <c r="BT167" i="46"/>
  <c r="E167" i="46" s="1"/>
  <c r="BS167" i="46"/>
  <c r="D167" i="46" s="1"/>
  <c r="B167" i="46"/>
  <c r="B167" i="44" s="1"/>
  <c r="A167" i="46"/>
  <c r="C167" i="46" s="1"/>
  <c r="C167" i="44" s="1"/>
  <c r="EF166" i="46"/>
  <c r="BQ166" i="46" s="1"/>
  <c r="EE166" i="46"/>
  <c r="BP166" i="46" s="1"/>
  <c r="ED166" i="46"/>
  <c r="EC166" i="46"/>
  <c r="BN166" i="46" s="1"/>
  <c r="EB166" i="46"/>
  <c r="EA166" i="46"/>
  <c r="BL166" i="46" s="1"/>
  <c r="DZ166" i="46"/>
  <c r="BK166" i="46" s="1"/>
  <c r="DY166" i="46"/>
  <c r="BJ166" i="46" s="1"/>
  <c r="DX166" i="46"/>
  <c r="BI166" i="46" s="1"/>
  <c r="DW166" i="46"/>
  <c r="BH166" i="46" s="1"/>
  <c r="DV166" i="46"/>
  <c r="BG166" i="46" s="1"/>
  <c r="DU166" i="46"/>
  <c r="DT166" i="46"/>
  <c r="DS166" i="46"/>
  <c r="BD166" i="46" s="1"/>
  <c r="DR166" i="46"/>
  <c r="BC166" i="46" s="1"/>
  <c r="DQ166" i="46"/>
  <c r="BB166" i="46" s="1"/>
  <c r="DP166" i="46"/>
  <c r="BA166" i="46" s="1"/>
  <c r="DO166" i="46"/>
  <c r="DN166" i="46"/>
  <c r="AY166" i="46" s="1"/>
  <c r="DM166" i="46"/>
  <c r="DL166" i="46"/>
  <c r="DK166" i="46"/>
  <c r="AV166" i="46" s="1"/>
  <c r="DJ166" i="46"/>
  <c r="AU166" i="46" s="1"/>
  <c r="DI166" i="46"/>
  <c r="AT166" i="46" s="1"/>
  <c r="DH166" i="46"/>
  <c r="AS166" i="46" s="1"/>
  <c r="DG166" i="46"/>
  <c r="AR166" i="46" s="1"/>
  <c r="DF166" i="46"/>
  <c r="DE166" i="46"/>
  <c r="AP166" i="46" s="1"/>
  <c r="DD166" i="46"/>
  <c r="DC166" i="46"/>
  <c r="AN166" i="46" s="1"/>
  <c r="DB166" i="46"/>
  <c r="DA166" i="46"/>
  <c r="AL166" i="46" s="1"/>
  <c r="CZ166" i="46"/>
  <c r="AK166" i="46" s="1"/>
  <c r="CY166" i="46"/>
  <c r="CX166" i="46"/>
  <c r="AI166" i="46" s="1"/>
  <c r="CW166" i="46"/>
  <c r="CV166" i="46"/>
  <c r="CU166" i="46"/>
  <c r="CT166" i="46"/>
  <c r="CS166" i="46"/>
  <c r="AD166" i="46" s="1"/>
  <c r="CR166" i="46"/>
  <c r="AC166" i="46" s="1"/>
  <c r="CQ166" i="46"/>
  <c r="AB166" i="46" s="1"/>
  <c r="CP166" i="46"/>
  <c r="AA166" i="46" s="1"/>
  <c r="CO166" i="46"/>
  <c r="Z166" i="46" s="1"/>
  <c r="CN166" i="46"/>
  <c r="CM166" i="46"/>
  <c r="CL166" i="46"/>
  <c r="W166" i="46" s="1"/>
  <c r="CK166" i="46"/>
  <c r="V166" i="46" s="1"/>
  <c r="CJ166" i="46"/>
  <c r="U166" i="46" s="1"/>
  <c r="CI166" i="46"/>
  <c r="T166" i="46" s="1"/>
  <c r="CH166" i="46"/>
  <c r="CG166" i="46"/>
  <c r="CF166" i="46"/>
  <c r="CE166" i="46"/>
  <c r="P166" i="46" s="1"/>
  <c r="CD166" i="46"/>
  <c r="O166" i="46" s="1"/>
  <c r="CC166" i="46"/>
  <c r="N166" i="46" s="1"/>
  <c r="CB166" i="46"/>
  <c r="M166" i="46" s="1"/>
  <c r="CA166" i="46"/>
  <c r="L166" i="46" s="1"/>
  <c r="BZ166" i="46"/>
  <c r="K166" i="46" s="1"/>
  <c r="BY166" i="46"/>
  <c r="BX166" i="46"/>
  <c r="BW166" i="46"/>
  <c r="H166" i="46" s="1"/>
  <c r="BV166" i="46"/>
  <c r="G166" i="46" s="1"/>
  <c r="BU166" i="46"/>
  <c r="F166" i="46" s="1"/>
  <c r="BT166" i="46"/>
  <c r="E166" i="46" s="1"/>
  <c r="BS166" i="46"/>
  <c r="D166" i="46" s="1"/>
  <c r="B166" i="46"/>
  <c r="B166" i="44" s="1"/>
  <c r="A166" i="46"/>
  <c r="A166" i="44" s="1"/>
  <c r="EF165" i="46"/>
  <c r="EE165" i="46"/>
  <c r="BP165" i="46" s="1"/>
  <c r="ED165" i="46"/>
  <c r="BO165" i="46" s="1"/>
  <c r="EC165" i="46"/>
  <c r="BN165" i="46" s="1"/>
  <c r="EB165" i="46"/>
  <c r="BM165" i="46" s="1"/>
  <c r="EA165" i="46"/>
  <c r="DZ165" i="46"/>
  <c r="DY165" i="46"/>
  <c r="BJ165" i="46" s="1"/>
  <c r="DX165" i="46"/>
  <c r="BI165" i="46" s="1"/>
  <c r="DW165" i="46"/>
  <c r="BH165" i="46" s="1"/>
  <c r="DV165" i="46"/>
  <c r="BG165" i="46" s="1"/>
  <c r="DU165" i="46"/>
  <c r="BF165" i="46" s="1"/>
  <c r="DT165" i="46"/>
  <c r="BE165" i="46" s="1"/>
  <c r="DS165" i="46"/>
  <c r="BD165" i="46" s="1"/>
  <c r="DR165" i="46"/>
  <c r="DQ165" i="46"/>
  <c r="DP165" i="46"/>
  <c r="BA165" i="46" s="1"/>
  <c r="DO165" i="46"/>
  <c r="DN165" i="46"/>
  <c r="DM165" i="46"/>
  <c r="AX165" i="46" s="1"/>
  <c r="DL165" i="46"/>
  <c r="AW165" i="46" s="1"/>
  <c r="DK165" i="46"/>
  <c r="AV165" i="46" s="1"/>
  <c r="DJ165" i="46"/>
  <c r="DI165" i="46"/>
  <c r="DH165" i="46"/>
  <c r="DG165" i="46"/>
  <c r="AR165" i="46" s="1"/>
  <c r="DF165" i="46"/>
  <c r="AQ165" i="46" s="1"/>
  <c r="DE165" i="46"/>
  <c r="AP165" i="46" s="1"/>
  <c r="DD165" i="46"/>
  <c r="AO165" i="46" s="1"/>
  <c r="DC165" i="46"/>
  <c r="DB165" i="46"/>
  <c r="DA165" i="46"/>
  <c r="AL165" i="46" s="1"/>
  <c r="CZ165" i="46"/>
  <c r="CY165" i="46"/>
  <c r="AJ165" i="46" s="1"/>
  <c r="CX165" i="46"/>
  <c r="AI165" i="46" s="1"/>
  <c r="CW165" i="46"/>
  <c r="AH165" i="46" s="1"/>
  <c r="CV165" i="46"/>
  <c r="AG165" i="46" s="1"/>
  <c r="CU165" i="46"/>
  <c r="AF165" i="46" s="1"/>
  <c r="CT165" i="46"/>
  <c r="CS165" i="46"/>
  <c r="CR165" i="46"/>
  <c r="CQ165" i="46"/>
  <c r="AB165" i="46" s="1"/>
  <c r="CP165" i="46"/>
  <c r="AA165" i="46" s="1"/>
  <c r="CO165" i="46"/>
  <c r="Z165" i="46" s="1"/>
  <c r="CN165" i="46"/>
  <c r="Y165" i="46" s="1"/>
  <c r="CM165" i="46"/>
  <c r="X165" i="46" s="1"/>
  <c r="CL165" i="46"/>
  <c r="CK165" i="46"/>
  <c r="V165" i="46" s="1"/>
  <c r="CJ165" i="46"/>
  <c r="U165" i="46" s="1"/>
  <c r="CI165" i="46"/>
  <c r="T165" i="46" s="1"/>
  <c r="CH165" i="46"/>
  <c r="CG165" i="46"/>
  <c r="R165" i="46" s="1"/>
  <c r="CF165" i="46"/>
  <c r="Q165" i="46" s="1"/>
  <c r="CE165" i="46"/>
  <c r="P165" i="46" s="1"/>
  <c r="CD165" i="46"/>
  <c r="CC165" i="46"/>
  <c r="CB165" i="46"/>
  <c r="CA165" i="46"/>
  <c r="L165" i="46" s="1"/>
  <c r="BZ165" i="46"/>
  <c r="BY165" i="46"/>
  <c r="J165" i="46" s="1"/>
  <c r="BX165" i="46"/>
  <c r="I165" i="46" s="1"/>
  <c r="BW165" i="46"/>
  <c r="BV165" i="46"/>
  <c r="BU165" i="46"/>
  <c r="F165" i="46" s="1"/>
  <c r="BT165" i="46"/>
  <c r="E165" i="46" s="1"/>
  <c r="BS165" i="46"/>
  <c r="B165" i="46"/>
  <c r="B165" i="44" s="1"/>
  <c r="A165" i="46"/>
  <c r="A165" i="44" s="1"/>
  <c r="EF164" i="46"/>
  <c r="BQ164" i="46" s="1"/>
  <c r="EE164" i="46"/>
  <c r="BP164" i="46" s="1"/>
  <c r="ED164" i="46"/>
  <c r="EC164" i="46"/>
  <c r="BN164" i="46" s="1"/>
  <c r="EB164" i="46"/>
  <c r="EA164" i="46"/>
  <c r="BL164" i="46" s="1"/>
  <c r="DZ164" i="46"/>
  <c r="DY164" i="46"/>
  <c r="BJ164" i="46" s="1"/>
  <c r="DX164" i="46"/>
  <c r="BI164" i="46" s="1"/>
  <c r="DW164" i="46"/>
  <c r="DV164" i="46"/>
  <c r="DU164" i="46"/>
  <c r="DT164" i="46"/>
  <c r="DS164" i="46"/>
  <c r="BD164" i="46" s="1"/>
  <c r="DR164" i="46"/>
  <c r="BC164" i="46" s="1"/>
  <c r="DQ164" i="46"/>
  <c r="BB164" i="46" s="1"/>
  <c r="DP164" i="46"/>
  <c r="BA164" i="46" s="1"/>
  <c r="DO164" i="46"/>
  <c r="DN164" i="46"/>
  <c r="DM164" i="46"/>
  <c r="DL164" i="46"/>
  <c r="AW164" i="46" s="1"/>
  <c r="DK164" i="46"/>
  <c r="AV164" i="46" s="1"/>
  <c r="DJ164" i="46"/>
  <c r="DI164" i="46"/>
  <c r="AT164" i="46" s="1"/>
  <c r="DH164" i="46"/>
  <c r="AS164" i="46" s="1"/>
  <c r="DG164" i="46"/>
  <c r="AR164" i="46" s="1"/>
  <c r="DF164" i="46"/>
  <c r="DE164" i="46"/>
  <c r="AP164" i="46" s="1"/>
  <c r="DD164" i="46"/>
  <c r="AO164" i="46" s="1"/>
  <c r="DC164" i="46"/>
  <c r="DB164" i="46"/>
  <c r="DA164" i="46"/>
  <c r="AL164" i="46" s="1"/>
  <c r="CZ164" i="46"/>
  <c r="AK164" i="46" s="1"/>
  <c r="CY164" i="46"/>
  <c r="CX164" i="46"/>
  <c r="CW164" i="46"/>
  <c r="CV164" i="46"/>
  <c r="CU164" i="46"/>
  <c r="AF164" i="46" s="1"/>
  <c r="CT164" i="46"/>
  <c r="AE164" i="46" s="1"/>
  <c r="CS164" i="46"/>
  <c r="AD164" i="46" s="1"/>
  <c r="CR164" i="46"/>
  <c r="AC164" i="46" s="1"/>
  <c r="CQ164" i="46"/>
  <c r="AB164" i="46" s="1"/>
  <c r="CP164" i="46"/>
  <c r="CO164" i="46"/>
  <c r="Z164" i="46" s="1"/>
  <c r="CN164" i="46"/>
  <c r="Y164" i="46" s="1"/>
  <c r="CM164" i="46"/>
  <c r="X164" i="46" s="1"/>
  <c r="CL164" i="46"/>
  <c r="CK164" i="46"/>
  <c r="V164" i="46" s="1"/>
  <c r="CJ164" i="46"/>
  <c r="U164" i="46" s="1"/>
  <c r="CI164" i="46"/>
  <c r="CH164" i="46"/>
  <c r="CG164" i="46"/>
  <c r="R164" i="46" s="1"/>
  <c r="CF164" i="46"/>
  <c r="CE164" i="46"/>
  <c r="CD164" i="46"/>
  <c r="CC164" i="46"/>
  <c r="N164" i="46" s="1"/>
  <c r="CB164" i="46"/>
  <c r="M164" i="46" s="1"/>
  <c r="CA164" i="46"/>
  <c r="L164" i="46" s="1"/>
  <c r="BZ164" i="46"/>
  <c r="BY164" i="46"/>
  <c r="J164" i="46" s="1"/>
  <c r="BX164" i="46"/>
  <c r="BW164" i="46"/>
  <c r="H164" i="46" s="1"/>
  <c r="BV164" i="46"/>
  <c r="G164" i="46" s="1"/>
  <c r="BU164" i="46"/>
  <c r="F164" i="46" s="1"/>
  <c r="BT164" i="46"/>
  <c r="E164" i="46" s="1"/>
  <c r="BS164" i="46"/>
  <c r="B164" i="46"/>
  <c r="B164" i="44" s="1"/>
  <c r="A164" i="46"/>
  <c r="A164" i="44" s="1"/>
  <c r="EF163" i="46"/>
  <c r="BQ163" i="46" s="1"/>
  <c r="EE163" i="46"/>
  <c r="BP163" i="46" s="1"/>
  <c r="ED163" i="46"/>
  <c r="BO163" i="46" s="1"/>
  <c r="EC163" i="46"/>
  <c r="BN163" i="46" s="1"/>
  <c r="EB163" i="46"/>
  <c r="BM163" i="46" s="1"/>
  <c r="EA163" i="46"/>
  <c r="DZ163" i="46"/>
  <c r="BK163" i="46" s="1"/>
  <c r="DY163" i="46"/>
  <c r="DX163" i="46"/>
  <c r="DW163" i="46"/>
  <c r="BH163" i="46" s="1"/>
  <c r="DV163" i="46"/>
  <c r="DU163" i="46"/>
  <c r="BF163" i="46" s="1"/>
  <c r="DT163" i="46"/>
  <c r="BE163" i="46" s="1"/>
  <c r="DS163" i="46"/>
  <c r="DR163" i="46"/>
  <c r="BC163" i="46" s="1"/>
  <c r="DQ163" i="46"/>
  <c r="DP163" i="46"/>
  <c r="BA163" i="46" s="1"/>
  <c r="DO163" i="46"/>
  <c r="DN163" i="46"/>
  <c r="DM163" i="46"/>
  <c r="AX163" i="46" s="1"/>
  <c r="DL163" i="46"/>
  <c r="AW163" i="46" s="1"/>
  <c r="DK163" i="46"/>
  <c r="DJ163" i="46"/>
  <c r="AU163" i="46" s="1"/>
  <c r="DI163" i="46"/>
  <c r="AT163" i="46" s="1"/>
  <c r="DH163" i="46"/>
  <c r="DG163" i="46"/>
  <c r="AR163" i="46" s="1"/>
  <c r="DF163" i="46"/>
  <c r="DE163" i="46"/>
  <c r="AP163" i="46" s="1"/>
  <c r="DD163" i="46"/>
  <c r="AO163" i="46" s="1"/>
  <c r="DC163" i="46"/>
  <c r="AN163" i="46" s="1"/>
  <c r="DB163" i="46"/>
  <c r="AM163" i="46" s="1"/>
  <c r="DA163" i="46"/>
  <c r="CZ163" i="46"/>
  <c r="AK163" i="46" s="1"/>
  <c r="CY163" i="46"/>
  <c r="CX163" i="46"/>
  <c r="AI163" i="46" s="1"/>
  <c r="CW163" i="46"/>
  <c r="AH163" i="46" s="1"/>
  <c r="CV163" i="46"/>
  <c r="AG163" i="46" s="1"/>
  <c r="CU163" i="46"/>
  <c r="CT163" i="46"/>
  <c r="AE163" i="46" s="1"/>
  <c r="CS163" i="46"/>
  <c r="AD163" i="46" s="1"/>
  <c r="CR163" i="46"/>
  <c r="CQ163" i="46"/>
  <c r="AB163" i="46" s="1"/>
  <c r="CP163" i="46"/>
  <c r="CO163" i="46"/>
  <c r="Z163" i="46" s="1"/>
  <c r="CN163" i="46"/>
  <c r="Y163" i="46" s="1"/>
  <c r="CM163" i="46"/>
  <c r="CL163" i="46"/>
  <c r="W163" i="46" s="1"/>
  <c r="CK163" i="46"/>
  <c r="CJ163" i="46"/>
  <c r="CI163" i="46"/>
  <c r="T163" i="46" s="1"/>
  <c r="CH163" i="46"/>
  <c r="S163" i="46" s="1"/>
  <c r="CG163" i="46"/>
  <c r="R163" i="46" s="1"/>
  <c r="CF163" i="46"/>
  <c r="Q163" i="46" s="1"/>
  <c r="CE163" i="46"/>
  <c r="P163" i="46" s="1"/>
  <c r="CD163" i="46"/>
  <c r="O163" i="46" s="1"/>
  <c r="CC163" i="46"/>
  <c r="N163" i="46" s="1"/>
  <c r="CB163" i="46"/>
  <c r="CA163" i="46"/>
  <c r="L163" i="46" s="1"/>
  <c r="BZ163" i="46"/>
  <c r="K163" i="46" s="1"/>
  <c r="BY163" i="46"/>
  <c r="J163" i="46" s="1"/>
  <c r="BX163" i="46"/>
  <c r="I163" i="46" s="1"/>
  <c r="BW163" i="46"/>
  <c r="BV163" i="46"/>
  <c r="G163" i="46" s="1"/>
  <c r="BU163" i="46"/>
  <c r="BT163" i="46"/>
  <c r="E163" i="46" s="1"/>
  <c r="BS163" i="46"/>
  <c r="D163" i="46" s="1"/>
  <c r="B163" i="46"/>
  <c r="B163" i="44" s="1"/>
  <c r="A163" i="46"/>
  <c r="A163" i="44" s="1"/>
  <c r="EF162" i="46"/>
  <c r="BQ162" i="46" s="1"/>
  <c r="EE162" i="46"/>
  <c r="BP162" i="46" s="1"/>
  <c r="ED162" i="46"/>
  <c r="BO162" i="44" s="1"/>
  <c r="EC162" i="46"/>
  <c r="BN162" i="44" s="1"/>
  <c r="EB162" i="46"/>
  <c r="EA162" i="46"/>
  <c r="BL162" i="46" s="1"/>
  <c r="DZ162" i="46"/>
  <c r="DY162" i="46"/>
  <c r="BJ162" i="46" s="1"/>
  <c r="DX162" i="46"/>
  <c r="BI162" i="46" s="1"/>
  <c r="DW162" i="46"/>
  <c r="BH162" i="46" s="1"/>
  <c r="DV162" i="46"/>
  <c r="DU162" i="46"/>
  <c r="BF162" i="46" s="1"/>
  <c r="DT162" i="46"/>
  <c r="BE162" i="46" s="1"/>
  <c r="DS162" i="46"/>
  <c r="BD162" i="46" s="1"/>
  <c r="DR162" i="46"/>
  <c r="DQ162" i="46"/>
  <c r="BB162" i="46" s="1"/>
  <c r="DP162" i="46"/>
  <c r="BA162" i="46" s="1"/>
  <c r="DO162" i="46"/>
  <c r="AZ162" i="46" s="1"/>
  <c r="DN162" i="46"/>
  <c r="AY162" i="46" s="1"/>
  <c r="DM162" i="46"/>
  <c r="DL162" i="46"/>
  <c r="DK162" i="46"/>
  <c r="AV162" i="46" s="1"/>
  <c r="DJ162" i="46"/>
  <c r="DI162" i="46"/>
  <c r="AT162" i="46" s="1"/>
  <c r="DH162" i="46"/>
  <c r="AS162" i="46" s="1"/>
  <c r="DG162" i="46"/>
  <c r="AR162" i="46" s="1"/>
  <c r="DF162" i="46"/>
  <c r="DE162" i="46"/>
  <c r="AP162" i="46" s="1"/>
  <c r="DD162" i="46"/>
  <c r="DC162" i="46"/>
  <c r="AN162" i="46" s="1"/>
  <c r="DB162" i="46"/>
  <c r="AM162" i="46" s="1"/>
  <c r="DA162" i="46"/>
  <c r="AL162" i="46" s="1"/>
  <c r="CZ162" i="46"/>
  <c r="AK162" i="46" s="1"/>
  <c r="CY162" i="46"/>
  <c r="AJ162" i="46" s="1"/>
  <c r="CX162" i="46"/>
  <c r="AI162" i="46" s="1"/>
  <c r="CW162" i="46"/>
  <c r="CV162" i="46"/>
  <c r="AG162" i="46" s="1"/>
  <c r="CU162" i="46"/>
  <c r="AF162" i="46" s="1"/>
  <c r="CT162" i="46"/>
  <c r="CS162" i="46"/>
  <c r="AD162" i="46" s="1"/>
  <c r="CR162" i="46"/>
  <c r="AC162" i="46" s="1"/>
  <c r="CQ162" i="46"/>
  <c r="AB162" i="46" s="1"/>
  <c r="CP162" i="46"/>
  <c r="AA162" i="46" s="1"/>
  <c r="CO162" i="46"/>
  <c r="Z162" i="46" s="1"/>
  <c r="CN162" i="46"/>
  <c r="CM162" i="46"/>
  <c r="X162" i="46" s="1"/>
  <c r="CL162" i="46"/>
  <c r="CK162" i="46"/>
  <c r="V162" i="46" s="1"/>
  <c r="CJ162" i="46"/>
  <c r="U162" i="46" s="1"/>
  <c r="CI162" i="46"/>
  <c r="T162" i="46" s="1"/>
  <c r="CH162" i="46"/>
  <c r="S162" i="46" s="1"/>
  <c r="CG162" i="46"/>
  <c r="CF162" i="46"/>
  <c r="Q162" i="46" s="1"/>
  <c r="CE162" i="46"/>
  <c r="P162" i="46" s="1"/>
  <c r="CD162" i="46"/>
  <c r="O162" i="46" s="1"/>
  <c r="CC162" i="46"/>
  <c r="N162" i="46" s="1"/>
  <c r="CB162" i="46"/>
  <c r="M162" i="46" s="1"/>
  <c r="CA162" i="46"/>
  <c r="L162" i="46" s="1"/>
  <c r="BZ162" i="46"/>
  <c r="K162" i="46" s="1"/>
  <c r="BY162" i="46"/>
  <c r="BX162" i="46"/>
  <c r="BW162" i="46"/>
  <c r="H162" i="46" s="1"/>
  <c r="BV162" i="46"/>
  <c r="BU162" i="46"/>
  <c r="F162" i="46" s="1"/>
  <c r="BT162" i="46"/>
  <c r="E162" i="46" s="1"/>
  <c r="BS162" i="46"/>
  <c r="D162" i="46" s="1"/>
  <c r="BO162" i="46"/>
  <c r="BN162" i="46"/>
  <c r="B162" i="46"/>
  <c r="B162" i="44" s="1"/>
  <c r="A162" i="46"/>
  <c r="C162" i="46" s="1"/>
  <c r="C162" i="44" s="1"/>
  <c r="EF161" i="46"/>
  <c r="BQ161" i="46" s="1"/>
  <c r="EE161" i="46"/>
  <c r="BP161" i="46" s="1"/>
  <c r="ED161" i="46"/>
  <c r="BO161" i="46" s="1"/>
  <c r="EC161" i="46"/>
  <c r="BN161" i="46" s="1"/>
  <c r="EB161" i="46"/>
  <c r="EA161" i="46"/>
  <c r="DZ161" i="46"/>
  <c r="DY161" i="46"/>
  <c r="BJ161" i="46" s="1"/>
  <c r="DX161" i="46"/>
  <c r="DW161" i="46"/>
  <c r="BH161" i="46" s="1"/>
  <c r="DV161" i="46"/>
  <c r="BG161" i="46" s="1"/>
  <c r="DU161" i="46"/>
  <c r="DT161" i="46"/>
  <c r="DS161" i="46"/>
  <c r="DR161" i="46"/>
  <c r="BC161" i="46" s="1"/>
  <c r="DQ161" i="46"/>
  <c r="BB161" i="46" s="1"/>
  <c r="DP161" i="46"/>
  <c r="DO161" i="46"/>
  <c r="AZ161" i="46" s="1"/>
  <c r="DN161" i="46"/>
  <c r="AY161" i="46" s="1"/>
  <c r="DM161" i="46"/>
  <c r="DL161" i="46"/>
  <c r="DK161" i="46"/>
  <c r="DJ161" i="46"/>
  <c r="AU161" i="46" s="1"/>
  <c r="DI161" i="46"/>
  <c r="AT161" i="46" s="1"/>
  <c r="DH161" i="46"/>
  <c r="AS161" i="46" s="1"/>
  <c r="DG161" i="46"/>
  <c r="AR161" i="46" s="1"/>
  <c r="DF161" i="46"/>
  <c r="AQ161" i="46" s="1"/>
  <c r="DE161" i="46"/>
  <c r="AP161" i="46" s="1"/>
  <c r="DD161" i="46"/>
  <c r="DC161" i="46"/>
  <c r="DB161" i="46"/>
  <c r="DA161" i="46"/>
  <c r="AL161" i="46" s="1"/>
  <c r="CZ161" i="46"/>
  <c r="CY161" i="46"/>
  <c r="AJ161" i="46" s="1"/>
  <c r="CX161" i="46"/>
  <c r="AI161" i="46" s="1"/>
  <c r="CW161" i="46"/>
  <c r="AH161" i="46" s="1"/>
  <c r="CV161" i="46"/>
  <c r="CU161" i="46"/>
  <c r="AF161" i="46" s="1"/>
  <c r="CT161" i="46"/>
  <c r="AE161" i="46" s="1"/>
  <c r="CS161" i="46"/>
  <c r="AD161" i="46" s="1"/>
  <c r="CR161" i="46"/>
  <c r="AC161" i="46" s="1"/>
  <c r="CQ161" i="46"/>
  <c r="AB161" i="46" s="1"/>
  <c r="CP161" i="46"/>
  <c r="AA161" i="46" s="1"/>
  <c r="CO161" i="46"/>
  <c r="CN161" i="46"/>
  <c r="CM161" i="46"/>
  <c r="X161" i="46" s="1"/>
  <c r="CL161" i="46"/>
  <c r="W161" i="46" s="1"/>
  <c r="CK161" i="46"/>
  <c r="V161" i="46" s="1"/>
  <c r="CJ161" i="46"/>
  <c r="CI161" i="46"/>
  <c r="T161" i="46" s="1"/>
  <c r="CH161" i="46"/>
  <c r="S161" i="46" s="1"/>
  <c r="CG161" i="46"/>
  <c r="R161" i="46" s="1"/>
  <c r="CF161" i="46"/>
  <c r="CE161" i="46"/>
  <c r="CD161" i="46"/>
  <c r="CC161" i="46"/>
  <c r="N161" i="46" s="1"/>
  <c r="CB161" i="46"/>
  <c r="CA161" i="46"/>
  <c r="L161" i="46" s="1"/>
  <c r="BZ161" i="46"/>
  <c r="K161" i="46" s="1"/>
  <c r="BY161" i="46"/>
  <c r="J161" i="46" s="1"/>
  <c r="BX161" i="46"/>
  <c r="BW161" i="46"/>
  <c r="H161" i="46" s="1"/>
  <c r="BV161" i="46"/>
  <c r="BU161" i="46"/>
  <c r="F161" i="46" s="1"/>
  <c r="BT161" i="46"/>
  <c r="E161" i="46" s="1"/>
  <c r="BS161" i="46"/>
  <c r="D161" i="46" s="1"/>
  <c r="B161" i="46"/>
  <c r="B161" i="44" s="1"/>
  <c r="A161" i="46"/>
  <c r="A161" i="44" s="1"/>
  <c r="EF160" i="46"/>
  <c r="BQ160" i="46" s="1"/>
  <c r="EE160" i="46"/>
  <c r="BP160" i="46" s="1"/>
  <c r="ED160" i="46"/>
  <c r="BO160" i="44" s="1"/>
  <c r="EC160" i="46"/>
  <c r="BN160" i="44" s="1"/>
  <c r="EB160" i="46"/>
  <c r="BM160" i="44" s="1"/>
  <c r="EA160" i="46"/>
  <c r="BL160" i="46" s="1"/>
  <c r="DZ160" i="46"/>
  <c r="BK160" i="46" s="1"/>
  <c r="DY160" i="46"/>
  <c r="BJ160" i="46" s="1"/>
  <c r="DX160" i="46"/>
  <c r="BI160" i="46" s="1"/>
  <c r="DW160" i="46"/>
  <c r="DV160" i="46"/>
  <c r="BG160" i="46" s="1"/>
  <c r="DU160" i="46"/>
  <c r="DT160" i="46"/>
  <c r="DS160" i="46"/>
  <c r="BD160" i="46" s="1"/>
  <c r="DR160" i="46"/>
  <c r="BC160" i="46" s="1"/>
  <c r="DQ160" i="46"/>
  <c r="DP160" i="46"/>
  <c r="BA160" i="46" s="1"/>
  <c r="DO160" i="46"/>
  <c r="DN160" i="46"/>
  <c r="DM160" i="46"/>
  <c r="AX160" i="46" s="1"/>
  <c r="DL160" i="46"/>
  <c r="AW160" i="46" s="1"/>
  <c r="DK160" i="46"/>
  <c r="AV160" i="46" s="1"/>
  <c r="DJ160" i="46"/>
  <c r="AU160" i="46" s="1"/>
  <c r="DI160" i="46"/>
  <c r="AT160" i="46" s="1"/>
  <c r="DH160" i="46"/>
  <c r="AS160" i="46" s="1"/>
  <c r="DG160" i="46"/>
  <c r="AR160" i="46" s="1"/>
  <c r="DF160" i="46"/>
  <c r="DE160" i="46"/>
  <c r="AP160" i="46" s="1"/>
  <c r="DD160" i="46"/>
  <c r="DC160" i="46"/>
  <c r="AN160" i="46" s="1"/>
  <c r="DB160" i="46"/>
  <c r="AM160" i="46" s="1"/>
  <c r="DA160" i="46"/>
  <c r="CZ160" i="46"/>
  <c r="AK160" i="46" s="1"/>
  <c r="CY160" i="46"/>
  <c r="AJ160" i="46" s="1"/>
  <c r="CX160" i="46"/>
  <c r="CW160" i="46"/>
  <c r="AH160" i="46" s="1"/>
  <c r="CV160" i="46"/>
  <c r="CU160" i="46"/>
  <c r="AF160" i="46" s="1"/>
  <c r="CT160" i="46"/>
  <c r="AE160" i="46" s="1"/>
  <c r="CS160" i="46"/>
  <c r="CR160" i="46"/>
  <c r="AC160" i="46" s="1"/>
  <c r="CQ160" i="46"/>
  <c r="CP160" i="46"/>
  <c r="AA160" i="46" s="1"/>
  <c r="CO160" i="46"/>
  <c r="Z160" i="46" s="1"/>
  <c r="CN160" i="46"/>
  <c r="Y160" i="46" s="1"/>
  <c r="CM160" i="46"/>
  <c r="X160" i="46" s="1"/>
  <c r="CL160" i="46"/>
  <c r="W160" i="46" s="1"/>
  <c r="CK160" i="46"/>
  <c r="V160" i="46" s="1"/>
  <c r="CJ160" i="46"/>
  <c r="U160" i="46" s="1"/>
  <c r="CI160" i="46"/>
  <c r="T160" i="46" s="1"/>
  <c r="CH160" i="46"/>
  <c r="CG160" i="46"/>
  <c r="CF160" i="46"/>
  <c r="Q160" i="46" s="1"/>
  <c r="CE160" i="46"/>
  <c r="P160" i="46" s="1"/>
  <c r="CD160" i="46"/>
  <c r="O160" i="46" s="1"/>
  <c r="CC160" i="46"/>
  <c r="CB160" i="46"/>
  <c r="M160" i="46" s="1"/>
  <c r="CA160" i="46"/>
  <c r="BZ160" i="46"/>
  <c r="BY160" i="46"/>
  <c r="J160" i="46" s="1"/>
  <c r="BX160" i="46"/>
  <c r="BW160" i="46"/>
  <c r="H160" i="46" s="1"/>
  <c r="BV160" i="46"/>
  <c r="G160" i="46" s="1"/>
  <c r="BU160" i="46"/>
  <c r="BT160" i="46"/>
  <c r="E160" i="46" s="1"/>
  <c r="BS160" i="46"/>
  <c r="D160" i="46" s="1"/>
  <c r="B160" i="46"/>
  <c r="B160" i="44" s="1"/>
  <c r="A160" i="46"/>
  <c r="C160" i="46" s="1"/>
  <c r="C160" i="44" s="1"/>
  <c r="EF159" i="46"/>
  <c r="BQ159" i="46" s="1"/>
  <c r="EE159" i="46"/>
  <c r="ED159" i="46"/>
  <c r="BO159" i="44" s="1"/>
  <c r="EC159" i="46"/>
  <c r="EB159" i="46"/>
  <c r="BM159" i="46" s="1"/>
  <c r="EA159" i="46"/>
  <c r="DZ159" i="46"/>
  <c r="BK159" i="46" s="1"/>
  <c r="DY159" i="46"/>
  <c r="BJ159" i="46" s="1"/>
  <c r="DX159" i="46"/>
  <c r="DW159" i="46"/>
  <c r="DV159" i="46"/>
  <c r="BG159" i="46" s="1"/>
  <c r="DU159" i="46"/>
  <c r="DT159" i="46"/>
  <c r="BE159" i="46" s="1"/>
  <c r="DS159" i="46"/>
  <c r="DR159" i="46"/>
  <c r="BC159" i="46" s="1"/>
  <c r="DQ159" i="46"/>
  <c r="BB159" i="46" s="1"/>
  <c r="DP159" i="46"/>
  <c r="DO159" i="46"/>
  <c r="DN159" i="46"/>
  <c r="DM159" i="46"/>
  <c r="AX159" i="46" s="1"/>
  <c r="DL159" i="46"/>
  <c r="AW159" i="46" s="1"/>
  <c r="DK159" i="46"/>
  <c r="DJ159" i="46"/>
  <c r="AU159" i="46" s="1"/>
  <c r="DI159" i="46"/>
  <c r="AT159" i="46" s="1"/>
  <c r="DH159" i="46"/>
  <c r="AS159" i="46" s="1"/>
  <c r="DG159" i="46"/>
  <c r="DF159" i="46"/>
  <c r="AQ159" i="46" s="1"/>
  <c r="DE159" i="46"/>
  <c r="DD159" i="46"/>
  <c r="AO159" i="46" s="1"/>
  <c r="DC159" i="46"/>
  <c r="AN159" i="46" s="1"/>
  <c r="DB159" i="46"/>
  <c r="AM159" i="46" s="1"/>
  <c r="DA159" i="46"/>
  <c r="AL159" i="46" s="1"/>
  <c r="CZ159" i="46"/>
  <c r="AK159" i="46" s="1"/>
  <c r="CY159" i="46"/>
  <c r="CX159" i="46"/>
  <c r="AI159" i="46" s="1"/>
  <c r="CW159" i="46"/>
  <c r="CV159" i="46"/>
  <c r="AG159" i="46" s="1"/>
  <c r="CU159" i="46"/>
  <c r="CT159" i="46"/>
  <c r="AE159" i="46" s="1"/>
  <c r="CS159" i="46"/>
  <c r="AD159" i="46" s="1"/>
  <c r="CR159" i="46"/>
  <c r="AC159" i="46" s="1"/>
  <c r="CQ159" i="46"/>
  <c r="CP159" i="46"/>
  <c r="AA159" i="46" s="1"/>
  <c r="CO159" i="46"/>
  <c r="Z159" i="46" s="1"/>
  <c r="CN159" i="46"/>
  <c r="Y159" i="46" s="1"/>
  <c r="CM159" i="46"/>
  <c r="X159" i="46" s="1"/>
  <c r="CL159" i="46"/>
  <c r="W159" i="46" s="1"/>
  <c r="CK159" i="46"/>
  <c r="V159" i="46" s="1"/>
  <c r="CJ159" i="46"/>
  <c r="U159" i="46" s="1"/>
  <c r="CI159" i="46"/>
  <c r="CH159" i="46"/>
  <c r="CG159" i="46"/>
  <c r="CF159" i="46"/>
  <c r="Q159" i="46" s="1"/>
  <c r="CE159" i="46"/>
  <c r="CD159" i="46"/>
  <c r="O159" i="46" s="1"/>
  <c r="CC159" i="46"/>
  <c r="N159" i="46" s="1"/>
  <c r="CB159" i="46"/>
  <c r="M159" i="46" s="1"/>
  <c r="CA159" i="46"/>
  <c r="BZ159" i="46"/>
  <c r="K159" i="46" s="1"/>
  <c r="BY159" i="46"/>
  <c r="BX159" i="46"/>
  <c r="I159" i="46" s="1"/>
  <c r="BW159" i="46"/>
  <c r="BV159" i="46"/>
  <c r="G159" i="46" s="1"/>
  <c r="BU159" i="46"/>
  <c r="F159" i="46" s="1"/>
  <c r="BT159" i="46"/>
  <c r="BS159" i="46"/>
  <c r="BO159" i="46"/>
  <c r="B159" i="46"/>
  <c r="B159" i="44" s="1"/>
  <c r="A159" i="46"/>
  <c r="A159" i="44" s="1"/>
  <c r="EF158" i="46"/>
  <c r="EE158" i="46"/>
  <c r="BP158" i="46" s="1"/>
  <c r="ED158" i="46"/>
  <c r="BO158" i="46" s="1"/>
  <c r="EC158" i="46"/>
  <c r="BN158" i="46" s="1"/>
  <c r="EB158" i="46"/>
  <c r="BM158" i="46" s="1"/>
  <c r="EA158" i="46"/>
  <c r="BL158" i="46" s="1"/>
  <c r="DZ158" i="46"/>
  <c r="DY158" i="46"/>
  <c r="BJ158" i="46" s="1"/>
  <c r="DX158" i="46"/>
  <c r="DW158" i="46"/>
  <c r="BH158" i="46" s="1"/>
  <c r="DV158" i="46"/>
  <c r="BG158" i="46" s="1"/>
  <c r="DU158" i="46"/>
  <c r="BF158" i="46" s="1"/>
  <c r="DT158" i="46"/>
  <c r="DS158" i="46"/>
  <c r="BD158" i="46" s="1"/>
  <c r="DR158" i="46"/>
  <c r="DQ158" i="46"/>
  <c r="BB158" i="46" s="1"/>
  <c r="DP158" i="46"/>
  <c r="DO158" i="46"/>
  <c r="AZ158" i="46" s="1"/>
  <c r="DN158" i="46"/>
  <c r="AY158" i="46" s="1"/>
  <c r="DM158" i="46"/>
  <c r="AX158" i="46" s="1"/>
  <c r="DL158" i="46"/>
  <c r="AW158" i="46" s="1"/>
  <c r="DK158" i="46"/>
  <c r="DJ158" i="46"/>
  <c r="DI158" i="46"/>
  <c r="AT158" i="46" s="1"/>
  <c r="DH158" i="46"/>
  <c r="DG158" i="46"/>
  <c r="AR158" i="46" s="1"/>
  <c r="DF158" i="46"/>
  <c r="AQ158" i="46" s="1"/>
  <c r="DE158" i="46"/>
  <c r="AP158" i="46" s="1"/>
  <c r="DD158" i="46"/>
  <c r="AO158" i="46" s="1"/>
  <c r="DC158" i="46"/>
  <c r="DB158" i="46"/>
  <c r="AM158" i="46" s="1"/>
  <c r="DA158" i="46"/>
  <c r="AL158" i="46" s="1"/>
  <c r="CZ158" i="46"/>
  <c r="CY158" i="46"/>
  <c r="AJ158" i="46" s="1"/>
  <c r="CX158" i="46"/>
  <c r="AI158" i="46" s="1"/>
  <c r="CW158" i="46"/>
  <c r="AH158" i="46" s="1"/>
  <c r="CV158" i="46"/>
  <c r="AG158" i="46" s="1"/>
  <c r="CU158" i="46"/>
  <c r="AF158" i="46" s="1"/>
  <c r="CT158" i="46"/>
  <c r="AE158" i="46" s="1"/>
  <c r="CS158" i="46"/>
  <c r="AD158" i="46" s="1"/>
  <c r="CR158" i="46"/>
  <c r="CQ158" i="46"/>
  <c r="AB158" i="46" s="1"/>
  <c r="CP158" i="46"/>
  <c r="AA158" i="46" s="1"/>
  <c r="CO158" i="46"/>
  <c r="Z158" i="46" s="1"/>
  <c r="CN158" i="46"/>
  <c r="Y158" i="46" s="1"/>
  <c r="CM158" i="46"/>
  <c r="X158" i="46" s="1"/>
  <c r="CL158" i="46"/>
  <c r="CK158" i="46"/>
  <c r="V158" i="46" s="1"/>
  <c r="CJ158" i="46"/>
  <c r="U158" i="46" s="1"/>
  <c r="CI158" i="46"/>
  <c r="T158" i="46" s="1"/>
  <c r="CH158" i="46"/>
  <c r="S158" i="46" s="1"/>
  <c r="CG158" i="46"/>
  <c r="CF158" i="46"/>
  <c r="Q158" i="46" s="1"/>
  <c r="CE158" i="46"/>
  <c r="P158" i="46" s="1"/>
  <c r="CD158" i="46"/>
  <c r="CC158" i="46"/>
  <c r="N158" i="46" s="1"/>
  <c r="CB158" i="46"/>
  <c r="CA158" i="46"/>
  <c r="L158" i="46" s="1"/>
  <c r="BZ158" i="46"/>
  <c r="K158" i="46" s="1"/>
  <c r="BY158" i="46"/>
  <c r="BX158" i="46"/>
  <c r="I158" i="46" s="1"/>
  <c r="BW158" i="46"/>
  <c r="BV158" i="46"/>
  <c r="G158" i="46" s="1"/>
  <c r="BU158" i="46"/>
  <c r="F158" i="46" s="1"/>
  <c r="BT158" i="46"/>
  <c r="BS158" i="46"/>
  <c r="D158" i="46" s="1"/>
  <c r="B158" i="46"/>
  <c r="B158" i="44" s="1"/>
  <c r="A158" i="46"/>
  <c r="C158" i="46" s="1"/>
  <c r="C158" i="44" s="1"/>
  <c r="EF157" i="46"/>
  <c r="BQ157" i="46" s="1"/>
  <c r="EE157" i="46"/>
  <c r="ED157" i="46"/>
  <c r="BO157" i="44" s="1"/>
  <c r="EC157" i="46"/>
  <c r="BN157" i="46" s="1"/>
  <c r="EB157" i="46"/>
  <c r="EA157" i="46"/>
  <c r="BL157" i="46" s="1"/>
  <c r="DZ157" i="46"/>
  <c r="BK157" i="46" s="1"/>
  <c r="DY157" i="46"/>
  <c r="BJ157" i="46" s="1"/>
  <c r="DX157" i="46"/>
  <c r="BI157" i="46" s="1"/>
  <c r="DW157" i="46"/>
  <c r="DV157" i="46"/>
  <c r="BG157" i="46" s="1"/>
  <c r="DU157" i="46"/>
  <c r="BF157" i="46" s="1"/>
  <c r="DT157" i="46"/>
  <c r="DS157" i="46"/>
  <c r="BD157" i="46" s="1"/>
  <c r="DR157" i="46"/>
  <c r="BC157" i="46" s="1"/>
  <c r="DQ157" i="46"/>
  <c r="DP157" i="46"/>
  <c r="BA157" i="46" s="1"/>
  <c r="DO157" i="46"/>
  <c r="AZ157" i="46" s="1"/>
  <c r="DN157" i="46"/>
  <c r="AY157" i="46" s="1"/>
  <c r="DM157" i="46"/>
  <c r="AX157" i="46" s="1"/>
  <c r="DL157" i="46"/>
  <c r="AW157" i="46" s="1"/>
  <c r="DK157" i="46"/>
  <c r="AV157" i="46" s="1"/>
  <c r="DJ157" i="46"/>
  <c r="AU157" i="46" s="1"/>
  <c r="DI157" i="46"/>
  <c r="AT157" i="46" s="1"/>
  <c r="DH157" i="46"/>
  <c r="AS157" i="46" s="1"/>
  <c r="DG157" i="46"/>
  <c r="DF157" i="46"/>
  <c r="DE157" i="46"/>
  <c r="AP157" i="46" s="1"/>
  <c r="DD157" i="46"/>
  <c r="DC157" i="46"/>
  <c r="AN157" i="46" s="1"/>
  <c r="DB157" i="46"/>
  <c r="AM157" i="46" s="1"/>
  <c r="DA157" i="46"/>
  <c r="CZ157" i="46"/>
  <c r="AK157" i="46" s="1"/>
  <c r="CY157" i="46"/>
  <c r="CX157" i="46"/>
  <c r="CW157" i="46"/>
  <c r="AH157" i="46" s="1"/>
  <c r="CV157" i="46"/>
  <c r="AG157" i="46" s="1"/>
  <c r="CU157" i="46"/>
  <c r="AF157" i="46" s="1"/>
  <c r="CT157" i="46"/>
  <c r="AE157" i="46" s="1"/>
  <c r="CS157" i="46"/>
  <c r="AD157" i="46" s="1"/>
  <c r="CR157" i="46"/>
  <c r="AC157" i="46" s="1"/>
  <c r="CQ157" i="46"/>
  <c r="CP157" i="46"/>
  <c r="CO157" i="46"/>
  <c r="Z157" i="46" s="1"/>
  <c r="CN157" i="46"/>
  <c r="CM157" i="46"/>
  <c r="X157" i="46" s="1"/>
  <c r="CL157" i="46"/>
  <c r="W157" i="46" s="1"/>
  <c r="CK157" i="46"/>
  <c r="V157" i="46" s="1"/>
  <c r="CJ157" i="46"/>
  <c r="U157" i="46" s="1"/>
  <c r="CI157" i="46"/>
  <c r="T157" i="46" s="1"/>
  <c r="CH157" i="46"/>
  <c r="CG157" i="46"/>
  <c r="R157" i="46" s="1"/>
  <c r="CF157" i="46"/>
  <c r="Q157" i="46" s="1"/>
  <c r="CE157" i="46"/>
  <c r="P157" i="46" s="1"/>
  <c r="CD157" i="46"/>
  <c r="O157" i="46" s="1"/>
  <c r="CC157" i="46"/>
  <c r="CB157" i="46"/>
  <c r="M157" i="46" s="1"/>
  <c r="CA157" i="46"/>
  <c r="BZ157" i="46"/>
  <c r="BY157" i="46"/>
  <c r="J157" i="46" s="1"/>
  <c r="BX157" i="46"/>
  <c r="BW157" i="46"/>
  <c r="H157" i="46" s="1"/>
  <c r="BV157" i="46"/>
  <c r="G157" i="46" s="1"/>
  <c r="BU157" i="46"/>
  <c r="BT157" i="46"/>
  <c r="E157" i="46" s="1"/>
  <c r="BS157" i="46"/>
  <c r="D157" i="46" s="1"/>
  <c r="BO157" i="46"/>
  <c r="B157" i="46"/>
  <c r="B157" i="44" s="1"/>
  <c r="A157" i="46"/>
  <c r="EF156" i="46"/>
  <c r="BQ156" i="46" s="1"/>
  <c r="EE156" i="46"/>
  <c r="BP156" i="46" s="1"/>
  <c r="ED156" i="46"/>
  <c r="BO156" i="46" s="1"/>
  <c r="EC156" i="46"/>
  <c r="EB156" i="46"/>
  <c r="BM156" i="46" s="1"/>
  <c r="EA156" i="46"/>
  <c r="DZ156" i="46"/>
  <c r="BK156" i="46" s="1"/>
  <c r="DY156" i="46"/>
  <c r="DX156" i="46"/>
  <c r="BI156" i="46" s="1"/>
  <c r="DW156" i="46"/>
  <c r="BH156" i="46" s="1"/>
  <c r="DV156" i="46"/>
  <c r="DU156" i="46"/>
  <c r="DT156" i="46"/>
  <c r="DS156" i="46"/>
  <c r="BD156" i="46" s="1"/>
  <c r="DR156" i="46"/>
  <c r="DQ156" i="46"/>
  <c r="DP156" i="46"/>
  <c r="BA156" i="46" s="1"/>
  <c r="DO156" i="46"/>
  <c r="AZ156" i="46" s="1"/>
  <c r="DN156" i="46"/>
  <c r="AY156" i="46" s="1"/>
  <c r="DM156" i="46"/>
  <c r="DL156" i="46"/>
  <c r="AW156" i="46" s="1"/>
  <c r="DK156" i="46"/>
  <c r="DJ156" i="46"/>
  <c r="AU156" i="46" s="1"/>
  <c r="DI156" i="46"/>
  <c r="DH156" i="46"/>
  <c r="AS156" i="46" s="1"/>
  <c r="DG156" i="46"/>
  <c r="AR156" i="46" s="1"/>
  <c r="DF156" i="46"/>
  <c r="DE156" i="46"/>
  <c r="DD156" i="46"/>
  <c r="DC156" i="46"/>
  <c r="AN156" i="46" s="1"/>
  <c r="DB156" i="46"/>
  <c r="AM156" i="46" s="1"/>
  <c r="DA156" i="46"/>
  <c r="CZ156" i="46"/>
  <c r="AK156" i="46" s="1"/>
  <c r="CY156" i="46"/>
  <c r="AJ156" i="46" s="1"/>
  <c r="CX156" i="46"/>
  <c r="CW156" i="46"/>
  <c r="CV156" i="46"/>
  <c r="CU156" i="46"/>
  <c r="AF156" i="46" s="1"/>
  <c r="CT156" i="46"/>
  <c r="AE156" i="46" s="1"/>
  <c r="CS156" i="46"/>
  <c r="AD156" i="46" s="1"/>
  <c r="CR156" i="46"/>
  <c r="AC156" i="46" s="1"/>
  <c r="CQ156" i="46"/>
  <c r="AB156" i="46" s="1"/>
  <c r="CP156" i="46"/>
  <c r="AA156" i="46" s="1"/>
  <c r="CO156" i="46"/>
  <c r="CN156" i="46"/>
  <c r="Y156" i="46" s="1"/>
  <c r="CM156" i="46"/>
  <c r="X156" i="46" s="1"/>
  <c r="CL156" i="46"/>
  <c r="CK156" i="46"/>
  <c r="V156" i="46" s="1"/>
  <c r="CJ156" i="46"/>
  <c r="U156" i="46" s="1"/>
  <c r="CI156" i="46"/>
  <c r="T156" i="46" s="1"/>
  <c r="CH156" i="46"/>
  <c r="S156" i="46" s="1"/>
  <c r="CG156" i="46"/>
  <c r="CF156" i="46"/>
  <c r="CE156" i="46"/>
  <c r="P156" i="46" s="1"/>
  <c r="CD156" i="46"/>
  <c r="O156" i="46" s="1"/>
  <c r="CC156" i="46"/>
  <c r="CB156" i="46"/>
  <c r="M156" i="46" s="1"/>
  <c r="CA156" i="46"/>
  <c r="L156" i="46" s="1"/>
  <c r="BZ156" i="46"/>
  <c r="K156" i="46" s="1"/>
  <c r="BY156" i="46"/>
  <c r="BX156" i="46"/>
  <c r="BW156" i="46"/>
  <c r="BV156" i="46"/>
  <c r="BU156" i="46"/>
  <c r="BT156" i="46"/>
  <c r="E156" i="46" s="1"/>
  <c r="BS156" i="46"/>
  <c r="D156" i="46" s="1"/>
  <c r="B156" i="46"/>
  <c r="B156" i="44" s="1"/>
  <c r="A156" i="46"/>
  <c r="C156" i="46" s="1"/>
  <c r="C156" i="44" s="1"/>
  <c r="EF155" i="46"/>
  <c r="EE155" i="46"/>
  <c r="ED155" i="46"/>
  <c r="BO155" i="46" s="1"/>
  <c r="EC155" i="46"/>
  <c r="EB155" i="46"/>
  <c r="BM155" i="46" s="1"/>
  <c r="EA155" i="46"/>
  <c r="BL155" i="46" s="1"/>
  <c r="DZ155" i="46"/>
  <c r="DY155" i="46"/>
  <c r="DX155" i="46"/>
  <c r="DW155" i="46"/>
  <c r="DV155" i="46"/>
  <c r="BG155" i="46" s="1"/>
  <c r="DU155" i="46"/>
  <c r="DT155" i="46"/>
  <c r="BE155" i="46" s="1"/>
  <c r="DS155" i="46"/>
  <c r="BD155" i="46" s="1"/>
  <c r="DR155" i="46"/>
  <c r="DQ155" i="46"/>
  <c r="DP155" i="46"/>
  <c r="BA155" i="46" s="1"/>
  <c r="DO155" i="46"/>
  <c r="DN155" i="46"/>
  <c r="AY155" i="46" s="1"/>
  <c r="DM155" i="46"/>
  <c r="AX155" i="46" s="1"/>
  <c r="DL155" i="46"/>
  <c r="AW155" i="46" s="1"/>
  <c r="DK155" i="46"/>
  <c r="AV155" i="46" s="1"/>
  <c r="DJ155" i="46"/>
  <c r="DI155" i="46"/>
  <c r="DH155" i="46"/>
  <c r="AS155" i="46" s="1"/>
  <c r="DG155" i="46"/>
  <c r="AR155" i="46" s="1"/>
  <c r="DF155" i="46"/>
  <c r="AQ155" i="46" s="1"/>
  <c r="DE155" i="46"/>
  <c r="DD155" i="46"/>
  <c r="AO155" i="46" s="1"/>
  <c r="DC155" i="46"/>
  <c r="AN155" i="46" s="1"/>
  <c r="DB155" i="46"/>
  <c r="AM155" i="46" s="1"/>
  <c r="DA155" i="46"/>
  <c r="CZ155" i="46"/>
  <c r="CY155" i="46"/>
  <c r="CX155" i="46"/>
  <c r="AI155" i="46" s="1"/>
  <c r="CW155" i="46"/>
  <c r="AH155" i="46" s="1"/>
  <c r="CV155" i="46"/>
  <c r="AG155" i="46" s="1"/>
  <c r="CU155" i="46"/>
  <c r="AF155" i="46" s="1"/>
  <c r="CT155" i="46"/>
  <c r="CS155" i="46"/>
  <c r="CR155" i="46"/>
  <c r="AC155" i="46" s="1"/>
  <c r="CQ155" i="46"/>
  <c r="AB155" i="46" s="1"/>
  <c r="CP155" i="46"/>
  <c r="AA155" i="46" s="1"/>
  <c r="CO155" i="46"/>
  <c r="CN155" i="46"/>
  <c r="Y155" i="46" s="1"/>
  <c r="CM155" i="46"/>
  <c r="X155" i="46" s="1"/>
  <c r="CL155" i="46"/>
  <c r="CK155" i="46"/>
  <c r="CJ155" i="46"/>
  <c r="CI155" i="46"/>
  <c r="T155" i="46" s="1"/>
  <c r="CH155" i="46"/>
  <c r="CG155" i="46"/>
  <c r="CF155" i="46"/>
  <c r="Q155" i="46" s="1"/>
  <c r="CE155" i="46"/>
  <c r="P155" i="46" s="1"/>
  <c r="CD155" i="46"/>
  <c r="O155" i="46" s="1"/>
  <c r="CC155" i="46"/>
  <c r="CB155" i="46"/>
  <c r="CA155" i="46"/>
  <c r="L155" i="46" s="1"/>
  <c r="BZ155" i="46"/>
  <c r="K155" i="46" s="1"/>
  <c r="BY155" i="46"/>
  <c r="BX155" i="46"/>
  <c r="I155" i="46" s="1"/>
  <c r="BW155" i="46"/>
  <c r="H155" i="46" s="1"/>
  <c r="BV155" i="46"/>
  <c r="BU155" i="46"/>
  <c r="BT155" i="46"/>
  <c r="E155" i="46" s="1"/>
  <c r="BS155" i="46"/>
  <c r="B155" i="46"/>
  <c r="B155" i="44" s="1"/>
  <c r="A155" i="46"/>
  <c r="A155" i="44" s="1"/>
  <c r="EF154" i="46"/>
  <c r="BQ154" i="46" s="1"/>
  <c r="EE154" i="46"/>
  <c r="BP154" i="46" s="1"/>
  <c r="ED154" i="46"/>
  <c r="EC154" i="46"/>
  <c r="EB154" i="46"/>
  <c r="BM154" i="46" s="1"/>
  <c r="EA154" i="46"/>
  <c r="DZ154" i="46"/>
  <c r="BK154" i="46" s="1"/>
  <c r="DY154" i="46"/>
  <c r="DX154" i="46"/>
  <c r="BI154" i="46" s="1"/>
  <c r="DW154" i="46"/>
  <c r="BH154" i="46" s="1"/>
  <c r="DV154" i="46"/>
  <c r="BG154" i="46" s="1"/>
  <c r="DU154" i="46"/>
  <c r="DT154" i="46"/>
  <c r="DS154" i="46"/>
  <c r="BD154" i="46" s="1"/>
  <c r="DR154" i="46"/>
  <c r="BC154" i="46" s="1"/>
  <c r="DQ154" i="46"/>
  <c r="DP154" i="46"/>
  <c r="BA154" i="46" s="1"/>
  <c r="DO154" i="46"/>
  <c r="AZ154" i="46" s="1"/>
  <c r="DN154" i="46"/>
  <c r="AY154" i="46" s="1"/>
  <c r="DM154" i="46"/>
  <c r="DL154" i="46"/>
  <c r="AW154" i="46" s="1"/>
  <c r="DK154" i="46"/>
  <c r="DJ154" i="46"/>
  <c r="AU154" i="46" s="1"/>
  <c r="DI154" i="46"/>
  <c r="AT154" i="46" s="1"/>
  <c r="DH154" i="46"/>
  <c r="AS154" i="46" s="1"/>
  <c r="DG154" i="46"/>
  <c r="AR154" i="46" s="1"/>
  <c r="DF154" i="46"/>
  <c r="AQ154" i="46" s="1"/>
  <c r="DE154" i="46"/>
  <c r="DD154" i="46"/>
  <c r="DC154" i="46"/>
  <c r="DB154" i="46"/>
  <c r="AM154" i="46" s="1"/>
  <c r="DA154" i="46"/>
  <c r="CZ154" i="46"/>
  <c r="AK154" i="46" s="1"/>
  <c r="CY154" i="46"/>
  <c r="AJ154" i="46" s="1"/>
  <c r="CX154" i="46"/>
  <c r="CW154" i="46"/>
  <c r="CV154" i="46"/>
  <c r="AG154" i="46" s="1"/>
  <c r="CU154" i="46"/>
  <c r="AF154" i="46" s="1"/>
  <c r="CT154" i="46"/>
  <c r="AE154" i="46" s="1"/>
  <c r="CS154" i="46"/>
  <c r="CR154" i="46"/>
  <c r="AC154" i="46" s="1"/>
  <c r="CQ154" i="46"/>
  <c r="AB154" i="46" s="1"/>
  <c r="CP154" i="46"/>
  <c r="AA154" i="46" s="1"/>
  <c r="CO154" i="46"/>
  <c r="CN154" i="46"/>
  <c r="Y154" i="46" s="1"/>
  <c r="CM154" i="46"/>
  <c r="X154" i="46" s="1"/>
  <c r="CL154" i="46"/>
  <c r="W154" i="46" s="1"/>
  <c r="CK154" i="46"/>
  <c r="V154" i="46" s="1"/>
  <c r="CJ154" i="46"/>
  <c r="U154" i="46" s="1"/>
  <c r="CI154" i="46"/>
  <c r="T154" i="46" s="1"/>
  <c r="CH154" i="46"/>
  <c r="CG154" i="46"/>
  <c r="CF154" i="46"/>
  <c r="Q154" i="46" s="1"/>
  <c r="CE154" i="46"/>
  <c r="P154" i="46" s="1"/>
  <c r="CD154" i="46"/>
  <c r="O154" i="46" s="1"/>
  <c r="CC154" i="46"/>
  <c r="CB154" i="46"/>
  <c r="M154" i="46" s="1"/>
  <c r="CA154" i="46"/>
  <c r="L154" i="46" s="1"/>
  <c r="BZ154" i="46"/>
  <c r="K154" i="46" s="1"/>
  <c r="BY154" i="46"/>
  <c r="BX154" i="46"/>
  <c r="I154" i="46" s="1"/>
  <c r="BW154" i="46"/>
  <c r="BV154" i="46"/>
  <c r="G154" i="46" s="1"/>
  <c r="BU154" i="46"/>
  <c r="F154" i="46" s="1"/>
  <c r="BT154" i="46"/>
  <c r="E154" i="46" s="1"/>
  <c r="BS154" i="46"/>
  <c r="D154" i="46" s="1"/>
  <c r="B154" i="46"/>
  <c r="B154" i="44" s="1"/>
  <c r="A154" i="46"/>
  <c r="C154" i="46" s="1"/>
  <c r="C154" i="44" s="1"/>
  <c r="EF153" i="46"/>
  <c r="BQ153" i="46" s="1"/>
  <c r="EE153" i="46"/>
  <c r="BP153" i="46" s="1"/>
  <c r="ED153" i="46"/>
  <c r="BO153" i="46" s="1"/>
  <c r="EC153" i="46"/>
  <c r="EB153" i="46"/>
  <c r="BM153" i="46" s="1"/>
  <c r="EA153" i="46"/>
  <c r="BL153" i="46" s="1"/>
  <c r="DZ153" i="46"/>
  <c r="DY153" i="46"/>
  <c r="BJ153" i="46" s="1"/>
  <c r="DX153" i="46"/>
  <c r="DW153" i="46"/>
  <c r="BH153" i="46" s="1"/>
  <c r="DV153" i="46"/>
  <c r="DU153" i="46"/>
  <c r="DT153" i="46"/>
  <c r="BE153" i="46" s="1"/>
  <c r="DS153" i="46"/>
  <c r="BD153" i="46" s="1"/>
  <c r="DR153" i="46"/>
  <c r="DQ153" i="46"/>
  <c r="BB153" i="46" s="1"/>
  <c r="DP153" i="46"/>
  <c r="DO153" i="46"/>
  <c r="DN153" i="46"/>
  <c r="AY153" i="46" s="1"/>
  <c r="DM153" i="46"/>
  <c r="DL153" i="46"/>
  <c r="AW153" i="46" s="1"/>
  <c r="DK153" i="46"/>
  <c r="AV153" i="46" s="1"/>
  <c r="DJ153" i="46"/>
  <c r="AU153" i="46" s="1"/>
  <c r="DI153" i="46"/>
  <c r="AT153" i="46" s="1"/>
  <c r="DH153" i="46"/>
  <c r="AS153" i="46" s="1"/>
  <c r="DG153" i="46"/>
  <c r="AR153" i="46" s="1"/>
  <c r="DF153" i="46"/>
  <c r="AQ153" i="46" s="1"/>
  <c r="DE153" i="46"/>
  <c r="DD153" i="46"/>
  <c r="AO153" i="46" s="1"/>
  <c r="DC153" i="46"/>
  <c r="AN153" i="46" s="1"/>
  <c r="DB153" i="46"/>
  <c r="DA153" i="46"/>
  <c r="AL153" i="46" s="1"/>
  <c r="CZ153" i="46"/>
  <c r="AK153" i="46" s="1"/>
  <c r="CY153" i="46"/>
  <c r="CX153" i="46"/>
  <c r="AI153" i="46" s="1"/>
  <c r="CW153" i="46"/>
  <c r="AH153" i="46" s="1"/>
  <c r="CV153" i="46"/>
  <c r="AG153" i="46" s="1"/>
  <c r="CU153" i="46"/>
  <c r="AF153" i="46" s="1"/>
  <c r="CT153" i="46"/>
  <c r="CS153" i="46"/>
  <c r="AD153" i="46" s="1"/>
  <c r="CR153" i="46"/>
  <c r="AC153" i="46" s="1"/>
  <c r="CQ153" i="46"/>
  <c r="CP153" i="46"/>
  <c r="AA153" i="46" s="1"/>
  <c r="CO153" i="46"/>
  <c r="CN153" i="46"/>
  <c r="Y153" i="46" s="1"/>
  <c r="CM153" i="46"/>
  <c r="X153" i="46" s="1"/>
  <c r="CL153" i="46"/>
  <c r="CK153" i="46"/>
  <c r="V153" i="46" s="1"/>
  <c r="CJ153" i="46"/>
  <c r="CI153" i="46"/>
  <c r="T153" i="46" s="1"/>
  <c r="CH153" i="46"/>
  <c r="S153" i="46" s="1"/>
  <c r="CG153" i="46"/>
  <c r="R153" i="46" s="1"/>
  <c r="CF153" i="46"/>
  <c r="Q153" i="46" s="1"/>
  <c r="CE153" i="46"/>
  <c r="P153" i="46" s="1"/>
  <c r="CD153" i="46"/>
  <c r="CC153" i="46"/>
  <c r="N153" i="46" s="1"/>
  <c r="CB153" i="46"/>
  <c r="CA153" i="46"/>
  <c r="L153" i="46" s="1"/>
  <c r="BZ153" i="46"/>
  <c r="K153" i="46" s="1"/>
  <c r="BY153" i="46"/>
  <c r="BX153" i="46"/>
  <c r="I153" i="46" s="1"/>
  <c r="BW153" i="46"/>
  <c r="H153" i="46" s="1"/>
  <c r="BV153" i="46"/>
  <c r="G153" i="46" s="1"/>
  <c r="BU153" i="46"/>
  <c r="F153" i="46" s="1"/>
  <c r="BT153" i="46"/>
  <c r="BS153" i="46"/>
  <c r="B153" i="46"/>
  <c r="B153" i="44" s="1"/>
  <c r="A153" i="46"/>
  <c r="A153" i="44" s="1"/>
  <c r="EF152" i="46"/>
  <c r="BQ152" i="46" s="1"/>
  <c r="EE152" i="46"/>
  <c r="BP152" i="46" s="1"/>
  <c r="ED152" i="46"/>
  <c r="BO152" i="46" s="1"/>
  <c r="EC152" i="46"/>
  <c r="EB152" i="46"/>
  <c r="BM152" i="46" s="1"/>
  <c r="EA152" i="46"/>
  <c r="DZ152" i="46"/>
  <c r="BK152" i="46" s="1"/>
  <c r="DY152" i="46"/>
  <c r="DX152" i="46"/>
  <c r="BI152" i="46" s="1"/>
  <c r="DW152" i="46"/>
  <c r="BH152" i="46" s="1"/>
  <c r="DV152" i="46"/>
  <c r="DU152" i="46"/>
  <c r="DT152" i="46"/>
  <c r="DS152" i="46"/>
  <c r="BD152" i="46" s="1"/>
  <c r="DR152" i="46"/>
  <c r="BC152" i="46" s="1"/>
  <c r="DQ152" i="46"/>
  <c r="BB152" i="46" s="1"/>
  <c r="DP152" i="46"/>
  <c r="BA152" i="46" s="1"/>
  <c r="DO152" i="46"/>
  <c r="AZ152" i="46" s="1"/>
  <c r="DN152" i="46"/>
  <c r="AY152" i="46" s="1"/>
  <c r="DM152" i="46"/>
  <c r="DL152" i="46"/>
  <c r="AW152" i="46" s="1"/>
  <c r="DK152" i="46"/>
  <c r="AV152" i="46" s="1"/>
  <c r="DJ152" i="46"/>
  <c r="AU152" i="46" s="1"/>
  <c r="DI152" i="46"/>
  <c r="AT152" i="46" s="1"/>
  <c r="DH152" i="46"/>
  <c r="AS152" i="46" s="1"/>
  <c r="DG152" i="46"/>
  <c r="DF152" i="46"/>
  <c r="DE152" i="46"/>
  <c r="DD152" i="46"/>
  <c r="AO152" i="46" s="1"/>
  <c r="DC152" i="46"/>
  <c r="AN152" i="46" s="1"/>
  <c r="DB152" i="46"/>
  <c r="AM152" i="46" s="1"/>
  <c r="DA152" i="46"/>
  <c r="CZ152" i="46"/>
  <c r="AK152" i="46" s="1"/>
  <c r="CY152" i="46"/>
  <c r="CX152" i="46"/>
  <c r="AI152" i="46" s="1"/>
  <c r="CW152" i="46"/>
  <c r="CV152" i="46"/>
  <c r="CU152" i="46"/>
  <c r="CT152" i="46"/>
  <c r="CS152" i="46"/>
  <c r="AD152" i="46" s="1"/>
  <c r="CR152" i="46"/>
  <c r="AC152" i="46" s="1"/>
  <c r="CQ152" i="46"/>
  <c r="CP152" i="46"/>
  <c r="CO152" i="46"/>
  <c r="CN152" i="46"/>
  <c r="Y152" i="46" s="1"/>
  <c r="CM152" i="46"/>
  <c r="X152" i="46" s="1"/>
  <c r="CL152" i="46"/>
  <c r="W152" i="46" s="1"/>
  <c r="CK152" i="46"/>
  <c r="CJ152" i="46"/>
  <c r="U152" i="46" s="1"/>
  <c r="CI152" i="46"/>
  <c r="T152" i="46" s="1"/>
  <c r="CH152" i="46"/>
  <c r="S152" i="46" s="1"/>
  <c r="CG152" i="46"/>
  <c r="CF152" i="46"/>
  <c r="CE152" i="46"/>
  <c r="CD152" i="46"/>
  <c r="O152" i="46" s="1"/>
  <c r="CC152" i="46"/>
  <c r="N152" i="46" s="1"/>
  <c r="CB152" i="46"/>
  <c r="M152" i="46" s="1"/>
  <c r="CA152" i="46"/>
  <c r="BZ152" i="46"/>
  <c r="BY152" i="46"/>
  <c r="BX152" i="46"/>
  <c r="BW152" i="46"/>
  <c r="BV152" i="46"/>
  <c r="G152" i="46" s="1"/>
  <c r="BU152" i="46"/>
  <c r="BT152" i="46"/>
  <c r="E152" i="46" s="1"/>
  <c r="BS152" i="46"/>
  <c r="B152" i="46"/>
  <c r="B152" i="44" s="1"/>
  <c r="A152" i="46"/>
  <c r="C152" i="46" s="1"/>
  <c r="C152" i="44" s="1"/>
  <c r="EF151" i="46"/>
  <c r="BQ151" i="46" s="1"/>
  <c r="EE151" i="46"/>
  <c r="ED151" i="46"/>
  <c r="BO151" i="44" s="1"/>
  <c r="EC151" i="46"/>
  <c r="EB151" i="46"/>
  <c r="BM151" i="46" s="1"/>
  <c r="EA151" i="46"/>
  <c r="DZ151" i="46"/>
  <c r="BK151" i="46" s="1"/>
  <c r="DY151" i="46"/>
  <c r="DX151" i="46"/>
  <c r="DW151" i="46"/>
  <c r="DV151" i="46"/>
  <c r="BG151" i="46" s="1"/>
  <c r="DU151" i="46"/>
  <c r="BF151" i="46" s="1"/>
  <c r="DT151" i="46"/>
  <c r="BE151" i="46" s="1"/>
  <c r="DS151" i="46"/>
  <c r="DR151" i="46"/>
  <c r="DQ151" i="46"/>
  <c r="DP151" i="46"/>
  <c r="BA151" i="46" s="1"/>
  <c r="DO151" i="46"/>
  <c r="AZ151" i="46" s="1"/>
  <c r="DN151" i="46"/>
  <c r="AY151" i="46" s="1"/>
  <c r="DM151" i="46"/>
  <c r="DL151" i="46"/>
  <c r="AW151" i="46" s="1"/>
  <c r="DK151" i="46"/>
  <c r="DJ151" i="46"/>
  <c r="AU151" i="46" s="1"/>
  <c r="DI151" i="46"/>
  <c r="DH151" i="46"/>
  <c r="DG151" i="46"/>
  <c r="DF151" i="46"/>
  <c r="AQ151" i="46" s="1"/>
  <c r="DE151" i="46"/>
  <c r="AP151" i="46" s="1"/>
  <c r="DD151" i="46"/>
  <c r="AO151" i="46" s="1"/>
  <c r="DC151" i="46"/>
  <c r="DB151" i="46"/>
  <c r="AM151" i="46" s="1"/>
  <c r="DA151" i="46"/>
  <c r="CZ151" i="46"/>
  <c r="CY151" i="46"/>
  <c r="CX151" i="46"/>
  <c r="AI151" i="46" s="1"/>
  <c r="CW151" i="46"/>
  <c r="AH151" i="46" s="1"/>
  <c r="CV151" i="46"/>
  <c r="AG151" i="46" s="1"/>
  <c r="CU151" i="46"/>
  <c r="CT151" i="46"/>
  <c r="CS151" i="46"/>
  <c r="CR151" i="46"/>
  <c r="AC151" i="46" s="1"/>
  <c r="CQ151" i="46"/>
  <c r="AB151" i="46" s="1"/>
  <c r="CP151" i="46"/>
  <c r="AA151" i="46" s="1"/>
  <c r="CO151" i="46"/>
  <c r="CN151" i="46"/>
  <c r="Y151" i="46" s="1"/>
  <c r="CM151" i="46"/>
  <c r="CL151" i="46"/>
  <c r="CK151" i="46"/>
  <c r="CJ151" i="46"/>
  <c r="CI151" i="46"/>
  <c r="T151" i="46" s="1"/>
  <c r="CH151" i="46"/>
  <c r="S151" i="46" s="1"/>
  <c r="CG151" i="46"/>
  <c r="R151" i="46" s="1"/>
  <c r="CF151" i="46"/>
  <c r="Q151" i="46" s="1"/>
  <c r="CE151" i="46"/>
  <c r="P151" i="46" s="1"/>
  <c r="CD151" i="46"/>
  <c r="CC151" i="46"/>
  <c r="CB151" i="46"/>
  <c r="CA151" i="46"/>
  <c r="BZ151" i="46"/>
  <c r="K151" i="46" s="1"/>
  <c r="BY151" i="46"/>
  <c r="J151" i="46" s="1"/>
  <c r="BX151" i="46"/>
  <c r="I151" i="46" s="1"/>
  <c r="BW151" i="46"/>
  <c r="BV151" i="46"/>
  <c r="BU151" i="46"/>
  <c r="BT151" i="46"/>
  <c r="BS151" i="46"/>
  <c r="D151" i="46" s="1"/>
  <c r="BO151" i="46"/>
  <c r="B151" i="46"/>
  <c r="B151" i="44" s="1"/>
  <c r="A151" i="46"/>
  <c r="C151" i="46" s="1"/>
  <c r="C151" i="44" s="1"/>
  <c r="EF150" i="46"/>
  <c r="EE150" i="46"/>
  <c r="ED150" i="46"/>
  <c r="BO150" i="46" s="1"/>
  <c r="EC150" i="46"/>
  <c r="BN150" i="46" s="1"/>
  <c r="EB150" i="46"/>
  <c r="EA150" i="46"/>
  <c r="BL150" i="46" s="1"/>
  <c r="DZ150" i="46"/>
  <c r="BK150" i="46" s="1"/>
  <c r="DY150" i="46"/>
  <c r="BJ150" i="46" s="1"/>
  <c r="DX150" i="46"/>
  <c r="BI150" i="46" s="1"/>
  <c r="DW150" i="46"/>
  <c r="BH150" i="46" s="1"/>
  <c r="DV150" i="46"/>
  <c r="BG150" i="46" s="1"/>
  <c r="DU150" i="46"/>
  <c r="DT150" i="46"/>
  <c r="DS150" i="46"/>
  <c r="BD150" i="46" s="1"/>
  <c r="DR150" i="46"/>
  <c r="DQ150" i="46"/>
  <c r="BB150" i="46" s="1"/>
  <c r="DP150" i="46"/>
  <c r="DO150" i="46"/>
  <c r="DN150" i="46"/>
  <c r="AY150" i="46" s="1"/>
  <c r="DM150" i="46"/>
  <c r="DL150" i="46"/>
  <c r="AW150" i="46" s="1"/>
  <c r="DK150" i="46"/>
  <c r="AV150" i="46" s="1"/>
  <c r="DJ150" i="46"/>
  <c r="AU150" i="46" s="1"/>
  <c r="DI150" i="46"/>
  <c r="AT150" i="46" s="1"/>
  <c r="DH150" i="46"/>
  <c r="DG150" i="46"/>
  <c r="DF150" i="46"/>
  <c r="AQ150" i="46" s="1"/>
  <c r="DE150" i="46"/>
  <c r="AP150" i="46" s="1"/>
  <c r="DD150" i="46"/>
  <c r="AO150" i="46" s="1"/>
  <c r="DC150" i="46"/>
  <c r="AN150" i="46" s="1"/>
  <c r="DB150" i="46"/>
  <c r="DA150" i="46"/>
  <c r="AL150" i="46" s="1"/>
  <c r="CZ150" i="46"/>
  <c r="CY150" i="46"/>
  <c r="CX150" i="46"/>
  <c r="AI150" i="46" s="1"/>
  <c r="CW150" i="46"/>
  <c r="AH150" i="46" s="1"/>
  <c r="CV150" i="46"/>
  <c r="CU150" i="46"/>
  <c r="AF150" i="46" s="1"/>
  <c r="CT150" i="46"/>
  <c r="AE150" i="46" s="1"/>
  <c r="CS150" i="46"/>
  <c r="AD150" i="46" s="1"/>
  <c r="CR150" i="46"/>
  <c r="CQ150" i="46"/>
  <c r="CP150" i="46"/>
  <c r="AA150" i="46" s="1"/>
  <c r="CO150" i="46"/>
  <c r="CN150" i="46"/>
  <c r="Y150" i="46" s="1"/>
  <c r="CM150" i="46"/>
  <c r="X150" i="46" s="1"/>
  <c r="CL150" i="46"/>
  <c r="W150" i="46" s="1"/>
  <c r="CK150" i="46"/>
  <c r="V150" i="46" s="1"/>
  <c r="CJ150" i="46"/>
  <c r="CI150" i="46"/>
  <c r="T150" i="46" s="1"/>
  <c r="CH150" i="46"/>
  <c r="S150" i="46" s="1"/>
  <c r="CG150" i="46"/>
  <c r="R150" i="46" s="1"/>
  <c r="CF150" i="46"/>
  <c r="Q150" i="46" s="1"/>
  <c r="CE150" i="46"/>
  <c r="P150" i="46" s="1"/>
  <c r="CD150" i="46"/>
  <c r="CC150" i="46"/>
  <c r="N150" i="46" s="1"/>
  <c r="CB150" i="46"/>
  <c r="CA150" i="46"/>
  <c r="L150" i="46" s="1"/>
  <c r="BZ150" i="46"/>
  <c r="K150" i="46" s="1"/>
  <c r="BY150" i="46"/>
  <c r="BX150" i="46"/>
  <c r="BW150" i="46"/>
  <c r="H150" i="46" s="1"/>
  <c r="BV150" i="46"/>
  <c r="G150" i="46" s="1"/>
  <c r="BU150" i="46"/>
  <c r="F150" i="46" s="1"/>
  <c r="BT150" i="46"/>
  <c r="BS150" i="46"/>
  <c r="D150" i="46" s="1"/>
  <c r="B150" i="46"/>
  <c r="B150" i="44" s="1"/>
  <c r="A150" i="46"/>
  <c r="A150" i="44" s="1"/>
  <c r="EF149" i="46"/>
  <c r="BQ149" i="46" s="1"/>
  <c r="EE149" i="46"/>
  <c r="BP149" i="46" s="1"/>
  <c r="ED149" i="46"/>
  <c r="BO149" i="44" s="1"/>
  <c r="EC149" i="46"/>
  <c r="BN149" i="44" s="1"/>
  <c r="EB149" i="46"/>
  <c r="BM149" i="44" s="1"/>
  <c r="EA149" i="46"/>
  <c r="DZ149" i="46"/>
  <c r="DY149" i="46"/>
  <c r="DX149" i="46"/>
  <c r="DW149" i="46"/>
  <c r="BH149" i="46" s="1"/>
  <c r="DV149" i="46"/>
  <c r="BG149" i="46" s="1"/>
  <c r="DU149" i="46"/>
  <c r="BF149" i="46" s="1"/>
  <c r="DT149" i="46"/>
  <c r="DS149" i="46"/>
  <c r="DR149" i="46"/>
  <c r="DQ149" i="46"/>
  <c r="BB149" i="46" s="1"/>
  <c r="DP149" i="46"/>
  <c r="DO149" i="46"/>
  <c r="AZ149" i="46" s="1"/>
  <c r="DN149" i="46"/>
  <c r="AY149" i="46" s="1"/>
  <c r="DM149" i="46"/>
  <c r="AX149" i="46" s="1"/>
  <c r="DL149" i="46"/>
  <c r="DK149" i="46"/>
  <c r="DJ149" i="46"/>
  <c r="DI149" i="46"/>
  <c r="DH149" i="46"/>
  <c r="DG149" i="46"/>
  <c r="AR149" i="46" s="1"/>
  <c r="DF149" i="46"/>
  <c r="DE149" i="46"/>
  <c r="AP149" i="46" s="1"/>
  <c r="DD149" i="46"/>
  <c r="DC149" i="46"/>
  <c r="AN149" i="46" s="1"/>
  <c r="DB149" i="46"/>
  <c r="DA149" i="46"/>
  <c r="CZ149" i="46"/>
  <c r="CY149" i="46"/>
  <c r="AJ149" i="46" s="1"/>
  <c r="CX149" i="46"/>
  <c r="AI149" i="46" s="1"/>
  <c r="CW149" i="46"/>
  <c r="AH149" i="46" s="1"/>
  <c r="CV149" i="46"/>
  <c r="CU149" i="46"/>
  <c r="CT149" i="46"/>
  <c r="CS149" i="46"/>
  <c r="CR149" i="46"/>
  <c r="CQ149" i="46"/>
  <c r="AB149" i="46" s="1"/>
  <c r="CP149" i="46"/>
  <c r="CO149" i="46"/>
  <c r="Z149" i="46" s="1"/>
  <c r="CN149" i="46"/>
  <c r="CM149" i="46"/>
  <c r="X149" i="46" s="1"/>
  <c r="CL149" i="46"/>
  <c r="CK149" i="46"/>
  <c r="V149" i="46" s="1"/>
  <c r="CJ149" i="46"/>
  <c r="CI149" i="46"/>
  <c r="T149" i="46" s="1"/>
  <c r="CH149" i="46"/>
  <c r="CG149" i="46"/>
  <c r="R149" i="46" s="1"/>
  <c r="CF149" i="46"/>
  <c r="Q149" i="46" s="1"/>
  <c r="CE149" i="46"/>
  <c r="CD149" i="46"/>
  <c r="CC149" i="46"/>
  <c r="CB149" i="46"/>
  <c r="M149" i="46" s="1"/>
  <c r="CA149" i="46"/>
  <c r="L149" i="46" s="1"/>
  <c r="BZ149" i="46"/>
  <c r="BY149" i="46"/>
  <c r="J149" i="46" s="1"/>
  <c r="BX149" i="46"/>
  <c r="I149" i="46" s="1"/>
  <c r="BW149" i="46"/>
  <c r="BV149" i="46"/>
  <c r="BU149" i="46"/>
  <c r="BT149" i="46"/>
  <c r="E149" i="46" s="1"/>
  <c r="BS149" i="46"/>
  <c r="D149" i="46" s="1"/>
  <c r="BO149" i="46"/>
  <c r="BN149" i="46"/>
  <c r="BM149" i="46"/>
  <c r="B149" i="46"/>
  <c r="B149" i="44" s="1"/>
  <c r="A149" i="46"/>
  <c r="A149" i="44" s="1"/>
  <c r="EF148" i="46"/>
  <c r="BQ148" i="46" s="1"/>
  <c r="EE148" i="46"/>
  <c r="ED148" i="46"/>
  <c r="BO148" i="46" s="1"/>
  <c r="EC148" i="46"/>
  <c r="BN148" i="46" s="1"/>
  <c r="EB148" i="46"/>
  <c r="BM148" i="46" s="1"/>
  <c r="EA148" i="46"/>
  <c r="DZ148" i="46"/>
  <c r="BK148" i="46" s="1"/>
  <c r="DY148" i="46"/>
  <c r="DX148" i="46"/>
  <c r="DW148" i="46"/>
  <c r="DV148" i="46"/>
  <c r="BG148" i="46" s="1"/>
  <c r="DU148" i="46"/>
  <c r="BF148" i="46" s="1"/>
  <c r="DT148" i="46"/>
  <c r="BE148" i="46" s="1"/>
  <c r="DS148" i="46"/>
  <c r="DR148" i="46"/>
  <c r="DQ148" i="46"/>
  <c r="DP148" i="46"/>
  <c r="DO148" i="46"/>
  <c r="DN148" i="46"/>
  <c r="AY148" i="46" s="1"/>
  <c r="DM148" i="46"/>
  <c r="AX148" i="46" s="1"/>
  <c r="DL148" i="46"/>
  <c r="AW148" i="46" s="1"/>
  <c r="DK148" i="46"/>
  <c r="AV148" i="46" s="1"/>
  <c r="DJ148" i="46"/>
  <c r="AU148" i="46" s="1"/>
  <c r="DI148" i="46"/>
  <c r="DH148" i="46"/>
  <c r="AS148" i="46" s="1"/>
  <c r="DG148" i="46"/>
  <c r="AR148" i="46" s="1"/>
  <c r="DF148" i="46"/>
  <c r="AQ148" i="46" s="1"/>
  <c r="DE148" i="46"/>
  <c r="AP148" i="46" s="1"/>
  <c r="DD148" i="46"/>
  <c r="AO148" i="46" s="1"/>
  <c r="DC148" i="46"/>
  <c r="DB148" i="46"/>
  <c r="AM148" i="46" s="1"/>
  <c r="DA148" i="46"/>
  <c r="CZ148" i="46"/>
  <c r="AK148" i="46" s="1"/>
  <c r="CY148" i="46"/>
  <c r="CX148" i="46"/>
  <c r="AI148" i="46" s="1"/>
  <c r="CW148" i="46"/>
  <c r="CV148" i="46"/>
  <c r="AG148" i="46" s="1"/>
  <c r="CU148" i="46"/>
  <c r="CT148" i="46"/>
  <c r="AE148" i="46" s="1"/>
  <c r="CS148" i="46"/>
  <c r="CR148" i="46"/>
  <c r="CQ148" i="46"/>
  <c r="CP148" i="46"/>
  <c r="AA148" i="46" s="1"/>
  <c r="CO148" i="46"/>
  <c r="Z148" i="46" s="1"/>
  <c r="CN148" i="46"/>
  <c r="Y148" i="46" s="1"/>
  <c r="CM148" i="46"/>
  <c r="CL148" i="46"/>
  <c r="W148" i="46" s="1"/>
  <c r="CK148" i="46"/>
  <c r="CJ148" i="46"/>
  <c r="CI148" i="46"/>
  <c r="CH148" i="46"/>
  <c r="S148" i="46" s="1"/>
  <c r="CG148" i="46"/>
  <c r="CF148" i="46"/>
  <c r="CE148" i="46"/>
  <c r="CD148" i="46"/>
  <c r="O148" i="46" s="1"/>
  <c r="CC148" i="46"/>
  <c r="CB148" i="46"/>
  <c r="M148" i="46" s="1"/>
  <c r="CA148" i="46"/>
  <c r="L148" i="46" s="1"/>
  <c r="BZ148" i="46"/>
  <c r="K148" i="46" s="1"/>
  <c r="BY148" i="46"/>
  <c r="BX148" i="46"/>
  <c r="I148" i="46" s="1"/>
  <c r="BW148" i="46"/>
  <c r="BV148" i="46"/>
  <c r="BU148" i="46"/>
  <c r="BT148" i="46"/>
  <c r="BS148" i="46"/>
  <c r="B148" i="46"/>
  <c r="B148" i="44" s="1"/>
  <c r="A148" i="46"/>
  <c r="A146" i="27" s="1"/>
  <c r="EF147" i="46"/>
  <c r="BQ147" i="46" s="1"/>
  <c r="EE147" i="46"/>
  <c r="BP147" i="46" s="1"/>
  <c r="ED147" i="46"/>
  <c r="BO147" i="46" s="1"/>
  <c r="EC147" i="46"/>
  <c r="BN147" i="46" s="1"/>
  <c r="EB147" i="46"/>
  <c r="EA147" i="46"/>
  <c r="DZ147" i="46"/>
  <c r="BK147" i="46" s="1"/>
  <c r="DY147" i="46"/>
  <c r="DX147" i="46"/>
  <c r="BI147" i="46" s="1"/>
  <c r="DW147" i="46"/>
  <c r="DV147" i="46"/>
  <c r="DU147" i="46"/>
  <c r="BF147" i="46" s="1"/>
  <c r="DT147" i="46"/>
  <c r="DS147" i="46"/>
  <c r="DR147" i="46"/>
  <c r="BC147" i="46" s="1"/>
  <c r="DQ147" i="46"/>
  <c r="BB147" i="46" s="1"/>
  <c r="DP147" i="46"/>
  <c r="BA147" i="46" s="1"/>
  <c r="DO147" i="46"/>
  <c r="DN147" i="46"/>
  <c r="DM147" i="46"/>
  <c r="AX147" i="46" s="1"/>
  <c r="DL147" i="46"/>
  <c r="DK147" i="46"/>
  <c r="DJ147" i="46"/>
  <c r="AU147" i="46" s="1"/>
  <c r="DI147" i="46"/>
  <c r="DH147" i="46"/>
  <c r="AS147" i="46" s="1"/>
  <c r="DG147" i="46"/>
  <c r="DF147" i="46"/>
  <c r="DE147" i="46"/>
  <c r="AP147" i="46" s="1"/>
  <c r="DD147" i="46"/>
  <c r="DC147" i="46"/>
  <c r="AN147" i="46" s="1"/>
  <c r="DB147" i="46"/>
  <c r="AM147" i="46" s="1"/>
  <c r="DA147" i="46"/>
  <c r="AL147" i="46" s="1"/>
  <c r="CZ147" i="46"/>
  <c r="AK147" i="46" s="1"/>
  <c r="CY147" i="46"/>
  <c r="AJ147" i="46" s="1"/>
  <c r="CX147" i="46"/>
  <c r="CW147" i="46"/>
  <c r="AH147" i="46" s="1"/>
  <c r="CV147" i="46"/>
  <c r="AG147" i="46" s="1"/>
  <c r="CU147" i="46"/>
  <c r="AF147" i="46" s="1"/>
  <c r="CT147" i="46"/>
  <c r="AE147" i="46" s="1"/>
  <c r="CS147" i="46"/>
  <c r="CR147" i="46"/>
  <c r="AC147" i="46" s="1"/>
  <c r="CQ147" i="46"/>
  <c r="CP147" i="46"/>
  <c r="CO147" i="46"/>
  <c r="Z147" i="46" s="1"/>
  <c r="CN147" i="46"/>
  <c r="Y147" i="46" s="1"/>
  <c r="CM147" i="46"/>
  <c r="CL147" i="46"/>
  <c r="W147" i="46" s="1"/>
  <c r="CK147" i="46"/>
  <c r="V147" i="46" s="1"/>
  <c r="CJ147" i="46"/>
  <c r="U147" i="46" s="1"/>
  <c r="CI147" i="46"/>
  <c r="CH147" i="46"/>
  <c r="CG147" i="46"/>
  <c r="R147" i="46" s="1"/>
  <c r="CF147" i="46"/>
  <c r="CE147" i="46"/>
  <c r="CD147" i="46"/>
  <c r="O147" i="46" s="1"/>
  <c r="CC147" i="46"/>
  <c r="N147" i="46" s="1"/>
  <c r="CB147" i="46"/>
  <c r="CA147" i="46"/>
  <c r="L147" i="46" s="1"/>
  <c r="BZ147" i="46"/>
  <c r="K147" i="46" s="1"/>
  <c r="BY147" i="46"/>
  <c r="J147" i="46" s="1"/>
  <c r="BX147" i="46"/>
  <c r="BW147" i="46"/>
  <c r="BV147" i="46"/>
  <c r="G147" i="46" s="1"/>
  <c r="BU147" i="46"/>
  <c r="BT147" i="46"/>
  <c r="E147" i="46" s="1"/>
  <c r="BS147" i="46"/>
  <c r="B147" i="46"/>
  <c r="B147" i="44" s="1"/>
  <c r="A147" i="46"/>
  <c r="A145" i="27" s="1"/>
  <c r="EF146" i="46"/>
  <c r="BQ146" i="46" s="1"/>
  <c r="EE146" i="46"/>
  <c r="ED146" i="46"/>
  <c r="BO146" i="46" s="1"/>
  <c r="EC146" i="46"/>
  <c r="EB146" i="46"/>
  <c r="BM146" i="46" s="1"/>
  <c r="EA146" i="46"/>
  <c r="DZ146" i="46"/>
  <c r="DY146" i="46"/>
  <c r="DX146" i="46"/>
  <c r="DW146" i="46"/>
  <c r="DV146" i="46"/>
  <c r="BG146" i="46" s="1"/>
  <c r="DU146" i="46"/>
  <c r="DT146" i="46"/>
  <c r="DS146" i="46"/>
  <c r="DR146" i="46"/>
  <c r="BC146" i="46" s="1"/>
  <c r="DQ146" i="46"/>
  <c r="DP146" i="46"/>
  <c r="DO146" i="46"/>
  <c r="DN146" i="46"/>
  <c r="AY146" i="44" s="1"/>
  <c r="DM146" i="46"/>
  <c r="AX146" i="46" s="1"/>
  <c r="DL146" i="46"/>
  <c r="DK146" i="46"/>
  <c r="AV146" i="46" s="1"/>
  <c r="DJ146" i="46"/>
  <c r="DI146" i="46"/>
  <c r="DH146" i="46"/>
  <c r="DG146" i="46"/>
  <c r="DF146" i="46"/>
  <c r="AQ146" i="46" s="1"/>
  <c r="DE146" i="46"/>
  <c r="AP146" i="46" s="1"/>
  <c r="DD146" i="46"/>
  <c r="AO146" i="46" s="1"/>
  <c r="DC146" i="46"/>
  <c r="DB146" i="46"/>
  <c r="AM146" i="46" s="1"/>
  <c r="DA146" i="46"/>
  <c r="CZ146" i="46"/>
  <c r="AK146" i="46" s="1"/>
  <c r="CY146" i="46"/>
  <c r="CX146" i="46"/>
  <c r="AI146" i="46" s="1"/>
  <c r="CW146" i="46"/>
  <c r="CV146" i="46"/>
  <c r="AG146" i="46" s="1"/>
  <c r="CU146" i="46"/>
  <c r="CT146" i="46"/>
  <c r="AE146" i="46" s="1"/>
  <c r="CS146" i="46"/>
  <c r="CR146" i="46"/>
  <c r="CQ146" i="46"/>
  <c r="AB146" i="46" s="1"/>
  <c r="CP146" i="46"/>
  <c r="AA146" i="46" s="1"/>
  <c r="CO146" i="46"/>
  <c r="Z146" i="46" s="1"/>
  <c r="CN146" i="46"/>
  <c r="Y146" i="46" s="1"/>
  <c r="CM146" i="46"/>
  <c r="X146" i="46" s="1"/>
  <c r="CL146" i="46"/>
  <c r="CK146" i="46"/>
  <c r="CJ146" i="46"/>
  <c r="CI146" i="46"/>
  <c r="T146" i="46" s="1"/>
  <c r="CH146" i="46"/>
  <c r="S146" i="46" s="1"/>
  <c r="CG146" i="46"/>
  <c r="R146" i="46" s="1"/>
  <c r="CF146" i="46"/>
  <c r="Q146" i="46" s="1"/>
  <c r="CE146" i="46"/>
  <c r="CD146" i="46"/>
  <c r="CC146" i="46"/>
  <c r="CB146" i="46"/>
  <c r="M146" i="46" s="1"/>
  <c r="CA146" i="46"/>
  <c r="BZ146" i="46"/>
  <c r="K146" i="46" s="1"/>
  <c r="BY146" i="46"/>
  <c r="BX146" i="46"/>
  <c r="I146" i="46" s="1"/>
  <c r="BW146" i="46"/>
  <c r="BV146" i="46"/>
  <c r="BU146" i="46"/>
  <c r="BT146" i="46"/>
  <c r="E146" i="46" s="1"/>
  <c r="BS146" i="46"/>
  <c r="D146" i="46" s="1"/>
  <c r="AY146" i="46"/>
  <c r="B146" i="46"/>
  <c r="B146" i="44" s="1"/>
  <c r="A146" i="46"/>
  <c r="A144" i="27" s="1"/>
  <c r="EF145" i="46"/>
  <c r="EE145" i="46"/>
  <c r="ED145" i="46"/>
  <c r="EC145" i="46"/>
  <c r="BN145" i="46" s="1"/>
  <c r="EB145" i="46"/>
  <c r="BM145" i="46" s="1"/>
  <c r="EA145" i="46"/>
  <c r="BL145" i="46" s="1"/>
  <c r="DZ145" i="46"/>
  <c r="DY145" i="46"/>
  <c r="BJ145" i="46" s="1"/>
  <c r="DX145" i="46"/>
  <c r="DW145" i="46"/>
  <c r="BH145" i="46" s="1"/>
  <c r="DV145" i="46"/>
  <c r="BG145" i="46" s="1"/>
  <c r="DU145" i="46"/>
  <c r="BF145" i="46" s="1"/>
  <c r="DT145" i="46"/>
  <c r="BE145" i="46" s="1"/>
  <c r="DS145" i="46"/>
  <c r="DR145" i="46"/>
  <c r="DQ145" i="46"/>
  <c r="BB145" i="46" s="1"/>
  <c r="DP145" i="46"/>
  <c r="BA145" i="46" s="1"/>
  <c r="DO145" i="46"/>
  <c r="DN145" i="46"/>
  <c r="AY145" i="46" s="1"/>
  <c r="DM145" i="46"/>
  <c r="DL145" i="46"/>
  <c r="AW145" i="46" s="1"/>
  <c r="DK145" i="46"/>
  <c r="AV145" i="46" s="1"/>
  <c r="DJ145" i="46"/>
  <c r="DI145" i="46"/>
  <c r="AT145" i="46" s="1"/>
  <c r="DH145" i="46"/>
  <c r="DG145" i="46"/>
  <c r="AR145" i="46" s="1"/>
  <c r="DF145" i="46"/>
  <c r="AQ145" i="46" s="1"/>
  <c r="DE145" i="46"/>
  <c r="DD145" i="46"/>
  <c r="AO145" i="46" s="1"/>
  <c r="DC145" i="46"/>
  <c r="AN145" i="46" s="1"/>
  <c r="DB145" i="46"/>
  <c r="AM145" i="46" s="1"/>
  <c r="DA145" i="46"/>
  <c r="AL145" i="46" s="1"/>
  <c r="CZ145" i="46"/>
  <c r="CY145" i="46"/>
  <c r="AJ145" i="46" s="1"/>
  <c r="CX145" i="46"/>
  <c r="AI145" i="46" s="1"/>
  <c r="CW145" i="46"/>
  <c r="AH145" i="46" s="1"/>
  <c r="CV145" i="46"/>
  <c r="AG145" i="46" s="1"/>
  <c r="CU145" i="46"/>
  <c r="AF145" i="46" s="1"/>
  <c r="CT145" i="46"/>
  <c r="AE145" i="46" s="1"/>
  <c r="CS145" i="46"/>
  <c r="AD145" i="46" s="1"/>
  <c r="CR145" i="46"/>
  <c r="CQ145" i="46"/>
  <c r="AB145" i="46" s="1"/>
  <c r="CP145" i="46"/>
  <c r="CO145" i="46"/>
  <c r="CN145" i="46"/>
  <c r="Y145" i="46" s="1"/>
  <c r="CM145" i="46"/>
  <c r="X145" i="46" s="1"/>
  <c r="CL145" i="46"/>
  <c r="CK145" i="46"/>
  <c r="V145" i="46" s="1"/>
  <c r="CJ145" i="46"/>
  <c r="CI145" i="46"/>
  <c r="T145" i="46" s="1"/>
  <c r="CH145" i="46"/>
  <c r="S145" i="46" s="1"/>
  <c r="CG145" i="46"/>
  <c r="CF145" i="46"/>
  <c r="Q145" i="46" s="1"/>
  <c r="CE145" i="46"/>
  <c r="P145" i="46" s="1"/>
  <c r="CD145" i="46"/>
  <c r="CC145" i="46"/>
  <c r="N145" i="46" s="1"/>
  <c r="CB145" i="46"/>
  <c r="CA145" i="46"/>
  <c r="L145" i="46" s="1"/>
  <c r="BZ145" i="46"/>
  <c r="BY145" i="46"/>
  <c r="BX145" i="46"/>
  <c r="I145" i="46" s="1"/>
  <c r="BW145" i="46"/>
  <c r="H145" i="46" s="1"/>
  <c r="BV145" i="46"/>
  <c r="G145" i="46" s="1"/>
  <c r="BU145" i="46"/>
  <c r="F145" i="46" s="1"/>
  <c r="BT145" i="46"/>
  <c r="BS145" i="46"/>
  <c r="B145" i="46"/>
  <c r="B145" i="44" s="1"/>
  <c r="A145" i="46"/>
  <c r="A143" i="27" s="1"/>
  <c r="EF144" i="46"/>
  <c r="EE144" i="46"/>
  <c r="BP144" i="46" s="1"/>
  <c r="ED144" i="46"/>
  <c r="EC144" i="46"/>
  <c r="BN144" i="46" s="1"/>
  <c r="EB144" i="46"/>
  <c r="BM144" i="46" s="1"/>
  <c r="EA144" i="46"/>
  <c r="DZ144" i="46"/>
  <c r="BK144" i="46" s="1"/>
  <c r="DY144" i="46"/>
  <c r="DX144" i="46"/>
  <c r="BI144" i="46" s="1"/>
  <c r="DW144" i="46"/>
  <c r="BH144" i="46" s="1"/>
  <c r="DV144" i="46"/>
  <c r="DU144" i="46"/>
  <c r="BF144" i="46" s="1"/>
  <c r="DT144" i="46"/>
  <c r="BE144" i="46" s="1"/>
  <c r="DS144" i="46"/>
  <c r="DR144" i="46"/>
  <c r="BC144" i="46" s="1"/>
  <c r="DQ144" i="46"/>
  <c r="DP144" i="46"/>
  <c r="BA144" i="46" s="1"/>
  <c r="DO144" i="46"/>
  <c r="AZ144" i="46" s="1"/>
  <c r="DN144" i="46"/>
  <c r="AY144" i="46" s="1"/>
  <c r="DM144" i="46"/>
  <c r="AX144" i="46" s="1"/>
  <c r="DL144" i="46"/>
  <c r="DK144" i="46"/>
  <c r="DJ144" i="46"/>
  <c r="AU144" i="46" s="1"/>
  <c r="DI144" i="46"/>
  <c r="DH144" i="46"/>
  <c r="AS144" i="46" s="1"/>
  <c r="DG144" i="46"/>
  <c r="AR144" i="46" s="1"/>
  <c r="DF144" i="46"/>
  <c r="AQ144" i="46" s="1"/>
  <c r="DE144" i="46"/>
  <c r="AP144" i="46" s="1"/>
  <c r="DD144" i="46"/>
  <c r="DC144" i="46"/>
  <c r="AN144" i="46" s="1"/>
  <c r="DB144" i="46"/>
  <c r="AM144" i="46" s="1"/>
  <c r="DA144" i="46"/>
  <c r="CZ144" i="46"/>
  <c r="CY144" i="46"/>
  <c r="AJ144" i="46" s="1"/>
  <c r="CX144" i="46"/>
  <c r="CW144" i="46"/>
  <c r="CV144" i="46"/>
  <c r="CU144" i="46"/>
  <c r="CT144" i="46"/>
  <c r="AE144" i="46" s="1"/>
  <c r="CS144" i="46"/>
  <c r="AD144" i="46" s="1"/>
  <c r="CR144" i="46"/>
  <c r="AC144" i="46" s="1"/>
  <c r="CQ144" i="46"/>
  <c r="AB144" i="46" s="1"/>
  <c r="CP144" i="46"/>
  <c r="AA144" i="46" s="1"/>
  <c r="CO144" i="46"/>
  <c r="Z144" i="46" s="1"/>
  <c r="CN144" i="46"/>
  <c r="Y144" i="46" s="1"/>
  <c r="CM144" i="46"/>
  <c r="CL144" i="46"/>
  <c r="W144" i="46" s="1"/>
  <c r="CK144" i="46"/>
  <c r="V144" i="46" s="1"/>
  <c r="CJ144" i="46"/>
  <c r="U144" i="46" s="1"/>
  <c r="CI144" i="46"/>
  <c r="T144" i="46" s="1"/>
  <c r="CH144" i="46"/>
  <c r="CG144" i="46"/>
  <c r="CF144" i="46"/>
  <c r="CE144" i="46"/>
  <c r="P144" i="46" s="1"/>
  <c r="CD144" i="46"/>
  <c r="O144" i="46" s="1"/>
  <c r="CC144" i="46"/>
  <c r="N144" i="46" s="1"/>
  <c r="CB144" i="46"/>
  <c r="CA144" i="46"/>
  <c r="L144" i="46" s="1"/>
  <c r="BZ144" i="46"/>
  <c r="BY144" i="46"/>
  <c r="J144" i="46" s="1"/>
  <c r="BX144" i="46"/>
  <c r="BW144" i="46"/>
  <c r="H144" i="46" s="1"/>
  <c r="BV144" i="46"/>
  <c r="G144" i="46" s="1"/>
  <c r="BU144" i="46"/>
  <c r="BT144" i="46"/>
  <c r="E144" i="46" s="1"/>
  <c r="BS144" i="46"/>
  <c r="D144" i="46" s="1"/>
  <c r="B144" i="46"/>
  <c r="B144" i="44" s="1"/>
  <c r="A144" i="46"/>
  <c r="A142" i="27" s="1"/>
  <c r="EF143" i="46"/>
  <c r="EE143" i="46"/>
  <c r="ED143" i="46"/>
  <c r="BO143" i="44" s="1"/>
  <c r="EC143" i="46"/>
  <c r="EB143" i="46"/>
  <c r="EA143" i="46"/>
  <c r="BL143" i="46" s="1"/>
  <c r="DZ143" i="46"/>
  <c r="BK143" i="46" s="1"/>
  <c r="DY143" i="46"/>
  <c r="BJ143" i="46" s="1"/>
  <c r="DX143" i="46"/>
  <c r="DW143" i="46"/>
  <c r="BH143" i="46" s="1"/>
  <c r="DV143" i="46"/>
  <c r="DU143" i="46"/>
  <c r="DT143" i="46"/>
  <c r="DS143" i="46"/>
  <c r="BD143" i="46" s="1"/>
  <c r="DR143" i="46"/>
  <c r="DQ143" i="46"/>
  <c r="BB143" i="46" s="1"/>
  <c r="DP143" i="46"/>
  <c r="DO143" i="46"/>
  <c r="DN143" i="46"/>
  <c r="DM143" i="46"/>
  <c r="AX143" i="46" s="1"/>
  <c r="DL143" i="46"/>
  <c r="AW143" i="46" s="1"/>
  <c r="DK143" i="46"/>
  <c r="AV143" i="46" s="1"/>
  <c r="DJ143" i="46"/>
  <c r="DI143" i="46"/>
  <c r="AT143" i="46" s="1"/>
  <c r="DH143" i="46"/>
  <c r="AS143" i="46" s="1"/>
  <c r="DG143" i="46"/>
  <c r="AR143" i="46" s="1"/>
  <c r="DF143" i="46"/>
  <c r="DE143" i="46"/>
  <c r="DD143" i="46"/>
  <c r="DC143" i="46"/>
  <c r="AN143" i="46" s="1"/>
  <c r="DB143" i="46"/>
  <c r="DA143" i="46"/>
  <c r="AL143" i="46" s="1"/>
  <c r="CZ143" i="46"/>
  <c r="CY143" i="46"/>
  <c r="AJ143" i="46" s="1"/>
  <c r="CX143" i="46"/>
  <c r="CW143" i="46"/>
  <c r="CV143" i="46"/>
  <c r="CU143" i="46"/>
  <c r="AF143" i="46" s="1"/>
  <c r="CT143" i="46"/>
  <c r="AE143" i="46" s="1"/>
  <c r="CS143" i="46"/>
  <c r="AD143" i="46" s="1"/>
  <c r="CR143" i="46"/>
  <c r="AC143" i="46" s="1"/>
  <c r="CQ143" i="46"/>
  <c r="CP143" i="46"/>
  <c r="CO143" i="46"/>
  <c r="CN143" i="46"/>
  <c r="Y143" i="46" s="1"/>
  <c r="CM143" i="46"/>
  <c r="X143" i="46" s="1"/>
  <c r="CL143" i="46"/>
  <c r="W143" i="46" s="1"/>
  <c r="CK143" i="46"/>
  <c r="V143" i="46" s="1"/>
  <c r="CJ143" i="46"/>
  <c r="CI143" i="46"/>
  <c r="T143" i="46" s="1"/>
  <c r="CH143" i="46"/>
  <c r="CG143" i="46"/>
  <c r="R143" i="46" s="1"/>
  <c r="CF143" i="46"/>
  <c r="Q143" i="46" s="1"/>
  <c r="CE143" i="46"/>
  <c r="P143" i="46" s="1"/>
  <c r="CD143" i="46"/>
  <c r="CC143" i="46"/>
  <c r="N143" i="46" s="1"/>
  <c r="CB143" i="46"/>
  <c r="CA143" i="46"/>
  <c r="L143" i="46" s="1"/>
  <c r="BZ143" i="46"/>
  <c r="BY143" i="46"/>
  <c r="BX143" i="46"/>
  <c r="BW143" i="46"/>
  <c r="H143" i="46" s="1"/>
  <c r="BV143" i="46"/>
  <c r="BU143" i="46"/>
  <c r="BT143" i="46"/>
  <c r="E143" i="46" s="1"/>
  <c r="BS143" i="46"/>
  <c r="BO143" i="46"/>
  <c r="B143" i="46"/>
  <c r="B143" i="44" s="1"/>
  <c r="A143" i="46"/>
  <c r="A141" i="27" s="1"/>
  <c r="EF142" i="46"/>
  <c r="BQ142" i="46" s="1"/>
  <c r="EE142" i="46"/>
  <c r="BP142" i="46" s="1"/>
  <c r="ED142" i="46"/>
  <c r="BO142" i="46" s="1"/>
  <c r="EC142" i="46"/>
  <c r="EB142" i="46"/>
  <c r="BM142" i="46" s="1"/>
  <c r="EA142" i="46"/>
  <c r="DZ142" i="46"/>
  <c r="BK142" i="46" s="1"/>
  <c r="DY142" i="46"/>
  <c r="BJ142" i="46" s="1"/>
  <c r="DX142" i="46"/>
  <c r="BI142" i="46" s="1"/>
  <c r="DW142" i="46"/>
  <c r="DV142" i="46"/>
  <c r="DU142" i="46"/>
  <c r="DT142" i="46"/>
  <c r="DS142" i="46"/>
  <c r="DR142" i="46"/>
  <c r="BC142" i="46" s="1"/>
  <c r="DQ142" i="46"/>
  <c r="DP142" i="46"/>
  <c r="BA142" i="46" s="1"/>
  <c r="DO142" i="46"/>
  <c r="DN142" i="46"/>
  <c r="AY142" i="46" s="1"/>
  <c r="DM142" i="46"/>
  <c r="AX142" i="46" s="1"/>
  <c r="DL142" i="46"/>
  <c r="DK142" i="46"/>
  <c r="DJ142" i="46"/>
  <c r="DI142" i="46"/>
  <c r="AT142" i="46" s="1"/>
  <c r="DH142" i="46"/>
  <c r="AS142" i="46" s="1"/>
  <c r="DG142" i="46"/>
  <c r="DF142" i="46"/>
  <c r="DE142" i="46"/>
  <c r="AP142" i="46" s="1"/>
  <c r="DD142" i="46"/>
  <c r="AO142" i="46" s="1"/>
  <c r="DC142" i="46"/>
  <c r="DB142" i="46"/>
  <c r="DA142" i="46"/>
  <c r="CZ142" i="46"/>
  <c r="AK142" i="46" s="1"/>
  <c r="CY142" i="46"/>
  <c r="CX142" i="46"/>
  <c r="AI142" i="46" s="1"/>
  <c r="CW142" i="46"/>
  <c r="CV142" i="46"/>
  <c r="CU142" i="46"/>
  <c r="CT142" i="46"/>
  <c r="AE142" i="46" s="1"/>
  <c r="CS142" i="46"/>
  <c r="CR142" i="46"/>
  <c r="AC142" i="46" s="1"/>
  <c r="CQ142" i="46"/>
  <c r="AB142" i="46" s="1"/>
  <c r="CP142" i="46"/>
  <c r="AA142" i="46" s="1"/>
  <c r="CO142" i="46"/>
  <c r="Z142" i="46" s="1"/>
  <c r="CN142" i="46"/>
  <c r="CM142" i="46"/>
  <c r="CL142" i="46"/>
  <c r="W142" i="46" s="1"/>
  <c r="CK142" i="46"/>
  <c r="V142" i="46" s="1"/>
  <c r="CJ142" i="46"/>
  <c r="U142" i="46" s="1"/>
  <c r="CI142" i="46"/>
  <c r="T142" i="46" s="1"/>
  <c r="CH142" i="46"/>
  <c r="CG142" i="46"/>
  <c r="R142" i="46" s="1"/>
  <c r="CF142" i="46"/>
  <c r="CE142" i="46"/>
  <c r="CD142" i="46"/>
  <c r="O142" i="46" s="1"/>
  <c r="CC142" i="46"/>
  <c r="CB142" i="46"/>
  <c r="M142" i="46" s="1"/>
  <c r="CA142" i="46"/>
  <c r="L142" i="46" s="1"/>
  <c r="BZ142" i="46"/>
  <c r="K142" i="46" s="1"/>
  <c r="BY142" i="46"/>
  <c r="BX142" i="46"/>
  <c r="I142" i="46" s="1"/>
  <c r="BW142" i="46"/>
  <c r="H142" i="46" s="1"/>
  <c r="BV142" i="46"/>
  <c r="G142" i="46" s="1"/>
  <c r="BU142" i="46"/>
  <c r="BT142" i="46"/>
  <c r="E142" i="46" s="1"/>
  <c r="BS142" i="46"/>
  <c r="B142" i="46"/>
  <c r="B142" i="44" s="1"/>
  <c r="A142" i="46"/>
  <c r="EF141" i="46"/>
  <c r="BQ141" i="46" s="1"/>
  <c r="EE141" i="46"/>
  <c r="BP141" i="46" s="1"/>
  <c r="ED141" i="46"/>
  <c r="EC141" i="46"/>
  <c r="BN141" i="46" s="1"/>
  <c r="EB141" i="46"/>
  <c r="BM141" i="46" s="1"/>
  <c r="EA141" i="46"/>
  <c r="BL141" i="46" s="1"/>
  <c r="DZ141" i="46"/>
  <c r="BK141" i="46" s="1"/>
  <c r="DY141" i="46"/>
  <c r="DX141" i="46"/>
  <c r="BI141" i="46" s="1"/>
  <c r="DW141" i="46"/>
  <c r="DV141" i="46"/>
  <c r="BG141" i="46" s="1"/>
  <c r="DU141" i="46"/>
  <c r="BF141" i="46" s="1"/>
  <c r="DT141" i="46"/>
  <c r="BE141" i="46" s="1"/>
  <c r="DS141" i="46"/>
  <c r="DR141" i="46"/>
  <c r="BC141" i="46" s="1"/>
  <c r="DQ141" i="46"/>
  <c r="BB141" i="46" s="1"/>
  <c r="DP141" i="46"/>
  <c r="BA141" i="46" s="1"/>
  <c r="DO141" i="46"/>
  <c r="AZ141" i="46" s="1"/>
  <c r="DN141" i="46"/>
  <c r="DM141" i="46"/>
  <c r="DL141" i="46"/>
  <c r="AW141" i="46" s="1"/>
  <c r="DK141" i="46"/>
  <c r="DJ141" i="46"/>
  <c r="DI141" i="46"/>
  <c r="AT141" i="46" s="1"/>
  <c r="DH141" i="46"/>
  <c r="AS141" i="46" s="1"/>
  <c r="DG141" i="46"/>
  <c r="AR141" i="46" s="1"/>
  <c r="DF141" i="46"/>
  <c r="AQ141" i="46" s="1"/>
  <c r="DE141" i="46"/>
  <c r="DD141" i="46"/>
  <c r="AO141" i="46" s="1"/>
  <c r="DC141" i="46"/>
  <c r="DB141" i="46"/>
  <c r="AM141" i="46" s="1"/>
  <c r="DA141" i="46"/>
  <c r="AL141" i="46" s="1"/>
  <c r="CZ141" i="46"/>
  <c r="AK141" i="46" s="1"/>
  <c r="CY141" i="46"/>
  <c r="CX141" i="46"/>
  <c r="AI141" i="46" s="1"/>
  <c r="CW141" i="46"/>
  <c r="AH141" i="46" s="1"/>
  <c r="CV141" i="46"/>
  <c r="AG141" i="46" s="1"/>
  <c r="CU141" i="46"/>
  <c r="CT141" i="46"/>
  <c r="CS141" i="46"/>
  <c r="CR141" i="46"/>
  <c r="AC141" i="46" s="1"/>
  <c r="CQ141" i="46"/>
  <c r="AB141" i="46" s="1"/>
  <c r="CP141" i="46"/>
  <c r="CO141" i="46"/>
  <c r="Z141" i="46" s="1"/>
  <c r="CN141" i="46"/>
  <c r="Y141" i="46" s="1"/>
  <c r="CM141" i="46"/>
  <c r="X141" i="46" s="1"/>
  <c r="CL141" i="46"/>
  <c r="W141" i="46" s="1"/>
  <c r="CK141" i="46"/>
  <c r="CJ141" i="46"/>
  <c r="U141" i="46" s="1"/>
  <c r="CI141" i="46"/>
  <c r="T141" i="46" s="1"/>
  <c r="CH141" i="46"/>
  <c r="S141" i="46" s="1"/>
  <c r="CG141" i="46"/>
  <c r="CF141" i="46"/>
  <c r="Q141" i="46" s="1"/>
  <c r="CE141" i="46"/>
  <c r="CD141" i="46"/>
  <c r="O141" i="46" s="1"/>
  <c r="CC141" i="46"/>
  <c r="CB141" i="46"/>
  <c r="M141" i="46" s="1"/>
  <c r="CA141" i="46"/>
  <c r="L141" i="46" s="1"/>
  <c r="BZ141" i="46"/>
  <c r="BY141" i="46"/>
  <c r="BX141" i="46"/>
  <c r="I141" i="46" s="1"/>
  <c r="BW141" i="46"/>
  <c r="H141" i="46" s="1"/>
  <c r="BV141" i="46"/>
  <c r="G141" i="46" s="1"/>
  <c r="BU141" i="46"/>
  <c r="BT141" i="46"/>
  <c r="E141" i="46" s="1"/>
  <c r="BS141" i="46"/>
  <c r="D141" i="46" s="1"/>
  <c r="B141" i="46"/>
  <c r="B141" i="44" s="1"/>
  <c r="A141" i="46"/>
  <c r="EF140" i="46"/>
  <c r="BQ140" i="46" s="1"/>
  <c r="EE140" i="46"/>
  <c r="ED140" i="46"/>
  <c r="BO140" i="46" s="1"/>
  <c r="EC140" i="46"/>
  <c r="EB140" i="46"/>
  <c r="EA140" i="46"/>
  <c r="BL140" i="46" s="1"/>
  <c r="DZ140" i="46"/>
  <c r="BK140" i="46" s="1"/>
  <c r="DY140" i="46"/>
  <c r="BJ140" i="46" s="1"/>
  <c r="DX140" i="46"/>
  <c r="BI140" i="46" s="1"/>
  <c r="DW140" i="46"/>
  <c r="DV140" i="46"/>
  <c r="BG140" i="46" s="1"/>
  <c r="DU140" i="46"/>
  <c r="DT140" i="46"/>
  <c r="DS140" i="46"/>
  <c r="BD140" i="46" s="1"/>
  <c r="DR140" i="46"/>
  <c r="DQ140" i="46"/>
  <c r="DP140" i="46"/>
  <c r="BA140" i="46" s="1"/>
  <c r="DO140" i="46"/>
  <c r="AZ140" i="46" s="1"/>
  <c r="DN140" i="46"/>
  <c r="AY140" i="46" s="1"/>
  <c r="DM140" i="46"/>
  <c r="DL140" i="46"/>
  <c r="DK140" i="46"/>
  <c r="AV140" i="46" s="1"/>
  <c r="DJ140" i="46"/>
  <c r="AU140" i="46" s="1"/>
  <c r="DI140" i="46"/>
  <c r="DH140" i="46"/>
  <c r="AS140" i="46" s="1"/>
  <c r="DG140" i="46"/>
  <c r="DF140" i="46"/>
  <c r="DE140" i="46"/>
  <c r="DD140" i="46"/>
  <c r="AO140" i="46" s="1"/>
  <c r="DC140" i="46"/>
  <c r="DB140" i="46"/>
  <c r="AM140" i="46" s="1"/>
  <c r="DA140" i="46"/>
  <c r="AL140" i="46" s="1"/>
  <c r="CZ140" i="46"/>
  <c r="AK140" i="46" s="1"/>
  <c r="CY140" i="46"/>
  <c r="CX140" i="46"/>
  <c r="AI140" i="46" s="1"/>
  <c r="CW140" i="46"/>
  <c r="CV140" i="46"/>
  <c r="AG140" i="46" s="1"/>
  <c r="CU140" i="46"/>
  <c r="CT140" i="46"/>
  <c r="AE140" i="46" s="1"/>
  <c r="CS140" i="46"/>
  <c r="AD140" i="46" s="1"/>
  <c r="CR140" i="46"/>
  <c r="AC140" i="46" s="1"/>
  <c r="CQ140" i="46"/>
  <c r="CP140" i="46"/>
  <c r="AA140" i="46" s="1"/>
  <c r="CO140" i="46"/>
  <c r="CN140" i="46"/>
  <c r="CM140" i="46"/>
  <c r="CL140" i="46"/>
  <c r="CK140" i="46"/>
  <c r="CJ140" i="46"/>
  <c r="U140" i="46" s="1"/>
  <c r="CI140" i="46"/>
  <c r="CH140" i="46"/>
  <c r="S140" i="46" s="1"/>
  <c r="CG140" i="46"/>
  <c r="R140" i="46" s="1"/>
  <c r="CF140" i="46"/>
  <c r="CE140" i="46"/>
  <c r="CD140" i="46"/>
  <c r="O140" i="46" s="1"/>
  <c r="CC140" i="46"/>
  <c r="CB140" i="46"/>
  <c r="M140" i="46" s="1"/>
  <c r="CA140" i="46"/>
  <c r="L140" i="46" s="1"/>
  <c r="BZ140" i="46"/>
  <c r="K140" i="46" s="1"/>
  <c r="BY140" i="46"/>
  <c r="J140" i="46" s="1"/>
  <c r="BX140" i="46"/>
  <c r="I140" i="46" s="1"/>
  <c r="BW140" i="46"/>
  <c r="BV140" i="46"/>
  <c r="G140" i="46" s="1"/>
  <c r="BU140" i="46"/>
  <c r="F140" i="46" s="1"/>
  <c r="BT140" i="46"/>
  <c r="E140" i="46" s="1"/>
  <c r="BS140" i="46"/>
  <c r="B140" i="46"/>
  <c r="B140" i="44" s="1"/>
  <c r="A140" i="46"/>
  <c r="EF139" i="46"/>
  <c r="BQ139" i="46" s="1"/>
  <c r="EE139" i="46"/>
  <c r="ED139" i="46"/>
  <c r="BO139" i="46" s="1"/>
  <c r="EC139" i="46"/>
  <c r="BN139" i="46" s="1"/>
  <c r="EB139" i="46"/>
  <c r="BM139" i="46" s="1"/>
  <c r="EA139" i="46"/>
  <c r="BL139" i="46" s="1"/>
  <c r="DZ139" i="46"/>
  <c r="BK139" i="46" s="1"/>
  <c r="DY139" i="46"/>
  <c r="DX139" i="46"/>
  <c r="DW139" i="46"/>
  <c r="DV139" i="46"/>
  <c r="BG139" i="46" s="1"/>
  <c r="DU139" i="46"/>
  <c r="BF139" i="46" s="1"/>
  <c r="DT139" i="46"/>
  <c r="BE139" i="46" s="1"/>
  <c r="DS139" i="46"/>
  <c r="BD139" i="46" s="1"/>
  <c r="DR139" i="46"/>
  <c r="DQ139" i="46"/>
  <c r="DP139" i="46"/>
  <c r="DO139" i="46"/>
  <c r="DN139" i="46"/>
  <c r="DM139" i="46"/>
  <c r="DL139" i="46"/>
  <c r="AW139" i="46" s="1"/>
  <c r="DK139" i="46"/>
  <c r="AV139" i="46" s="1"/>
  <c r="DJ139" i="46"/>
  <c r="AU139" i="46" s="1"/>
  <c r="DI139" i="46"/>
  <c r="DH139" i="46"/>
  <c r="AS139" i="46" s="1"/>
  <c r="DG139" i="46"/>
  <c r="DF139" i="46"/>
  <c r="AQ139" i="44" s="1"/>
  <c r="DE139" i="46"/>
  <c r="AP139" i="46" s="1"/>
  <c r="DD139" i="46"/>
  <c r="AO139" i="46" s="1"/>
  <c r="DC139" i="46"/>
  <c r="DB139" i="46"/>
  <c r="AM139" i="46" s="1"/>
  <c r="DA139" i="46"/>
  <c r="AL139" i="46" s="1"/>
  <c r="CZ139" i="46"/>
  <c r="AK139" i="46" s="1"/>
  <c r="CY139" i="46"/>
  <c r="CX139" i="46"/>
  <c r="CW139" i="46"/>
  <c r="AH139" i="46" s="1"/>
  <c r="CV139" i="46"/>
  <c r="AG139" i="46" s="1"/>
  <c r="CU139" i="46"/>
  <c r="CT139" i="46"/>
  <c r="AE139" i="46" s="1"/>
  <c r="CS139" i="46"/>
  <c r="AD139" i="46" s="1"/>
  <c r="CR139" i="46"/>
  <c r="AC139" i="46" s="1"/>
  <c r="CQ139" i="46"/>
  <c r="CP139" i="46"/>
  <c r="AA139" i="46" s="1"/>
  <c r="CO139" i="46"/>
  <c r="CN139" i="46"/>
  <c r="Y139" i="46" s="1"/>
  <c r="CM139" i="46"/>
  <c r="X139" i="46" s="1"/>
  <c r="CL139" i="46"/>
  <c r="CK139" i="46"/>
  <c r="V139" i="46" s="1"/>
  <c r="CJ139" i="46"/>
  <c r="U139" i="46" s="1"/>
  <c r="CI139" i="46"/>
  <c r="CH139" i="46"/>
  <c r="S139" i="46" s="1"/>
  <c r="CG139" i="46"/>
  <c r="CF139" i="46"/>
  <c r="Q139" i="46" s="1"/>
  <c r="CE139" i="46"/>
  <c r="CD139" i="46"/>
  <c r="O139" i="46" s="1"/>
  <c r="CC139" i="46"/>
  <c r="N139" i="46" s="1"/>
  <c r="CB139" i="46"/>
  <c r="CA139" i="46"/>
  <c r="BZ139" i="46"/>
  <c r="K139" i="46" s="1"/>
  <c r="BY139" i="46"/>
  <c r="J139" i="46" s="1"/>
  <c r="BX139" i="46"/>
  <c r="I139" i="46" s="1"/>
  <c r="BW139" i="46"/>
  <c r="BV139" i="46"/>
  <c r="BU139" i="46"/>
  <c r="F139" i="46" s="1"/>
  <c r="BT139" i="46"/>
  <c r="BS139" i="46"/>
  <c r="AQ139" i="46"/>
  <c r="B139" i="46"/>
  <c r="B139" i="44" s="1"/>
  <c r="A139" i="46"/>
  <c r="A137" i="27" s="1"/>
  <c r="EF138" i="46"/>
  <c r="EE138" i="46"/>
  <c r="BP138" i="46" s="1"/>
  <c r="ED138" i="46"/>
  <c r="EC138" i="46"/>
  <c r="BN138" i="46" s="1"/>
  <c r="EB138" i="46"/>
  <c r="EA138" i="46"/>
  <c r="BL138" i="46" s="1"/>
  <c r="DZ138" i="46"/>
  <c r="DY138" i="46"/>
  <c r="BJ138" i="46" s="1"/>
  <c r="DX138" i="46"/>
  <c r="DW138" i="46"/>
  <c r="BH138" i="46" s="1"/>
  <c r="DV138" i="46"/>
  <c r="DU138" i="46"/>
  <c r="DT138" i="46"/>
  <c r="DS138" i="46"/>
  <c r="DR138" i="46"/>
  <c r="BC138" i="46" s="1"/>
  <c r="DQ138" i="46"/>
  <c r="BB138" i="46" s="1"/>
  <c r="DP138" i="46"/>
  <c r="DO138" i="46"/>
  <c r="AZ138" i="46" s="1"/>
  <c r="DN138" i="46"/>
  <c r="AY138" i="46" s="1"/>
  <c r="DM138" i="46"/>
  <c r="DL138" i="46"/>
  <c r="DK138" i="46"/>
  <c r="DJ138" i="46"/>
  <c r="AU138" i="46" s="1"/>
  <c r="DI138" i="46"/>
  <c r="AT138" i="46" s="1"/>
  <c r="DH138" i="46"/>
  <c r="DG138" i="46"/>
  <c r="AR138" i="46" s="1"/>
  <c r="DF138" i="46"/>
  <c r="DE138" i="46"/>
  <c r="AP138" i="46" s="1"/>
  <c r="DD138" i="46"/>
  <c r="DC138" i="46"/>
  <c r="AN138" i="46" s="1"/>
  <c r="DB138" i="46"/>
  <c r="DA138" i="46"/>
  <c r="AL138" i="46" s="1"/>
  <c r="CZ138" i="46"/>
  <c r="CY138" i="46"/>
  <c r="CX138" i="46"/>
  <c r="CW138" i="46"/>
  <c r="AH138" i="46" s="1"/>
  <c r="CV138" i="46"/>
  <c r="CU138" i="46"/>
  <c r="CT138" i="46"/>
  <c r="AE138" i="46" s="1"/>
  <c r="CS138" i="46"/>
  <c r="AD138" i="46" s="1"/>
  <c r="CR138" i="46"/>
  <c r="AC138" i="46" s="1"/>
  <c r="CQ138" i="46"/>
  <c r="AB138" i="46" s="1"/>
  <c r="CP138" i="46"/>
  <c r="AA138" i="46" s="1"/>
  <c r="CO138" i="46"/>
  <c r="Z138" i="46" s="1"/>
  <c r="CN138" i="46"/>
  <c r="CM138" i="46"/>
  <c r="X138" i="46" s="1"/>
  <c r="CL138" i="46"/>
  <c r="CK138" i="46"/>
  <c r="V138" i="46" s="1"/>
  <c r="CJ138" i="46"/>
  <c r="CI138" i="46"/>
  <c r="CH138" i="46"/>
  <c r="CG138" i="46"/>
  <c r="CF138" i="46"/>
  <c r="CE138" i="46"/>
  <c r="CD138" i="46"/>
  <c r="O138" i="46" s="1"/>
  <c r="CC138" i="46"/>
  <c r="N138" i="46" s="1"/>
  <c r="CB138" i="46"/>
  <c r="CA138" i="46"/>
  <c r="L138" i="46" s="1"/>
  <c r="BZ138" i="46"/>
  <c r="BY138" i="46"/>
  <c r="BX138" i="46"/>
  <c r="BW138" i="46"/>
  <c r="BV138" i="46"/>
  <c r="BU138" i="46"/>
  <c r="F138" i="46" s="1"/>
  <c r="BT138" i="46"/>
  <c r="E138" i="46" s="1"/>
  <c r="BS138" i="46"/>
  <c r="B138" i="46"/>
  <c r="B138" i="44" s="1"/>
  <c r="A138" i="46"/>
  <c r="EF137" i="46"/>
  <c r="EE137" i="46"/>
  <c r="BP137" i="46" s="1"/>
  <c r="ED137" i="46"/>
  <c r="BO137" i="44" s="1"/>
  <c r="EC137" i="46"/>
  <c r="BN137" i="44" s="1"/>
  <c r="EB137" i="46"/>
  <c r="EA137" i="46"/>
  <c r="BL137" i="46" s="1"/>
  <c r="DZ137" i="46"/>
  <c r="BK137" i="46" s="1"/>
  <c r="DY137" i="46"/>
  <c r="BJ137" i="46" s="1"/>
  <c r="DX137" i="46"/>
  <c r="DW137" i="46"/>
  <c r="DV137" i="46"/>
  <c r="BG137" i="46" s="1"/>
  <c r="DU137" i="46"/>
  <c r="BF137" i="46" s="1"/>
  <c r="DT137" i="46"/>
  <c r="BE137" i="46" s="1"/>
  <c r="DS137" i="46"/>
  <c r="BD137" i="46" s="1"/>
  <c r="DR137" i="46"/>
  <c r="BC137" i="46" s="1"/>
  <c r="DQ137" i="46"/>
  <c r="DP137" i="46"/>
  <c r="DO137" i="46"/>
  <c r="AZ137" i="46" s="1"/>
  <c r="DN137" i="46"/>
  <c r="AY137" i="46" s="1"/>
  <c r="DM137" i="46"/>
  <c r="AX137" i="46" s="1"/>
  <c r="DL137" i="46"/>
  <c r="DK137" i="46"/>
  <c r="DJ137" i="46"/>
  <c r="DI137" i="46"/>
  <c r="AT137" i="46" s="1"/>
  <c r="DH137" i="46"/>
  <c r="DG137" i="46"/>
  <c r="AR137" i="46" s="1"/>
  <c r="DF137" i="46"/>
  <c r="DE137" i="46"/>
  <c r="AP137" i="46" s="1"/>
  <c r="DD137" i="46"/>
  <c r="DC137" i="46"/>
  <c r="AN137" i="46" s="1"/>
  <c r="DB137" i="46"/>
  <c r="DA137" i="46"/>
  <c r="CZ137" i="46"/>
  <c r="CY137" i="46"/>
  <c r="AJ137" i="46" s="1"/>
  <c r="CX137" i="46"/>
  <c r="AI137" i="46" s="1"/>
  <c r="CW137" i="46"/>
  <c r="AH137" i="46" s="1"/>
  <c r="CV137" i="46"/>
  <c r="CU137" i="46"/>
  <c r="AF137" i="46" s="1"/>
  <c r="CT137" i="46"/>
  <c r="CS137" i="46"/>
  <c r="AD137" i="46" s="1"/>
  <c r="CR137" i="46"/>
  <c r="CQ137" i="46"/>
  <c r="AB137" i="46" s="1"/>
  <c r="CP137" i="46"/>
  <c r="AA137" i="46" s="1"/>
  <c r="CO137" i="46"/>
  <c r="Z137" i="46" s="1"/>
  <c r="CN137" i="46"/>
  <c r="CM137" i="46"/>
  <c r="X137" i="46" s="1"/>
  <c r="CL137" i="46"/>
  <c r="W137" i="46" s="1"/>
  <c r="CK137" i="46"/>
  <c r="V137" i="46" s="1"/>
  <c r="CJ137" i="46"/>
  <c r="CI137" i="46"/>
  <c r="CH137" i="46"/>
  <c r="CG137" i="46"/>
  <c r="R137" i="46" s="1"/>
  <c r="CF137" i="46"/>
  <c r="CE137" i="46"/>
  <c r="P137" i="46" s="1"/>
  <c r="CD137" i="46"/>
  <c r="O137" i="46" s="1"/>
  <c r="CC137" i="46"/>
  <c r="CB137" i="46"/>
  <c r="CA137" i="46"/>
  <c r="BZ137" i="46"/>
  <c r="K137" i="46" s="1"/>
  <c r="BY137" i="46"/>
  <c r="J137" i="46" s="1"/>
  <c r="BX137" i="46"/>
  <c r="BW137" i="46"/>
  <c r="H137" i="46" s="1"/>
  <c r="BV137" i="46"/>
  <c r="G137" i="46" s="1"/>
  <c r="BU137" i="46"/>
  <c r="BT137" i="46"/>
  <c r="BS137" i="46"/>
  <c r="BO137" i="46"/>
  <c r="BN137" i="46"/>
  <c r="B137" i="46"/>
  <c r="B137" i="44" s="1"/>
  <c r="A137" i="46"/>
  <c r="A135" i="27" s="1"/>
  <c r="EF136" i="46"/>
  <c r="BQ136" i="46" s="1"/>
  <c r="EE136" i="46"/>
  <c r="BP136" i="46" s="1"/>
  <c r="ED136" i="46"/>
  <c r="EC136" i="46"/>
  <c r="EB136" i="46"/>
  <c r="BM136" i="46" s="1"/>
  <c r="EA136" i="46"/>
  <c r="BL136" i="46" s="1"/>
  <c r="DZ136" i="46"/>
  <c r="DY136" i="46"/>
  <c r="BJ136" i="46" s="1"/>
  <c r="DX136" i="46"/>
  <c r="BI136" i="46" s="1"/>
  <c r="DW136" i="46"/>
  <c r="BH136" i="46" s="1"/>
  <c r="DV136" i="46"/>
  <c r="DU136" i="46"/>
  <c r="BF136" i="46" s="1"/>
  <c r="DT136" i="46"/>
  <c r="DS136" i="46"/>
  <c r="BD136" i="46" s="1"/>
  <c r="DR136" i="46"/>
  <c r="DQ136" i="46"/>
  <c r="BB136" i="46" s="1"/>
  <c r="DP136" i="46"/>
  <c r="BA136" i="46" s="1"/>
  <c r="DO136" i="46"/>
  <c r="AZ136" i="46" s="1"/>
  <c r="DN136" i="46"/>
  <c r="DM136" i="46"/>
  <c r="DL136" i="46"/>
  <c r="AW136" i="46" s="1"/>
  <c r="DK136" i="46"/>
  <c r="AV136" i="46" s="1"/>
  <c r="DJ136" i="46"/>
  <c r="AU136" i="46" s="1"/>
  <c r="DI136" i="46"/>
  <c r="AT136" i="46" s="1"/>
  <c r="DH136" i="46"/>
  <c r="AS136" i="46" s="1"/>
  <c r="DG136" i="46"/>
  <c r="AR136" i="46" s="1"/>
  <c r="DF136" i="46"/>
  <c r="DE136" i="46"/>
  <c r="AP136" i="46" s="1"/>
  <c r="DD136" i="46"/>
  <c r="AO136" i="46" s="1"/>
  <c r="DC136" i="46"/>
  <c r="AN136" i="46" s="1"/>
  <c r="DB136" i="46"/>
  <c r="DA136" i="46"/>
  <c r="AL136" i="46" s="1"/>
  <c r="CZ136" i="46"/>
  <c r="AK136" i="46" s="1"/>
  <c r="CY136" i="46"/>
  <c r="CX136" i="46"/>
  <c r="CW136" i="46"/>
  <c r="CV136" i="46"/>
  <c r="CU136" i="46"/>
  <c r="AF136" i="46" s="1"/>
  <c r="CT136" i="46"/>
  <c r="CS136" i="46"/>
  <c r="AD136" i="46" s="1"/>
  <c r="CR136" i="46"/>
  <c r="AC136" i="46" s="1"/>
  <c r="CQ136" i="46"/>
  <c r="CP136" i="46"/>
  <c r="CO136" i="46"/>
  <c r="Z136" i="46" s="1"/>
  <c r="CN136" i="46"/>
  <c r="Y136" i="46" s="1"/>
  <c r="CM136" i="46"/>
  <c r="X136" i="46" s="1"/>
  <c r="CL136" i="46"/>
  <c r="W136" i="46" s="1"/>
  <c r="CK136" i="46"/>
  <c r="CJ136" i="46"/>
  <c r="U136" i="46" s="1"/>
  <c r="CI136" i="46"/>
  <c r="T136" i="46" s="1"/>
  <c r="CH136" i="46"/>
  <c r="CG136" i="46"/>
  <c r="CF136" i="46"/>
  <c r="Q136" i="46" s="1"/>
  <c r="CE136" i="46"/>
  <c r="P136" i="46" s="1"/>
  <c r="CD136" i="46"/>
  <c r="CC136" i="46"/>
  <c r="N136" i="46" s="1"/>
  <c r="CB136" i="46"/>
  <c r="CA136" i="46"/>
  <c r="BZ136" i="46"/>
  <c r="BY136" i="46"/>
  <c r="BX136" i="46"/>
  <c r="I136" i="46" s="1"/>
  <c r="BW136" i="46"/>
  <c r="H136" i="46" s="1"/>
  <c r="BV136" i="46"/>
  <c r="BU136" i="46"/>
  <c r="F136" i="46" s="1"/>
  <c r="BT136" i="46"/>
  <c r="E136" i="46" s="1"/>
  <c r="BS136" i="46"/>
  <c r="B136" i="46"/>
  <c r="B136" i="44" s="1"/>
  <c r="A136" i="46"/>
  <c r="A134" i="27" s="1"/>
  <c r="EF135" i="46"/>
  <c r="BQ135" i="46" s="1"/>
  <c r="EE135" i="46"/>
  <c r="BP135" i="46" s="1"/>
  <c r="ED135" i="46"/>
  <c r="EC135" i="46"/>
  <c r="BN135" i="46" s="1"/>
  <c r="EB135" i="46"/>
  <c r="BM135" i="46" s="1"/>
  <c r="EA135" i="46"/>
  <c r="BL135" i="46" s="1"/>
  <c r="DZ135" i="46"/>
  <c r="DY135" i="46"/>
  <c r="DX135" i="46"/>
  <c r="BI135" i="46" s="1"/>
  <c r="DW135" i="46"/>
  <c r="BH135" i="46" s="1"/>
  <c r="DV135" i="46"/>
  <c r="BG135" i="44" s="1"/>
  <c r="DU135" i="46"/>
  <c r="BF135" i="46" s="1"/>
  <c r="DT135" i="46"/>
  <c r="BE135" i="46" s="1"/>
  <c r="DS135" i="46"/>
  <c r="DR135" i="46"/>
  <c r="DQ135" i="46"/>
  <c r="DP135" i="46"/>
  <c r="DO135" i="46"/>
  <c r="AZ135" i="46" s="1"/>
  <c r="DN135" i="46"/>
  <c r="AY135" i="46" s="1"/>
  <c r="DM135" i="46"/>
  <c r="AX135" i="46" s="1"/>
  <c r="DL135" i="46"/>
  <c r="AW135" i="46" s="1"/>
  <c r="DK135" i="46"/>
  <c r="AV135" i="46" s="1"/>
  <c r="DJ135" i="46"/>
  <c r="DI135" i="46"/>
  <c r="AT135" i="46" s="1"/>
  <c r="DH135" i="46"/>
  <c r="AS135" i="46" s="1"/>
  <c r="DG135" i="46"/>
  <c r="AR135" i="46" s="1"/>
  <c r="DF135" i="46"/>
  <c r="DE135" i="46"/>
  <c r="DD135" i="46"/>
  <c r="AO135" i="46" s="1"/>
  <c r="DC135" i="46"/>
  <c r="AN135" i="46" s="1"/>
  <c r="DB135" i="46"/>
  <c r="DA135" i="46"/>
  <c r="CZ135" i="46"/>
  <c r="AK135" i="46" s="1"/>
  <c r="CY135" i="46"/>
  <c r="AJ135" i="46" s="1"/>
  <c r="CX135" i="46"/>
  <c r="CW135" i="46"/>
  <c r="AH135" i="46" s="1"/>
  <c r="CV135" i="46"/>
  <c r="AG135" i="46" s="1"/>
  <c r="CU135" i="46"/>
  <c r="AF135" i="46" s="1"/>
  <c r="CT135" i="46"/>
  <c r="CS135" i="46"/>
  <c r="CR135" i="46"/>
  <c r="AC135" i="46" s="1"/>
  <c r="CQ135" i="46"/>
  <c r="AB135" i="46" s="1"/>
  <c r="CP135" i="46"/>
  <c r="CO135" i="46"/>
  <c r="CN135" i="46"/>
  <c r="CM135" i="46"/>
  <c r="CL135" i="46"/>
  <c r="CK135" i="46"/>
  <c r="CJ135" i="46"/>
  <c r="U135" i="46" s="1"/>
  <c r="CI135" i="46"/>
  <c r="T135" i="46" s="1"/>
  <c r="CH135" i="46"/>
  <c r="S135" i="46" s="1"/>
  <c r="CG135" i="46"/>
  <c r="R135" i="46" s="1"/>
  <c r="CF135" i="46"/>
  <c r="Q135" i="46" s="1"/>
  <c r="CE135" i="46"/>
  <c r="CD135" i="46"/>
  <c r="CC135" i="46"/>
  <c r="N135" i="46" s="1"/>
  <c r="CB135" i="46"/>
  <c r="M135" i="46" s="1"/>
  <c r="CA135" i="46"/>
  <c r="L135" i="46" s="1"/>
  <c r="BZ135" i="46"/>
  <c r="BY135" i="46"/>
  <c r="J135" i="46" s="1"/>
  <c r="BX135" i="46"/>
  <c r="I135" i="46" s="1"/>
  <c r="BW135" i="46"/>
  <c r="BV135" i="46"/>
  <c r="BU135" i="46"/>
  <c r="F135" i="46" s="1"/>
  <c r="BT135" i="46"/>
  <c r="BS135" i="46"/>
  <c r="D135" i="46" s="1"/>
  <c r="BG135" i="46"/>
  <c r="B135" i="46"/>
  <c r="B135" i="44" s="1"/>
  <c r="A135" i="46"/>
  <c r="A133" i="27" s="1"/>
  <c r="EF134" i="46"/>
  <c r="EE134" i="46"/>
  <c r="ED134" i="46"/>
  <c r="BO134" i="44" s="1"/>
  <c r="EC134" i="46"/>
  <c r="EB134" i="46"/>
  <c r="EA134" i="46"/>
  <c r="DZ134" i="46"/>
  <c r="BK134" i="46" s="1"/>
  <c r="DY134" i="46"/>
  <c r="BJ134" i="46" s="1"/>
  <c r="DX134" i="46"/>
  <c r="DW134" i="46"/>
  <c r="BH134" i="46" s="1"/>
  <c r="DV134" i="46"/>
  <c r="DU134" i="46"/>
  <c r="BF134" i="46" s="1"/>
  <c r="DT134" i="46"/>
  <c r="DS134" i="46"/>
  <c r="DR134" i="46"/>
  <c r="DQ134" i="46"/>
  <c r="BB134" i="46" s="1"/>
  <c r="DP134" i="46"/>
  <c r="DO134" i="46"/>
  <c r="AZ134" i="46" s="1"/>
  <c r="DN134" i="46"/>
  <c r="DM134" i="46"/>
  <c r="AX134" i="46" s="1"/>
  <c r="DL134" i="46"/>
  <c r="AW134" i="46" s="1"/>
  <c r="DK134" i="46"/>
  <c r="DJ134" i="46"/>
  <c r="AU134" i="46" s="1"/>
  <c r="DI134" i="46"/>
  <c r="AT134" i="46" s="1"/>
  <c r="DH134" i="46"/>
  <c r="DG134" i="46"/>
  <c r="AR134" i="46" s="1"/>
  <c r="DF134" i="46"/>
  <c r="AQ134" i="46" s="1"/>
  <c r="DE134" i="46"/>
  <c r="AP134" i="46" s="1"/>
  <c r="DD134" i="46"/>
  <c r="AO134" i="46" s="1"/>
  <c r="DC134" i="46"/>
  <c r="DB134" i="46"/>
  <c r="AM134" i="46" s="1"/>
  <c r="DA134" i="46"/>
  <c r="AL134" i="46" s="1"/>
  <c r="CZ134" i="46"/>
  <c r="CY134" i="46"/>
  <c r="CX134" i="46"/>
  <c r="CW134" i="46"/>
  <c r="CV134" i="46"/>
  <c r="AG134" i="46" s="1"/>
  <c r="CU134" i="46"/>
  <c r="CT134" i="46"/>
  <c r="AE134" i="46" s="1"/>
  <c r="CS134" i="46"/>
  <c r="AD134" i="46" s="1"/>
  <c r="CR134" i="46"/>
  <c r="CQ134" i="46"/>
  <c r="AB134" i="46" s="1"/>
  <c r="CP134" i="46"/>
  <c r="CO134" i="46"/>
  <c r="Z134" i="46" s="1"/>
  <c r="CN134" i="46"/>
  <c r="CM134" i="46"/>
  <c r="CL134" i="46"/>
  <c r="W134" i="46" s="1"/>
  <c r="CK134" i="46"/>
  <c r="CJ134" i="46"/>
  <c r="CI134" i="46"/>
  <c r="T134" i="46" s="1"/>
  <c r="CH134" i="46"/>
  <c r="S134" i="46" s="1"/>
  <c r="CG134" i="46"/>
  <c r="R134" i="46" s="1"/>
  <c r="CF134" i="46"/>
  <c r="CE134" i="46"/>
  <c r="CD134" i="46"/>
  <c r="O134" i="46" s="1"/>
  <c r="CC134" i="46"/>
  <c r="N134" i="46" s="1"/>
  <c r="CB134" i="46"/>
  <c r="CA134" i="46"/>
  <c r="BZ134" i="46"/>
  <c r="BY134" i="46"/>
  <c r="BX134" i="46"/>
  <c r="BW134" i="46"/>
  <c r="BV134" i="46"/>
  <c r="G134" i="46" s="1"/>
  <c r="BU134" i="46"/>
  <c r="F134" i="46" s="1"/>
  <c r="BT134" i="46"/>
  <c r="BS134" i="46"/>
  <c r="D134" i="46" s="1"/>
  <c r="BO134" i="46"/>
  <c r="B134" i="46"/>
  <c r="B134" i="44" s="1"/>
  <c r="A134" i="46"/>
  <c r="A132" i="27" s="1"/>
  <c r="EF133" i="46"/>
  <c r="EE133" i="46"/>
  <c r="ED133" i="46"/>
  <c r="BO133" i="46" s="1"/>
  <c r="EC133" i="46"/>
  <c r="EB133" i="46"/>
  <c r="EA133" i="46"/>
  <c r="DZ133" i="46"/>
  <c r="DY133" i="46"/>
  <c r="BJ133" i="46" s="1"/>
  <c r="DX133" i="46"/>
  <c r="DW133" i="46"/>
  <c r="BH133" i="46" s="1"/>
  <c r="DV133" i="46"/>
  <c r="BG133" i="46" s="1"/>
  <c r="DU133" i="46"/>
  <c r="BF133" i="46" s="1"/>
  <c r="DT133" i="46"/>
  <c r="DS133" i="46"/>
  <c r="BD133" i="46" s="1"/>
  <c r="DR133" i="46"/>
  <c r="DQ133" i="46"/>
  <c r="BB133" i="46" s="1"/>
  <c r="DP133" i="46"/>
  <c r="DO133" i="46"/>
  <c r="DN133" i="46"/>
  <c r="AY133" i="46" s="1"/>
  <c r="DM133" i="46"/>
  <c r="DL133" i="46"/>
  <c r="DK133" i="46"/>
  <c r="AV133" i="46" s="1"/>
  <c r="DJ133" i="46"/>
  <c r="AU133" i="46" s="1"/>
  <c r="DI133" i="46"/>
  <c r="DH133" i="46"/>
  <c r="DG133" i="46"/>
  <c r="AR133" i="46" s="1"/>
  <c r="DF133" i="46"/>
  <c r="AQ133" i="46" s="1"/>
  <c r="DE133" i="46"/>
  <c r="AP133" i="46" s="1"/>
  <c r="DD133" i="46"/>
  <c r="DC133" i="46"/>
  <c r="AN133" i="46" s="1"/>
  <c r="DB133" i="46"/>
  <c r="DA133" i="46"/>
  <c r="CZ133" i="46"/>
  <c r="AK133" i="46" s="1"/>
  <c r="CY133" i="46"/>
  <c r="AJ133" i="46" s="1"/>
  <c r="CX133" i="46"/>
  <c r="AI133" i="46" s="1"/>
  <c r="CW133" i="46"/>
  <c r="CV133" i="46"/>
  <c r="CU133" i="46"/>
  <c r="AF133" i="46" s="1"/>
  <c r="CT133" i="46"/>
  <c r="AE133" i="46" s="1"/>
  <c r="CS133" i="46"/>
  <c r="AD133" i="46" s="1"/>
  <c r="CR133" i="46"/>
  <c r="AC133" i="46" s="1"/>
  <c r="CQ133" i="46"/>
  <c r="CP133" i="46"/>
  <c r="CO133" i="46"/>
  <c r="CN133" i="46"/>
  <c r="CM133" i="46"/>
  <c r="X133" i="46" s="1"/>
  <c r="CL133" i="46"/>
  <c r="CK133" i="46"/>
  <c r="CJ133" i="46"/>
  <c r="CI133" i="46"/>
  <c r="T133" i="46" s="1"/>
  <c r="CH133" i="46"/>
  <c r="S133" i="46" s="1"/>
  <c r="CG133" i="46"/>
  <c r="CF133" i="46"/>
  <c r="CE133" i="46"/>
  <c r="P133" i="46" s="1"/>
  <c r="CD133" i="46"/>
  <c r="CC133" i="46"/>
  <c r="N133" i="46" s="1"/>
  <c r="CB133" i="46"/>
  <c r="M133" i="46" s="1"/>
  <c r="CA133" i="46"/>
  <c r="L133" i="46" s="1"/>
  <c r="BZ133" i="46"/>
  <c r="BY133" i="46"/>
  <c r="J133" i="46" s="1"/>
  <c r="BX133" i="46"/>
  <c r="BW133" i="46"/>
  <c r="H133" i="46" s="1"/>
  <c r="BV133" i="46"/>
  <c r="G133" i="46" s="1"/>
  <c r="BU133" i="46"/>
  <c r="F133" i="46" s="1"/>
  <c r="BT133" i="46"/>
  <c r="E133" i="46" s="1"/>
  <c r="BS133" i="46"/>
  <c r="D133" i="46" s="1"/>
  <c r="B133" i="46"/>
  <c r="B133" i="44" s="1"/>
  <c r="A133" i="46"/>
  <c r="A131" i="27" s="1"/>
  <c r="EF132" i="46"/>
  <c r="EE132" i="46"/>
  <c r="ED132" i="46"/>
  <c r="EC132" i="46"/>
  <c r="EB132" i="46"/>
  <c r="EA132" i="46"/>
  <c r="BL132" i="46" s="1"/>
  <c r="DZ132" i="46"/>
  <c r="BK132" i="46" s="1"/>
  <c r="DY132" i="46"/>
  <c r="DX132" i="46"/>
  <c r="DW132" i="46"/>
  <c r="DV132" i="46"/>
  <c r="BG132" i="46" s="1"/>
  <c r="DU132" i="46"/>
  <c r="BF132" i="46" s="1"/>
  <c r="DT132" i="46"/>
  <c r="BE132" i="46" s="1"/>
  <c r="DS132" i="46"/>
  <c r="BD132" i="46" s="1"/>
  <c r="DR132" i="46"/>
  <c r="BC132" i="46" s="1"/>
  <c r="DQ132" i="46"/>
  <c r="BB132" i="46" s="1"/>
  <c r="DP132" i="46"/>
  <c r="DO132" i="46"/>
  <c r="AZ132" i="46" s="1"/>
  <c r="DN132" i="46"/>
  <c r="DM132" i="46"/>
  <c r="DL132" i="46"/>
  <c r="DK132" i="46"/>
  <c r="AV132" i="46" s="1"/>
  <c r="DJ132" i="46"/>
  <c r="AU132" i="46" s="1"/>
  <c r="DI132" i="46"/>
  <c r="DH132" i="46"/>
  <c r="DG132" i="46"/>
  <c r="AR132" i="46" s="1"/>
  <c r="DF132" i="46"/>
  <c r="DE132" i="46"/>
  <c r="DD132" i="46"/>
  <c r="DC132" i="46"/>
  <c r="AN132" i="46" s="1"/>
  <c r="DB132" i="46"/>
  <c r="AM132" i="46" s="1"/>
  <c r="DA132" i="46"/>
  <c r="AL132" i="46" s="1"/>
  <c r="CZ132" i="46"/>
  <c r="CY132" i="46"/>
  <c r="CX132" i="46"/>
  <c r="CW132" i="46"/>
  <c r="AH132" i="46" s="1"/>
  <c r="CV132" i="46"/>
  <c r="CU132" i="46"/>
  <c r="AF132" i="46" s="1"/>
  <c r="CT132" i="46"/>
  <c r="CS132" i="46"/>
  <c r="CR132" i="46"/>
  <c r="CQ132" i="46"/>
  <c r="AB132" i="46" s="1"/>
  <c r="CP132" i="46"/>
  <c r="CO132" i="46"/>
  <c r="CN132" i="46"/>
  <c r="CM132" i="46"/>
  <c r="X132" i="46" s="1"/>
  <c r="CL132" i="46"/>
  <c r="W132" i="46" s="1"/>
  <c r="CK132" i="46"/>
  <c r="V132" i="46" s="1"/>
  <c r="CJ132" i="46"/>
  <c r="CI132" i="46"/>
  <c r="T132" i="46" s="1"/>
  <c r="CH132" i="46"/>
  <c r="CG132" i="46"/>
  <c r="CF132" i="46"/>
  <c r="CE132" i="46"/>
  <c r="P132" i="46" s="1"/>
  <c r="CD132" i="46"/>
  <c r="CC132" i="46"/>
  <c r="N132" i="46" s="1"/>
  <c r="CB132" i="46"/>
  <c r="CA132" i="46"/>
  <c r="BZ132" i="46"/>
  <c r="K132" i="46" s="1"/>
  <c r="BY132" i="46"/>
  <c r="BX132" i="46"/>
  <c r="BW132" i="46"/>
  <c r="H132" i="46" s="1"/>
  <c r="BV132" i="46"/>
  <c r="G132" i="46" s="1"/>
  <c r="BU132" i="46"/>
  <c r="BT132" i="46"/>
  <c r="BS132" i="46"/>
  <c r="D132" i="46" s="1"/>
  <c r="B132" i="46"/>
  <c r="B132" i="44" s="1"/>
  <c r="A132" i="46"/>
  <c r="A130" i="27" s="1"/>
  <c r="EF131" i="46"/>
  <c r="EE131" i="46"/>
  <c r="ED131" i="46"/>
  <c r="BO131" i="46" s="1"/>
  <c r="EC131" i="46"/>
  <c r="EB131" i="46"/>
  <c r="EA131" i="46"/>
  <c r="BL131" i="46" s="1"/>
  <c r="DZ131" i="46"/>
  <c r="DY131" i="46"/>
  <c r="BJ131" i="46" s="1"/>
  <c r="DX131" i="46"/>
  <c r="BI131" i="46" s="1"/>
  <c r="DW131" i="46"/>
  <c r="BH131" i="46" s="1"/>
  <c r="DV131" i="46"/>
  <c r="BG131" i="46" s="1"/>
  <c r="DU131" i="46"/>
  <c r="DT131" i="46"/>
  <c r="DS131" i="46"/>
  <c r="DR131" i="46"/>
  <c r="BC131" i="46" s="1"/>
  <c r="DQ131" i="46"/>
  <c r="DP131" i="46"/>
  <c r="DO131" i="46"/>
  <c r="AZ131" i="46" s="1"/>
  <c r="DN131" i="46"/>
  <c r="DM131" i="46"/>
  <c r="DL131" i="46"/>
  <c r="DK131" i="46"/>
  <c r="DJ131" i="46"/>
  <c r="DI131" i="46"/>
  <c r="DH131" i="46"/>
  <c r="AS131" i="46" s="1"/>
  <c r="DG131" i="46"/>
  <c r="DF131" i="46"/>
  <c r="AQ131" i="46" s="1"/>
  <c r="DE131" i="46"/>
  <c r="AP131" i="46" s="1"/>
  <c r="DD131" i="46"/>
  <c r="DC131" i="46"/>
  <c r="DB131" i="46"/>
  <c r="DA131" i="46"/>
  <c r="AL131" i="46" s="1"/>
  <c r="CZ131" i="46"/>
  <c r="AK131" i="46" s="1"/>
  <c r="CY131" i="46"/>
  <c r="AJ131" i="46" s="1"/>
  <c r="CX131" i="46"/>
  <c r="AI131" i="46" s="1"/>
  <c r="CW131" i="46"/>
  <c r="CV131" i="46"/>
  <c r="CU131" i="46"/>
  <c r="AF131" i="46" s="1"/>
  <c r="CT131" i="46"/>
  <c r="CS131" i="46"/>
  <c r="CR131" i="46"/>
  <c r="AC131" i="46" s="1"/>
  <c r="CQ131" i="46"/>
  <c r="AB131" i="46" s="1"/>
  <c r="CP131" i="46"/>
  <c r="AA131" i="46" s="1"/>
  <c r="CO131" i="46"/>
  <c r="CN131" i="46"/>
  <c r="CM131" i="46"/>
  <c r="X131" i="46" s="1"/>
  <c r="CL131" i="46"/>
  <c r="W131" i="46" s="1"/>
  <c r="CK131" i="46"/>
  <c r="V131" i="46" s="1"/>
  <c r="CJ131" i="46"/>
  <c r="CI131" i="46"/>
  <c r="T131" i="46" s="1"/>
  <c r="CH131" i="46"/>
  <c r="S131" i="46" s="1"/>
  <c r="CG131" i="46"/>
  <c r="R131" i="46" s="1"/>
  <c r="CF131" i="46"/>
  <c r="CE131" i="46"/>
  <c r="P131" i="46" s="1"/>
  <c r="CD131" i="46"/>
  <c r="O131" i="46" s="1"/>
  <c r="CC131" i="46"/>
  <c r="CB131" i="46"/>
  <c r="CA131" i="46"/>
  <c r="L131" i="46" s="1"/>
  <c r="BZ131" i="46"/>
  <c r="K131" i="46" s="1"/>
  <c r="BY131" i="46"/>
  <c r="BX131" i="46"/>
  <c r="BW131" i="46"/>
  <c r="H131" i="46" s="1"/>
  <c r="BV131" i="46"/>
  <c r="BU131" i="46"/>
  <c r="F131" i="46" s="1"/>
  <c r="BT131" i="46"/>
  <c r="BS131" i="46"/>
  <c r="B131" i="46"/>
  <c r="B131" i="44" s="1"/>
  <c r="A131" i="46"/>
  <c r="A129" i="27" s="1"/>
  <c r="EF130" i="46"/>
  <c r="EE130" i="46"/>
  <c r="BP130" i="46" s="1"/>
  <c r="ED130" i="46"/>
  <c r="EC130" i="46"/>
  <c r="EB130" i="46"/>
  <c r="EA130" i="46"/>
  <c r="DZ130" i="46"/>
  <c r="DY130" i="46"/>
  <c r="DX130" i="46"/>
  <c r="DW130" i="46"/>
  <c r="DV130" i="46"/>
  <c r="DU130" i="46"/>
  <c r="DT130" i="46"/>
  <c r="DS130" i="46"/>
  <c r="BD130" i="46" s="1"/>
  <c r="DR130" i="46"/>
  <c r="DQ130" i="46"/>
  <c r="BB130" i="46" s="1"/>
  <c r="DP130" i="46"/>
  <c r="BA130" i="46" s="1"/>
  <c r="DO130" i="46"/>
  <c r="DN130" i="46"/>
  <c r="AY130" i="46" s="1"/>
  <c r="DM130" i="46"/>
  <c r="AX130" i="46" s="1"/>
  <c r="DL130" i="46"/>
  <c r="AW130" i="46" s="1"/>
  <c r="DK130" i="46"/>
  <c r="AV130" i="46" s="1"/>
  <c r="DJ130" i="46"/>
  <c r="DI130" i="46"/>
  <c r="AT130" i="46" s="1"/>
  <c r="DH130" i="46"/>
  <c r="AS130" i="46" s="1"/>
  <c r="DG130" i="46"/>
  <c r="AR130" i="46" s="1"/>
  <c r="DF130" i="46"/>
  <c r="DE130" i="46"/>
  <c r="AP130" i="46" s="1"/>
  <c r="DD130" i="46"/>
  <c r="DC130" i="46"/>
  <c r="DB130" i="46"/>
  <c r="DA130" i="46"/>
  <c r="CZ130" i="46"/>
  <c r="CY130" i="46"/>
  <c r="AJ130" i="46" s="1"/>
  <c r="CX130" i="46"/>
  <c r="AI130" i="46" s="1"/>
  <c r="CW130" i="46"/>
  <c r="AH130" i="46" s="1"/>
  <c r="CV130" i="46"/>
  <c r="CU130" i="46"/>
  <c r="AF130" i="46" s="1"/>
  <c r="CT130" i="46"/>
  <c r="CS130" i="46"/>
  <c r="CR130" i="46"/>
  <c r="AC130" i="46" s="1"/>
  <c r="CQ130" i="46"/>
  <c r="CP130" i="46"/>
  <c r="CO130" i="46"/>
  <c r="Z130" i="46" s="1"/>
  <c r="CN130" i="46"/>
  <c r="Y130" i="46" s="1"/>
  <c r="CM130" i="46"/>
  <c r="X130" i="46" s="1"/>
  <c r="CL130" i="46"/>
  <c r="CK130" i="46"/>
  <c r="V130" i="46" s="1"/>
  <c r="CJ130" i="46"/>
  <c r="CI130" i="46"/>
  <c r="T130" i="46" s="1"/>
  <c r="CH130" i="46"/>
  <c r="S130" i="46" s="1"/>
  <c r="CG130" i="46"/>
  <c r="CF130" i="46"/>
  <c r="CE130" i="46"/>
  <c r="P130" i="46" s="1"/>
  <c r="CD130" i="46"/>
  <c r="CC130" i="46"/>
  <c r="CB130" i="46"/>
  <c r="M130" i="46" s="1"/>
  <c r="CA130" i="46"/>
  <c r="L130" i="46" s="1"/>
  <c r="BZ130" i="46"/>
  <c r="K130" i="46" s="1"/>
  <c r="BY130" i="46"/>
  <c r="J130" i="46" s="1"/>
  <c r="BX130" i="46"/>
  <c r="BW130" i="46"/>
  <c r="H130" i="46" s="1"/>
  <c r="BV130" i="46"/>
  <c r="BU130" i="46"/>
  <c r="BT130" i="46"/>
  <c r="E130" i="46" s="1"/>
  <c r="BS130" i="46"/>
  <c r="D130" i="46" s="1"/>
  <c r="B130" i="46"/>
  <c r="B130" i="44" s="1"/>
  <c r="A130" i="46"/>
  <c r="A128" i="27" s="1"/>
  <c r="EF129" i="46"/>
  <c r="EE129" i="46"/>
  <c r="BP129" i="46" s="1"/>
  <c r="ED129" i="46"/>
  <c r="BO129" i="44" s="1"/>
  <c r="EC129" i="46"/>
  <c r="BN129" i="46" s="1"/>
  <c r="EB129" i="46"/>
  <c r="EA129" i="46"/>
  <c r="BL129" i="46" s="1"/>
  <c r="DZ129" i="46"/>
  <c r="DY129" i="46"/>
  <c r="DX129" i="46"/>
  <c r="DW129" i="46"/>
  <c r="DV129" i="46"/>
  <c r="BG129" i="46" s="1"/>
  <c r="DU129" i="46"/>
  <c r="DT129" i="46"/>
  <c r="DS129" i="46"/>
  <c r="BD129" i="46" s="1"/>
  <c r="DR129" i="46"/>
  <c r="BC129" i="46" s="1"/>
  <c r="DQ129" i="46"/>
  <c r="DP129" i="46"/>
  <c r="BA129" i="46" s="1"/>
  <c r="DO129" i="46"/>
  <c r="AZ129" i="46" s="1"/>
  <c r="DN129" i="46"/>
  <c r="AY129" i="46" s="1"/>
  <c r="DM129" i="46"/>
  <c r="AX129" i="46" s="1"/>
  <c r="DL129" i="46"/>
  <c r="DK129" i="46"/>
  <c r="AV129" i="46" s="1"/>
  <c r="DJ129" i="46"/>
  <c r="DI129" i="46"/>
  <c r="AT129" i="46" s="1"/>
  <c r="DH129" i="46"/>
  <c r="DG129" i="46"/>
  <c r="DF129" i="46"/>
  <c r="AQ129" i="46" s="1"/>
  <c r="DE129" i="46"/>
  <c r="AP129" i="46" s="1"/>
  <c r="DD129" i="46"/>
  <c r="DC129" i="46"/>
  <c r="DB129" i="46"/>
  <c r="AM129" i="46" s="1"/>
  <c r="DA129" i="46"/>
  <c r="AL129" i="46" s="1"/>
  <c r="CZ129" i="46"/>
  <c r="CY129" i="46"/>
  <c r="CX129" i="46"/>
  <c r="CW129" i="46"/>
  <c r="CV129" i="46"/>
  <c r="CU129" i="46"/>
  <c r="AF129" i="46" s="1"/>
  <c r="CT129" i="46"/>
  <c r="AE129" i="46" s="1"/>
  <c r="CS129" i="46"/>
  <c r="CR129" i="46"/>
  <c r="AC129" i="46" s="1"/>
  <c r="CQ129" i="46"/>
  <c r="CP129" i="46"/>
  <c r="AA129" i="46" s="1"/>
  <c r="CO129" i="46"/>
  <c r="CN129" i="46"/>
  <c r="CM129" i="46"/>
  <c r="X129" i="46" s="1"/>
  <c r="CL129" i="46"/>
  <c r="W129" i="46" s="1"/>
  <c r="CK129" i="46"/>
  <c r="CJ129" i="46"/>
  <c r="CI129" i="46"/>
  <c r="T129" i="46" s="1"/>
  <c r="CH129" i="46"/>
  <c r="CG129" i="46"/>
  <c r="R129" i="46" s="1"/>
  <c r="CF129" i="46"/>
  <c r="CE129" i="46"/>
  <c r="CD129" i="46"/>
  <c r="O129" i="46" s="1"/>
  <c r="CC129" i="46"/>
  <c r="CB129" i="46"/>
  <c r="CA129" i="46"/>
  <c r="L129" i="46" s="1"/>
  <c r="BZ129" i="46"/>
  <c r="K129" i="46" s="1"/>
  <c r="BY129" i="46"/>
  <c r="J129" i="46" s="1"/>
  <c r="BX129" i="46"/>
  <c r="BW129" i="46"/>
  <c r="BV129" i="46"/>
  <c r="BU129" i="46"/>
  <c r="BT129" i="46"/>
  <c r="E129" i="46" s="1"/>
  <c r="BS129" i="46"/>
  <c r="D129" i="46" s="1"/>
  <c r="BO129" i="46"/>
  <c r="B129" i="46"/>
  <c r="B129" i="44" s="1"/>
  <c r="A129" i="46"/>
  <c r="A127" i="27" s="1"/>
  <c r="EF128" i="46"/>
  <c r="BQ128" i="46" s="1"/>
  <c r="EE128" i="46"/>
  <c r="ED128" i="46"/>
  <c r="BO128" i="46" s="1"/>
  <c r="EC128" i="46"/>
  <c r="EB128" i="46"/>
  <c r="BM128" i="46" s="1"/>
  <c r="EA128" i="46"/>
  <c r="BL128" i="46" s="1"/>
  <c r="DZ128" i="46"/>
  <c r="DY128" i="46"/>
  <c r="DX128" i="46"/>
  <c r="DW128" i="46"/>
  <c r="BH128" i="46" s="1"/>
  <c r="DV128" i="46"/>
  <c r="DU128" i="46"/>
  <c r="DT128" i="46"/>
  <c r="BE128" i="46" s="1"/>
  <c r="DS128" i="46"/>
  <c r="BD128" i="46" s="1"/>
  <c r="DR128" i="46"/>
  <c r="DQ128" i="46"/>
  <c r="DP128" i="46"/>
  <c r="BA128" i="46" s="1"/>
  <c r="DO128" i="46"/>
  <c r="DN128" i="46"/>
  <c r="AY128" i="46" s="1"/>
  <c r="DM128" i="46"/>
  <c r="DL128" i="46"/>
  <c r="AW128" i="46" s="1"/>
  <c r="DK128" i="46"/>
  <c r="AV128" i="46" s="1"/>
  <c r="DJ128" i="46"/>
  <c r="AU128" i="46" s="1"/>
  <c r="DI128" i="46"/>
  <c r="DH128" i="46"/>
  <c r="AS128" i="46" s="1"/>
  <c r="DG128" i="46"/>
  <c r="DF128" i="46"/>
  <c r="AQ128" i="46" s="1"/>
  <c r="DE128" i="46"/>
  <c r="DD128" i="46"/>
  <c r="AO128" i="46" s="1"/>
  <c r="DC128" i="46"/>
  <c r="DB128" i="46"/>
  <c r="AM128" i="46" s="1"/>
  <c r="DA128" i="46"/>
  <c r="CZ128" i="46"/>
  <c r="AK128" i="46" s="1"/>
  <c r="CY128" i="46"/>
  <c r="CX128" i="46"/>
  <c r="AI128" i="46" s="1"/>
  <c r="CW128" i="46"/>
  <c r="CV128" i="46"/>
  <c r="AG128" i="46" s="1"/>
  <c r="CU128" i="46"/>
  <c r="AF128" i="46" s="1"/>
  <c r="CT128" i="46"/>
  <c r="AE128" i="46" s="1"/>
  <c r="CS128" i="46"/>
  <c r="CR128" i="46"/>
  <c r="CQ128" i="46"/>
  <c r="AB128" i="46" s="1"/>
  <c r="CP128" i="46"/>
  <c r="CO128" i="46"/>
  <c r="CN128" i="46"/>
  <c r="Y128" i="46" s="1"/>
  <c r="CM128" i="46"/>
  <c r="X128" i="46" s="1"/>
  <c r="CL128" i="46"/>
  <c r="CK128" i="46"/>
  <c r="CJ128" i="46"/>
  <c r="CI128" i="46"/>
  <c r="T128" i="46" s="1"/>
  <c r="CH128" i="46"/>
  <c r="S128" i="46" s="1"/>
  <c r="CG128" i="46"/>
  <c r="R128" i="46" s="1"/>
  <c r="CF128" i="46"/>
  <c r="Q128" i="46" s="1"/>
  <c r="CE128" i="46"/>
  <c r="CD128" i="46"/>
  <c r="CC128" i="46"/>
  <c r="CB128" i="46"/>
  <c r="CA128" i="46"/>
  <c r="L128" i="46" s="1"/>
  <c r="BZ128" i="46"/>
  <c r="K128" i="46" s="1"/>
  <c r="BY128" i="46"/>
  <c r="BX128" i="46"/>
  <c r="I128" i="46" s="1"/>
  <c r="BW128" i="46"/>
  <c r="BV128" i="46"/>
  <c r="G128" i="46" s="1"/>
  <c r="BU128" i="46"/>
  <c r="BT128" i="46"/>
  <c r="E128" i="46" s="1"/>
  <c r="BS128" i="46"/>
  <c r="B128" i="46"/>
  <c r="B128" i="44" s="1"/>
  <c r="A128" i="46"/>
  <c r="A126" i="27" s="1"/>
  <c r="EF127" i="46"/>
  <c r="BQ127" i="46" s="1"/>
  <c r="EE127" i="46"/>
  <c r="BP127" i="46" s="1"/>
  <c r="ED127" i="46"/>
  <c r="BO127" i="44" s="1"/>
  <c r="EC127" i="46"/>
  <c r="EB127" i="46"/>
  <c r="BM127" i="46" s="1"/>
  <c r="EA127" i="46"/>
  <c r="BL127" i="46" s="1"/>
  <c r="DZ127" i="46"/>
  <c r="BK127" i="46" s="1"/>
  <c r="DY127" i="46"/>
  <c r="DX127" i="46"/>
  <c r="BI127" i="46" s="1"/>
  <c r="DW127" i="46"/>
  <c r="DV127" i="46"/>
  <c r="DU127" i="46"/>
  <c r="DT127" i="46"/>
  <c r="DS127" i="46"/>
  <c r="DR127" i="46"/>
  <c r="DQ127" i="46"/>
  <c r="BB127" i="46" s="1"/>
  <c r="DP127" i="46"/>
  <c r="BA127" i="46" s="1"/>
  <c r="DO127" i="46"/>
  <c r="AZ127" i="46" s="1"/>
  <c r="DN127" i="46"/>
  <c r="DM127" i="46"/>
  <c r="DL127" i="46"/>
  <c r="AW127" i="46" s="1"/>
  <c r="DK127" i="46"/>
  <c r="DJ127" i="46"/>
  <c r="AU127" i="46" s="1"/>
  <c r="DI127" i="46"/>
  <c r="DH127" i="46"/>
  <c r="AS127" i="46" s="1"/>
  <c r="DG127" i="46"/>
  <c r="DF127" i="46"/>
  <c r="AQ127" i="46" s="1"/>
  <c r="DE127" i="46"/>
  <c r="DD127" i="46"/>
  <c r="AO127" i="46" s="1"/>
  <c r="DC127" i="46"/>
  <c r="AN127" i="46" s="1"/>
  <c r="DB127" i="46"/>
  <c r="AM127" i="46" s="1"/>
  <c r="DA127" i="46"/>
  <c r="CZ127" i="46"/>
  <c r="CY127" i="46"/>
  <c r="AJ127" i="46" s="1"/>
  <c r="CX127" i="46"/>
  <c r="AI127" i="46" s="1"/>
  <c r="CW127" i="46"/>
  <c r="CV127" i="46"/>
  <c r="AG127" i="46" s="1"/>
  <c r="CU127" i="46"/>
  <c r="AF127" i="46" s="1"/>
  <c r="CT127" i="46"/>
  <c r="AE127" i="46" s="1"/>
  <c r="CS127" i="46"/>
  <c r="AD127" i="46" s="1"/>
  <c r="CR127" i="46"/>
  <c r="AC127" i="46" s="1"/>
  <c r="CQ127" i="46"/>
  <c r="AB127" i="46" s="1"/>
  <c r="CP127" i="46"/>
  <c r="AA127" i="46" s="1"/>
  <c r="CO127" i="46"/>
  <c r="CN127" i="46"/>
  <c r="Y127" i="46" s="1"/>
  <c r="CM127" i="46"/>
  <c r="X127" i="46" s="1"/>
  <c r="CL127" i="46"/>
  <c r="CK127" i="46"/>
  <c r="CJ127" i="46"/>
  <c r="CI127" i="46"/>
  <c r="T127" i="46" s="1"/>
  <c r="CH127" i="46"/>
  <c r="CG127" i="46"/>
  <c r="CF127" i="46"/>
  <c r="Q127" i="46" s="1"/>
  <c r="CE127" i="46"/>
  <c r="CD127" i="46"/>
  <c r="CC127" i="46"/>
  <c r="CB127" i="46"/>
  <c r="M127" i="46" s="1"/>
  <c r="CA127" i="46"/>
  <c r="L127" i="46" s="1"/>
  <c r="BZ127" i="46"/>
  <c r="BY127" i="46"/>
  <c r="BX127" i="46"/>
  <c r="I127" i="46" s="1"/>
  <c r="BW127" i="46"/>
  <c r="BV127" i="46"/>
  <c r="G127" i="46" s="1"/>
  <c r="BU127" i="46"/>
  <c r="F127" i="46" s="1"/>
  <c r="BT127" i="46"/>
  <c r="E127" i="46" s="1"/>
  <c r="BS127" i="46"/>
  <c r="D127" i="46" s="1"/>
  <c r="BO127" i="46"/>
  <c r="B127" i="46"/>
  <c r="B127" i="44" s="1"/>
  <c r="A127" i="46"/>
  <c r="A125" i="27" s="1"/>
  <c r="EF126" i="46"/>
  <c r="BQ126" i="46" s="1"/>
  <c r="EE126" i="46"/>
  <c r="ED126" i="46"/>
  <c r="EC126" i="46"/>
  <c r="BN126" i="46" s="1"/>
  <c r="EB126" i="46"/>
  <c r="EA126" i="46"/>
  <c r="DZ126" i="46"/>
  <c r="DY126" i="46"/>
  <c r="BJ126" i="46" s="1"/>
  <c r="DX126" i="46"/>
  <c r="BI126" i="46" s="1"/>
  <c r="DW126" i="46"/>
  <c r="DV126" i="46"/>
  <c r="DU126" i="46"/>
  <c r="BF126" i="46" s="1"/>
  <c r="DT126" i="46"/>
  <c r="BE126" i="46" s="1"/>
  <c r="DS126" i="46"/>
  <c r="DR126" i="46"/>
  <c r="DQ126" i="46"/>
  <c r="DP126" i="46"/>
  <c r="DO126" i="46"/>
  <c r="AZ126" i="46" s="1"/>
  <c r="DN126" i="46"/>
  <c r="DM126" i="46"/>
  <c r="AX126" i="46" s="1"/>
  <c r="DL126" i="46"/>
  <c r="AW126" i="46" s="1"/>
  <c r="DK126" i="46"/>
  <c r="DJ126" i="46"/>
  <c r="DI126" i="46"/>
  <c r="AT126" i="46" s="1"/>
  <c r="DH126" i="46"/>
  <c r="DG126" i="46"/>
  <c r="AR126" i="46" s="1"/>
  <c r="DF126" i="46"/>
  <c r="AQ126" i="46" s="1"/>
  <c r="DE126" i="46"/>
  <c r="AP126" i="46" s="1"/>
  <c r="DD126" i="46"/>
  <c r="AO126" i="46" s="1"/>
  <c r="DC126" i="46"/>
  <c r="DB126" i="46"/>
  <c r="DA126" i="46"/>
  <c r="CZ126" i="46"/>
  <c r="CY126" i="46"/>
  <c r="CX126" i="46"/>
  <c r="AI126" i="46" s="1"/>
  <c r="CW126" i="46"/>
  <c r="AH126" i="46" s="1"/>
  <c r="CV126" i="46"/>
  <c r="CU126" i="46"/>
  <c r="CT126" i="46"/>
  <c r="CS126" i="46"/>
  <c r="CR126" i="46"/>
  <c r="CQ126" i="46"/>
  <c r="CP126" i="46"/>
  <c r="CO126" i="46"/>
  <c r="Z126" i="46" s="1"/>
  <c r="CN126" i="46"/>
  <c r="Y126" i="46" s="1"/>
  <c r="CM126" i="46"/>
  <c r="X126" i="46" s="1"/>
  <c r="CL126" i="46"/>
  <c r="CK126" i="46"/>
  <c r="CJ126" i="46"/>
  <c r="U126" i="46" s="1"/>
  <c r="CI126" i="46"/>
  <c r="T126" i="46" s="1"/>
  <c r="CH126" i="46"/>
  <c r="CG126" i="46"/>
  <c r="R126" i="46" s="1"/>
  <c r="CF126" i="46"/>
  <c r="CE126" i="46"/>
  <c r="P126" i="46" s="1"/>
  <c r="CD126" i="46"/>
  <c r="CC126" i="46"/>
  <c r="CB126" i="46"/>
  <c r="CA126" i="46"/>
  <c r="BZ126" i="46"/>
  <c r="K126" i="46" s="1"/>
  <c r="BY126" i="46"/>
  <c r="BX126" i="46"/>
  <c r="BW126" i="46"/>
  <c r="BV126" i="46"/>
  <c r="BU126" i="46"/>
  <c r="F126" i="46" s="1"/>
  <c r="BT126" i="46"/>
  <c r="BS126" i="46"/>
  <c r="B126" i="46"/>
  <c r="B126" i="44" s="1"/>
  <c r="A126" i="46"/>
  <c r="A124" i="27" s="1"/>
  <c r="EF125" i="46"/>
  <c r="BQ125" i="46" s="1"/>
  <c r="EE125" i="46"/>
  <c r="ED125" i="46"/>
  <c r="EC125" i="46"/>
  <c r="EB125" i="46"/>
  <c r="BM125" i="46" s="1"/>
  <c r="EA125" i="46"/>
  <c r="DZ125" i="46"/>
  <c r="BK125" i="46" s="1"/>
  <c r="DY125" i="46"/>
  <c r="BJ125" i="46" s="1"/>
  <c r="DX125" i="46"/>
  <c r="BI125" i="46" s="1"/>
  <c r="DW125" i="46"/>
  <c r="BH125" i="46" s="1"/>
  <c r="DV125" i="46"/>
  <c r="DU125" i="46"/>
  <c r="DT125" i="46"/>
  <c r="DS125" i="46"/>
  <c r="DR125" i="46"/>
  <c r="DQ125" i="46"/>
  <c r="BB125" i="46" s="1"/>
  <c r="DP125" i="46"/>
  <c r="BA125" i="46" s="1"/>
  <c r="DO125" i="46"/>
  <c r="AZ125" i="46" s="1"/>
  <c r="DN125" i="46"/>
  <c r="DM125" i="46"/>
  <c r="AX125" i="46" s="1"/>
  <c r="DL125" i="46"/>
  <c r="DK125" i="46"/>
  <c r="AV125" i="46" s="1"/>
  <c r="DJ125" i="46"/>
  <c r="DI125" i="46"/>
  <c r="AT125" i="46" s="1"/>
  <c r="DH125" i="46"/>
  <c r="AS125" i="46" s="1"/>
  <c r="DG125" i="46"/>
  <c r="DF125" i="46"/>
  <c r="DE125" i="46"/>
  <c r="DD125" i="46"/>
  <c r="AO125" i="46" s="1"/>
  <c r="DC125" i="46"/>
  <c r="DB125" i="46"/>
  <c r="AM125" i="46" s="1"/>
  <c r="DA125" i="46"/>
  <c r="AL125" i="46" s="1"/>
  <c r="CZ125" i="46"/>
  <c r="CY125" i="46"/>
  <c r="AJ125" i="46" s="1"/>
  <c r="CX125" i="46"/>
  <c r="CW125" i="46"/>
  <c r="CV125" i="46"/>
  <c r="CU125" i="46"/>
  <c r="AF125" i="46" s="1"/>
  <c r="CT125" i="46"/>
  <c r="AE125" i="46" s="1"/>
  <c r="CS125" i="46"/>
  <c r="CR125" i="46"/>
  <c r="AC125" i="46" s="1"/>
  <c r="CQ125" i="46"/>
  <c r="AB125" i="46" s="1"/>
  <c r="CP125" i="46"/>
  <c r="CO125" i="46"/>
  <c r="CN125" i="46"/>
  <c r="CM125" i="46"/>
  <c r="X125" i="46" s="1"/>
  <c r="CL125" i="46"/>
  <c r="W125" i="46" s="1"/>
  <c r="CK125" i="46"/>
  <c r="V125" i="46" s="1"/>
  <c r="CJ125" i="46"/>
  <c r="U125" i="46" s="1"/>
  <c r="CI125" i="46"/>
  <c r="T125" i="46" s="1"/>
  <c r="CH125" i="46"/>
  <c r="CG125" i="46"/>
  <c r="CF125" i="46"/>
  <c r="CE125" i="46"/>
  <c r="P125" i="46" s="1"/>
  <c r="CD125" i="46"/>
  <c r="CC125" i="46"/>
  <c r="N125" i="46" s="1"/>
  <c r="CB125" i="46"/>
  <c r="M125" i="46" s="1"/>
  <c r="CA125" i="46"/>
  <c r="L125" i="46" s="1"/>
  <c r="BZ125" i="46"/>
  <c r="K125" i="44" s="1"/>
  <c r="BY125" i="46"/>
  <c r="J125" i="46" s="1"/>
  <c r="BX125" i="46"/>
  <c r="I125" i="46" s="1"/>
  <c r="BW125" i="46"/>
  <c r="BV125" i="46"/>
  <c r="BU125" i="46"/>
  <c r="BT125" i="46"/>
  <c r="BS125" i="46"/>
  <c r="D125" i="46" s="1"/>
  <c r="B125" i="46"/>
  <c r="B125" i="44" s="1"/>
  <c r="A125" i="46"/>
  <c r="EF124" i="46"/>
  <c r="BQ124" i="46" s="1"/>
  <c r="EE124" i="46"/>
  <c r="BP124" i="46" s="1"/>
  <c r="ED124" i="46"/>
  <c r="EC124" i="46"/>
  <c r="EB124" i="46"/>
  <c r="BM124" i="46" s="1"/>
  <c r="EA124" i="46"/>
  <c r="DZ124" i="46"/>
  <c r="BK124" i="46" s="1"/>
  <c r="DY124" i="46"/>
  <c r="BJ124" i="46" s="1"/>
  <c r="DX124" i="46"/>
  <c r="DW124" i="46"/>
  <c r="DV124" i="46"/>
  <c r="BG124" i="46" s="1"/>
  <c r="DU124" i="46"/>
  <c r="DT124" i="46"/>
  <c r="DS124" i="46"/>
  <c r="DR124" i="46"/>
  <c r="DQ124" i="46"/>
  <c r="BB124" i="46" s="1"/>
  <c r="DP124" i="46"/>
  <c r="DO124" i="46"/>
  <c r="AZ124" i="46" s="1"/>
  <c r="DN124" i="46"/>
  <c r="AY124" i="46" s="1"/>
  <c r="DM124" i="46"/>
  <c r="AX124" i="46" s="1"/>
  <c r="DL124" i="46"/>
  <c r="AW124" i="46" s="1"/>
  <c r="DK124" i="46"/>
  <c r="DJ124" i="46"/>
  <c r="AU124" i="46" s="1"/>
  <c r="DI124" i="46"/>
  <c r="DH124" i="46"/>
  <c r="AS124" i="46" s="1"/>
  <c r="DG124" i="46"/>
  <c r="DF124" i="46"/>
  <c r="DE124" i="46"/>
  <c r="AP124" i="46" s="1"/>
  <c r="DD124" i="46"/>
  <c r="DC124" i="46"/>
  <c r="DB124" i="46"/>
  <c r="DA124" i="46"/>
  <c r="CZ124" i="46"/>
  <c r="AK124" i="46" s="1"/>
  <c r="CY124" i="46"/>
  <c r="CX124" i="46"/>
  <c r="CW124" i="46"/>
  <c r="AH124" i="46" s="1"/>
  <c r="CV124" i="46"/>
  <c r="AG124" i="46" s="1"/>
  <c r="CU124" i="46"/>
  <c r="CT124" i="46"/>
  <c r="AE124" i="46" s="1"/>
  <c r="CS124" i="46"/>
  <c r="AD124" i="46" s="1"/>
  <c r="CR124" i="46"/>
  <c r="CQ124" i="46"/>
  <c r="CP124" i="46"/>
  <c r="CO124" i="46"/>
  <c r="CN124" i="46"/>
  <c r="CM124" i="46"/>
  <c r="CL124" i="46"/>
  <c r="W124" i="46" s="1"/>
  <c r="CK124" i="46"/>
  <c r="CJ124" i="46"/>
  <c r="CI124" i="46"/>
  <c r="CH124" i="46"/>
  <c r="S124" i="46" s="1"/>
  <c r="CG124" i="46"/>
  <c r="CF124" i="46"/>
  <c r="Q124" i="46" s="1"/>
  <c r="CE124" i="46"/>
  <c r="CD124" i="46"/>
  <c r="O124" i="46" s="1"/>
  <c r="CC124" i="46"/>
  <c r="CB124" i="46"/>
  <c r="M124" i="46" s="1"/>
  <c r="CA124" i="46"/>
  <c r="BZ124" i="46"/>
  <c r="K124" i="46" s="1"/>
  <c r="BY124" i="46"/>
  <c r="J124" i="46" s="1"/>
  <c r="BX124" i="46"/>
  <c r="BW124" i="46"/>
  <c r="BV124" i="46"/>
  <c r="BU124" i="46"/>
  <c r="BT124" i="46"/>
  <c r="E124" i="46" s="1"/>
  <c r="BS124" i="46"/>
  <c r="B124" i="46"/>
  <c r="B124" i="44" s="1"/>
  <c r="A124" i="46"/>
  <c r="A122" i="27" s="1"/>
  <c r="EF123" i="46"/>
  <c r="BQ123" i="46" s="1"/>
  <c r="EE123" i="46"/>
  <c r="ED123" i="46"/>
  <c r="BO123" i="44" s="1"/>
  <c r="EC123" i="46"/>
  <c r="BN123" i="46" s="1"/>
  <c r="EB123" i="46"/>
  <c r="BM123" i="46" s="1"/>
  <c r="EA123" i="46"/>
  <c r="BL123" i="46" s="1"/>
  <c r="DZ123" i="46"/>
  <c r="BK123" i="46" s="1"/>
  <c r="DY123" i="46"/>
  <c r="BJ123" i="46" s="1"/>
  <c r="DX123" i="46"/>
  <c r="BI123" i="46" s="1"/>
  <c r="DW123" i="46"/>
  <c r="DV123" i="46"/>
  <c r="DU123" i="46"/>
  <c r="BF123" i="46" s="1"/>
  <c r="DT123" i="46"/>
  <c r="BE123" i="46" s="1"/>
  <c r="DS123" i="46"/>
  <c r="DR123" i="46"/>
  <c r="BC123" i="46" s="1"/>
  <c r="DQ123" i="46"/>
  <c r="BB123" i="46" s="1"/>
  <c r="DP123" i="46"/>
  <c r="BA123" i="46" s="1"/>
  <c r="DO123" i="46"/>
  <c r="DN123" i="46"/>
  <c r="AY123" i="46" s="1"/>
  <c r="DM123" i="46"/>
  <c r="AX123" i="46" s="1"/>
  <c r="DL123" i="46"/>
  <c r="DK123" i="46"/>
  <c r="AV123" i="46" s="1"/>
  <c r="DJ123" i="46"/>
  <c r="AU123" i="46" s="1"/>
  <c r="DI123" i="46"/>
  <c r="DH123" i="46"/>
  <c r="DG123" i="46"/>
  <c r="DF123" i="46"/>
  <c r="DE123" i="46"/>
  <c r="AP123" i="46" s="1"/>
  <c r="DD123" i="46"/>
  <c r="DC123" i="46"/>
  <c r="DB123" i="46"/>
  <c r="AM123" i="46" s="1"/>
  <c r="DA123" i="46"/>
  <c r="AL123" i="46" s="1"/>
  <c r="CZ123" i="46"/>
  <c r="CY123" i="46"/>
  <c r="CX123" i="46"/>
  <c r="AI123" i="46" s="1"/>
  <c r="CW123" i="46"/>
  <c r="AH123" i="46" s="1"/>
  <c r="CV123" i="46"/>
  <c r="AG123" i="46" s="1"/>
  <c r="CU123" i="46"/>
  <c r="AF123" i="46" s="1"/>
  <c r="CT123" i="46"/>
  <c r="AE123" i="46" s="1"/>
  <c r="CS123" i="46"/>
  <c r="AD123" i="46" s="1"/>
  <c r="CR123" i="46"/>
  <c r="AC123" i="46" s="1"/>
  <c r="CQ123" i="46"/>
  <c r="CP123" i="46"/>
  <c r="AA123" i="46" s="1"/>
  <c r="CO123" i="46"/>
  <c r="CN123" i="46"/>
  <c r="CM123" i="46"/>
  <c r="X123" i="46" s="1"/>
  <c r="CL123" i="46"/>
  <c r="W123" i="46" s="1"/>
  <c r="CK123" i="46"/>
  <c r="V123" i="46" s="1"/>
  <c r="CJ123" i="46"/>
  <c r="U123" i="46" s="1"/>
  <c r="CI123" i="46"/>
  <c r="CH123" i="46"/>
  <c r="CG123" i="46"/>
  <c r="R123" i="46" s="1"/>
  <c r="CF123" i="46"/>
  <c r="Q123" i="46" s="1"/>
  <c r="CE123" i="46"/>
  <c r="CD123" i="46"/>
  <c r="O123" i="46" s="1"/>
  <c r="CC123" i="46"/>
  <c r="CB123" i="46"/>
  <c r="M123" i="46" s="1"/>
  <c r="CA123" i="46"/>
  <c r="BZ123" i="46"/>
  <c r="BY123" i="46"/>
  <c r="J123" i="46" s="1"/>
  <c r="BX123" i="46"/>
  <c r="BW123" i="46"/>
  <c r="BV123" i="46"/>
  <c r="G123" i="46" s="1"/>
  <c r="BU123" i="46"/>
  <c r="BT123" i="46"/>
  <c r="BS123" i="46"/>
  <c r="BO123" i="46"/>
  <c r="B123" i="46"/>
  <c r="B123" i="44" s="1"/>
  <c r="A123" i="46"/>
  <c r="A121" i="27" s="1"/>
  <c r="EF122" i="46"/>
  <c r="BQ122" i="46" s="1"/>
  <c r="EE122" i="46"/>
  <c r="BP122" i="46" s="1"/>
  <c r="ED122" i="46"/>
  <c r="BO122" i="46" s="1"/>
  <c r="EC122" i="46"/>
  <c r="BN122" i="46" s="1"/>
  <c r="EB122" i="46"/>
  <c r="EA122" i="46"/>
  <c r="BL122" i="46" s="1"/>
  <c r="DZ122" i="46"/>
  <c r="BK122" i="46" s="1"/>
  <c r="DY122" i="46"/>
  <c r="DX122" i="46"/>
  <c r="DW122" i="46"/>
  <c r="BH122" i="46" s="1"/>
  <c r="DV122" i="46"/>
  <c r="BG122" i="46" s="1"/>
  <c r="DU122" i="46"/>
  <c r="DT122" i="46"/>
  <c r="DS122" i="46"/>
  <c r="BD122" i="46" s="1"/>
  <c r="DR122" i="46"/>
  <c r="DQ122" i="46"/>
  <c r="DP122" i="46"/>
  <c r="DO122" i="46"/>
  <c r="AZ122" i="46" s="1"/>
  <c r="DN122" i="46"/>
  <c r="AY122" i="46" s="1"/>
  <c r="DM122" i="46"/>
  <c r="AX122" i="46" s="1"/>
  <c r="DL122" i="46"/>
  <c r="DK122" i="46"/>
  <c r="DJ122" i="46"/>
  <c r="AU122" i="46" s="1"/>
  <c r="DI122" i="46"/>
  <c r="DH122" i="46"/>
  <c r="AS122" i="46" s="1"/>
  <c r="DG122" i="46"/>
  <c r="DF122" i="46"/>
  <c r="DE122" i="46"/>
  <c r="DD122" i="46"/>
  <c r="DC122" i="46"/>
  <c r="DB122" i="46"/>
  <c r="DA122" i="46"/>
  <c r="AL122" i="46" s="1"/>
  <c r="CZ122" i="46"/>
  <c r="AK122" i="46" s="1"/>
  <c r="CY122" i="46"/>
  <c r="CX122" i="46"/>
  <c r="AI122" i="46" s="1"/>
  <c r="CW122" i="46"/>
  <c r="AH122" i="46" s="1"/>
  <c r="CV122" i="46"/>
  <c r="CU122" i="46"/>
  <c r="CT122" i="46"/>
  <c r="CS122" i="46"/>
  <c r="CR122" i="46"/>
  <c r="AC122" i="46" s="1"/>
  <c r="CQ122" i="46"/>
  <c r="AB122" i="46" s="1"/>
  <c r="CP122" i="46"/>
  <c r="CO122" i="46"/>
  <c r="Z122" i="46" s="1"/>
  <c r="CN122" i="46"/>
  <c r="CM122" i="46"/>
  <c r="CL122" i="46"/>
  <c r="W122" i="46" s="1"/>
  <c r="CK122" i="46"/>
  <c r="V122" i="46" s="1"/>
  <c r="CJ122" i="46"/>
  <c r="CI122" i="46"/>
  <c r="T122" i="46" s="1"/>
  <c r="CH122" i="46"/>
  <c r="S122" i="46" s="1"/>
  <c r="CG122" i="46"/>
  <c r="R122" i="46" s="1"/>
  <c r="CF122" i="46"/>
  <c r="CE122" i="46"/>
  <c r="P122" i="46" s="1"/>
  <c r="CD122" i="46"/>
  <c r="O122" i="46" s="1"/>
  <c r="CC122" i="46"/>
  <c r="N122" i="46" s="1"/>
  <c r="CB122" i="46"/>
  <c r="CA122" i="46"/>
  <c r="L122" i="46" s="1"/>
  <c r="BZ122" i="46"/>
  <c r="K122" i="46" s="1"/>
  <c r="BY122" i="46"/>
  <c r="BX122" i="46"/>
  <c r="BW122" i="46"/>
  <c r="BV122" i="46"/>
  <c r="BU122" i="46"/>
  <c r="F122" i="46" s="1"/>
  <c r="BT122" i="46"/>
  <c r="E122" i="46" s="1"/>
  <c r="BS122" i="46"/>
  <c r="B122" i="46"/>
  <c r="B122" i="44" s="1"/>
  <c r="A122" i="46"/>
  <c r="EF121" i="46"/>
  <c r="EE121" i="46"/>
  <c r="BP121" i="46" s="1"/>
  <c r="ED121" i="46"/>
  <c r="BO121" i="46" s="1"/>
  <c r="EC121" i="46"/>
  <c r="EB121" i="46"/>
  <c r="BM121" i="46" s="1"/>
  <c r="EA121" i="46"/>
  <c r="BL121" i="46" s="1"/>
  <c r="DZ121" i="46"/>
  <c r="DY121" i="46"/>
  <c r="BJ121" i="46" s="1"/>
  <c r="DX121" i="46"/>
  <c r="DW121" i="46"/>
  <c r="DV121" i="46"/>
  <c r="BG121" i="44" s="1"/>
  <c r="DU121" i="46"/>
  <c r="BF121" i="46" s="1"/>
  <c r="DT121" i="46"/>
  <c r="BE121" i="46" s="1"/>
  <c r="DS121" i="46"/>
  <c r="BD121" i="46" s="1"/>
  <c r="DR121" i="46"/>
  <c r="BC121" i="46" s="1"/>
  <c r="DQ121" i="46"/>
  <c r="BB121" i="46" s="1"/>
  <c r="DP121" i="46"/>
  <c r="DO121" i="46"/>
  <c r="AZ121" i="46" s="1"/>
  <c r="DN121" i="46"/>
  <c r="AY121" i="46" s="1"/>
  <c r="DM121" i="46"/>
  <c r="AX121" i="46" s="1"/>
  <c r="DL121" i="46"/>
  <c r="DK121" i="46"/>
  <c r="AV121" i="46" s="1"/>
  <c r="DJ121" i="46"/>
  <c r="DI121" i="46"/>
  <c r="DH121" i="46"/>
  <c r="DG121" i="46"/>
  <c r="DF121" i="46"/>
  <c r="DE121" i="46"/>
  <c r="AP121" i="46" s="1"/>
  <c r="DD121" i="46"/>
  <c r="DC121" i="46"/>
  <c r="AN121" i="46" s="1"/>
  <c r="DB121" i="46"/>
  <c r="AM121" i="46" s="1"/>
  <c r="DA121" i="46"/>
  <c r="CZ121" i="46"/>
  <c r="CY121" i="46"/>
  <c r="CX121" i="46"/>
  <c r="AI121" i="46" s="1"/>
  <c r="CW121" i="46"/>
  <c r="AH121" i="46" s="1"/>
  <c r="CV121" i="46"/>
  <c r="AG121" i="46" s="1"/>
  <c r="CU121" i="46"/>
  <c r="AF121" i="46" s="1"/>
  <c r="CT121" i="46"/>
  <c r="AE121" i="46" s="1"/>
  <c r="CS121" i="46"/>
  <c r="AD121" i="46" s="1"/>
  <c r="CR121" i="46"/>
  <c r="CQ121" i="46"/>
  <c r="CP121" i="46"/>
  <c r="CO121" i="46"/>
  <c r="Z121" i="46" s="1"/>
  <c r="CN121" i="46"/>
  <c r="CM121" i="46"/>
  <c r="X121" i="46" s="1"/>
  <c r="CL121" i="46"/>
  <c r="W121" i="46" s="1"/>
  <c r="CK121" i="46"/>
  <c r="V121" i="46" s="1"/>
  <c r="CJ121" i="46"/>
  <c r="CI121" i="46"/>
  <c r="T121" i="46" s="1"/>
  <c r="CH121" i="46"/>
  <c r="S121" i="46" s="1"/>
  <c r="CG121" i="46"/>
  <c r="R121" i="46" s="1"/>
  <c r="CF121" i="46"/>
  <c r="Q121" i="46" s="1"/>
  <c r="CE121" i="46"/>
  <c r="CD121" i="46"/>
  <c r="O121" i="46" s="1"/>
  <c r="CC121" i="46"/>
  <c r="N121" i="46" s="1"/>
  <c r="CB121" i="46"/>
  <c r="CA121" i="46"/>
  <c r="BZ121" i="46"/>
  <c r="BY121" i="46"/>
  <c r="J121" i="46" s="1"/>
  <c r="BX121" i="46"/>
  <c r="BW121" i="46"/>
  <c r="H121" i="46" s="1"/>
  <c r="BV121" i="46"/>
  <c r="BU121" i="46"/>
  <c r="BT121" i="46"/>
  <c r="BS121" i="46"/>
  <c r="BG121" i="46"/>
  <c r="B121" i="46"/>
  <c r="B121" i="44" s="1"/>
  <c r="A121" i="46"/>
  <c r="A119" i="27" s="1"/>
  <c r="EF120" i="46"/>
  <c r="BQ120" i="46" s="1"/>
  <c r="EE120" i="46"/>
  <c r="BP120" i="46" s="1"/>
  <c r="ED120" i="46"/>
  <c r="BO120" i="46" s="1"/>
  <c r="EC120" i="46"/>
  <c r="BN120" i="46" s="1"/>
  <c r="EB120" i="46"/>
  <c r="EA120" i="46"/>
  <c r="BL120" i="46" s="1"/>
  <c r="DZ120" i="46"/>
  <c r="BK120" i="46" s="1"/>
  <c r="DY120" i="46"/>
  <c r="DX120" i="46"/>
  <c r="BI120" i="46" s="1"/>
  <c r="DW120" i="46"/>
  <c r="BH120" i="46" s="1"/>
  <c r="DV120" i="46"/>
  <c r="BG120" i="46" s="1"/>
  <c r="DU120" i="46"/>
  <c r="DT120" i="46"/>
  <c r="DS120" i="46"/>
  <c r="DR120" i="46"/>
  <c r="BC120" i="46" s="1"/>
  <c r="DQ120" i="46"/>
  <c r="DP120" i="46"/>
  <c r="BA120" i="46" s="1"/>
  <c r="DO120" i="46"/>
  <c r="AZ120" i="46" s="1"/>
  <c r="DN120" i="46"/>
  <c r="AY120" i="46" s="1"/>
  <c r="DM120" i="46"/>
  <c r="AX120" i="46" s="1"/>
  <c r="DL120" i="46"/>
  <c r="DK120" i="46"/>
  <c r="DJ120" i="46"/>
  <c r="DI120" i="46"/>
  <c r="DH120" i="46"/>
  <c r="AS120" i="46" s="1"/>
  <c r="DG120" i="46"/>
  <c r="AR120" i="46" s="1"/>
  <c r="DF120" i="46"/>
  <c r="AQ120" i="46" s="1"/>
  <c r="DE120" i="46"/>
  <c r="AP120" i="46" s="1"/>
  <c r="DD120" i="46"/>
  <c r="DC120" i="46"/>
  <c r="DB120" i="46"/>
  <c r="DA120" i="46"/>
  <c r="AL120" i="46" s="1"/>
  <c r="CZ120" i="46"/>
  <c r="AK120" i="46" s="1"/>
  <c r="CY120" i="46"/>
  <c r="CX120" i="46"/>
  <c r="CW120" i="46"/>
  <c r="CV120" i="46"/>
  <c r="CU120" i="46"/>
  <c r="CT120" i="46"/>
  <c r="AE120" i="46" s="1"/>
  <c r="CS120" i="46"/>
  <c r="AD120" i="46" s="1"/>
  <c r="CR120" i="46"/>
  <c r="CQ120" i="46"/>
  <c r="AB120" i="46" s="1"/>
  <c r="CP120" i="46"/>
  <c r="CO120" i="46"/>
  <c r="CN120" i="46"/>
  <c r="CM120" i="46"/>
  <c r="CL120" i="46"/>
  <c r="W120" i="46" s="1"/>
  <c r="CK120" i="46"/>
  <c r="CJ120" i="46"/>
  <c r="U120" i="46" s="1"/>
  <c r="CI120" i="46"/>
  <c r="T120" i="46" s="1"/>
  <c r="CH120" i="46"/>
  <c r="CG120" i="46"/>
  <c r="R120" i="46" s="1"/>
  <c r="CF120" i="46"/>
  <c r="CE120" i="46"/>
  <c r="CD120" i="46"/>
  <c r="CC120" i="46"/>
  <c r="N120" i="46" s="1"/>
  <c r="CB120" i="46"/>
  <c r="M120" i="46" s="1"/>
  <c r="CA120" i="46"/>
  <c r="L120" i="46" s="1"/>
  <c r="BZ120" i="46"/>
  <c r="K120" i="46" s="1"/>
  <c r="BY120" i="46"/>
  <c r="J120" i="46" s="1"/>
  <c r="BX120" i="46"/>
  <c r="BW120" i="46"/>
  <c r="BV120" i="46"/>
  <c r="BU120" i="46"/>
  <c r="BT120" i="46"/>
  <c r="BS120" i="46"/>
  <c r="D120" i="46" s="1"/>
  <c r="B120" i="46"/>
  <c r="B120" i="44" s="1"/>
  <c r="A120" i="46"/>
  <c r="C120" i="46" s="1"/>
  <c r="C120" i="44" s="1"/>
  <c r="EF119" i="46"/>
  <c r="BQ119" i="46" s="1"/>
  <c r="EE119" i="46"/>
  <c r="ED119" i="46"/>
  <c r="EC119" i="46"/>
  <c r="EB119" i="46"/>
  <c r="BM119" i="46" s="1"/>
  <c r="EA119" i="46"/>
  <c r="BL119" i="46" s="1"/>
  <c r="DZ119" i="46"/>
  <c r="DY119" i="46"/>
  <c r="DX119" i="46"/>
  <c r="BI119" i="46" s="1"/>
  <c r="DW119" i="46"/>
  <c r="BH119" i="46" s="1"/>
  <c r="DV119" i="46"/>
  <c r="BG119" i="46" s="1"/>
  <c r="DU119" i="46"/>
  <c r="BF119" i="46" s="1"/>
  <c r="DT119" i="46"/>
  <c r="BE119" i="46" s="1"/>
  <c r="DS119" i="46"/>
  <c r="BD119" i="46" s="1"/>
  <c r="DR119" i="46"/>
  <c r="BC119" i="46" s="1"/>
  <c r="DQ119" i="46"/>
  <c r="DP119" i="46"/>
  <c r="BA119" i="46" s="1"/>
  <c r="DO119" i="46"/>
  <c r="DN119" i="46"/>
  <c r="AY119" i="46" s="1"/>
  <c r="DM119" i="46"/>
  <c r="DL119" i="46"/>
  <c r="AW119" i="46" s="1"/>
  <c r="DK119" i="46"/>
  <c r="DJ119" i="46"/>
  <c r="AU119" i="46" s="1"/>
  <c r="DI119" i="46"/>
  <c r="DH119" i="46"/>
  <c r="AS119" i="46" s="1"/>
  <c r="DG119" i="46"/>
  <c r="DF119" i="46"/>
  <c r="DE119" i="46"/>
  <c r="AP119" i="46" s="1"/>
  <c r="DD119" i="46"/>
  <c r="AO119" i="46" s="1"/>
  <c r="DC119" i="46"/>
  <c r="DB119" i="46"/>
  <c r="DA119" i="46"/>
  <c r="CZ119" i="46"/>
  <c r="AK119" i="46" s="1"/>
  <c r="CY119" i="46"/>
  <c r="AJ119" i="46" s="1"/>
  <c r="CX119" i="46"/>
  <c r="AI119" i="46" s="1"/>
  <c r="CW119" i="46"/>
  <c r="AH119" i="46" s="1"/>
  <c r="CV119" i="46"/>
  <c r="AG119" i="46" s="1"/>
  <c r="CU119" i="46"/>
  <c r="AF119" i="46" s="1"/>
  <c r="CT119" i="46"/>
  <c r="CS119" i="46"/>
  <c r="CR119" i="46"/>
  <c r="AC119" i="46" s="1"/>
  <c r="CQ119" i="46"/>
  <c r="CP119" i="46"/>
  <c r="AA119" i="46" s="1"/>
  <c r="CO119" i="46"/>
  <c r="CN119" i="46"/>
  <c r="CM119" i="46"/>
  <c r="X119" i="46" s="1"/>
  <c r="CL119" i="46"/>
  <c r="CK119" i="46"/>
  <c r="CJ119" i="46"/>
  <c r="CI119" i="46"/>
  <c r="CH119" i="46"/>
  <c r="S119" i="46" s="1"/>
  <c r="CG119" i="46"/>
  <c r="CF119" i="46"/>
  <c r="Q119" i="46" s="1"/>
  <c r="CE119" i="46"/>
  <c r="P119" i="46" s="1"/>
  <c r="CD119" i="46"/>
  <c r="CC119" i="46"/>
  <c r="CB119" i="46"/>
  <c r="CA119" i="46"/>
  <c r="L119" i="46" s="1"/>
  <c r="BZ119" i="46"/>
  <c r="BY119" i="46"/>
  <c r="J119" i="46" s="1"/>
  <c r="BX119" i="46"/>
  <c r="BW119" i="46"/>
  <c r="H119" i="46" s="1"/>
  <c r="BV119" i="46"/>
  <c r="BU119" i="46"/>
  <c r="BT119" i="46"/>
  <c r="E119" i="46" s="1"/>
  <c r="BS119" i="46"/>
  <c r="B119" i="46"/>
  <c r="B119" i="44" s="1"/>
  <c r="A119" i="46"/>
  <c r="A117" i="27" s="1"/>
  <c r="EF118" i="46"/>
  <c r="BQ118" i="46" s="1"/>
  <c r="EE118" i="46"/>
  <c r="BP118" i="46" s="1"/>
  <c r="ED118" i="46"/>
  <c r="BO118" i="44" s="1"/>
  <c r="EC118" i="46"/>
  <c r="BN118" i="46" s="1"/>
  <c r="EB118" i="46"/>
  <c r="BM118" i="46" s="1"/>
  <c r="EA118" i="46"/>
  <c r="DZ118" i="46"/>
  <c r="BK118" i="46" s="1"/>
  <c r="DY118" i="46"/>
  <c r="DX118" i="46"/>
  <c r="BI118" i="46" s="1"/>
  <c r="DW118" i="46"/>
  <c r="DV118" i="46"/>
  <c r="DU118" i="46"/>
  <c r="BF118" i="46" s="1"/>
  <c r="DT118" i="46"/>
  <c r="DS118" i="46"/>
  <c r="BD118" i="46" s="1"/>
  <c r="DR118" i="46"/>
  <c r="DQ118" i="46"/>
  <c r="DP118" i="46"/>
  <c r="BA118" i="46" s="1"/>
  <c r="DO118" i="46"/>
  <c r="AZ118" i="46" s="1"/>
  <c r="DN118" i="46"/>
  <c r="DM118" i="46"/>
  <c r="AX118" i="46" s="1"/>
  <c r="DL118" i="46"/>
  <c r="DK118" i="46"/>
  <c r="DJ118" i="46"/>
  <c r="AU118" i="46" s="1"/>
  <c r="DI118" i="46"/>
  <c r="AT118" i="46" s="1"/>
  <c r="DH118" i="46"/>
  <c r="DG118" i="46"/>
  <c r="AR118" i="46" s="1"/>
  <c r="DF118" i="46"/>
  <c r="AQ118" i="46" s="1"/>
  <c r="DE118" i="46"/>
  <c r="AP118" i="46" s="1"/>
  <c r="DD118" i="46"/>
  <c r="DC118" i="46"/>
  <c r="DB118" i="46"/>
  <c r="AM118" i="46" s="1"/>
  <c r="DA118" i="46"/>
  <c r="AL118" i="46" s="1"/>
  <c r="CZ118" i="46"/>
  <c r="AK118" i="46" s="1"/>
  <c r="CY118" i="46"/>
  <c r="CX118" i="46"/>
  <c r="CW118" i="46"/>
  <c r="AH118" i="46" s="1"/>
  <c r="CV118" i="46"/>
  <c r="CU118" i="46"/>
  <c r="AF118" i="46" s="1"/>
  <c r="CT118" i="46"/>
  <c r="CS118" i="46"/>
  <c r="CR118" i="46"/>
  <c r="AC118" i="46" s="1"/>
  <c r="CQ118" i="46"/>
  <c r="AB118" i="46" s="1"/>
  <c r="CP118" i="46"/>
  <c r="CO118" i="46"/>
  <c r="Z118" i="46" s="1"/>
  <c r="CN118" i="46"/>
  <c r="Y118" i="46" s="1"/>
  <c r="CM118" i="46"/>
  <c r="CL118" i="46"/>
  <c r="W118" i="46" s="1"/>
  <c r="CK118" i="46"/>
  <c r="CJ118" i="46"/>
  <c r="U118" i="46" s="1"/>
  <c r="CI118" i="46"/>
  <c r="T118" i="46" s="1"/>
  <c r="CH118" i="46"/>
  <c r="CG118" i="46"/>
  <c r="R118" i="46" s="1"/>
  <c r="CF118" i="46"/>
  <c r="Q118" i="46" s="1"/>
  <c r="CE118" i="46"/>
  <c r="CD118" i="46"/>
  <c r="O118" i="46" s="1"/>
  <c r="CC118" i="46"/>
  <c r="N118" i="46" s="1"/>
  <c r="CB118" i="46"/>
  <c r="M118" i="46" s="1"/>
  <c r="CA118" i="46"/>
  <c r="L118" i="46" s="1"/>
  <c r="BZ118" i="46"/>
  <c r="BY118" i="46"/>
  <c r="J118" i="46" s="1"/>
  <c r="BX118" i="46"/>
  <c r="I118" i="46" s="1"/>
  <c r="BW118" i="46"/>
  <c r="BV118" i="46"/>
  <c r="BU118" i="46"/>
  <c r="BT118" i="46"/>
  <c r="E118" i="46" s="1"/>
  <c r="BS118" i="46"/>
  <c r="D118" i="46" s="1"/>
  <c r="BO118" i="46"/>
  <c r="B118" i="46"/>
  <c r="B118" i="44" s="1"/>
  <c r="A118" i="46"/>
  <c r="A116" i="27" s="1"/>
  <c r="EF117" i="46"/>
  <c r="EE117" i="46"/>
  <c r="BP117" i="46" s="1"/>
  <c r="ED117" i="46"/>
  <c r="EC117" i="46"/>
  <c r="BN117" i="46" s="1"/>
  <c r="EB117" i="46"/>
  <c r="BM117" i="46" s="1"/>
  <c r="EA117" i="46"/>
  <c r="DZ117" i="46"/>
  <c r="DY117" i="46"/>
  <c r="DX117" i="46"/>
  <c r="DW117" i="46"/>
  <c r="DV117" i="46"/>
  <c r="DU117" i="46"/>
  <c r="DT117" i="46"/>
  <c r="BE117" i="46" s="1"/>
  <c r="DS117" i="46"/>
  <c r="BD117" i="46" s="1"/>
  <c r="DR117" i="46"/>
  <c r="DQ117" i="46"/>
  <c r="BB117" i="46" s="1"/>
  <c r="DP117" i="46"/>
  <c r="DO117" i="46"/>
  <c r="AZ117" i="46" s="1"/>
  <c r="DN117" i="46"/>
  <c r="AY117" i="46" s="1"/>
  <c r="DM117" i="46"/>
  <c r="AX117" i="46" s="1"/>
  <c r="DL117" i="46"/>
  <c r="AW117" i="46" s="1"/>
  <c r="DK117" i="46"/>
  <c r="AV117" i="46" s="1"/>
  <c r="DJ117" i="46"/>
  <c r="DI117" i="46"/>
  <c r="AT117" i="46" s="1"/>
  <c r="DH117" i="46"/>
  <c r="AS117" i="46" s="1"/>
  <c r="DG117" i="46"/>
  <c r="AR117" i="46" s="1"/>
  <c r="DF117" i="46"/>
  <c r="DE117" i="46"/>
  <c r="DD117" i="46"/>
  <c r="AO117" i="46" s="1"/>
  <c r="DC117" i="46"/>
  <c r="AN117" i="46" s="1"/>
  <c r="DB117" i="46"/>
  <c r="DA117" i="46"/>
  <c r="AL117" i="46" s="1"/>
  <c r="CZ117" i="46"/>
  <c r="CY117" i="46"/>
  <c r="AJ117" i="46" s="1"/>
  <c r="CX117" i="46"/>
  <c r="AI117" i="46" s="1"/>
  <c r="CW117" i="46"/>
  <c r="CV117" i="46"/>
  <c r="AG117" i="46" s="1"/>
  <c r="CU117" i="46"/>
  <c r="CT117" i="46"/>
  <c r="CS117" i="46"/>
  <c r="AD117" i="46" s="1"/>
  <c r="CR117" i="46"/>
  <c r="AC117" i="46" s="1"/>
  <c r="CQ117" i="46"/>
  <c r="CP117" i="46"/>
  <c r="AA117" i="46" s="1"/>
  <c r="CO117" i="46"/>
  <c r="Z117" i="46" s="1"/>
  <c r="CN117" i="46"/>
  <c r="Y117" i="46" s="1"/>
  <c r="CM117" i="46"/>
  <c r="CL117" i="46"/>
  <c r="CK117" i="46"/>
  <c r="CJ117" i="46"/>
  <c r="CI117" i="46"/>
  <c r="T117" i="46" s="1"/>
  <c r="CH117" i="46"/>
  <c r="CG117" i="46"/>
  <c r="R117" i="46" s="1"/>
  <c r="CF117" i="46"/>
  <c r="CE117" i="46"/>
  <c r="P117" i="46" s="1"/>
  <c r="CD117" i="46"/>
  <c r="CC117" i="46"/>
  <c r="N117" i="46" s="1"/>
  <c r="CB117" i="46"/>
  <c r="CA117" i="46"/>
  <c r="L117" i="46" s="1"/>
  <c r="BZ117" i="46"/>
  <c r="BY117" i="46"/>
  <c r="J117" i="46" s="1"/>
  <c r="BX117" i="46"/>
  <c r="BW117" i="46"/>
  <c r="BV117" i="46"/>
  <c r="BU117" i="46"/>
  <c r="BT117" i="46"/>
  <c r="E117" i="46" s="1"/>
  <c r="BS117" i="46"/>
  <c r="D117" i="46" s="1"/>
  <c r="B117" i="46"/>
  <c r="B117" i="44" s="1"/>
  <c r="A117" i="46"/>
  <c r="A115" i="27" s="1"/>
  <c r="EF116" i="46"/>
  <c r="BQ116" i="46" s="1"/>
  <c r="EE116" i="46"/>
  <c r="ED116" i="46"/>
  <c r="BO116" i="46" s="1"/>
  <c r="EC116" i="46"/>
  <c r="BN116" i="46" s="1"/>
  <c r="EB116" i="46"/>
  <c r="BM116" i="46" s="1"/>
  <c r="EA116" i="46"/>
  <c r="DZ116" i="46"/>
  <c r="BK116" i="46" s="1"/>
  <c r="DY116" i="46"/>
  <c r="BJ116" i="46" s="1"/>
  <c r="DX116" i="46"/>
  <c r="BI116" i="46" s="1"/>
  <c r="DW116" i="46"/>
  <c r="BH116" i="46" s="1"/>
  <c r="DV116" i="46"/>
  <c r="BG116" i="46" s="1"/>
  <c r="DU116" i="46"/>
  <c r="DT116" i="46"/>
  <c r="DS116" i="46"/>
  <c r="DR116" i="46"/>
  <c r="DQ116" i="46"/>
  <c r="BB116" i="46" s="1"/>
  <c r="DP116" i="46"/>
  <c r="BA116" i="46" s="1"/>
  <c r="DO116" i="46"/>
  <c r="AZ116" i="46" s="1"/>
  <c r="DN116" i="46"/>
  <c r="AY116" i="46" s="1"/>
  <c r="DM116" i="46"/>
  <c r="AX116" i="46" s="1"/>
  <c r="DL116" i="46"/>
  <c r="AW116" i="46" s="1"/>
  <c r="DK116" i="46"/>
  <c r="AV116" i="46" s="1"/>
  <c r="DJ116" i="46"/>
  <c r="DI116" i="46"/>
  <c r="AT116" i="46" s="1"/>
  <c r="DH116" i="46"/>
  <c r="AS116" i="46" s="1"/>
  <c r="DG116" i="46"/>
  <c r="AR116" i="46" s="1"/>
  <c r="DF116" i="46"/>
  <c r="AQ116" i="46" s="1"/>
  <c r="DE116" i="46"/>
  <c r="AP116" i="46" s="1"/>
  <c r="DD116" i="46"/>
  <c r="AO116" i="46" s="1"/>
  <c r="DC116" i="46"/>
  <c r="AN116" i="46" s="1"/>
  <c r="DB116" i="46"/>
  <c r="AM116" i="46" s="1"/>
  <c r="DA116" i="46"/>
  <c r="AL116" i="46" s="1"/>
  <c r="CZ116" i="46"/>
  <c r="CY116" i="46"/>
  <c r="CX116" i="46"/>
  <c r="AI116" i="46" s="1"/>
  <c r="CW116" i="46"/>
  <c r="AH116" i="46" s="1"/>
  <c r="CV116" i="46"/>
  <c r="AG116" i="46" s="1"/>
  <c r="CU116" i="46"/>
  <c r="AF116" i="46" s="1"/>
  <c r="CT116" i="46"/>
  <c r="AE116" i="46" s="1"/>
  <c r="CS116" i="46"/>
  <c r="AD116" i="46" s="1"/>
  <c r="CR116" i="46"/>
  <c r="CQ116" i="46"/>
  <c r="CP116" i="46"/>
  <c r="AA116" i="46" s="1"/>
  <c r="CO116" i="46"/>
  <c r="CN116" i="46"/>
  <c r="CM116" i="46"/>
  <c r="CL116" i="46"/>
  <c r="CK116" i="46"/>
  <c r="CJ116" i="46"/>
  <c r="U116" i="46" s="1"/>
  <c r="CI116" i="46"/>
  <c r="T116" i="46" s="1"/>
  <c r="CH116" i="46"/>
  <c r="S116" i="46" s="1"/>
  <c r="CG116" i="46"/>
  <c r="CF116" i="46"/>
  <c r="Q116" i="46" s="1"/>
  <c r="CE116" i="46"/>
  <c r="P116" i="46" s="1"/>
  <c r="CD116" i="46"/>
  <c r="CC116" i="46"/>
  <c r="N116" i="46" s="1"/>
  <c r="CB116" i="46"/>
  <c r="M116" i="46" s="1"/>
  <c r="CA116" i="46"/>
  <c r="L116" i="46" s="1"/>
  <c r="BZ116" i="46"/>
  <c r="K116" i="46" s="1"/>
  <c r="BY116" i="46"/>
  <c r="BX116" i="46"/>
  <c r="I116" i="46" s="1"/>
  <c r="BW116" i="46"/>
  <c r="H116" i="46" s="1"/>
  <c r="BV116" i="46"/>
  <c r="BU116" i="46"/>
  <c r="F116" i="46" s="1"/>
  <c r="BT116" i="46"/>
  <c r="E116" i="46" s="1"/>
  <c r="BS116" i="46"/>
  <c r="D116" i="46" s="1"/>
  <c r="B116" i="46"/>
  <c r="B116" i="44" s="1"/>
  <c r="A116" i="46"/>
  <c r="A114" i="27" s="1"/>
  <c r="EF115" i="46"/>
  <c r="EE115" i="46"/>
  <c r="BP115" i="46" s="1"/>
  <c r="ED115" i="46"/>
  <c r="EC115" i="46"/>
  <c r="EB115" i="46"/>
  <c r="BM115" i="46" s="1"/>
  <c r="EA115" i="46"/>
  <c r="DZ115" i="46"/>
  <c r="DY115" i="46"/>
  <c r="DX115" i="46"/>
  <c r="DW115" i="46"/>
  <c r="DV115" i="46"/>
  <c r="BG115" i="46" s="1"/>
  <c r="DU115" i="46"/>
  <c r="DT115" i="46"/>
  <c r="DS115" i="46"/>
  <c r="DR115" i="46"/>
  <c r="DQ115" i="46"/>
  <c r="DP115" i="46"/>
  <c r="DO115" i="46"/>
  <c r="AZ115" i="46" s="1"/>
  <c r="DN115" i="46"/>
  <c r="DM115" i="46"/>
  <c r="DL115" i="46"/>
  <c r="DK115" i="46"/>
  <c r="AV115" i="46" s="1"/>
  <c r="DJ115" i="46"/>
  <c r="DI115" i="46"/>
  <c r="AT115" i="46" s="1"/>
  <c r="DH115" i="46"/>
  <c r="DG115" i="46"/>
  <c r="DF115" i="46"/>
  <c r="AQ115" i="46" s="1"/>
  <c r="DE115" i="46"/>
  <c r="AP115" i="46" s="1"/>
  <c r="DD115" i="46"/>
  <c r="AO115" i="46" s="1"/>
  <c r="DC115" i="46"/>
  <c r="DB115" i="46"/>
  <c r="DA115" i="46"/>
  <c r="CZ115" i="46"/>
  <c r="CY115" i="46"/>
  <c r="AJ115" i="46" s="1"/>
  <c r="CX115" i="46"/>
  <c r="CW115" i="46"/>
  <c r="CV115" i="46"/>
  <c r="AG115" i="46" s="1"/>
  <c r="CU115" i="46"/>
  <c r="CT115" i="46"/>
  <c r="CS115" i="46"/>
  <c r="CR115" i="46"/>
  <c r="CQ115" i="46"/>
  <c r="AB115" i="46" s="1"/>
  <c r="CP115" i="46"/>
  <c r="AA115" i="46" s="1"/>
  <c r="CO115" i="46"/>
  <c r="Z115" i="46" s="1"/>
  <c r="CN115" i="46"/>
  <c r="Y115" i="46" s="1"/>
  <c r="CM115" i="46"/>
  <c r="X115" i="46" s="1"/>
  <c r="CL115" i="46"/>
  <c r="CK115" i="46"/>
  <c r="V115" i="46" s="1"/>
  <c r="CJ115" i="46"/>
  <c r="CI115" i="46"/>
  <c r="CH115" i="46"/>
  <c r="CG115" i="46"/>
  <c r="CF115" i="46"/>
  <c r="CE115" i="46"/>
  <c r="P115" i="46" s="1"/>
  <c r="CD115" i="46"/>
  <c r="CC115" i="46"/>
  <c r="N115" i="46" s="1"/>
  <c r="CB115" i="46"/>
  <c r="M115" i="46" s="1"/>
  <c r="CA115" i="46"/>
  <c r="BZ115" i="46"/>
  <c r="K115" i="46" s="1"/>
  <c r="BY115" i="46"/>
  <c r="BX115" i="46"/>
  <c r="BW115" i="46"/>
  <c r="BV115" i="46"/>
  <c r="BU115" i="46"/>
  <c r="BT115" i="46"/>
  <c r="BS115" i="46"/>
  <c r="D115" i="46" s="1"/>
  <c r="B115" i="46"/>
  <c r="B115" i="44" s="1"/>
  <c r="A115" i="46"/>
  <c r="A113" i="27" s="1"/>
  <c r="EF114" i="46"/>
  <c r="EE114" i="46"/>
  <c r="ED114" i="46"/>
  <c r="BO114" i="44" s="1"/>
  <c r="EC114" i="46"/>
  <c r="EB114" i="46"/>
  <c r="BM114" i="46" s="1"/>
  <c r="EA114" i="46"/>
  <c r="DZ114" i="46"/>
  <c r="BK114" i="46" s="1"/>
  <c r="DY114" i="46"/>
  <c r="BJ114" i="46" s="1"/>
  <c r="DX114" i="46"/>
  <c r="BI114" i="46" s="1"/>
  <c r="DW114" i="46"/>
  <c r="BH114" i="46" s="1"/>
  <c r="DV114" i="46"/>
  <c r="DU114" i="46"/>
  <c r="BF114" i="46" s="1"/>
  <c r="DT114" i="46"/>
  <c r="DS114" i="46"/>
  <c r="BD114" i="46" s="1"/>
  <c r="DR114" i="46"/>
  <c r="DQ114" i="46"/>
  <c r="BB114" i="46" s="1"/>
  <c r="DP114" i="46"/>
  <c r="BA114" i="46" s="1"/>
  <c r="DO114" i="46"/>
  <c r="AZ114" i="46" s="1"/>
  <c r="DN114" i="46"/>
  <c r="DM114" i="46"/>
  <c r="DL114" i="46"/>
  <c r="AW114" i="46" s="1"/>
  <c r="DK114" i="46"/>
  <c r="AV114" i="46" s="1"/>
  <c r="DJ114" i="46"/>
  <c r="DI114" i="46"/>
  <c r="DH114" i="46"/>
  <c r="DG114" i="46"/>
  <c r="DF114" i="46"/>
  <c r="DE114" i="46"/>
  <c r="DD114" i="46"/>
  <c r="DC114" i="46"/>
  <c r="DB114" i="46"/>
  <c r="AM114" i="46" s="1"/>
  <c r="DA114" i="46"/>
  <c r="AL114" i="46" s="1"/>
  <c r="CZ114" i="46"/>
  <c r="AK114" i="46" s="1"/>
  <c r="CY114" i="46"/>
  <c r="CX114" i="46"/>
  <c r="CW114" i="46"/>
  <c r="AH114" i="46" s="1"/>
  <c r="CV114" i="46"/>
  <c r="AG114" i="46" s="1"/>
  <c r="CU114" i="46"/>
  <c r="AF114" i="46" s="1"/>
  <c r="CT114" i="46"/>
  <c r="AE114" i="46" s="1"/>
  <c r="CS114" i="46"/>
  <c r="CR114" i="46"/>
  <c r="CQ114" i="46"/>
  <c r="AB114" i="46" s="1"/>
  <c r="CP114" i="46"/>
  <c r="CO114" i="46"/>
  <c r="CN114" i="46"/>
  <c r="Y114" i="46" s="1"/>
  <c r="CM114" i="46"/>
  <c r="CL114" i="46"/>
  <c r="W114" i="46" s="1"/>
  <c r="CK114" i="46"/>
  <c r="V114" i="46" s="1"/>
  <c r="CJ114" i="46"/>
  <c r="U114" i="46" s="1"/>
  <c r="CI114" i="46"/>
  <c r="T114" i="46" s="1"/>
  <c r="CH114" i="46"/>
  <c r="CG114" i="46"/>
  <c r="R114" i="46" s="1"/>
  <c r="CF114" i="46"/>
  <c r="Q114" i="46" s="1"/>
  <c r="CE114" i="46"/>
  <c r="P114" i="46" s="1"/>
  <c r="CD114" i="46"/>
  <c r="O114" i="46" s="1"/>
  <c r="CC114" i="46"/>
  <c r="N114" i="46" s="1"/>
  <c r="CB114" i="46"/>
  <c r="M114" i="46" s="1"/>
  <c r="CA114" i="46"/>
  <c r="BZ114" i="46"/>
  <c r="BY114" i="46"/>
  <c r="J114" i="46" s="1"/>
  <c r="BX114" i="46"/>
  <c r="I114" i="46" s="1"/>
  <c r="BW114" i="46"/>
  <c r="BV114" i="46"/>
  <c r="BU114" i="46"/>
  <c r="BT114" i="46"/>
  <c r="BS114" i="46"/>
  <c r="BO114" i="46"/>
  <c r="B114" i="46"/>
  <c r="B114" i="44" s="1"/>
  <c r="A114" i="46"/>
  <c r="A112" i="27" s="1"/>
  <c r="EF113" i="46"/>
  <c r="BQ113" i="46" s="1"/>
  <c r="EE113" i="46"/>
  <c r="BP113" i="46" s="1"/>
  <c r="ED113" i="46"/>
  <c r="BO113" i="46" s="1"/>
  <c r="EC113" i="46"/>
  <c r="BN113" i="46" s="1"/>
  <c r="EB113" i="46"/>
  <c r="BM113" i="46" s="1"/>
  <c r="EA113" i="46"/>
  <c r="BL113" i="46" s="1"/>
  <c r="DZ113" i="46"/>
  <c r="DY113" i="46"/>
  <c r="DX113" i="46"/>
  <c r="DW113" i="46"/>
  <c r="BH113" i="46" s="1"/>
  <c r="DV113" i="46"/>
  <c r="DU113" i="46"/>
  <c r="BF113" i="46" s="1"/>
  <c r="DT113" i="46"/>
  <c r="BE113" i="46" s="1"/>
  <c r="DS113" i="46"/>
  <c r="BD113" i="46" s="1"/>
  <c r="DR113" i="46"/>
  <c r="DQ113" i="46"/>
  <c r="BB113" i="46" s="1"/>
  <c r="DP113" i="46"/>
  <c r="DO113" i="46"/>
  <c r="DN113" i="46"/>
  <c r="AY113" i="46" s="1"/>
  <c r="DM113" i="46"/>
  <c r="AX113" i="46" s="1"/>
  <c r="DL113" i="46"/>
  <c r="DK113" i="46"/>
  <c r="DJ113" i="46"/>
  <c r="DI113" i="46"/>
  <c r="DH113" i="46"/>
  <c r="AS113" i="46" s="1"/>
  <c r="DG113" i="46"/>
  <c r="DF113" i="46"/>
  <c r="DE113" i="46"/>
  <c r="AP113" i="46" s="1"/>
  <c r="DD113" i="46"/>
  <c r="DC113" i="46"/>
  <c r="AN113" i="46" s="1"/>
  <c r="DB113" i="46"/>
  <c r="DA113" i="46"/>
  <c r="CZ113" i="46"/>
  <c r="AK113" i="46" s="1"/>
  <c r="CY113" i="46"/>
  <c r="CX113" i="46"/>
  <c r="AI113" i="46" s="1"/>
  <c r="CW113" i="46"/>
  <c r="AH113" i="46" s="1"/>
  <c r="CV113" i="46"/>
  <c r="CU113" i="46"/>
  <c r="AF113" i="46" s="1"/>
  <c r="CT113" i="46"/>
  <c r="CS113" i="46"/>
  <c r="CR113" i="46"/>
  <c r="AC113" i="46" s="1"/>
  <c r="CQ113" i="46"/>
  <c r="AB113" i="46" s="1"/>
  <c r="CP113" i="46"/>
  <c r="CO113" i="46"/>
  <c r="Z113" i="46" s="1"/>
  <c r="CN113" i="46"/>
  <c r="CM113" i="46"/>
  <c r="X113" i="46" s="1"/>
  <c r="CL113" i="46"/>
  <c r="CK113" i="46"/>
  <c r="CJ113" i="46"/>
  <c r="U113" i="46" s="1"/>
  <c r="CI113" i="46"/>
  <c r="CH113" i="46"/>
  <c r="CG113" i="46"/>
  <c r="CF113" i="46"/>
  <c r="CE113" i="46"/>
  <c r="P113" i="46" s="1"/>
  <c r="CD113" i="46"/>
  <c r="CC113" i="46"/>
  <c r="N113" i="46" s="1"/>
  <c r="CB113" i="46"/>
  <c r="CA113" i="46"/>
  <c r="BZ113" i="46"/>
  <c r="BY113" i="46"/>
  <c r="J113" i="46" s="1"/>
  <c r="BX113" i="46"/>
  <c r="BW113" i="46"/>
  <c r="H113" i="46" s="1"/>
  <c r="BV113" i="46"/>
  <c r="BU113" i="46"/>
  <c r="F113" i="46" s="1"/>
  <c r="BT113" i="46"/>
  <c r="E113" i="46" s="1"/>
  <c r="BS113" i="46"/>
  <c r="D113" i="46" s="1"/>
  <c r="B113" i="46"/>
  <c r="B113" i="44" s="1"/>
  <c r="A113" i="46"/>
  <c r="A111" i="27" s="1"/>
  <c r="EF112" i="46"/>
  <c r="EE112" i="46"/>
  <c r="ED112" i="46"/>
  <c r="BO112" i="46" s="1"/>
  <c r="EC112" i="46"/>
  <c r="EB112" i="46"/>
  <c r="EA112" i="46"/>
  <c r="DZ112" i="46"/>
  <c r="DY112" i="46"/>
  <c r="BJ112" i="46" s="1"/>
  <c r="DX112" i="46"/>
  <c r="DW112" i="46"/>
  <c r="DV112" i="46"/>
  <c r="BG112" i="46" s="1"/>
  <c r="DU112" i="46"/>
  <c r="BF112" i="46" s="1"/>
  <c r="DT112" i="46"/>
  <c r="BE112" i="46" s="1"/>
  <c r="DS112" i="46"/>
  <c r="DR112" i="46"/>
  <c r="DQ112" i="46"/>
  <c r="BB112" i="46" s="1"/>
  <c r="DP112" i="46"/>
  <c r="BA112" i="46" s="1"/>
  <c r="DO112" i="46"/>
  <c r="DN112" i="46"/>
  <c r="AY112" i="44" s="1"/>
  <c r="DM112" i="46"/>
  <c r="DL112" i="46"/>
  <c r="AW112" i="46" s="1"/>
  <c r="DK112" i="46"/>
  <c r="AV112" i="46" s="1"/>
  <c r="DJ112" i="46"/>
  <c r="DI112" i="46"/>
  <c r="DH112" i="46"/>
  <c r="AS112" i="46" s="1"/>
  <c r="DG112" i="46"/>
  <c r="DF112" i="46"/>
  <c r="AQ112" i="46" s="1"/>
  <c r="DE112" i="46"/>
  <c r="DD112" i="46"/>
  <c r="DC112" i="46"/>
  <c r="DB112" i="46"/>
  <c r="DA112" i="46"/>
  <c r="AL112" i="46" s="1"/>
  <c r="CZ112" i="46"/>
  <c r="CY112" i="46"/>
  <c r="CX112" i="46"/>
  <c r="CW112" i="46"/>
  <c r="AH112" i="46" s="1"/>
  <c r="CV112" i="46"/>
  <c r="AG112" i="46" s="1"/>
  <c r="CU112" i="46"/>
  <c r="AF112" i="46" s="1"/>
  <c r="CT112" i="46"/>
  <c r="CS112" i="46"/>
  <c r="AD112" i="46" s="1"/>
  <c r="CR112" i="46"/>
  <c r="CQ112" i="46"/>
  <c r="CP112" i="46"/>
  <c r="CO112" i="46"/>
  <c r="CN112" i="46"/>
  <c r="CM112" i="46"/>
  <c r="X112" i="46" s="1"/>
  <c r="CL112" i="46"/>
  <c r="CK112" i="46"/>
  <c r="V112" i="46" s="1"/>
  <c r="CJ112" i="46"/>
  <c r="U112" i="46" s="1"/>
  <c r="CI112" i="46"/>
  <c r="CH112" i="46"/>
  <c r="CG112" i="46"/>
  <c r="R112" i="46" s="1"/>
  <c r="CF112" i="46"/>
  <c r="CE112" i="46"/>
  <c r="CD112" i="46"/>
  <c r="O112" i="46" s="1"/>
  <c r="CC112" i="46"/>
  <c r="N112" i="46" s="1"/>
  <c r="CB112" i="46"/>
  <c r="M112" i="46" s="1"/>
  <c r="CA112" i="46"/>
  <c r="BZ112" i="46"/>
  <c r="K112" i="46" s="1"/>
  <c r="BY112" i="46"/>
  <c r="J112" i="46" s="1"/>
  <c r="BX112" i="46"/>
  <c r="I112" i="46" s="1"/>
  <c r="BW112" i="46"/>
  <c r="BV112" i="46"/>
  <c r="G112" i="46" s="1"/>
  <c r="BU112" i="46"/>
  <c r="F112" i="46" s="1"/>
  <c r="BT112" i="46"/>
  <c r="E112" i="46" s="1"/>
  <c r="BS112" i="46"/>
  <c r="AY112" i="46"/>
  <c r="B112" i="46"/>
  <c r="B112" i="44" s="1"/>
  <c r="A112" i="46"/>
  <c r="A110" i="27" s="1"/>
  <c r="EF111" i="46"/>
  <c r="BQ111" i="46" s="1"/>
  <c r="EE111" i="46"/>
  <c r="ED111" i="46"/>
  <c r="BO111" i="44" s="1"/>
  <c r="EC111" i="46"/>
  <c r="EB111" i="46"/>
  <c r="EA111" i="46"/>
  <c r="BL111" i="46" s="1"/>
  <c r="DZ111" i="46"/>
  <c r="DY111" i="46"/>
  <c r="BJ111" i="46" s="1"/>
  <c r="DX111" i="46"/>
  <c r="DW111" i="46"/>
  <c r="DV111" i="46"/>
  <c r="BG111" i="46" s="1"/>
  <c r="DU111" i="46"/>
  <c r="BF111" i="46" s="1"/>
  <c r="DT111" i="46"/>
  <c r="DS111" i="46"/>
  <c r="DR111" i="46"/>
  <c r="BC111" i="46" s="1"/>
  <c r="DQ111" i="46"/>
  <c r="BB111" i="46" s="1"/>
  <c r="DP111" i="46"/>
  <c r="DO111" i="46"/>
  <c r="DN111" i="46"/>
  <c r="AY111" i="46" s="1"/>
  <c r="DM111" i="46"/>
  <c r="AX111" i="46" s="1"/>
  <c r="DL111" i="46"/>
  <c r="DK111" i="46"/>
  <c r="AV111" i="46" s="1"/>
  <c r="DJ111" i="46"/>
  <c r="AU111" i="46" s="1"/>
  <c r="DI111" i="46"/>
  <c r="AT111" i="46" s="1"/>
  <c r="DH111" i="46"/>
  <c r="AS111" i="46" s="1"/>
  <c r="DG111" i="46"/>
  <c r="AR111" i="46" s="1"/>
  <c r="DF111" i="46"/>
  <c r="AQ111" i="46" s="1"/>
  <c r="DE111" i="46"/>
  <c r="AP111" i="46" s="1"/>
  <c r="DD111" i="46"/>
  <c r="DC111" i="46"/>
  <c r="AN111" i="46" s="1"/>
  <c r="DB111" i="46"/>
  <c r="DA111" i="46"/>
  <c r="AL111" i="46" s="1"/>
  <c r="CZ111" i="46"/>
  <c r="CY111" i="46"/>
  <c r="AJ111" i="46" s="1"/>
  <c r="CX111" i="46"/>
  <c r="CW111" i="46"/>
  <c r="CV111" i="46"/>
  <c r="CU111" i="46"/>
  <c r="CT111" i="46"/>
  <c r="CS111" i="46"/>
  <c r="CR111" i="46"/>
  <c r="CQ111" i="46"/>
  <c r="CP111" i="46"/>
  <c r="AA111" i="46" s="1"/>
  <c r="CO111" i="46"/>
  <c r="CN111" i="46"/>
  <c r="CM111" i="46"/>
  <c r="X111" i="46" s="1"/>
  <c r="CL111" i="46"/>
  <c r="W111" i="46" s="1"/>
  <c r="CK111" i="46"/>
  <c r="V111" i="46" s="1"/>
  <c r="CJ111" i="46"/>
  <c r="U111" i="46" s="1"/>
  <c r="CI111" i="46"/>
  <c r="T111" i="46" s="1"/>
  <c r="CH111" i="46"/>
  <c r="S111" i="46" s="1"/>
  <c r="CG111" i="46"/>
  <c r="CF111" i="46"/>
  <c r="CE111" i="46"/>
  <c r="CD111" i="46"/>
  <c r="CC111" i="46"/>
  <c r="CB111" i="46"/>
  <c r="CA111" i="46"/>
  <c r="BZ111" i="46"/>
  <c r="K111" i="46" s="1"/>
  <c r="BY111" i="46"/>
  <c r="J111" i="46" s="1"/>
  <c r="BX111" i="46"/>
  <c r="BW111" i="46"/>
  <c r="H111" i="46" s="1"/>
  <c r="BV111" i="46"/>
  <c r="G111" i="46" s="1"/>
  <c r="BU111" i="46"/>
  <c r="BT111" i="46"/>
  <c r="E111" i="46" s="1"/>
  <c r="BS111" i="46"/>
  <c r="D111" i="46" s="1"/>
  <c r="BO111" i="46"/>
  <c r="B111" i="46"/>
  <c r="B111" i="44" s="1"/>
  <c r="A111" i="46"/>
  <c r="A109" i="27" s="1"/>
  <c r="EF110" i="46"/>
  <c r="BQ110" i="46" s="1"/>
  <c r="EE110" i="46"/>
  <c r="ED110" i="46"/>
  <c r="BO110" i="44" s="1"/>
  <c r="EC110" i="46"/>
  <c r="EB110" i="46"/>
  <c r="EA110" i="46"/>
  <c r="BL110" i="46" s="1"/>
  <c r="DZ110" i="46"/>
  <c r="DY110" i="46"/>
  <c r="BJ110" i="46" s="1"/>
  <c r="DX110" i="46"/>
  <c r="DW110" i="46"/>
  <c r="DV110" i="46"/>
  <c r="DU110" i="46"/>
  <c r="BF110" i="46" s="1"/>
  <c r="DT110" i="46"/>
  <c r="BE110" i="46" s="1"/>
  <c r="DS110" i="46"/>
  <c r="DR110" i="46"/>
  <c r="DQ110" i="46"/>
  <c r="BB110" i="46" s="1"/>
  <c r="DP110" i="46"/>
  <c r="BA110" i="46" s="1"/>
  <c r="DO110" i="46"/>
  <c r="DN110" i="46"/>
  <c r="AY110" i="46" s="1"/>
  <c r="DM110" i="46"/>
  <c r="DL110" i="46"/>
  <c r="DK110" i="46"/>
  <c r="AV110" i="46" s="1"/>
  <c r="DJ110" i="46"/>
  <c r="AU110" i="46" s="1"/>
  <c r="DI110" i="46"/>
  <c r="AT110" i="46" s="1"/>
  <c r="DH110" i="46"/>
  <c r="AS110" i="46" s="1"/>
  <c r="DG110" i="46"/>
  <c r="DF110" i="46"/>
  <c r="DE110" i="46"/>
  <c r="DD110" i="46"/>
  <c r="DC110" i="46"/>
  <c r="AN110" i="46" s="1"/>
  <c r="DB110" i="46"/>
  <c r="DA110" i="46"/>
  <c r="AL110" i="46" s="1"/>
  <c r="CZ110" i="46"/>
  <c r="CY110" i="46"/>
  <c r="CX110" i="46"/>
  <c r="AI110" i="46" s="1"/>
  <c r="CW110" i="46"/>
  <c r="AH110" i="46" s="1"/>
  <c r="CV110" i="46"/>
  <c r="CU110" i="46"/>
  <c r="AF110" i="46" s="1"/>
  <c r="CT110" i="46"/>
  <c r="CS110" i="46"/>
  <c r="AD110" i="46" s="1"/>
  <c r="CR110" i="46"/>
  <c r="CQ110" i="46"/>
  <c r="CP110" i="46"/>
  <c r="CO110" i="46"/>
  <c r="Z110" i="46" s="1"/>
  <c r="CN110" i="46"/>
  <c r="CM110" i="46"/>
  <c r="X110" i="46" s="1"/>
  <c r="CL110" i="46"/>
  <c r="W110" i="46" s="1"/>
  <c r="CK110" i="46"/>
  <c r="V110" i="46" s="1"/>
  <c r="CJ110" i="46"/>
  <c r="CI110" i="46"/>
  <c r="T110" i="46" s="1"/>
  <c r="CH110" i="46"/>
  <c r="S110" i="46" s="1"/>
  <c r="CG110" i="46"/>
  <c r="CF110" i="46"/>
  <c r="Q110" i="46" s="1"/>
  <c r="CE110" i="46"/>
  <c r="P110" i="46" s="1"/>
  <c r="CD110" i="46"/>
  <c r="O110" i="46" s="1"/>
  <c r="CC110" i="46"/>
  <c r="N110" i="46" s="1"/>
  <c r="CB110" i="46"/>
  <c r="M110" i="46" s="1"/>
  <c r="CA110" i="46"/>
  <c r="BZ110" i="46"/>
  <c r="BY110" i="46"/>
  <c r="J110" i="46" s="1"/>
  <c r="BX110" i="46"/>
  <c r="BW110" i="46"/>
  <c r="H110" i="46" s="1"/>
  <c r="BV110" i="46"/>
  <c r="BU110" i="46"/>
  <c r="F110" i="46" s="1"/>
  <c r="BT110" i="46"/>
  <c r="BS110" i="46"/>
  <c r="BO110" i="46"/>
  <c r="B110" i="46"/>
  <c r="B110" i="44" s="1"/>
  <c r="A110" i="46"/>
  <c r="A108" i="27" s="1"/>
  <c r="EF109" i="46"/>
  <c r="BQ109" i="46" s="1"/>
  <c r="EE109" i="46"/>
  <c r="BP109" i="46" s="1"/>
  <c r="ED109" i="46"/>
  <c r="EC109" i="46"/>
  <c r="EB109" i="46"/>
  <c r="EA109" i="46"/>
  <c r="BL109" i="46" s="1"/>
  <c r="DZ109" i="46"/>
  <c r="DY109" i="46"/>
  <c r="BJ109" i="46" s="1"/>
  <c r="DX109" i="46"/>
  <c r="BI109" i="46" s="1"/>
  <c r="DW109" i="46"/>
  <c r="BH109" i="46" s="1"/>
  <c r="DV109" i="46"/>
  <c r="DU109" i="46"/>
  <c r="BF109" i="46" s="1"/>
  <c r="DT109" i="46"/>
  <c r="DS109" i="46"/>
  <c r="BD109" i="46" s="1"/>
  <c r="DR109" i="46"/>
  <c r="DQ109" i="46"/>
  <c r="BB109" i="46" s="1"/>
  <c r="DP109" i="46"/>
  <c r="BA109" i="46" s="1"/>
  <c r="DO109" i="46"/>
  <c r="AZ109" i="46" s="1"/>
  <c r="DN109" i="46"/>
  <c r="DM109" i="46"/>
  <c r="AX109" i="46" s="1"/>
  <c r="DL109" i="46"/>
  <c r="AW109" i="46" s="1"/>
  <c r="DK109" i="46"/>
  <c r="DJ109" i="46"/>
  <c r="AU109" i="46" s="1"/>
  <c r="DI109" i="46"/>
  <c r="DH109" i="46"/>
  <c r="AS109" i="46" s="1"/>
  <c r="DG109" i="46"/>
  <c r="DF109" i="46"/>
  <c r="DE109" i="46"/>
  <c r="AP109" i="46" s="1"/>
  <c r="DD109" i="46"/>
  <c r="DC109" i="46"/>
  <c r="DB109" i="46"/>
  <c r="DA109" i="46"/>
  <c r="CZ109" i="46"/>
  <c r="AK109" i="46" s="1"/>
  <c r="CY109" i="46"/>
  <c r="CX109" i="46"/>
  <c r="CW109" i="46"/>
  <c r="AH109" i="46" s="1"/>
  <c r="CV109" i="46"/>
  <c r="CU109" i="46"/>
  <c r="AF109" i="46" s="1"/>
  <c r="CT109" i="46"/>
  <c r="AE109" i="46" s="1"/>
  <c r="CS109" i="46"/>
  <c r="CR109" i="46"/>
  <c r="CQ109" i="46"/>
  <c r="AB109" i="46" s="1"/>
  <c r="CP109" i="46"/>
  <c r="CO109" i="46"/>
  <c r="Z109" i="46" s="1"/>
  <c r="CN109" i="46"/>
  <c r="CM109" i="46"/>
  <c r="CL109" i="46"/>
  <c r="W109" i="46" s="1"/>
  <c r="CK109" i="46"/>
  <c r="CJ109" i="46"/>
  <c r="CI109" i="46"/>
  <c r="T109" i="46" s="1"/>
  <c r="CH109" i="46"/>
  <c r="CG109" i="46"/>
  <c r="R109" i="46" s="1"/>
  <c r="CF109" i="46"/>
  <c r="CE109" i="46"/>
  <c r="CD109" i="46"/>
  <c r="CC109" i="46"/>
  <c r="N109" i="46" s="1"/>
  <c r="CB109" i="46"/>
  <c r="M109" i="46" s="1"/>
  <c r="CA109" i="46"/>
  <c r="L109" i="46" s="1"/>
  <c r="BZ109" i="46"/>
  <c r="BY109" i="46"/>
  <c r="J109" i="46" s="1"/>
  <c r="BX109" i="46"/>
  <c r="I109" i="46" s="1"/>
  <c r="BW109" i="46"/>
  <c r="H109" i="46" s="1"/>
  <c r="BV109" i="46"/>
  <c r="G109" i="46" s="1"/>
  <c r="BU109" i="46"/>
  <c r="BT109" i="46"/>
  <c r="E109" i="46" s="1"/>
  <c r="BS109" i="46"/>
  <c r="D109" i="46" s="1"/>
  <c r="B109" i="46"/>
  <c r="B109" i="44" s="1"/>
  <c r="A109" i="46"/>
  <c r="A107" i="27" s="1"/>
  <c r="EF108" i="46"/>
  <c r="BQ108" i="46" s="1"/>
  <c r="EE108" i="46"/>
  <c r="BP108" i="46" s="1"/>
  <c r="ED108" i="46"/>
  <c r="BO108" i="44" s="1"/>
  <c r="EC108" i="46"/>
  <c r="EB108" i="46"/>
  <c r="EA108" i="46"/>
  <c r="DZ108" i="46"/>
  <c r="DY108" i="46"/>
  <c r="BJ108" i="46" s="1"/>
  <c r="DX108" i="46"/>
  <c r="BI108" i="46" s="1"/>
  <c r="DW108" i="46"/>
  <c r="DV108" i="46"/>
  <c r="BG108" i="46" s="1"/>
  <c r="DU108" i="46"/>
  <c r="BF108" i="46" s="1"/>
  <c r="DT108" i="46"/>
  <c r="BE108" i="46" s="1"/>
  <c r="DS108" i="46"/>
  <c r="DR108" i="46"/>
  <c r="DQ108" i="46"/>
  <c r="DP108" i="46"/>
  <c r="BA108" i="46" s="1"/>
  <c r="DO108" i="46"/>
  <c r="DN108" i="46"/>
  <c r="AY108" i="46" s="1"/>
  <c r="DM108" i="46"/>
  <c r="DL108" i="46"/>
  <c r="DK108" i="46"/>
  <c r="AV108" i="46" s="1"/>
  <c r="DJ108" i="46"/>
  <c r="DI108" i="46"/>
  <c r="AT108" i="46" s="1"/>
  <c r="DH108" i="46"/>
  <c r="DG108" i="46"/>
  <c r="AR108" i="46" s="1"/>
  <c r="DF108" i="46"/>
  <c r="AQ108" i="46" s="1"/>
  <c r="DE108" i="46"/>
  <c r="AP108" i="46" s="1"/>
  <c r="DD108" i="46"/>
  <c r="DC108" i="46"/>
  <c r="AN108" i="46" s="1"/>
  <c r="DB108" i="46"/>
  <c r="DA108" i="46"/>
  <c r="AL108" i="46" s="1"/>
  <c r="CZ108" i="46"/>
  <c r="CY108" i="46"/>
  <c r="CX108" i="46"/>
  <c r="AI108" i="46" s="1"/>
  <c r="CW108" i="46"/>
  <c r="AH108" i="46" s="1"/>
  <c r="CV108" i="46"/>
  <c r="CU108" i="46"/>
  <c r="CT108" i="46"/>
  <c r="CS108" i="46"/>
  <c r="CR108" i="46"/>
  <c r="CQ108" i="46"/>
  <c r="CP108" i="46"/>
  <c r="CO108" i="46"/>
  <c r="Z108" i="46" s="1"/>
  <c r="CN108" i="46"/>
  <c r="Y108" i="46" s="1"/>
  <c r="CM108" i="46"/>
  <c r="CL108" i="46"/>
  <c r="CK108" i="46"/>
  <c r="CJ108" i="46"/>
  <c r="CI108" i="46"/>
  <c r="T108" i="46" s="1"/>
  <c r="CH108" i="46"/>
  <c r="CG108" i="46"/>
  <c r="CF108" i="46"/>
  <c r="Q108" i="46" s="1"/>
  <c r="CE108" i="46"/>
  <c r="CD108" i="46"/>
  <c r="CC108" i="46"/>
  <c r="CB108" i="46"/>
  <c r="M108" i="46" s="1"/>
  <c r="CA108" i="46"/>
  <c r="L108" i="46" s="1"/>
  <c r="BZ108" i="46"/>
  <c r="K108" i="46" s="1"/>
  <c r="BY108" i="46"/>
  <c r="BX108" i="46"/>
  <c r="I108" i="46" s="1"/>
  <c r="BW108" i="46"/>
  <c r="H108" i="46" s="1"/>
  <c r="BV108" i="46"/>
  <c r="BU108" i="46"/>
  <c r="BT108" i="46"/>
  <c r="BS108" i="46"/>
  <c r="D108" i="46" s="1"/>
  <c r="BO108" i="46"/>
  <c r="B108" i="46"/>
  <c r="B108" i="44" s="1"/>
  <c r="A108" i="46"/>
  <c r="A106" i="27" s="1"/>
  <c r="EF107" i="46"/>
  <c r="BQ107" i="46" s="1"/>
  <c r="EE107" i="46"/>
  <c r="BP107" i="46" s="1"/>
  <c r="ED107" i="46"/>
  <c r="BO107" i="46" s="1"/>
  <c r="EC107" i="46"/>
  <c r="BN107" i="46" s="1"/>
  <c r="EB107" i="46"/>
  <c r="EA107" i="46"/>
  <c r="BL107" i="46" s="1"/>
  <c r="DZ107" i="46"/>
  <c r="DY107" i="46"/>
  <c r="DX107" i="46"/>
  <c r="DW107" i="46"/>
  <c r="BH107" i="46" s="1"/>
  <c r="DV107" i="46"/>
  <c r="BG107" i="46" s="1"/>
  <c r="DU107" i="46"/>
  <c r="DT107" i="46"/>
  <c r="BE107" i="46" s="1"/>
  <c r="DS107" i="46"/>
  <c r="DR107" i="46"/>
  <c r="DQ107" i="46"/>
  <c r="BB107" i="46" s="1"/>
  <c r="DP107" i="46"/>
  <c r="BA107" i="46" s="1"/>
  <c r="DO107" i="46"/>
  <c r="AZ107" i="46" s="1"/>
  <c r="DN107" i="46"/>
  <c r="AY107" i="46" s="1"/>
  <c r="DM107" i="46"/>
  <c r="DL107" i="46"/>
  <c r="DK107" i="46"/>
  <c r="DJ107" i="46"/>
  <c r="AU107" i="46" s="1"/>
  <c r="DI107" i="46"/>
  <c r="DH107" i="46"/>
  <c r="DG107" i="46"/>
  <c r="AR107" i="46" s="1"/>
  <c r="DF107" i="46"/>
  <c r="DE107" i="46"/>
  <c r="AP107" i="46" s="1"/>
  <c r="DD107" i="46"/>
  <c r="AO107" i="46" s="1"/>
  <c r="DC107" i="46"/>
  <c r="DB107" i="46"/>
  <c r="AM107" i="46" s="1"/>
  <c r="DA107" i="46"/>
  <c r="CZ107" i="46"/>
  <c r="AK107" i="46" s="1"/>
  <c r="CY107" i="46"/>
  <c r="AJ107" i="46" s="1"/>
  <c r="CX107" i="46"/>
  <c r="AI107" i="46" s="1"/>
  <c r="CW107" i="46"/>
  <c r="CV107" i="46"/>
  <c r="AG107" i="46" s="1"/>
  <c r="CU107" i="46"/>
  <c r="AF107" i="46" s="1"/>
  <c r="CT107" i="46"/>
  <c r="AE107" i="46" s="1"/>
  <c r="CS107" i="46"/>
  <c r="CR107" i="46"/>
  <c r="AC107" i="46" s="1"/>
  <c r="CQ107" i="46"/>
  <c r="AB107" i="46" s="1"/>
  <c r="CP107" i="46"/>
  <c r="AA107" i="46" s="1"/>
  <c r="CO107" i="46"/>
  <c r="CN107" i="46"/>
  <c r="CM107" i="46"/>
  <c r="CL107" i="46"/>
  <c r="W107" i="46" s="1"/>
  <c r="CK107" i="46"/>
  <c r="V107" i="46" s="1"/>
  <c r="CJ107" i="46"/>
  <c r="CI107" i="46"/>
  <c r="T107" i="46" s="1"/>
  <c r="CH107" i="46"/>
  <c r="S107" i="46" s="1"/>
  <c r="CG107" i="46"/>
  <c r="R107" i="46" s="1"/>
  <c r="CF107" i="46"/>
  <c r="Q107" i="46" s="1"/>
  <c r="CE107" i="46"/>
  <c r="CD107" i="46"/>
  <c r="CC107" i="46"/>
  <c r="CB107" i="46"/>
  <c r="M107" i="46" s="1"/>
  <c r="CA107" i="46"/>
  <c r="L107" i="46" s="1"/>
  <c r="BZ107" i="46"/>
  <c r="BY107" i="46"/>
  <c r="BX107" i="46"/>
  <c r="BW107" i="46"/>
  <c r="H107" i="46" s="1"/>
  <c r="BV107" i="46"/>
  <c r="G107" i="46" s="1"/>
  <c r="BU107" i="46"/>
  <c r="BT107" i="46"/>
  <c r="BS107" i="46"/>
  <c r="D107" i="46" s="1"/>
  <c r="B107" i="46"/>
  <c r="B107" i="44" s="1"/>
  <c r="A107" i="46"/>
  <c r="A105" i="27" s="1"/>
  <c r="EF106" i="46"/>
  <c r="EE106" i="46"/>
  <c r="ED106" i="46"/>
  <c r="BO106" i="44" s="1"/>
  <c r="EC106" i="46"/>
  <c r="EB106" i="46"/>
  <c r="EA106" i="46"/>
  <c r="DZ106" i="46"/>
  <c r="DY106" i="46"/>
  <c r="DX106" i="46"/>
  <c r="DW106" i="46"/>
  <c r="BH106" i="46" s="1"/>
  <c r="DV106" i="46"/>
  <c r="BG106" i="46" s="1"/>
  <c r="DU106" i="46"/>
  <c r="DT106" i="46"/>
  <c r="DS106" i="46"/>
  <c r="DR106" i="46"/>
  <c r="BC106" i="46" s="1"/>
  <c r="DQ106" i="46"/>
  <c r="DP106" i="46"/>
  <c r="DO106" i="46"/>
  <c r="DN106" i="46"/>
  <c r="AY106" i="46" s="1"/>
  <c r="DM106" i="46"/>
  <c r="DL106" i="46"/>
  <c r="AW106" i="46" s="1"/>
  <c r="DK106" i="46"/>
  <c r="DJ106" i="46"/>
  <c r="AU106" i="46" s="1"/>
  <c r="DI106" i="46"/>
  <c r="AT106" i="46" s="1"/>
  <c r="DH106" i="46"/>
  <c r="DG106" i="46"/>
  <c r="DF106" i="46"/>
  <c r="AQ106" i="46" s="1"/>
  <c r="DE106" i="46"/>
  <c r="DD106" i="46"/>
  <c r="AO106" i="46" s="1"/>
  <c r="DC106" i="46"/>
  <c r="DB106" i="46"/>
  <c r="AM106" i="46" s="1"/>
  <c r="DA106" i="46"/>
  <c r="CZ106" i="46"/>
  <c r="CY106" i="46"/>
  <c r="CX106" i="46"/>
  <c r="CW106" i="46"/>
  <c r="AH106" i="46" s="1"/>
  <c r="CV106" i="46"/>
  <c r="AG106" i="46" s="1"/>
  <c r="CU106" i="46"/>
  <c r="CT106" i="46"/>
  <c r="AE106" i="46" s="1"/>
  <c r="CS106" i="46"/>
  <c r="CR106" i="46"/>
  <c r="CQ106" i="46"/>
  <c r="CP106" i="46"/>
  <c r="AA106" i="46" s="1"/>
  <c r="CO106" i="46"/>
  <c r="CN106" i="46"/>
  <c r="CM106" i="46"/>
  <c r="CL106" i="46"/>
  <c r="CK106" i="46"/>
  <c r="CJ106" i="46"/>
  <c r="CI106" i="46"/>
  <c r="T106" i="46" s="1"/>
  <c r="CH106" i="46"/>
  <c r="CG106" i="46"/>
  <c r="CF106" i="46"/>
  <c r="Q106" i="46" s="1"/>
  <c r="CE106" i="46"/>
  <c r="CD106" i="46"/>
  <c r="O106" i="46" s="1"/>
  <c r="CC106" i="46"/>
  <c r="N106" i="46" s="1"/>
  <c r="CB106" i="46"/>
  <c r="CA106" i="46"/>
  <c r="L106" i="46" s="1"/>
  <c r="BZ106" i="46"/>
  <c r="BY106" i="46"/>
  <c r="BX106" i="46"/>
  <c r="BW106" i="46"/>
  <c r="BV106" i="46"/>
  <c r="G106" i="46" s="1"/>
  <c r="BU106" i="46"/>
  <c r="F106" i="46" s="1"/>
  <c r="BT106" i="46"/>
  <c r="BS106" i="46"/>
  <c r="BO106" i="46"/>
  <c r="B106" i="46"/>
  <c r="B106" i="44" s="1"/>
  <c r="A106" i="46"/>
  <c r="A104" i="27" s="1"/>
  <c r="EF105" i="46"/>
  <c r="EE105" i="46"/>
  <c r="BP105" i="46" s="1"/>
  <c r="ED105" i="46"/>
  <c r="BO105" i="46" s="1"/>
  <c r="EC105" i="46"/>
  <c r="EB105" i="46"/>
  <c r="EA105" i="46"/>
  <c r="DZ105" i="46"/>
  <c r="DY105" i="46"/>
  <c r="BJ105" i="46" s="1"/>
  <c r="DX105" i="46"/>
  <c r="DW105" i="46"/>
  <c r="DV105" i="46"/>
  <c r="DU105" i="46"/>
  <c r="DT105" i="46"/>
  <c r="BE105" i="46" s="1"/>
  <c r="DS105" i="46"/>
  <c r="BD105" i="46" s="1"/>
  <c r="DR105" i="46"/>
  <c r="BC105" i="46" s="1"/>
  <c r="DQ105" i="46"/>
  <c r="BB105" i="46" s="1"/>
  <c r="DP105" i="46"/>
  <c r="DO105" i="46"/>
  <c r="AZ105" i="46" s="1"/>
  <c r="DN105" i="46"/>
  <c r="DM105" i="46"/>
  <c r="DL105" i="46"/>
  <c r="DK105" i="46"/>
  <c r="AV105" i="46" s="1"/>
  <c r="DJ105" i="46"/>
  <c r="DI105" i="46"/>
  <c r="DH105" i="46"/>
  <c r="DG105" i="46"/>
  <c r="AR105" i="46" s="1"/>
  <c r="DF105" i="46"/>
  <c r="DE105" i="46"/>
  <c r="DD105" i="46"/>
  <c r="AO105" i="46" s="1"/>
  <c r="DC105" i="46"/>
  <c r="DB105" i="46"/>
  <c r="DA105" i="46"/>
  <c r="CZ105" i="46"/>
  <c r="CY105" i="46"/>
  <c r="AJ105" i="46" s="1"/>
  <c r="CX105" i="46"/>
  <c r="AI105" i="46" s="1"/>
  <c r="CW105" i="46"/>
  <c r="CV105" i="46"/>
  <c r="AG105" i="46" s="1"/>
  <c r="CU105" i="46"/>
  <c r="AF105" i="46" s="1"/>
  <c r="CT105" i="46"/>
  <c r="CS105" i="46"/>
  <c r="AD105" i="46" s="1"/>
  <c r="CR105" i="46"/>
  <c r="CQ105" i="46"/>
  <c r="CP105" i="46"/>
  <c r="CO105" i="46"/>
  <c r="CN105" i="46"/>
  <c r="CM105" i="46"/>
  <c r="X105" i="46" s="1"/>
  <c r="CL105" i="46"/>
  <c r="CK105" i="46"/>
  <c r="CJ105" i="46"/>
  <c r="CI105" i="46"/>
  <c r="T105" i="46" s="1"/>
  <c r="CH105" i="46"/>
  <c r="S105" i="46" s="1"/>
  <c r="CG105" i="46"/>
  <c r="R105" i="46" s="1"/>
  <c r="CF105" i="46"/>
  <c r="CE105" i="46"/>
  <c r="CD105" i="46"/>
  <c r="CC105" i="46"/>
  <c r="N105" i="46" s="1"/>
  <c r="CB105" i="46"/>
  <c r="CA105" i="46"/>
  <c r="L105" i="46" s="1"/>
  <c r="BZ105" i="46"/>
  <c r="BY105" i="46"/>
  <c r="J105" i="46" s="1"/>
  <c r="BX105" i="46"/>
  <c r="I105" i="46" s="1"/>
  <c r="BW105" i="46"/>
  <c r="BV105" i="46"/>
  <c r="BU105" i="46"/>
  <c r="F105" i="46" s="1"/>
  <c r="BT105" i="46"/>
  <c r="BS105" i="46"/>
  <c r="D105" i="46" s="1"/>
  <c r="B105" i="46"/>
  <c r="B105" i="44" s="1"/>
  <c r="A105" i="46"/>
  <c r="EF104" i="46"/>
  <c r="BQ104" i="46" s="1"/>
  <c r="EE104" i="46"/>
  <c r="BP104" i="46" s="1"/>
  <c r="ED104" i="46"/>
  <c r="EC104" i="46"/>
  <c r="EB104" i="46"/>
  <c r="BM104" i="46" s="1"/>
  <c r="EA104" i="46"/>
  <c r="BL104" i="46" s="1"/>
  <c r="DZ104" i="46"/>
  <c r="DY104" i="46"/>
  <c r="BJ104" i="46" s="1"/>
  <c r="DX104" i="46"/>
  <c r="BI104" i="46" s="1"/>
  <c r="DW104" i="46"/>
  <c r="DV104" i="46"/>
  <c r="BG104" i="46" s="1"/>
  <c r="DU104" i="46"/>
  <c r="BF104" i="46" s="1"/>
  <c r="DT104" i="46"/>
  <c r="BE104" i="46" s="1"/>
  <c r="DS104" i="46"/>
  <c r="BD104" i="46" s="1"/>
  <c r="DR104" i="46"/>
  <c r="DQ104" i="46"/>
  <c r="DP104" i="46"/>
  <c r="DO104" i="46"/>
  <c r="AZ104" i="46" s="1"/>
  <c r="DN104" i="46"/>
  <c r="AY104" i="44" s="1"/>
  <c r="DM104" i="46"/>
  <c r="AX104" i="46" s="1"/>
  <c r="DL104" i="46"/>
  <c r="AW104" i="46" s="1"/>
  <c r="DK104" i="46"/>
  <c r="DJ104" i="46"/>
  <c r="AU104" i="46" s="1"/>
  <c r="DI104" i="46"/>
  <c r="AT104" i="46" s="1"/>
  <c r="DH104" i="46"/>
  <c r="AS104" i="46" s="1"/>
  <c r="DG104" i="46"/>
  <c r="DF104" i="46"/>
  <c r="DE104" i="46"/>
  <c r="DD104" i="46"/>
  <c r="AO104" i="46" s="1"/>
  <c r="DC104" i="46"/>
  <c r="DB104" i="46"/>
  <c r="DA104" i="46"/>
  <c r="CZ104" i="46"/>
  <c r="AK104" i="46" s="1"/>
  <c r="CY104" i="46"/>
  <c r="AJ104" i="46" s="1"/>
  <c r="CX104" i="46"/>
  <c r="CW104" i="46"/>
  <c r="CV104" i="46"/>
  <c r="AG104" i="46" s="1"/>
  <c r="CU104" i="46"/>
  <c r="AF104" i="46" s="1"/>
  <c r="CT104" i="46"/>
  <c r="AE104" i="46" s="1"/>
  <c r="CS104" i="46"/>
  <c r="AD104" i="46" s="1"/>
  <c r="CR104" i="46"/>
  <c r="AC104" i="46" s="1"/>
  <c r="CQ104" i="46"/>
  <c r="CP104" i="46"/>
  <c r="CO104" i="46"/>
  <c r="Z104" i="46" s="1"/>
  <c r="CN104" i="46"/>
  <c r="Y104" i="46" s="1"/>
  <c r="CM104" i="46"/>
  <c r="X104" i="46" s="1"/>
  <c r="CL104" i="46"/>
  <c r="CK104" i="46"/>
  <c r="CJ104" i="46"/>
  <c r="CI104" i="46"/>
  <c r="T104" i="46" s="1"/>
  <c r="CH104" i="46"/>
  <c r="CG104" i="46"/>
  <c r="R104" i="46" s="1"/>
  <c r="CF104" i="46"/>
  <c r="Q104" i="46" s="1"/>
  <c r="CE104" i="46"/>
  <c r="P104" i="46" s="1"/>
  <c r="CD104" i="46"/>
  <c r="CC104" i="46"/>
  <c r="CB104" i="46"/>
  <c r="M104" i="46" s="1"/>
  <c r="CA104" i="46"/>
  <c r="L104" i="46" s="1"/>
  <c r="BZ104" i="46"/>
  <c r="K104" i="46" s="1"/>
  <c r="BY104" i="46"/>
  <c r="J104" i="46" s="1"/>
  <c r="BX104" i="46"/>
  <c r="I104" i="46" s="1"/>
  <c r="BW104" i="46"/>
  <c r="H104" i="46" s="1"/>
  <c r="BV104" i="46"/>
  <c r="BU104" i="46"/>
  <c r="BT104" i="46"/>
  <c r="BS104" i="46"/>
  <c r="D104" i="46" s="1"/>
  <c r="AY104" i="46"/>
  <c r="B104" i="46"/>
  <c r="B104" i="44" s="1"/>
  <c r="A104" i="46"/>
  <c r="A104" i="44" s="1"/>
  <c r="EF103" i="46"/>
  <c r="EE103" i="46"/>
  <c r="ED103" i="46"/>
  <c r="EC103" i="46"/>
  <c r="BN103" i="46" s="1"/>
  <c r="EB103" i="46"/>
  <c r="EA103" i="46"/>
  <c r="DZ103" i="46"/>
  <c r="BK103" i="46" s="1"/>
  <c r="DY103" i="46"/>
  <c r="DX103" i="46"/>
  <c r="BI103" i="46" s="1"/>
  <c r="DW103" i="46"/>
  <c r="DV103" i="46"/>
  <c r="DU103" i="46"/>
  <c r="DT103" i="46"/>
  <c r="BE103" i="46" s="1"/>
  <c r="DS103" i="46"/>
  <c r="BD103" i="46" s="1"/>
  <c r="DR103" i="46"/>
  <c r="DQ103" i="46"/>
  <c r="DP103" i="46"/>
  <c r="BA103" i="46" s="1"/>
  <c r="DO103" i="46"/>
  <c r="DN103" i="46"/>
  <c r="AY103" i="46" s="1"/>
  <c r="DM103" i="46"/>
  <c r="DL103" i="46"/>
  <c r="AW103" i="46" s="1"/>
  <c r="DK103" i="46"/>
  <c r="DJ103" i="46"/>
  <c r="DI103" i="46"/>
  <c r="DH103" i="46"/>
  <c r="AS103" i="46" s="1"/>
  <c r="DG103" i="46"/>
  <c r="DF103" i="46"/>
  <c r="AQ103" i="46" s="1"/>
  <c r="DE103" i="46"/>
  <c r="DD103" i="46"/>
  <c r="AO103" i="46" s="1"/>
  <c r="DC103" i="46"/>
  <c r="AN103" i="46" s="1"/>
  <c r="DB103" i="46"/>
  <c r="AM103" i="46" s="1"/>
  <c r="DA103" i="46"/>
  <c r="CZ103" i="46"/>
  <c r="AK103" i="46" s="1"/>
  <c r="CY103" i="46"/>
  <c r="CX103" i="46"/>
  <c r="CW103" i="46"/>
  <c r="AH103" i="46" s="1"/>
  <c r="CV103" i="46"/>
  <c r="CU103" i="46"/>
  <c r="CT103" i="46"/>
  <c r="AE103" i="46" s="1"/>
  <c r="CS103" i="46"/>
  <c r="CR103" i="46"/>
  <c r="AC103" i="46" s="1"/>
  <c r="CQ103" i="46"/>
  <c r="CP103" i="46"/>
  <c r="CO103" i="46"/>
  <c r="CN103" i="46"/>
  <c r="Y103" i="46" s="1"/>
  <c r="CM103" i="46"/>
  <c r="CL103" i="46"/>
  <c r="CK103" i="46"/>
  <c r="CJ103" i="46"/>
  <c r="U103" i="46" s="1"/>
  <c r="CI103" i="46"/>
  <c r="CH103" i="46"/>
  <c r="S103" i="46" s="1"/>
  <c r="CG103" i="46"/>
  <c r="CF103" i="46"/>
  <c r="CE103" i="46"/>
  <c r="CD103" i="46"/>
  <c r="CC103" i="46"/>
  <c r="CB103" i="46"/>
  <c r="M103" i="46" s="1"/>
  <c r="CA103" i="46"/>
  <c r="BZ103" i="46"/>
  <c r="BY103" i="46"/>
  <c r="BX103" i="46"/>
  <c r="I103" i="46" s="1"/>
  <c r="BW103" i="46"/>
  <c r="BV103" i="46"/>
  <c r="G103" i="46" s="1"/>
  <c r="BU103" i="46"/>
  <c r="BT103" i="46"/>
  <c r="BS103" i="46"/>
  <c r="B103" i="46"/>
  <c r="B103" i="44" s="1"/>
  <c r="A103" i="46"/>
  <c r="A101" i="27" s="1"/>
  <c r="EF102" i="46"/>
  <c r="EE102" i="46"/>
  <c r="ED102" i="46"/>
  <c r="EC102" i="46"/>
  <c r="EB102" i="46"/>
  <c r="BM102" i="46" s="1"/>
  <c r="EA102" i="46"/>
  <c r="DZ102" i="46"/>
  <c r="DY102" i="46"/>
  <c r="BJ102" i="46" s="1"/>
  <c r="DX102" i="46"/>
  <c r="BI102" i="46" s="1"/>
  <c r="DW102" i="46"/>
  <c r="BH102" i="46" s="1"/>
  <c r="DV102" i="46"/>
  <c r="BG102" i="46" s="1"/>
  <c r="DU102" i="46"/>
  <c r="DT102" i="46"/>
  <c r="BE102" i="46" s="1"/>
  <c r="DS102" i="46"/>
  <c r="DR102" i="46"/>
  <c r="DQ102" i="46"/>
  <c r="DP102" i="46"/>
  <c r="DO102" i="46"/>
  <c r="DN102" i="46"/>
  <c r="DM102" i="46"/>
  <c r="DL102" i="46"/>
  <c r="DK102" i="46"/>
  <c r="DJ102" i="46"/>
  <c r="DI102" i="46"/>
  <c r="AT102" i="46" s="1"/>
  <c r="DH102" i="46"/>
  <c r="DG102" i="46"/>
  <c r="DF102" i="46"/>
  <c r="AQ102" i="46" s="1"/>
  <c r="DE102" i="46"/>
  <c r="DD102" i="46"/>
  <c r="AO102" i="46" s="1"/>
  <c r="DC102" i="46"/>
  <c r="AN102" i="46" s="1"/>
  <c r="DB102" i="46"/>
  <c r="DA102" i="46"/>
  <c r="AL102" i="46" s="1"/>
  <c r="CZ102" i="46"/>
  <c r="AK102" i="46" s="1"/>
  <c r="CY102" i="46"/>
  <c r="CX102" i="46"/>
  <c r="CW102" i="46"/>
  <c r="CV102" i="46"/>
  <c r="AG102" i="46" s="1"/>
  <c r="CU102" i="46"/>
  <c r="CT102" i="46"/>
  <c r="CS102" i="46"/>
  <c r="CR102" i="46"/>
  <c r="CQ102" i="46"/>
  <c r="CP102" i="46"/>
  <c r="CO102" i="46"/>
  <c r="CN102" i="46"/>
  <c r="CM102" i="46"/>
  <c r="CL102" i="46"/>
  <c r="CK102" i="46"/>
  <c r="V102" i="46" s="1"/>
  <c r="CJ102" i="46"/>
  <c r="CI102" i="46"/>
  <c r="CH102" i="46"/>
  <c r="CG102" i="46"/>
  <c r="CF102" i="46"/>
  <c r="Q102" i="46" s="1"/>
  <c r="CE102" i="46"/>
  <c r="CD102" i="46"/>
  <c r="CC102" i="46"/>
  <c r="CB102" i="46"/>
  <c r="CA102" i="46"/>
  <c r="BZ102" i="46"/>
  <c r="BY102" i="46"/>
  <c r="BX102" i="46"/>
  <c r="BW102" i="46"/>
  <c r="H102" i="46" s="1"/>
  <c r="BV102" i="46"/>
  <c r="BU102" i="46"/>
  <c r="BT102" i="46"/>
  <c r="BS102" i="46"/>
  <c r="B102" i="46"/>
  <c r="B102" i="44" s="1"/>
  <c r="A102" i="46"/>
  <c r="EF101" i="46"/>
  <c r="EE101" i="46"/>
  <c r="BP101" i="46" s="1"/>
  <c r="ED101" i="46"/>
  <c r="BO101" i="46" s="1"/>
  <c r="EC101" i="46"/>
  <c r="EB101" i="46"/>
  <c r="EA101" i="46"/>
  <c r="DZ101" i="46"/>
  <c r="BK101" i="46" s="1"/>
  <c r="DY101" i="46"/>
  <c r="DX101" i="46"/>
  <c r="BI101" i="46" s="1"/>
  <c r="DW101" i="46"/>
  <c r="DV101" i="46"/>
  <c r="DU101" i="46"/>
  <c r="DT101" i="46"/>
  <c r="DS101" i="46"/>
  <c r="DR101" i="46"/>
  <c r="DQ101" i="46"/>
  <c r="DP101" i="46"/>
  <c r="BA101" i="46" s="1"/>
  <c r="DO101" i="46"/>
  <c r="AZ101" i="46" s="1"/>
  <c r="DN101" i="46"/>
  <c r="AY101" i="46" s="1"/>
  <c r="DM101" i="46"/>
  <c r="DL101" i="46"/>
  <c r="AW101" i="46" s="1"/>
  <c r="DK101" i="46"/>
  <c r="AV101" i="46" s="1"/>
  <c r="DJ101" i="46"/>
  <c r="AU101" i="46" s="1"/>
  <c r="DI101" i="46"/>
  <c r="DH101" i="46"/>
  <c r="DG101" i="46"/>
  <c r="DF101" i="46"/>
  <c r="DE101" i="46"/>
  <c r="AP101" i="46" s="1"/>
  <c r="DD101" i="46"/>
  <c r="DC101" i="46"/>
  <c r="DB101" i="46"/>
  <c r="AM101" i="46" s="1"/>
  <c r="DA101" i="46"/>
  <c r="CZ101" i="46"/>
  <c r="CY101" i="46"/>
  <c r="AJ101" i="46" s="1"/>
  <c r="CX101" i="46"/>
  <c r="AI101" i="46" s="1"/>
  <c r="CW101" i="46"/>
  <c r="CV101" i="46"/>
  <c r="CU101" i="46"/>
  <c r="CT101" i="46"/>
  <c r="AE101" i="46" s="1"/>
  <c r="CS101" i="46"/>
  <c r="CR101" i="46"/>
  <c r="AC101" i="46" s="1"/>
  <c r="CQ101" i="46"/>
  <c r="AB101" i="46" s="1"/>
  <c r="CP101" i="46"/>
  <c r="CO101" i="46"/>
  <c r="CN101" i="46"/>
  <c r="CM101" i="46"/>
  <c r="CL101" i="46"/>
  <c r="CK101" i="46"/>
  <c r="CJ101" i="46"/>
  <c r="U101" i="46" s="1"/>
  <c r="CI101" i="46"/>
  <c r="CH101" i="46"/>
  <c r="S101" i="46" s="1"/>
  <c r="CG101" i="46"/>
  <c r="CF101" i="46"/>
  <c r="Q101" i="46" s="1"/>
  <c r="CE101" i="46"/>
  <c r="CD101" i="46"/>
  <c r="CC101" i="46"/>
  <c r="CB101" i="46"/>
  <c r="M101" i="46" s="1"/>
  <c r="CA101" i="46"/>
  <c r="L101" i="46" s="1"/>
  <c r="BZ101" i="46"/>
  <c r="K101" i="46" s="1"/>
  <c r="BY101" i="46"/>
  <c r="J101" i="46" s="1"/>
  <c r="BX101" i="46"/>
  <c r="BW101" i="46"/>
  <c r="BV101" i="46"/>
  <c r="BU101" i="46"/>
  <c r="BT101" i="46"/>
  <c r="E101" i="46" s="1"/>
  <c r="BS101" i="46"/>
  <c r="B101" i="46"/>
  <c r="B101" i="44" s="1"/>
  <c r="A101" i="46"/>
  <c r="EF100" i="46"/>
  <c r="BQ100" i="46" s="1"/>
  <c r="EE100" i="46"/>
  <c r="BP100" i="46" s="1"/>
  <c r="ED100" i="46"/>
  <c r="BO100" i="46" s="1"/>
  <c r="EC100" i="46"/>
  <c r="EB100" i="46"/>
  <c r="BM100" i="46" s="1"/>
  <c r="EA100" i="46"/>
  <c r="BL100" i="46" s="1"/>
  <c r="DZ100" i="46"/>
  <c r="DY100" i="46"/>
  <c r="DX100" i="46"/>
  <c r="BI100" i="46" s="1"/>
  <c r="DW100" i="46"/>
  <c r="DV100" i="46"/>
  <c r="BG100" i="46" s="1"/>
  <c r="DU100" i="46"/>
  <c r="DT100" i="46"/>
  <c r="DS100" i="46"/>
  <c r="DR100" i="46"/>
  <c r="DQ100" i="46"/>
  <c r="BB100" i="46" s="1"/>
  <c r="DP100" i="46"/>
  <c r="DO100" i="46"/>
  <c r="DN100" i="46"/>
  <c r="AY100" i="44" s="1"/>
  <c r="DM100" i="46"/>
  <c r="DL100" i="46"/>
  <c r="AW100" i="46" s="1"/>
  <c r="DK100" i="46"/>
  <c r="DJ100" i="46"/>
  <c r="DI100" i="46"/>
  <c r="AT100" i="46" s="1"/>
  <c r="DH100" i="46"/>
  <c r="AS100" i="46" s="1"/>
  <c r="DG100" i="46"/>
  <c r="DF100" i="46"/>
  <c r="DE100" i="46"/>
  <c r="DD100" i="46"/>
  <c r="AO100" i="46" s="1"/>
  <c r="DC100" i="46"/>
  <c r="DB100" i="46"/>
  <c r="DA100" i="46"/>
  <c r="AL100" i="46" s="1"/>
  <c r="CZ100" i="46"/>
  <c r="CY100" i="46"/>
  <c r="AJ100" i="46" s="1"/>
  <c r="CX100" i="46"/>
  <c r="CW100" i="46"/>
  <c r="CV100" i="46"/>
  <c r="AG100" i="46" s="1"/>
  <c r="CU100" i="46"/>
  <c r="CT100" i="46"/>
  <c r="CS100" i="46"/>
  <c r="CR100" i="46"/>
  <c r="AC100" i="46" s="1"/>
  <c r="CQ100" i="46"/>
  <c r="CP100" i="46"/>
  <c r="AA100" i="46" s="1"/>
  <c r="CO100" i="46"/>
  <c r="CN100" i="46"/>
  <c r="CM100" i="46"/>
  <c r="CL100" i="46"/>
  <c r="W100" i="46" s="1"/>
  <c r="CK100" i="46"/>
  <c r="CJ100" i="46"/>
  <c r="CI100" i="46"/>
  <c r="CH100" i="46"/>
  <c r="S100" i="46" s="1"/>
  <c r="CG100" i="46"/>
  <c r="CF100" i="46"/>
  <c r="Q100" i="46" s="1"/>
  <c r="CE100" i="46"/>
  <c r="CD100" i="46"/>
  <c r="O100" i="46" s="1"/>
  <c r="CC100" i="46"/>
  <c r="N100" i="46" s="1"/>
  <c r="CB100" i="46"/>
  <c r="CA100" i="46"/>
  <c r="BZ100" i="46"/>
  <c r="BY100" i="46"/>
  <c r="BX100" i="46"/>
  <c r="BW100" i="46"/>
  <c r="H100" i="46" s="1"/>
  <c r="BV100" i="46"/>
  <c r="BU100" i="46"/>
  <c r="F100" i="46" s="1"/>
  <c r="BT100" i="46"/>
  <c r="E100" i="46" s="1"/>
  <c r="BS100" i="46"/>
  <c r="AY100" i="46"/>
  <c r="B100" i="46"/>
  <c r="B100" i="44" s="1"/>
  <c r="A100" i="46"/>
  <c r="A98" i="27" s="1"/>
  <c r="EF99" i="46"/>
  <c r="EE99" i="46"/>
  <c r="ED99" i="46"/>
  <c r="BO99" i="46" s="1"/>
  <c r="EC99" i="46"/>
  <c r="BN99" i="46" s="1"/>
  <c r="EB99" i="46"/>
  <c r="EA99" i="46"/>
  <c r="BL99" i="46" s="1"/>
  <c r="DZ99" i="46"/>
  <c r="BK99" i="46" s="1"/>
  <c r="DY99" i="46"/>
  <c r="BJ99" i="46" s="1"/>
  <c r="DX99" i="46"/>
  <c r="DW99" i="46"/>
  <c r="DV99" i="46"/>
  <c r="BG99" i="46" s="1"/>
  <c r="DU99" i="46"/>
  <c r="BF99" i="46" s="1"/>
  <c r="DT99" i="46"/>
  <c r="DS99" i="46"/>
  <c r="BD99" i="46" s="1"/>
  <c r="DR99" i="46"/>
  <c r="DQ99" i="46"/>
  <c r="BB99" i="46" s="1"/>
  <c r="DP99" i="46"/>
  <c r="DO99" i="46"/>
  <c r="DN99" i="46"/>
  <c r="AY99" i="46" s="1"/>
  <c r="DM99" i="46"/>
  <c r="DL99" i="46"/>
  <c r="DK99" i="46"/>
  <c r="AV99" i="46" s="1"/>
  <c r="DJ99" i="46"/>
  <c r="AU99" i="46" s="1"/>
  <c r="DI99" i="46"/>
  <c r="AT99" i="46" s="1"/>
  <c r="DH99" i="46"/>
  <c r="DG99" i="46"/>
  <c r="AR99" i="46" s="1"/>
  <c r="DF99" i="46"/>
  <c r="AQ99" i="46" s="1"/>
  <c r="DE99" i="46"/>
  <c r="AP99" i="46" s="1"/>
  <c r="DD99" i="46"/>
  <c r="AO99" i="46" s="1"/>
  <c r="DC99" i="46"/>
  <c r="AN99" i="46" s="1"/>
  <c r="DB99" i="46"/>
  <c r="DA99" i="46"/>
  <c r="AL99" i="46" s="1"/>
  <c r="CZ99" i="46"/>
  <c r="CY99" i="46"/>
  <c r="CX99" i="46"/>
  <c r="AI99" i="46" s="1"/>
  <c r="CW99" i="46"/>
  <c r="AH99" i="46" s="1"/>
  <c r="CV99" i="46"/>
  <c r="CU99" i="46"/>
  <c r="AF99" i="46" s="1"/>
  <c r="CT99" i="46"/>
  <c r="AE99" i="46" s="1"/>
  <c r="CS99" i="46"/>
  <c r="AD99" i="46" s="1"/>
  <c r="CR99" i="46"/>
  <c r="CQ99" i="46"/>
  <c r="CP99" i="46"/>
  <c r="AA99" i="46" s="1"/>
  <c r="CO99" i="46"/>
  <c r="CN99" i="46"/>
  <c r="CM99" i="46"/>
  <c r="X99" i="46" s="1"/>
  <c r="CL99" i="46"/>
  <c r="W99" i="46" s="1"/>
  <c r="CK99" i="46"/>
  <c r="V99" i="46" s="1"/>
  <c r="CJ99" i="46"/>
  <c r="U99" i="46" s="1"/>
  <c r="CI99" i="46"/>
  <c r="CH99" i="46"/>
  <c r="S99" i="46" s="1"/>
  <c r="CG99" i="46"/>
  <c r="R99" i="46" s="1"/>
  <c r="CF99" i="46"/>
  <c r="CE99" i="46"/>
  <c r="P99" i="46" s="1"/>
  <c r="CD99" i="46"/>
  <c r="O99" i="46" s="1"/>
  <c r="CC99" i="46"/>
  <c r="N99" i="46" s="1"/>
  <c r="CB99" i="46"/>
  <c r="M99" i="46" s="1"/>
  <c r="CA99" i="46"/>
  <c r="BZ99" i="46"/>
  <c r="K99" i="46" s="1"/>
  <c r="BY99" i="46"/>
  <c r="J99" i="46" s="1"/>
  <c r="BX99" i="46"/>
  <c r="BW99" i="46"/>
  <c r="H99" i="46" s="1"/>
  <c r="BV99" i="46"/>
  <c r="G99" i="46" s="1"/>
  <c r="BU99" i="46"/>
  <c r="F99" i="46" s="1"/>
  <c r="BT99" i="46"/>
  <c r="BS99" i="46"/>
  <c r="B99" i="46"/>
  <c r="B99" i="44" s="1"/>
  <c r="A99" i="46"/>
  <c r="A97" i="27" s="1"/>
  <c r="EF98" i="46"/>
  <c r="EE98" i="46"/>
  <c r="BP98" i="46" s="1"/>
  <c r="ED98" i="46"/>
  <c r="EC98" i="46"/>
  <c r="BN98" i="46" s="1"/>
  <c r="EB98" i="46"/>
  <c r="EA98" i="46"/>
  <c r="DZ98" i="46"/>
  <c r="BK98" i="46" s="1"/>
  <c r="DY98" i="46"/>
  <c r="DX98" i="46"/>
  <c r="BI98" i="46" s="1"/>
  <c r="DW98" i="46"/>
  <c r="DV98" i="46"/>
  <c r="DU98" i="46"/>
  <c r="BF98" i="46" s="1"/>
  <c r="DT98" i="46"/>
  <c r="DS98" i="46"/>
  <c r="DR98" i="46"/>
  <c r="BC98" i="46" s="1"/>
  <c r="DQ98" i="46"/>
  <c r="DP98" i="46"/>
  <c r="DO98" i="46"/>
  <c r="AZ98" i="46" s="1"/>
  <c r="DN98" i="46"/>
  <c r="DM98" i="46"/>
  <c r="AX98" i="46" s="1"/>
  <c r="DL98" i="46"/>
  <c r="DK98" i="46"/>
  <c r="DJ98" i="46"/>
  <c r="AU98" i="46" s="1"/>
  <c r="DI98" i="46"/>
  <c r="DH98" i="46"/>
  <c r="DG98" i="46"/>
  <c r="AR98" i="46" s="1"/>
  <c r="DF98" i="46"/>
  <c r="DE98" i="46"/>
  <c r="AP98" i="46" s="1"/>
  <c r="DD98" i="46"/>
  <c r="AO98" i="46" s="1"/>
  <c r="DC98" i="46"/>
  <c r="DB98" i="46"/>
  <c r="DA98" i="46"/>
  <c r="AL98" i="46" s="1"/>
  <c r="CZ98" i="46"/>
  <c r="AK98" i="46" s="1"/>
  <c r="CY98" i="46"/>
  <c r="CX98" i="46"/>
  <c r="CW98" i="46"/>
  <c r="CV98" i="46"/>
  <c r="CU98" i="46"/>
  <c r="CT98" i="46"/>
  <c r="AE98" i="46" s="1"/>
  <c r="CS98" i="46"/>
  <c r="CR98" i="46"/>
  <c r="CQ98" i="46"/>
  <c r="CP98" i="46"/>
  <c r="CO98" i="46"/>
  <c r="Z98" i="46" s="1"/>
  <c r="CN98" i="46"/>
  <c r="Y98" i="46" s="1"/>
  <c r="CM98" i="46"/>
  <c r="X98" i="46" s="1"/>
  <c r="CL98" i="46"/>
  <c r="W98" i="46" s="1"/>
  <c r="CK98" i="46"/>
  <c r="CJ98" i="46"/>
  <c r="U98" i="46" s="1"/>
  <c r="CI98" i="46"/>
  <c r="T98" i="46" s="1"/>
  <c r="CH98" i="46"/>
  <c r="CG98" i="46"/>
  <c r="R98" i="46" s="1"/>
  <c r="CF98" i="46"/>
  <c r="CE98" i="46"/>
  <c r="CD98" i="46"/>
  <c r="O98" i="46" s="1"/>
  <c r="CC98" i="46"/>
  <c r="N98" i="46" s="1"/>
  <c r="CB98" i="46"/>
  <c r="M98" i="46" s="1"/>
  <c r="CA98" i="46"/>
  <c r="L98" i="46" s="1"/>
  <c r="BZ98" i="46"/>
  <c r="BY98" i="46"/>
  <c r="BX98" i="46"/>
  <c r="BW98" i="46"/>
  <c r="BV98" i="46"/>
  <c r="G98" i="46" s="1"/>
  <c r="BU98" i="46"/>
  <c r="BT98" i="46"/>
  <c r="BS98" i="46"/>
  <c r="B98" i="46"/>
  <c r="B98" i="44" s="1"/>
  <c r="A98" i="46"/>
  <c r="A96" i="27" s="1"/>
  <c r="EF97" i="46"/>
  <c r="BQ97" i="46" s="1"/>
  <c r="EE97" i="46"/>
  <c r="ED97" i="46"/>
  <c r="EC97" i="46"/>
  <c r="BN97" i="46" s="1"/>
  <c r="EB97" i="46"/>
  <c r="EA97" i="46"/>
  <c r="BL97" i="46" s="1"/>
  <c r="DZ97" i="46"/>
  <c r="DY97" i="46"/>
  <c r="DX97" i="46"/>
  <c r="DW97" i="46"/>
  <c r="DV97" i="46"/>
  <c r="BG97" i="46" s="1"/>
  <c r="DU97" i="46"/>
  <c r="DT97" i="46"/>
  <c r="DS97" i="46"/>
  <c r="DR97" i="46"/>
  <c r="DQ97" i="46"/>
  <c r="DP97" i="46"/>
  <c r="BA97" i="46" s="1"/>
  <c r="DO97" i="46"/>
  <c r="DN97" i="46"/>
  <c r="AY97" i="46" s="1"/>
  <c r="DM97" i="46"/>
  <c r="DL97" i="46"/>
  <c r="DK97" i="46"/>
  <c r="DJ97" i="46"/>
  <c r="DI97" i="46"/>
  <c r="DH97" i="46"/>
  <c r="DG97" i="46"/>
  <c r="AR97" i="46" s="1"/>
  <c r="DF97" i="46"/>
  <c r="AQ97" i="46" s="1"/>
  <c r="DE97" i="46"/>
  <c r="AP97" i="46" s="1"/>
  <c r="DD97" i="46"/>
  <c r="AO97" i="46" s="1"/>
  <c r="DC97" i="46"/>
  <c r="AN97" i="46" s="1"/>
  <c r="DB97" i="46"/>
  <c r="DA97" i="46"/>
  <c r="AL97" i="46" s="1"/>
  <c r="CZ97" i="46"/>
  <c r="AK97" i="46" s="1"/>
  <c r="CY97" i="46"/>
  <c r="CX97" i="46"/>
  <c r="CW97" i="46"/>
  <c r="CV97" i="46"/>
  <c r="CU97" i="46"/>
  <c r="AF97" i="46" s="1"/>
  <c r="CT97" i="46"/>
  <c r="CS97" i="46"/>
  <c r="CR97" i="46"/>
  <c r="CQ97" i="46"/>
  <c r="AB97" i="46" s="1"/>
  <c r="CP97" i="46"/>
  <c r="CO97" i="46"/>
  <c r="Z97" i="46" s="1"/>
  <c r="CN97" i="46"/>
  <c r="CM97" i="46"/>
  <c r="CL97" i="46"/>
  <c r="CK97" i="46"/>
  <c r="V97" i="46" s="1"/>
  <c r="CJ97" i="46"/>
  <c r="U97" i="46" s="1"/>
  <c r="CI97" i="46"/>
  <c r="CH97" i="46"/>
  <c r="S97" i="46" s="1"/>
  <c r="CG97" i="46"/>
  <c r="CF97" i="46"/>
  <c r="CE97" i="46"/>
  <c r="CD97" i="46"/>
  <c r="CC97" i="46"/>
  <c r="CB97" i="46"/>
  <c r="CA97" i="46"/>
  <c r="BZ97" i="46"/>
  <c r="K97" i="46" s="1"/>
  <c r="BY97" i="46"/>
  <c r="BX97" i="46"/>
  <c r="BW97" i="46"/>
  <c r="H97" i="46" s="1"/>
  <c r="BV97" i="46"/>
  <c r="BU97" i="46"/>
  <c r="BT97" i="46"/>
  <c r="BS97" i="46"/>
  <c r="B97" i="46"/>
  <c r="B97" i="44" s="1"/>
  <c r="A97" i="46"/>
  <c r="C97" i="46" s="1"/>
  <c r="C97" i="44" s="1"/>
  <c r="EF96" i="46"/>
  <c r="EE96" i="46"/>
  <c r="BP96" i="46" s="1"/>
  <c r="ED96" i="46"/>
  <c r="EC96" i="46"/>
  <c r="EB96" i="46"/>
  <c r="EA96" i="46"/>
  <c r="BL96" i="46" s="1"/>
  <c r="DZ96" i="46"/>
  <c r="DY96" i="46"/>
  <c r="DX96" i="46"/>
  <c r="DW96" i="46"/>
  <c r="DV96" i="46"/>
  <c r="DU96" i="46"/>
  <c r="BF96" i="46" s="1"/>
  <c r="DT96" i="46"/>
  <c r="DS96" i="46"/>
  <c r="DR96" i="46"/>
  <c r="DQ96" i="46"/>
  <c r="DP96" i="46"/>
  <c r="DO96" i="46"/>
  <c r="AZ96" i="46" s="1"/>
  <c r="DN96" i="46"/>
  <c r="DM96" i="46"/>
  <c r="AX96" i="46" s="1"/>
  <c r="DL96" i="46"/>
  <c r="DK96" i="46"/>
  <c r="DJ96" i="46"/>
  <c r="AU96" i="46" s="1"/>
  <c r="DI96" i="46"/>
  <c r="AT96" i="46" s="1"/>
  <c r="DH96" i="46"/>
  <c r="AS96" i="46" s="1"/>
  <c r="DG96" i="46"/>
  <c r="AR96" i="46" s="1"/>
  <c r="DF96" i="46"/>
  <c r="DE96" i="46"/>
  <c r="AP96" i="46" s="1"/>
  <c r="DD96" i="46"/>
  <c r="DC96" i="46"/>
  <c r="DB96" i="46"/>
  <c r="AM96" i="46" s="1"/>
  <c r="DA96" i="46"/>
  <c r="CZ96" i="46"/>
  <c r="CY96" i="46"/>
  <c r="AJ96" i="46" s="1"/>
  <c r="CX96" i="46"/>
  <c r="CW96" i="46"/>
  <c r="CV96" i="46"/>
  <c r="CU96" i="46"/>
  <c r="CT96" i="46"/>
  <c r="CS96" i="46"/>
  <c r="CR96" i="46"/>
  <c r="AC96" i="46" s="1"/>
  <c r="CQ96" i="46"/>
  <c r="CP96" i="46"/>
  <c r="CO96" i="46"/>
  <c r="CN96" i="46"/>
  <c r="CM96" i="46"/>
  <c r="CL96" i="46"/>
  <c r="W96" i="46" s="1"/>
  <c r="CK96" i="46"/>
  <c r="CJ96" i="46"/>
  <c r="CI96" i="46"/>
  <c r="T96" i="46" s="1"/>
  <c r="CH96" i="46"/>
  <c r="CG96" i="46"/>
  <c r="R96" i="46" s="1"/>
  <c r="CF96" i="46"/>
  <c r="CE96" i="46"/>
  <c r="P96" i="46" s="1"/>
  <c r="CD96" i="46"/>
  <c r="O96" i="46" s="1"/>
  <c r="CC96" i="46"/>
  <c r="CB96" i="46"/>
  <c r="CA96" i="46"/>
  <c r="BZ96" i="46"/>
  <c r="BY96" i="46"/>
  <c r="J96" i="46" s="1"/>
  <c r="BX96" i="46"/>
  <c r="BW96" i="46"/>
  <c r="BV96" i="46"/>
  <c r="BU96" i="46"/>
  <c r="F96" i="46" s="1"/>
  <c r="BT96" i="46"/>
  <c r="BS96" i="46"/>
  <c r="D96" i="46" s="1"/>
  <c r="B96" i="46"/>
  <c r="B96" i="44" s="1"/>
  <c r="A96" i="46"/>
  <c r="A94" i="27" s="1"/>
  <c r="EF95" i="46"/>
  <c r="EE95" i="46"/>
  <c r="BP95" i="46" s="1"/>
  <c r="ED95" i="46"/>
  <c r="BO95" i="46" s="1"/>
  <c r="EC95" i="46"/>
  <c r="BN95" i="46" s="1"/>
  <c r="EB95" i="46"/>
  <c r="EA95" i="46"/>
  <c r="DZ95" i="46"/>
  <c r="BK95" i="46" s="1"/>
  <c r="DY95" i="46"/>
  <c r="DX95" i="46"/>
  <c r="DW95" i="46"/>
  <c r="DV95" i="46"/>
  <c r="BG95" i="44" s="1"/>
  <c r="DU95" i="46"/>
  <c r="BF95" i="46" s="1"/>
  <c r="DT95" i="46"/>
  <c r="DS95" i="46"/>
  <c r="DR95" i="46"/>
  <c r="BC95" i="46" s="1"/>
  <c r="DQ95" i="46"/>
  <c r="BB95" i="46" s="1"/>
  <c r="DP95" i="46"/>
  <c r="DO95" i="46"/>
  <c r="DN95" i="46"/>
  <c r="AY95" i="46" s="1"/>
  <c r="DM95" i="46"/>
  <c r="DL95" i="46"/>
  <c r="AW95" i="46" s="1"/>
  <c r="DK95" i="46"/>
  <c r="DJ95" i="46"/>
  <c r="AU95" i="46" s="1"/>
  <c r="DI95" i="46"/>
  <c r="AT95" i="46" s="1"/>
  <c r="DH95" i="46"/>
  <c r="AS95" i="46" s="1"/>
  <c r="DG95" i="46"/>
  <c r="AR95" i="46" s="1"/>
  <c r="DF95" i="46"/>
  <c r="AQ95" i="46" s="1"/>
  <c r="DE95" i="46"/>
  <c r="AP95" i="46" s="1"/>
  <c r="DD95" i="46"/>
  <c r="AO95" i="46" s="1"/>
  <c r="DC95" i="46"/>
  <c r="DB95" i="46"/>
  <c r="AM95" i="46" s="1"/>
  <c r="DA95" i="46"/>
  <c r="AL95" i="46" s="1"/>
  <c r="CZ95" i="46"/>
  <c r="CY95" i="46"/>
  <c r="CX95" i="46"/>
  <c r="AI95" i="46" s="1"/>
  <c r="CW95" i="46"/>
  <c r="AH95" i="46" s="1"/>
  <c r="CV95" i="46"/>
  <c r="CU95" i="46"/>
  <c r="CT95" i="46"/>
  <c r="CS95" i="46"/>
  <c r="AD95" i="46" s="1"/>
  <c r="CR95" i="46"/>
  <c r="CQ95" i="46"/>
  <c r="CP95" i="46"/>
  <c r="AA95" i="46" s="1"/>
  <c r="CO95" i="46"/>
  <c r="CN95" i="46"/>
  <c r="Y95" i="46" s="1"/>
  <c r="CM95" i="46"/>
  <c r="CL95" i="46"/>
  <c r="CK95" i="46"/>
  <c r="V95" i="46" s="1"/>
  <c r="CJ95" i="46"/>
  <c r="CI95" i="46"/>
  <c r="CH95" i="46"/>
  <c r="S95" i="46" s="1"/>
  <c r="CG95" i="46"/>
  <c r="R95" i="46" s="1"/>
  <c r="CF95" i="46"/>
  <c r="CE95" i="46"/>
  <c r="P95" i="46" s="1"/>
  <c r="CD95" i="46"/>
  <c r="O95" i="46" s="1"/>
  <c r="CC95" i="46"/>
  <c r="N95" i="46" s="1"/>
  <c r="CB95" i="46"/>
  <c r="CA95" i="46"/>
  <c r="BZ95" i="46"/>
  <c r="K95" i="46" s="1"/>
  <c r="BY95" i="46"/>
  <c r="J95" i="46" s="1"/>
  <c r="BX95" i="46"/>
  <c r="BW95" i="46"/>
  <c r="H95" i="46" s="1"/>
  <c r="BV95" i="46"/>
  <c r="G95" i="46" s="1"/>
  <c r="BU95" i="46"/>
  <c r="F95" i="46" s="1"/>
  <c r="BT95" i="46"/>
  <c r="E95" i="46" s="1"/>
  <c r="BS95" i="46"/>
  <c r="D95" i="46" s="1"/>
  <c r="BG95" i="46"/>
  <c r="B95" i="46"/>
  <c r="B95" i="44" s="1"/>
  <c r="A95" i="46"/>
  <c r="EF94" i="46"/>
  <c r="BQ94" i="46" s="1"/>
  <c r="EE94" i="46"/>
  <c r="ED94" i="46"/>
  <c r="BO94" i="46" s="1"/>
  <c r="EC94" i="46"/>
  <c r="EB94" i="46"/>
  <c r="EA94" i="46"/>
  <c r="DZ94" i="46"/>
  <c r="BK94" i="46" s="1"/>
  <c r="DY94" i="46"/>
  <c r="DX94" i="46"/>
  <c r="DW94" i="46"/>
  <c r="DV94" i="46"/>
  <c r="BG94" i="44" s="1"/>
  <c r="DU94" i="46"/>
  <c r="BF94" i="46" s="1"/>
  <c r="DT94" i="46"/>
  <c r="DS94" i="46"/>
  <c r="DR94" i="46"/>
  <c r="BC94" i="46" s="1"/>
  <c r="DQ94" i="46"/>
  <c r="DP94" i="46"/>
  <c r="BA94" i="46" s="1"/>
  <c r="DO94" i="46"/>
  <c r="DN94" i="46"/>
  <c r="AY94" i="46" s="1"/>
  <c r="DM94" i="46"/>
  <c r="DL94" i="46"/>
  <c r="DK94" i="46"/>
  <c r="AV94" i="46" s="1"/>
  <c r="DJ94" i="46"/>
  <c r="DI94" i="46"/>
  <c r="DH94" i="46"/>
  <c r="DG94" i="46"/>
  <c r="DF94" i="46"/>
  <c r="DE94" i="46"/>
  <c r="AP94" i="46" s="1"/>
  <c r="DD94" i="46"/>
  <c r="DC94" i="46"/>
  <c r="DB94" i="46"/>
  <c r="DA94" i="46"/>
  <c r="AL94" i="46" s="1"/>
  <c r="CZ94" i="46"/>
  <c r="AK94" i="46" s="1"/>
  <c r="CY94" i="46"/>
  <c r="CX94" i="46"/>
  <c r="AI94" i="46" s="1"/>
  <c r="CW94" i="46"/>
  <c r="CV94" i="46"/>
  <c r="CU94" i="46"/>
  <c r="CT94" i="46"/>
  <c r="CS94" i="46"/>
  <c r="CR94" i="46"/>
  <c r="CQ94" i="46"/>
  <c r="CP94" i="46"/>
  <c r="CO94" i="46"/>
  <c r="CN94" i="46"/>
  <c r="CM94" i="46"/>
  <c r="CL94" i="46"/>
  <c r="W94" i="46" s="1"/>
  <c r="CK94" i="46"/>
  <c r="CJ94" i="46"/>
  <c r="U94" i="46" s="1"/>
  <c r="CI94" i="46"/>
  <c r="CH94" i="46"/>
  <c r="S94" i="46" s="1"/>
  <c r="CG94" i="46"/>
  <c r="R94" i="46" s="1"/>
  <c r="CF94" i="46"/>
  <c r="CE94" i="46"/>
  <c r="CD94" i="46"/>
  <c r="CC94" i="46"/>
  <c r="CB94" i="46"/>
  <c r="M94" i="46" s="1"/>
  <c r="CA94" i="46"/>
  <c r="BZ94" i="46"/>
  <c r="K94" i="46" s="1"/>
  <c r="BY94" i="46"/>
  <c r="J94" i="46" s="1"/>
  <c r="BX94" i="46"/>
  <c r="I94" i="46" s="1"/>
  <c r="BW94" i="46"/>
  <c r="BV94" i="46"/>
  <c r="BU94" i="46"/>
  <c r="BT94" i="46"/>
  <c r="E94" i="46" s="1"/>
  <c r="BS94" i="46"/>
  <c r="BG94" i="46"/>
  <c r="B94" i="46"/>
  <c r="B94" i="44" s="1"/>
  <c r="A94" i="46"/>
  <c r="A92" i="27" s="1"/>
  <c r="EF93" i="46"/>
  <c r="EE93" i="46"/>
  <c r="BP93" i="46" s="1"/>
  <c r="ED93" i="46"/>
  <c r="EC93" i="46"/>
  <c r="BN93" i="46" s="1"/>
  <c r="EB93" i="46"/>
  <c r="EA93" i="46"/>
  <c r="BL93" i="46" s="1"/>
  <c r="DZ93" i="46"/>
  <c r="DY93" i="46"/>
  <c r="BJ93" i="46" s="1"/>
  <c r="DX93" i="46"/>
  <c r="DW93" i="46"/>
  <c r="DV93" i="46"/>
  <c r="DU93" i="46"/>
  <c r="DT93" i="46"/>
  <c r="DS93" i="46"/>
  <c r="BD93" i="46" s="1"/>
  <c r="DR93" i="46"/>
  <c r="DQ93" i="46"/>
  <c r="DP93" i="46"/>
  <c r="DO93" i="46"/>
  <c r="AZ93" i="46" s="1"/>
  <c r="DN93" i="46"/>
  <c r="AY93" i="46" s="1"/>
  <c r="DM93" i="46"/>
  <c r="DL93" i="46"/>
  <c r="DK93" i="46"/>
  <c r="AV93" i="46" s="1"/>
  <c r="DJ93" i="46"/>
  <c r="AU93" i="46" s="1"/>
  <c r="DI93" i="46"/>
  <c r="AT93" i="46" s="1"/>
  <c r="DH93" i="46"/>
  <c r="AS93" i="46" s="1"/>
  <c r="DG93" i="46"/>
  <c r="AR93" i="46" s="1"/>
  <c r="DF93" i="46"/>
  <c r="DE93" i="46"/>
  <c r="DD93" i="46"/>
  <c r="AO93" i="46" s="1"/>
  <c r="DC93" i="46"/>
  <c r="AN93" i="46" s="1"/>
  <c r="DB93" i="46"/>
  <c r="DA93" i="46"/>
  <c r="CZ93" i="46"/>
  <c r="AK93" i="46" s="1"/>
  <c r="CY93" i="46"/>
  <c r="CX93" i="46"/>
  <c r="AI93" i="46" s="1"/>
  <c r="CW93" i="46"/>
  <c r="CV93" i="46"/>
  <c r="AG93" i="46" s="1"/>
  <c r="CU93" i="46"/>
  <c r="AF93" i="46" s="1"/>
  <c r="CT93" i="46"/>
  <c r="CS93" i="46"/>
  <c r="CR93" i="46"/>
  <c r="CQ93" i="46"/>
  <c r="CP93" i="46"/>
  <c r="CO93" i="46"/>
  <c r="CN93" i="46"/>
  <c r="CM93" i="46"/>
  <c r="CL93" i="46"/>
  <c r="CK93" i="46"/>
  <c r="V93" i="46" s="1"/>
  <c r="CJ93" i="46"/>
  <c r="U93" i="46" s="1"/>
  <c r="CI93" i="46"/>
  <c r="CH93" i="46"/>
  <c r="S93" i="46" s="1"/>
  <c r="CG93" i="46"/>
  <c r="CF93" i="46"/>
  <c r="CE93" i="46"/>
  <c r="CD93" i="46"/>
  <c r="O93" i="46" s="1"/>
  <c r="CC93" i="46"/>
  <c r="N93" i="46" s="1"/>
  <c r="CB93" i="46"/>
  <c r="CA93" i="46"/>
  <c r="BZ93" i="46"/>
  <c r="BY93" i="46"/>
  <c r="BX93" i="46"/>
  <c r="BW93" i="46"/>
  <c r="H93" i="46" s="1"/>
  <c r="BV93" i="46"/>
  <c r="BU93" i="46"/>
  <c r="BT93" i="46"/>
  <c r="BS93" i="46"/>
  <c r="B93" i="46"/>
  <c r="B93" i="44" s="1"/>
  <c r="A93" i="46"/>
  <c r="A91" i="27" s="1"/>
  <c r="EF92" i="46"/>
  <c r="EE92" i="46"/>
  <c r="BP92" i="46" s="1"/>
  <c r="ED92" i="46"/>
  <c r="BO92" i="46" s="1"/>
  <c r="EC92" i="46"/>
  <c r="BN92" i="46" s="1"/>
  <c r="EB92" i="46"/>
  <c r="EA92" i="46"/>
  <c r="DZ92" i="46"/>
  <c r="DY92" i="46"/>
  <c r="DX92" i="46"/>
  <c r="DW92" i="46"/>
  <c r="DV92" i="46"/>
  <c r="DU92" i="46"/>
  <c r="DT92" i="46"/>
  <c r="DS92" i="46"/>
  <c r="BD92" i="46" s="1"/>
  <c r="DR92" i="46"/>
  <c r="DQ92" i="46"/>
  <c r="BB92" i="46" s="1"/>
  <c r="DP92" i="46"/>
  <c r="DO92" i="46"/>
  <c r="DN92" i="46"/>
  <c r="DM92" i="46"/>
  <c r="DL92" i="46"/>
  <c r="DK92" i="46"/>
  <c r="DJ92" i="46"/>
  <c r="DI92" i="46"/>
  <c r="DH92" i="46"/>
  <c r="AS92" i="46" s="1"/>
  <c r="DG92" i="46"/>
  <c r="DF92" i="46"/>
  <c r="DE92" i="46"/>
  <c r="AP92" i="46" s="1"/>
  <c r="DD92" i="46"/>
  <c r="DC92" i="46"/>
  <c r="DB92" i="46"/>
  <c r="DA92" i="46"/>
  <c r="CZ92" i="46"/>
  <c r="AK92" i="46" s="1"/>
  <c r="CY92" i="46"/>
  <c r="CX92" i="46"/>
  <c r="AI92" i="46" s="1"/>
  <c r="CW92" i="46"/>
  <c r="AH92" i="46" s="1"/>
  <c r="CV92" i="46"/>
  <c r="AG92" i="46" s="1"/>
  <c r="CU92" i="46"/>
  <c r="CT92" i="46"/>
  <c r="AE92" i="46" s="1"/>
  <c r="CS92" i="46"/>
  <c r="AD92" i="46" s="1"/>
  <c r="CR92" i="46"/>
  <c r="AC92" i="46" s="1"/>
  <c r="CQ92" i="46"/>
  <c r="CP92" i="46"/>
  <c r="CO92" i="46"/>
  <c r="CN92" i="46"/>
  <c r="CM92" i="46"/>
  <c r="X92" i="46" s="1"/>
  <c r="CL92" i="46"/>
  <c r="CK92" i="46"/>
  <c r="CJ92" i="46"/>
  <c r="U92" i="46" s="1"/>
  <c r="CI92" i="46"/>
  <c r="CH92" i="46"/>
  <c r="CG92" i="46"/>
  <c r="CF92" i="46"/>
  <c r="CE92" i="46"/>
  <c r="P92" i="46" s="1"/>
  <c r="CD92" i="46"/>
  <c r="CC92" i="46"/>
  <c r="CB92" i="46"/>
  <c r="M92" i="46" s="1"/>
  <c r="CA92" i="46"/>
  <c r="BZ92" i="46"/>
  <c r="K92" i="46" s="1"/>
  <c r="BY92" i="46"/>
  <c r="BX92" i="46"/>
  <c r="BW92" i="46"/>
  <c r="BV92" i="46"/>
  <c r="BU92" i="46"/>
  <c r="BT92" i="46"/>
  <c r="BS92" i="46"/>
  <c r="B92" i="46"/>
  <c r="B92" i="44" s="1"/>
  <c r="A92" i="46"/>
  <c r="A90" i="27" s="1"/>
  <c r="EF91" i="46"/>
  <c r="EE91" i="46"/>
  <c r="BP91" i="46" s="1"/>
  <c r="ED91" i="46"/>
  <c r="BO91" i="44" s="1"/>
  <c r="EC91" i="46"/>
  <c r="BN91" i="44" s="1"/>
  <c r="EB91" i="46"/>
  <c r="EA91" i="46"/>
  <c r="BL91" i="46" s="1"/>
  <c r="DZ91" i="46"/>
  <c r="BK91" i="46" s="1"/>
  <c r="DY91" i="46"/>
  <c r="DX91" i="46"/>
  <c r="DW91" i="46"/>
  <c r="DV91" i="46"/>
  <c r="DU91" i="46"/>
  <c r="DT91" i="46"/>
  <c r="DS91" i="46"/>
  <c r="BD91" i="46" s="1"/>
  <c r="DR91" i="46"/>
  <c r="DQ91" i="46"/>
  <c r="DP91" i="46"/>
  <c r="BA91" i="46" s="1"/>
  <c r="DO91" i="46"/>
  <c r="DN91" i="46"/>
  <c r="DM91" i="46"/>
  <c r="DL91" i="46"/>
  <c r="DK91" i="46"/>
  <c r="DJ91" i="46"/>
  <c r="AU91" i="46" s="1"/>
  <c r="DI91" i="46"/>
  <c r="AT91" i="46" s="1"/>
  <c r="DH91" i="46"/>
  <c r="DG91" i="46"/>
  <c r="DF91" i="46"/>
  <c r="DE91" i="46"/>
  <c r="AP91" i="46" s="1"/>
  <c r="DD91" i="46"/>
  <c r="DC91" i="46"/>
  <c r="DB91" i="46"/>
  <c r="DA91" i="46"/>
  <c r="CZ91" i="46"/>
  <c r="AK91" i="46" s="1"/>
  <c r="CY91" i="46"/>
  <c r="AJ91" i="46" s="1"/>
  <c r="CX91" i="46"/>
  <c r="CW91" i="46"/>
  <c r="CV91" i="46"/>
  <c r="CU91" i="46"/>
  <c r="CT91" i="46"/>
  <c r="AE91" i="46" s="1"/>
  <c r="CS91" i="46"/>
  <c r="AD91" i="46" s="1"/>
  <c r="CR91" i="46"/>
  <c r="AC91" i="46" s="1"/>
  <c r="CQ91" i="46"/>
  <c r="CP91" i="46"/>
  <c r="CO91" i="46"/>
  <c r="CN91" i="46"/>
  <c r="CM91" i="46"/>
  <c r="CL91" i="46"/>
  <c r="CK91" i="46"/>
  <c r="V91" i="46" s="1"/>
  <c r="CJ91" i="46"/>
  <c r="CI91" i="46"/>
  <c r="T91" i="46" s="1"/>
  <c r="CH91" i="46"/>
  <c r="S91" i="46" s="1"/>
  <c r="CG91" i="46"/>
  <c r="R91" i="46" s="1"/>
  <c r="CF91" i="46"/>
  <c r="CE91" i="46"/>
  <c r="P91" i="46" s="1"/>
  <c r="CD91" i="46"/>
  <c r="CC91" i="46"/>
  <c r="CB91" i="46"/>
  <c r="CA91" i="46"/>
  <c r="BZ91" i="46"/>
  <c r="BY91" i="46"/>
  <c r="J91" i="46" s="1"/>
  <c r="BX91" i="46"/>
  <c r="BW91" i="46"/>
  <c r="BV91" i="46"/>
  <c r="G91" i="46" s="1"/>
  <c r="BU91" i="46"/>
  <c r="BT91" i="46"/>
  <c r="BS91" i="46"/>
  <c r="BO91" i="46"/>
  <c r="BN91" i="46"/>
  <c r="B91" i="46"/>
  <c r="B91" i="44" s="1"/>
  <c r="A91" i="46"/>
  <c r="A89" i="27" s="1"/>
  <c r="EF90" i="46"/>
  <c r="EE90" i="46"/>
  <c r="ED90" i="46"/>
  <c r="EC90" i="46"/>
  <c r="BN90" i="46" s="1"/>
  <c r="EB90" i="46"/>
  <c r="BM90" i="46" s="1"/>
  <c r="EA90" i="46"/>
  <c r="BL90" i="46" s="1"/>
  <c r="DZ90" i="46"/>
  <c r="DY90" i="46"/>
  <c r="DX90" i="46"/>
  <c r="BI90" i="46" s="1"/>
  <c r="DW90" i="46"/>
  <c r="DV90" i="46"/>
  <c r="DU90" i="46"/>
  <c r="BF90" i="46" s="1"/>
  <c r="DT90" i="46"/>
  <c r="BE90" i="46" s="1"/>
  <c r="DS90" i="46"/>
  <c r="DR90" i="46"/>
  <c r="DQ90" i="46"/>
  <c r="DP90" i="46"/>
  <c r="DO90" i="46"/>
  <c r="AZ90" i="46" s="1"/>
  <c r="DN90" i="46"/>
  <c r="AY90" i="44" s="1"/>
  <c r="DM90" i="46"/>
  <c r="DL90" i="46"/>
  <c r="DK90" i="46"/>
  <c r="DJ90" i="46"/>
  <c r="DI90" i="46"/>
  <c r="DH90" i="46"/>
  <c r="AS90" i="46" s="1"/>
  <c r="DG90" i="46"/>
  <c r="AR90" i="46" s="1"/>
  <c r="DF90" i="46"/>
  <c r="DE90" i="46"/>
  <c r="AP90" i="46" s="1"/>
  <c r="DD90" i="46"/>
  <c r="DC90" i="46"/>
  <c r="AN90" i="46" s="1"/>
  <c r="DB90" i="46"/>
  <c r="DA90" i="46"/>
  <c r="AL90" i="46" s="1"/>
  <c r="CZ90" i="46"/>
  <c r="CY90" i="46"/>
  <c r="CX90" i="46"/>
  <c r="CW90" i="46"/>
  <c r="CV90" i="46"/>
  <c r="CU90" i="46"/>
  <c r="AF90" i="46" s="1"/>
  <c r="CT90" i="46"/>
  <c r="CS90" i="46"/>
  <c r="CR90" i="46"/>
  <c r="CQ90" i="46"/>
  <c r="AB90" i="46" s="1"/>
  <c r="CP90" i="46"/>
  <c r="CO90" i="46"/>
  <c r="Z90" i="46" s="1"/>
  <c r="CN90" i="46"/>
  <c r="CM90" i="46"/>
  <c r="CL90" i="46"/>
  <c r="CK90" i="46"/>
  <c r="CJ90" i="46"/>
  <c r="U90" i="46" s="1"/>
  <c r="CI90" i="46"/>
  <c r="T90" i="46" s="1"/>
  <c r="CH90" i="46"/>
  <c r="CG90" i="46"/>
  <c r="CF90" i="46"/>
  <c r="Q90" i="46" s="1"/>
  <c r="CE90" i="46"/>
  <c r="CD90" i="46"/>
  <c r="CC90" i="46"/>
  <c r="CB90" i="46"/>
  <c r="M90" i="46" s="1"/>
  <c r="CA90" i="46"/>
  <c r="BZ90" i="46"/>
  <c r="K90" i="46" s="1"/>
  <c r="BY90" i="46"/>
  <c r="J90" i="46" s="1"/>
  <c r="BX90" i="46"/>
  <c r="I90" i="46" s="1"/>
  <c r="BW90" i="46"/>
  <c r="BV90" i="46"/>
  <c r="BU90" i="46"/>
  <c r="BT90" i="46"/>
  <c r="E90" i="46" s="1"/>
  <c r="BS90" i="46"/>
  <c r="B90" i="46"/>
  <c r="B90" i="44" s="1"/>
  <c r="A90" i="46"/>
  <c r="EF89" i="46"/>
  <c r="BQ89" i="46" s="1"/>
  <c r="EE89" i="46"/>
  <c r="ED89" i="46"/>
  <c r="BO89" i="46" s="1"/>
  <c r="EC89" i="46"/>
  <c r="BN89" i="46" s="1"/>
  <c r="EB89" i="46"/>
  <c r="BM89" i="46" s="1"/>
  <c r="EA89" i="46"/>
  <c r="DZ89" i="46"/>
  <c r="DY89" i="46"/>
  <c r="DX89" i="46"/>
  <c r="DW89" i="46"/>
  <c r="DV89" i="46"/>
  <c r="DU89" i="46"/>
  <c r="BF89" i="46" s="1"/>
  <c r="DT89" i="46"/>
  <c r="DS89" i="46"/>
  <c r="DR89" i="46"/>
  <c r="DQ89" i="46"/>
  <c r="BB89" i="46" s="1"/>
  <c r="DP89" i="46"/>
  <c r="DO89" i="46"/>
  <c r="DN89" i="46"/>
  <c r="DM89" i="46"/>
  <c r="DL89" i="46"/>
  <c r="AW89" i="46" s="1"/>
  <c r="DK89" i="46"/>
  <c r="AV89" i="46" s="1"/>
  <c r="DJ89" i="46"/>
  <c r="DI89" i="46"/>
  <c r="AT89" i="46" s="1"/>
  <c r="DH89" i="46"/>
  <c r="DG89" i="46"/>
  <c r="DF89" i="46"/>
  <c r="DE89" i="46"/>
  <c r="DD89" i="46"/>
  <c r="DC89" i="46"/>
  <c r="DB89" i="46"/>
  <c r="AM89" i="46" s="1"/>
  <c r="DA89" i="46"/>
  <c r="CZ89" i="46"/>
  <c r="AK89" i="46" s="1"/>
  <c r="CY89" i="46"/>
  <c r="CX89" i="46"/>
  <c r="CW89" i="46"/>
  <c r="AH89" i="46" s="1"/>
  <c r="CV89" i="46"/>
  <c r="AG89" i="46" s="1"/>
  <c r="CU89" i="46"/>
  <c r="AF89" i="46" s="1"/>
  <c r="CT89" i="46"/>
  <c r="CS89" i="46"/>
  <c r="AD89" i="46" s="1"/>
  <c r="CR89" i="46"/>
  <c r="AC89" i="46" s="1"/>
  <c r="CQ89" i="46"/>
  <c r="CP89" i="46"/>
  <c r="AA89" i="46" s="1"/>
  <c r="CO89" i="46"/>
  <c r="CN89" i="46"/>
  <c r="CM89" i="46"/>
  <c r="CL89" i="46"/>
  <c r="W89" i="46" s="1"/>
  <c r="CK89" i="46"/>
  <c r="CJ89" i="46"/>
  <c r="CI89" i="46"/>
  <c r="CH89" i="46"/>
  <c r="S89" i="46" s="1"/>
  <c r="CG89" i="46"/>
  <c r="R89" i="46" s="1"/>
  <c r="CF89" i="46"/>
  <c r="Q89" i="46" s="1"/>
  <c r="CE89" i="46"/>
  <c r="P89" i="46" s="1"/>
  <c r="CD89" i="46"/>
  <c r="O89" i="46" s="1"/>
  <c r="CC89" i="46"/>
  <c r="CB89" i="46"/>
  <c r="CA89" i="46"/>
  <c r="BZ89" i="46"/>
  <c r="K89" i="46" s="1"/>
  <c r="BY89" i="46"/>
  <c r="J89" i="46" s="1"/>
  <c r="BX89" i="46"/>
  <c r="BW89" i="46"/>
  <c r="H89" i="46" s="1"/>
  <c r="BV89" i="46"/>
  <c r="G89" i="46" s="1"/>
  <c r="BU89" i="46"/>
  <c r="BT89" i="46"/>
  <c r="E89" i="46" s="1"/>
  <c r="BS89" i="46"/>
  <c r="B89" i="46"/>
  <c r="B89" i="44" s="1"/>
  <c r="A89" i="46"/>
  <c r="A87" i="27" s="1"/>
  <c r="EF88" i="46"/>
  <c r="BQ88" i="46" s="1"/>
  <c r="EE88" i="46"/>
  <c r="ED88" i="46"/>
  <c r="EC88" i="46"/>
  <c r="EB88" i="46"/>
  <c r="EA88" i="46"/>
  <c r="DZ88" i="46"/>
  <c r="BK88" i="46" s="1"/>
  <c r="DY88" i="46"/>
  <c r="DX88" i="46"/>
  <c r="DW88" i="46"/>
  <c r="DV88" i="46"/>
  <c r="DU88" i="46"/>
  <c r="DT88" i="46"/>
  <c r="DS88" i="46"/>
  <c r="DR88" i="46"/>
  <c r="BC88" i="46" s="1"/>
  <c r="DQ88" i="46"/>
  <c r="BB88" i="46" s="1"/>
  <c r="DP88" i="46"/>
  <c r="BA88" i="46" s="1"/>
  <c r="DO88" i="46"/>
  <c r="AZ88" i="46" s="1"/>
  <c r="DN88" i="46"/>
  <c r="DM88" i="46"/>
  <c r="DL88" i="46"/>
  <c r="AW88" i="46" s="1"/>
  <c r="DK88" i="46"/>
  <c r="DJ88" i="46"/>
  <c r="AU88" i="46" s="1"/>
  <c r="DI88" i="46"/>
  <c r="DH88" i="46"/>
  <c r="AS88" i="46" s="1"/>
  <c r="DG88" i="46"/>
  <c r="DF88" i="46"/>
  <c r="AQ88" i="46" s="1"/>
  <c r="DE88" i="46"/>
  <c r="AP88" i="46" s="1"/>
  <c r="DD88" i="46"/>
  <c r="AO88" i="46" s="1"/>
  <c r="DC88" i="46"/>
  <c r="DB88" i="46"/>
  <c r="AM88" i="46" s="1"/>
  <c r="DA88" i="46"/>
  <c r="AL88" i="46" s="1"/>
  <c r="CZ88" i="46"/>
  <c r="CY88" i="46"/>
  <c r="CX88" i="46"/>
  <c r="AI88" i="46" s="1"/>
  <c r="CW88" i="46"/>
  <c r="CV88" i="46"/>
  <c r="CU88" i="46"/>
  <c r="CT88" i="46"/>
  <c r="CS88" i="46"/>
  <c r="AD88" i="46" s="1"/>
  <c r="CR88" i="46"/>
  <c r="AC88" i="46" s="1"/>
  <c r="CQ88" i="46"/>
  <c r="CP88" i="46"/>
  <c r="CO88" i="46"/>
  <c r="Z88" i="46" s="1"/>
  <c r="CN88" i="46"/>
  <c r="Y88" i="46" s="1"/>
  <c r="CM88" i="46"/>
  <c r="CL88" i="46"/>
  <c r="W88" i="46" s="1"/>
  <c r="CK88" i="46"/>
  <c r="V88" i="46" s="1"/>
  <c r="CJ88" i="46"/>
  <c r="U88" i="46" s="1"/>
  <c r="CI88" i="46"/>
  <c r="T88" i="46" s="1"/>
  <c r="CH88" i="46"/>
  <c r="S88" i="46" s="1"/>
  <c r="CG88" i="46"/>
  <c r="R88" i="46" s="1"/>
  <c r="CF88" i="46"/>
  <c r="CE88" i="46"/>
  <c r="CD88" i="46"/>
  <c r="CC88" i="46"/>
  <c r="N88" i="46" s="1"/>
  <c r="CB88" i="46"/>
  <c r="CA88" i="46"/>
  <c r="BZ88" i="46"/>
  <c r="K88" i="46" s="1"/>
  <c r="BY88" i="46"/>
  <c r="J88" i="46" s="1"/>
  <c r="BX88" i="46"/>
  <c r="I88" i="46" s="1"/>
  <c r="BW88" i="46"/>
  <c r="BV88" i="46"/>
  <c r="G88" i="46" s="1"/>
  <c r="BU88" i="46"/>
  <c r="BT88" i="46"/>
  <c r="BS88" i="46"/>
  <c r="B88" i="46"/>
  <c r="B88" i="44" s="1"/>
  <c r="A88" i="46"/>
  <c r="C88" i="46" s="1"/>
  <c r="C88" i="44" s="1"/>
  <c r="EF87" i="46"/>
  <c r="EE87" i="46"/>
  <c r="ED87" i="46"/>
  <c r="BO87" i="44" s="1"/>
  <c r="EC87" i="46"/>
  <c r="EB87" i="46"/>
  <c r="BM87" i="46" s="1"/>
  <c r="EA87" i="46"/>
  <c r="BL87" i="46" s="1"/>
  <c r="DZ87" i="46"/>
  <c r="DY87" i="46"/>
  <c r="DX87" i="46"/>
  <c r="DW87" i="46"/>
  <c r="DV87" i="46"/>
  <c r="BG87" i="46" s="1"/>
  <c r="DU87" i="46"/>
  <c r="BF87" i="46" s="1"/>
  <c r="DT87" i="46"/>
  <c r="DS87" i="46"/>
  <c r="BD87" i="46" s="1"/>
  <c r="DR87" i="46"/>
  <c r="DQ87" i="46"/>
  <c r="DP87" i="46"/>
  <c r="BA87" i="46" s="1"/>
  <c r="DO87" i="46"/>
  <c r="DN87" i="46"/>
  <c r="DM87" i="46"/>
  <c r="AX87" i="46" s="1"/>
  <c r="DL87" i="46"/>
  <c r="AW87" i="46" s="1"/>
  <c r="DK87" i="46"/>
  <c r="DJ87" i="46"/>
  <c r="AU87" i="46" s="1"/>
  <c r="DI87" i="46"/>
  <c r="DH87" i="46"/>
  <c r="DG87" i="46"/>
  <c r="DF87" i="46"/>
  <c r="DE87" i="46"/>
  <c r="DD87" i="46"/>
  <c r="AO87" i="46" s="1"/>
  <c r="DC87" i="46"/>
  <c r="DB87" i="46"/>
  <c r="DA87" i="46"/>
  <c r="AL87" i="46" s="1"/>
  <c r="CZ87" i="46"/>
  <c r="AK87" i="46" s="1"/>
  <c r="CY87" i="46"/>
  <c r="CX87" i="46"/>
  <c r="CW87" i="46"/>
  <c r="AH87" i="46" s="1"/>
  <c r="CV87" i="46"/>
  <c r="CU87" i="46"/>
  <c r="AF87" i="46" s="1"/>
  <c r="CT87" i="46"/>
  <c r="CS87" i="46"/>
  <c r="AD87" i="46" s="1"/>
  <c r="CR87" i="46"/>
  <c r="CQ87" i="46"/>
  <c r="CP87" i="46"/>
  <c r="AA87" i="46" s="1"/>
  <c r="CO87" i="46"/>
  <c r="Z87" i="46" s="1"/>
  <c r="CN87" i="46"/>
  <c r="CM87" i="46"/>
  <c r="CL87" i="46"/>
  <c r="W87" i="46" s="1"/>
  <c r="CK87" i="46"/>
  <c r="CJ87" i="46"/>
  <c r="CI87" i="46"/>
  <c r="CH87" i="46"/>
  <c r="S87" i="46" s="1"/>
  <c r="CG87" i="46"/>
  <c r="CF87" i="46"/>
  <c r="Q87" i="46" s="1"/>
  <c r="CE87" i="46"/>
  <c r="CD87" i="46"/>
  <c r="CC87" i="46"/>
  <c r="CB87" i="46"/>
  <c r="CA87" i="46"/>
  <c r="BZ87" i="46"/>
  <c r="K87" i="46" s="1"/>
  <c r="BY87" i="46"/>
  <c r="J87" i="46" s="1"/>
  <c r="BX87" i="46"/>
  <c r="BW87" i="46"/>
  <c r="BV87" i="46"/>
  <c r="G87" i="46" s="1"/>
  <c r="BU87" i="46"/>
  <c r="BT87" i="46"/>
  <c r="E87" i="46" s="1"/>
  <c r="BS87" i="46"/>
  <c r="B87" i="46"/>
  <c r="B87" i="44" s="1"/>
  <c r="A87" i="46"/>
  <c r="A85" i="27" s="1"/>
  <c r="EF86" i="46"/>
  <c r="BQ86" i="46" s="1"/>
  <c r="EE86" i="46"/>
  <c r="ED86" i="46"/>
  <c r="BO86" i="46" s="1"/>
  <c r="EC86" i="46"/>
  <c r="EB86" i="46"/>
  <c r="EA86" i="46"/>
  <c r="DZ86" i="46"/>
  <c r="BK86" i="46" s="1"/>
  <c r="DY86" i="46"/>
  <c r="DX86" i="46"/>
  <c r="BI86" i="46" s="1"/>
  <c r="DW86" i="46"/>
  <c r="BH86" i="46" s="1"/>
  <c r="DV86" i="46"/>
  <c r="BG86" i="44" s="1"/>
  <c r="DU86" i="46"/>
  <c r="DT86" i="46"/>
  <c r="DS86" i="46"/>
  <c r="BD86" i="46" s="1"/>
  <c r="DR86" i="46"/>
  <c r="BC86" i="46" s="1"/>
  <c r="DQ86" i="46"/>
  <c r="BB86" i="46" s="1"/>
  <c r="DP86" i="46"/>
  <c r="DO86" i="46"/>
  <c r="DN86" i="46"/>
  <c r="DM86" i="46"/>
  <c r="DL86" i="46"/>
  <c r="DK86" i="46"/>
  <c r="DJ86" i="46"/>
  <c r="DI86" i="46"/>
  <c r="DH86" i="46"/>
  <c r="AS86" i="46" s="1"/>
  <c r="DG86" i="46"/>
  <c r="DF86" i="46"/>
  <c r="AQ86" i="46" s="1"/>
  <c r="DE86" i="46"/>
  <c r="DD86" i="46"/>
  <c r="DC86" i="46"/>
  <c r="AN86" i="46" s="1"/>
  <c r="DB86" i="46"/>
  <c r="AM86" i="46" s="1"/>
  <c r="DA86" i="46"/>
  <c r="AL86" i="46" s="1"/>
  <c r="CZ86" i="46"/>
  <c r="AK86" i="46" s="1"/>
  <c r="CY86" i="46"/>
  <c r="CX86" i="46"/>
  <c r="AI86" i="46" s="1"/>
  <c r="CW86" i="46"/>
  <c r="CV86" i="46"/>
  <c r="CU86" i="46"/>
  <c r="CT86" i="46"/>
  <c r="CS86" i="46"/>
  <c r="CR86" i="46"/>
  <c r="AC86" i="46" s="1"/>
  <c r="CQ86" i="46"/>
  <c r="AB86" i="46" s="1"/>
  <c r="CP86" i="46"/>
  <c r="AA86" i="46" s="1"/>
  <c r="CO86" i="46"/>
  <c r="CN86" i="46"/>
  <c r="CM86" i="46"/>
  <c r="X86" i="46" s="1"/>
  <c r="CL86" i="46"/>
  <c r="CK86" i="46"/>
  <c r="CJ86" i="46"/>
  <c r="CI86" i="46"/>
  <c r="T86" i="46" s="1"/>
  <c r="CH86" i="46"/>
  <c r="CG86" i="46"/>
  <c r="CF86" i="46"/>
  <c r="CE86" i="46"/>
  <c r="P86" i="46" s="1"/>
  <c r="CD86" i="46"/>
  <c r="CC86" i="46"/>
  <c r="CB86" i="46"/>
  <c r="M86" i="46" s="1"/>
  <c r="CA86" i="46"/>
  <c r="BZ86" i="46"/>
  <c r="BY86" i="46"/>
  <c r="BX86" i="46"/>
  <c r="BW86" i="46"/>
  <c r="H86" i="46" s="1"/>
  <c r="BV86" i="46"/>
  <c r="BU86" i="46"/>
  <c r="F86" i="46" s="1"/>
  <c r="BT86" i="46"/>
  <c r="BS86" i="46"/>
  <c r="BG86" i="46"/>
  <c r="B86" i="46"/>
  <c r="B86" i="44" s="1"/>
  <c r="A86" i="46"/>
  <c r="A84" i="27" s="1"/>
  <c r="EF85" i="46"/>
  <c r="EE85" i="46"/>
  <c r="ED85" i="46"/>
  <c r="BO85" i="46" s="1"/>
  <c r="EC85" i="46"/>
  <c r="EB85" i="46"/>
  <c r="BM85" i="46" s="1"/>
  <c r="EA85" i="46"/>
  <c r="DZ85" i="46"/>
  <c r="DY85" i="46"/>
  <c r="DX85" i="46"/>
  <c r="DW85" i="46"/>
  <c r="BH85" i="46" s="1"/>
  <c r="DV85" i="46"/>
  <c r="BG85" i="44" s="1"/>
  <c r="DU85" i="46"/>
  <c r="DT85" i="46"/>
  <c r="DS85" i="46"/>
  <c r="DR85" i="46"/>
  <c r="BC85" i="46" s="1"/>
  <c r="DQ85" i="46"/>
  <c r="DP85" i="46"/>
  <c r="BA85" i="46" s="1"/>
  <c r="DO85" i="46"/>
  <c r="AZ85" i="46" s="1"/>
  <c r="DN85" i="46"/>
  <c r="DM85" i="46"/>
  <c r="AX85" i="46" s="1"/>
  <c r="DL85" i="46"/>
  <c r="AW85" i="46" s="1"/>
  <c r="DK85" i="46"/>
  <c r="AV85" i="46" s="1"/>
  <c r="DJ85" i="46"/>
  <c r="DI85" i="46"/>
  <c r="DH85" i="46"/>
  <c r="AS85" i="46" s="1"/>
  <c r="DG85" i="46"/>
  <c r="AR85" i="46" s="1"/>
  <c r="DF85" i="46"/>
  <c r="DE85" i="46"/>
  <c r="AP85" i="46" s="1"/>
  <c r="DD85" i="46"/>
  <c r="DC85" i="46"/>
  <c r="DB85" i="46"/>
  <c r="DA85" i="46"/>
  <c r="CZ85" i="46"/>
  <c r="AK85" i="46" s="1"/>
  <c r="CY85" i="46"/>
  <c r="CX85" i="46"/>
  <c r="CW85" i="46"/>
  <c r="AH85" i="46" s="1"/>
  <c r="CV85" i="46"/>
  <c r="AG85" i="46" s="1"/>
  <c r="CU85" i="46"/>
  <c r="CT85" i="46"/>
  <c r="CS85" i="46"/>
  <c r="CR85" i="46"/>
  <c r="CQ85" i="46"/>
  <c r="AB85" i="46" s="1"/>
  <c r="CP85" i="46"/>
  <c r="AA85" i="46" s="1"/>
  <c r="CO85" i="46"/>
  <c r="CN85" i="46"/>
  <c r="CM85" i="46"/>
  <c r="X85" i="46" s="1"/>
  <c r="CL85" i="46"/>
  <c r="W85" i="46" s="1"/>
  <c r="CK85" i="46"/>
  <c r="CJ85" i="46"/>
  <c r="CI85" i="46"/>
  <c r="T85" i="46" s="1"/>
  <c r="CH85" i="46"/>
  <c r="S85" i="46" s="1"/>
  <c r="CG85" i="46"/>
  <c r="CF85" i="46"/>
  <c r="CE85" i="46"/>
  <c r="CD85" i="46"/>
  <c r="CC85" i="46"/>
  <c r="CB85" i="46"/>
  <c r="M85" i="46" s="1"/>
  <c r="CA85" i="46"/>
  <c r="BZ85" i="46"/>
  <c r="BY85" i="46"/>
  <c r="J85" i="46" s="1"/>
  <c r="BX85" i="46"/>
  <c r="BW85" i="46"/>
  <c r="H85" i="46" s="1"/>
  <c r="BV85" i="46"/>
  <c r="BU85" i="46"/>
  <c r="BT85" i="46"/>
  <c r="E85" i="46" s="1"/>
  <c r="BS85" i="46"/>
  <c r="D85" i="46" s="1"/>
  <c r="BG85" i="46"/>
  <c r="B85" i="46"/>
  <c r="B85" i="44" s="1"/>
  <c r="A85" i="46"/>
  <c r="C85" i="46" s="1"/>
  <c r="C85" i="44" s="1"/>
  <c r="EF84" i="46"/>
  <c r="EE84" i="46"/>
  <c r="ED84" i="46"/>
  <c r="EC84" i="46"/>
  <c r="EB84" i="46"/>
  <c r="EA84" i="46"/>
  <c r="BL84" i="46" s="1"/>
  <c r="DZ84" i="46"/>
  <c r="BK84" i="46" s="1"/>
  <c r="DY84" i="46"/>
  <c r="BJ84" i="46" s="1"/>
  <c r="DX84" i="46"/>
  <c r="DW84" i="46"/>
  <c r="DV84" i="46"/>
  <c r="DU84" i="46"/>
  <c r="BF84" i="46" s="1"/>
  <c r="DT84" i="46"/>
  <c r="DS84" i="46"/>
  <c r="BD84" i="46" s="1"/>
  <c r="DR84" i="46"/>
  <c r="DQ84" i="46"/>
  <c r="DP84" i="46"/>
  <c r="DO84" i="46"/>
  <c r="DN84" i="46"/>
  <c r="DM84" i="46"/>
  <c r="DL84" i="46"/>
  <c r="DK84" i="46"/>
  <c r="AV84" i="46" s="1"/>
  <c r="DJ84" i="46"/>
  <c r="DI84" i="46"/>
  <c r="DH84" i="46"/>
  <c r="AS84" i="46" s="1"/>
  <c r="DG84" i="46"/>
  <c r="DF84" i="46"/>
  <c r="DE84" i="46"/>
  <c r="AP84" i="46" s="1"/>
  <c r="DD84" i="46"/>
  <c r="AO84" i="46" s="1"/>
  <c r="DC84" i="46"/>
  <c r="DB84" i="46"/>
  <c r="AM84" i="46" s="1"/>
  <c r="DA84" i="46"/>
  <c r="AL84" i="46" s="1"/>
  <c r="CZ84" i="46"/>
  <c r="CY84" i="46"/>
  <c r="CX84" i="46"/>
  <c r="CW84" i="46"/>
  <c r="AH84" i="46" s="1"/>
  <c r="CV84" i="46"/>
  <c r="CU84" i="46"/>
  <c r="CT84" i="46"/>
  <c r="AE84" i="46" s="1"/>
  <c r="CS84" i="46"/>
  <c r="CR84" i="46"/>
  <c r="CQ84" i="46"/>
  <c r="CP84" i="46"/>
  <c r="CO84" i="46"/>
  <c r="Z84" i="46" s="1"/>
  <c r="CN84" i="46"/>
  <c r="Y84" i="46" s="1"/>
  <c r="CM84" i="46"/>
  <c r="X84" i="46" s="1"/>
  <c r="CL84" i="46"/>
  <c r="W84" i="46" s="1"/>
  <c r="CK84" i="46"/>
  <c r="V84" i="46" s="1"/>
  <c r="CJ84" i="46"/>
  <c r="CI84" i="46"/>
  <c r="T84" i="46" s="1"/>
  <c r="CH84" i="46"/>
  <c r="CG84" i="46"/>
  <c r="R84" i="46" s="1"/>
  <c r="CF84" i="46"/>
  <c r="Q84" i="46" s="1"/>
  <c r="CE84" i="46"/>
  <c r="P84" i="46" s="1"/>
  <c r="CD84" i="46"/>
  <c r="CC84" i="46"/>
  <c r="CB84" i="46"/>
  <c r="CA84" i="46"/>
  <c r="BZ84" i="46"/>
  <c r="BY84" i="46"/>
  <c r="J84" i="46" s="1"/>
  <c r="BX84" i="46"/>
  <c r="BW84" i="46"/>
  <c r="BV84" i="46"/>
  <c r="BU84" i="46"/>
  <c r="BT84" i="46"/>
  <c r="BS84" i="46"/>
  <c r="B84" i="46"/>
  <c r="B84" i="44" s="1"/>
  <c r="A84" i="46"/>
  <c r="A82" i="27" s="1"/>
  <c r="EF83" i="46"/>
  <c r="EE83" i="46"/>
  <c r="BP83" i="46" s="1"/>
  <c r="ED83" i="46"/>
  <c r="BO83" i="46" s="1"/>
  <c r="EC83" i="46"/>
  <c r="EB83" i="46"/>
  <c r="BM83" i="46" s="1"/>
  <c r="EA83" i="46"/>
  <c r="DZ83" i="46"/>
  <c r="DY83" i="46"/>
  <c r="DX83" i="46"/>
  <c r="DW83" i="46"/>
  <c r="DV83" i="46"/>
  <c r="BG83" i="44" s="1"/>
  <c r="DU83" i="46"/>
  <c r="BF83" i="46" s="1"/>
  <c r="DT83" i="46"/>
  <c r="BE83" i="46" s="1"/>
  <c r="DS83" i="46"/>
  <c r="DR83" i="46"/>
  <c r="DQ83" i="46"/>
  <c r="BB83" i="46" s="1"/>
  <c r="DP83" i="46"/>
  <c r="DO83" i="46"/>
  <c r="DN83" i="46"/>
  <c r="AY83" i="46" s="1"/>
  <c r="DM83" i="46"/>
  <c r="DL83" i="46"/>
  <c r="DK83" i="46"/>
  <c r="DJ83" i="46"/>
  <c r="DI83" i="46"/>
  <c r="DH83" i="46"/>
  <c r="AS83" i="46" s="1"/>
  <c r="DG83" i="46"/>
  <c r="DF83" i="46"/>
  <c r="DE83" i="46"/>
  <c r="AP83" i="46" s="1"/>
  <c r="DD83" i="46"/>
  <c r="AO83" i="46" s="1"/>
  <c r="DC83" i="46"/>
  <c r="DB83" i="46"/>
  <c r="DA83" i="46"/>
  <c r="CZ83" i="46"/>
  <c r="AK83" i="46" s="1"/>
  <c r="CY83" i="46"/>
  <c r="AJ83" i="46" s="1"/>
  <c r="CX83" i="46"/>
  <c r="AI83" i="46" s="1"/>
  <c r="CW83" i="46"/>
  <c r="CV83" i="46"/>
  <c r="CU83" i="46"/>
  <c r="AF83" i="46" s="1"/>
  <c r="CT83" i="46"/>
  <c r="CS83" i="46"/>
  <c r="CR83" i="46"/>
  <c r="CQ83" i="46"/>
  <c r="AB83" i="46" s="1"/>
  <c r="CP83" i="46"/>
  <c r="CO83" i="46"/>
  <c r="CN83" i="46"/>
  <c r="Y83" i="46" s="1"/>
  <c r="CM83" i="46"/>
  <c r="CL83" i="46"/>
  <c r="CK83" i="46"/>
  <c r="V83" i="46" s="1"/>
  <c r="CJ83" i="46"/>
  <c r="U83" i="46" s="1"/>
  <c r="CI83" i="46"/>
  <c r="CH83" i="46"/>
  <c r="CG83" i="46"/>
  <c r="CF83" i="46"/>
  <c r="CE83" i="46"/>
  <c r="CD83" i="46"/>
  <c r="CC83" i="46"/>
  <c r="N83" i="46" s="1"/>
  <c r="CB83" i="46"/>
  <c r="M83" i="46" s="1"/>
  <c r="CA83" i="46"/>
  <c r="L83" i="46" s="1"/>
  <c r="BZ83" i="46"/>
  <c r="BY83" i="46"/>
  <c r="BX83" i="46"/>
  <c r="I83" i="46" s="1"/>
  <c r="BW83" i="46"/>
  <c r="H83" i="46" s="1"/>
  <c r="BV83" i="46"/>
  <c r="BU83" i="46"/>
  <c r="F83" i="46" s="1"/>
  <c r="BT83" i="46"/>
  <c r="BS83" i="46"/>
  <c r="BG83" i="46"/>
  <c r="B83" i="46"/>
  <c r="B83" i="44" s="1"/>
  <c r="A83" i="46"/>
  <c r="C83" i="46" s="1"/>
  <c r="C83" i="44" s="1"/>
  <c r="EF82" i="46"/>
  <c r="EE82" i="46"/>
  <c r="ED82" i="46"/>
  <c r="EC82" i="46"/>
  <c r="BN82" i="46" s="1"/>
  <c r="EB82" i="46"/>
  <c r="BM82" i="46" s="1"/>
  <c r="EA82" i="46"/>
  <c r="DZ82" i="46"/>
  <c r="BK82" i="46" s="1"/>
  <c r="DY82" i="46"/>
  <c r="BJ82" i="46" s="1"/>
  <c r="DX82" i="46"/>
  <c r="BI82" i="46" s="1"/>
  <c r="DW82" i="46"/>
  <c r="DV82" i="46"/>
  <c r="BG82" i="46" s="1"/>
  <c r="DU82" i="46"/>
  <c r="DT82" i="46"/>
  <c r="DS82" i="46"/>
  <c r="DR82" i="46"/>
  <c r="DQ82" i="46"/>
  <c r="DP82" i="46"/>
  <c r="DO82" i="46"/>
  <c r="DN82" i="46"/>
  <c r="AY82" i="46" s="1"/>
  <c r="DM82" i="46"/>
  <c r="DL82" i="46"/>
  <c r="AW82" i="46" s="1"/>
  <c r="DK82" i="46"/>
  <c r="AV82" i="46" s="1"/>
  <c r="DJ82" i="46"/>
  <c r="DI82" i="46"/>
  <c r="DH82" i="46"/>
  <c r="AS82" i="46" s="1"/>
  <c r="DG82" i="46"/>
  <c r="DF82" i="46"/>
  <c r="DE82" i="46"/>
  <c r="AP82" i="46" s="1"/>
  <c r="DD82" i="46"/>
  <c r="DC82" i="46"/>
  <c r="DB82" i="46"/>
  <c r="AM82" i="46" s="1"/>
  <c r="DA82" i="46"/>
  <c r="AL82" i="46" s="1"/>
  <c r="CZ82" i="46"/>
  <c r="CY82" i="46"/>
  <c r="CX82" i="46"/>
  <c r="AI82" i="46" s="1"/>
  <c r="CW82" i="46"/>
  <c r="CV82" i="46"/>
  <c r="CU82" i="46"/>
  <c r="AF82" i="46" s="1"/>
  <c r="CT82" i="46"/>
  <c r="AE82" i="46" s="1"/>
  <c r="CS82" i="46"/>
  <c r="CR82" i="46"/>
  <c r="CQ82" i="46"/>
  <c r="CP82" i="46"/>
  <c r="CO82" i="46"/>
  <c r="Z82" i="46" s="1"/>
  <c r="CN82" i="46"/>
  <c r="CM82" i="46"/>
  <c r="X82" i="46" s="1"/>
  <c r="CL82" i="46"/>
  <c r="CK82" i="46"/>
  <c r="CJ82" i="46"/>
  <c r="CI82" i="46"/>
  <c r="CH82" i="46"/>
  <c r="S82" i="46" s="1"/>
  <c r="CG82" i="46"/>
  <c r="R82" i="46" s="1"/>
  <c r="CF82" i="46"/>
  <c r="Q82" i="46" s="1"/>
  <c r="CE82" i="46"/>
  <c r="CD82" i="46"/>
  <c r="CC82" i="46"/>
  <c r="CB82" i="46"/>
  <c r="M82" i="46" s="1"/>
  <c r="CA82" i="46"/>
  <c r="BZ82" i="46"/>
  <c r="K82" i="46" s="1"/>
  <c r="BY82" i="46"/>
  <c r="J82" i="46" s="1"/>
  <c r="BX82" i="46"/>
  <c r="I82" i="46" s="1"/>
  <c r="BW82" i="46"/>
  <c r="BV82" i="46"/>
  <c r="BU82" i="46"/>
  <c r="BT82" i="46"/>
  <c r="BS82" i="46"/>
  <c r="B82" i="46"/>
  <c r="B82" i="44" s="1"/>
  <c r="A82" i="46"/>
  <c r="A80" i="27" s="1"/>
  <c r="EF81" i="46"/>
  <c r="BQ81" i="46" s="1"/>
  <c r="EE81" i="46"/>
  <c r="BP81" i="46" s="1"/>
  <c r="ED81" i="46"/>
  <c r="BO81" i="46" s="1"/>
  <c r="EC81" i="46"/>
  <c r="EB81" i="46"/>
  <c r="EA81" i="46"/>
  <c r="DZ81" i="46"/>
  <c r="BK81" i="46" s="1"/>
  <c r="DY81" i="46"/>
  <c r="DX81" i="46"/>
  <c r="BI81" i="46" s="1"/>
  <c r="DW81" i="46"/>
  <c r="DV81" i="46"/>
  <c r="DU81" i="46"/>
  <c r="BF81" i="46" s="1"/>
  <c r="DT81" i="46"/>
  <c r="DS81" i="46"/>
  <c r="DR81" i="46"/>
  <c r="BC81" i="46" s="1"/>
  <c r="DQ81" i="46"/>
  <c r="BB81" i="46" s="1"/>
  <c r="DP81" i="46"/>
  <c r="DO81" i="46"/>
  <c r="DN81" i="46"/>
  <c r="AY81" i="46" s="1"/>
  <c r="DM81" i="46"/>
  <c r="DL81" i="46"/>
  <c r="DK81" i="46"/>
  <c r="DJ81" i="46"/>
  <c r="DI81" i="46"/>
  <c r="DH81" i="46"/>
  <c r="AS81" i="46" s="1"/>
  <c r="DG81" i="46"/>
  <c r="AR81" i="46" s="1"/>
  <c r="DF81" i="46"/>
  <c r="DE81" i="46"/>
  <c r="DD81" i="46"/>
  <c r="DC81" i="46"/>
  <c r="DB81" i="46"/>
  <c r="AM81" i="46" s="1"/>
  <c r="DA81" i="46"/>
  <c r="CZ81" i="46"/>
  <c r="CY81" i="46"/>
  <c r="AJ81" i="46" s="1"/>
  <c r="CX81" i="46"/>
  <c r="AI81" i="46" s="1"/>
  <c r="CW81" i="46"/>
  <c r="AH81" i="46" s="1"/>
  <c r="CV81" i="46"/>
  <c r="CU81" i="46"/>
  <c r="CT81" i="46"/>
  <c r="AE81" i="46" s="1"/>
  <c r="CS81" i="46"/>
  <c r="AD81" i="46" s="1"/>
  <c r="CR81" i="46"/>
  <c r="AC81" i="46" s="1"/>
  <c r="CQ81" i="46"/>
  <c r="CP81" i="46"/>
  <c r="CO81" i="46"/>
  <c r="CN81" i="46"/>
  <c r="CM81" i="46"/>
  <c r="CL81" i="46"/>
  <c r="CK81" i="46"/>
  <c r="CJ81" i="46"/>
  <c r="CI81" i="46"/>
  <c r="T81" i="46" s="1"/>
  <c r="CH81" i="46"/>
  <c r="S81" i="46" s="1"/>
  <c r="CG81" i="46"/>
  <c r="R81" i="46" s="1"/>
  <c r="CF81" i="46"/>
  <c r="CE81" i="46"/>
  <c r="CD81" i="46"/>
  <c r="CC81" i="46"/>
  <c r="N81" i="46" s="1"/>
  <c r="CB81" i="46"/>
  <c r="M81" i="46" s="1"/>
  <c r="CA81" i="46"/>
  <c r="BZ81" i="46"/>
  <c r="BY81" i="46"/>
  <c r="J81" i="46" s="1"/>
  <c r="BX81" i="46"/>
  <c r="BW81" i="46"/>
  <c r="BV81" i="46"/>
  <c r="BU81" i="46"/>
  <c r="F81" i="46" s="1"/>
  <c r="BT81" i="46"/>
  <c r="BS81" i="46"/>
  <c r="D81" i="46" s="1"/>
  <c r="B81" i="46"/>
  <c r="B81" i="44" s="1"/>
  <c r="A81" i="46"/>
  <c r="A79" i="27" s="1"/>
  <c r="EF80" i="46"/>
  <c r="EE80" i="46"/>
  <c r="BP80" i="46" s="1"/>
  <c r="ED80" i="46"/>
  <c r="BO80" i="46" s="1"/>
  <c r="EC80" i="46"/>
  <c r="BN80" i="46" s="1"/>
  <c r="EB80" i="46"/>
  <c r="EA80" i="46"/>
  <c r="BL80" i="46" s="1"/>
  <c r="DZ80" i="46"/>
  <c r="BK80" i="46" s="1"/>
  <c r="DY80" i="46"/>
  <c r="DX80" i="46"/>
  <c r="DW80" i="46"/>
  <c r="BH80" i="46" s="1"/>
  <c r="DV80" i="46"/>
  <c r="BG80" i="46" s="1"/>
  <c r="DU80" i="46"/>
  <c r="DT80" i="46"/>
  <c r="BE80" i="46" s="1"/>
  <c r="DS80" i="46"/>
  <c r="BD80" i="46" s="1"/>
  <c r="DR80" i="46"/>
  <c r="BC80" i="46" s="1"/>
  <c r="DQ80" i="46"/>
  <c r="DP80" i="46"/>
  <c r="DO80" i="46"/>
  <c r="AZ80" i="46" s="1"/>
  <c r="DN80" i="46"/>
  <c r="AY80" i="46" s="1"/>
  <c r="DM80" i="46"/>
  <c r="DL80" i="46"/>
  <c r="DK80" i="46"/>
  <c r="AV80" i="46" s="1"/>
  <c r="DJ80" i="46"/>
  <c r="DI80" i="46"/>
  <c r="DH80" i="46"/>
  <c r="DG80" i="46"/>
  <c r="AR80" i="46" s="1"/>
  <c r="DF80" i="46"/>
  <c r="AQ80" i="46" s="1"/>
  <c r="DE80" i="46"/>
  <c r="DD80" i="46"/>
  <c r="DC80" i="46"/>
  <c r="DB80" i="46"/>
  <c r="DA80" i="46"/>
  <c r="CZ80" i="46"/>
  <c r="AK80" i="46" s="1"/>
  <c r="CY80" i="46"/>
  <c r="AJ80" i="46" s="1"/>
  <c r="CX80" i="46"/>
  <c r="CW80" i="46"/>
  <c r="CV80" i="46"/>
  <c r="AG80" i="46" s="1"/>
  <c r="CU80" i="46"/>
  <c r="CT80" i="46"/>
  <c r="AE80" i="46" s="1"/>
  <c r="CS80" i="46"/>
  <c r="CR80" i="46"/>
  <c r="CQ80" i="46"/>
  <c r="AB80" i="46" s="1"/>
  <c r="CP80" i="46"/>
  <c r="AA80" i="46" s="1"/>
  <c r="CO80" i="46"/>
  <c r="CN80" i="46"/>
  <c r="Y80" i="46" s="1"/>
  <c r="CM80" i="46"/>
  <c r="X80" i="46" s="1"/>
  <c r="CL80" i="46"/>
  <c r="W80" i="46" s="1"/>
  <c r="CK80" i="46"/>
  <c r="CJ80" i="46"/>
  <c r="CI80" i="46"/>
  <c r="CH80" i="46"/>
  <c r="S80" i="46" s="1"/>
  <c r="CG80" i="46"/>
  <c r="CF80" i="46"/>
  <c r="CE80" i="46"/>
  <c r="CD80" i="46"/>
  <c r="CC80" i="46"/>
  <c r="CB80" i="46"/>
  <c r="M80" i="46" s="1"/>
  <c r="CA80" i="46"/>
  <c r="L80" i="46" s="1"/>
  <c r="BZ80" i="46"/>
  <c r="K80" i="46" s="1"/>
  <c r="BY80" i="46"/>
  <c r="BX80" i="46"/>
  <c r="I80" i="46" s="1"/>
  <c r="BW80" i="46"/>
  <c r="H80" i="46" s="1"/>
  <c r="BV80" i="46"/>
  <c r="G80" i="46" s="1"/>
  <c r="BU80" i="46"/>
  <c r="BT80" i="46"/>
  <c r="E80" i="46" s="1"/>
  <c r="BS80" i="46"/>
  <c r="D80" i="46" s="1"/>
  <c r="B80" i="46"/>
  <c r="B80" i="44" s="1"/>
  <c r="A80" i="46"/>
  <c r="A78" i="27" s="1"/>
  <c r="EF79" i="46"/>
  <c r="EE79" i="46"/>
  <c r="ED79" i="46"/>
  <c r="BO79" i="46" s="1"/>
  <c r="EC79" i="46"/>
  <c r="BN79" i="46" s="1"/>
  <c r="EB79" i="46"/>
  <c r="EA79" i="46"/>
  <c r="DZ79" i="46"/>
  <c r="DY79" i="46"/>
  <c r="BJ79" i="46" s="1"/>
  <c r="DX79" i="46"/>
  <c r="DW79" i="46"/>
  <c r="DV79" i="46"/>
  <c r="DU79" i="46"/>
  <c r="BF79" i="46" s="1"/>
  <c r="DT79" i="46"/>
  <c r="DS79" i="46"/>
  <c r="DR79" i="46"/>
  <c r="BC79" i="46" s="1"/>
  <c r="DQ79" i="46"/>
  <c r="BB79" i="46" s="1"/>
  <c r="DP79" i="46"/>
  <c r="BA79" i="46" s="1"/>
  <c r="DO79" i="46"/>
  <c r="DN79" i="46"/>
  <c r="AY79" i="46" s="1"/>
  <c r="DM79" i="46"/>
  <c r="DL79" i="46"/>
  <c r="DK79" i="46"/>
  <c r="DJ79" i="46"/>
  <c r="AU79" i="46" s="1"/>
  <c r="DI79" i="46"/>
  <c r="DH79" i="46"/>
  <c r="AS79" i="46" s="1"/>
  <c r="DG79" i="46"/>
  <c r="AR79" i="46" s="1"/>
  <c r="DF79" i="46"/>
  <c r="DE79" i="46"/>
  <c r="DD79" i="46"/>
  <c r="DC79" i="46"/>
  <c r="DB79" i="46"/>
  <c r="AM79" i="46" s="1"/>
  <c r="DA79" i="46"/>
  <c r="AL79" i="46" s="1"/>
  <c r="CZ79" i="46"/>
  <c r="AK79" i="46" s="1"/>
  <c r="CY79" i="46"/>
  <c r="CX79" i="46"/>
  <c r="AI79" i="46" s="1"/>
  <c r="CW79" i="46"/>
  <c r="CV79" i="46"/>
  <c r="CU79" i="46"/>
  <c r="CT79" i="46"/>
  <c r="AE79" i="46" s="1"/>
  <c r="CS79" i="46"/>
  <c r="AD79" i="46" s="1"/>
  <c r="CR79" i="46"/>
  <c r="AC79" i="46" s="1"/>
  <c r="CQ79" i="46"/>
  <c r="AB79" i="46" s="1"/>
  <c r="CP79" i="46"/>
  <c r="CO79" i="46"/>
  <c r="Z79" i="46" s="1"/>
  <c r="CN79" i="46"/>
  <c r="CM79" i="46"/>
  <c r="CL79" i="46"/>
  <c r="CK79" i="46"/>
  <c r="CJ79" i="46"/>
  <c r="CI79" i="46"/>
  <c r="T79" i="46" s="1"/>
  <c r="CH79" i="46"/>
  <c r="CG79" i="46"/>
  <c r="CF79" i="46"/>
  <c r="Q79" i="46" s="1"/>
  <c r="CE79" i="46"/>
  <c r="CD79" i="46"/>
  <c r="CC79" i="46"/>
  <c r="N79" i="46" s="1"/>
  <c r="CB79" i="46"/>
  <c r="M79" i="46" s="1"/>
  <c r="CA79" i="46"/>
  <c r="L79" i="46" s="1"/>
  <c r="BZ79" i="46"/>
  <c r="BY79" i="46"/>
  <c r="J79" i="46" s="1"/>
  <c r="BX79" i="46"/>
  <c r="BW79" i="46"/>
  <c r="BV79" i="46"/>
  <c r="G79" i="46" s="1"/>
  <c r="BU79" i="46"/>
  <c r="BT79" i="46"/>
  <c r="BS79" i="46"/>
  <c r="B79" i="46"/>
  <c r="B79" i="44" s="1"/>
  <c r="A79" i="46"/>
  <c r="EF78" i="46"/>
  <c r="BQ78" i="46" s="1"/>
  <c r="EE78" i="46"/>
  <c r="ED78" i="46"/>
  <c r="BO78" i="44" s="1"/>
  <c r="EC78" i="46"/>
  <c r="BN78" i="46" s="1"/>
  <c r="EB78" i="46"/>
  <c r="BM78" i="46" s="1"/>
  <c r="EA78" i="46"/>
  <c r="DZ78" i="46"/>
  <c r="DY78" i="46"/>
  <c r="BJ78" i="46" s="1"/>
  <c r="DX78" i="46"/>
  <c r="DW78" i="46"/>
  <c r="DV78" i="46"/>
  <c r="BG78" i="46" s="1"/>
  <c r="DU78" i="46"/>
  <c r="BF78" i="46" s="1"/>
  <c r="DT78" i="46"/>
  <c r="DS78" i="46"/>
  <c r="BD78" i="46" s="1"/>
  <c r="DR78" i="46"/>
  <c r="DQ78" i="46"/>
  <c r="DP78" i="46"/>
  <c r="DO78" i="46"/>
  <c r="DN78" i="46"/>
  <c r="AY78" i="46" s="1"/>
  <c r="DM78" i="46"/>
  <c r="DL78" i="46"/>
  <c r="AW78" i="46" s="1"/>
  <c r="DK78" i="46"/>
  <c r="DJ78" i="46"/>
  <c r="AU78" i="46" s="1"/>
  <c r="DI78" i="46"/>
  <c r="DH78" i="46"/>
  <c r="AS78" i="46" s="1"/>
  <c r="DG78" i="46"/>
  <c r="DF78" i="46"/>
  <c r="DE78" i="46"/>
  <c r="DD78" i="46"/>
  <c r="DC78" i="46"/>
  <c r="DB78" i="46"/>
  <c r="DA78" i="46"/>
  <c r="CZ78" i="46"/>
  <c r="CY78" i="46"/>
  <c r="CX78" i="46"/>
  <c r="CW78" i="46"/>
  <c r="AH78" i="46" s="1"/>
  <c r="CV78" i="46"/>
  <c r="AG78" i="46" s="1"/>
  <c r="CU78" i="46"/>
  <c r="AF78" i="46" s="1"/>
  <c r="CT78" i="46"/>
  <c r="AE78" i="46" s="1"/>
  <c r="CS78" i="46"/>
  <c r="CR78" i="46"/>
  <c r="CQ78" i="46"/>
  <c r="CP78" i="46"/>
  <c r="CO78" i="46"/>
  <c r="Z78" i="46" s="1"/>
  <c r="CN78" i="46"/>
  <c r="CM78" i="46"/>
  <c r="X78" i="46" s="1"/>
  <c r="CL78" i="46"/>
  <c r="CK78" i="46"/>
  <c r="CJ78" i="46"/>
  <c r="CI78" i="46"/>
  <c r="CH78" i="46"/>
  <c r="S78" i="46" s="1"/>
  <c r="CG78" i="46"/>
  <c r="R78" i="46" s="1"/>
  <c r="CF78" i="46"/>
  <c r="CE78" i="46"/>
  <c r="P78" i="46" s="1"/>
  <c r="CD78" i="46"/>
  <c r="O78" i="46" s="1"/>
  <c r="CC78" i="46"/>
  <c r="CB78" i="46"/>
  <c r="M78" i="46" s="1"/>
  <c r="CA78" i="46"/>
  <c r="BZ78" i="46"/>
  <c r="K78" i="46" s="1"/>
  <c r="BY78" i="46"/>
  <c r="J78" i="46" s="1"/>
  <c r="BX78" i="46"/>
  <c r="I78" i="46" s="1"/>
  <c r="BW78" i="46"/>
  <c r="BV78" i="46"/>
  <c r="BU78" i="46"/>
  <c r="F78" i="46" s="1"/>
  <c r="BT78" i="46"/>
  <c r="BS78" i="46"/>
  <c r="BO78" i="46"/>
  <c r="B78" i="46"/>
  <c r="B78" i="44" s="1"/>
  <c r="A78" i="46"/>
  <c r="A76" i="27" s="1"/>
  <c r="EF77" i="46"/>
  <c r="BQ77" i="46" s="1"/>
  <c r="EE77" i="46"/>
  <c r="BP77" i="46" s="1"/>
  <c r="ED77" i="46"/>
  <c r="BO77" i="44" s="1"/>
  <c r="EC77" i="46"/>
  <c r="BN77" i="44" s="1"/>
  <c r="EB77" i="46"/>
  <c r="BM77" i="44" s="1"/>
  <c r="EA77" i="46"/>
  <c r="DZ77" i="46"/>
  <c r="DY77" i="46"/>
  <c r="BJ77" i="46" s="1"/>
  <c r="DX77" i="46"/>
  <c r="DW77" i="46"/>
  <c r="DV77" i="46"/>
  <c r="DU77" i="46"/>
  <c r="DT77" i="46"/>
  <c r="DS77" i="46"/>
  <c r="DR77" i="46"/>
  <c r="DQ77" i="46"/>
  <c r="BB77" i="46" s="1"/>
  <c r="DP77" i="46"/>
  <c r="DO77" i="46"/>
  <c r="DN77" i="46"/>
  <c r="DM77" i="46"/>
  <c r="DL77" i="46"/>
  <c r="DK77" i="46"/>
  <c r="AV77" i="46" s="1"/>
  <c r="DJ77" i="46"/>
  <c r="AU77" i="46" s="1"/>
  <c r="DI77" i="46"/>
  <c r="AT77" i="46" s="1"/>
  <c r="DH77" i="46"/>
  <c r="AS77" i="46" s="1"/>
  <c r="DG77" i="46"/>
  <c r="AR77" i="46" s="1"/>
  <c r="DF77" i="46"/>
  <c r="DE77" i="46"/>
  <c r="DD77" i="46"/>
  <c r="DC77" i="46"/>
  <c r="DB77" i="46"/>
  <c r="DA77" i="46"/>
  <c r="CZ77" i="46"/>
  <c r="CY77" i="46"/>
  <c r="CX77" i="46"/>
  <c r="CW77" i="46"/>
  <c r="CV77" i="46"/>
  <c r="CU77" i="46"/>
  <c r="AF77" i="46" s="1"/>
  <c r="CT77" i="46"/>
  <c r="CS77" i="46"/>
  <c r="AD77" i="46" s="1"/>
  <c r="CR77" i="46"/>
  <c r="CQ77" i="46"/>
  <c r="CP77" i="46"/>
  <c r="CO77" i="46"/>
  <c r="Z77" i="46" s="1"/>
  <c r="CN77" i="46"/>
  <c r="CM77" i="46"/>
  <c r="X77" i="46" s="1"/>
  <c r="CL77" i="46"/>
  <c r="CK77" i="46"/>
  <c r="V77" i="46" s="1"/>
  <c r="CJ77" i="46"/>
  <c r="U77" i="46" s="1"/>
  <c r="CI77" i="46"/>
  <c r="CH77" i="46"/>
  <c r="CG77" i="46"/>
  <c r="CF77" i="46"/>
  <c r="CE77" i="46"/>
  <c r="P77" i="46" s="1"/>
  <c r="CD77" i="46"/>
  <c r="CC77" i="46"/>
  <c r="N77" i="46" s="1"/>
  <c r="CB77" i="46"/>
  <c r="CA77" i="46"/>
  <c r="BZ77" i="46"/>
  <c r="BY77" i="46"/>
  <c r="J77" i="46" s="1"/>
  <c r="BX77" i="46"/>
  <c r="BW77" i="46"/>
  <c r="BV77" i="46"/>
  <c r="BU77" i="46"/>
  <c r="BT77" i="46"/>
  <c r="BS77" i="46"/>
  <c r="BO77" i="46"/>
  <c r="BN77" i="46"/>
  <c r="BM77" i="46"/>
  <c r="B77" i="46"/>
  <c r="B77" i="44" s="1"/>
  <c r="A77" i="46"/>
  <c r="A75" i="27" s="1"/>
  <c r="EF76" i="46"/>
  <c r="BQ76" i="46" s="1"/>
  <c r="EE76" i="46"/>
  <c r="ED76" i="46"/>
  <c r="EC76" i="46"/>
  <c r="BN76" i="46" s="1"/>
  <c r="EB76" i="46"/>
  <c r="EA76" i="46"/>
  <c r="DZ76" i="46"/>
  <c r="BK76" i="46" s="1"/>
  <c r="DY76" i="46"/>
  <c r="BJ76" i="46" s="1"/>
  <c r="DX76" i="46"/>
  <c r="BI76" i="46" s="1"/>
  <c r="DW76" i="46"/>
  <c r="DV76" i="46"/>
  <c r="DU76" i="46"/>
  <c r="DT76" i="46"/>
  <c r="DS76" i="46"/>
  <c r="DR76" i="46"/>
  <c r="DQ76" i="46"/>
  <c r="BB76" i="46" s="1"/>
  <c r="DP76" i="46"/>
  <c r="BA76" i="46" s="1"/>
  <c r="DO76" i="46"/>
  <c r="AZ76" i="46" s="1"/>
  <c r="DN76" i="46"/>
  <c r="AY76" i="46" s="1"/>
  <c r="DM76" i="46"/>
  <c r="DL76" i="46"/>
  <c r="DK76" i="46"/>
  <c r="DJ76" i="46"/>
  <c r="DI76" i="46"/>
  <c r="AT76" i="46" s="1"/>
  <c r="DH76" i="46"/>
  <c r="DG76" i="46"/>
  <c r="DF76" i="46"/>
  <c r="DE76" i="46"/>
  <c r="AP76" i="46" s="1"/>
  <c r="DD76" i="46"/>
  <c r="AO76" i="46" s="1"/>
  <c r="DC76" i="46"/>
  <c r="DB76" i="46"/>
  <c r="DA76" i="46"/>
  <c r="AL76" i="46" s="1"/>
  <c r="CZ76" i="46"/>
  <c r="CY76" i="46"/>
  <c r="CX76" i="46"/>
  <c r="CW76" i="46"/>
  <c r="AH76" i="46" s="1"/>
  <c r="CV76" i="46"/>
  <c r="CU76" i="46"/>
  <c r="CT76" i="46"/>
  <c r="AE76" i="46" s="1"/>
  <c r="CS76" i="46"/>
  <c r="AD76" i="46" s="1"/>
  <c r="CR76" i="46"/>
  <c r="CQ76" i="46"/>
  <c r="AB76" i="46" s="1"/>
  <c r="CP76" i="46"/>
  <c r="AA76" i="46" s="1"/>
  <c r="CO76" i="46"/>
  <c r="Z76" i="46" s="1"/>
  <c r="CN76" i="46"/>
  <c r="Y76" i="46" s="1"/>
  <c r="CM76" i="46"/>
  <c r="CL76" i="46"/>
  <c r="W76" i="46" s="1"/>
  <c r="CK76" i="46"/>
  <c r="CJ76" i="46"/>
  <c r="CI76" i="46"/>
  <c r="T76" i="46" s="1"/>
  <c r="CH76" i="46"/>
  <c r="CG76" i="46"/>
  <c r="R76" i="46" s="1"/>
  <c r="CF76" i="46"/>
  <c r="CE76" i="46"/>
  <c r="CD76" i="46"/>
  <c r="O76" i="46" s="1"/>
  <c r="CC76" i="46"/>
  <c r="CB76" i="46"/>
  <c r="CA76" i="46"/>
  <c r="BZ76" i="46"/>
  <c r="K76" i="46" s="1"/>
  <c r="BY76" i="46"/>
  <c r="BX76" i="46"/>
  <c r="BW76" i="46"/>
  <c r="BV76" i="46"/>
  <c r="G76" i="46" s="1"/>
  <c r="BU76" i="46"/>
  <c r="F76" i="46" s="1"/>
  <c r="BT76" i="46"/>
  <c r="E76" i="46" s="1"/>
  <c r="BS76" i="46"/>
  <c r="B76" i="46"/>
  <c r="B76" i="44" s="1"/>
  <c r="A76" i="46"/>
  <c r="A76" i="44" s="1"/>
  <c r="EF75" i="46"/>
  <c r="BQ75" i="46" s="1"/>
  <c r="EE75" i="46"/>
  <c r="ED75" i="46"/>
  <c r="BO75" i="44" s="1"/>
  <c r="EC75" i="46"/>
  <c r="BN75" i="44" s="1"/>
  <c r="EB75" i="46"/>
  <c r="EA75" i="46"/>
  <c r="BL75" i="46" s="1"/>
  <c r="DZ75" i="46"/>
  <c r="DY75" i="46"/>
  <c r="DX75" i="46"/>
  <c r="DW75" i="46"/>
  <c r="DV75" i="46"/>
  <c r="DU75" i="46"/>
  <c r="BF75" i="46" s="1"/>
  <c r="DT75" i="46"/>
  <c r="BE75" i="46" s="1"/>
  <c r="DS75" i="46"/>
  <c r="BD75" i="46" s="1"/>
  <c r="DR75" i="46"/>
  <c r="DQ75" i="46"/>
  <c r="DP75" i="46"/>
  <c r="DO75" i="46"/>
  <c r="DN75" i="46"/>
  <c r="AY75" i="46" s="1"/>
  <c r="DM75" i="46"/>
  <c r="DL75" i="46"/>
  <c r="AW75" i="46" s="1"/>
  <c r="DK75" i="46"/>
  <c r="AV75" i="46" s="1"/>
  <c r="DJ75" i="46"/>
  <c r="DI75" i="46"/>
  <c r="AT75" i="46" s="1"/>
  <c r="DH75" i="46"/>
  <c r="AS75" i="46" s="1"/>
  <c r="DG75" i="46"/>
  <c r="DF75" i="46"/>
  <c r="AQ75" i="46" s="1"/>
  <c r="DE75" i="46"/>
  <c r="AP75" i="46" s="1"/>
  <c r="DD75" i="46"/>
  <c r="DC75" i="46"/>
  <c r="DB75" i="46"/>
  <c r="AM75" i="46" s="1"/>
  <c r="DA75" i="46"/>
  <c r="CZ75" i="46"/>
  <c r="CY75" i="46"/>
  <c r="CX75" i="46"/>
  <c r="AI75" i="46" s="1"/>
  <c r="CW75" i="46"/>
  <c r="AH75" i="46" s="1"/>
  <c r="CV75" i="46"/>
  <c r="CU75" i="46"/>
  <c r="CT75" i="46"/>
  <c r="AE75" i="46" s="1"/>
  <c r="CS75" i="46"/>
  <c r="AD75" i="46" s="1"/>
  <c r="CR75" i="46"/>
  <c r="CQ75" i="46"/>
  <c r="CP75" i="46"/>
  <c r="AA75" i="46" s="1"/>
  <c r="CO75" i="46"/>
  <c r="Z75" i="46" s="1"/>
  <c r="CN75" i="46"/>
  <c r="CM75" i="46"/>
  <c r="CL75" i="46"/>
  <c r="CK75" i="46"/>
  <c r="CJ75" i="46"/>
  <c r="U75" i="46" s="1"/>
  <c r="CI75" i="46"/>
  <c r="CH75" i="46"/>
  <c r="S75" i="46" s="1"/>
  <c r="CG75" i="46"/>
  <c r="R75" i="46" s="1"/>
  <c r="CF75" i="46"/>
  <c r="Q75" i="46" s="1"/>
  <c r="CE75" i="46"/>
  <c r="P75" i="46" s="1"/>
  <c r="CD75" i="46"/>
  <c r="O75" i="46" s="1"/>
  <c r="CC75" i="46"/>
  <c r="CB75" i="46"/>
  <c r="CA75" i="46"/>
  <c r="BZ75" i="46"/>
  <c r="BY75" i="46"/>
  <c r="BX75" i="46"/>
  <c r="BW75" i="46"/>
  <c r="H75" i="46" s="1"/>
  <c r="BV75" i="46"/>
  <c r="BU75" i="46"/>
  <c r="BT75" i="46"/>
  <c r="BS75" i="46"/>
  <c r="B75" i="46"/>
  <c r="B75" i="44" s="1"/>
  <c r="A75" i="46"/>
  <c r="A73" i="27" s="1"/>
  <c r="EF74" i="46"/>
  <c r="EE74" i="46"/>
  <c r="BP74" i="46" s="1"/>
  <c r="ED74" i="46"/>
  <c r="EC74" i="46"/>
  <c r="BN74" i="46" s="1"/>
  <c r="EB74" i="46"/>
  <c r="BM74" i="46" s="1"/>
  <c r="EA74" i="46"/>
  <c r="BL74" i="46" s="1"/>
  <c r="DZ74" i="46"/>
  <c r="DY74" i="46"/>
  <c r="BJ74" i="46" s="1"/>
  <c r="DX74" i="46"/>
  <c r="DW74" i="46"/>
  <c r="DV74" i="46"/>
  <c r="DU74" i="46"/>
  <c r="DT74" i="46"/>
  <c r="BE74" i="46" s="1"/>
  <c r="DS74" i="46"/>
  <c r="BD74" i="46" s="1"/>
  <c r="DR74" i="46"/>
  <c r="BC74" i="46" s="1"/>
  <c r="DQ74" i="46"/>
  <c r="BB74" i="46" s="1"/>
  <c r="DP74" i="46"/>
  <c r="DO74" i="46"/>
  <c r="DN74" i="46"/>
  <c r="DM74" i="46"/>
  <c r="DL74" i="46"/>
  <c r="DK74" i="46"/>
  <c r="AV74" i="46" s="1"/>
  <c r="DJ74" i="46"/>
  <c r="DI74" i="46"/>
  <c r="DH74" i="46"/>
  <c r="DG74" i="46"/>
  <c r="DF74" i="46"/>
  <c r="DE74" i="46"/>
  <c r="DD74" i="46"/>
  <c r="DC74" i="46"/>
  <c r="AN74" i="46" s="1"/>
  <c r="DB74" i="46"/>
  <c r="AM74" i="46" s="1"/>
  <c r="DA74" i="46"/>
  <c r="AL74" i="46" s="1"/>
  <c r="CZ74" i="46"/>
  <c r="CY74" i="46"/>
  <c r="AJ74" i="46" s="1"/>
  <c r="CX74" i="46"/>
  <c r="AI74" i="46" s="1"/>
  <c r="CW74" i="46"/>
  <c r="CV74" i="46"/>
  <c r="CU74" i="46"/>
  <c r="CT74" i="46"/>
  <c r="CS74" i="46"/>
  <c r="CR74" i="46"/>
  <c r="CQ74" i="46"/>
  <c r="CP74" i="46"/>
  <c r="CO74" i="46"/>
  <c r="Z74" i="46" s="1"/>
  <c r="CN74" i="46"/>
  <c r="Y74" i="46" s="1"/>
  <c r="CM74" i="46"/>
  <c r="X74" i="46" s="1"/>
  <c r="CL74" i="46"/>
  <c r="W74" i="46" s="1"/>
  <c r="CK74" i="46"/>
  <c r="CJ74" i="46"/>
  <c r="CI74" i="46"/>
  <c r="T74" i="46" s="1"/>
  <c r="CH74" i="46"/>
  <c r="CG74" i="46"/>
  <c r="CF74" i="46"/>
  <c r="CE74" i="46"/>
  <c r="P74" i="46" s="1"/>
  <c r="CD74" i="46"/>
  <c r="O74" i="46" s="1"/>
  <c r="CC74" i="46"/>
  <c r="N74" i="46" s="1"/>
  <c r="CB74" i="46"/>
  <c r="CA74" i="46"/>
  <c r="BZ74" i="46"/>
  <c r="BY74" i="46"/>
  <c r="BX74" i="46"/>
  <c r="BW74" i="46"/>
  <c r="H74" i="46" s="1"/>
  <c r="BV74" i="46"/>
  <c r="G74" i="46" s="1"/>
  <c r="BU74" i="46"/>
  <c r="F74" i="46" s="1"/>
  <c r="BT74" i="46"/>
  <c r="BS74" i="46"/>
  <c r="D74" i="46" s="1"/>
  <c r="B74" i="46"/>
  <c r="B74" i="44" s="1"/>
  <c r="A74" i="46"/>
  <c r="A72" i="27" s="1"/>
  <c r="EF73" i="46"/>
  <c r="BQ73" i="46" s="1"/>
  <c r="EE73" i="46"/>
  <c r="BP73" i="46" s="1"/>
  <c r="ED73" i="46"/>
  <c r="BO73" i="44" s="1"/>
  <c r="EC73" i="46"/>
  <c r="BN73" i="44" s="1"/>
  <c r="EB73" i="46"/>
  <c r="BM73" i="44" s="1"/>
  <c r="EA73" i="46"/>
  <c r="BL73" i="44" s="1"/>
  <c r="DZ73" i="46"/>
  <c r="BK73" i="44" s="1"/>
  <c r="DY73" i="46"/>
  <c r="BJ73" i="44" s="1"/>
  <c r="DX73" i="46"/>
  <c r="BI73" i="46" s="1"/>
  <c r="DW73" i="46"/>
  <c r="BH73" i="46" s="1"/>
  <c r="DV73" i="46"/>
  <c r="BG73" i="46" s="1"/>
  <c r="DU73" i="46"/>
  <c r="BF73" i="46" s="1"/>
  <c r="DT73" i="46"/>
  <c r="DS73" i="46"/>
  <c r="DR73" i="46"/>
  <c r="DQ73" i="46"/>
  <c r="BB73" i="46" s="1"/>
  <c r="DP73" i="46"/>
  <c r="DO73" i="46"/>
  <c r="AZ73" i="46" s="1"/>
  <c r="DN73" i="46"/>
  <c r="AY73" i="46" s="1"/>
  <c r="DM73" i="46"/>
  <c r="DL73" i="46"/>
  <c r="AW73" i="46" s="1"/>
  <c r="DK73" i="46"/>
  <c r="DJ73" i="46"/>
  <c r="AU73" i="46" s="1"/>
  <c r="DI73" i="46"/>
  <c r="AT73" i="46" s="1"/>
  <c r="DH73" i="46"/>
  <c r="DG73" i="46"/>
  <c r="AR73" i="46" s="1"/>
  <c r="DF73" i="46"/>
  <c r="DE73" i="46"/>
  <c r="DD73" i="46"/>
  <c r="AO73" i="46" s="1"/>
  <c r="DC73" i="46"/>
  <c r="DB73" i="46"/>
  <c r="DA73" i="46"/>
  <c r="AL73" i="46" s="1"/>
  <c r="CZ73" i="46"/>
  <c r="AK73" i="46" s="1"/>
  <c r="CY73" i="46"/>
  <c r="AJ73" i="46" s="1"/>
  <c r="CX73" i="46"/>
  <c r="AI73" i="46" s="1"/>
  <c r="CW73" i="46"/>
  <c r="CV73" i="46"/>
  <c r="AG73" i="46" s="1"/>
  <c r="CU73" i="46"/>
  <c r="CT73" i="46"/>
  <c r="CS73" i="46"/>
  <c r="AD73" i="46" s="1"/>
  <c r="CR73" i="46"/>
  <c r="CQ73" i="46"/>
  <c r="CP73" i="46"/>
  <c r="CO73" i="46"/>
  <c r="CN73" i="46"/>
  <c r="Y73" i="46" s="1"/>
  <c r="CM73" i="46"/>
  <c r="CL73" i="46"/>
  <c r="CK73" i="46"/>
  <c r="V73" i="46" s="1"/>
  <c r="CJ73" i="46"/>
  <c r="CI73" i="46"/>
  <c r="CH73" i="46"/>
  <c r="S73" i="46" s="1"/>
  <c r="CG73" i="46"/>
  <c r="CF73" i="46"/>
  <c r="Q73" i="46" s="1"/>
  <c r="CE73" i="46"/>
  <c r="P73" i="46" s="1"/>
  <c r="CD73" i="46"/>
  <c r="CC73" i="46"/>
  <c r="N73" i="46" s="1"/>
  <c r="CB73" i="46"/>
  <c r="M73" i="46" s="1"/>
  <c r="CA73" i="46"/>
  <c r="L73" i="46" s="1"/>
  <c r="BZ73" i="46"/>
  <c r="K73" i="46" s="1"/>
  <c r="BY73" i="46"/>
  <c r="BX73" i="46"/>
  <c r="BW73" i="46"/>
  <c r="H73" i="46" s="1"/>
  <c r="BV73" i="46"/>
  <c r="G73" i="46" s="1"/>
  <c r="BU73" i="46"/>
  <c r="F73" i="46" s="1"/>
  <c r="BT73" i="46"/>
  <c r="E73" i="46" s="1"/>
  <c r="BS73" i="46"/>
  <c r="BO73" i="46"/>
  <c r="B73" i="46"/>
  <c r="B73" i="44" s="1"/>
  <c r="A73" i="46"/>
  <c r="A71" i="27" s="1"/>
  <c r="EF72" i="46"/>
  <c r="EE72" i="46"/>
  <c r="ED72" i="46"/>
  <c r="BO72" i="46" s="1"/>
  <c r="EC72" i="46"/>
  <c r="BN72" i="46" s="1"/>
  <c r="EB72" i="46"/>
  <c r="BM72" i="46" s="1"/>
  <c r="EA72" i="46"/>
  <c r="BL72" i="46" s="1"/>
  <c r="DZ72" i="46"/>
  <c r="BK72" i="46" s="1"/>
  <c r="DY72" i="46"/>
  <c r="DX72" i="46"/>
  <c r="DW72" i="46"/>
  <c r="DV72" i="46"/>
  <c r="BG72" i="46" s="1"/>
  <c r="DU72" i="46"/>
  <c r="BF72" i="46" s="1"/>
  <c r="DT72" i="46"/>
  <c r="DS72" i="46"/>
  <c r="BD72" i="46" s="1"/>
  <c r="DR72" i="46"/>
  <c r="BC72" i="46" s="1"/>
  <c r="DQ72" i="46"/>
  <c r="BB72" i="46" s="1"/>
  <c r="DP72" i="46"/>
  <c r="BA72" i="46" s="1"/>
  <c r="DO72" i="46"/>
  <c r="AZ72" i="46" s="1"/>
  <c r="DN72" i="46"/>
  <c r="AY72" i="46" s="1"/>
  <c r="DM72" i="46"/>
  <c r="DL72" i="46"/>
  <c r="DK72" i="46"/>
  <c r="AV72" i="46" s="1"/>
  <c r="DJ72" i="46"/>
  <c r="AU72" i="46" s="1"/>
  <c r="DI72" i="46"/>
  <c r="AT72" i="46" s="1"/>
  <c r="DH72" i="46"/>
  <c r="DG72" i="46"/>
  <c r="AR72" i="46" s="1"/>
  <c r="DF72" i="46"/>
  <c r="AQ72" i="46" s="1"/>
  <c r="DE72" i="46"/>
  <c r="DD72" i="46"/>
  <c r="AO72" i="46" s="1"/>
  <c r="DC72" i="46"/>
  <c r="AN72" i="46" s="1"/>
  <c r="DB72" i="46"/>
  <c r="AM72" i="46" s="1"/>
  <c r="DA72" i="46"/>
  <c r="CZ72" i="46"/>
  <c r="AK72" i="46" s="1"/>
  <c r="CY72" i="46"/>
  <c r="CX72" i="46"/>
  <c r="AI72" i="46" s="1"/>
  <c r="CW72" i="46"/>
  <c r="CV72" i="46"/>
  <c r="CU72" i="46"/>
  <c r="AF72" i="46" s="1"/>
  <c r="CT72" i="46"/>
  <c r="CS72" i="46"/>
  <c r="AD72" i="46" s="1"/>
  <c r="CR72" i="46"/>
  <c r="AC72" i="46" s="1"/>
  <c r="CQ72" i="46"/>
  <c r="CP72" i="46"/>
  <c r="AA72" i="46" s="1"/>
  <c r="CO72" i="46"/>
  <c r="Z72" i="46" s="1"/>
  <c r="CN72" i="46"/>
  <c r="CM72" i="46"/>
  <c r="X72" i="46" s="1"/>
  <c r="CL72" i="46"/>
  <c r="W72" i="46" s="1"/>
  <c r="CK72" i="46"/>
  <c r="V72" i="46" s="1"/>
  <c r="CJ72" i="46"/>
  <c r="CI72" i="46"/>
  <c r="T72" i="46" s="1"/>
  <c r="CH72" i="46"/>
  <c r="S72" i="46" s="1"/>
  <c r="CG72" i="46"/>
  <c r="R72" i="46" s="1"/>
  <c r="CF72" i="46"/>
  <c r="CE72" i="46"/>
  <c r="P72" i="46" s="1"/>
  <c r="CD72" i="46"/>
  <c r="O72" i="46" s="1"/>
  <c r="CC72" i="46"/>
  <c r="N72" i="46" s="1"/>
  <c r="CB72" i="46"/>
  <c r="M72" i="46" s="1"/>
  <c r="CA72" i="46"/>
  <c r="L72" i="46" s="1"/>
  <c r="BZ72" i="46"/>
  <c r="K72" i="46" s="1"/>
  <c r="BY72" i="46"/>
  <c r="J72" i="46" s="1"/>
  <c r="BX72" i="46"/>
  <c r="BW72" i="46"/>
  <c r="BV72" i="46"/>
  <c r="G72" i="46" s="1"/>
  <c r="BU72" i="46"/>
  <c r="BT72" i="46"/>
  <c r="E72" i="46" s="1"/>
  <c r="BS72" i="46"/>
  <c r="D72" i="46" s="1"/>
  <c r="B72" i="46"/>
  <c r="B72" i="44" s="1"/>
  <c r="A72" i="46"/>
  <c r="A72" i="44" s="1"/>
  <c r="EF71" i="46"/>
  <c r="EE71" i="46"/>
  <c r="BP71" i="46" s="1"/>
  <c r="ED71" i="46"/>
  <c r="EC71" i="46"/>
  <c r="BN71" i="46" s="1"/>
  <c r="EB71" i="46"/>
  <c r="BM71" i="46" s="1"/>
  <c r="EA71" i="46"/>
  <c r="DZ71" i="46"/>
  <c r="BK71" i="46" s="1"/>
  <c r="DY71" i="46"/>
  <c r="DX71" i="46"/>
  <c r="DW71" i="46"/>
  <c r="DV71" i="46"/>
  <c r="BG71" i="46" s="1"/>
  <c r="DU71" i="46"/>
  <c r="BF71" i="46" s="1"/>
  <c r="DT71" i="46"/>
  <c r="BE71" i="46" s="1"/>
  <c r="DS71" i="46"/>
  <c r="DR71" i="46"/>
  <c r="DQ71" i="46"/>
  <c r="DP71" i="46"/>
  <c r="DO71" i="46"/>
  <c r="DN71" i="46"/>
  <c r="AY71" i="46" s="1"/>
  <c r="DM71" i="46"/>
  <c r="DL71" i="46"/>
  <c r="DK71" i="46"/>
  <c r="DJ71" i="46"/>
  <c r="AU71" i="46" s="1"/>
  <c r="DI71" i="46"/>
  <c r="DH71" i="46"/>
  <c r="DG71" i="46"/>
  <c r="DF71" i="46"/>
  <c r="AQ71" i="46" s="1"/>
  <c r="DE71" i="46"/>
  <c r="DD71" i="46"/>
  <c r="AO71" i="46" s="1"/>
  <c r="DC71" i="46"/>
  <c r="DB71" i="46"/>
  <c r="AM71" i="46" s="1"/>
  <c r="DA71" i="46"/>
  <c r="CZ71" i="46"/>
  <c r="AK71" i="46" s="1"/>
  <c r="CY71" i="46"/>
  <c r="CX71" i="46"/>
  <c r="AI71" i="46" s="1"/>
  <c r="CW71" i="46"/>
  <c r="CV71" i="46"/>
  <c r="CU71" i="46"/>
  <c r="AF71" i="46" s="1"/>
  <c r="CT71" i="46"/>
  <c r="CS71" i="46"/>
  <c r="CR71" i="46"/>
  <c r="CQ71" i="46"/>
  <c r="AB71" i="46" s="1"/>
  <c r="CP71" i="46"/>
  <c r="AA71" i="46" s="1"/>
  <c r="CO71" i="46"/>
  <c r="Z71" i="46" s="1"/>
  <c r="CN71" i="46"/>
  <c r="Y71" i="46" s="1"/>
  <c r="CM71" i="46"/>
  <c r="CL71" i="46"/>
  <c r="W71" i="46" s="1"/>
  <c r="CK71" i="46"/>
  <c r="CJ71" i="46"/>
  <c r="CI71" i="46"/>
  <c r="CH71" i="46"/>
  <c r="CG71" i="46"/>
  <c r="R71" i="46" s="1"/>
  <c r="CF71" i="46"/>
  <c r="Q71" i="46" s="1"/>
  <c r="CE71" i="46"/>
  <c r="CD71" i="46"/>
  <c r="CC71" i="46"/>
  <c r="CB71" i="46"/>
  <c r="CA71" i="46"/>
  <c r="L71" i="46" s="1"/>
  <c r="BZ71" i="46"/>
  <c r="K71" i="46" s="1"/>
  <c r="BY71" i="46"/>
  <c r="J71" i="46" s="1"/>
  <c r="BX71" i="46"/>
  <c r="BW71" i="46"/>
  <c r="H71" i="46" s="1"/>
  <c r="BV71" i="46"/>
  <c r="G71" i="46" s="1"/>
  <c r="BU71" i="46"/>
  <c r="BT71" i="46"/>
  <c r="BS71" i="46"/>
  <c r="B71" i="46"/>
  <c r="B71" i="44" s="1"/>
  <c r="A71" i="46"/>
  <c r="A69" i="27" s="1"/>
  <c r="EF70" i="46"/>
  <c r="EE70" i="46"/>
  <c r="ED70" i="46"/>
  <c r="EC70" i="46"/>
  <c r="EB70" i="46"/>
  <c r="EA70" i="46"/>
  <c r="DZ70" i="46"/>
  <c r="BK70" i="46" s="1"/>
  <c r="DY70" i="46"/>
  <c r="BJ70" i="46" s="1"/>
  <c r="DX70" i="46"/>
  <c r="DW70" i="46"/>
  <c r="DV70" i="46"/>
  <c r="DU70" i="46"/>
  <c r="BF70" i="46" s="1"/>
  <c r="DT70" i="46"/>
  <c r="DS70" i="46"/>
  <c r="DR70" i="46"/>
  <c r="BC70" i="46" s="1"/>
  <c r="DQ70" i="46"/>
  <c r="BB70" i="46" s="1"/>
  <c r="DP70" i="46"/>
  <c r="BA70" i="46" s="1"/>
  <c r="DO70" i="46"/>
  <c r="AZ70" i="46" s="1"/>
  <c r="DN70" i="46"/>
  <c r="DM70" i="46"/>
  <c r="DL70" i="46"/>
  <c r="AW70" i="46" s="1"/>
  <c r="DK70" i="46"/>
  <c r="AV70" i="46" s="1"/>
  <c r="DJ70" i="46"/>
  <c r="AU70" i="46" s="1"/>
  <c r="DI70" i="46"/>
  <c r="AT70" i="46" s="1"/>
  <c r="DH70" i="46"/>
  <c r="DG70" i="46"/>
  <c r="DF70" i="46"/>
  <c r="DE70" i="46"/>
  <c r="AP70" i="46" s="1"/>
  <c r="DD70" i="46"/>
  <c r="AO70" i="46" s="1"/>
  <c r="DC70" i="46"/>
  <c r="AN70" i="46" s="1"/>
  <c r="DB70" i="46"/>
  <c r="AM70" i="46" s="1"/>
  <c r="DA70" i="46"/>
  <c r="AL70" i="46" s="1"/>
  <c r="CZ70" i="46"/>
  <c r="AK70" i="46" s="1"/>
  <c r="CY70" i="46"/>
  <c r="CX70" i="46"/>
  <c r="CW70" i="46"/>
  <c r="AH70" i="46" s="1"/>
  <c r="CV70" i="46"/>
  <c r="AG70" i="46" s="1"/>
  <c r="CU70" i="46"/>
  <c r="CT70" i="46"/>
  <c r="AE70" i="46" s="1"/>
  <c r="CS70" i="46"/>
  <c r="CR70" i="46"/>
  <c r="CQ70" i="46"/>
  <c r="AB70" i="46" s="1"/>
  <c r="CP70" i="46"/>
  <c r="CO70" i="46"/>
  <c r="CN70" i="46"/>
  <c r="CM70" i="46"/>
  <c r="CL70" i="46"/>
  <c r="W70" i="46" s="1"/>
  <c r="CK70" i="46"/>
  <c r="V70" i="46" s="1"/>
  <c r="CJ70" i="46"/>
  <c r="U70" i="46" s="1"/>
  <c r="CI70" i="46"/>
  <c r="CH70" i="46"/>
  <c r="CG70" i="46"/>
  <c r="R70" i="46" s="1"/>
  <c r="CF70" i="46"/>
  <c r="Q70" i="46" s="1"/>
  <c r="CE70" i="46"/>
  <c r="CD70" i="46"/>
  <c r="O70" i="46" s="1"/>
  <c r="CC70" i="46"/>
  <c r="CB70" i="46"/>
  <c r="M70" i="46" s="1"/>
  <c r="CA70" i="46"/>
  <c r="BZ70" i="46"/>
  <c r="BY70" i="46"/>
  <c r="BX70" i="46"/>
  <c r="BW70" i="46"/>
  <c r="BV70" i="46"/>
  <c r="G70" i="46" s="1"/>
  <c r="BU70" i="46"/>
  <c r="F70" i="46" s="1"/>
  <c r="BT70" i="46"/>
  <c r="BS70" i="46"/>
  <c r="D70" i="46" s="1"/>
  <c r="B70" i="46"/>
  <c r="B70" i="44" s="1"/>
  <c r="A70" i="46"/>
  <c r="A68" i="27" s="1"/>
  <c r="EF69" i="46"/>
  <c r="EE69" i="46"/>
  <c r="BP69" i="46" s="1"/>
  <c r="ED69" i="46"/>
  <c r="BO69" i="46" s="1"/>
  <c r="EC69" i="46"/>
  <c r="BN69" i="46" s="1"/>
  <c r="EB69" i="46"/>
  <c r="EA69" i="46"/>
  <c r="BL69" i="46" s="1"/>
  <c r="DZ69" i="46"/>
  <c r="BK69" i="46" s="1"/>
  <c r="DY69" i="46"/>
  <c r="DX69" i="46"/>
  <c r="DW69" i="46"/>
  <c r="BH69" i="46" s="1"/>
  <c r="DV69" i="46"/>
  <c r="BG69" i="46" s="1"/>
  <c r="DU69" i="46"/>
  <c r="DT69" i="46"/>
  <c r="DS69" i="46"/>
  <c r="DR69" i="46"/>
  <c r="BC69" i="46" s="1"/>
  <c r="DQ69" i="46"/>
  <c r="DP69" i="46"/>
  <c r="DO69" i="46"/>
  <c r="AZ69" i="46" s="1"/>
  <c r="DN69" i="46"/>
  <c r="AY69" i="44" s="1"/>
  <c r="DM69" i="46"/>
  <c r="AX69" i="46" s="1"/>
  <c r="DL69" i="46"/>
  <c r="DK69" i="46"/>
  <c r="DJ69" i="46"/>
  <c r="AU69" i="46" s="1"/>
  <c r="DI69" i="46"/>
  <c r="DH69" i="46"/>
  <c r="AS69" i="46" s="1"/>
  <c r="DG69" i="46"/>
  <c r="AR69" i="46" s="1"/>
  <c r="DF69" i="46"/>
  <c r="AQ69" i="46" s="1"/>
  <c r="DE69" i="46"/>
  <c r="DD69" i="46"/>
  <c r="DC69" i="46"/>
  <c r="AN69" i="46" s="1"/>
  <c r="DB69" i="46"/>
  <c r="AM69" i="46" s="1"/>
  <c r="DA69" i="46"/>
  <c r="CZ69" i="46"/>
  <c r="CY69" i="46"/>
  <c r="AJ69" i="46" s="1"/>
  <c r="CX69" i="46"/>
  <c r="AI69" i="46" s="1"/>
  <c r="CW69" i="46"/>
  <c r="CV69" i="46"/>
  <c r="AG69" i="46" s="1"/>
  <c r="CU69" i="46"/>
  <c r="CT69" i="46"/>
  <c r="AE69" i="46" s="1"/>
  <c r="CS69" i="46"/>
  <c r="CR69" i="46"/>
  <c r="AC69" i="46" s="1"/>
  <c r="CQ69" i="46"/>
  <c r="AB69" i="46" s="1"/>
  <c r="CP69" i="46"/>
  <c r="AA69" i="46" s="1"/>
  <c r="CO69" i="46"/>
  <c r="Z69" i="46" s="1"/>
  <c r="CN69" i="46"/>
  <c r="CM69" i="46"/>
  <c r="CL69" i="46"/>
  <c r="CK69" i="46"/>
  <c r="CJ69" i="46"/>
  <c r="U69" i="46" s="1"/>
  <c r="CI69" i="46"/>
  <c r="T69" i="46" s="1"/>
  <c r="CH69" i="46"/>
  <c r="S69" i="46" s="1"/>
  <c r="CG69" i="46"/>
  <c r="R69" i="46" s="1"/>
  <c r="CF69" i="46"/>
  <c r="Q69" i="46" s="1"/>
  <c r="CE69" i="46"/>
  <c r="CD69" i="46"/>
  <c r="O69" i="46" s="1"/>
  <c r="CC69" i="46"/>
  <c r="CB69" i="46"/>
  <c r="CA69" i="46"/>
  <c r="L69" i="46" s="1"/>
  <c r="BZ69" i="46"/>
  <c r="K69" i="46" s="1"/>
  <c r="BY69" i="46"/>
  <c r="J69" i="46" s="1"/>
  <c r="BX69" i="46"/>
  <c r="BW69" i="46"/>
  <c r="H69" i="46" s="1"/>
  <c r="BV69" i="46"/>
  <c r="BU69" i="46"/>
  <c r="BT69" i="46"/>
  <c r="BS69" i="46"/>
  <c r="D69" i="46" s="1"/>
  <c r="AY69" i="46"/>
  <c r="B69" i="46"/>
  <c r="B69" i="44" s="1"/>
  <c r="A69" i="46"/>
  <c r="A69" i="44" s="1"/>
  <c r="EF68" i="46"/>
  <c r="EE68" i="46"/>
  <c r="BP68" i="46" s="1"/>
  <c r="ED68" i="46"/>
  <c r="BO68" i="46" s="1"/>
  <c r="EC68" i="46"/>
  <c r="BN68" i="46" s="1"/>
  <c r="EB68" i="46"/>
  <c r="EA68" i="46"/>
  <c r="BL68" i="46" s="1"/>
  <c r="DZ68" i="46"/>
  <c r="BK68" i="46" s="1"/>
  <c r="DY68" i="46"/>
  <c r="BJ68" i="46" s="1"/>
  <c r="DX68" i="46"/>
  <c r="DW68" i="46"/>
  <c r="BH68" i="46" s="1"/>
  <c r="DV68" i="46"/>
  <c r="DU68" i="46"/>
  <c r="DT68" i="46"/>
  <c r="DS68" i="46"/>
  <c r="BD68" i="46" s="1"/>
  <c r="DR68" i="46"/>
  <c r="BC68" i="46" s="1"/>
  <c r="DQ68" i="46"/>
  <c r="DP68" i="46"/>
  <c r="BA68" i="46" s="1"/>
  <c r="DO68" i="46"/>
  <c r="DN68" i="46"/>
  <c r="AY68" i="46" s="1"/>
  <c r="DM68" i="46"/>
  <c r="DL68" i="46"/>
  <c r="DK68" i="46"/>
  <c r="AV68" i="46" s="1"/>
  <c r="DJ68" i="46"/>
  <c r="DI68" i="46"/>
  <c r="DH68" i="46"/>
  <c r="AS68" i="46" s="1"/>
  <c r="DG68" i="46"/>
  <c r="AR68" i="46" s="1"/>
  <c r="DF68" i="46"/>
  <c r="AQ68" i="46" s="1"/>
  <c r="DE68" i="46"/>
  <c r="AP68" i="46" s="1"/>
  <c r="DD68" i="46"/>
  <c r="DC68" i="46"/>
  <c r="DB68" i="46"/>
  <c r="AM68" i="46" s="1"/>
  <c r="DA68" i="46"/>
  <c r="CZ68" i="46"/>
  <c r="CY68" i="46"/>
  <c r="AJ68" i="46" s="1"/>
  <c r="CX68" i="46"/>
  <c r="AI68" i="46" s="1"/>
  <c r="CW68" i="46"/>
  <c r="AH68" i="46" s="1"/>
  <c r="CV68" i="46"/>
  <c r="CU68" i="46"/>
  <c r="AF68" i="46" s="1"/>
  <c r="CT68" i="46"/>
  <c r="AE68" i="46" s="1"/>
  <c r="CS68" i="46"/>
  <c r="CR68" i="46"/>
  <c r="CQ68" i="46"/>
  <c r="AB68" i="46" s="1"/>
  <c r="CP68" i="46"/>
  <c r="CO68" i="46"/>
  <c r="Z68" i="46" s="1"/>
  <c r="CN68" i="46"/>
  <c r="CM68" i="46"/>
  <c r="CL68" i="46"/>
  <c r="CK68" i="46"/>
  <c r="CJ68" i="46"/>
  <c r="U68" i="46" s="1"/>
  <c r="CI68" i="46"/>
  <c r="T68" i="46" s="1"/>
  <c r="CH68" i="46"/>
  <c r="S68" i="46" s="1"/>
  <c r="CG68" i="46"/>
  <c r="CF68" i="46"/>
  <c r="CE68" i="46"/>
  <c r="P68" i="46" s="1"/>
  <c r="CD68" i="46"/>
  <c r="O68" i="46" s="1"/>
  <c r="CC68" i="46"/>
  <c r="N68" i="46" s="1"/>
  <c r="CB68" i="46"/>
  <c r="CA68" i="46"/>
  <c r="BZ68" i="46"/>
  <c r="K68" i="46" s="1"/>
  <c r="BY68" i="46"/>
  <c r="BX68" i="46"/>
  <c r="BW68" i="46"/>
  <c r="BV68" i="46"/>
  <c r="G68" i="46" s="1"/>
  <c r="BU68" i="46"/>
  <c r="BT68" i="46"/>
  <c r="BS68" i="46"/>
  <c r="D68" i="46" s="1"/>
  <c r="B68" i="46"/>
  <c r="B68" i="44" s="1"/>
  <c r="A68" i="46"/>
  <c r="EF67" i="46"/>
  <c r="EE67" i="46"/>
  <c r="BP67" i="46" s="1"/>
  <c r="ED67" i="46"/>
  <c r="BO67" i="44" s="1"/>
  <c r="EC67" i="46"/>
  <c r="EB67" i="46"/>
  <c r="EA67" i="46"/>
  <c r="BL67" i="46" s="1"/>
  <c r="DZ67" i="46"/>
  <c r="BK67" i="46" s="1"/>
  <c r="DY67" i="46"/>
  <c r="BJ67" i="46" s="1"/>
  <c r="DX67" i="46"/>
  <c r="DW67" i="46"/>
  <c r="BH67" i="46" s="1"/>
  <c r="DV67" i="46"/>
  <c r="DU67" i="46"/>
  <c r="BF67" i="46" s="1"/>
  <c r="DT67" i="46"/>
  <c r="DS67" i="46"/>
  <c r="BD67" i="46" s="1"/>
  <c r="DR67" i="46"/>
  <c r="BC67" i="46" s="1"/>
  <c r="DQ67" i="46"/>
  <c r="DP67" i="46"/>
  <c r="DO67" i="46"/>
  <c r="AZ67" i="46" s="1"/>
  <c r="DN67" i="46"/>
  <c r="AY67" i="46" s="1"/>
  <c r="DM67" i="46"/>
  <c r="DL67" i="46"/>
  <c r="AW67" i="46" s="1"/>
  <c r="DK67" i="46"/>
  <c r="DJ67" i="46"/>
  <c r="DI67" i="46"/>
  <c r="DH67" i="46"/>
  <c r="DG67" i="46"/>
  <c r="AR67" i="46" s="1"/>
  <c r="DF67" i="46"/>
  <c r="DE67" i="46"/>
  <c r="DD67" i="46"/>
  <c r="DC67" i="46"/>
  <c r="AN67" i="46" s="1"/>
  <c r="DB67" i="46"/>
  <c r="DA67" i="46"/>
  <c r="AL67" i="46" s="1"/>
  <c r="CZ67" i="46"/>
  <c r="CY67" i="46"/>
  <c r="AJ67" i="46" s="1"/>
  <c r="CX67" i="46"/>
  <c r="AI67" i="46" s="1"/>
  <c r="CW67" i="46"/>
  <c r="CV67" i="46"/>
  <c r="CU67" i="46"/>
  <c r="AF67" i="46" s="1"/>
  <c r="CT67" i="46"/>
  <c r="AE67" i="46" s="1"/>
  <c r="CS67" i="46"/>
  <c r="AD67" i="46" s="1"/>
  <c r="CR67" i="46"/>
  <c r="CQ67" i="46"/>
  <c r="CP67" i="46"/>
  <c r="CO67" i="46"/>
  <c r="CN67" i="46"/>
  <c r="Y67" i="46" s="1"/>
  <c r="CM67" i="46"/>
  <c r="CL67" i="46"/>
  <c r="W67" i="46" s="1"/>
  <c r="CK67" i="46"/>
  <c r="CJ67" i="46"/>
  <c r="CI67" i="46"/>
  <c r="T67" i="46" s="1"/>
  <c r="CH67" i="46"/>
  <c r="CG67" i="46"/>
  <c r="CF67" i="46"/>
  <c r="Q67" i="46" s="1"/>
  <c r="CE67" i="46"/>
  <c r="P67" i="46" s="1"/>
  <c r="CD67" i="46"/>
  <c r="O67" i="46" s="1"/>
  <c r="CC67" i="46"/>
  <c r="N67" i="46" s="1"/>
  <c r="CB67" i="46"/>
  <c r="CA67" i="46"/>
  <c r="L67" i="46" s="1"/>
  <c r="BZ67" i="46"/>
  <c r="BY67" i="46"/>
  <c r="J67" i="46" s="1"/>
  <c r="BX67" i="46"/>
  <c r="I67" i="46" s="1"/>
  <c r="BW67" i="46"/>
  <c r="BV67" i="46"/>
  <c r="G67" i="46" s="1"/>
  <c r="BU67" i="46"/>
  <c r="BT67" i="46"/>
  <c r="BS67" i="46"/>
  <c r="D67" i="46" s="1"/>
  <c r="BO67" i="46"/>
  <c r="B67" i="46"/>
  <c r="B67" i="44" s="1"/>
  <c r="A67" i="46"/>
  <c r="A65" i="27" s="1"/>
  <c r="EF66" i="46"/>
  <c r="BQ66" i="46" s="1"/>
  <c r="EE66" i="46"/>
  <c r="BP66" i="46" s="1"/>
  <c r="ED66" i="46"/>
  <c r="EC66" i="46"/>
  <c r="EB66" i="46"/>
  <c r="BM66" i="46" s="1"/>
  <c r="EA66" i="46"/>
  <c r="DZ66" i="46"/>
  <c r="DY66" i="46"/>
  <c r="BJ66" i="46" s="1"/>
  <c r="DX66" i="46"/>
  <c r="DW66" i="46"/>
  <c r="DV66" i="46"/>
  <c r="DU66" i="46"/>
  <c r="DT66" i="46"/>
  <c r="DS66" i="46"/>
  <c r="BD66" i="46" s="1"/>
  <c r="DR66" i="46"/>
  <c r="DQ66" i="46"/>
  <c r="DP66" i="46"/>
  <c r="DO66" i="46"/>
  <c r="AZ66" i="46" s="1"/>
  <c r="DN66" i="46"/>
  <c r="DM66" i="46"/>
  <c r="DL66" i="46"/>
  <c r="AW66" i="46" s="1"/>
  <c r="DK66" i="46"/>
  <c r="DJ66" i="46"/>
  <c r="DI66" i="46"/>
  <c r="DH66" i="46"/>
  <c r="AS66" i="46" s="1"/>
  <c r="DG66" i="46"/>
  <c r="AR66" i="46" s="1"/>
  <c r="DF66" i="46"/>
  <c r="DE66" i="46"/>
  <c r="DD66" i="46"/>
  <c r="AO66" i="46" s="1"/>
  <c r="DC66" i="46"/>
  <c r="AN66" i="46" s="1"/>
  <c r="DB66" i="46"/>
  <c r="AM66" i="46" s="1"/>
  <c r="DA66" i="46"/>
  <c r="CZ66" i="46"/>
  <c r="AK66" i="46" s="1"/>
  <c r="CY66" i="46"/>
  <c r="CX66" i="46"/>
  <c r="CW66" i="46"/>
  <c r="CV66" i="46"/>
  <c r="AG66" i="46" s="1"/>
  <c r="CU66" i="46"/>
  <c r="AF66" i="46" s="1"/>
  <c r="CT66" i="46"/>
  <c r="CS66" i="46"/>
  <c r="CR66" i="46"/>
  <c r="CQ66" i="46"/>
  <c r="AB66" i="46" s="1"/>
  <c r="CP66" i="46"/>
  <c r="CO66" i="46"/>
  <c r="CN66" i="46"/>
  <c r="Y66" i="46" s="1"/>
  <c r="CM66" i="46"/>
  <c r="CL66" i="46"/>
  <c r="CK66" i="46"/>
  <c r="V66" i="46" s="1"/>
  <c r="CJ66" i="46"/>
  <c r="U66" i="46" s="1"/>
  <c r="CI66" i="46"/>
  <c r="CH66" i="46"/>
  <c r="CG66" i="46"/>
  <c r="CF66" i="46"/>
  <c r="Q66" i="46" s="1"/>
  <c r="CE66" i="46"/>
  <c r="P66" i="46" s="1"/>
  <c r="CD66" i="46"/>
  <c r="CC66" i="46"/>
  <c r="CB66" i="46"/>
  <c r="CA66" i="46"/>
  <c r="BZ66" i="46"/>
  <c r="BY66" i="46"/>
  <c r="BX66" i="46"/>
  <c r="I66" i="46" s="1"/>
  <c r="BW66" i="46"/>
  <c r="BV66" i="46"/>
  <c r="BU66" i="46"/>
  <c r="F66" i="46" s="1"/>
  <c r="BT66" i="46"/>
  <c r="E66" i="46" s="1"/>
  <c r="BS66" i="46"/>
  <c r="B66" i="46"/>
  <c r="B66" i="44" s="1"/>
  <c r="A66" i="46"/>
  <c r="A64" i="27" s="1"/>
  <c r="EF65" i="46"/>
  <c r="EE65" i="46"/>
  <c r="BP65" i="46" s="1"/>
  <c r="ED65" i="46"/>
  <c r="BO65" i="44" s="1"/>
  <c r="EC65" i="46"/>
  <c r="BN65" i="46" s="1"/>
  <c r="EB65" i="46"/>
  <c r="BM65" i="46" s="1"/>
  <c r="EA65" i="46"/>
  <c r="BL65" i="46" s="1"/>
  <c r="DZ65" i="46"/>
  <c r="DY65" i="46"/>
  <c r="BJ65" i="46" s="1"/>
  <c r="DX65" i="46"/>
  <c r="DW65" i="46"/>
  <c r="BH65" i="46" s="1"/>
  <c r="DV65" i="46"/>
  <c r="DU65" i="46"/>
  <c r="BF65" i="46" s="1"/>
  <c r="DT65" i="46"/>
  <c r="DS65" i="46"/>
  <c r="BD65" i="46" s="1"/>
  <c r="DR65" i="46"/>
  <c r="DQ65" i="46"/>
  <c r="BB65" i="46" s="1"/>
  <c r="DP65" i="46"/>
  <c r="DO65" i="46"/>
  <c r="AZ65" i="46" s="1"/>
  <c r="DN65" i="46"/>
  <c r="DM65" i="46"/>
  <c r="DL65" i="46"/>
  <c r="AW65" i="46" s="1"/>
  <c r="DK65" i="46"/>
  <c r="AV65" i="46" s="1"/>
  <c r="DJ65" i="46"/>
  <c r="DI65" i="46"/>
  <c r="AT65" i="46" s="1"/>
  <c r="DH65" i="46"/>
  <c r="AS65" i="46" s="1"/>
  <c r="DG65" i="46"/>
  <c r="DF65" i="46"/>
  <c r="DE65" i="46"/>
  <c r="DD65" i="46"/>
  <c r="DC65" i="46"/>
  <c r="AN65" i="46" s="1"/>
  <c r="DB65" i="46"/>
  <c r="DA65" i="46"/>
  <c r="AL65" i="46" s="1"/>
  <c r="CZ65" i="46"/>
  <c r="AK65" i="46" s="1"/>
  <c r="CY65" i="46"/>
  <c r="CX65" i="46"/>
  <c r="CW65" i="46"/>
  <c r="AH65" i="46" s="1"/>
  <c r="CV65" i="46"/>
  <c r="AG65" i="46" s="1"/>
  <c r="CU65" i="46"/>
  <c r="CT65" i="46"/>
  <c r="CS65" i="46"/>
  <c r="AD65" i="46" s="1"/>
  <c r="CR65" i="46"/>
  <c r="AC65" i="46" s="1"/>
  <c r="CQ65" i="46"/>
  <c r="AB65" i="46" s="1"/>
  <c r="CP65" i="46"/>
  <c r="CO65" i="46"/>
  <c r="Z65" i="46" s="1"/>
  <c r="CN65" i="46"/>
  <c r="Y65" i="46" s="1"/>
  <c r="CM65" i="46"/>
  <c r="X65" i="46" s="1"/>
  <c r="CL65" i="46"/>
  <c r="CK65" i="46"/>
  <c r="V65" i="46" s="1"/>
  <c r="CJ65" i="46"/>
  <c r="U65" i="46" s="1"/>
  <c r="CI65" i="46"/>
  <c r="T65" i="46" s="1"/>
  <c r="CH65" i="46"/>
  <c r="CG65" i="46"/>
  <c r="R65" i="46" s="1"/>
  <c r="CF65" i="46"/>
  <c r="CE65" i="46"/>
  <c r="P65" i="46" s="1"/>
  <c r="CD65" i="46"/>
  <c r="CC65" i="46"/>
  <c r="N65" i="46" s="1"/>
  <c r="CB65" i="46"/>
  <c r="M65" i="46" s="1"/>
  <c r="CA65" i="46"/>
  <c r="BZ65" i="46"/>
  <c r="BY65" i="46"/>
  <c r="BX65" i="46"/>
  <c r="I65" i="46" s="1"/>
  <c r="BW65" i="46"/>
  <c r="BV65" i="46"/>
  <c r="BU65" i="46"/>
  <c r="F65" i="46" s="1"/>
  <c r="BT65" i="46"/>
  <c r="E65" i="46" s="1"/>
  <c r="BS65" i="46"/>
  <c r="BO65" i="46"/>
  <c r="B65" i="46"/>
  <c r="B65" i="44" s="1"/>
  <c r="A65" i="46"/>
  <c r="A65" i="44" s="1"/>
  <c r="EF64" i="46"/>
  <c r="BQ64" i="46" s="1"/>
  <c r="EE64" i="46"/>
  <c r="ED64" i="46"/>
  <c r="BO64" i="46" s="1"/>
  <c r="EC64" i="46"/>
  <c r="BN64" i="46" s="1"/>
  <c r="EB64" i="46"/>
  <c r="BM64" i="46" s="1"/>
  <c r="EA64" i="46"/>
  <c r="DZ64" i="46"/>
  <c r="DY64" i="46"/>
  <c r="DX64" i="46"/>
  <c r="BI64" i="46" s="1"/>
  <c r="DW64" i="46"/>
  <c r="DV64" i="46"/>
  <c r="DU64" i="46"/>
  <c r="DT64" i="46"/>
  <c r="BE64" i="46" s="1"/>
  <c r="DS64" i="46"/>
  <c r="DR64" i="46"/>
  <c r="BC64" i="46" s="1"/>
  <c r="DQ64" i="46"/>
  <c r="DP64" i="46"/>
  <c r="DO64" i="46"/>
  <c r="DN64" i="46"/>
  <c r="DM64" i="46"/>
  <c r="AX64" i="46" s="1"/>
  <c r="DL64" i="46"/>
  <c r="DK64" i="46"/>
  <c r="DJ64" i="46"/>
  <c r="AU64" i="46" s="1"/>
  <c r="DI64" i="46"/>
  <c r="DH64" i="46"/>
  <c r="AS64" i="46" s="1"/>
  <c r="DG64" i="46"/>
  <c r="DF64" i="46"/>
  <c r="AQ64" i="46" s="1"/>
  <c r="DE64" i="46"/>
  <c r="DD64" i="46"/>
  <c r="DC64" i="46"/>
  <c r="DB64" i="46"/>
  <c r="DA64" i="46"/>
  <c r="AL64" i="46" s="1"/>
  <c r="CZ64" i="46"/>
  <c r="AK64" i="46" s="1"/>
  <c r="CY64" i="46"/>
  <c r="CX64" i="46"/>
  <c r="CW64" i="46"/>
  <c r="AH64" i="46" s="1"/>
  <c r="CV64" i="46"/>
  <c r="AG64" i="46" s="1"/>
  <c r="CU64" i="46"/>
  <c r="CT64" i="46"/>
  <c r="CS64" i="46"/>
  <c r="AD64" i="46" s="1"/>
  <c r="CR64" i="46"/>
  <c r="AC64" i="46" s="1"/>
  <c r="CQ64" i="46"/>
  <c r="CP64" i="46"/>
  <c r="AA64" i="46" s="1"/>
  <c r="CO64" i="46"/>
  <c r="CN64" i="46"/>
  <c r="CM64" i="46"/>
  <c r="CL64" i="46"/>
  <c r="W64" i="46" s="1"/>
  <c r="CK64" i="46"/>
  <c r="CJ64" i="46"/>
  <c r="CI64" i="46"/>
  <c r="CH64" i="46"/>
  <c r="CG64" i="46"/>
  <c r="R64" i="46" s="1"/>
  <c r="CF64" i="46"/>
  <c r="Q64" i="46" s="1"/>
  <c r="CE64" i="46"/>
  <c r="P64" i="46" s="1"/>
  <c r="CD64" i="46"/>
  <c r="CC64" i="46"/>
  <c r="N64" i="46" s="1"/>
  <c r="CB64" i="46"/>
  <c r="CA64" i="46"/>
  <c r="BZ64" i="46"/>
  <c r="BY64" i="46"/>
  <c r="J64" i="46" s="1"/>
  <c r="BX64" i="46"/>
  <c r="BW64" i="46"/>
  <c r="BV64" i="46"/>
  <c r="G64" i="46" s="1"/>
  <c r="BU64" i="46"/>
  <c r="F64" i="46" s="1"/>
  <c r="BT64" i="46"/>
  <c r="E64" i="46" s="1"/>
  <c r="BS64" i="46"/>
  <c r="B64" i="46"/>
  <c r="B64" i="44" s="1"/>
  <c r="A64" i="46"/>
  <c r="A62" i="27" s="1"/>
  <c r="EF63" i="46"/>
  <c r="BQ63" i="46" s="1"/>
  <c r="EE63" i="46"/>
  <c r="ED63" i="46"/>
  <c r="BO63" i="44" s="1"/>
  <c r="EC63" i="46"/>
  <c r="BN63" i="44" s="1"/>
  <c r="EB63" i="46"/>
  <c r="BM63" i="46" s="1"/>
  <c r="EA63" i="46"/>
  <c r="BL63" i="46" s="1"/>
  <c r="DZ63" i="46"/>
  <c r="BK63" i="46" s="1"/>
  <c r="DY63" i="46"/>
  <c r="BJ63" i="46" s="1"/>
  <c r="DX63" i="46"/>
  <c r="BI63" i="46" s="1"/>
  <c r="DW63" i="46"/>
  <c r="DV63" i="46"/>
  <c r="DU63" i="46"/>
  <c r="DT63" i="46"/>
  <c r="BE63" i="44" s="1"/>
  <c r="DS63" i="46"/>
  <c r="DR63" i="46"/>
  <c r="BC63" i="46" s="1"/>
  <c r="DQ63" i="46"/>
  <c r="BB63" i="46" s="1"/>
  <c r="DP63" i="46"/>
  <c r="BA63" i="46" s="1"/>
  <c r="DO63" i="46"/>
  <c r="DN63" i="46"/>
  <c r="AY63" i="46" s="1"/>
  <c r="DM63" i="46"/>
  <c r="DL63" i="46"/>
  <c r="AW63" i="46" s="1"/>
  <c r="DK63" i="46"/>
  <c r="DJ63" i="46"/>
  <c r="AU63" i="46" s="1"/>
  <c r="DI63" i="46"/>
  <c r="AT63" i="46" s="1"/>
  <c r="DH63" i="46"/>
  <c r="AS63" i="46" s="1"/>
  <c r="DG63" i="46"/>
  <c r="DF63" i="46"/>
  <c r="DE63" i="46"/>
  <c r="AP63" i="46" s="1"/>
  <c r="DD63" i="46"/>
  <c r="DC63" i="46"/>
  <c r="DB63" i="46"/>
  <c r="AM63" i="46" s="1"/>
  <c r="DA63" i="46"/>
  <c r="CZ63" i="46"/>
  <c r="AK63" i="46" s="1"/>
  <c r="CY63" i="46"/>
  <c r="CX63" i="46"/>
  <c r="CW63" i="46"/>
  <c r="AH63" i="46" s="1"/>
  <c r="CV63" i="46"/>
  <c r="AG63" i="46" s="1"/>
  <c r="CU63" i="46"/>
  <c r="CT63" i="46"/>
  <c r="AE63" i="46" s="1"/>
  <c r="CS63" i="46"/>
  <c r="AD63" i="46" s="1"/>
  <c r="CR63" i="46"/>
  <c r="AC63" i="46" s="1"/>
  <c r="CQ63" i="46"/>
  <c r="CP63" i="46"/>
  <c r="AA63" i="46" s="1"/>
  <c r="CO63" i="46"/>
  <c r="CN63" i="46"/>
  <c r="Y63" i="46" s="1"/>
  <c r="CM63" i="46"/>
  <c r="CL63" i="46"/>
  <c r="W63" i="46" s="1"/>
  <c r="CK63" i="46"/>
  <c r="CJ63" i="46"/>
  <c r="CI63" i="46"/>
  <c r="CH63" i="46"/>
  <c r="S63" i="46" s="1"/>
  <c r="CG63" i="46"/>
  <c r="R63" i="46" s="1"/>
  <c r="CF63" i="46"/>
  <c r="CE63" i="46"/>
  <c r="CD63" i="46"/>
  <c r="O63" i="44" s="1"/>
  <c r="CC63" i="46"/>
  <c r="N63" i="46" s="1"/>
  <c r="CB63" i="46"/>
  <c r="CA63" i="46"/>
  <c r="BZ63" i="46"/>
  <c r="BY63" i="46"/>
  <c r="J63" i="46" s="1"/>
  <c r="BX63" i="46"/>
  <c r="I63" i="46" s="1"/>
  <c r="BW63" i="46"/>
  <c r="H63" i="46" s="1"/>
  <c r="BV63" i="46"/>
  <c r="G63" i="46" s="1"/>
  <c r="BU63" i="46"/>
  <c r="F63" i="46" s="1"/>
  <c r="BT63" i="46"/>
  <c r="E63" i="46" s="1"/>
  <c r="BS63" i="46"/>
  <c r="D63" i="46" s="1"/>
  <c r="BO63" i="46"/>
  <c r="B63" i="46"/>
  <c r="B63" i="44" s="1"/>
  <c r="A63" i="46"/>
  <c r="A61" i="27" s="1"/>
  <c r="EF62" i="46"/>
  <c r="EE62" i="46"/>
  <c r="ED62" i="46"/>
  <c r="BO62" i="46" s="1"/>
  <c r="EC62" i="46"/>
  <c r="BN62" i="46" s="1"/>
  <c r="EB62" i="46"/>
  <c r="EA62" i="46"/>
  <c r="DZ62" i="46"/>
  <c r="BK62" i="46" s="1"/>
  <c r="DY62" i="46"/>
  <c r="BJ62" i="46" s="1"/>
  <c r="DX62" i="46"/>
  <c r="DW62" i="46"/>
  <c r="DV62" i="46"/>
  <c r="BG62" i="46" s="1"/>
  <c r="DU62" i="46"/>
  <c r="BF62" i="46" s="1"/>
  <c r="DT62" i="46"/>
  <c r="DS62" i="46"/>
  <c r="DR62" i="46"/>
  <c r="BC62" i="46" s="1"/>
  <c r="DQ62" i="46"/>
  <c r="BB62" i="46" s="1"/>
  <c r="DP62" i="46"/>
  <c r="DO62" i="46"/>
  <c r="AZ62" i="46" s="1"/>
  <c r="DN62" i="46"/>
  <c r="AY62" i="46" s="1"/>
  <c r="DM62" i="46"/>
  <c r="AX62" i="46" s="1"/>
  <c r="DL62" i="46"/>
  <c r="DK62" i="46"/>
  <c r="DJ62" i="46"/>
  <c r="AU62" i="46" s="1"/>
  <c r="DI62" i="46"/>
  <c r="AT62" i="46" s="1"/>
  <c r="DH62" i="46"/>
  <c r="DG62" i="46"/>
  <c r="DF62" i="46"/>
  <c r="DE62" i="46"/>
  <c r="AP62" i="46" s="1"/>
  <c r="DD62" i="46"/>
  <c r="AO62" i="46" s="1"/>
  <c r="DC62" i="46"/>
  <c r="DB62" i="46"/>
  <c r="AM62" i="46" s="1"/>
  <c r="DA62" i="46"/>
  <c r="CZ62" i="46"/>
  <c r="CY62" i="46"/>
  <c r="CX62" i="46"/>
  <c r="CW62" i="46"/>
  <c r="CV62" i="46"/>
  <c r="AG62" i="46" s="1"/>
  <c r="CU62" i="46"/>
  <c r="CT62" i="46"/>
  <c r="AE62" i="46" s="1"/>
  <c r="CS62" i="46"/>
  <c r="AD62" i="46" s="1"/>
  <c r="CR62" i="46"/>
  <c r="AC62" i="46" s="1"/>
  <c r="CQ62" i="46"/>
  <c r="AB62" i="46" s="1"/>
  <c r="CP62" i="46"/>
  <c r="AA62" i="46" s="1"/>
  <c r="CO62" i="46"/>
  <c r="Z62" i="46" s="1"/>
  <c r="CN62" i="46"/>
  <c r="CM62" i="46"/>
  <c r="CL62" i="46"/>
  <c r="W62" i="46" s="1"/>
  <c r="CK62" i="46"/>
  <c r="CJ62" i="46"/>
  <c r="CI62" i="46"/>
  <c r="CH62" i="46"/>
  <c r="S62" i="46" s="1"/>
  <c r="CG62" i="46"/>
  <c r="CF62" i="46"/>
  <c r="CE62" i="46"/>
  <c r="CD62" i="46"/>
  <c r="CC62" i="46"/>
  <c r="N62" i="46" s="1"/>
  <c r="CB62" i="46"/>
  <c r="CA62" i="46"/>
  <c r="BZ62" i="46"/>
  <c r="K62" i="46" s="1"/>
  <c r="BY62" i="46"/>
  <c r="J62" i="46" s="1"/>
  <c r="BX62" i="46"/>
  <c r="BW62" i="46"/>
  <c r="BV62" i="46"/>
  <c r="G62" i="46" s="1"/>
  <c r="BU62" i="46"/>
  <c r="BT62" i="46"/>
  <c r="BS62" i="46"/>
  <c r="B62" i="46"/>
  <c r="B62" i="44" s="1"/>
  <c r="A62" i="46"/>
  <c r="A60" i="27" s="1"/>
  <c r="EF61" i="46"/>
  <c r="BQ61" i="46" s="1"/>
  <c r="EE61" i="46"/>
  <c r="ED61" i="46"/>
  <c r="BO61" i="46" s="1"/>
  <c r="EC61" i="46"/>
  <c r="BN61" i="46" s="1"/>
  <c r="EB61" i="46"/>
  <c r="BM61" i="46" s="1"/>
  <c r="EA61" i="46"/>
  <c r="BL61" i="46" s="1"/>
  <c r="DZ61" i="46"/>
  <c r="DY61" i="46"/>
  <c r="BJ61" i="46" s="1"/>
  <c r="DX61" i="46"/>
  <c r="DW61" i="46"/>
  <c r="DV61" i="46"/>
  <c r="BG61" i="44" s="1"/>
  <c r="DU61" i="46"/>
  <c r="DT61" i="46"/>
  <c r="DS61" i="46"/>
  <c r="BD61" i="46" s="1"/>
  <c r="DR61" i="46"/>
  <c r="BC61" i="46" s="1"/>
  <c r="DQ61" i="46"/>
  <c r="DP61" i="46"/>
  <c r="DO61" i="46"/>
  <c r="DN61" i="46"/>
  <c r="AY61" i="46" s="1"/>
  <c r="DM61" i="46"/>
  <c r="AX61" i="46" s="1"/>
  <c r="DL61" i="46"/>
  <c r="DK61" i="46"/>
  <c r="DJ61" i="46"/>
  <c r="DI61" i="46"/>
  <c r="AT61" i="46" s="1"/>
  <c r="DH61" i="46"/>
  <c r="AS61" i="46" s="1"/>
  <c r="DG61" i="46"/>
  <c r="DF61" i="46"/>
  <c r="AQ61" i="46" s="1"/>
  <c r="DE61" i="46"/>
  <c r="DD61" i="46"/>
  <c r="DC61" i="46"/>
  <c r="DB61" i="46"/>
  <c r="AM61" i="46" s="1"/>
  <c r="DA61" i="46"/>
  <c r="CZ61" i="46"/>
  <c r="AK61" i="46" s="1"/>
  <c r="CY61" i="46"/>
  <c r="CX61" i="46"/>
  <c r="CW61" i="46"/>
  <c r="AH61" i="46" s="1"/>
  <c r="CV61" i="46"/>
  <c r="CU61" i="46"/>
  <c r="AF61" i="46" s="1"/>
  <c r="CT61" i="46"/>
  <c r="AE61" i="46" s="1"/>
  <c r="CS61" i="46"/>
  <c r="AD61" i="46" s="1"/>
  <c r="CR61" i="46"/>
  <c r="CQ61" i="46"/>
  <c r="CP61" i="46"/>
  <c r="AA61" i="46" s="1"/>
  <c r="CO61" i="46"/>
  <c r="CN61" i="46"/>
  <c r="CM61" i="46"/>
  <c r="X61" i="46" s="1"/>
  <c r="CL61" i="46"/>
  <c r="W61" i="46" s="1"/>
  <c r="CK61" i="46"/>
  <c r="CJ61" i="46"/>
  <c r="U61" i="46" s="1"/>
  <c r="CI61" i="46"/>
  <c r="CH61" i="46"/>
  <c r="S61" i="46" s="1"/>
  <c r="CG61" i="46"/>
  <c r="R61" i="46" s="1"/>
  <c r="CF61" i="46"/>
  <c r="CE61" i="46"/>
  <c r="CD61" i="46"/>
  <c r="O61" i="46" s="1"/>
  <c r="CC61" i="46"/>
  <c r="CB61" i="46"/>
  <c r="M61" i="46" s="1"/>
  <c r="CA61" i="46"/>
  <c r="BZ61" i="46"/>
  <c r="K61" i="46" s="1"/>
  <c r="BY61" i="46"/>
  <c r="J61" i="46" s="1"/>
  <c r="BX61" i="46"/>
  <c r="I61" i="46" s="1"/>
  <c r="BW61" i="46"/>
  <c r="BV61" i="46"/>
  <c r="BU61" i="46"/>
  <c r="F61" i="46" s="1"/>
  <c r="BT61" i="46"/>
  <c r="E61" i="46" s="1"/>
  <c r="BS61" i="46"/>
  <c r="BG61" i="46"/>
  <c r="B61" i="46"/>
  <c r="B61" i="44" s="1"/>
  <c r="A61" i="46"/>
  <c r="A59" i="27" s="1"/>
  <c r="EF60" i="46"/>
  <c r="BQ60" i="46" s="1"/>
  <c r="EE60" i="46"/>
  <c r="BP60" i="46" s="1"/>
  <c r="ED60" i="46"/>
  <c r="BO60" i="46" s="1"/>
  <c r="EC60" i="46"/>
  <c r="EB60" i="46"/>
  <c r="EA60" i="46"/>
  <c r="DZ60" i="46"/>
  <c r="DY60" i="46"/>
  <c r="BJ60" i="46" s="1"/>
  <c r="DX60" i="46"/>
  <c r="DW60" i="46"/>
  <c r="BH60" i="46" s="1"/>
  <c r="DV60" i="46"/>
  <c r="BG60" i="46" s="1"/>
  <c r="DU60" i="46"/>
  <c r="DT60" i="46"/>
  <c r="BE60" i="46" s="1"/>
  <c r="DS60" i="46"/>
  <c r="BD60" i="46" s="1"/>
  <c r="DR60" i="46"/>
  <c r="BC60" i="46" s="1"/>
  <c r="DQ60" i="46"/>
  <c r="BB60" i="46" s="1"/>
  <c r="DP60" i="46"/>
  <c r="BA60" i="46" s="1"/>
  <c r="DO60" i="46"/>
  <c r="AZ60" i="46" s="1"/>
  <c r="DN60" i="46"/>
  <c r="AY60" i="46" s="1"/>
  <c r="DM60" i="46"/>
  <c r="DL60" i="46"/>
  <c r="DK60" i="46"/>
  <c r="AV60" i="46" s="1"/>
  <c r="DJ60" i="46"/>
  <c r="DI60" i="46"/>
  <c r="AT60" i="46" s="1"/>
  <c r="DH60" i="46"/>
  <c r="AS60" i="46" s="1"/>
  <c r="DG60" i="46"/>
  <c r="AR60" i="46" s="1"/>
  <c r="DF60" i="46"/>
  <c r="AQ60" i="46" s="1"/>
  <c r="DE60" i="46"/>
  <c r="DD60" i="46"/>
  <c r="DC60" i="46"/>
  <c r="AN60" i="46" s="1"/>
  <c r="DB60" i="46"/>
  <c r="DA60" i="46"/>
  <c r="CZ60" i="46"/>
  <c r="CY60" i="46"/>
  <c r="AJ60" i="46" s="1"/>
  <c r="CX60" i="46"/>
  <c r="AI60" i="46" s="1"/>
  <c r="CW60" i="46"/>
  <c r="CV60" i="46"/>
  <c r="CU60" i="46"/>
  <c r="AF60" i="46" s="1"/>
  <c r="CT60" i="46"/>
  <c r="CS60" i="46"/>
  <c r="AD60" i="46" s="1"/>
  <c r="CR60" i="46"/>
  <c r="AC60" i="46" s="1"/>
  <c r="CQ60" i="46"/>
  <c r="CP60" i="46"/>
  <c r="AA60" i="46" s="1"/>
  <c r="CO60" i="46"/>
  <c r="CN60" i="46"/>
  <c r="Y60" i="46" s="1"/>
  <c r="CM60" i="46"/>
  <c r="CL60" i="46"/>
  <c r="CK60" i="46"/>
  <c r="CJ60" i="46"/>
  <c r="U60" i="46" s="1"/>
  <c r="CI60" i="46"/>
  <c r="T60" i="46" s="1"/>
  <c r="CH60" i="46"/>
  <c r="S60" i="46" s="1"/>
  <c r="CG60" i="46"/>
  <c r="CF60" i="46"/>
  <c r="CE60" i="46"/>
  <c r="P60" i="46" s="1"/>
  <c r="CD60" i="46"/>
  <c r="CC60" i="46"/>
  <c r="N60" i="46" s="1"/>
  <c r="CB60" i="46"/>
  <c r="M60" i="46" s="1"/>
  <c r="CA60" i="46"/>
  <c r="L60" i="46" s="1"/>
  <c r="BZ60" i="46"/>
  <c r="K60" i="46" s="1"/>
  <c r="BY60" i="46"/>
  <c r="BX60" i="46"/>
  <c r="BW60" i="46"/>
  <c r="H60" i="46" s="1"/>
  <c r="BV60" i="46"/>
  <c r="BU60" i="46"/>
  <c r="BT60" i="46"/>
  <c r="E60" i="46" s="1"/>
  <c r="BS60" i="46"/>
  <c r="B60" i="46"/>
  <c r="B60" i="44" s="1"/>
  <c r="A60" i="46"/>
  <c r="A58" i="27" s="1"/>
  <c r="EF59" i="46"/>
  <c r="EE59" i="46"/>
  <c r="BP59" i="46" s="1"/>
  <c r="ED59" i="46"/>
  <c r="BO59" i="44" s="1"/>
  <c r="EC59" i="46"/>
  <c r="BN59" i="44" s="1"/>
  <c r="EB59" i="46"/>
  <c r="BM59" i="46" s="1"/>
  <c r="EA59" i="46"/>
  <c r="BL59" i="46" s="1"/>
  <c r="DZ59" i="46"/>
  <c r="BK59" i="44" s="1"/>
  <c r="DY59" i="46"/>
  <c r="DX59" i="46"/>
  <c r="DW59" i="46"/>
  <c r="BH59" i="46" s="1"/>
  <c r="DV59" i="46"/>
  <c r="DU59" i="46"/>
  <c r="DT59" i="46"/>
  <c r="BE59" i="46" s="1"/>
  <c r="DS59" i="46"/>
  <c r="BD59" i="46" s="1"/>
  <c r="DR59" i="46"/>
  <c r="DQ59" i="46"/>
  <c r="BB59" i="46" s="1"/>
  <c r="DP59" i="46"/>
  <c r="DO59" i="46"/>
  <c r="AZ59" i="46" s="1"/>
  <c r="DN59" i="46"/>
  <c r="AY59" i="46" s="1"/>
  <c r="DM59" i="46"/>
  <c r="AX59" i="46" s="1"/>
  <c r="DL59" i="46"/>
  <c r="AW59" i="46" s="1"/>
  <c r="DK59" i="46"/>
  <c r="AV59" i="46" s="1"/>
  <c r="DJ59" i="46"/>
  <c r="DI59" i="46"/>
  <c r="AT59" i="46" s="1"/>
  <c r="DH59" i="46"/>
  <c r="DG59" i="46"/>
  <c r="DF59" i="46"/>
  <c r="DE59" i="46"/>
  <c r="DD59" i="46"/>
  <c r="DC59" i="46"/>
  <c r="AN59" i="46" s="1"/>
  <c r="DB59" i="46"/>
  <c r="DA59" i="46"/>
  <c r="AL59" i="46" s="1"/>
  <c r="CZ59" i="46"/>
  <c r="CY59" i="46"/>
  <c r="AJ59" i="46" s="1"/>
  <c r="CX59" i="46"/>
  <c r="CW59" i="46"/>
  <c r="CV59" i="46"/>
  <c r="AG59" i="46" s="1"/>
  <c r="CU59" i="46"/>
  <c r="AF59" i="46" s="1"/>
  <c r="CT59" i="46"/>
  <c r="CS59" i="46"/>
  <c r="AD59" i="46" s="1"/>
  <c r="CR59" i="46"/>
  <c r="AC59" i="46" s="1"/>
  <c r="CQ59" i="46"/>
  <c r="AB59" i="46" s="1"/>
  <c r="CP59" i="46"/>
  <c r="AA59" i="46" s="1"/>
  <c r="CO59" i="46"/>
  <c r="Z59" i="46" s="1"/>
  <c r="CN59" i="46"/>
  <c r="Y59" i="46" s="1"/>
  <c r="CM59" i="46"/>
  <c r="X59" i="46" s="1"/>
  <c r="CL59" i="46"/>
  <c r="CK59" i="46"/>
  <c r="V59" i="46" s="1"/>
  <c r="CJ59" i="46"/>
  <c r="CI59" i="46"/>
  <c r="T59" i="46" s="1"/>
  <c r="CH59" i="46"/>
  <c r="CG59" i="46"/>
  <c r="R59" i="46" s="1"/>
  <c r="CF59" i="46"/>
  <c r="Q59" i="46" s="1"/>
  <c r="CE59" i="46"/>
  <c r="P59" i="46" s="1"/>
  <c r="CD59" i="46"/>
  <c r="CC59" i="46"/>
  <c r="CB59" i="46"/>
  <c r="CA59" i="46"/>
  <c r="L59" i="46" s="1"/>
  <c r="BZ59" i="46"/>
  <c r="BY59" i="46"/>
  <c r="J59" i="46" s="1"/>
  <c r="BX59" i="46"/>
  <c r="BW59" i="46"/>
  <c r="H59" i="46" s="1"/>
  <c r="BV59" i="46"/>
  <c r="BU59" i="46"/>
  <c r="F59" i="46" s="1"/>
  <c r="BT59" i="46"/>
  <c r="BS59" i="46"/>
  <c r="B59" i="46"/>
  <c r="B59" i="44" s="1"/>
  <c r="A59" i="46"/>
  <c r="A57" i="27" s="1"/>
  <c r="EF58" i="46"/>
  <c r="EE58" i="46"/>
  <c r="BP58" i="46" s="1"/>
  <c r="ED58" i="46"/>
  <c r="BO58" i="46" s="1"/>
  <c r="EC58" i="46"/>
  <c r="EB58" i="46"/>
  <c r="EA58" i="46"/>
  <c r="BL58" i="46" s="1"/>
  <c r="DZ58" i="46"/>
  <c r="BK58" i="46" s="1"/>
  <c r="DY58" i="46"/>
  <c r="BJ58" i="46" s="1"/>
  <c r="DX58" i="46"/>
  <c r="DW58" i="46"/>
  <c r="DV58" i="46"/>
  <c r="BG58" i="46" s="1"/>
  <c r="DU58" i="46"/>
  <c r="BF58" i="46" s="1"/>
  <c r="DT58" i="46"/>
  <c r="DS58" i="46"/>
  <c r="BD58" i="46" s="1"/>
  <c r="DR58" i="46"/>
  <c r="BC58" i="46" s="1"/>
  <c r="DQ58" i="46"/>
  <c r="BB58" i="46" s="1"/>
  <c r="DP58" i="46"/>
  <c r="BA58" i="46" s="1"/>
  <c r="DO58" i="46"/>
  <c r="AZ58" i="46" s="1"/>
  <c r="DN58" i="46"/>
  <c r="AY58" i="46" s="1"/>
  <c r="DM58" i="46"/>
  <c r="AX58" i="46" s="1"/>
  <c r="DL58" i="46"/>
  <c r="DK58" i="46"/>
  <c r="AV58" i="46" s="1"/>
  <c r="DJ58" i="46"/>
  <c r="AU58" i="46" s="1"/>
  <c r="DI58" i="46"/>
  <c r="AT58" i="46" s="1"/>
  <c r="DH58" i="46"/>
  <c r="DG58" i="46"/>
  <c r="DF58" i="46"/>
  <c r="AQ58" i="46" s="1"/>
  <c r="DE58" i="46"/>
  <c r="DD58" i="46"/>
  <c r="DC58" i="46"/>
  <c r="AN58" i="46" s="1"/>
  <c r="DB58" i="46"/>
  <c r="AM58" i="46" s="1"/>
  <c r="DA58" i="46"/>
  <c r="CZ58" i="46"/>
  <c r="CY58" i="46"/>
  <c r="CX58" i="46"/>
  <c r="AI58" i="46" s="1"/>
  <c r="CW58" i="46"/>
  <c r="AH58" i="46" s="1"/>
  <c r="CV58" i="46"/>
  <c r="CU58" i="46"/>
  <c r="AF58" i="46" s="1"/>
  <c r="CT58" i="46"/>
  <c r="AE58" i="46" s="1"/>
  <c r="CS58" i="46"/>
  <c r="AD58" i="46" s="1"/>
  <c r="CR58" i="46"/>
  <c r="CQ58" i="46"/>
  <c r="AB58" i="46" s="1"/>
  <c r="CP58" i="46"/>
  <c r="AA58" i="46" s="1"/>
  <c r="CO58" i="46"/>
  <c r="CN58" i="46"/>
  <c r="CM58" i="46"/>
  <c r="X58" i="46" s="1"/>
  <c r="CL58" i="46"/>
  <c r="W58" i="46" s="1"/>
  <c r="CK58" i="46"/>
  <c r="V58" i="46" s="1"/>
  <c r="CJ58" i="46"/>
  <c r="U58" i="46" s="1"/>
  <c r="CI58" i="46"/>
  <c r="T58" i="46" s="1"/>
  <c r="CH58" i="46"/>
  <c r="S58" i="46" s="1"/>
  <c r="CG58" i="46"/>
  <c r="R58" i="46" s="1"/>
  <c r="CF58" i="46"/>
  <c r="CE58" i="46"/>
  <c r="P58" i="46" s="1"/>
  <c r="CD58" i="46"/>
  <c r="O58" i="46" s="1"/>
  <c r="CC58" i="46"/>
  <c r="N58" i="46" s="1"/>
  <c r="CB58" i="46"/>
  <c r="CA58" i="46"/>
  <c r="L58" i="46" s="1"/>
  <c r="BZ58" i="46"/>
  <c r="K58" i="46" s="1"/>
  <c r="BY58" i="46"/>
  <c r="BX58" i="46"/>
  <c r="BW58" i="46"/>
  <c r="H58" i="46" s="1"/>
  <c r="BV58" i="46"/>
  <c r="G58" i="46" s="1"/>
  <c r="BU58" i="46"/>
  <c r="F58" i="46" s="1"/>
  <c r="BT58" i="46"/>
  <c r="BS58" i="46"/>
  <c r="D58" i="46" s="1"/>
  <c r="B58" i="46"/>
  <c r="B58" i="44" s="1"/>
  <c r="A58" i="46"/>
  <c r="EF57" i="46"/>
  <c r="BQ57" i="46" s="1"/>
  <c r="EE57" i="46"/>
  <c r="BP57" i="46" s="1"/>
  <c r="ED57" i="46"/>
  <c r="BO57" i="46" s="1"/>
  <c r="EC57" i="46"/>
  <c r="BN57" i="46" s="1"/>
  <c r="EB57" i="46"/>
  <c r="EA57" i="46"/>
  <c r="DZ57" i="46"/>
  <c r="BK57" i="46" s="1"/>
  <c r="DY57" i="46"/>
  <c r="DX57" i="46"/>
  <c r="BI57" i="46" s="1"/>
  <c r="DW57" i="46"/>
  <c r="BH57" i="46" s="1"/>
  <c r="DV57" i="46"/>
  <c r="DU57" i="46"/>
  <c r="BF57" i="46" s="1"/>
  <c r="DT57" i="46"/>
  <c r="DS57" i="46"/>
  <c r="DR57" i="46"/>
  <c r="BC57" i="46" s="1"/>
  <c r="DQ57" i="46"/>
  <c r="DP57" i="46"/>
  <c r="BA57" i="46" s="1"/>
  <c r="DO57" i="46"/>
  <c r="AZ57" i="46" s="1"/>
  <c r="DN57" i="46"/>
  <c r="AY57" i="46" s="1"/>
  <c r="DM57" i="46"/>
  <c r="AX57" i="46" s="1"/>
  <c r="DL57" i="46"/>
  <c r="AW57" i="46" s="1"/>
  <c r="DK57" i="46"/>
  <c r="DJ57" i="46"/>
  <c r="AU57" i="46" s="1"/>
  <c r="DI57" i="46"/>
  <c r="DH57" i="46"/>
  <c r="AS57" i="46" s="1"/>
  <c r="DG57" i="46"/>
  <c r="AR57" i="46" s="1"/>
  <c r="DF57" i="46"/>
  <c r="DE57" i="46"/>
  <c r="AP57" i="46" s="1"/>
  <c r="DD57" i="46"/>
  <c r="DC57" i="46"/>
  <c r="DB57" i="46"/>
  <c r="AM57" i="46" s="1"/>
  <c r="DA57" i="46"/>
  <c r="CZ57" i="46"/>
  <c r="AK57" i="46" s="1"/>
  <c r="CY57" i="46"/>
  <c r="AJ57" i="46" s="1"/>
  <c r="CX57" i="46"/>
  <c r="AI57" i="46" s="1"/>
  <c r="CW57" i="46"/>
  <c r="CV57" i="46"/>
  <c r="CU57" i="46"/>
  <c r="CT57" i="46"/>
  <c r="AE57" i="46" s="1"/>
  <c r="CS57" i="46"/>
  <c r="CR57" i="46"/>
  <c r="AC57" i="46" s="1"/>
  <c r="CQ57" i="46"/>
  <c r="AB57" i="46" s="1"/>
  <c r="CP57" i="46"/>
  <c r="AA57" i="46" s="1"/>
  <c r="CO57" i="46"/>
  <c r="CN57" i="46"/>
  <c r="Y57" i="46" s="1"/>
  <c r="CM57" i="46"/>
  <c r="X57" i="46" s="1"/>
  <c r="CL57" i="46"/>
  <c r="W57" i="46" s="1"/>
  <c r="CK57" i="46"/>
  <c r="V57" i="46" s="1"/>
  <c r="CJ57" i="46"/>
  <c r="U57" i="46" s="1"/>
  <c r="CI57" i="46"/>
  <c r="T57" i="46" s="1"/>
  <c r="CH57" i="46"/>
  <c r="S57" i="46" s="1"/>
  <c r="CG57" i="46"/>
  <c r="R57" i="46" s="1"/>
  <c r="CF57" i="46"/>
  <c r="CE57" i="46"/>
  <c r="CD57" i="46"/>
  <c r="O57" i="46" s="1"/>
  <c r="CC57" i="46"/>
  <c r="CB57" i="46"/>
  <c r="M57" i="46" s="1"/>
  <c r="CA57" i="46"/>
  <c r="L57" i="46" s="1"/>
  <c r="BZ57" i="46"/>
  <c r="K57" i="46" s="1"/>
  <c r="BY57" i="46"/>
  <c r="BX57" i="46"/>
  <c r="BW57" i="46"/>
  <c r="BV57" i="46"/>
  <c r="BU57" i="46"/>
  <c r="BT57" i="46"/>
  <c r="E57" i="46" s="1"/>
  <c r="BS57" i="46"/>
  <c r="D57" i="46" s="1"/>
  <c r="B57" i="46"/>
  <c r="B57" i="44" s="1"/>
  <c r="A57" i="46"/>
  <c r="A55" i="27" s="1"/>
  <c r="EF56" i="46"/>
  <c r="EE56" i="46"/>
  <c r="BP56" i="46" s="1"/>
  <c r="ED56" i="46"/>
  <c r="BO56" i="46" s="1"/>
  <c r="EC56" i="46"/>
  <c r="EB56" i="46"/>
  <c r="BM56" i="46" s="1"/>
  <c r="EA56" i="46"/>
  <c r="BL56" i="46" s="1"/>
  <c r="DZ56" i="46"/>
  <c r="DY56" i="46"/>
  <c r="DX56" i="46"/>
  <c r="DW56" i="46"/>
  <c r="BH56" i="46" s="1"/>
  <c r="DV56" i="46"/>
  <c r="BG56" i="46" s="1"/>
  <c r="DU56" i="46"/>
  <c r="DT56" i="46"/>
  <c r="BE56" i="46" s="1"/>
  <c r="DS56" i="46"/>
  <c r="BD56" i="46" s="1"/>
  <c r="DR56" i="46"/>
  <c r="BC56" i="46" s="1"/>
  <c r="DQ56" i="46"/>
  <c r="DP56" i="46"/>
  <c r="BA56" i="46" s="1"/>
  <c r="DO56" i="46"/>
  <c r="DN56" i="46"/>
  <c r="AY56" i="46" s="1"/>
  <c r="DM56" i="46"/>
  <c r="DL56" i="46"/>
  <c r="AW56" i="46" s="1"/>
  <c r="DK56" i="46"/>
  <c r="AV56" i="46" s="1"/>
  <c r="DJ56" i="46"/>
  <c r="AU56" i="46" s="1"/>
  <c r="DI56" i="46"/>
  <c r="DH56" i="46"/>
  <c r="DG56" i="46"/>
  <c r="DF56" i="46"/>
  <c r="AQ56" i="46" s="1"/>
  <c r="DE56" i="46"/>
  <c r="AP56" i="46" s="1"/>
  <c r="DD56" i="46"/>
  <c r="AO56" i="46" s="1"/>
  <c r="DC56" i="46"/>
  <c r="AN56" i="46" s="1"/>
  <c r="DB56" i="46"/>
  <c r="AM56" i="46" s="1"/>
  <c r="DA56" i="46"/>
  <c r="AL56" i="46" s="1"/>
  <c r="CZ56" i="46"/>
  <c r="AK56" i="46" s="1"/>
  <c r="CY56" i="46"/>
  <c r="AJ56" i="46" s="1"/>
  <c r="CX56" i="46"/>
  <c r="CW56" i="46"/>
  <c r="CV56" i="46"/>
  <c r="CU56" i="46"/>
  <c r="AF56" i="46" s="1"/>
  <c r="CT56" i="46"/>
  <c r="AE56" i="46" s="1"/>
  <c r="CS56" i="46"/>
  <c r="CR56" i="46"/>
  <c r="CQ56" i="46"/>
  <c r="CP56" i="46"/>
  <c r="AA56" i="46" s="1"/>
  <c r="CO56" i="46"/>
  <c r="CN56" i="46"/>
  <c r="CM56" i="46"/>
  <c r="X56" i="46" s="1"/>
  <c r="CL56" i="46"/>
  <c r="CK56" i="46"/>
  <c r="CJ56" i="46"/>
  <c r="CI56" i="46"/>
  <c r="T56" i="46" s="1"/>
  <c r="CH56" i="46"/>
  <c r="S56" i="46" s="1"/>
  <c r="CG56" i="46"/>
  <c r="CF56" i="46"/>
  <c r="Q56" i="46" s="1"/>
  <c r="CE56" i="46"/>
  <c r="P56" i="46" s="1"/>
  <c r="CD56" i="46"/>
  <c r="O56" i="46" s="1"/>
  <c r="CC56" i="46"/>
  <c r="N56" i="46" s="1"/>
  <c r="CB56" i="46"/>
  <c r="CA56" i="46"/>
  <c r="L56" i="46" s="1"/>
  <c r="BZ56" i="46"/>
  <c r="K56" i="46" s="1"/>
  <c r="BY56" i="46"/>
  <c r="BX56" i="46"/>
  <c r="BW56" i="46"/>
  <c r="H56" i="46" s="1"/>
  <c r="BV56" i="46"/>
  <c r="G56" i="46" s="1"/>
  <c r="BU56" i="46"/>
  <c r="F56" i="46" s="1"/>
  <c r="BT56" i="46"/>
  <c r="BS56" i="46"/>
  <c r="B56" i="46"/>
  <c r="B56" i="44" s="1"/>
  <c r="A56" i="46"/>
  <c r="EF55" i="46"/>
  <c r="BQ55" i="46" s="1"/>
  <c r="EE55" i="46"/>
  <c r="BP55" i="46" s="1"/>
  <c r="ED55" i="46"/>
  <c r="BO55" i="44" s="1"/>
  <c r="EC55" i="46"/>
  <c r="BN55" i="44" s="1"/>
  <c r="EB55" i="46"/>
  <c r="BM55" i="44" s="1"/>
  <c r="EA55" i="46"/>
  <c r="BL55" i="44" s="1"/>
  <c r="DZ55" i="46"/>
  <c r="BK55" i="44" s="1"/>
  <c r="DY55" i="46"/>
  <c r="BJ55" i="44" s="1"/>
  <c r="DX55" i="46"/>
  <c r="BI55" i="46" s="1"/>
  <c r="DW55" i="46"/>
  <c r="BH55" i="46" s="1"/>
  <c r="DV55" i="46"/>
  <c r="DU55" i="46"/>
  <c r="BF55" i="46" s="1"/>
  <c r="DT55" i="46"/>
  <c r="DS55" i="46"/>
  <c r="BD55" i="46" s="1"/>
  <c r="DR55" i="46"/>
  <c r="BC55" i="46" s="1"/>
  <c r="DQ55" i="46"/>
  <c r="DP55" i="46"/>
  <c r="BA55" i="46" s="1"/>
  <c r="DO55" i="46"/>
  <c r="AZ55" i="46" s="1"/>
  <c r="DN55" i="46"/>
  <c r="DM55" i="46"/>
  <c r="DL55" i="46"/>
  <c r="DK55" i="46"/>
  <c r="AV55" i="46" s="1"/>
  <c r="DJ55" i="46"/>
  <c r="AU55" i="46" s="1"/>
  <c r="DI55" i="46"/>
  <c r="AT55" i="46" s="1"/>
  <c r="DH55" i="46"/>
  <c r="DG55" i="46"/>
  <c r="AR55" i="46" s="1"/>
  <c r="DF55" i="46"/>
  <c r="AQ55" i="46" s="1"/>
  <c r="DE55" i="46"/>
  <c r="DD55" i="46"/>
  <c r="DC55" i="46"/>
  <c r="AN55" i="46" s="1"/>
  <c r="DB55" i="46"/>
  <c r="AM55" i="46" s="1"/>
  <c r="DA55" i="46"/>
  <c r="CZ55" i="46"/>
  <c r="CY55" i="46"/>
  <c r="AJ55" i="46" s="1"/>
  <c r="CX55" i="46"/>
  <c r="AI55" i="46" s="1"/>
  <c r="CW55" i="46"/>
  <c r="CV55" i="46"/>
  <c r="AG55" i="46" s="1"/>
  <c r="CU55" i="46"/>
  <c r="AF55" i="46" s="1"/>
  <c r="CT55" i="46"/>
  <c r="AE55" i="46" s="1"/>
  <c r="CS55" i="46"/>
  <c r="AD55" i="46" s="1"/>
  <c r="CR55" i="46"/>
  <c r="AC55" i="46" s="1"/>
  <c r="CQ55" i="46"/>
  <c r="AB55" i="46" s="1"/>
  <c r="CP55" i="46"/>
  <c r="AA55" i="46" s="1"/>
  <c r="CO55" i="46"/>
  <c r="Z55" i="46" s="1"/>
  <c r="CN55" i="46"/>
  <c r="Y55" i="46" s="1"/>
  <c r="CM55" i="46"/>
  <c r="X55" i="46" s="1"/>
  <c r="CL55" i="46"/>
  <c r="W55" i="46" s="1"/>
  <c r="CK55" i="46"/>
  <c r="CJ55" i="46"/>
  <c r="CI55" i="46"/>
  <c r="T55" i="46" s="1"/>
  <c r="CH55" i="46"/>
  <c r="S55" i="46" s="1"/>
  <c r="CG55" i="46"/>
  <c r="CF55" i="46"/>
  <c r="CE55" i="46"/>
  <c r="P55" i="46" s="1"/>
  <c r="CD55" i="46"/>
  <c r="O55" i="46" s="1"/>
  <c r="CC55" i="46"/>
  <c r="CB55" i="46"/>
  <c r="CA55" i="46"/>
  <c r="L55" i="46" s="1"/>
  <c r="BZ55" i="46"/>
  <c r="K55" i="46" s="1"/>
  <c r="BY55" i="46"/>
  <c r="BX55" i="46"/>
  <c r="BW55" i="46"/>
  <c r="H55" i="46" s="1"/>
  <c r="BV55" i="46"/>
  <c r="BU55" i="46"/>
  <c r="F55" i="46" s="1"/>
  <c r="BT55" i="46"/>
  <c r="E55" i="46" s="1"/>
  <c r="BS55" i="46"/>
  <c r="D55" i="46" s="1"/>
  <c r="BO55" i="46"/>
  <c r="BN55" i="46"/>
  <c r="BM55" i="46"/>
  <c r="BL55" i="46"/>
  <c r="BK55" i="46"/>
  <c r="BJ55" i="46"/>
  <c r="B55" i="46"/>
  <c r="B55" i="44" s="1"/>
  <c r="A55" i="46"/>
  <c r="A53" i="27" s="1"/>
  <c r="EF54" i="46"/>
  <c r="BQ54" i="46" s="1"/>
  <c r="EE54" i="46"/>
  <c r="ED54" i="46"/>
  <c r="EC54" i="46"/>
  <c r="EB54" i="46"/>
  <c r="BM54" i="46" s="1"/>
  <c r="EA54" i="46"/>
  <c r="BL54" i="46" s="1"/>
  <c r="DZ54" i="46"/>
  <c r="DY54" i="46"/>
  <c r="BJ54" i="46" s="1"/>
  <c r="DX54" i="46"/>
  <c r="DW54" i="46"/>
  <c r="DV54" i="46"/>
  <c r="BG54" i="46" s="1"/>
  <c r="DU54" i="46"/>
  <c r="BF54" i="46" s="1"/>
  <c r="DT54" i="46"/>
  <c r="BE54" i="46" s="1"/>
  <c r="DS54" i="46"/>
  <c r="DR54" i="46"/>
  <c r="DQ54" i="46"/>
  <c r="BB54" i="46" s="1"/>
  <c r="DP54" i="46"/>
  <c r="BA54" i="46" s="1"/>
  <c r="DO54" i="46"/>
  <c r="DN54" i="46"/>
  <c r="DM54" i="46"/>
  <c r="AX54" i="46" s="1"/>
  <c r="DL54" i="46"/>
  <c r="AW54" i="46" s="1"/>
  <c r="DK54" i="46"/>
  <c r="DJ54" i="46"/>
  <c r="AU54" i="46" s="1"/>
  <c r="DI54" i="46"/>
  <c r="AT54" i="46" s="1"/>
  <c r="DH54" i="46"/>
  <c r="AS54" i="46" s="1"/>
  <c r="DG54" i="46"/>
  <c r="DF54" i="46"/>
  <c r="DE54" i="46"/>
  <c r="DD54" i="46"/>
  <c r="DC54" i="46"/>
  <c r="DB54" i="46"/>
  <c r="DA54" i="46"/>
  <c r="AL54" i="46" s="1"/>
  <c r="CZ54" i="46"/>
  <c r="AK54" i="46" s="1"/>
  <c r="CY54" i="46"/>
  <c r="CX54" i="46"/>
  <c r="CW54" i="46"/>
  <c r="AH54" i="46" s="1"/>
  <c r="CV54" i="46"/>
  <c r="AG54" i="46" s="1"/>
  <c r="CU54" i="46"/>
  <c r="CT54" i="46"/>
  <c r="AE54" i="46" s="1"/>
  <c r="CS54" i="46"/>
  <c r="AD54" i="46" s="1"/>
  <c r="CR54" i="46"/>
  <c r="AC54" i="46" s="1"/>
  <c r="CQ54" i="46"/>
  <c r="CP54" i="46"/>
  <c r="AA54" i="46" s="1"/>
  <c r="CO54" i="46"/>
  <c r="CN54" i="46"/>
  <c r="Y54" i="46" s="1"/>
  <c r="CM54" i="46"/>
  <c r="CL54" i="46"/>
  <c r="CK54" i="46"/>
  <c r="CJ54" i="46"/>
  <c r="U54" i="46" s="1"/>
  <c r="CI54" i="46"/>
  <c r="CH54" i="46"/>
  <c r="S54" i="46" s="1"/>
  <c r="CG54" i="46"/>
  <c r="CF54" i="46"/>
  <c r="Q54" i="46" s="1"/>
  <c r="CE54" i="46"/>
  <c r="CD54" i="46"/>
  <c r="CC54" i="46"/>
  <c r="N54" i="46" s="1"/>
  <c r="CB54" i="46"/>
  <c r="M54" i="46" s="1"/>
  <c r="CA54" i="46"/>
  <c r="BZ54" i="46"/>
  <c r="BY54" i="46"/>
  <c r="J54" i="46" s="1"/>
  <c r="BX54" i="46"/>
  <c r="BW54" i="46"/>
  <c r="BV54" i="46"/>
  <c r="BU54" i="46"/>
  <c r="F54" i="46" s="1"/>
  <c r="BT54" i="46"/>
  <c r="E54" i="46" s="1"/>
  <c r="BS54" i="46"/>
  <c r="B54" i="46"/>
  <c r="B54" i="44" s="1"/>
  <c r="A54" i="46"/>
  <c r="A52" i="27" s="1"/>
  <c r="EF53" i="46"/>
  <c r="BQ53" i="46" s="1"/>
  <c r="EE53" i="46"/>
  <c r="ED53" i="46"/>
  <c r="BO53" i="44" s="1"/>
  <c r="EC53" i="46"/>
  <c r="BN53" i="44" s="1"/>
  <c r="EB53" i="46"/>
  <c r="BM53" i="46" s="1"/>
  <c r="EA53" i="46"/>
  <c r="DZ53" i="46"/>
  <c r="DY53" i="46"/>
  <c r="BJ53" i="46" s="1"/>
  <c r="DX53" i="46"/>
  <c r="BI53" i="46" s="1"/>
  <c r="DW53" i="46"/>
  <c r="DV53" i="46"/>
  <c r="BG53" i="46" s="1"/>
  <c r="DU53" i="46"/>
  <c r="BF53" i="46" s="1"/>
  <c r="DT53" i="46"/>
  <c r="BE53" i="46" s="1"/>
  <c r="DS53" i="46"/>
  <c r="BD53" i="46" s="1"/>
  <c r="DR53" i="46"/>
  <c r="BC53" i="46" s="1"/>
  <c r="DQ53" i="46"/>
  <c r="DP53" i="46"/>
  <c r="BA53" i="46" s="1"/>
  <c r="DO53" i="46"/>
  <c r="AZ53" i="46" s="1"/>
  <c r="DN53" i="46"/>
  <c r="AY53" i="46" s="1"/>
  <c r="DM53" i="46"/>
  <c r="AX53" i="46" s="1"/>
  <c r="DL53" i="46"/>
  <c r="AW53" i="46" s="1"/>
  <c r="DK53" i="46"/>
  <c r="DJ53" i="46"/>
  <c r="DI53" i="46"/>
  <c r="AT53" i="46" s="1"/>
  <c r="DH53" i="46"/>
  <c r="AS53" i="46" s="1"/>
  <c r="DG53" i="46"/>
  <c r="DF53" i="46"/>
  <c r="AQ53" i="46" s="1"/>
  <c r="DE53" i="46"/>
  <c r="AP53" i="46" s="1"/>
  <c r="DD53" i="46"/>
  <c r="AO53" i="46" s="1"/>
  <c r="DC53" i="46"/>
  <c r="DB53" i="46"/>
  <c r="DA53" i="46"/>
  <c r="CZ53" i="46"/>
  <c r="CY53" i="46"/>
  <c r="CX53" i="46"/>
  <c r="AI53" i="46" s="1"/>
  <c r="CW53" i="46"/>
  <c r="CV53" i="46"/>
  <c r="AG53" i="46" s="1"/>
  <c r="CU53" i="46"/>
  <c r="CT53" i="46"/>
  <c r="AE53" i="46" s="1"/>
  <c r="CS53" i="46"/>
  <c r="CR53" i="46"/>
  <c r="AC53" i="46" s="1"/>
  <c r="CQ53" i="46"/>
  <c r="CP53" i="46"/>
  <c r="AA53" i="46" s="1"/>
  <c r="CO53" i="46"/>
  <c r="Z53" i="46" s="1"/>
  <c r="CN53" i="46"/>
  <c r="Y53" i="46" s="1"/>
  <c r="CM53" i="46"/>
  <c r="CL53" i="46"/>
  <c r="CK53" i="46"/>
  <c r="CJ53" i="46"/>
  <c r="U53" i="46" s="1"/>
  <c r="CI53" i="46"/>
  <c r="CH53" i="46"/>
  <c r="S53" i="46" s="1"/>
  <c r="CG53" i="46"/>
  <c r="CF53" i="46"/>
  <c r="Q53" i="46" s="1"/>
  <c r="CE53" i="46"/>
  <c r="CD53" i="46"/>
  <c r="CC53" i="46"/>
  <c r="N53" i="46" s="1"/>
  <c r="CB53" i="46"/>
  <c r="M53" i="46" s="1"/>
  <c r="CA53" i="46"/>
  <c r="BZ53" i="46"/>
  <c r="K53" i="46" s="1"/>
  <c r="BY53" i="46"/>
  <c r="J53" i="46" s="1"/>
  <c r="BX53" i="46"/>
  <c r="BW53" i="46"/>
  <c r="BV53" i="46"/>
  <c r="BU53" i="46"/>
  <c r="BT53" i="46"/>
  <c r="E53" i="46" s="1"/>
  <c r="BS53" i="46"/>
  <c r="BO53" i="46"/>
  <c r="BN53" i="46"/>
  <c r="B53" i="46"/>
  <c r="B53" i="44" s="1"/>
  <c r="A53" i="46"/>
  <c r="EF52" i="46"/>
  <c r="EE52" i="46"/>
  <c r="ED52" i="46"/>
  <c r="EC52" i="46"/>
  <c r="BN52" i="46" s="1"/>
  <c r="EB52" i="46"/>
  <c r="EA52" i="46"/>
  <c r="BL52" i="46" s="1"/>
  <c r="DZ52" i="46"/>
  <c r="DY52" i="46"/>
  <c r="BJ52" i="46" s="1"/>
  <c r="DX52" i="46"/>
  <c r="DW52" i="46"/>
  <c r="BH52" i="46" s="1"/>
  <c r="DV52" i="46"/>
  <c r="BG52" i="46" s="1"/>
  <c r="DU52" i="46"/>
  <c r="BF52" i="46" s="1"/>
  <c r="DT52" i="46"/>
  <c r="DS52" i="46"/>
  <c r="BD52" i="46" s="1"/>
  <c r="DR52" i="46"/>
  <c r="BC52" i="46" s="1"/>
  <c r="DQ52" i="46"/>
  <c r="DP52" i="46"/>
  <c r="BA52" i="46" s="1"/>
  <c r="DO52" i="46"/>
  <c r="DN52" i="46"/>
  <c r="AY52" i="46" s="1"/>
  <c r="DM52" i="46"/>
  <c r="AX52" i="46" s="1"/>
  <c r="DL52" i="46"/>
  <c r="DK52" i="46"/>
  <c r="AV52" i="46" s="1"/>
  <c r="DJ52" i="46"/>
  <c r="AU52" i="46" s="1"/>
  <c r="DI52" i="46"/>
  <c r="DH52" i="46"/>
  <c r="DG52" i="46"/>
  <c r="DF52" i="46"/>
  <c r="AQ52" i="46" s="1"/>
  <c r="DE52" i="46"/>
  <c r="AP52" i="46" s="1"/>
  <c r="DD52" i="46"/>
  <c r="DC52" i="46"/>
  <c r="DB52" i="46"/>
  <c r="AM52" i="46" s="1"/>
  <c r="DA52" i="46"/>
  <c r="AL52" i="46" s="1"/>
  <c r="CZ52" i="46"/>
  <c r="CY52" i="46"/>
  <c r="CX52" i="46"/>
  <c r="AI52" i="46" s="1"/>
  <c r="CW52" i="46"/>
  <c r="AH52" i="46" s="1"/>
  <c r="CV52" i="46"/>
  <c r="CU52" i="46"/>
  <c r="AF52" i="46" s="1"/>
  <c r="CT52" i="46"/>
  <c r="AE52" i="46" s="1"/>
  <c r="CS52" i="46"/>
  <c r="CR52" i="46"/>
  <c r="CQ52" i="46"/>
  <c r="AB52" i="46" s="1"/>
  <c r="CP52" i="46"/>
  <c r="AA52" i="44" s="1"/>
  <c r="CO52" i="46"/>
  <c r="CN52" i="46"/>
  <c r="CM52" i="46"/>
  <c r="CL52" i="46"/>
  <c r="W52" i="46" s="1"/>
  <c r="CK52" i="46"/>
  <c r="V52" i="46" s="1"/>
  <c r="CJ52" i="46"/>
  <c r="CI52" i="46"/>
  <c r="T52" i="46" s="1"/>
  <c r="CH52" i="46"/>
  <c r="CG52" i="46"/>
  <c r="CF52" i="46"/>
  <c r="Q52" i="46" s="1"/>
  <c r="CE52" i="46"/>
  <c r="P52" i="46" s="1"/>
  <c r="CD52" i="46"/>
  <c r="O52" i="46" s="1"/>
  <c r="CC52" i="46"/>
  <c r="N52" i="46" s="1"/>
  <c r="CB52" i="46"/>
  <c r="M52" i="46" s="1"/>
  <c r="CA52" i="46"/>
  <c r="BZ52" i="46"/>
  <c r="BY52" i="46"/>
  <c r="BX52" i="46"/>
  <c r="I52" i="46" s="1"/>
  <c r="BW52" i="46"/>
  <c r="BV52" i="46"/>
  <c r="G52" i="46" s="1"/>
  <c r="BU52" i="46"/>
  <c r="BT52" i="46"/>
  <c r="BS52" i="46"/>
  <c r="B52" i="46"/>
  <c r="B52" i="44" s="1"/>
  <c r="A52" i="46"/>
  <c r="A50" i="27" s="1"/>
  <c r="EF51" i="46"/>
  <c r="BQ51" i="46" s="1"/>
  <c r="EE51" i="46"/>
  <c r="BP51" i="46" s="1"/>
  <c r="ED51" i="46"/>
  <c r="BO51" i="44" s="1"/>
  <c r="EC51" i="46"/>
  <c r="BN51" i="44" s="1"/>
  <c r="EB51" i="46"/>
  <c r="BM51" i="44" s="1"/>
  <c r="EA51" i="46"/>
  <c r="BL51" i="44" s="1"/>
  <c r="DZ51" i="46"/>
  <c r="BK51" i="44" s="1"/>
  <c r="DY51" i="46"/>
  <c r="BJ51" i="44" s="1"/>
  <c r="DX51" i="46"/>
  <c r="BI51" i="46" s="1"/>
  <c r="DW51" i="46"/>
  <c r="DV51" i="46"/>
  <c r="DU51" i="46"/>
  <c r="BF51" i="46" s="1"/>
  <c r="DT51" i="46"/>
  <c r="BE51" i="46" s="1"/>
  <c r="DS51" i="46"/>
  <c r="BD51" i="46" s="1"/>
  <c r="DR51" i="46"/>
  <c r="DQ51" i="46"/>
  <c r="DP51" i="46"/>
  <c r="DO51" i="46"/>
  <c r="AZ51" i="46" s="1"/>
  <c r="DN51" i="46"/>
  <c r="DM51" i="46"/>
  <c r="AX51" i="46" s="1"/>
  <c r="DL51" i="46"/>
  <c r="AW51" i="46" s="1"/>
  <c r="DK51" i="46"/>
  <c r="AV51" i="46" s="1"/>
  <c r="DJ51" i="46"/>
  <c r="DI51" i="46"/>
  <c r="DH51" i="46"/>
  <c r="AS51" i="46" s="1"/>
  <c r="DG51" i="46"/>
  <c r="AR51" i="46" s="1"/>
  <c r="DF51" i="46"/>
  <c r="DE51" i="46"/>
  <c r="DD51" i="46"/>
  <c r="AO51" i="46" s="1"/>
  <c r="DC51" i="46"/>
  <c r="AN51" i="46" s="1"/>
  <c r="DB51" i="46"/>
  <c r="AM51" i="46" s="1"/>
  <c r="DA51" i="46"/>
  <c r="CZ51" i="46"/>
  <c r="CY51" i="46"/>
  <c r="AJ51" i="46" s="1"/>
  <c r="CX51" i="46"/>
  <c r="CW51" i="46"/>
  <c r="CV51" i="46"/>
  <c r="AG51" i="46" s="1"/>
  <c r="CU51" i="46"/>
  <c r="AF51" i="46" s="1"/>
  <c r="CT51" i="46"/>
  <c r="CS51" i="46"/>
  <c r="CR51" i="46"/>
  <c r="AC51" i="46" s="1"/>
  <c r="CQ51" i="46"/>
  <c r="AB51" i="46" s="1"/>
  <c r="CP51" i="46"/>
  <c r="CO51" i="46"/>
  <c r="CN51" i="46"/>
  <c r="Y51" i="46" s="1"/>
  <c r="CM51" i="46"/>
  <c r="CL51" i="46"/>
  <c r="W51" i="46" s="1"/>
  <c r="CK51" i="46"/>
  <c r="CJ51" i="46"/>
  <c r="U51" i="46" s="1"/>
  <c r="CI51" i="46"/>
  <c r="T51" i="46" s="1"/>
  <c r="CH51" i="46"/>
  <c r="CG51" i="46"/>
  <c r="CF51" i="46"/>
  <c r="CE51" i="46"/>
  <c r="P51" i="46" s="1"/>
  <c r="CD51" i="46"/>
  <c r="CC51" i="46"/>
  <c r="CB51" i="46"/>
  <c r="CA51" i="46"/>
  <c r="L51" i="46" s="1"/>
  <c r="BZ51" i="46"/>
  <c r="BY51" i="46"/>
  <c r="BX51" i="46"/>
  <c r="I51" i="46" s="1"/>
  <c r="BW51" i="46"/>
  <c r="H51" i="46" s="1"/>
  <c r="BV51" i="46"/>
  <c r="G51" i="46" s="1"/>
  <c r="BU51" i="46"/>
  <c r="BT51" i="46"/>
  <c r="E51" i="46" s="1"/>
  <c r="BS51" i="46"/>
  <c r="D51" i="46" s="1"/>
  <c r="B51" i="46"/>
  <c r="B51" i="44" s="1"/>
  <c r="A51" i="46"/>
  <c r="A49" i="27" s="1"/>
  <c r="EF50" i="46"/>
  <c r="EE50" i="46"/>
  <c r="ED50" i="46"/>
  <c r="EC50" i="46"/>
  <c r="BN50" i="46" s="1"/>
  <c r="EB50" i="46"/>
  <c r="BM50" i="46" s="1"/>
  <c r="EA50" i="46"/>
  <c r="BL50" i="46" s="1"/>
  <c r="DZ50" i="46"/>
  <c r="BK50" i="46" s="1"/>
  <c r="DY50" i="46"/>
  <c r="BJ50" i="46" s="1"/>
  <c r="DX50" i="46"/>
  <c r="DW50" i="46"/>
  <c r="DV50" i="46"/>
  <c r="DU50" i="46"/>
  <c r="BF50" i="46" s="1"/>
  <c r="DT50" i="46"/>
  <c r="DS50" i="46"/>
  <c r="DR50" i="46"/>
  <c r="DQ50" i="46"/>
  <c r="BB50" i="46" s="1"/>
  <c r="DP50" i="46"/>
  <c r="DO50" i="46"/>
  <c r="DN50" i="46"/>
  <c r="AY50" i="46" s="1"/>
  <c r="DM50" i="46"/>
  <c r="DL50" i="46"/>
  <c r="DK50" i="46"/>
  <c r="DJ50" i="46"/>
  <c r="AU50" i="46" s="1"/>
  <c r="DI50" i="46"/>
  <c r="AT50" i="46" s="1"/>
  <c r="DH50" i="46"/>
  <c r="DG50" i="46"/>
  <c r="DF50" i="46"/>
  <c r="AQ50" i="46" s="1"/>
  <c r="DE50" i="46"/>
  <c r="AP50" i="46" s="1"/>
  <c r="DD50" i="46"/>
  <c r="DC50" i="46"/>
  <c r="AN50" i="46" s="1"/>
  <c r="DB50" i="46"/>
  <c r="AM50" i="46" s="1"/>
  <c r="DA50" i="46"/>
  <c r="CZ50" i="46"/>
  <c r="CY50" i="46"/>
  <c r="CX50" i="46"/>
  <c r="CW50" i="46"/>
  <c r="AH50" i="46" s="1"/>
  <c r="CV50" i="46"/>
  <c r="CU50" i="46"/>
  <c r="AF50" i="46" s="1"/>
  <c r="CT50" i="46"/>
  <c r="AE50" i="46" s="1"/>
  <c r="CS50" i="46"/>
  <c r="CR50" i="46"/>
  <c r="CQ50" i="46"/>
  <c r="CP50" i="46"/>
  <c r="CO50" i="46"/>
  <c r="Z50" i="46" s="1"/>
  <c r="CN50" i="46"/>
  <c r="CM50" i="46"/>
  <c r="X50" i="46" s="1"/>
  <c r="CL50" i="46"/>
  <c r="W50" i="46" s="1"/>
  <c r="CK50" i="46"/>
  <c r="V50" i="46" s="1"/>
  <c r="CJ50" i="46"/>
  <c r="CI50" i="46"/>
  <c r="CH50" i="46"/>
  <c r="S50" i="46" s="1"/>
  <c r="CG50" i="46"/>
  <c r="CF50" i="46"/>
  <c r="CE50" i="46"/>
  <c r="CD50" i="46"/>
  <c r="O50" i="46" s="1"/>
  <c r="CC50" i="46"/>
  <c r="N50" i="46" s="1"/>
  <c r="CB50" i="46"/>
  <c r="CA50" i="46"/>
  <c r="BZ50" i="46"/>
  <c r="BY50" i="46"/>
  <c r="J50" i="46" s="1"/>
  <c r="BX50" i="46"/>
  <c r="I50" i="46" s="1"/>
  <c r="BW50" i="46"/>
  <c r="BV50" i="46"/>
  <c r="G50" i="46" s="1"/>
  <c r="BU50" i="46"/>
  <c r="BT50" i="46"/>
  <c r="BS50" i="46"/>
  <c r="B50" i="46"/>
  <c r="B50" i="44" s="1"/>
  <c r="A50" i="46"/>
  <c r="A48" i="27" s="1"/>
  <c r="EF49" i="46"/>
  <c r="EE49" i="46"/>
  <c r="BP49" i="46" s="1"/>
  <c r="ED49" i="46"/>
  <c r="BO49" i="46" s="1"/>
  <c r="EC49" i="46"/>
  <c r="BN49" i="46" s="1"/>
  <c r="EB49" i="46"/>
  <c r="EA49" i="46"/>
  <c r="DZ49" i="46"/>
  <c r="DY49" i="46"/>
  <c r="BJ49" i="46" s="1"/>
  <c r="DX49" i="46"/>
  <c r="DW49" i="46"/>
  <c r="BH49" i="46" s="1"/>
  <c r="DV49" i="46"/>
  <c r="BG49" i="44" s="1"/>
  <c r="DU49" i="46"/>
  <c r="DT49" i="46"/>
  <c r="BE49" i="46" s="1"/>
  <c r="DS49" i="46"/>
  <c r="DR49" i="46"/>
  <c r="DQ49" i="46"/>
  <c r="BB49" i="46" s="1"/>
  <c r="DP49" i="46"/>
  <c r="DO49" i="46"/>
  <c r="AZ49" i="46" s="1"/>
  <c r="DN49" i="46"/>
  <c r="AY49" i="46" s="1"/>
  <c r="DM49" i="46"/>
  <c r="DL49" i="46"/>
  <c r="AW49" i="46" s="1"/>
  <c r="DK49" i="46"/>
  <c r="DJ49" i="46"/>
  <c r="AU49" i="46" s="1"/>
  <c r="DI49" i="46"/>
  <c r="AT49" i="46" s="1"/>
  <c r="DH49" i="46"/>
  <c r="DG49" i="46"/>
  <c r="DF49" i="46"/>
  <c r="AQ49" i="46" s="1"/>
  <c r="DE49" i="46"/>
  <c r="AP49" i="46" s="1"/>
  <c r="DD49" i="46"/>
  <c r="DC49" i="46"/>
  <c r="AN49" i="46" s="1"/>
  <c r="DB49" i="46"/>
  <c r="DA49" i="46"/>
  <c r="AL49" i="46" s="1"/>
  <c r="CZ49" i="46"/>
  <c r="CY49" i="46"/>
  <c r="CX49" i="46"/>
  <c r="AI49" i="46" s="1"/>
  <c r="CW49" i="46"/>
  <c r="AH49" i="46" s="1"/>
  <c r="CV49" i="46"/>
  <c r="CU49" i="46"/>
  <c r="CT49" i="46"/>
  <c r="AE49" i="46" s="1"/>
  <c r="CS49" i="46"/>
  <c r="AD49" i="46" s="1"/>
  <c r="CR49" i="46"/>
  <c r="CQ49" i="46"/>
  <c r="CP49" i="46"/>
  <c r="AA49" i="46" s="1"/>
  <c r="CO49" i="46"/>
  <c r="CN49" i="46"/>
  <c r="Y49" i="46" s="1"/>
  <c r="CM49" i="46"/>
  <c r="X49" i="46" s="1"/>
  <c r="CL49" i="46"/>
  <c r="W49" i="46" s="1"/>
  <c r="CK49" i="46"/>
  <c r="V49" i="46" s="1"/>
  <c r="CJ49" i="46"/>
  <c r="CI49" i="46"/>
  <c r="T49" i="46" s="1"/>
  <c r="CH49" i="46"/>
  <c r="S49" i="46" s="1"/>
  <c r="CG49" i="46"/>
  <c r="R49" i="46" s="1"/>
  <c r="CF49" i="46"/>
  <c r="CE49" i="46"/>
  <c r="CD49" i="46"/>
  <c r="O49" i="46" s="1"/>
  <c r="CC49" i="46"/>
  <c r="N49" i="46" s="1"/>
  <c r="CB49" i="46"/>
  <c r="CA49" i="46"/>
  <c r="BZ49" i="46"/>
  <c r="K49" i="46" s="1"/>
  <c r="BY49" i="46"/>
  <c r="J49" i="46" s="1"/>
  <c r="BX49" i="46"/>
  <c r="BW49" i="46"/>
  <c r="BV49" i="46"/>
  <c r="BU49" i="46"/>
  <c r="F49" i="46" s="1"/>
  <c r="BT49" i="46"/>
  <c r="E49" i="46" s="1"/>
  <c r="BS49" i="46"/>
  <c r="D49" i="46" s="1"/>
  <c r="B49" i="46"/>
  <c r="B49" i="44" s="1"/>
  <c r="A49" i="46"/>
  <c r="A47" i="27" s="1"/>
  <c r="EF48" i="46"/>
  <c r="BQ48" i="46" s="1"/>
  <c r="EE48" i="46"/>
  <c r="ED48" i="46"/>
  <c r="BO48" i="46" s="1"/>
  <c r="EC48" i="46"/>
  <c r="EB48" i="46"/>
  <c r="EA48" i="46"/>
  <c r="BL48" i="46" s="1"/>
  <c r="DZ48" i="46"/>
  <c r="BK48" i="46" s="1"/>
  <c r="DY48" i="46"/>
  <c r="DX48" i="46"/>
  <c r="DW48" i="46"/>
  <c r="DV48" i="46"/>
  <c r="BG48" i="46" s="1"/>
  <c r="DU48" i="46"/>
  <c r="DT48" i="46"/>
  <c r="DS48" i="46"/>
  <c r="BD48" i="46" s="1"/>
  <c r="DR48" i="46"/>
  <c r="BC48" i="46" s="1"/>
  <c r="DQ48" i="46"/>
  <c r="BB48" i="46" s="1"/>
  <c r="DP48" i="46"/>
  <c r="DO48" i="46"/>
  <c r="DN48" i="46"/>
  <c r="AY48" i="46" s="1"/>
  <c r="DM48" i="46"/>
  <c r="DL48" i="46"/>
  <c r="AW48" i="46" s="1"/>
  <c r="DK48" i="46"/>
  <c r="DJ48" i="46"/>
  <c r="AU48" i="46" s="1"/>
  <c r="DI48" i="46"/>
  <c r="DH48" i="46"/>
  <c r="DG48" i="46"/>
  <c r="DF48" i="46"/>
  <c r="AQ48" i="46" s="1"/>
  <c r="DE48" i="46"/>
  <c r="DD48" i="46"/>
  <c r="DC48" i="46"/>
  <c r="AN48" i="46" s="1"/>
  <c r="DB48" i="46"/>
  <c r="AM48" i="46" s="1"/>
  <c r="DA48" i="46"/>
  <c r="CZ48" i="46"/>
  <c r="CY48" i="46"/>
  <c r="CX48" i="46"/>
  <c r="AI48" i="46" s="1"/>
  <c r="CW48" i="46"/>
  <c r="CV48" i="46"/>
  <c r="CU48" i="46"/>
  <c r="CT48" i="46"/>
  <c r="CS48" i="46"/>
  <c r="AD48" i="46" s="1"/>
  <c r="CR48" i="46"/>
  <c r="AC48" i="46" s="1"/>
  <c r="CQ48" i="46"/>
  <c r="CP48" i="46"/>
  <c r="AA48" i="46" s="1"/>
  <c r="CO48" i="46"/>
  <c r="Z48" i="46" s="1"/>
  <c r="CN48" i="46"/>
  <c r="CM48" i="46"/>
  <c r="X48" i="46" s="1"/>
  <c r="CL48" i="46"/>
  <c r="W48" i="46" s="1"/>
  <c r="CK48" i="46"/>
  <c r="CJ48" i="46"/>
  <c r="CI48" i="46"/>
  <c r="CH48" i="46"/>
  <c r="CG48" i="46"/>
  <c r="CF48" i="46"/>
  <c r="Q48" i="46" s="1"/>
  <c r="CE48" i="46"/>
  <c r="P48" i="46" s="1"/>
  <c r="CD48" i="46"/>
  <c r="O48" i="46" s="1"/>
  <c r="CC48" i="46"/>
  <c r="CB48" i="46"/>
  <c r="CA48" i="46"/>
  <c r="BZ48" i="46"/>
  <c r="K48" i="46" s="1"/>
  <c r="BY48" i="46"/>
  <c r="BX48" i="46"/>
  <c r="I48" i="46" s="1"/>
  <c r="BW48" i="46"/>
  <c r="H48" i="46" s="1"/>
  <c r="BV48" i="46"/>
  <c r="BU48" i="46"/>
  <c r="BT48" i="46"/>
  <c r="BS48" i="46"/>
  <c r="B48" i="46"/>
  <c r="B48" i="44" s="1"/>
  <c r="A48" i="46"/>
  <c r="EF47" i="46"/>
  <c r="BQ47" i="46" s="1"/>
  <c r="EE47" i="46"/>
  <c r="ED47" i="46"/>
  <c r="BO47" i="46" s="1"/>
  <c r="EC47" i="46"/>
  <c r="EB47" i="46"/>
  <c r="EA47" i="46"/>
  <c r="DZ47" i="46"/>
  <c r="DY47" i="46"/>
  <c r="DX47" i="46"/>
  <c r="DW47" i="46"/>
  <c r="BH47" i="46" s="1"/>
  <c r="DV47" i="46"/>
  <c r="BG47" i="44" s="1"/>
  <c r="DU47" i="46"/>
  <c r="DT47" i="46"/>
  <c r="BE47" i="46" s="1"/>
  <c r="DS47" i="46"/>
  <c r="DR47" i="46"/>
  <c r="BC47" i="46" s="1"/>
  <c r="DQ47" i="46"/>
  <c r="DP47" i="46"/>
  <c r="DO47" i="46"/>
  <c r="AZ47" i="46" s="1"/>
  <c r="DN47" i="46"/>
  <c r="AY47" i="46" s="1"/>
  <c r="DM47" i="46"/>
  <c r="DL47" i="46"/>
  <c r="DK47" i="46"/>
  <c r="AV47" i="46" s="1"/>
  <c r="DJ47" i="46"/>
  <c r="AU47" i="46" s="1"/>
  <c r="DI47" i="46"/>
  <c r="DH47" i="46"/>
  <c r="AS47" i="46" s="1"/>
  <c r="DG47" i="46"/>
  <c r="AR47" i="46" s="1"/>
  <c r="DF47" i="46"/>
  <c r="DE47" i="46"/>
  <c r="AP47" i="46" s="1"/>
  <c r="DD47" i="46"/>
  <c r="AO47" i="46" s="1"/>
  <c r="DC47" i="46"/>
  <c r="AN47" i="46" s="1"/>
  <c r="DB47" i="46"/>
  <c r="AM47" i="46" s="1"/>
  <c r="DA47" i="46"/>
  <c r="CZ47" i="46"/>
  <c r="AK47" i="46" s="1"/>
  <c r="CY47" i="46"/>
  <c r="AJ47" i="46" s="1"/>
  <c r="CX47" i="46"/>
  <c r="AI47" i="46" s="1"/>
  <c r="CW47" i="46"/>
  <c r="CV47" i="46"/>
  <c r="CU47" i="46"/>
  <c r="CT47" i="46"/>
  <c r="AE47" i="46" s="1"/>
  <c r="CS47" i="46"/>
  <c r="CR47" i="46"/>
  <c r="AC47" i="46" s="1"/>
  <c r="CQ47" i="46"/>
  <c r="AB47" i="46" s="1"/>
  <c r="CP47" i="46"/>
  <c r="AA47" i="46" s="1"/>
  <c r="CO47" i="46"/>
  <c r="Z47" i="46" s="1"/>
  <c r="CN47" i="46"/>
  <c r="CM47" i="46"/>
  <c r="X47" i="46" s="1"/>
  <c r="CL47" i="46"/>
  <c r="CK47" i="46"/>
  <c r="CJ47" i="46"/>
  <c r="U47" i="46" s="1"/>
  <c r="CI47" i="46"/>
  <c r="T47" i="46" s="1"/>
  <c r="CH47" i="46"/>
  <c r="S47" i="46" s="1"/>
  <c r="CG47" i="46"/>
  <c r="CF47" i="46"/>
  <c r="CE47" i="46"/>
  <c r="CD47" i="46"/>
  <c r="O47" i="46" s="1"/>
  <c r="CC47" i="46"/>
  <c r="CB47" i="46"/>
  <c r="CA47" i="46"/>
  <c r="L47" i="46" s="1"/>
  <c r="BZ47" i="46"/>
  <c r="K47" i="46" s="1"/>
  <c r="BY47" i="46"/>
  <c r="J47" i="44" s="1"/>
  <c r="BX47" i="46"/>
  <c r="I47" i="46" s="1"/>
  <c r="BW47" i="46"/>
  <c r="BV47" i="46"/>
  <c r="G47" i="46" s="1"/>
  <c r="BU47" i="46"/>
  <c r="BT47" i="46"/>
  <c r="E47" i="46" s="1"/>
  <c r="BS47" i="46"/>
  <c r="B47" i="46"/>
  <c r="B47" i="44" s="1"/>
  <c r="A47" i="46"/>
  <c r="A45" i="27" s="1"/>
  <c r="EF46" i="46"/>
  <c r="BQ46" i="46" s="1"/>
  <c r="EE46" i="46"/>
  <c r="ED46" i="46"/>
  <c r="BO46" i="46" s="1"/>
  <c r="EC46" i="46"/>
  <c r="BN46" i="46" s="1"/>
  <c r="EB46" i="46"/>
  <c r="BM46" i="46" s="1"/>
  <c r="EA46" i="46"/>
  <c r="DZ46" i="46"/>
  <c r="DY46" i="46"/>
  <c r="BJ46" i="46" s="1"/>
  <c r="DX46" i="46"/>
  <c r="BI46" i="46" s="1"/>
  <c r="DW46" i="46"/>
  <c r="DV46" i="46"/>
  <c r="BG46" i="46" s="1"/>
  <c r="DU46" i="46"/>
  <c r="BF46" i="46" s="1"/>
  <c r="DT46" i="46"/>
  <c r="BE46" i="46" s="1"/>
  <c r="DS46" i="46"/>
  <c r="DR46" i="46"/>
  <c r="DQ46" i="46"/>
  <c r="DP46" i="46"/>
  <c r="BA46" i="46" s="1"/>
  <c r="DO46" i="46"/>
  <c r="DN46" i="46"/>
  <c r="DM46" i="46"/>
  <c r="AX46" i="46" s="1"/>
  <c r="DL46" i="46"/>
  <c r="AW46" i="46" s="1"/>
  <c r="DK46" i="46"/>
  <c r="DJ46" i="46"/>
  <c r="DI46" i="46"/>
  <c r="AT46" i="46" s="1"/>
  <c r="DH46" i="46"/>
  <c r="AS46" i="46" s="1"/>
  <c r="DG46" i="46"/>
  <c r="DF46" i="46"/>
  <c r="DE46" i="46"/>
  <c r="AP46" i="46" s="1"/>
  <c r="DD46" i="46"/>
  <c r="AO46" i="46" s="1"/>
  <c r="DC46" i="46"/>
  <c r="AN46" i="46" s="1"/>
  <c r="DB46" i="46"/>
  <c r="DA46" i="46"/>
  <c r="CZ46" i="46"/>
  <c r="AK46" i="46" s="1"/>
  <c r="CY46" i="46"/>
  <c r="CX46" i="46"/>
  <c r="AI46" i="46" s="1"/>
  <c r="CW46" i="46"/>
  <c r="AH46" i="46" s="1"/>
  <c r="CV46" i="46"/>
  <c r="AG46" i="46" s="1"/>
  <c r="CU46" i="46"/>
  <c r="CT46" i="46"/>
  <c r="CS46" i="46"/>
  <c r="AD46" i="46" s="1"/>
  <c r="CR46" i="46"/>
  <c r="AC46" i="46" s="1"/>
  <c r="CQ46" i="46"/>
  <c r="CP46" i="46"/>
  <c r="CO46" i="46"/>
  <c r="Z46" i="46" s="1"/>
  <c r="CN46" i="46"/>
  <c r="Y46" i="46" s="1"/>
  <c r="CM46" i="46"/>
  <c r="X46" i="46" s="1"/>
  <c r="CL46" i="46"/>
  <c r="CK46" i="46"/>
  <c r="V46" i="46" s="1"/>
  <c r="CJ46" i="46"/>
  <c r="CI46" i="46"/>
  <c r="T46" i="46" s="1"/>
  <c r="CH46" i="46"/>
  <c r="S46" i="46" s="1"/>
  <c r="CG46" i="46"/>
  <c r="CF46" i="46"/>
  <c r="Q46" i="46" s="1"/>
  <c r="CE46" i="46"/>
  <c r="P46" i="46" s="1"/>
  <c r="CD46" i="46"/>
  <c r="CC46" i="46"/>
  <c r="CB46" i="46"/>
  <c r="M46" i="46" s="1"/>
  <c r="CA46" i="46"/>
  <c r="BZ46" i="46"/>
  <c r="BY46" i="46"/>
  <c r="J46" i="46" s="1"/>
  <c r="BX46" i="46"/>
  <c r="I46" i="46" s="1"/>
  <c r="BW46" i="46"/>
  <c r="H46" i="46" s="1"/>
  <c r="BV46" i="46"/>
  <c r="BU46" i="46"/>
  <c r="F46" i="46" s="1"/>
  <c r="BT46" i="46"/>
  <c r="E46" i="46" s="1"/>
  <c r="BS46" i="46"/>
  <c r="D46" i="46" s="1"/>
  <c r="B46" i="46"/>
  <c r="B46" i="44" s="1"/>
  <c r="A46" i="46"/>
  <c r="A44" i="27" s="1"/>
  <c r="EF45" i="46"/>
  <c r="BQ45" i="46" s="1"/>
  <c r="EE45" i="46"/>
  <c r="ED45" i="46"/>
  <c r="EC45" i="46"/>
  <c r="BN45" i="46" s="1"/>
  <c r="EB45" i="46"/>
  <c r="BM45" i="46" s="1"/>
  <c r="EA45" i="46"/>
  <c r="DZ45" i="46"/>
  <c r="DY45" i="46"/>
  <c r="BJ45" i="46" s="1"/>
  <c r="DX45" i="46"/>
  <c r="BI45" i="46" s="1"/>
  <c r="DW45" i="46"/>
  <c r="DV45" i="46"/>
  <c r="DU45" i="46"/>
  <c r="DT45" i="46"/>
  <c r="BE45" i="46" s="1"/>
  <c r="DS45" i="46"/>
  <c r="DR45" i="46"/>
  <c r="DQ45" i="46"/>
  <c r="DP45" i="46"/>
  <c r="BA45" i="46" s="1"/>
  <c r="DO45" i="46"/>
  <c r="DN45" i="46"/>
  <c r="AY45" i="46" s="1"/>
  <c r="DM45" i="46"/>
  <c r="AX45" i="46" s="1"/>
  <c r="DL45" i="46"/>
  <c r="AW45" i="46" s="1"/>
  <c r="DK45" i="46"/>
  <c r="DJ45" i="46"/>
  <c r="DI45" i="46"/>
  <c r="AT45" i="46" s="1"/>
  <c r="DH45" i="46"/>
  <c r="AS45" i="46" s="1"/>
  <c r="DG45" i="46"/>
  <c r="DF45" i="46"/>
  <c r="DE45" i="46"/>
  <c r="AP45" i="46" s="1"/>
  <c r="DD45" i="46"/>
  <c r="AO45" i="46" s="1"/>
  <c r="DC45" i="46"/>
  <c r="DB45" i="46"/>
  <c r="DA45" i="46"/>
  <c r="AL45" i="46" s="1"/>
  <c r="CZ45" i="46"/>
  <c r="AK45" i="46" s="1"/>
  <c r="CY45" i="46"/>
  <c r="CX45" i="46"/>
  <c r="CW45" i="46"/>
  <c r="CV45" i="46"/>
  <c r="AG45" i="46" s="1"/>
  <c r="CU45" i="46"/>
  <c r="CT45" i="46"/>
  <c r="CS45" i="46"/>
  <c r="AD45" i="46" s="1"/>
  <c r="CR45" i="46"/>
  <c r="AC45" i="46" s="1"/>
  <c r="CQ45" i="46"/>
  <c r="AB45" i="46" s="1"/>
  <c r="CP45" i="46"/>
  <c r="CO45" i="46"/>
  <c r="CN45" i="46"/>
  <c r="Y45" i="46" s="1"/>
  <c r="CM45" i="46"/>
  <c r="CL45" i="46"/>
  <c r="CK45" i="46"/>
  <c r="V45" i="46" s="1"/>
  <c r="CJ45" i="46"/>
  <c r="U45" i="46" s="1"/>
  <c r="CI45" i="46"/>
  <c r="T45" i="46" s="1"/>
  <c r="CH45" i="46"/>
  <c r="S45" i="46" s="1"/>
  <c r="CG45" i="46"/>
  <c r="R45" i="46" s="1"/>
  <c r="CF45" i="46"/>
  <c r="Q45" i="46" s="1"/>
  <c r="CE45" i="46"/>
  <c r="CD45" i="46"/>
  <c r="CC45" i="46"/>
  <c r="N45" i="46" s="1"/>
  <c r="CB45" i="46"/>
  <c r="M45" i="46" s="1"/>
  <c r="CA45" i="46"/>
  <c r="BZ45" i="46"/>
  <c r="BY45" i="46"/>
  <c r="BX45" i="46"/>
  <c r="I45" i="46" s="1"/>
  <c r="BW45" i="46"/>
  <c r="BV45" i="46"/>
  <c r="BU45" i="46"/>
  <c r="F45" i="46" s="1"/>
  <c r="BT45" i="46"/>
  <c r="BS45" i="46"/>
  <c r="B45" i="46"/>
  <c r="B45" i="44" s="1"/>
  <c r="A45" i="46"/>
  <c r="A43" i="27" s="1"/>
  <c r="EF44" i="46"/>
  <c r="BQ44" i="46" s="1"/>
  <c r="EE44" i="46"/>
  <c r="ED44" i="46"/>
  <c r="BO44" i="44" s="1"/>
  <c r="EC44" i="46"/>
  <c r="BN44" i="46" s="1"/>
  <c r="EB44" i="46"/>
  <c r="BM44" i="46" s="1"/>
  <c r="EA44" i="46"/>
  <c r="DZ44" i="46"/>
  <c r="BK44" i="46" s="1"/>
  <c r="DY44" i="46"/>
  <c r="DX44" i="46"/>
  <c r="BI44" i="46" s="1"/>
  <c r="DW44" i="46"/>
  <c r="DV44" i="46"/>
  <c r="DU44" i="46"/>
  <c r="BF44" i="46" s="1"/>
  <c r="DT44" i="46"/>
  <c r="BE44" i="46" s="1"/>
  <c r="DS44" i="46"/>
  <c r="DR44" i="46"/>
  <c r="DQ44" i="46"/>
  <c r="BB44" i="46" s="1"/>
  <c r="DP44" i="46"/>
  <c r="BA44" i="46" s="1"/>
  <c r="DO44" i="46"/>
  <c r="DN44" i="46"/>
  <c r="AY44" i="46" s="1"/>
  <c r="DM44" i="46"/>
  <c r="AX44" i="46" s="1"/>
  <c r="DL44" i="46"/>
  <c r="AW44" i="46" s="1"/>
  <c r="DK44" i="46"/>
  <c r="DJ44" i="46"/>
  <c r="DI44" i="46"/>
  <c r="AT44" i="46" s="1"/>
  <c r="DH44" i="46"/>
  <c r="AS44" i="46" s="1"/>
  <c r="DG44" i="46"/>
  <c r="DF44" i="46"/>
  <c r="AQ44" i="46" s="1"/>
  <c r="DE44" i="46"/>
  <c r="AP44" i="46" s="1"/>
  <c r="DD44" i="46"/>
  <c r="AO44" i="46" s="1"/>
  <c r="DC44" i="46"/>
  <c r="DB44" i="46"/>
  <c r="AM44" i="46" s="1"/>
  <c r="DA44" i="46"/>
  <c r="CZ44" i="46"/>
  <c r="AK44" i="46" s="1"/>
  <c r="CY44" i="46"/>
  <c r="AJ44" i="46" s="1"/>
  <c r="CX44" i="46"/>
  <c r="AI44" i="46" s="1"/>
  <c r="CW44" i="46"/>
  <c r="CV44" i="46"/>
  <c r="AG44" i="46" s="1"/>
  <c r="CU44" i="46"/>
  <c r="CT44" i="46"/>
  <c r="AE44" i="46" s="1"/>
  <c r="CS44" i="46"/>
  <c r="AD44" i="46" s="1"/>
  <c r="CR44" i="46"/>
  <c r="CQ44" i="46"/>
  <c r="CP44" i="46"/>
  <c r="AA44" i="46" s="1"/>
  <c r="CO44" i="46"/>
  <c r="Z44" i="46" s="1"/>
  <c r="CN44" i="46"/>
  <c r="Y44" i="46" s="1"/>
  <c r="CM44" i="46"/>
  <c r="CL44" i="46"/>
  <c r="CK44" i="46"/>
  <c r="CJ44" i="46"/>
  <c r="U44" i="46" s="1"/>
  <c r="CI44" i="46"/>
  <c r="CH44" i="46"/>
  <c r="CG44" i="46"/>
  <c r="R44" i="46" s="1"/>
  <c r="CF44" i="46"/>
  <c r="Q44" i="46" s="1"/>
  <c r="CE44" i="46"/>
  <c r="CD44" i="46"/>
  <c r="O44" i="46" s="1"/>
  <c r="CC44" i="46"/>
  <c r="N44" i="46" s="1"/>
  <c r="CB44" i="46"/>
  <c r="M44" i="46" s="1"/>
  <c r="CA44" i="46"/>
  <c r="L44" i="46" s="1"/>
  <c r="BZ44" i="46"/>
  <c r="BY44" i="46"/>
  <c r="J44" i="46" s="1"/>
  <c r="BX44" i="46"/>
  <c r="I44" i="46" s="1"/>
  <c r="BW44" i="46"/>
  <c r="BV44" i="46"/>
  <c r="BU44" i="46"/>
  <c r="BT44" i="46"/>
  <c r="BS44" i="46"/>
  <c r="BO44" i="46"/>
  <c r="B44" i="46"/>
  <c r="B44" i="44" s="1"/>
  <c r="A44" i="46"/>
  <c r="A42" i="27" s="1"/>
  <c r="EF43" i="46"/>
  <c r="EE43" i="46"/>
  <c r="ED43" i="46"/>
  <c r="BO43" i="46" s="1"/>
  <c r="EC43" i="46"/>
  <c r="BN43" i="46" s="1"/>
  <c r="EB43" i="46"/>
  <c r="EA43" i="46"/>
  <c r="BL43" i="46" s="1"/>
  <c r="DZ43" i="46"/>
  <c r="BK43" i="46" s="1"/>
  <c r="DY43" i="46"/>
  <c r="DX43" i="46"/>
  <c r="DW43" i="46"/>
  <c r="DV43" i="46"/>
  <c r="DU43" i="46"/>
  <c r="BF43" i="46" s="1"/>
  <c r="DT43" i="46"/>
  <c r="BE43" i="46" s="1"/>
  <c r="DS43" i="46"/>
  <c r="BD43" i="46" s="1"/>
  <c r="DR43" i="46"/>
  <c r="BC43" i="46" s="1"/>
  <c r="DQ43" i="46"/>
  <c r="BB43" i="46" s="1"/>
  <c r="DP43" i="46"/>
  <c r="DO43" i="46"/>
  <c r="AZ43" i="46" s="1"/>
  <c r="DN43" i="46"/>
  <c r="DM43" i="46"/>
  <c r="AX43" i="46" s="1"/>
  <c r="DL43" i="46"/>
  <c r="DK43" i="46"/>
  <c r="AV43" i="46" s="1"/>
  <c r="DJ43" i="46"/>
  <c r="AU43" i="46" s="1"/>
  <c r="DI43" i="46"/>
  <c r="AT43" i="46" s="1"/>
  <c r="DH43" i="46"/>
  <c r="AS43" i="46" s="1"/>
  <c r="DG43" i="46"/>
  <c r="DF43" i="46"/>
  <c r="AQ43" i="46" s="1"/>
  <c r="DE43" i="46"/>
  <c r="DD43" i="46"/>
  <c r="DC43" i="46"/>
  <c r="AN43" i="46" s="1"/>
  <c r="DB43" i="46"/>
  <c r="AM43" i="46" s="1"/>
  <c r="DA43" i="46"/>
  <c r="AL43" i="46" s="1"/>
  <c r="CZ43" i="46"/>
  <c r="CY43" i="46"/>
  <c r="AJ43" i="46" s="1"/>
  <c r="CX43" i="46"/>
  <c r="AI43" i="46" s="1"/>
  <c r="CW43" i="46"/>
  <c r="AH43" i="46" s="1"/>
  <c r="CV43" i="46"/>
  <c r="CU43" i="46"/>
  <c r="AF43" i="46" s="1"/>
  <c r="CT43" i="46"/>
  <c r="AE43" i="46" s="1"/>
  <c r="CS43" i="46"/>
  <c r="CR43" i="46"/>
  <c r="CQ43" i="46"/>
  <c r="CP43" i="46"/>
  <c r="CO43" i="46"/>
  <c r="Z43" i="46" s="1"/>
  <c r="CN43" i="46"/>
  <c r="CM43" i="46"/>
  <c r="X43" i="46" s="1"/>
  <c r="CL43" i="46"/>
  <c r="W43" i="46" s="1"/>
  <c r="CK43" i="46"/>
  <c r="V43" i="46" s="1"/>
  <c r="CJ43" i="46"/>
  <c r="CI43" i="46"/>
  <c r="CH43" i="46"/>
  <c r="CG43" i="46"/>
  <c r="R43" i="46" s="1"/>
  <c r="CF43" i="46"/>
  <c r="CE43" i="46"/>
  <c r="P43" i="46" s="1"/>
  <c r="CD43" i="46"/>
  <c r="O43" i="46" s="1"/>
  <c r="CC43" i="46"/>
  <c r="N43" i="46" s="1"/>
  <c r="CB43" i="46"/>
  <c r="M43" i="46" s="1"/>
  <c r="CA43" i="46"/>
  <c r="BZ43" i="46"/>
  <c r="BY43" i="46"/>
  <c r="J43" i="46" s="1"/>
  <c r="BX43" i="46"/>
  <c r="BW43" i="46"/>
  <c r="H43" i="46" s="1"/>
  <c r="BV43" i="46"/>
  <c r="G43" i="46" s="1"/>
  <c r="BU43" i="46"/>
  <c r="F43" i="46" s="1"/>
  <c r="BT43" i="46"/>
  <c r="BS43" i="46"/>
  <c r="B43" i="46"/>
  <c r="B43" i="44" s="1"/>
  <c r="A43" i="46"/>
  <c r="A41" i="27" s="1"/>
  <c r="EF42" i="46"/>
  <c r="EE42" i="46"/>
  <c r="BP42" i="46" s="1"/>
  <c r="ED42" i="46"/>
  <c r="BO42" i="44" s="1"/>
  <c r="EC42" i="46"/>
  <c r="BN42" i="46" s="1"/>
  <c r="EB42" i="46"/>
  <c r="EA42" i="46"/>
  <c r="DZ42" i="46"/>
  <c r="DY42" i="46"/>
  <c r="BJ42" i="46" s="1"/>
  <c r="DX42" i="46"/>
  <c r="DW42" i="46"/>
  <c r="DV42" i="46"/>
  <c r="BG42" i="46" s="1"/>
  <c r="DU42" i="46"/>
  <c r="DT42" i="46"/>
  <c r="BE42" i="46" s="1"/>
  <c r="DS42" i="46"/>
  <c r="DR42" i="46"/>
  <c r="DQ42" i="46"/>
  <c r="BB42" i="46" s="1"/>
  <c r="DP42" i="46"/>
  <c r="DO42" i="46"/>
  <c r="DN42" i="46"/>
  <c r="AY42" i="46" s="1"/>
  <c r="DM42" i="46"/>
  <c r="AX42" i="46" s="1"/>
  <c r="DL42" i="46"/>
  <c r="DK42" i="46"/>
  <c r="DJ42" i="46"/>
  <c r="AU42" i="46" s="1"/>
  <c r="DI42" i="46"/>
  <c r="AT42" i="46" s="1"/>
  <c r="DH42" i="46"/>
  <c r="DG42" i="46"/>
  <c r="AR42" i="46" s="1"/>
  <c r="DF42" i="46"/>
  <c r="AQ42" i="46" s="1"/>
  <c r="DE42" i="46"/>
  <c r="AP42" i="46" s="1"/>
  <c r="DD42" i="46"/>
  <c r="AO42" i="46" s="1"/>
  <c r="DC42" i="46"/>
  <c r="DB42" i="46"/>
  <c r="DA42" i="46"/>
  <c r="AL42" i="46" s="1"/>
  <c r="CZ42" i="46"/>
  <c r="CY42" i="46"/>
  <c r="CX42" i="46"/>
  <c r="AI42" i="46" s="1"/>
  <c r="CW42" i="46"/>
  <c r="AH42" i="46" s="1"/>
  <c r="CV42" i="46"/>
  <c r="CU42" i="46"/>
  <c r="CT42" i="46"/>
  <c r="AE42" i="46" s="1"/>
  <c r="CS42" i="46"/>
  <c r="AD42" i="46" s="1"/>
  <c r="CR42" i="46"/>
  <c r="AC42" i="46" s="1"/>
  <c r="CQ42" i="46"/>
  <c r="AB42" i="46" s="1"/>
  <c r="CP42" i="46"/>
  <c r="AA42" i="46" s="1"/>
  <c r="CO42" i="46"/>
  <c r="Z42" i="46" s="1"/>
  <c r="CN42" i="46"/>
  <c r="Y42" i="46" s="1"/>
  <c r="CM42" i="46"/>
  <c r="CL42" i="46"/>
  <c r="W42" i="46" s="1"/>
  <c r="CK42" i="46"/>
  <c r="CJ42" i="46"/>
  <c r="U42" i="46" s="1"/>
  <c r="CI42" i="46"/>
  <c r="T42" i="46" s="1"/>
  <c r="CH42" i="46"/>
  <c r="S42" i="46" s="1"/>
  <c r="CG42" i="46"/>
  <c r="R42" i="46" s="1"/>
  <c r="CF42" i="46"/>
  <c r="CE42" i="46"/>
  <c r="CD42" i="46"/>
  <c r="CC42" i="46"/>
  <c r="N42" i="46" s="1"/>
  <c r="CB42" i="46"/>
  <c r="CA42" i="46"/>
  <c r="L42" i="46" s="1"/>
  <c r="BZ42" i="46"/>
  <c r="K42" i="46" s="1"/>
  <c r="BY42" i="46"/>
  <c r="J42" i="46" s="1"/>
  <c r="BX42" i="46"/>
  <c r="BW42" i="46"/>
  <c r="BV42" i="46"/>
  <c r="G42" i="46" s="1"/>
  <c r="BU42" i="46"/>
  <c r="F42" i="46" s="1"/>
  <c r="BT42" i="46"/>
  <c r="BS42" i="46"/>
  <c r="D42" i="46" s="1"/>
  <c r="BO42" i="46"/>
  <c r="B42" i="46"/>
  <c r="B42" i="44" s="1"/>
  <c r="A42" i="46"/>
  <c r="EF41" i="46"/>
  <c r="BQ41" i="46" s="1"/>
  <c r="EE41" i="46"/>
  <c r="ED41" i="46"/>
  <c r="BO41" i="46" s="1"/>
  <c r="EC41" i="46"/>
  <c r="EB41" i="46"/>
  <c r="EA41" i="46"/>
  <c r="BL41" i="46" s="1"/>
  <c r="DZ41" i="46"/>
  <c r="BK41" i="46" s="1"/>
  <c r="DY41" i="46"/>
  <c r="DX41" i="46"/>
  <c r="BI41" i="46" s="1"/>
  <c r="DW41" i="46"/>
  <c r="DV41" i="46"/>
  <c r="DU41" i="46"/>
  <c r="DT41" i="46"/>
  <c r="DS41" i="46"/>
  <c r="DR41" i="46"/>
  <c r="BC41" i="46" s="1"/>
  <c r="DQ41" i="46"/>
  <c r="BB41" i="46" s="1"/>
  <c r="DP41" i="46"/>
  <c r="BA41" i="46" s="1"/>
  <c r="DO41" i="46"/>
  <c r="AZ41" i="46" s="1"/>
  <c r="DN41" i="46"/>
  <c r="AY41" i="46" s="1"/>
  <c r="DM41" i="46"/>
  <c r="AX41" i="46" s="1"/>
  <c r="DL41" i="46"/>
  <c r="DK41" i="46"/>
  <c r="AV41" i="46" s="1"/>
  <c r="DJ41" i="46"/>
  <c r="DI41" i="46"/>
  <c r="DH41" i="46"/>
  <c r="AS41" i="46" s="1"/>
  <c r="DG41" i="46"/>
  <c r="DF41" i="46"/>
  <c r="AQ41" i="46" s="1"/>
  <c r="DE41" i="46"/>
  <c r="AP41" i="46" s="1"/>
  <c r="DD41" i="46"/>
  <c r="DC41" i="46"/>
  <c r="AN41" i="46" s="1"/>
  <c r="DB41" i="46"/>
  <c r="AM41" i="46" s="1"/>
  <c r="DA41" i="46"/>
  <c r="CZ41" i="46"/>
  <c r="AK41" i="46" s="1"/>
  <c r="CY41" i="46"/>
  <c r="AJ41" i="46" s="1"/>
  <c r="CX41" i="46"/>
  <c r="CW41" i="46"/>
  <c r="AH41" i="46" s="1"/>
  <c r="CV41" i="46"/>
  <c r="CU41" i="46"/>
  <c r="AF41" i="46" s="1"/>
  <c r="CT41" i="46"/>
  <c r="AE41" i="46" s="1"/>
  <c r="CS41" i="46"/>
  <c r="AD41" i="46" s="1"/>
  <c r="CR41" i="46"/>
  <c r="CQ41" i="46"/>
  <c r="AB41" i="46" s="1"/>
  <c r="CP41" i="46"/>
  <c r="CO41" i="46"/>
  <c r="CN41" i="46"/>
  <c r="CM41" i="46"/>
  <c r="X41" i="46" s="1"/>
  <c r="CL41" i="46"/>
  <c r="W41" i="46" s="1"/>
  <c r="CK41" i="46"/>
  <c r="V41" i="46" s="1"/>
  <c r="CJ41" i="46"/>
  <c r="CI41" i="46"/>
  <c r="CH41" i="46"/>
  <c r="S41" i="46" s="1"/>
  <c r="CG41" i="46"/>
  <c r="CF41" i="46"/>
  <c r="CE41" i="46"/>
  <c r="P41" i="46" s="1"/>
  <c r="CD41" i="46"/>
  <c r="CC41" i="46"/>
  <c r="CB41" i="46"/>
  <c r="M41" i="46" s="1"/>
  <c r="CA41" i="46"/>
  <c r="L41" i="46" s="1"/>
  <c r="BZ41" i="46"/>
  <c r="K41" i="46" s="1"/>
  <c r="BY41" i="46"/>
  <c r="J41" i="46" s="1"/>
  <c r="BX41" i="46"/>
  <c r="BW41" i="46"/>
  <c r="H41" i="46" s="1"/>
  <c r="BV41" i="46"/>
  <c r="G41" i="46" s="1"/>
  <c r="BU41" i="46"/>
  <c r="BT41" i="46"/>
  <c r="BS41" i="46"/>
  <c r="B41" i="46"/>
  <c r="B41" i="44" s="1"/>
  <c r="A41" i="46"/>
  <c r="EF40" i="46"/>
  <c r="BQ40" i="46" s="1"/>
  <c r="EE40" i="46"/>
  <c r="BP40" i="46" s="1"/>
  <c r="ED40" i="46"/>
  <c r="BO40" i="46" s="1"/>
  <c r="EC40" i="46"/>
  <c r="EB40" i="46"/>
  <c r="EA40" i="46"/>
  <c r="DZ40" i="46"/>
  <c r="BK40" i="46" s="1"/>
  <c r="DY40" i="46"/>
  <c r="BJ40" i="46" s="1"/>
  <c r="DX40" i="46"/>
  <c r="BI40" i="46" s="1"/>
  <c r="DW40" i="46"/>
  <c r="BH40" i="46" s="1"/>
  <c r="DV40" i="46"/>
  <c r="BG40" i="46" s="1"/>
  <c r="DU40" i="46"/>
  <c r="DT40" i="46"/>
  <c r="DS40" i="46"/>
  <c r="DR40" i="46"/>
  <c r="BC40" i="46" s="1"/>
  <c r="DQ40" i="46"/>
  <c r="DP40" i="46"/>
  <c r="BA40" i="46" s="1"/>
  <c r="DO40" i="46"/>
  <c r="AZ40" i="46" s="1"/>
  <c r="DN40" i="46"/>
  <c r="AY40" i="46" s="1"/>
  <c r="DM40" i="46"/>
  <c r="DL40" i="46"/>
  <c r="AW40" i="46" s="1"/>
  <c r="DK40" i="46"/>
  <c r="DJ40" i="46"/>
  <c r="DI40" i="46"/>
  <c r="DH40" i="46"/>
  <c r="AS40" i="46" s="1"/>
  <c r="DG40" i="46"/>
  <c r="AR40" i="46" s="1"/>
  <c r="DF40" i="46"/>
  <c r="AQ40" i="46" s="1"/>
  <c r="DE40" i="46"/>
  <c r="DD40" i="46"/>
  <c r="DC40" i="46"/>
  <c r="DB40" i="46"/>
  <c r="AM40" i="46" s="1"/>
  <c r="DA40" i="46"/>
  <c r="CZ40" i="46"/>
  <c r="CY40" i="46"/>
  <c r="AJ40" i="46" s="1"/>
  <c r="CX40" i="46"/>
  <c r="AI40" i="46" s="1"/>
  <c r="CW40" i="46"/>
  <c r="AH40" i="46" s="1"/>
  <c r="CV40" i="46"/>
  <c r="AG40" i="46" s="1"/>
  <c r="CU40" i="46"/>
  <c r="CT40" i="46"/>
  <c r="AE40" i="46" s="1"/>
  <c r="CS40" i="46"/>
  <c r="AD40" i="46" s="1"/>
  <c r="CR40" i="46"/>
  <c r="CQ40" i="46"/>
  <c r="AB40" i="46" s="1"/>
  <c r="CP40" i="46"/>
  <c r="AA40" i="46" s="1"/>
  <c r="CO40" i="46"/>
  <c r="CN40" i="46"/>
  <c r="CM40" i="46"/>
  <c r="CL40" i="46"/>
  <c r="CK40" i="46"/>
  <c r="CJ40" i="46"/>
  <c r="U40" i="46" s="1"/>
  <c r="CI40" i="46"/>
  <c r="CH40" i="46"/>
  <c r="CG40" i="46"/>
  <c r="R40" i="46" s="1"/>
  <c r="CF40" i="46"/>
  <c r="Q40" i="46" s="1"/>
  <c r="CE40" i="46"/>
  <c r="CD40" i="46"/>
  <c r="O40" i="46" s="1"/>
  <c r="CC40" i="46"/>
  <c r="CB40" i="46"/>
  <c r="CA40" i="46"/>
  <c r="L40" i="46" s="1"/>
  <c r="BZ40" i="46"/>
  <c r="K40" i="46" s="1"/>
  <c r="BY40" i="46"/>
  <c r="BX40" i="46"/>
  <c r="BW40" i="46"/>
  <c r="BV40" i="46"/>
  <c r="G40" i="46" s="1"/>
  <c r="BU40" i="46"/>
  <c r="F40" i="46" s="1"/>
  <c r="BT40" i="46"/>
  <c r="E40" i="46" s="1"/>
  <c r="BS40" i="46"/>
  <c r="D40" i="46" s="1"/>
  <c r="B40" i="46"/>
  <c r="B40" i="44" s="1"/>
  <c r="A40" i="46"/>
  <c r="C40" i="46" s="1"/>
  <c r="C40" i="44" s="1"/>
  <c r="EF39" i="46"/>
  <c r="BQ39" i="46" s="1"/>
  <c r="EE39" i="46"/>
  <c r="ED39" i="46"/>
  <c r="EC39" i="46"/>
  <c r="EB39" i="46"/>
  <c r="BM39" i="46" s="1"/>
  <c r="EA39" i="46"/>
  <c r="BL39" i="46" s="1"/>
  <c r="DZ39" i="46"/>
  <c r="BK39" i="46" s="1"/>
  <c r="DY39" i="46"/>
  <c r="DX39" i="46"/>
  <c r="BI39" i="46" s="1"/>
  <c r="DW39" i="46"/>
  <c r="BH39" i="46" s="1"/>
  <c r="DV39" i="46"/>
  <c r="DU39" i="46"/>
  <c r="DT39" i="46"/>
  <c r="DS39" i="46"/>
  <c r="BD39" i="46" s="1"/>
  <c r="DR39" i="46"/>
  <c r="DQ39" i="46"/>
  <c r="DP39" i="46"/>
  <c r="DO39" i="46"/>
  <c r="DN39" i="46"/>
  <c r="DM39" i="46"/>
  <c r="AX39" i="46" s="1"/>
  <c r="DL39" i="46"/>
  <c r="DK39" i="46"/>
  <c r="DJ39" i="46"/>
  <c r="AU39" i="46" s="1"/>
  <c r="DI39" i="46"/>
  <c r="DH39" i="46"/>
  <c r="DG39" i="46"/>
  <c r="AR39" i="46" s="1"/>
  <c r="DF39" i="46"/>
  <c r="DE39" i="46"/>
  <c r="DD39" i="46"/>
  <c r="AO39" i="46" s="1"/>
  <c r="DC39" i="46"/>
  <c r="AN39" i="46" s="1"/>
  <c r="DB39" i="46"/>
  <c r="AM39" i="46" s="1"/>
  <c r="DA39" i="46"/>
  <c r="CZ39" i="46"/>
  <c r="CY39" i="46"/>
  <c r="CX39" i="46"/>
  <c r="CW39" i="46"/>
  <c r="CV39" i="46"/>
  <c r="CU39" i="46"/>
  <c r="AF39" i="46" s="1"/>
  <c r="CT39" i="46"/>
  <c r="AE39" i="46" s="1"/>
  <c r="CS39" i="46"/>
  <c r="CR39" i="46"/>
  <c r="CQ39" i="46"/>
  <c r="AB39" i="46" s="1"/>
  <c r="CP39" i="46"/>
  <c r="CO39" i="46"/>
  <c r="Z39" i="46" s="1"/>
  <c r="CN39" i="46"/>
  <c r="Y39" i="46" s="1"/>
  <c r="CM39" i="46"/>
  <c r="X39" i="46" s="1"/>
  <c r="CL39" i="46"/>
  <c r="W39" i="46" s="1"/>
  <c r="CK39" i="46"/>
  <c r="CJ39" i="46"/>
  <c r="U39" i="46" s="1"/>
  <c r="CI39" i="46"/>
  <c r="T39" i="46" s="1"/>
  <c r="CH39" i="46"/>
  <c r="CG39" i="46"/>
  <c r="R39" i="46" s="1"/>
  <c r="CF39" i="46"/>
  <c r="Q39" i="46" s="1"/>
  <c r="CE39" i="46"/>
  <c r="P39" i="46" s="1"/>
  <c r="CD39" i="46"/>
  <c r="O39" i="46" s="1"/>
  <c r="CC39" i="46"/>
  <c r="CB39" i="46"/>
  <c r="CA39" i="46"/>
  <c r="BZ39" i="46"/>
  <c r="BY39" i="46"/>
  <c r="J39" i="46" s="1"/>
  <c r="BX39" i="46"/>
  <c r="I39" i="46" s="1"/>
  <c r="BW39" i="46"/>
  <c r="H39" i="46" s="1"/>
  <c r="BV39" i="46"/>
  <c r="G39" i="46" s="1"/>
  <c r="BU39" i="46"/>
  <c r="F39" i="46" s="1"/>
  <c r="BT39" i="46"/>
  <c r="BS39" i="46"/>
  <c r="D39" i="46" s="1"/>
  <c r="B39" i="46"/>
  <c r="B39" i="44" s="1"/>
  <c r="A39" i="46"/>
  <c r="A37" i="27" s="1"/>
  <c r="EF38" i="46"/>
  <c r="BQ38" i="46" s="1"/>
  <c r="EE38" i="46"/>
  <c r="BP38" i="46" s="1"/>
  <c r="ED38" i="46"/>
  <c r="BO38" i="44" s="1"/>
  <c r="EC38" i="46"/>
  <c r="EB38" i="46"/>
  <c r="EA38" i="46"/>
  <c r="DZ38" i="46"/>
  <c r="BK38" i="46" s="1"/>
  <c r="DY38" i="46"/>
  <c r="BJ38" i="46" s="1"/>
  <c r="DX38" i="46"/>
  <c r="DW38" i="46"/>
  <c r="BH38" i="46" s="1"/>
  <c r="DV38" i="46"/>
  <c r="DU38" i="46"/>
  <c r="BF38" i="46" s="1"/>
  <c r="DT38" i="46"/>
  <c r="DS38" i="46"/>
  <c r="DR38" i="46"/>
  <c r="BC38" i="46" s="1"/>
  <c r="DQ38" i="46"/>
  <c r="DP38" i="46"/>
  <c r="DO38" i="46"/>
  <c r="AZ38" i="46" s="1"/>
  <c r="DN38" i="46"/>
  <c r="DM38" i="46"/>
  <c r="DL38" i="46"/>
  <c r="DK38" i="46"/>
  <c r="AV38" i="46" s="1"/>
  <c r="DJ38" i="46"/>
  <c r="AU38" i="46" s="1"/>
  <c r="DI38" i="46"/>
  <c r="AT38" i="46" s="1"/>
  <c r="DH38" i="46"/>
  <c r="DG38" i="46"/>
  <c r="AR38" i="46" s="1"/>
  <c r="DF38" i="46"/>
  <c r="DE38" i="46"/>
  <c r="AP38" i="46" s="1"/>
  <c r="DD38" i="46"/>
  <c r="AO38" i="46" s="1"/>
  <c r="DC38" i="46"/>
  <c r="DB38" i="46"/>
  <c r="AM38" i="46" s="1"/>
  <c r="DA38" i="46"/>
  <c r="AL38" i="46" s="1"/>
  <c r="CZ38" i="46"/>
  <c r="AK38" i="46" s="1"/>
  <c r="CY38" i="46"/>
  <c r="AJ38" i="46" s="1"/>
  <c r="CX38" i="46"/>
  <c r="CW38" i="46"/>
  <c r="CV38" i="46"/>
  <c r="CU38" i="46"/>
  <c r="CT38" i="46"/>
  <c r="AE38" i="46" s="1"/>
  <c r="CS38" i="46"/>
  <c r="AD38" i="46" s="1"/>
  <c r="CR38" i="46"/>
  <c r="AC38" i="46" s="1"/>
  <c r="CQ38" i="46"/>
  <c r="CP38" i="46"/>
  <c r="CO38" i="46"/>
  <c r="Z38" i="46" s="1"/>
  <c r="CN38" i="46"/>
  <c r="Y38" i="46" s="1"/>
  <c r="CM38" i="46"/>
  <c r="X38" i="46" s="1"/>
  <c r="CL38" i="46"/>
  <c r="W38" i="46" s="1"/>
  <c r="CK38" i="46"/>
  <c r="V38" i="46" s="1"/>
  <c r="CJ38" i="46"/>
  <c r="U38" i="46" s="1"/>
  <c r="CI38" i="46"/>
  <c r="T38" i="46" s="1"/>
  <c r="CH38" i="46"/>
  <c r="CG38" i="46"/>
  <c r="CF38" i="46"/>
  <c r="Q38" i="46" s="1"/>
  <c r="CE38" i="46"/>
  <c r="P38" i="46" s="1"/>
  <c r="CD38" i="46"/>
  <c r="CC38" i="46"/>
  <c r="N38" i="46" s="1"/>
  <c r="CB38" i="46"/>
  <c r="CA38" i="46"/>
  <c r="L38" i="46" s="1"/>
  <c r="BZ38" i="46"/>
  <c r="BY38" i="46"/>
  <c r="BX38" i="46"/>
  <c r="I38" i="46" s="1"/>
  <c r="BW38" i="46"/>
  <c r="BV38" i="46"/>
  <c r="BU38" i="46"/>
  <c r="BT38" i="46"/>
  <c r="BS38" i="46"/>
  <c r="D38" i="46" s="1"/>
  <c r="BO38" i="46"/>
  <c r="B38" i="46"/>
  <c r="B38" i="44" s="1"/>
  <c r="A38" i="46"/>
  <c r="C38" i="46" s="1"/>
  <c r="C38" i="44" s="1"/>
  <c r="EF37" i="46"/>
  <c r="BQ37" i="46" s="1"/>
  <c r="EE37" i="46"/>
  <c r="BP37" i="46" s="1"/>
  <c r="ED37" i="46"/>
  <c r="BO37" i="46" s="1"/>
  <c r="EC37" i="46"/>
  <c r="EB37" i="46"/>
  <c r="BM37" i="46" s="1"/>
  <c r="EA37" i="46"/>
  <c r="BL37" i="46" s="1"/>
  <c r="DZ37" i="46"/>
  <c r="DY37" i="46"/>
  <c r="DX37" i="46"/>
  <c r="BI37" i="46" s="1"/>
  <c r="DW37" i="46"/>
  <c r="DV37" i="46"/>
  <c r="BG37" i="46" s="1"/>
  <c r="DU37" i="46"/>
  <c r="DT37" i="46"/>
  <c r="BE37" i="46" s="1"/>
  <c r="DS37" i="46"/>
  <c r="BD37" i="46" s="1"/>
  <c r="DR37" i="46"/>
  <c r="DQ37" i="46"/>
  <c r="DP37" i="46"/>
  <c r="BA37" i="46" s="1"/>
  <c r="DO37" i="46"/>
  <c r="AZ37" i="46" s="1"/>
  <c r="DN37" i="46"/>
  <c r="AY37" i="46" s="1"/>
  <c r="DM37" i="46"/>
  <c r="AX37" i="46" s="1"/>
  <c r="DL37" i="46"/>
  <c r="DK37" i="46"/>
  <c r="AV37" i="46" s="1"/>
  <c r="DJ37" i="46"/>
  <c r="DI37" i="46"/>
  <c r="DH37" i="46"/>
  <c r="DG37" i="46"/>
  <c r="AR37" i="46" s="1"/>
  <c r="DF37" i="46"/>
  <c r="DE37" i="46"/>
  <c r="AP37" i="46" s="1"/>
  <c r="DD37" i="46"/>
  <c r="AO37" i="46" s="1"/>
  <c r="DC37" i="46"/>
  <c r="DB37" i="46"/>
  <c r="DA37" i="46"/>
  <c r="CZ37" i="46"/>
  <c r="CY37" i="46"/>
  <c r="AJ37" i="46" s="1"/>
  <c r="CX37" i="46"/>
  <c r="AI37" i="46" s="1"/>
  <c r="CW37" i="46"/>
  <c r="CV37" i="46"/>
  <c r="AG37" i="46" s="1"/>
  <c r="CU37" i="46"/>
  <c r="AF37" i="46" s="1"/>
  <c r="CT37" i="46"/>
  <c r="CS37" i="46"/>
  <c r="CR37" i="46"/>
  <c r="CQ37" i="46"/>
  <c r="AB37" i="46" s="1"/>
  <c r="CP37" i="46"/>
  <c r="CO37" i="46"/>
  <c r="Z37" i="46" s="1"/>
  <c r="CN37" i="46"/>
  <c r="Y37" i="46" s="1"/>
  <c r="CM37" i="46"/>
  <c r="X37" i="46" s="1"/>
  <c r="CL37" i="46"/>
  <c r="CK37" i="46"/>
  <c r="CJ37" i="46"/>
  <c r="CI37" i="46"/>
  <c r="T37" i="46" s="1"/>
  <c r="CH37" i="46"/>
  <c r="S37" i="46" s="1"/>
  <c r="CG37" i="46"/>
  <c r="CF37" i="46"/>
  <c r="Q37" i="46" s="1"/>
  <c r="CE37" i="46"/>
  <c r="CD37" i="46"/>
  <c r="CC37" i="46"/>
  <c r="CB37" i="46"/>
  <c r="M37" i="46" s="1"/>
  <c r="CA37" i="46"/>
  <c r="L37" i="46" s="1"/>
  <c r="BZ37" i="46"/>
  <c r="BY37" i="46"/>
  <c r="J37" i="46" s="1"/>
  <c r="BX37" i="46"/>
  <c r="I37" i="46" s="1"/>
  <c r="BW37" i="46"/>
  <c r="H37" i="46" s="1"/>
  <c r="BV37" i="46"/>
  <c r="BU37" i="46"/>
  <c r="F37" i="46" s="1"/>
  <c r="BT37" i="46"/>
  <c r="BS37" i="46"/>
  <c r="B37" i="46"/>
  <c r="B37" i="44" s="1"/>
  <c r="A37" i="46"/>
  <c r="A35" i="27" s="1"/>
  <c r="EF36" i="46"/>
  <c r="BQ36" i="46" s="1"/>
  <c r="EE36" i="46"/>
  <c r="BP36" i="46" s="1"/>
  <c r="ED36" i="46"/>
  <c r="EC36" i="46"/>
  <c r="EB36" i="46"/>
  <c r="BM36" i="46" s="1"/>
  <c r="EA36" i="46"/>
  <c r="BL36" i="46" s="1"/>
  <c r="DZ36" i="46"/>
  <c r="DY36" i="46"/>
  <c r="BJ36" i="46" s="1"/>
  <c r="DX36" i="46"/>
  <c r="BI36" i="46" s="1"/>
  <c r="DW36" i="46"/>
  <c r="BH36" i="46" s="1"/>
  <c r="DV36" i="46"/>
  <c r="DU36" i="46"/>
  <c r="BF36" i="46" s="1"/>
  <c r="DT36" i="46"/>
  <c r="DS36" i="46"/>
  <c r="BD36" i="46" s="1"/>
  <c r="DR36" i="46"/>
  <c r="DQ36" i="46"/>
  <c r="BB36" i="46" s="1"/>
  <c r="DP36" i="46"/>
  <c r="DO36" i="46"/>
  <c r="DN36" i="46"/>
  <c r="DM36" i="46"/>
  <c r="DL36" i="46"/>
  <c r="DK36" i="46"/>
  <c r="AV36" i="46" s="1"/>
  <c r="DJ36" i="46"/>
  <c r="DI36" i="46"/>
  <c r="AT36" i="46" s="1"/>
  <c r="DH36" i="46"/>
  <c r="AS36" i="46" s="1"/>
  <c r="DG36" i="46"/>
  <c r="AR36" i="46" s="1"/>
  <c r="DF36" i="46"/>
  <c r="AQ36" i="46" s="1"/>
  <c r="DE36" i="46"/>
  <c r="DD36" i="46"/>
  <c r="AO36" i="46" s="1"/>
  <c r="DC36" i="46"/>
  <c r="AN36" i="46" s="1"/>
  <c r="DB36" i="46"/>
  <c r="DA36" i="46"/>
  <c r="CZ36" i="46"/>
  <c r="AK36" i="46" s="1"/>
  <c r="CY36" i="46"/>
  <c r="AJ36" i="46" s="1"/>
  <c r="CX36" i="46"/>
  <c r="CW36" i="46"/>
  <c r="CV36" i="46"/>
  <c r="CU36" i="46"/>
  <c r="AF36" i="46" s="1"/>
  <c r="CT36" i="46"/>
  <c r="CS36" i="46"/>
  <c r="AD36" i="46" s="1"/>
  <c r="CR36" i="46"/>
  <c r="AC36" i="46" s="1"/>
  <c r="CQ36" i="46"/>
  <c r="AB36" i="46" s="1"/>
  <c r="CP36" i="46"/>
  <c r="AA36" i="46" s="1"/>
  <c r="CO36" i="46"/>
  <c r="Z36" i="46" s="1"/>
  <c r="CN36" i="46"/>
  <c r="CM36" i="46"/>
  <c r="X36" i="46" s="1"/>
  <c r="CL36" i="46"/>
  <c r="CK36" i="46"/>
  <c r="CJ36" i="46"/>
  <c r="U36" i="46" s="1"/>
  <c r="CI36" i="46"/>
  <c r="T36" i="46" s="1"/>
  <c r="CH36" i="46"/>
  <c r="CG36" i="46"/>
  <c r="CF36" i="46"/>
  <c r="Q36" i="46" s="1"/>
  <c r="CE36" i="46"/>
  <c r="P36" i="46" s="1"/>
  <c r="CD36" i="46"/>
  <c r="CC36" i="46"/>
  <c r="N36" i="46" s="1"/>
  <c r="CB36" i="46"/>
  <c r="M36" i="46" s="1"/>
  <c r="CA36" i="46"/>
  <c r="L36" i="46" s="1"/>
  <c r="BZ36" i="46"/>
  <c r="K36" i="46" s="1"/>
  <c r="BY36" i="46"/>
  <c r="J36" i="46" s="1"/>
  <c r="BX36" i="46"/>
  <c r="BW36" i="46"/>
  <c r="H36" i="46" s="1"/>
  <c r="BV36" i="46"/>
  <c r="BU36" i="46"/>
  <c r="F36" i="46" s="1"/>
  <c r="BT36" i="46"/>
  <c r="E36" i="46" s="1"/>
  <c r="BS36" i="46"/>
  <c r="D36" i="46" s="1"/>
  <c r="B36" i="46"/>
  <c r="B36" i="44" s="1"/>
  <c r="A36" i="46"/>
  <c r="C36" i="46" s="1"/>
  <c r="C36" i="44" s="1"/>
  <c r="EF35" i="46"/>
  <c r="BQ35" i="46" s="1"/>
  <c r="EE35" i="46"/>
  <c r="BP35" i="46" s="1"/>
  <c r="ED35" i="46"/>
  <c r="BO35" i="44" s="1"/>
  <c r="EC35" i="46"/>
  <c r="BN35" i="44" s="1"/>
  <c r="EB35" i="46"/>
  <c r="EA35" i="46"/>
  <c r="BL35" i="46" s="1"/>
  <c r="DZ35" i="46"/>
  <c r="BK35" i="46" s="1"/>
  <c r="DY35" i="46"/>
  <c r="BJ35" i="46" s="1"/>
  <c r="DX35" i="46"/>
  <c r="BI35" i="46" s="1"/>
  <c r="DW35" i="46"/>
  <c r="BH35" i="46" s="1"/>
  <c r="DV35" i="46"/>
  <c r="DU35" i="46"/>
  <c r="BF35" i="46" s="1"/>
  <c r="DT35" i="46"/>
  <c r="DS35" i="46"/>
  <c r="BD35" i="46" s="1"/>
  <c r="DR35" i="46"/>
  <c r="DQ35" i="46"/>
  <c r="DP35" i="46"/>
  <c r="DO35" i="46"/>
  <c r="AZ35" i="46" s="1"/>
  <c r="DN35" i="46"/>
  <c r="AY35" i="46" s="1"/>
  <c r="DM35" i="46"/>
  <c r="DL35" i="46"/>
  <c r="DK35" i="46"/>
  <c r="AV35" i="46" s="1"/>
  <c r="DJ35" i="46"/>
  <c r="AU35" i="46" s="1"/>
  <c r="DI35" i="46"/>
  <c r="DH35" i="46"/>
  <c r="AS35" i="46" s="1"/>
  <c r="DG35" i="46"/>
  <c r="AR35" i="46" s="1"/>
  <c r="DF35" i="46"/>
  <c r="AQ35" i="46" s="1"/>
  <c r="DE35" i="46"/>
  <c r="AP35" i="46" s="1"/>
  <c r="DD35" i="46"/>
  <c r="DC35" i="46"/>
  <c r="DB35" i="46"/>
  <c r="AM35" i="46" s="1"/>
  <c r="DA35" i="46"/>
  <c r="CZ35" i="46"/>
  <c r="CY35" i="46"/>
  <c r="AJ35" i="46" s="1"/>
  <c r="CX35" i="46"/>
  <c r="AI35" i="46" s="1"/>
  <c r="CW35" i="46"/>
  <c r="AH35" i="46" s="1"/>
  <c r="CV35" i="46"/>
  <c r="CU35" i="46"/>
  <c r="AF35" i="46" s="1"/>
  <c r="CT35" i="46"/>
  <c r="CS35" i="46"/>
  <c r="AD35" i="46" s="1"/>
  <c r="CR35" i="46"/>
  <c r="AC35" i="46" s="1"/>
  <c r="CQ35" i="46"/>
  <c r="AB35" i="46" s="1"/>
  <c r="CP35" i="46"/>
  <c r="CO35" i="46"/>
  <c r="Z35" i="46" s="1"/>
  <c r="CN35" i="46"/>
  <c r="CM35" i="46"/>
  <c r="X35" i="46" s="1"/>
  <c r="CL35" i="46"/>
  <c r="W35" i="46" s="1"/>
  <c r="CK35" i="46"/>
  <c r="CJ35" i="46"/>
  <c r="CI35" i="46"/>
  <c r="T35" i="46" s="1"/>
  <c r="CH35" i="46"/>
  <c r="S35" i="46" s="1"/>
  <c r="CG35" i="46"/>
  <c r="R35" i="46" s="1"/>
  <c r="CF35" i="46"/>
  <c r="CE35" i="46"/>
  <c r="P35" i="46" s="1"/>
  <c r="CD35" i="46"/>
  <c r="CC35" i="46"/>
  <c r="N35" i="46" s="1"/>
  <c r="CB35" i="46"/>
  <c r="M35" i="46" s="1"/>
  <c r="CA35" i="46"/>
  <c r="BZ35" i="46"/>
  <c r="K35" i="46" s="1"/>
  <c r="BY35" i="46"/>
  <c r="BX35" i="46"/>
  <c r="BW35" i="46"/>
  <c r="H35" i="46" s="1"/>
  <c r="BV35" i="46"/>
  <c r="G35" i="46" s="1"/>
  <c r="BU35" i="46"/>
  <c r="BT35" i="46"/>
  <c r="BS35" i="46"/>
  <c r="D35" i="46" s="1"/>
  <c r="BO35" i="46"/>
  <c r="B35" i="46"/>
  <c r="B35" i="44" s="1"/>
  <c r="A35" i="46"/>
  <c r="A33" i="27" s="1"/>
  <c r="EF34" i="46"/>
  <c r="EE34" i="46"/>
  <c r="ED34" i="46"/>
  <c r="BO34" i="44" s="1"/>
  <c r="EC34" i="46"/>
  <c r="BN34" i="46" s="1"/>
  <c r="EB34" i="46"/>
  <c r="BM34" i="46" s="1"/>
  <c r="EA34" i="46"/>
  <c r="BL34" i="46" s="1"/>
  <c r="DZ34" i="46"/>
  <c r="BK34" i="46" s="1"/>
  <c r="DY34" i="46"/>
  <c r="BJ34" i="46" s="1"/>
  <c r="DX34" i="46"/>
  <c r="DW34" i="46"/>
  <c r="DV34" i="46"/>
  <c r="DU34" i="46"/>
  <c r="BF34" i="46" s="1"/>
  <c r="DT34" i="46"/>
  <c r="DS34" i="46"/>
  <c r="BD34" i="46" s="1"/>
  <c r="DR34" i="46"/>
  <c r="BC34" i="46" s="1"/>
  <c r="DQ34" i="46"/>
  <c r="BB34" i="46" s="1"/>
  <c r="DP34" i="46"/>
  <c r="DO34" i="46"/>
  <c r="AZ34" i="46" s="1"/>
  <c r="DN34" i="46"/>
  <c r="AY34" i="46" s="1"/>
  <c r="DM34" i="46"/>
  <c r="AX34" i="46" s="1"/>
  <c r="DL34" i="46"/>
  <c r="AW34" i="46" s="1"/>
  <c r="DK34" i="46"/>
  <c r="DJ34" i="46"/>
  <c r="AU34" i="46" s="1"/>
  <c r="DI34" i="46"/>
  <c r="AT34" i="46" s="1"/>
  <c r="DH34" i="46"/>
  <c r="DG34" i="46"/>
  <c r="DF34" i="46"/>
  <c r="AQ34" i="46" s="1"/>
  <c r="DE34" i="46"/>
  <c r="AP34" i="46" s="1"/>
  <c r="DD34" i="46"/>
  <c r="AO34" i="46" s="1"/>
  <c r="DC34" i="46"/>
  <c r="AN34" i="46" s="1"/>
  <c r="DB34" i="46"/>
  <c r="AM34" i="46" s="1"/>
  <c r="DA34" i="46"/>
  <c r="AL34" i="46" s="1"/>
  <c r="CZ34" i="46"/>
  <c r="CY34" i="46"/>
  <c r="AJ34" i="46" s="1"/>
  <c r="CX34" i="46"/>
  <c r="CW34" i="46"/>
  <c r="AH34" i="46" s="1"/>
  <c r="CV34" i="46"/>
  <c r="CU34" i="46"/>
  <c r="AF34" i="46" s="1"/>
  <c r="CT34" i="46"/>
  <c r="CS34" i="46"/>
  <c r="AD34" i="46" s="1"/>
  <c r="CR34" i="46"/>
  <c r="CQ34" i="46"/>
  <c r="CP34" i="46"/>
  <c r="AA34" i="46" s="1"/>
  <c r="CO34" i="46"/>
  <c r="Z34" i="46" s="1"/>
  <c r="CN34" i="46"/>
  <c r="Y34" i="46" s="1"/>
  <c r="CM34" i="46"/>
  <c r="CL34" i="46"/>
  <c r="W34" i="46" s="1"/>
  <c r="CK34" i="46"/>
  <c r="V34" i="46" s="1"/>
  <c r="CJ34" i="46"/>
  <c r="CI34" i="46"/>
  <c r="T34" i="46" s="1"/>
  <c r="CH34" i="46"/>
  <c r="S34" i="46" s="1"/>
  <c r="CG34" i="46"/>
  <c r="R34" i="46" s="1"/>
  <c r="CF34" i="46"/>
  <c r="Q34" i="46" s="1"/>
  <c r="CE34" i="46"/>
  <c r="P34" i="46" s="1"/>
  <c r="CD34" i="46"/>
  <c r="O34" i="46" s="1"/>
  <c r="CC34" i="46"/>
  <c r="N34" i="46" s="1"/>
  <c r="CB34" i="46"/>
  <c r="CA34" i="46"/>
  <c r="BZ34" i="46"/>
  <c r="BY34" i="46"/>
  <c r="J34" i="46" s="1"/>
  <c r="BX34" i="46"/>
  <c r="BW34" i="46"/>
  <c r="H34" i="46" s="1"/>
  <c r="BV34" i="46"/>
  <c r="G34" i="46" s="1"/>
  <c r="BU34" i="46"/>
  <c r="BT34" i="46"/>
  <c r="BS34" i="46"/>
  <c r="D34" i="46" s="1"/>
  <c r="BO34" i="46"/>
  <c r="B34" i="46"/>
  <c r="B34" i="44" s="1"/>
  <c r="A34" i="46"/>
  <c r="A32" i="27" s="1"/>
  <c r="EF33" i="46"/>
  <c r="EE33" i="46"/>
  <c r="BP33" i="46" s="1"/>
  <c r="ED33" i="46"/>
  <c r="BO33" i="44" s="1"/>
  <c r="EC33" i="46"/>
  <c r="BN33" i="44" s="1"/>
  <c r="EB33" i="46"/>
  <c r="BM33" i="44" s="1"/>
  <c r="EA33" i="46"/>
  <c r="BL33" i="46" s="1"/>
  <c r="DZ33" i="46"/>
  <c r="BK33" i="46" s="1"/>
  <c r="DY33" i="46"/>
  <c r="DX33" i="46"/>
  <c r="DW33" i="46"/>
  <c r="BH33" i="46" s="1"/>
  <c r="DV33" i="46"/>
  <c r="BG33" i="46" s="1"/>
  <c r="DU33" i="46"/>
  <c r="BF33" i="46" s="1"/>
  <c r="DT33" i="46"/>
  <c r="DS33" i="46"/>
  <c r="BD33" i="46" s="1"/>
  <c r="DR33" i="46"/>
  <c r="BC33" i="46" s="1"/>
  <c r="DQ33" i="46"/>
  <c r="DP33" i="46"/>
  <c r="DO33" i="46"/>
  <c r="AZ33" i="46" s="1"/>
  <c r="DN33" i="46"/>
  <c r="AY33" i="46" s="1"/>
  <c r="DM33" i="46"/>
  <c r="DL33" i="46"/>
  <c r="DK33" i="46"/>
  <c r="AV33" i="46" s="1"/>
  <c r="DJ33" i="46"/>
  <c r="AU33" i="46" s="1"/>
  <c r="DI33" i="46"/>
  <c r="AT33" i="46" s="1"/>
  <c r="DH33" i="46"/>
  <c r="DG33" i="46"/>
  <c r="AR33" i="46" s="1"/>
  <c r="DF33" i="46"/>
  <c r="DE33" i="46"/>
  <c r="AP33" i="46" s="1"/>
  <c r="DD33" i="46"/>
  <c r="DC33" i="46"/>
  <c r="DB33" i="46"/>
  <c r="AM33" i="46" s="1"/>
  <c r="DA33" i="46"/>
  <c r="AL33" i="46" s="1"/>
  <c r="CZ33" i="46"/>
  <c r="CY33" i="46"/>
  <c r="AJ33" i="46" s="1"/>
  <c r="CX33" i="46"/>
  <c r="AI33" i="46" s="1"/>
  <c r="CW33" i="46"/>
  <c r="CV33" i="46"/>
  <c r="CU33" i="46"/>
  <c r="AF33" i="46" s="1"/>
  <c r="CT33" i="46"/>
  <c r="AE33" i="46" s="1"/>
  <c r="CS33" i="46"/>
  <c r="AD33" i="46" s="1"/>
  <c r="CR33" i="46"/>
  <c r="CQ33" i="46"/>
  <c r="CP33" i="46"/>
  <c r="AA33" i="46" s="1"/>
  <c r="CO33" i="46"/>
  <c r="Z33" i="46" s="1"/>
  <c r="CN33" i="46"/>
  <c r="CM33" i="46"/>
  <c r="CL33" i="46"/>
  <c r="W33" i="46" s="1"/>
  <c r="CK33" i="46"/>
  <c r="V33" i="46" s="1"/>
  <c r="CJ33" i="46"/>
  <c r="CI33" i="46"/>
  <c r="T33" i="46" s="1"/>
  <c r="CH33" i="46"/>
  <c r="S33" i="46" s="1"/>
  <c r="CG33" i="46"/>
  <c r="R33" i="46" s="1"/>
  <c r="CF33" i="46"/>
  <c r="Q33" i="46" s="1"/>
  <c r="CE33" i="46"/>
  <c r="CD33" i="46"/>
  <c r="O33" i="46" s="1"/>
  <c r="CC33" i="46"/>
  <c r="N33" i="46" s="1"/>
  <c r="CB33" i="46"/>
  <c r="CA33" i="46"/>
  <c r="L33" i="46" s="1"/>
  <c r="BZ33" i="46"/>
  <c r="K33" i="46" s="1"/>
  <c r="BY33" i="46"/>
  <c r="J33" i="46" s="1"/>
  <c r="BX33" i="46"/>
  <c r="BW33" i="46"/>
  <c r="H33" i="46" s="1"/>
  <c r="BV33" i="46"/>
  <c r="BU33" i="46"/>
  <c r="F33" i="46" s="1"/>
  <c r="BT33" i="46"/>
  <c r="BS33" i="46"/>
  <c r="D33" i="46" s="1"/>
  <c r="BO33" i="46"/>
  <c r="BN33" i="46"/>
  <c r="BM33" i="46"/>
  <c r="B33" i="46"/>
  <c r="B33" i="44" s="1"/>
  <c r="A33" i="46"/>
  <c r="A31" i="27" s="1"/>
  <c r="EF32" i="46"/>
  <c r="EE32" i="46"/>
  <c r="BP32" i="46" s="1"/>
  <c r="ED32" i="46"/>
  <c r="BO32" i="46" s="1"/>
  <c r="EC32" i="46"/>
  <c r="BN32" i="46" s="1"/>
  <c r="EB32" i="46"/>
  <c r="BM32" i="46" s="1"/>
  <c r="EA32" i="46"/>
  <c r="DZ32" i="46"/>
  <c r="BK32" i="46" s="1"/>
  <c r="DY32" i="46"/>
  <c r="BJ32" i="46" s="1"/>
  <c r="DX32" i="46"/>
  <c r="BI32" i="46" s="1"/>
  <c r="DW32" i="46"/>
  <c r="BH32" i="46" s="1"/>
  <c r="DV32" i="46"/>
  <c r="BG32" i="46" s="1"/>
  <c r="DU32" i="46"/>
  <c r="BF32" i="46" s="1"/>
  <c r="DT32" i="46"/>
  <c r="DS32" i="46"/>
  <c r="BD32" i="46" s="1"/>
  <c r="DR32" i="46"/>
  <c r="BC32" i="46" s="1"/>
  <c r="DQ32" i="46"/>
  <c r="BB32" i="46" s="1"/>
  <c r="DP32" i="46"/>
  <c r="BA32" i="46" s="1"/>
  <c r="DO32" i="46"/>
  <c r="AZ32" i="46" s="1"/>
  <c r="DN32" i="46"/>
  <c r="DM32" i="46"/>
  <c r="AX32" i="46" s="1"/>
  <c r="DL32" i="46"/>
  <c r="AW32" i="46" s="1"/>
  <c r="DK32" i="46"/>
  <c r="AV32" i="46" s="1"/>
  <c r="DJ32" i="46"/>
  <c r="AU32" i="46" s="1"/>
  <c r="DI32" i="46"/>
  <c r="AT32" i="46" s="1"/>
  <c r="DH32" i="46"/>
  <c r="DG32" i="46"/>
  <c r="AR32" i="46" s="1"/>
  <c r="DF32" i="46"/>
  <c r="AQ32" i="46" s="1"/>
  <c r="DE32" i="46"/>
  <c r="AP32" i="46" s="1"/>
  <c r="DD32" i="46"/>
  <c r="AO32" i="46" s="1"/>
  <c r="DC32" i="46"/>
  <c r="AN32" i="46" s="1"/>
  <c r="DB32" i="46"/>
  <c r="DA32" i="46"/>
  <c r="AL32" i="46" s="1"/>
  <c r="CZ32" i="46"/>
  <c r="AK32" i="46" s="1"/>
  <c r="CY32" i="46"/>
  <c r="AJ32" i="46" s="1"/>
  <c r="CX32" i="46"/>
  <c r="AI32" i="46" s="1"/>
  <c r="CW32" i="46"/>
  <c r="AH32" i="46" s="1"/>
  <c r="CV32" i="46"/>
  <c r="CU32" i="46"/>
  <c r="CT32" i="46"/>
  <c r="AE32" i="46" s="1"/>
  <c r="CS32" i="46"/>
  <c r="AD32" i="46" s="1"/>
  <c r="CR32" i="46"/>
  <c r="AC32" i="46" s="1"/>
  <c r="CQ32" i="46"/>
  <c r="AB32" i="46" s="1"/>
  <c r="CP32" i="46"/>
  <c r="AA32" i="46" s="1"/>
  <c r="CO32" i="46"/>
  <c r="Z32" i="46" s="1"/>
  <c r="CN32" i="46"/>
  <c r="Y32" i="46" s="1"/>
  <c r="CM32" i="46"/>
  <c r="X32" i="46" s="1"/>
  <c r="CL32" i="46"/>
  <c r="CK32" i="46"/>
  <c r="V32" i="46" s="1"/>
  <c r="CJ32" i="46"/>
  <c r="CI32" i="46"/>
  <c r="T32" i="46" s="1"/>
  <c r="CH32" i="46"/>
  <c r="S32" i="46" s="1"/>
  <c r="CG32" i="46"/>
  <c r="R32" i="46" s="1"/>
  <c r="CF32" i="46"/>
  <c r="Q32" i="46" s="1"/>
  <c r="CE32" i="46"/>
  <c r="CD32" i="46"/>
  <c r="CC32" i="46"/>
  <c r="N32" i="46" s="1"/>
  <c r="CB32" i="46"/>
  <c r="M32" i="46" s="1"/>
  <c r="CA32" i="46"/>
  <c r="L32" i="46" s="1"/>
  <c r="BZ32" i="46"/>
  <c r="K32" i="46" s="1"/>
  <c r="BY32" i="46"/>
  <c r="J32" i="46" s="1"/>
  <c r="BX32" i="46"/>
  <c r="I32" i="46" s="1"/>
  <c r="BW32" i="46"/>
  <c r="H32" i="46" s="1"/>
  <c r="BV32" i="46"/>
  <c r="G32" i="46" s="1"/>
  <c r="BU32" i="46"/>
  <c r="F32" i="46" s="1"/>
  <c r="BT32" i="46"/>
  <c r="E32" i="46" s="1"/>
  <c r="BS32" i="46"/>
  <c r="D32" i="46" s="1"/>
  <c r="B32" i="46"/>
  <c r="B32" i="44" s="1"/>
  <c r="A32" i="46"/>
  <c r="A30" i="27" s="1"/>
  <c r="EF31" i="46"/>
  <c r="EE31" i="46"/>
  <c r="ED31" i="46"/>
  <c r="EC31" i="46"/>
  <c r="BN31" i="46" s="1"/>
  <c r="EB31" i="46"/>
  <c r="EA31" i="46"/>
  <c r="DZ31" i="46"/>
  <c r="BK31" i="46" s="1"/>
  <c r="DY31" i="46"/>
  <c r="BJ31" i="46" s="1"/>
  <c r="DX31" i="46"/>
  <c r="BI31" i="46" s="1"/>
  <c r="DW31" i="46"/>
  <c r="DV31" i="46"/>
  <c r="DU31" i="46"/>
  <c r="BF31" i="46" s="1"/>
  <c r="DT31" i="46"/>
  <c r="DS31" i="46"/>
  <c r="DR31" i="46"/>
  <c r="BC31" i="46" s="1"/>
  <c r="DQ31" i="46"/>
  <c r="BB31" i="46" s="1"/>
  <c r="DP31" i="46"/>
  <c r="BA31" i="46" s="1"/>
  <c r="DO31" i="46"/>
  <c r="DN31" i="46"/>
  <c r="AY31" i="46" s="1"/>
  <c r="DM31" i="46"/>
  <c r="AX31" i="46" s="1"/>
  <c r="DL31" i="46"/>
  <c r="DK31" i="46"/>
  <c r="AV31" i="46" s="1"/>
  <c r="DJ31" i="46"/>
  <c r="AU31" i="46" s="1"/>
  <c r="DI31" i="46"/>
  <c r="AT31" i="46" s="1"/>
  <c r="DH31" i="46"/>
  <c r="DG31" i="46"/>
  <c r="AR31" i="46" s="1"/>
  <c r="DF31" i="46"/>
  <c r="DE31" i="46"/>
  <c r="AP31" i="46" s="1"/>
  <c r="DD31" i="46"/>
  <c r="DC31" i="46"/>
  <c r="AN31" i="46" s="1"/>
  <c r="DB31" i="46"/>
  <c r="DA31" i="46"/>
  <c r="CZ31" i="46"/>
  <c r="CY31" i="46"/>
  <c r="AJ31" i="46" s="1"/>
  <c r="CX31" i="46"/>
  <c r="AI31" i="46" s="1"/>
  <c r="CW31" i="46"/>
  <c r="AH31" i="46" s="1"/>
  <c r="CV31" i="46"/>
  <c r="CU31" i="46"/>
  <c r="CT31" i="46"/>
  <c r="AE31" i="46" s="1"/>
  <c r="CS31" i="46"/>
  <c r="AD31" i="46" s="1"/>
  <c r="CR31" i="46"/>
  <c r="AC31" i="46" s="1"/>
  <c r="CQ31" i="46"/>
  <c r="CP31" i="46"/>
  <c r="AA31" i="46" s="1"/>
  <c r="CO31" i="46"/>
  <c r="Z31" i="46" s="1"/>
  <c r="CN31" i="46"/>
  <c r="CM31" i="46"/>
  <c r="X31" i="46" s="1"/>
  <c r="CL31" i="46"/>
  <c r="W31" i="46" s="1"/>
  <c r="CK31" i="46"/>
  <c r="V31" i="46" s="1"/>
  <c r="CJ31" i="46"/>
  <c r="U31" i="46" s="1"/>
  <c r="CI31" i="46"/>
  <c r="T31" i="46" s="1"/>
  <c r="CH31" i="46"/>
  <c r="CG31" i="46"/>
  <c r="R31" i="46" s="1"/>
  <c r="CF31" i="46"/>
  <c r="CE31" i="46"/>
  <c r="P31" i="46" s="1"/>
  <c r="CD31" i="46"/>
  <c r="O31" i="46" s="1"/>
  <c r="CC31" i="46"/>
  <c r="N31" i="46" s="1"/>
  <c r="CB31" i="46"/>
  <c r="CA31" i="46"/>
  <c r="BZ31" i="46"/>
  <c r="BY31" i="46"/>
  <c r="J31" i="46" s="1"/>
  <c r="BX31" i="46"/>
  <c r="BW31" i="46"/>
  <c r="H31" i="46" s="1"/>
  <c r="BV31" i="46"/>
  <c r="G31" i="46" s="1"/>
  <c r="BU31" i="46"/>
  <c r="F31" i="46" s="1"/>
  <c r="BT31" i="46"/>
  <c r="E31" i="46" s="1"/>
  <c r="BS31" i="46"/>
  <c r="D31" i="46" s="1"/>
  <c r="B31" i="46"/>
  <c r="B31" i="44" s="1"/>
  <c r="A31" i="46"/>
  <c r="C31" i="46" s="1"/>
  <c r="C31" i="44" s="1"/>
  <c r="EF30" i="46"/>
  <c r="BQ30" i="46" s="1"/>
  <c r="EE30" i="46"/>
  <c r="ED30" i="46"/>
  <c r="BO30" i="44" s="1"/>
  <c r="EC30" i="46"/>
  <c r="BN30" i="46" s="1"/>
  <c r="EB30" i="46"/>
  <c r="EA30" i="46"/>
  <c r="DZ30" i="46"/>
  <c r="BK30" i="46" s="1"/>
  <c r="DY30" i="46"/>
  <c r="BJ30" i="46" s="1"/>
  <c r="DX30" i="46"/>
  <c r="BI30" i="46" s="1"/>
  <c r="DW30" i="46"/>
  <c r="DV30" i="46"/>
  <c r="DU30" i="46"/>
  <c r="BF30" i="46" s="1"/>
  <c r="DT30" i="46"/>
  <c r="DS30" i="46"/>
  <c r="BD30" i="46" s="1"/>
  <c r="DR30" i="46"/>
  <c r="BC30" i="46" s="1"/>
  <c r="DQ30" i="46"/>
  <c r="DP30" i="46"/>
  <c r="BA30" i="46" s="1"/>
  <c r="DO30" i="46"/>
  <c r="DN30" i="46"/>
  <c r="AY30" i="46" s="1"/>
  <c r="DM30" i="46"/>
  <c r="AX30" i="46" s="1"/>
  <c r="DL30" i="46"/>
  <c r="AW30" i="46" s="1"/>
  <c r="DK30" i="46"/>
  <c r="DJ30" i="46"/>
  <c r="DI30" i="46"/>
  <c r="AT30" i="46" s="1"/>
  <c r="DH30" i="46"/>
  <c r="AS30" i="46" s="1"/>
  <c r="DG30" i="46"/>
  <c r="DF30" i="46"/>
  <c r="AQ30" i="46" s="1"/>
  <c r="DE30" i="46"/>
  <c r="AP30" i="46" s="1"/>
  <c r="DD30" i="46"/>
  <c r="AO30" i="46" s="1"/>
  <c r="DC30" i="46"/>
  <c r="AN30" i="46" s="1"/>
  <c r="DB30" i="46"/>
  <c r="AM30" i="46" s="1"/>
  <c r="DA30" i="46"/>
  <c r="AL30" i="46" s="1"/>
  <c r="CZ30" i="46"/>
  <c r="CY30" i="46"/>
  <c r="CX30" i="46"/>
  <c r="AI30" i="46" s="1"/>
  <c r="CW30" i="46"/>
  <c r="AH30" i="46" s="1"/>
  <c r="CV30" i="46"/>
  <c r="CU30" i="46"/>
  <c r="CT30" i="46"/>
  <c r="AE30" i="46" s="1"/>
  <c r="CS30" i="46"/>
  <c r="AD30" i="46" s="1"/>
  <c r="CR30" i="46"/>
  <c r="AC30" i="46" s="1"/>
  <c r="CQ30" i="46"/>
  <c r="CP30" i="46"/>
  <c r="AA30" i="46" s="1"/>
  <c r="CO30" i="46"/>
  <c r="Z30" i="46" s="1"/>
  <c r="CN30" i="46"/>
  <c r="Y30" i="46" s="1"/>
  <c r="CM30" i="46"/>
  <c r="X30" i="46" s="1"/>
  <c r="CL30" i="46"/>
  <c r="W30" i="46" s="1"/>
  <c r="CK30" i="46"/>
  <c r="V30" i="46" s="1"/>
  <c r="CJ30" i="46"/>
  <c r="U30" i="46" s="1"/>
  <c r="CI30" i="46"/>
  <c r="CH30" i="46"/>
  <c r="S30" i="46" s="1"/>
  <c r="CG30" i="46"/>
  <c r="R30" i="46" s="1"/>
  <c r="CF30" i="46"/>
  <c r="Q30" i="46" s="1"/>
  <c r="CE30" i="46"/>
  <c r="P30" i="46" s="1"/>
  <c r="CD30" i="46"/>
  <c r="O30" i="46" s="1"/>
  <c r="CC30" i="46"/>
  <c r="N30" i="46" s="1"/>
  <c r="CB30" i="46"/>
  <c r="M30" i="46" s="1"/>
  <c r="CA30" i="46"/>
  <c r="BZ30" i="46"/>
  <c r="BY30" i="46"/>
  <c r="J30" i="46" s="1"/>
  <c r="BX30" i="46"/>
  <c r="I30" i="46" s="1"/>
  <c r="BW30" i="46"/>
  <c r="H30" i="46" s="1"/>
  <c r="BV30" i="46"/>
  <c r="BU30" i="46"/>
  <c r="F30" i="46" s="1"/>
  <c r="BT30" i="46"/>
  <c r="E30" i="46" s="1"/>
  <c r="BS30" i="46"/>
  <c r="B30" i="46"/>
  <c r="B30" i="44" s="1"/>
  <c r="A30" i="46"/>
  <c r="A28" i="27" s="1"/>
  <c r="EF29" i="46"/>
  <c r="EE29" i="46"/>
  <c r="BP29" i="46" s="1"/>
  <c r="ED29" i="46"/>
  <c r="BO29" i="46" s="1"/>
  <c r="EC29" i="46"/>
  <c r="EB29" i="46"/>
  <c r="EA29" i="46"/>
  <c r="BL29" i="46" s="1"/>
  <c r="DZ29" i="46"/>
  <c r="BK29" i="46" s="1"/>
  <c r="DY29" i="46"/>
  <c r="BJ29" i="46" s="1"/>
  <c r="DX29" i="46"/>
  <c r="DW29" i="46"/>
  <c r="DV29" i="46"/>
  <c r="DU29" i="46"/>
  <c r="DT29" i="46"/>
  <c r="BE29" i="46" s="1"/>
  <c r="DS29" i="46"/>
  <c r="BD29" i="46" s="1"/>
  <c r="DR29" i="46"/>
  <c r="BC29" i="46" s="1"/>
  <c r="DQ29" i="46"/>
  <c r="BB29" i="46" s="1"/>
  <c r="DP29" i="46"/>
  <c r="DO29" i="46"/>
  <c r="DN29" i="46"/>
  <c r="AY29" i="46" s="1"/>
  <c r="DM29" i="46"/>
  <c r="DL29" i="46"/>
  <c r="AW29" i="46" s="1"/>
  <c r="DK29" i="46"/>
  <c r="AV29" i="46" s="1"/>
  <c r="DJ29" i="46"/>
  <c r="AU29" i="46" s="1"/>
  <c r="DI29" i="46"/>
  <c r="DH29" i="46"/>
  <c r="DG29" i="46"/>
  <c r="AR29" i="46" s="1"/>
  <c r="DF29" i="46"/>
  <c r="AQ29" i="46" s="1"/>
  <c r="DE29" i="46"/>
  <c r="DD29" i="46"/>
  <c r="AO29" i="46" s="1"/>
  <c r="DC29" i="46"/>
  <c r="AN29" i="46" s="1"/>
  <c r="DB29" i="46"/>
  <c r="AM29" i="46" s="1"/>
  <c r="DA29" i="46"/>
  <c r="AL29" i="46" s="1"/>
  <c r="CZ29" i="46"/>
  <c r="CY29" i="46"/>
  <c r="AJ29" i="46" s="1"/>
  <c r="CX29" i="46"/>
  <c r="AI29" i="46" s="1"/>
  <c r="CW29" i="46"/>
  <c r="CV29" i="46"/>
  <c r="CU29" i="46"/>
  <c r="CT29" i="46"/>
  <c r="AE29" i="46" s="1"/>
  <c r="CS29" i="46"/>
  <c r="CR29" i="46"/>
  <c r="CQ29" i="46"/>
  <c r="CP29" i="46"/>
  <c r="CO29" i="46"/>
  <c r="CN29" i="46"/>
  <c r="Y29" i="46" s="1"/>
  <c r="CM29" i="46"/>
  <c r="X29" i="46" s="1"/>
  <c r="CL29" i="46"/>
  <c r="W29" i="46" s="1"/>
  <c r="CK29" i="46"/>
  <c r="V29" i="46" s="1"/>
  <c r="CJ29" i="46"/>
  <c r="CI29" i="46"/>
  <c r="CH29" i="46"/>
  <c r="S29" i="44" s="1"/>
  <c r="CG29" i="46"/>
  <c r="CF29" i="46"/>
  <c r="Q29" i="46" s="1"/>
  <c r="CE29" i="46"/>
  <c r="P29" i="46" s="1"/>
  <c r="CD29" i="46"/>
  <c r="CC29" i="46"/>
  <c r="CB29" i="46"/>
  <c r="CA29" i="46"/>
  <c r="L29" i="46" s="1"/>
  <c r="BZ29" i="46"/>
  <c r="K29" i="46" s="1"/>
  <c r="BY29" i="46"/>
  <c r="BX29" i="46"/>
  <c r="I29" i="46" s="1"/>
  <c r="BW29" i="46"/>
  <c r="H29" i="46" s="1"/>
  <c r="BV29" i="46"/>
  <c r="G29" i="46" s="1"/>
  <c r="BU29" i="46"/>
  <c r="BT29" i="46"/>
  <c r="E29" i="46" s="1"/>
  <c r="BS29" i="46"/>
  <c r="D29" i="46" s="1"/>
  <c r="B29" i="46"/>
  <c r="B29" i="44" s="1"/>
  <c r="A29" i="46"/>
  <c r="A27" i="27" s="1"/>
  <c r="EF28" i="46"/>
  <c r="BQ28" i="46" s="1"/>
  <c r="EE28" i="46"/>
  <c r="BP28" i="46" s="1"/>
  <c r="ED28" i="46"/>
  <c r="EC28" i="46"/>
  <c r="BN28" i="46" s="1"/>
  <c r="EB28" i="46"/>
  <c r="BM28" i="46" s="1"/>
  <c r="EA28" i="46"/>
  <c r="BL28" i="46" s="1"/>
  <c r="DZ28" i="46"/>
  <c r="DY28" i="46"/>
  <c r="BJ28" i="46" s="1"/>
  <c r="DX28" i="46"/>
  <c r="BI28" i="46" s="1"/>
  <c r="DW28" i="46"/>
  <c r="BH28" i="46" s="1"/>
  <c r="DV28" i="46"/>
  <c r="BG28" i="46" s="1"/>
  <c r="DU28" i="46"/>
  <c r="DT28" i="46"/>
  <c r="BE28" i="46" s="1"/>
  <c r="DS28" i="46"/>
  <c r="BD28" i="46" s="1"/>
  <c r="DR28" i="46"/>
  <c r="DQ28" i="46"/>
  <c r="DP28" i="46"/>
  <c r="BA28" i="46" s="1"/>
  <c r="DO28" i="46"/>
  <c r="AZ28" i="46" s="1"/>
  <c r="DN28" i="46"/>
  <c r="AY28" i="46" s="1"/>
  <c r="DM28" i="46"/>
  <c r="DL28" i="46"/>
  <c r="AW28" i="46" s="1"/>
  <c r="DK28" i="46"/>
  <c r="AV28" i="46" s="1"/>
  <c r="DJ28" i="46"/>
  <c r="DI28" i="46"/>
  <c r="DH28" i="46"/>
  <c r="DG28" i="46"/>
  <c r="AR28" i="46" s="1"/>
  <c r="DF28" i="46"/>
  <c r="DE28" i="46"/>
  <c r="DD28" i="46"/>
  <c r="AO28" i="46" s="1"/>
  <c r="DC28" i="46"/>
  <c r="AN28" i="46" s="1"/>
  <c r="DB28" i="46"/>
  <c r="DA28" i="46"/>
  <c r="AL28" i="46" s="1"/>
  <c r="CZ28" i="46"/>
  <c r="AK28" i="46" s="1"/>
  <c r="CY28" i="46"/>
  <c r="CX28" i="46"/>
  <c r="AI28" i="46" s="1"/>
  <c r="CW28" i="46"/>
  <c r="CV28" i="46"/>
  <c r="CU28" i="46"/>
  <c r="AF28" i="46" s="1"/>
  <c r="CT28" i="46"/>
  <c r="CS28" i="46"/>
  <c r="AD28" i="46" s="1"/>
  <c r="CR28" i="46"/>
  <c r="AC28" i="46" s="1"/>
  <c r="CQ28" i="46"/>
  <c r="AB28" i="46" s="1"/>
  <c r="CP28" i="46"/>
  <c r="CO28" i="46"/>
  <c r="CN28" i="46"/>
  <c r="Y28" i="46" s="1"/>
  <c r="CM28" i="46"/>
  <c r="CL28" i="46"/>
  <c r="CK28" i="46"/>
  <c r="V28" i="46" s="1"/>
  <c r="CJ28" i="46"/>
  <c r="U28" i="46" s="1"/>
  <c r="CI28" i="46"/>
  <c r="T28" i="46" s="1"/>
  <c r="CH28" i="46"/>
  <c r="S28" i="46" s="1"/>
  <c r="CG28" i="46"/>
  <c r="CF28" i="46"/>
  <c r="Q28" i="46" s="1"/>
  <c r="CE28" i="46"/>
  <c r="P28" i="46" s="1"/>
  <c r="CD28" i="46"/>
  <c r="CC28" i="46"/>
  <c r="N28" i="46" s="1"/>
  <c r="CB28" i="46"/>
  <c r="M28" i="46" s="1"/>
  <c r="CA28" i="46"/>
  <c r="L28" i="46" s="1"/>
  <c r="BZ28" i="46"/>
  <c r="K28" i="46" s="1"/>
  <c r="BY28" i="46"/>
  <c r="BX28" i="46"/>
  <c r="BW28" i="46"/>
  <c r="H28" i="46" s="1"/>
  <c r="BV28" i="46"/>
  <c r="BU28" i="46"/>
  <c r="F28" i="46" s="1"/>
  <c r="BT28" i="46"/>
  <c r="E28" i="46" s="1"/>
  <c r="BS28" i="46"/>
  <c r="D28" i="46" s="1"/>
  <c r="B28" i="46"/>
  <c r="A28" i="46"/>
  <c r="A26" i="27" s="1"/>
  <c r="EF27" i="46"/>
  <c r="EE27" i="46"/>
  <c r="BP27" i="46" s="1"/>
  <c r="ED27" i="46"/>
  <c r="BO27" i="46" s="1"/>
  <c r="EC27" i="46"/>
  <c r="EB27" i="46"/>
  <c r="EA27" i="46"/>
  <c r="BL27" i="46" s="1"/>
  <c r="DZ27" i="46"/>
  <c r="BK27" i="46" s="1"/>
  <c r="DY27" i="46"/>
  <c r="DX27" i="46"/>
  <c r="BI27" i="46" s="1"/>
  <c r="DW27" i="46"/>
  <c r="BH27" i="46" s="1"/>
  <c r="DV27" i="46"/>
  <c r="BG27" i="46" s="1"/>
  <c r="DU27" i="46"/>
  <c r="DT27" i="46"/>
  <c r="BE27" i="46" s="1"/>
  <c r="DS27" i="46"/>
  <c r="BD27" i="46" s="1"/>
  <c r="DR27" i="46"/>
  <c r="BC27" i="46" s="1"/>
  <c r="DQ27" i="46"/>
  <c r="DP27" i="46"/>
  <c r="DO27" i="46"/>
  <c r="AZ27" i="46" s="1"/>
  <c r="DN27" i="46"/>
  <c r="AY27" i="46" s="1"/>
  <c r="DM27" i="46"/>
  <c r="DL27" i="46"/>
  <c r="AW27" i="46" s="1"/>
  <c r="DK27" i="46"/>
  <c r="AV27" i="46" s="1"/>
  <c r="DJ27" i="46"/>
  <c r="AU27" i="46" s="1"/>
  <c r="DI27" i="46"/>
  <c r="DH27" i="46"/>
  <c r="AS27" i="46" s="1"/>
  <c r="DG27" i="46"/>
  <c r="AR27" i="46" s="1"/>
  <c r="DF27" i="46"/>
  <c r="AQ27" i="46" s="1"/>
  <c r="DE27" i="46"/>
  <c r="DD27" i="46"/>
  <c r="AO27" i="46" s="1"/>
  <c r="DC27" i="46"/>
  <c r="AN27" i="46" s="1"/>
  <c r="DB27" i="46"/>
  <c r="DA27" i="46"/>
  <c r="CZ27" i="46"/>
  <c r="AK27" i="46" s="1"/>
  <c r="CY27" i="46"/>
  <c r="AJ27" i="46" s="1"/>
  <c r="CX27" i="46"/>
  <c r="AI27" i="46" s="1"/>
  <c r="CW27" i="46"/>
  <c r="CV27" i="46"/>
  <c r="AG27" i="46" s="1"/>
  <c r="CU27" i="46"/>
  <c r="AF27" i="46" s="1"/>
  <c r="CT27" i="46"/>
  <c r="AE27" i="46" s="1"/>
  <c r="CS27" i="46"/>
  <c r="CR27" i="46"/>
  <c r="CQ27" i="46"/>
  <c r="AB27" i="46" s="1"/>
  <c r="CP27" i="46"/>
  <c r="AA27" i="46" s="1"/>
  <c r="CO27" i="46"/>
  <c r="CN27" i="46"/>
  <c r="Y27" i="46" s="1"/>
  <c r="CM27" i="46"/>
  <c r="X27" i="46" s="1"/>
  <c r="CL27" i="46"/>
  <c r="CK27" i="46"/>
  <c r="V27" i="46" s="1"/>
  <c r="CJ27" i="46"/>
  <c r="U27" i="46" s="1"/>
  <c r="CI27" i="46"/>
  <c r="T27" i="46" s="1"/>
  <c r="CH27" i="46"/>
  <c r="S27" i="46" s="1"/>
  <c r="CG27" i="46"/>
  <c r="CF27" i="46"/>
  <c r="Q27" i="46" s="1"/>
  <c r="CE27" i="46"/>
  <c r="P27" i="46" s="1"/>
  <c r="CD27" i="46"/>
  <c r="CC27" i="46"/>
  <c r="N27" i="46" s="1"/>
  <c r="CB27" i="46"/>
  <c r="M27" i="46" s="1"/>
  <c r="CA27" i="46"/>
  <c r="L27" i="46" s="1"/>
  <c r="BZ27" i="46"/>
  <c r="K27" i="46" s="1"/>
  <c r="BY27" i="46"/>
  <c r="BX27" i="46"/>
  <c r="BW27" i="46"/>
  <c r="H27" i="46" s="1"/>
  <c r="BV27" i="46"/>
  <c r="G27" i="46" s="1"/>
  <c r="BU27" i="46"/>
  <c r="F27" i="46" s="1"/>
  <c r="BT27" i="46"/>
  <c r="BS27" i="46"/>
  <c r="D27" i="46" s="1"/>
  <c r="B27" i="46"/>
  <c r="A27" i="46"/>
  <c r="A25" i="27" s="1"/>
  <c r="EF26" i="46"/>
  <c r="BQ26" i="46" s="1"/>
  <c r="EE26" i="46"/>
  <c r="ED26" i="46"/>
  <c r="BO26" i="46" s="1"/>
  <c r="EC26" i="46"/>
  <c r="BN26" i="46" s="1"/>
  <c r="EB26" i="46"/>
  <c r="BM26" i="46" s="1"/>
  <c r="EA26" i="46"/>
  <c r="DZ26" i="46"/>
  <c r="BK26" i="46" s="1"/>
  <c r="DY26" i="46"/>
  <c r="BJ26" i="46" s="1"/>
  <c r="DX26" i="46"/>
  <c r="BI26" i="46" s="1"/>
  <c r="DW26" i="46"/>
  <c r="BH26" i="46" s="1"/>
  <c r="DV26" i="46"/>
  <c r="DU26" i="46"/>
  <c r="BF26" i="46" s="1"/>
  <c r="DT26" i="46"/>
  <c r="DS26" i="46"/>
  <c r="BD26" i="46" s="1"/>
  <c r="DR26" i="46"/>
  <c r="BC26" i="46" s="1"/>
  <c r="DQ26" i="46"/>
  <c r="BB26" i="46" s="1"/>
  <c r="DP26" i="46"/>
  <c r="BA26" i="46" s="1"/>
  <c r="DO26" i="46"/>
  <c r="AZ26" i="46" s="1"/>
  <c r="DN26" i="46"/>
  <c r="AY26" i="46" s="1"/>
  <c r="DM26" i="46"/>
  <c r="DL26" i="46"/>
  <c r="AW26" i="46" s="1"/>
  <c r="DK26" i="46"/>
  <c r="DJ26" i="46"/>
  <c r="AU26" i="46" s="1"/>
  <c r="DI26" i="46"/>
  <c r="AT26" i="46" s="1"/>
  <c r="DH26" i="46"/>
  <c r="AS26" i="46" s="1"/>
  <c r="DG26" i="46"/>
  <c r="AR26" i="46" s="1"/>
  <c r="DF26" i="46"/>
  <c r="AQ26" i="46" s="1"/>
  <c r="DE26" i="46"/>
  <c r="DD26" i="46"/>
  <c r="DC26" i="46"/>
  <c r="AN26" i="46" s="1"/>
  <c r="DB26" i="46"/>
  <c r="AM26" i="46" s="1"/>
  <c r="DA26" i="46"/>
  <c r="AL26" i="46" s="1"/>
  <c r="CZ26" i="46"/>
  <c r="AK26" i="46" s="1"/>
  <c r="CY26" i="46"/>
  <c r="AJ26" i="46" s="1"/>
  <c r="CX26" i="46"/>
  <c r="AI26" i="46" s="1"/>
  <c r="CW26" i="46"/>
  <c r="AH26" i="46" s="1"/>
  <c r="CV26" i="46"/>
  <c r="AG26" i="46" s="1"/>
  <c r="CU26" i="46"/>
  <c r="AF26" i="46" s="1"/>
  <c r="CT26" i="46"/>
  <c r="AE26" i="46" s="1"/>
  <c r="CS26" i="46"/>
  <c r="AD26" i="46" s="1"/>
  <c r="CR26" i="46"/>
  <c r="AC26" i="46" s="1"/>
  <c r="CQ26" i="46"/>
  <c r="AB26" i="46" s="1"/>
  <c r="CP26" i="46"/>
  <c r="CO26" i="46"/>
  <c r="CN26" i="46"/>
  <c r="Y26" i="46" s="1"/>
  <c r="CM26" i="46"/>
  <c r="X26" i="46" s="1"/>
  <c r="CL26" i="46"/>
  <c r="W26" i="46" s="1"/>
  <c r="CK26" i="46"/>
  <c r="CJ26" i="46"/>
  <c r="CI26" i="46"/>
  <c r="T26" i="46" s="1"/>
  <c r="CH26" i="46"/>
  <c r="S26" i="46" s="1"/>
  <c r="CG26" i="46"/>
  <c r="R26" i="46" s="1"/>
  <c r="CF26" i="46"/>
  <c r="CE26" i="46"/>
  <c r="P26" i="46" s="1"/>
  <c r="CD26" i="46"/>
  <c r="O26" i="46" s="1"/>
  <c r="CC26" i="46"/>
  <c r="N26" i="46" s="1"/>
  <c r="CB26" i="46"/>
  <c r="M26" i="46" s="1"/>
  <c r="CA26" i="46"/>
  <c r="BZ26" i="46"/>
  <c r="K26" i="46" s="1"/>
  <c r="BY26" i="46"/>
  <c r="J26" i="46" s="1"/>
  <c r="BX26" i="46"/>
  <c r="I26" i="46" s="1"/>
  <c r="BW26" i="46"/>
  <c r="H26" i="46" s="1"/>
  <c r="BV26" i="46"/>
  <c r="G26" i="46" s="1"/>
  <c r="BU26" i="46"/>
  <c r="F26" i="46" s="1"/>
  <c r="BT26" i="46"/>
  <c r="E26" i="46" s="1"/>
  <c r="BS26" i="46"/>
  <c r="B26" i="46"/>
  <c r="A26" i="46"/>
  <c r="A24" i="27" s="1"/>
  <c r="EF25" i="46"/>
  <c r="EE25" i="46"/>
  <c r="ED25" i="46"/>
  <c r="BO25" i="44" s="1"/>
  <c r="EC25" i="46"/>
  <c r="BN25" i="44" s="1"/>
  <c r="EB25" i="46"/>
  <c r="BM25" i="44" s="1"/>
  <c r="EA25" i="46"/>
  <c r="BL25" i="46" s="1"/>
  <c r="DZ25" i="46"/>
  <c r="BK25" i="46" s="1"/>
  <c r="DY25" i="46"/>
  <c r="BJ25" i="46" s="1"/>
  <c r="DX25" i="46"/>
  <c r="BI25" i="46" s="1"/>
  <c r="DW25" i="46"/>
  <c r="DV25" i="46"/>
  <c r="BG25" i="46" s="1"/>
  <c r="DU25" i="46"/>
  <c r="BF25" i="46" s="1"/>
  <c r="DT25" i="46"/>
  <c r="BE25" i="46" s="1"/>
  <c r="DS25" i="46"/>
  <c r="BD25" i="46" s="1"/>
  <c r="DR25" i="46"/>
  <c r="DQ25" i="46"/>
  <c r="DP25" i="46"/>
  <c r="BA25" i="46" s="1"/>
  <c r="DO25" i="46"/>
  <c r="DN25" i="46"/>
  <c r="AY25" i="46" s="1"/>
  <c r="DM25" i="46"/>
  <c r="AX25" i="46" s="1"/>
  <c r="DL25" i="46"/>
  <c r="AW25" i="46" s="1"/>
  <c r="DK25" i="46"/>
  <c r="AV25" i="46" s="1"/>
  <c r="DJ25" i="46"/>
  <c r="DI25" i="46"/>
  <c r="DH25" i="46"/>
  <c r="DG25" i="46"/>
  <c r="AR25" i="46" s="1"/>
  <c r="DF25" i="46"/>
  <c r="AQ25" i="46" s="1"/>
  <c r="DE25" i="46"/>
  <c r="AP25" i="46" s="1"/>
  <c r="DD25" i="46"/>
  <c r="DC25" i="46"/>
  <c r="AN25" i="46" s="1"/>
  <c r="DB25" i="46"/>
  <c r="DA25" i="46"/>
  <c r="AL25" i="46" s="1"/>
  <c r="CZ25" i="46"/>
  <c r="AK25" i="46" s="1"/>
  <c r="CY25" i="46"/>
  <c r="AJ25" i="46" s="1"/>
  <c r="CX25" i="46"/>
  <c r="AI25" i="46" s="1"/>
  <c r="CW25" i="46"/>
  <c r="AH25" i="46" s="1"/>
  <c r="CV25" i="46"/>
  <c r="AG25" i="46" s="1"/>
  <c r="CU25" i="46"/>
  <c r="AF25" i="46" s="1"/>
  <c r="CT25" i="46"/>
  <c r="AE25" i="46" s="1"/>
  <c r="CS25" i="46"/>
  <c r="AD25" i="46" s="1"/>
  <c r="CR25" i="46"/>
  <c r="CQ25" i="46"/>
  <c r="AB25" i="46" s="1"/>
  <c r="CP25" i="46"/>
  <c r="AA25" i="46" s="1"/>
  <c r="CO25" i="46"/>
  <c r="Z25" i="46" s="1"/>
  <c r="CN25" i="46"/>
  <c r="Y25" i="46" s="1"/>
  <c r="CM25" i="46"/>
  <c r="X25" i="46" s="1"/>
  <c r="CL25" i="46"/>
  <c r="CK25" i="46"/>
  <c r="CJ25" i="46"/>
  <c r="U25" i="46" s="1"/>
  <c r="CI25" i="46"/>
  <c r="T25" i="46" s="1"/>
  <c r="CH25" i="46"/>
  <c r="S25" i="46" s="1"/>
  <c r="CG25" i="46"/>
  <c r="R25" i="46" s="1"/>
  <c r="CF25" i="46"/>
  <c r="Q25" i="46" s="1"/>
  <c r="CE25" i="46"/>
  <c r="P25" i="46" s="1"/>
  <c r="CD25" i="46"/>
  <c r="CC25" i="46"/>
  <c r="N25" i="46" s="1"/>
  <c r="CB25" i="46"/>
  <c r="M25" i="46" s="1"/>
  <c r="CA25" i="46"/>
  <c r="L25" i="46" s="1"/>
  <c r="BZ25" i="46"/>
  <c r="K25" i="46" s="1"/>
  <c r="BY25" i="46"/>
  <c r="J25" i="46" s="1"/>
  <c r="BX25" i="46"/>
  <c r="I25" i="46" s="1"/>
  <c r="BW25" i="46"/>
  <c r="H25" i="46" s="1"/>
  <c r="BV25" i="46"/>
  <c r="G25" i="46" s="1"/>
  <c r="BU25" i="46"/>
  <c r="BT25" i="46"/>
  <c r="BS25" i="46"/>
  <c r="D25" i="46" s="1"/>
  <c r="B25" i="46"/>
  <c r="A25" i="46"/>
  <c r="A23" i="27" s="1"/>
  <c r="EF24" i="46"/>
  <c r="BQ24" i="46" s="1"/>
  <c r="EE24" i="46"/>
  <c r="ED24" i="46"/>
  <c r="BO24" i="46" s="1"/>
  <c r="EC24" i="46"/>
  <c r="BN24" i="46" s="1"/>
  <c r="EB24" i="46"/>
  <c r="BM24" i="46" s="1"/>
  <c r="EA24" i="46"/>
  <c r="BL24" i="46" s="1"/>
  <c r="DZ24" i="46"/>
  <c r="BK24" i="46" s="1"/>
  <c r="DY24" i="46"/>
  <c r="BJ24" i="46" s="1"/>
  <c r="DX24" i="46"/>
  <c r="DW24" i="46"/>
  <c r="DV24" i="46"/>
  <c r="BG24" i="46" s="1"/>
  <c r="DU24" i="46"/>
  <c r="BF24" i="46" s="1"/>
  <c r="DT24" i="46"/>
  <c r="BE24" i="46" s="1"/>
  <c r="DS24" i="46"/>
  <c r="BD24" i="46" s="1"/>
  <c r="DR24" i="46"/>
  <c r="BC24" i="46" s="1"/>
  <c r="DQ24" i="46"/>
  <c r="BB24" i="46" s="1"/>
  <c r="DP24" i="46"/>
  <c r="DO24" i="46"/>
  <c r="DN24" i="46"/>
  <c r="AY24" i="46" s="1"/>
  <c r="DM24" i="46"/>
  <c r="AX24" i="46" s="1"/>
  <c r="DL24" i="46"/>
  <c r="AW24" i="46" s="1"/>
  <c r="DK24" i="46"/>
  <c r="DJ24" i="46"/>
  <c r="AU24" i="46" s="1"/>
  <c r="DI24" i="46"/>
  <c r="DH24" i="46"/>
  <c r="DG24" i="46"/>
  <c r="DF24" i="46"/>
  <c r="AQ24" i="46" s="1"/>
  <c r="DE24" i="46"/>
  <c r="AP24" i="46" s="1"/>
  <c r="DD24" i="46"/>
  <c r="AO24" i="46" s="1"/>
  <c r="DC24" i="46"/>
  <c r="AN24" i="46" s="1"/>
  <c r="DB24" i="46"/>
  <c r="AM24" i="46" s="1"/>
  <c r="DA24" i="46"/>
  <c r="AL24" i="46" s="1"/>
  <c r="CZ24" i="46"/>
  <c r="CY24" i="46"/>
  <c r="CX24" i="46"/>
  <c r="AI24" i="46" s="1"/>
  <c r="CW24" i="46"/>
  <c r="AH24" i="46" s="1"/>
  <c r="CV24" i="46"/>
  <c r="AG24" i="46" s="1"/>
  <c r="CU24" i="46"/>
  <c r="AF24" i="46" s="1"/>
  <c r="CT24" i="46"/>
  <c r="AE24" i="46" s="1"/>
  <c r="CS24" i="46"/>
  <c r="AD24" i="46" s="1"/>
  <c r="CR24" i="46"/>
  <c r="AC24" i="46" s="1"/>
  <c r="CQ24" i="46"/>
  <c r="CP24" i="46"/>
  <c r="AA24" i="46" s="1"/>
  <c r="CO24" i="46"/>
  <c r="Z24" i="46" s="1"/>
  <c r="CN24" i="46"/>
  <c r="Y24" i="46" s="1"/>
  <c r="CM24" i="46"/>
  <c r="X24" i="46" s="1"/>
  <c r="CL24" i="46"/>
  <c r="W24" i="46" s="1"/>
  <c r="CK24" i="46"/>
  <c r="V24" i="46" s="1"/>
  <c r="CJ24" i="46"/>
  <c r="CI24" i="46"/>
  <c r="CH24" i="46"/>
  <c r="S24" i="46" s="1"/>
  <c r="CG24" i="46"/>
  <c r="R24" i="46" s="1"/>
  <c r="CF24" i="46"/>
  <c r="Q24" i="46" s="1"/>
  <c r="CE24" i="46"/>
  <c r="P24" i="46" s="1"/>
  <c r="CD24" i="46"/>
  <c r="O24" i="46" s="1"/>
  <c r="CC24" i="46"/>
  <c r="N24" i="46" s="1"/>
  <c r="CB24" i="46"/>
  <c r="M24" i="46" s="1"/>
  <c r="CA24" i="46"/>
  <c r="BZ24" i="46"/>
  <c r="K24" i="46" s="1"/>
  <c r="BY24" i="46"/>
  <c r="J24" i="46" s="1"/>
  <c r="BX24" i="46"/>
  <c r="I24" i="46" s="1"/>
  <c r="BW24" i="46"/>
  <c r="H24" i="46" s="1"/>
  <c r="BV24" i="46"/>
  <c r="G24" i="46" s="1"/>
  <c r="BU24" i="46"/>
  <c r="F24" i="46" s="1"/>
  <c r="BT24" i="46"/>
  <c r="BS24" i="46"/>
  <c r="B24" i="46"/>
  <c r="A24" i="46"/>
  <c r="A22" i="27" s="1"/>
  <c r="EF23" i="46"/>
  <c r="BQ23" i="46" s="1"/>
  <c r="EE23" i="46"/>
  <c r="ED23" i="46"/>
  <c r="BO23" i="44" s="1"/>
  <c r="EC23" i="46"/>
  <c r="BN23" i="44" s="1"/>
  <c r="EB23" i="46"/>
  <c r="BM23" i="44" s="1"/>
  <c r="EA23" i="46"/>
  <c r="BL23" i="46" s="1"/>
  <c r="DZ23" i="46"/>
  <c r="BK23" i="46" s="1"/>
  <c r="DY23" i="46"/>
  <c r="BJ23" i="46" s="1"/>
  <c r="DX23" i="46"/>
  <c r="DW23" i="46"/>
  <c r="BH23" i="46" s="1"/>
  <c r="DV23" i="46"/>
  <c r="BG23" i="46" s="1"/>
  <c r="DU23" i="46"/>
  <c r="BF23" i="46" s="1"/>
  <c r="DT23" i="46"/>
  <c r="DS23" i="46"/>
  <c r="BD23" i="46" s="1"/>
  <c r="DR23" i="46"/>
  <c r="BC23" i="46" s="1"/>
  <c r="DQ23" i="46"/>
  <c r="BB23" i="46" s="1"/>
  <c r="DP23" i="46"/>
  <c r="BA23" i="46" s="1"/>
  <c r="DO23" i="46"/>
  <c r="AZ23" i="46" s="1"/>
  <c r="DN23" i="46"/>
  <c r="AY23" i="46" s="1"/>
  <c r="DM23" i="46"/>
  <c r="DL23" i="46"/>
  <c r="DK23" i="46"/>
  <c r="AV23" i="46" s="1"/>
  <c r="DJ23" i="46"/>
  <c r="AU23" i="46" s="1"/>
  <c r="DI23" i="46"/>
  <c r="AT23" i="46" s="1"/>
  <c r="DH23" i="46"/>
  <c r="AS23" i="46" s="1"/>
  <c r="DG23" i="46"/>
  <c r="AR23" i="46" s="1"/>
  <c r="DF23" i="46"/>
  <c r="AQ23" i="46" s="1"/>
  <c r="DE23" i="46"/>
  <c r="AP23" i="46" s="1"/>
  <c r="DD23" i="46"/>
  <c r="DC23" i="46"/>
  <c r="AN23" i="46" s="1"/>
  <c r="DB23" i="46"/>
  <c r="AM23" i="46" s="1"/>
  <c r="DA23" i="46"/>
  <c r="AL23" i="46" s="1"/>
  <c r="CZ23" i="46"/>
  <c r="AK23" i="46" s="1"/>
  <c r="CY23" i="46"/>
  <c r="AJ23" i="46" s="1"/>
  <c r="CX23" i="46"/>
  <c r="AI23" i="46" s="1"/>
  <c r="CW23" i="46"/>
  <c r="CV23" i="46"/>
  <c r="CU23" i="46"/>
  <c r="AF23" i="46" s="1"/>
  <c r="CT23" i="46"/>
  <c r="AE23" i="46" s="1"/>
  <c r="CS23" i="46"/>
  <c r="AD23" i="46" s="1"/>
  <c r="CR23" i="46"/>
  <c r="AC23" i="46" s="1"/>
  <c r="CQ23" i="46"/>
  <c r="AB23" i="46" s="1"/>
  <c r="CP23" i="46"/>
  <c r="AA23" i="46" s="1"/>
  <c r="CO23" i="46"/>
  <c r="CN23" i="46"/>
  <c r="CM23" i="46"/>
  <c r="X23" i="46" s="1"/>
  <c r="CL23" i="46"/>
  <c r="CK23" i="46"/>
  <c r="CJ23" i="46"/>
  <c r="U23" i="46" s="1"/>
  <c r="CI23" i="46"/>
  <c r="T23" i="46" s="1"/>
  <c r="CH23" i="46"/>
  <c r="S23" i="46" s="1"/>
  <c r="CG23" i="46"/>
  <c r="R23" i="46" s="1"/>
  <c r="CF23" i="46"/>
  <c r="CE23" i="46"/>
  <c r="P23" i="46" s="1"/>
  <c r="CD23" i="46"/>
  <c r="O23" i="46" s="1"/>
  <c r="CC23" i="46"/>
  <c r="N23" i="46" s="1"/>
  <c r="CB23" i="46"/>
  <c r="CA23" i="46"/>
  <c r="BZ23" i="46"/>
  <c r="K23" i="46" s="1"/>
  <c r="BY23" i="46"/>
  <c r="J23" i="46" s="1"/>
  <c r="BX23" i="46"/>
  <c r="BW23" i="46"/>
  <c r="H23" i="46" s="1"/>
  <c r="BV23" i="46"/>
  <c r="G23" i="46" s="1"/>
  <c r="BU23" i="46"/>
  <c r="BT23" i="46"/>
  <c r="E23" i="46" s="1"/>
  <c r="BS23" i="46"/>
  <c r="D23" i="46" s="1"/>
  <c r="B23" i="46"/>
  <c r="A23" i="46"/>
  <c r="A21" i="27" s="1"/>
  <c r="EF22" i="46"/>
  <c r="BQ22" i="46" s="1"/>
  <c r="EE22" i="46"/>
  <c r="BP22" i="46" s="1"/>
  <c r="ED22" i="46"/>
  <c r="BO22" i="44" s="1"/>
  <c r="EC22" i="46"/>
  <c r="BN22" i="46" s="1"/>
  <c r="EB22" i="46"/>
  <c r="EA22" i="46"/>
  <c r="BL22" i="46" s="1"/>
  <c r="DZ22" i="46"/>
  <c r="DY22" i="46"/>
  <c r="BJ22" i="46" s="1"/>
  <c r="DX22" i="46"/>
  <c r="BI22" i="46" s="1"/>
  <c r="DW22" i="46"/>
  <c r="BH22" i="46" s="1"/>
  <c r="DV22" i="46"/>
  <c r="BG22" i="46" s="1"/>
  <c r="DU22" i="46"/>
  <c r="BF22" i="46" s="1"/>
  <c r="DT22" i="46"/>
  <c r="BE22" i="46" s="1"/>
  <c r="DS22" i="46"/>
  <c r="DR22" i="46"/>
  <c r="BC22" i="46" s="1"/>
  <c r="DQ22" i="46"/>
  <c r="DP22" i="46"/>
  <c r="BA22" i="46" s="1"/>
  <c r="DO22" i="46"/>
  <c r="AZ22" i="46" s="1"/>
  <c r="DN22" i="46"/>
  <c r="AY22" i="46" s="1"/>
  <c r="DM22" i="46"/>
  <c r="AX22" i="46" s="1"/>
  <c r="DL22" i="46"/>
  <c r="DK22" i="46"/>
  <c r="DJ22" i="46"/>
  <c r="AU22" i="46" s="1"/>
  <c r="DI22" i="46"/>
  <c r="AT22" i="46" s="1"/>
  <c r="DH22" i="46"/>
  <c r="AS22" i="46" s="1"/>
  <c r="DG22" i="46"/>
  <c r="AR22" i="46" s="1"/>
  <c r="DF22" i="46"/>
  <c r="AQ22" i="46" s="1"/>
  <c r="DE22" i="46"/>
  <c r="AP22" i="46" s="1"/>
  <c r="DD22" i="46"/>
  <c r="AO22" i="46" s="1"/>
  <c r="DC22" i="46"/>
  <c r="AN22" i="46" s="1"/>
  <c r="DB22" i="46"/>
  <c r="AM22" i="46" s="1"/>
  <c r="DA22" i="46"/>
  <c r="AL22" i="46" s="1"/>
  <c r="CZ22" i="46"/>
  <c r="AK22" i="46" s="1"/>
  <c r="CY22" i="46"/>
  <c r="AJ22" i="46" s="1"/>
  <c r="CX22" i="46"/>
  <c r="AI22" i="46" s="1"/>
  <c r="CW22" i="46"/>
  <c r="AH22" i="46" s="1"/>
  <c r="CV22" i="46"/>
  <c r="CU22" i="46"/>
  <c r="CT22" i="46"/>
  <c r="AE22" i="46" s="1"/>
  <c r="CS22" i="46"/>
  <c r="AD22" i="46" s="1"/>
  <c r="CR22" i="46"/>
  <c r="AC22" i="46" s="1"/>
  <c r="CQ22" i="46"/>
  <c r="AB22" i="46" s="1"/>
  <c r="CP22" i="46"/>
  <c r="CO22" i="46"/>
  <c r="Z22" i="46" s="1"/>
  <c r="CN22" i="46"/>
  <c r="CM22" i="46"/>
  <c r="X22" i="46" s="1"/>
  <c r="CL22" i="46"/>
  <c r="CK22" i="46"/>
  <c r="V22" i="46" s="1"/>
  <c r="CJ22" i="46"/>
  <c r="U22" i="46" s="1"/>
  <c r="CI22" i="46"/>
  <c r="T22" i="46" s="1"/>
  <c r="CH22" i="46"/>
  <c r="S22" i="46" s="1"/>
  <c r="CG22" i="46"/>
  <c r="R22" i="46" s="1"/>
  <c r="CF22" i="46"/>
  <c r="Q22" i="46" s="1"/>
  <c r="CE22" i="46"/>
  <c r="CD22" i="46"/>
  <c r="O22" i="46" s="1"/>
  <c r="CC22" i="46"/>
  <c r="N22" i="46" s="1"/>
  <c r="CB22" i="46"/>
  <c r="M22" i="46" s="1"/>
  <c r="CA22" i="46"/>
  <c r="L22" i="46" s="1"/>
  <c r="BZ22" i="46"/>
  <c r="K22" i="46" s="1"/>
  <c r="BY22" i="46"/>
  <c r="J22" i="46" s="1"/>
  <c r="BX22" i="46"/>
  <c r="BW22" i="46"/>
  <c r="H22" i="46" s="1"/>
  <c r="BV22" i="46"/>
  <c r="BU22" i="46"/>
  <c r="F22" i="46" s="1"/>
  <c r="BT22" i="46"/>
  <c r="E22" i="46" s="1"/>
  <c r="BS22" i="46"/>
  <c r="D22" i="46" s="1"/>
  <c r="BO22" i="46"/>
  <c r="B22" i="46"/>
  <c r="A22" i="46"/>
  <c r="EF21" i="46"/>
  <c r="EE21" i="46"/>
  <c r="BP21" i="46" s="1"/>
  <c r="ED21" i="46"/>
  <c r="BO21" i="46" s="1"/>
  <c r="EC21" i="46"/>
  <c r="BN21" i="46" s="1"/>
  <c r="EB21" i="46"/>
  <c r="BM21" i="46" s="1"/>
  <c r="EA21" i="46"/>
  <c r="BL21" i="46" s="1"/>
  <c r="DZ21" i="46"/>
  <c r="BK21" i="46" s="1"/>
  <c r="DY21" i="46"/>
  <c r="DX21" i="46"/>
  <c r="BI21" i="46" s="1"/>
  <c r="DW21" i="46"/>
  <c r="DV21" i="46"/>
  <c r="BG21" i="46" s="1"/>
  <c r="DU21" i="46"/>
  <c r="BF21" i="46" s="1"/>
  <c r="DT21" i="46"/>
  <c r="BE21" i="46" s="1"/>
  <c r="DS21" i="46"/>
  <c r="BD21" i="46" s="1"/>
  <c r="DR21" i="46"/>
  <c r="BC21" i="46" s="1"/>
  <c r="DQ21" i="46"/>
  <c r="DP21" i="46"/>
  <c r="DO21" i="46"/>
  <c r="AZ21" i="46" s="1"/>
  <c r="DN21" i="46"/>
  <c r="AY21" i="46" s="1"/>
  <c r="DM21" i="46"/>
  <c r="AX21" i="46" s="1"/>
  <c r="DL21" i="46"/>
  <c r="AW21" i="46" s="1"/>
  <c r="DK21" i="46"/>
  <c r="AV21" i="46" s="1"/>
  <c r="DJ21" i="46"/>
  <c r="AU21" i="46" s="1"/>
  <c r="DI21" i="46"/>
  <c r="DH21" i="46"/>
  <c r="DG21" i="46"/>
  <c r="AR21" i="46" s="1"/>
  <c r="DF21" i="46"/>
  <c r="AQ21" i="46" s="1"/>
  <c r="DE21" i="46"/>
  <c r="AP21" i="46" s="1"/>
  <c r="DD21" i="46"/>
  <c r="AO21" i="46" s="1"/>
  <c r="DC21" i="46"/>
  <c r="AN21" i="46" s="1"/>
  <c r="DB21" i="46"/>
  <c r="AM21" i="46" s="1"/>
  <c r="DA21" i="46"/>
  <c r="AL21" i="46" s="1"/>
  <c r="CZ21" i="46"/>
  <c r="CY21" i="46"/>
  <c r="AJ21" i="46" s="1"/>
  <c r="CX21" i="46"/>
  <c r="AI21" i="46" s="1"/>
  <c r="CW21" i="46"/>
  <c r="AH21" i="46" s="1"/>
  <c r="CV21" i="46"/>
  <c r="AG21" i="46" s="1"/>
  <c r="CU21" i="46"/>
  <c r="CT21" i="46"/>
  <c r="AE21" i="46" s="1"/>
  <c r="CS21" i="46"/>
  <c r="AD21" i="46" s="1"/>
  <c r="CR21" i="46"/>
  <c r="CQ21" i="46"/>
  <c r="AB21" i="46" s="1"/>
  <c r="CP21" i="46"/>
  <c r="AA21" i="46" s="1"/>
  <c r="CO21" i="46"/>
  <c r="Z21" i="46" s="1"/>
  <c r="CN21" i="46"/>
  <c r="Y21" i="46" s="1"/>
  <c r="CM21" i="46"/>
  <c r="X21" i="46" s="1"/>
  <c r="CL21" i="46"/>
  <c r="W21" i="46" s="1"/>
  <c r="CK21" i="46"/>
  <c r="CJ21" i="46"/>
  <c r="U21" i="46" s="1"/>
  <c r="CI21" i="46"/>
  <c r="T21" i="46" s="1"/>
  <c r="CH21" i="46"/>
  <c r="CG21" i="46"/>
  <c r="R21" i="46" s="1"/>
  <c r="CF21" i="46"/>
  <c r="Q21" i="46" s="1"/>
  <c r="CE21" i="46"/>
  <c r="P21" i="46" s="1"/>
  <c r="CD21" i="46"/>
  <c r="O21" i="46" s="1"/>
  <c r="CC21" i="46"/>
  <c r="N21" i="46" s="1"/>
  <c r="CB21" i="46"/>
  <c r="M21" i="46" s="1"/>
  <c r="CA21" i="46"/>
  <c r="L21" i="46" s="1"/>
  <c r="BZ21" i="46"/>
  <c r="K21" i="46" s="1"/>
  <c r="BY21" i="46"/>
  <c r="J21" i="46" s="1"/>
  <c r="BX21" i="46"/>
  <c r="I21" i="46" s="1"/>
  <c r="BW21" i="46"/>
  <c r="H21" i="46" s="1"/>
  <c r="BV21" i="46"/>
  <c r="G21" i="46" s="1"/>
  <c r="BU21" i="46"/>
  <c r="BT21" i="46"/>
  <c r="E21" i="46" s="1"/>
  <c r="BS21" i="46"/>
  <c r="D21" i="46" s="1"/>
  <c r="B21" i="46"/>
  <c r="A21" i="46"/>
  <c r="EF20" i="46"/>
  <c r="BQ20" i="46" s="1"/>
  <c r="EE20" i="46"/>
  <c r="BP20" i="46" s="1"/>
  <c r="ED20" i="46"/>
  <c r="BO20" i="46" s="1"/>
  <c r="EC20" i="46"/>
  <c r="EB20" i="46"/>
  <c r="EA20" i="46"/>
  <c r="BL20" i="46" s="1"/>
  <c r="DZ20" i="46"/>
  <c r="DY20" i="46"/>
  <c r="BJ20" i="46" s="1"/>
  <c r="DX20" i="46"/>
  <c r="BI20" i="46" s="1"/>
  <c r="DW20" i="46"/>
  <c r="BH20" i="46" s="1"/>
  <c r="DV20" i="46"/>
  <c r="BG20" i="46" s="1"/>
  <c r="DU20" i="46"/>
  <c r="BF20" i="46" s="1"/>
  <c r="DT20" i="46"/>
  <c r="BE20" i="46" s="1"/>
  <c r="DS20" i="46"/>
  <c r="DR20" i="46"/>
  <c r="BC20" i="46" s="1"/>
  <c r="DQ20" i="46"/>
  <c r="BB20" i="46" s="1"/>
  <c r="DP20" i="46"/>
  <c r="BA20" i="46" s="1"/>
  <c r="DO20" i="46"/>
  <c r="DN20" i="46"/>
  <c r="AY20" i="46" s="1"/>
  <c r="DM20" i="46"/>
  <c r="DL20" i="46"/>
  <c r="DK20" i="46"/>
  <c r="AV20" i="46" s="1"/>
  <c r="DJ20" i="46"/>
  <c r="AU20" i="46" s="1"/>
  <c r="DI20" i="46"/>
  <c r="AT20" i="46" s="1"/>
  <c r="DH20" i="46"/>
  <c r="AS20" i="46" s="1"/>
  <c r="DG20" i="46"/>
  <c r="AR20" i="46" s="1"/>
  <c r="DF20" i="46"/>
  <c r="AQ20" i="46" s="1"/>
  <c r="DE20" i="46"/>
  <c r="AP20" i="46" s="1"/>
  <c r="DD20" i="46"/>
  <c r="DC20" i="46"/>
  <c r="AN20" i="46" s="1"/>
  <c r="DB20" i="46"/>
  <c r="AM20" i="46" s="1"/>
  <c r="DA20" i="46"/>
  <c r="AL20" i="46" s="1"/>
  <c r="CZ20" i="46"/>
  <c r="AK20" i="46" s="1"/>
  <c r="CY20" i="46"/>
  <c r="AJ20" i="46" s="1"/>
  <c r="CX20" i="46"/>
  <c r="AI20" i="46" s="1"/>
  <c r="CW20" i="46"/>
  <c r="CV20" i="46"/>
  <c r="AG20" i="46" s="1"/>
  <c r="CU20" i="46"/>
  <c r="AF20" i="46" s="1"/>
  <c r="CT20" i="46"/>
  <c r="AE20" i="46" s="1"/>
  <c r="CS20" i="46"/>
  <c r="AD20" i="46" s="1"/>
  <c r="CR20" i="46"/>
  <c r="AC20" i="46" s="1"/>
  <c r="CQ20" i="46"/>
  <c r="AB20" i="46" s="1"/>
  <c r="CP20" i="46"/>
  <c r="AA20" i="46" s="1"/>
  <c r="CO20" i="46"/>
  <c r="CN20" i="46"/>
  <c r="CM20" i="46"/>
  <c r="X20" i="46" s="1"/>
  <c r="CL20" i="46"/>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K20" i="46" s="1"/>
  <c r="BY20" i="46"/>
  <c r="BX20" i="46"/>
  <c r="BW20" i="46"/>
  <c r="H20" i="46" s="1"/>
  <c r="BV20" i="46"/>
  <c r="G20" i="46" s="1"/>
  <c r="BU20" i="46"/>
  <c r="F20" i="46" s="1"/>
  <c r="BT20" i="46"/>
  <c r="E20" i="46" s="1"/>
  <c r="BS20" i="46"/>
  <c r="D20" i="46" s="1"/>
  <c r="B20" i="46"/>
  <c r="A20" i="46"/>
  <c r="EF19" i="46"/>
  <c r="EE19" i="46"/>
  <c r="BP19" i="46" s="1"/>
  <c r="ED19" i="46"/>
  <c r="BO19" i="46" s="1"/>
  <c r="EC19" i="46"/>
  <c r="BN19" i="46" s="1"/>
  <c r="EB19" i="46"/>
  <c r="BM19" i="46" s="1"/>
  <c r="EA19" i="46"/>
  <c r="BL19" i="46" s="1"/>
  <c r="DZ19" i="46"/>
  <c r="BK19" i="46" s="1"/>
  <c r="DY19" i="46"/>
  <c r="DX19" i="46"/>
  <c r="BI19" i="46" s="1"/>
  <c r="DW19" i="46"/>
  <c r="BH19" i="46" s="1"/>
  <c r="DV19" i="46"/>
  <c r="DU19" i="46"/>
  <c r="BF19" i="46" s="1"/>
  <c r="DT19" i="46"/>
  <c r="BE19" i="46" s="1"/>
  <c r="DS19" i="46"/>
  <c r="BD19" i="46" s="1"/>
  <c r="DR19" i="46"/>
  <c r="BC19" i="46" s="1"/>
  <c r="DQ19" i="46"/>
  <c r="DP19" i="46"/>
  <c r="BA19" i="46" s="1"/>
  <c r="DO19" i="46"/>
  <c r="AZ19" i="46" s="1"/>
  <c r="DN19" i="46"/>
  <c r="AY19" i="46" s="1"/>
  <c r="DM19" i="46"/>
  <c r="AX19" i="46" s="1"/>
  <c r="DL19" i="46"/>
  <c r="AW19" i="46" s="1"/>
  <c r="DK19" i="46"/>
  <c r="AV19" i="46" s="1"/>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CY19" i="46"/>
  <c r="CX19" i="46"/>
  <c r="AI19" i="46" s="1"/>
  <c r="CW19" i="46"/>
  <c r="AH19" i="46" s="1"/>
  <c r="CV19" i="46"/>
  <c r="AG19" i="46" s="1"/>
  <c r="CU19" i="46"/>
  <c r="AF19" i="46" s="1"/>
  <c r="CT19" i="46"/>
  <c r="AE19" i="46" s="1"/>
  <c r="CS19" i="46"/>
  <c r="AD19" i="46" s="1"/>
  <c r="CR19" i="46"/>
  <c r="AC19" i="46" s="1"/>
  <c r="CQ19" i="46"/>
  <c r="AB19" i="46" s="1"/>
  <c r="CP19" i="46"/>
  <c r="AA19" i="46" s="1"/>
  <c r="CO19" i="46"/>
  <c r="Z19" i="46" s="1"/>
  <c r="CN19" i="46"/>
  <c r="Y19" i="46" s="1"/>
  <c r="CM19" i="46"/>
  <c r="X19" i="46" s="1"/>
  <c r="CL19" i="46"/>
  <c r="W19" i="46" s="1"/>
  <c r="CK19" i="46"/>
  <c r="CJ19" i="46"/>
  <c r="CI19" i="46"/>
  <c r="T19" i="46" s="1"/>
  <c r="CH19" i="46"/>
  <c r="S19" i="46" s="1"/>
  <c r="CG19" i="46"/>
  <c r="R19" i="46" s="1"/>
  <c r="CF19" i="46"/>
  <c r="Q19" i="46" s="1"/>
  <c r="CE19" i="46"/>
  <c r="CD19" i="46"/>
  <c r="O19" i="46" s="1"/>
  <c r="CC19" i="46"/>
  <c r="N19" i="46" s="1"/>
  <c r="CB19" i="46"/>
  <c r="M19" i="46" s="1"/>
  <c r="CA19" i="46"/>
  <c r="BZ19" i="46"/>
  <c r="K19" i="46" s="1"/>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BO18" i="44" s="1"/>
  <c r="EC18" i="46"/>
  <c r="EB18" i="46"/>
  <c r="EA18" i="46"/>
  <c r="DZ18" i="46"/>
  <c r="BK18" i="46" s="1"/>
  <c r="DY18" i="46"/>
  <c r="BJ18" i="46" s="1"/>
  <c r="DX18" i="46"/>
  <c r="BI18" i="46" s="1"/>
  <c r="DW18" i="46"/>
  <c r="BH18" i="46" s="1"/>
  <c r="DV18" i="46"/>
  <c r="DU18" i="46"/>
  <c r="BF18" i="46" s="1"/>
  <c r="DT18" i="46"/>
  <c r="DS18" i="46"/>
  <c r="BD18" i="46" s="1"/>
  <c r="DR18" i="46"/>
  <c r="BC18" i="46" s="1"/>
  <c r="DQ18" i="46"/>
  <c r="DP18" i="46"/>
  <c r="BA18" i="46" s="1"/>
  <c r="DO18" i="46"/>
  <c r="AZ18" i="46" s="1"/>
  <c r="DN18" i="46"/>
  <c r="DM18" i="46"/>
  <c r="AX18" i="46" s="1"/>
  <c r="DL18" i="46"/>
  <c r="DK18" i="46"/>
  <c r="AV18" i="46" s="1"/>
  <c r="DJ18" i="46"/>
  <c r="AU18" i="46" s="1"/>
  <c r="DI18" i="46"/>
  <c r="AT18" i="46" s="1"/>
  <c r="DH18" i="46"/>
  <c r="AS18" i="46" s="1"/>
  <c r="DG18" i="46"/>
  <c r="AR18" i="46" s="1"/>
  <c r="DF18" i="46"/>
  <c r="DE18" i="46"/>
  <c r="AP18" i="46" s="1"/>
  <c r="DD18" i="46"/>
  <c r="AO18" i="46" s="1"/>
  <c r="DC18" i="46"/>
  <c r="AN18" i="46" s="1"/>
  <c r="DB18" i="46"/>
  <c r="AM18" i="46" s="1"/>
  <c r="DA18" i="46"/>
  <c r="AL18" i="46" s="1"/>
  <c r="CZ18" i="46"/>
  <c r="AK18" i="46" s="1"/>
  <c r="CY18" i="46"/>
  <c r="AJ18" i="46" s="1"/>
  <c r="CX18" i="46"/>
  <c r="CW18" i="46"/>
  <c r="CV18" i="46"/>
  <c r="CU18" i="46"/>
  <c r="AF18" i="46" s="1"/>
  <c r="CT18" i="46"/>
  <c r="AE18" i="46" s="1"/>
  <c r="CS18" i="46"/>
  <c r="AD18" i="46" s="1"/>
  <c r="CR18" i="46"/>
  <c r="AC18" i="46" s="1"/>
  <c r="CQ18" i="46"/>
  <c r="AB18" i="46" s="1"/>
  <c r="CP18" i="46"/>
  <c r="CO18" i="46"/>
  <c r="Z18" i="46" s="1"/>
  <c r="CN18" i="46"/>
  <c r="Y18" i="46" s="1"/>
  <c r="CM18" i="46"/>
  <c r="CL18" i="46"/>
  <c r="W18" i="46" s="1"/>
  <c r="CK18" i="46"/>
  <c r="V18" i="46" s="1"/>
  <c r="CJ18" i="46"/>
  <c r="U18" i="46" s="1"/>
  <c r="CI18" i="46"/>
  <c r="CH18" i="46"/>
  <c r="CG18" i="46"/>
  <c r="R18" i="44" s="1"/>
  <c r="CF18" i="46"/>
  <c r="Q18" i="46" s="1"/>
  <c r="CE18" i="46"/>
  <c r="P18" i="46" s="1"/>
  <c r="CD18" i="46"/>
  <c r="CC18" i="46"/>
  <c r="N18" i="46" s="1"/>
  <c r="CB18" i="46"/>
  <c r="M18" i="46" s="1"/>
  <c r="CA18" i="46"/>
  <c r="L18" i="46" s="1"/>
  <c r="BZ18" i="46"/>
  <c r="BY18" i="46"/>
  <c r="BX18" i="46"/>
  <c r="BW18" i="46"/>
  <c r="H18" i="46" s="1"/>
  <c r="BV18" i="46"/>
  <c r="G18" i="46" s="1"/>
  <c r="BU18" i="46"/>
  <c r="F18" i="46" s="1"/>
  <c r="BT18" i="46"/>
  <c r="E18" i="46" s="1"/>
  <c r="BS18" i="46"/>
  <c r="D18" i="46" s="1"/>
  <c r="B18" i="46"/>
  <c r="A18" i="46"/>
  <c r="A16" i="27" s="1"/>
  <c r="EF17" i="46"/>
  <c r="BQ17" i="46" s="1"/>
  <c r="EE17" i="46"/>
  <c r="BP17" i="46" s="1"/>
  <c r="ED17" i="46"/>
  <c r="BO17" i="44" s="1"/>
  <c r="EC17" i="46"/>
  <c r="BN17" i="46" s="1"/>
  <c r="EB17" i="46"/>
  <c r="BM17" i="46" s="1"/>
  <c r="EA17" i="46"/>
  <c r="BL17" i="46" s="1"/>
  <c r="DZ17" i="46"/>
  <c r="DY17" i="46"/>
  <c r="DX17" i="46"/>
  <c r="BI17" i="46" s="1"/>
  <c r="DW17" i="46"/>
  <c r="BH17" i="46" s="1"/>
  <c r="DV17" i="46"/>
  <c r="BG17" i="46" s="1"/>
  <c r="DU17" i="46"/>
  <c r="BF17" i="44" s="1"/>
  <c r="DT17" i="46"/>
  <c r="BE17" i="46" s="1"/>
  <c r="DS17" i="46"/>
  <c r="BD17" i="46" s="1"/>
  <c r="DR17" i="46"/>
  <c r="BC17" i="46" s="1"/>
  <c r="DQ17" i="46"/>
  <c r="BB17" i="46" s="1"/>
  <c r="DP17" i="46"/>
  <c r="BA17" i="46" s="1"/>
  <c r="DO17" i="46"/>
  <c r="AZ17" i="46" s="1"/>
  <c r="DN17" i="46"/>
  <c r="AY17" i="46" s="1"/>
  <c r="DM17" i="46"/>
  <c r="AX17" i="46" s="1"/>
  <c r="DL17" i="46"/>
  <c r="AW17" i="46" s="1"/>
  <c r="DK17" i="46"/>
  <c r="DJ17" i="46"/>
  <c r="DI17" i="46"/>
  <c r="AT17" i="46" s="1"/>
  <c r="DH17" i="46"/>
  <c r="AS17" i="46" s="1"/>
  <c r="DG17" i="46"/>
  <c r="AR17" i="46" s="1"/>
  <c r="DF17" i="46"/>
  <c r="AQ17" i="46" s="1"/>
  <c r="DE17" i="46"/>
  <c r="AP17" i="46" s="1"/>
  <c r="DD17" i="46"/>
  <c r="AO17" i="46" s="1"/>
  <c r="DC17" i="46"/>
  <c r="DB17" i="46"/>
  <c r="DA17" i="46"/>
  <c r="AL17" i="46" s="1"/>
  <c r="CZ17" i="46"/>
  <c r="AK17" i="46" s="1"/>
  <c r="CY17" i="46"/>
  <c r="AJ17" i="46" s="1"/>
  <c r="CX17" i="46"/>
  <c r="AI17" i="46" s="1"/>
  <c r="CW17" i="46"/>
  <c r="AH17" i="46" s="1"/>
  <c r="CV17" i="46"/>
  <c r="AG17" i="46" s="1"/>
  <c r="CU17" i="46"/>
  <c r="AF17" i="46" s="1"/>
  <c r="CT17" i="46"/>
  <c r="AE17" i="46" s="1"/>
  <c r="CS17" i="46"/>
  <c r="CR17" i="46"/>
  <c r="AC17" i="46" s="1"/>
  <c r="CQ17" i="46"/>
  <c r="AB17" i="46" s="1"/>
  <c r="CP17" i="46"/>
  <c r="AA17" i="46" s="1"/>
  <c r="CO17" i="46"/>
  <c r="Z17" i="46" s="1"/>
  <c r="CN17" i="46"/>
  <c r="Y17" i="46" s="1"/>
  <c r="CM17" i="46"/>
  <c r="X17" i="46" s="1"/>
  <c r="CL17" i="46"/>
  <c r="CK17" i="46"/>
  <c r="V17" i="46" s="1"/>
  <c r="CJ17" i="46"/>
  <c r="U17" i="46" s="1"/>
  <c r="CI17" i="46"/>
  <c r="T17" i="46" s="1"/>
  <c r="CH17" i="46"/>
  <c r="S17" i="46" s="1"/>
  <c r="CG17" i="46"/>
  <c r="R17" i="46" s="1"/>
  <c r="CF17" i="46"/>
  <c r="Q17" i="46" s="1"/>
  <c r="CE17" i="46"/>
  <c r="CD17" i="46"/>
  <c r="O17" i="46" s="1"/>
  <c r="CC17" i="46"/>
  <c r="CB17" i="46"/>
  <c r="M17" i="46" s="1"/>
  <c r="CA17" i="46"/>
  <c r="L17" i="46" s="1"/>
  <c r="BZ17" i="46"/>
  <c r="K17" i="46" s="1"/>
  <c r="BY17" i="46"/>
  <c r="BX17" i="46"/>
  <c r="I17" i="46" s="1"/>
  <c r="BW17" i="46"/>
  <c r="H17" i="46" s="1"/>
  <c r="BV17" i="46"/>
  <c r="G17" i="46" s="1"/>
  <c r="BU17" i="46"/>
  <c r="F17" i="46" s="1"/>
  <c r="BT17" i="46"/>
  <c r="E17" i="46" s="1"/>
  <c r="BS17" i="46"/>
  <c r="D17" i="46" s="1"/>
  <c r="B17" i="46"/>
  <c r="A17" i="46"/>
  <c r="A15" i="27" s="1"/>
  <c r="EF16" i="46"/>
  <c r="EE16" i="46"/>
  <c r="ED16" i="46"/>
  <c r="BO16" i="46" s="1"/>
  <c r="EC16" i="46"/>
  <c r="BN16" i="46" s="1"/>
  <c r="EB16" i="46"/>
  <c r="BM16" i="46" s="1"/>
  <c r="EA16" i="46"/>
  <c r="BL16" i="46" s="1"/>
  <c r="DZ16" i="46"/>
  <c r="BK16" i="46" s="1"/>
  <c r="DY16" i="46"/>
  <c r="BJ16" i="46" s="1"/>
  <c r="DX16" i="46"/>
  <c r="DW16" i="46"/>
  <c r="BH16" i="46" s="1"/>
  <c r="DV16" i="46"/>
  <c r="BG16" i="46" s="1"/>
  <c r="DU16" i="46"/>
  <c r="BF16" i="46" s="1"/>
  <c r="DT16" i="46"/>
  <c r="BE16" i="46" s="1"/>
  <c r="DS16" i="46"/>
  <c r="BD16" i="46" s="1"/>
  <c r="DR16" i="46"/>
  <c r="BC16" i="46" s="1"/>
  <c r="DQ16" i="46"/>
  <c r="DP16" i="46"/>
  <c r="DO16" i="46"/>
  <c r="AZ16" i="46" s="1"/>
  <c r="DN16" i="46"/>
  <c r="AY16" i="46" s="1"/>
  <c r="DM16" i="46"/>
  <c r="AX16" i="46" s="1"/>
  <c r="DL16" i="46"/>
  <c r="AW16" i="46" s="1"/>
  <c r="DK16" i="46"/>
  <c r="AV16" i="46" s="1"/>
  <c r="DJ16" i="46"/>
  <c r="AU16" i="46" s="1"/>
  <c r="DI16" i="46"/>
  <c r="AT16" i="46" s="1"/>
  <c r="DH16" i="46"/>
  <c r="DG16" i="46"/>
  <c r="AR16" i="46" s="1"/>
  <c r="DF16" i="46"/>
  <c r="AQ16" i="46" s="1"/>
  <c r="DE16" i="46"/>
  <c r="AP16" i="46" s="1"/>
  <c r="DD16" i="46"/>
  <c r="AO16" i="46" s="1"/>
  <c r="DC16" i="46"/>
  <c r="AN16" i="46" s="1"/>
  <c r="DB16" i="46"/>
  <c r="AM16" i="46" s="1"/>
  <c r="DA16" i="46"/>
  <c r="CZ16" i="46"/>
  <c r="CY16" i="46"/>
  <c r="AJ16" i="46" s="1"/>
  <c r="CX16" i="46"/>
  <c r="AI16" i="46" s="1"/>
  <c r="CW16" i="46"/>
  <c r="CV16" i="46"/>
  <c r="AG16" i="46" s="1"/>
  <c r="CU16" i="46"/>
  <c r="AF16" i="46" s="1"/>
  <c r="CT16" i="46"/>
  <c r="AE16" i="46" s="1"/>
  <c r="CS16" i="46"/>
  <c r="AD16" i="46" s="1"/>
  <c r="CR16" i="46"/>
  <c r="AC16" i="46" s="1"/>
  <c r="CQ16" i="46"/>
  <c r="AB16" i="46" s="1"/>
  <c r="CP16" i="46"/>
  <c r="AA16" i="46" s="1"/>
  <c r="CO16" i="46"/>
  <c r="CN16" i="46"/>
  <c r="Y16" i="46" s="1"/>
  <c r="CM16" i="46"/>
  <c r="X16" i="46" s="1"/>
  <c r="CL16" i="46"/>
  <c r="W16" i="46" s="1"/>
  <c r="CK16" i="46"/>
  <c r="CJ16" i="46"/>
  <c r="CI16" i="46"/>
  <c r="T16" i="46" s="1"/>
  <c r="CH16" i="46"/>
  <c r="S16" i="46" s="1"/>
  <c r="CG16" i="46"/>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BO15" i="44" s="1"/>
  <c r="EC15" i="46"/>
  <c r="EB15" i="46"/>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DB15" i="46"/>
  <c r="AM15" i="46" s="1"/>
  <c r="DA15" i="46"/>
  <c r="AL15" i="46" s="1"/>
  <c r="CZ15" i="46"/>
  <c r="AK15" i="46" s="1"/>
  <c r="CY15" i="46"/>
  <c r="AJ15" i="46" s="1"/>
  <c r="CX15" i="46"/>
  <c r="AI15" i="46" s="1"/>
  <c r="CW15" i="46"/>
  <c r="CV15" i="46"/>
  <c r="AG15" i="46" s="1"/>
  <c r="CU15" i="46"/>
  <c r="AF15" i="46" s="1"/>
  <c r="CT15" i="46"/>
  <c r="AE15" i="46" s="1"/>
  <c r="CS15" i="46"/>
  <c r="AD15" i="46" s="1"/>
  <c r="CR15" i="46"/>
  <c r="AC15" i="46" s="1"/>
  <c r="CQ15" i="46"/>
  <c r="AB15" i="46" s="1"/>
  <c r="CP15" i="46"/>
  <c r="AA15" i="46" s="1"/>
  <c r="CO15" i="46"/>
  <c r="Z15" i="46" s="1"/>
  <c r="CN15" i="46"/>
  <c r="CM15" i="46"/>
  <c r="X15" i="46" s="1"/>
  <c r="CL15" i="46"/>
  <c r="W15" i="46" s="1"/>
  <c r="CK15" i="46"/>
  <c r="V15" i="46" s="1"/>
  <c r="CJ15" i="46"/>
  <c r="U15" i="46" s="1"/>
  <c r="CI15" i="46"/>
  <c r="T15" i="46" s="1"/>
  <c r="CH15" i="46"/>
  <c r="S15" i="46" s="1"/>
  <c r="CG15" i="46"/>
  <c r="R15" i="46" s="1"/>
  <c r="CF15" i="46"/>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O15" i="46"/>
  <c r="B15" i="46"/>
  <c r="A15" i="46"/>
  <c r="A13" i="27" s="1"/>
  <c r="EF14" i="46"/>
  <c r="BQ14" i="46" s="1"/>
  <c r="EE14" i="46"/>
  <c r="BP14" i="46" s="1"/>
  <c r="ED14" i="46"/>
  <c r="BO14" i="44" s="1"/>
  <c r="EC14" i="46"/>
  <c r="BN14" i="46" s="1"/>
  <c r="EB14" i="46"/>
  <c r="BM14" i="46" s="1"/>
  <c r="EA14" i="46"/>
  <c r="BL14" i="46" s="1"/>
  <c r="DZ14" i="46"/>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DI14" i="46"/>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CS14" i="46"/>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O14" i="46"/>
  <c r="B14" i="46"/>
  <c r="A14" i="46"/>
  <c r="A12" i="27" s="1"/>
  <c r="EF13" i="46"/>
  <c r="EE13" i="46"/>
  <c r="BP13" i="46" s="1"/>
  <c r="ED13" i="46"/>
  <c r="BO13" i="46" s="1"/>
  <c r="EC13" i="46"/>
  <c r="BN13" i="46" s="1"/>
  <c r="EB13" i="46"/>
  <c r="BM13" i="46" s="1"/>
  <c r="EA13" i="46"/>
  <c r="BL13" i="46" s="1"/>
  <c r="DZ13" i="46"/>
  <c r="BK13" i="46" s="1"/>
  <c r="DY13" i="46"/>
  <c r="BJ13" i="46" s="1"/>
  <c r="DX13" i="46"/>
  <c r="DW13" i="46"/>
  <c r="BH13" i="46" s="1"/>
  <c r="DV13" i="46"/>
  <c r="BG13" i="44" s="1"/>
  <c r="DU13" i="46"/>
  <c r="BF13" i="46" s="1"/>
  <c r="DT13" i="46"/>
  <c r="BE13" i="46" s="1"/>
  <c r="DS13" i="46"/>
  <c r="BD13" i="46" s="1"/>
  <c r="DR13" i="46"/>
  <c r="BC13" i="46" s="1"/>
  <c r="DQ13" i="46"/>
  <c r="BB13" i="46" s="1"/>
  <c r="DP13" i="46"/>
  <c r="DO13" i="46"/>
  <c r="AZ13" i="46" s="1"/>
  <c r="DN13" i="46"/>
  <c r="AY13" i="46" s="1"/>
  <c r="DM13" i="46"/>
  <c r="AX13" i="46" s="1"/>
  <c r="DL13" i="46"/>
  <c r="AW13" i="46" s="1"/>
  <c r="DK13" i="46"/>
  <c r="AV13" i="46" s="1"/>
  <c r="DJ13" i="46"/>
  <c r="AU13" i="46" s="1"/>
  <c r="DI13" i="46"/>
  <c r="AT13" i="46" s="1"/>
  <c r="DH13" i="46"/>
  <c r="DG13" i="46"/>
  <c r="AR13" i="46" s="1"/>
  <c r="DF13" i="46"/>
  <c r="AQ13" i="46" s="1"/>
  <c r="DE13" i="46"/>
  <c r="AP13" i="46" s="1"/>
  <c r="DD13" i="46"/>
  <c r="AO13" i="46" s="1"/>
  <c r="DC13" i="46"/>
  <c r="AN13" i="46" s="1"/>
  <c r="DB13" i="46"/>
  <c r="AM13" i="46" s="1"/>
  <c r="DA13" i="46"/>
  <c r="CZ13" i="46"/>
  <c r="AK13" i="46" s="1"/>
  <c r="CY13" i="46"/>
  <c r="AJ13" i="46" s="1"/>
  <c r="CX13" i="46"/>
  <c r="AI13" i="46" s="1"/>
  <c r="CW13" i="46"/>
  <c r="AH13" i="46" s="1"/>
  <c r="CV13" i="46"/>
  <c r="AG13" i="46" s="1"/>
  <c r="CU13" i="46"/>
  <c r="AF13" i="46" s="1"/>
  <c r="CT13" i="46"/>
  <c r="AE13" i="46" s="1"/>
  <c r="CS13" i="46"/>
  <c r="AD13" i="46" s="1"/>
  <c r="CR13" i="46"/>
  <c r="AC13" i="46" s="1"/>
  <c r="CQ13" i="46"/>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D13" i="46" s="1"/>
  <c r="BG13" i="46"/>
  <c r="A13" i="46"/>
  <c r="A11" i="27" s="1"/>
  <c r="EF12" i="46"/>
  <c r="BQ12" i="46" s="1"/>
  <c r="EE12" i="46"/>
  <c r="BP12" i="46" s="1"/>
  <c r="ED12" i="46"/>
  <c r="BO12" i="46" s="1"/>
  <c r="EC12" i="46"/>
  <c r="BN12" i="46" s="1"/>
  <c r="EB12" i="46"/>
  <c r="BM12" i="46" s="1"/>
  <c r="EA12" i="46"/>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CL12" i="46"/>
  <c r="W12" i="46" s="1"/>
  <c r="CK12" i="46"/>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BV12" i="46"/>
  <c r="G12" i="46" s="1"/>
  <c r="BU12" i="46"/>
  <c r="F12" i="46" s="1"/>
  <c r="BT12" i="46"/>
  <c r="E12" i="46" s="1"/>
  <c r="BS12" i="46"/>
  <c r="A12" i="46"/>
  <c r="A10" i="27" s="1"/>
  <c r="EF11" i="46"/>
  <c r="BQ11" i="46" s="1"/>
  <c r="EE11" i="46"/>
  <c r="BP11" i="46" s="1"/>
  <c r="ED11" i="46"/>
  <c r="BO11" i="44" s="1"/>
  <c r="EC11" i="46"/>
  <c r="BN11" i="46" s="1"/>
  <c r="EB11" i="46"/>
  <c r="BM11" i="46" s="1"/>
  <c r="EA11" i="46"/>
  <c r="BL11" i="46" s="1"/>
  <c r="DZ11" i="46"/>
  <c r="BK11" i="46" s="1"/>
  <c r="DY11" i="46"/>
  <c r="BJ11" i="46" s="1"/>
  <c r="DX11" i="46"/>
  <c r="BI11" i="46" s="1"/>
  <c r="DW11" i="46"/>
  <c r="BH11" i="46" s="1"/>
  <c r="DV11" i="46"/>
  <c r="BG11" i="46" s="1"/>
  <c r="DU11" i="46"/>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CV11" i="46"/>
  <c r="AG11" i="46" s="1"/>
  <c r="CU11" i="46"/>
  <c r="AF11" i="46" s="1"/>
  <c r="CT11" i="46"/>
  <c r="AE11" i="46" s="1"/>
  <c r="CS11" i="46"/>
  <c r="AD11" i="46" s="1"/>
  <c r="CR11" i="46"/>
  <c r="CQ11" i="46"/>
  <c r="AB11" i="46" s="1"/>
  <c r="CP11" i="46"/>
  <c r="AA11" i="46" s="1"/>
  <c r="CO11" i="46"/>
  <c r="Z11" i="46" s="1"/>
  <c r="CN11" i="46"/>
  <c r="Y11" i="46" s="1"/>
  <c r="CM11" i="46"/>
  <c r="X11" i="46" s="1"/>
  <c r="CL11" i="46"/>
  <c r="W11" i="46" s="1"/>
  <c r="CK11" i="46"/>
  <c r="V11" i="46" s="1"/>
  <c r="CJ11" i="46"/>
  <c r="U11" i="46" s="1"/>
  <c r="CI11" i="46"/>
  <c r="T11" i="46" s="1"/>
  <c r="CH11" i="46"/>
  <c r="S11" i="46" s="1"/>
  <c r="CG11" i="46"/>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DV9" i="46"/>
  <c r="BG9" i="44" s="1"/>
  <c r="DU9" i="46"/>
  <c r="BF9" i="46" s="1"/>
  <c r="DT9" i="46"/>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DE9" i="46"/>
  <c r="DD9" i="46"/>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CU7" i="46"/>
  <c r="CT7" i="46"/>
  <c r="AE7" i="46" s="1"/>
  <c r="CS7" i="46"/>
  <c r="AD7" i="46" s="1"/>
  <c r="CR7" i="46"/>
  <c r="AC7" i="46" s="1"/>
  <c r="CQ7" i="46"/>
  <c r="AB7" i="46" s="1"/>
  <c r="CP7" i="46"/>
  <c r="AA7" i="46" s="1"/>
  <c r="CO7" i="46"/>
  <c r="CN7" i="46"/>
  <c r="Y7" i="46" s="1"/>
  <c r="CM7" i="46"/>
  <c r="X7" i="46" s="1"/>
  <c r="CL7" i="46"/>
  <c r="W7" i="46" s="1"/>
  <c r="CK7" i="46"/>
  <c r="V7" i="46" s="1"/>
  <c r="CJ7" i="46"/>
  <c r="U7" i="46" s="1"/>
  <c r="CI7" i="46"/>
  <c r="T7" i="46" s="1"/>
  <c r="CH7" i="46"/>
  <c r="S7" i="46" s="1"/>
  <c r="CG7" i="46"/>
  <c r="R7" i="46" s="1"/>
  <c r="CF7" i="46"/>
  <c r="Q7" i="46" s="1"/>
  <c r="CE7" i="46"/>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BO6" i="46" s="1"/>
  <c r="EC6" i="46"/>
  <c r="BN6" i="46" s="1"/>
  <c r="EB6" i="46"/>
  <c r="BM6" i="46" s="1"/>
  <c r="EA6" i="46"/>
  <c r="BL6" i="46" s="1"/>
  <c r="DZ6" i="46"/>
  <c r="BK6" i="46" s="1"/>
  <c r="DY6" i="46"/>
  <c r="DX6" i="46"/>
  <c r="DW6" i="46"/>
  <c r="DV6" i="46"/>
  <c r="DU6" i="46"/>
  <c r="DT6" i="46"/>
  <c r="DS6" i="46"/>
  <c r="BD6" i="46" s="1"/>
  <c r="DR6" i="46"/>
  <c r="BC6" i="46" s="1"/>
  <c r="DQ6" i="46"/>
  <c r="DP6" i="46"/>
  <c r="DO6" i="46"/>
  <c r="AZ6" i="46" s="1"/>
  <c r="DN6" i="46"/>
  <c r="DM6" i="46"/>
  <c r="DL6" i="46"/>
  <c r="DK6" i="46"/>
  <c r="AV6" i="46" s="1"/>
  <c r="DJ6" i="46"/>
  <c r="AU6" i="46" s="1"/>
  <c r="DI6" i="46"/>
  <c r="DH6" i="46"/>
  <c r="DG6" i="46"/>
  <c r="AR6" i="46" s="1"/>
  <c r="DF6" i="46"/>
  <c r="AQ6" i="46" s="1"/>
  <c r="DE6" i="46"/>
  <c r="AP6" i="46" s="1"/>
  <c r="DD6" i="46"/>
  <c r="DC6" i="46"/>
  <c r="AN6" i="46" s="1"/>
  <c r="DB6" i="46"/>
  <c r="AM6" i="46" s="1"/>
  <c r="DA6" i="46"/>
  <c r="CZ6" i="46"/>
  <c r="CY6" i="46"/>
  <c r="AJ6" i="46" s="1"/>
  <c r="CX6" i="46"/>
  <c r="AI6" i="46" s="1"/>
  <c r="CW6" i="46"/>
  <c r="AH6" i="46" s="1"/>
  <c r="CV6" i="46"/>
  <c r="AG6" i="46" s="1"/>
  <c r="CU6" i="46"/>
  <c r="AF6" i="46" s="1"/>
  <c r="CT6" i="46"/>
  <c r="AE6" i="46" s="1"/>
  <c r="CS6" i="46"/>
  <c r="CR6" i="46"/>
  <c r="CQ6" i="46"/>
  <c r="CP6" i="46"/>
  <c r="CO6" i="46"/>
  <c r="CN6" i="46"/>
  <c r="CM6" i="46"/>
  <c r="X6" i="46" s="1"/>
  <c r="CL6" i="46"/>
  <c r="W6" i="46" s="1"/>
  <c r="CK6" i="46"/>
  <c r="CJ6" i="46"/>
  <c r="CI6" i="46"/>
  <c r="T6" i="46" s="1"/>
  <c r="CH6" i="46"/>
  <c r="CG6" i="46"/>
  <c r="CF6" i="46"/>
  <c r="CE6" i="46"/>
  <c r="P6" i="46" s="1"/>
  <c r="CD6" i="46"/>
  <c r="O6" i="46" s="1"/>
  <c r="CC6" i="46"/>
  <c r="CB6" i="46"/>
  <c r="CA6" i="46"/>
  <c r="L6" i="46" s="1"/>
  <c r="BZ6" i="46"/>
  <c r="K6" i="46" s="1"/>
  <c r="BY6" i="46"/>
  <c r="J6" i="46" s="1"/>
  <c r="BX6" i="46"/>
  <c r="BW6" i="46"/>
  <c r="H6" i="46" s="1"/>
  <c r="BV6" i="46"/>
  <c r="G6" i="46" s="1"/>
  <c r="BU6" i="46"/>
  <c r="BT6" i="46"/>
  <c r="BS6" i="46"/>
  <c r="D6" i="46" s="1"/>
  <c r="BQ6" i="46"/>
  <c r="BJ6" i="46"/>
  <c r="BI6" i="46"/>
  <c r="BH6" i="46"/>
  <c r="BG6" i="46"/>
  <c r="BF6" i="46"/>
  <c r="BE6" i="46"/>
  <c r="BB6" i="46"/>
  <c r="BA6" i="46"/>
  <c r="AY6" i="46"/>
  <c r="AX6" i="46"/>
  <c r="AW6" i="46"/>
  <c r="AT6" i="46"/>
  <c r="AS6" i="46"/>
  <c r="AO6" i="46"/>
  <c r="AL6" i="46"/>
  <c r="AK6" i="46"/>
  <c r="AD6" i="46"/>
  <c r="AC6" i="46"/>
  <c r="AB6" i="46"/>
  <c r="AA6" i="46"/>
  <c r="Z6" i="46"/>
  <c r="Y6" i="46"/>
  <c r="V6" i="46"/>
  <c r="U6" i="46"/>
  <c r="S6" i="46"/>
  <c r="R6" i="46"/>
  <c r="Q6" i="46"/>
  <c r="N6" i="46"/>
  <c r="M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AS207" i="44"/>
  <c r="AR207" i="44"/>
  <c r="AC207" i="44"/>
  <c r="Y207" i="44"/>
  <c r="U207" i="44"/>
  <c r="E207" i="44"/>
  <c r="BE206" i="44"/>
  <c r="AO206" i="44"/>
  <c r="BO205" i="44"/>
  <c r="BB205" i="44"/>
  <c r="K205" i="44"/>
  <c r="AQ204" i="44"/>
  <c r="K204" i="44"/>
  <c r="BE203" i="44"/>
  <c r="AG203" i="44"/>
  <c r="AW202" i="44"/>
  <c r="AS202" i="44"/>
  <c r="AC202" i="44"/>
  <c r="M202" i="44"/>
  <c r="AY201" i="44"/>
  <c r="BC200" i="44"/>
  <c r="AE200" i="44"/>
  <c r="O200" i="44"/>
  <c r="BL198" i="44"/>
  <c r="AN198" i="44"/>
  <c r="X198" i="44"/>
  <c r="W198" i="44"/>
  <c r="L198" i="44"/>
  <c r="J198" i="44"/>
  <c r="BI197" i="44"/>
  <c r="AK197" i="44"/>
  <c r="M197" i="44"/>
  <c r="BM196" i="44"/>
  <c r="AW196" i="44"/>
  <c r="AG196" i="44"/>
  <c r="Q196" i="44"/>
  <c r="BA195" i="44"/>
  <c r="U195" i="44"/>
  <c r="M195" i="44"/>
  <c r="BD194" i="44"/>
  <c r="Y194" i="44"/>
  <c r="E194" i="44"/>
  <c r="BI193" i="44"/>
  <c r="AK193" i="44"/>
  <c r="U193" i="44"/>
  <c r="M193" i="44"/>
  <c r="BG192" i="44"/>
  <c r="AU192" i="44"/>
  <c r="AA192" i="44"/>
  <c r="BC191" i="44"/>
  <c r="AE191" i="44"/>
  <c r="G191" i="44"/>
  <c r="BO190" i="44"/>
  <c r="AY190" i="44"/>
  <c r="AE190" i="44"/>
  <c r="K190" i="44"/>
  <c r="AE189" i="44"/>
  <c r="W189" i="44"/>
  <c r="O189" i="44"/>
  <c r="BG188" i="44"/>
  <c r="AH188" i="44"/>
  <c r="K188" i="44"/>
  <c r="BK187" i="44"/>
  <c r="AE187" i="44"/>
  <c r="O187" i="44"/>
  <c r="BO186" i="44"/>
  <c r="AQ186" i="44"/>
  <c r="S186" i="44"/>
  <c r="AE185" i="44"/>
  <c r="Y185" i="44"/>
  <c r="O185" i="44"/>
  <c r="BG184" i="44"/>
  <c r="S184" i="44"/>
  <c r="AF183" i="44"/>
  <c r="BP182" i="44"/>
  <c r="BH182" i="44"/>
  <c r="AJ182" i="44"/>
  <c r="X182" i="44"/>
  <c r="T182" i="44"/>
  <c r="AW181" i="44"/>
  <c r="BG180" i="44"/>
  <c r="AY180" i="44"/>
  <c r="AE179" i="44"/>
  <c r="W179" i="44"/>
  <c r="BO178" i="44"/>
  <c r="S178" i="44"/>
  <c r="AE177" i="44"/>
  <c r="X176" i="44"/>
  <c r="P176" i="44"/>
  <c r="AJ175" i="44"/>
  <c r="BD174" i="44"/>
  <c r="BF171" i="44"/>
  <c r="Z171" i="44"/>
  <c r="V171" i="44"/>
  <c r="BO169" i="44"/>
  <c r="AM168" i="44"/>
  <c r="L167" i="44"/>
  <c r="BD166" i="44"/>
  <c r="AF162" i="44"/>
  <c r="H162" i="44"/>
  <c r="BJ161" i="44"/>
  <c r="BK157" i="44"/>
  <c r="AM157" i="44"/>
  <c r="BP156" i="44"/>
  <c r="BL15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C29" i="42"/>
  <c r="J28" i="42"/>
  <c r="C6" i="46"/>
  <c r="C6" i="44" s="1"/>
  <c r="B206" i="44"/>
  <c r="A206" i="44"/>
  <c r="B190" i="44"/>
  <c r="B187" i="44"/>
  <c r="B186" i="44"/>
  <c r="B184" i="44"/>
  <c r="A6" i="44"/>
  <c r="K29" i="42"/>
  <c r="L29" i="42" s="1"/>
  <c r="M29" i="42" s="1"/>
  <c r="D29" i="42"/>
  <c r="E29" i="42" s="1"/>
  <c r="F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I179" i="44" l="1"/>
  <c r="AK203" i="44"/>
  <c r="BI196" i="44"/>
  <c r="O201" i="44"/>
  <c r="BA206" i="44"/>
  <c r="BK188" i="44"/>
  <c r="AU180" i="44"/>
  <c r="AX172" i="44"/>
  <c r="AY177" i="44"/>
  <c r="AI187" i="44"/>
  <c r="K191" i="44"/>
  <c r="AZ198" i="44"/>
  <c r="I202" i="44"/>
  <c r="AG195" i="44"/>
  <c r="AR174" i="44"/>
  <c r="G186" i="44"/>
  <c r="Y193" i="44"/>
  <c r="O204" i="44"/>
  <c r="BC178" i="44"/>
  <c r="AS181" i="44"/>
  <c r="AZ183" i="44"/>
  <c r="AQ189" i="44"/>
  <c r="AM199" i="44"/>
  <c r="O188" i="44"/>
  <c r="BG191" i="44"/>
  <c r="BL175" i="44"/>
  <c r="AM184" i="44"/>
  <c r="BC186" i="44"/>
  <c r="BO18" i="46"/>
  <c r="BG177" i="44"/>
  <c r="BH183" i="44"/>
  <c r="K189" i="44"/>
  <c r="M194" i="44"/>
  <c r="T198" i="44"/>
  <c r="W204" i="44"/>
  <c r="BN172" i="44"/>
  <c r="O186" i="44"/>
  <c r="S191" i="44"/>
  <c r="AO195" i="44"/>
  <c r="BH198" i="44"/>
  <c r="W201" i="44"/>
  <c r="BE202" i="44"/>
  <c r="L183" i="44"/>
  <c r="AY187" i="44"/>
  <c r="AU190" i="44"/>
  <c r="AW195" i="44"/>
  <c r="BI206" i="44"/>
  <c r="BK178" i="44"/>
  <c r="AU184" i="44"/>
  <c r="AY189" i="44"/>
  <c r="BI194" i="44"/>
  <c r="AU199" i="44"/>
  <c r="AS203" i="44"/>
  <c r="P173" i="44"/>
  <c r="BC184" i="44"/>
  <c r="G192" i="44"/>
  <c r="AE201" i="44"/>
  <c r="BM202" i="44"/>
  <c r="AE204" i="44"/>
  <c r="C172" i="46"/>
  <c r="C172" i="44" s="1"/>
  <c r="BB171" i="44"/>
  <c r="X173" i="44"/>
  <c r="X175" i="44"/>
  <c r="K177" i="44"/>
  <c r="G178" i="44"/>
  <c r="K179" i="44"/>
  <c r="BO179" i="44"/>
  <c r="BI181" i="44"/>
  <c r="AN182" i="44"/>
  <c r="T183" i="44"/>
  <c r="G184" i="44"/>
  <c r="AI185" i="44"/>
  <c r="W186" i="44"/>
  <c r="K187" i="44"/>
  <c r="BG187" i="44"/>
  <c r="S189" i="44"/>
  <c r="BO189" i="44"/>
  <c r="O192" i="44"/>
  <c r="BK192" i="44"/>
  <c r="AO193" i="44"/>
  <c r="I195" i="44"/>
  <c r="I197" i="44"/>
  <c r="BE197" i="44"/>
  <c r="BP198" i="44"/>
  <c r="BK199" i="44"/>
  <c r="AY200" i="44"/>
  <c r="AM201" i="44"/>
  <c r="Y202" i="44"/>
  <c r="E203" i="44"/>
  <c r="AM204" i="44"/>
  <c r="AI205" i="44"/>
  <c r="U206" i="44"/>
  <c r="BQ206" i="44"/>
  <c r="AO207" i="44"/>
  <c r="AQ187" i="44"/>
  <c r="BC192" i="44"/>
  <c r="AO197" i="44"/>
  <c r="BM207" i="44"/>
  <c r="AA191" i="44"/>
  <c r="BQ194" i="44"/>
  <c r="AG207" i="44"/>
  <c r="BK184" i="44"/>
  <c r="I193" i="44"/>
  <c r="AY179" i="44"/>
  <c r="AA185" i="44"/>
  <c r="AM190" i="44"/>
  <c r="S205" i="44"/>
  <c r="AL171" i="44"/>
  <c r="BG179" i="44"/>
  <c r="BP183" i="44"/>
  <c r="AE188" i="44"/>
  <c r="AC196" i="44"/>
  <c r="BC199" i="44"/>
  <c r="M206" i="44"/>
  <c r="AV173" i="44"/>
  <c r="S179" i="44"/>
  <c r="AB183" i="44"/>
  <c r="AE186" i="44"/>
  <c r="AI191" i="44"/>
  <c r="AC194" i="44"/>
  <c r="AK196" i="44"/>
  <c r="G199" i="44"/>
  <c r="AC206" i="44"/>
  <c r="R172" i="44"/>
  <c r="BD173" i="44"/>
  <c r="AN175" i="44"/>
  <c r="AA177" i="44"/>
  <c r="W178" i="44"/>
  <c r="O180" i="44"/>
  <c r="M181" i="44"/>
  <c r="H182" i="44"/>
  <c r="BD182" i="44"/>
  <c r="K185" i="44"/>
  <c r="AY185" i="44"/>
  <c r="AM186" i="44"/>
  <c r="S187" i="44"/>
  <c r="BO187" i="44"/>
  <c r="AU188" i="44"/>
  <c r="AA189" i="44"/>
  <c r="BK190" i="44"/>
  <c r="AQ191" i="44"/>
  <c r="BE193" i="44"/>
  <c r="AK194" i="44"/>
  <c r="Q195" i="44"/>
  <c r="BM195" i="44"/>
  <c r="AS196" i="44"/>
  <c r="Q197" i="44"/>
  <c r="BM197" i="44"/>
  <c r="AJ198" i="44"/>
  <c r="O199" i="44"/>
  <c r="BG200" i="44"/>
  <c r="AG202" i="44"/>
  <c r="U203" i="44"/>
  <c r="BQ203" i="44"/>
  <c r="AU204" i="44"/>
  <c r="AY205" i="44"/>
  <c r="AK206" i="44"/>
  <c r="I207" i="44"/>
  <c r="AF182" i="44"/>
  <c r="BK186" i="44"/>
  <c r="BO191" i="44"/>
  <c r="E206" i="44"/>
  <c r="H175" i="44"/>
  <c r="BA181" i="44"/>
  <c r="BG189" i="44"/>
  <c r="U194" i="44"/>
  <c r="AW197" i="44"/>
  <c r="AQ200" i="44"/>
  <c r="Q202" i="44"/>
  <c r="BA203" i="44"/>
  <c r="S177" i="44"/>
  <c r="G180" i="44"/>
  <c r="AV182" i="44"/>
  <c r="AQ185" i="44"/>
  <c r="G190" i="44"/>
  <c r="W192" i="44"/>
  <c r="AB198" i="44"/>
  <c r="M203" i="44"/>
  <c r="Z172" i="44"/>
  <c r="D174" i="44"/>
  <c r="AV175" i="44"/>
  <c r="AE178" i="44"/>
  <c r="AA179" i="44"/>
  <c r="W180" i="44"/>
  <c r="U181" i="44"/>
  <c r="P182" i="44"/>
  <c r="AJ183" i="44"/>
  <c r="W184" i="44"/>
  <c r="BG185" i="44"/>
  <c r="AA187" i="44"/>
  <c r="G188" i="44"/>
  <c r="BC188" i="44"/>
  <c r="O190" i="44"/>
  <c r="AY191" i="44"/>
  <c r="AE192" i="44"/>
  <c r="Q193" i="44"/>
  <c r="AS194" i="44"/>
  <c r="E196" i="44"/>
  <c r="Y197" i="44"/>
  <c r="D198" i="44"/>
  <c r="W199" i="44"/>
  <c r="S200" i="44"/>
  <c r="BO200" i="44"/>
  <c r="BC201" i="44"/>
  <c r="AO202" i="44"/>
  <c r="AC203" i="44"/>
  <c r="G204" i="44"/>
  <c r="BC204" i="44"/>
  <c r="Q207" i="44"/>
  <c r="AW207" i="44"/>
  <c r="D183" i="44"/>
  <c r="W188" i="44"/>
  <c r="AG193" i="44"/>
  <c r="U196" i="44"/>
  <c r="AI200" i="44"/>
  <c r="BC180" i="44"/>
  <c r="BQ196" i="44"/>
  <c r="AA205" i="44"/>
  <c r="E181" i="44"/>
  <c r="BQ181" i="44"/>
  <c r="O184" i="44"/>
  <c r="AM188" i="44"/>
  <c r="BC190" i="44"/>
  <c r="AW193" i="44"/>
  <c r="BE195" i="44"/>
  <c r="K200" i="44"/>
  <c r="AU201" i="44"/>
  <c r="BI203" i="44"/>
  <c r="AQ205" i="44"/>
  <c r="F171" i="44"/>
  <c r="AH172" i="44"/>
  <c r="L174" i="44"/>
  <c r="BD175" i="44"/>
  <c r="AQ177" i="44"/>
  <c r="AU178" i="44"/>
  <c r="AE180" i="44"/>
  <c r="AC181" i="44"/>
  <c r="BL182" i="44"/>
  <c r="AR183" i="44"/>
  <c r="AE184" i="44"/>
  <c r="S185" i="44"/>
  <c r="BO185" i="44"/>
  <c r="AU186" i="44"/>
  <c r="AI189" i="44"/>
  <c r="W190" i="44"/>
  <c r="AM192" i="44"/>
  <c r="BM193" i="44"/>
  <c r="BA194" i="44"/>
  <c r="Y195" i="44"/>
  <c r="M196" i="44"/>
  <c r="BA196" i="44"/>
  <c r="AG197" i="44"/>
  <c r="AR198" i="44"/>
  <c r="AE199" i="44"/>
  <c r="AA200" i="44"/>
  <c r="G201" i="44"/>
  <c r="BK201" i="44"/>
  <c r="BK204" i="44"/>
  <c r="BG205" i="44"/>
  <c r="AS206" i="44"/>
  <c r="BE207" i="44"/>
  <c r="T153" i="44"/>
  <c r="BD152" i="44"/>
  <c r="BN35" i="46"/>
  <c r="BO23" i="46"/>
  <c r="R206" i="44"/>
  <c r="BG47" i="46"/>
  <c r="BO17" i="46"/>
  <c r="Z206" i="44"/>
  <c r="A198" i="44"/>
  <c r="AW176" i="44"/>
  <c r="X205" i="44"/>
  <c r="AR169" i="44"/>
  <c r="D199" i="44"/>
  <c r="BI165" i="44"/>
  <c r="AG174" i="44"/>
  <c r="Y183" i="44"/>
  <c r="BM183" i="44"/>
  <c r="BP199" i="44"/>
  <c r="BB202" i="44"/>
  <c r="BP169" i="44"/>
  <c r="A203" i="44"/>
  <c r="U173" i="44"/>
  <c r="BD189" i="44"/>
  <c r="E173" i="44"/>
  <c r="AE172" i="44"/>
  <c r="BE198" i="44"/>
  <c r="AG183" i="44"/>
  <c r="AK167" i="44"/>
  <c r="AS173" i="44"/>
  <c r="BE174" i="44"/>
  <c r="AJ199" i="44"/>
  <c r="BB207" i="44"/>
  <c r="AU172" i="44"/>
  <c r="Q176" i="44"/>
  <c r="AL202" i="44"/>
  <c r="AF205" i="44"/>
  <c r="G172" i="44"/>
  <c r="AN168" i="44"/>
  <c r="AG198" i="44"/>
  <c r="F202" i="44"/>
  <c r="BB200" i="44"/>
  <c r="L202" i="44"/>
  <c r="N200" i="44"/>
  <c r="AH201" i="44"/>
  <c r="AP186" i="44"/>
  <c r="J204" i="44"/>
  <c r="BD181" i="44"/>
  <c r="Y171" i="44"/>
  <c r="AI173" i="44"/>
  <c r="Z178" i="44"/>
  <c r="AM198" i="44"/>
  <c r="BG9" i="46"/>
  <c r="BI173" i="44"/>
  <c r="I183" i="44"/>
  <c r="T199" i="44"/>
  <c r="AV205" i="44"/>
  <c r="V207" i="44"/>
  <c r="C194" i="46"/>
  <c r="C194" i="44" s="1"/>
  <c r="BL168" i="44"/>
  <c r="O172" i="44"/>
  <c r="AO174" i="44"/>
  <c r="H189" i="44"/>
  <c r="AP196" i="44"/>
  <c r="BN196" i="44"/>
  <c r="AZ199" i="44"/>
  <c r="N202" i="44"/>
  <c r="P205" i="44"/>
  <c r="J206" i="44"/>
  <c r="AT207" i="44"/>
  <c r="C196" i="46"/>
  <c r="C196" i="44" s="1"/>
  <c r="E167" i="44"/>
  <c r="D169" i="44"/>
  <c r="BC172" i="44"/>
  <c r="AC173" i="44"/>
  <c r="BQ173" i="44"/>
  <c r="Y176" i="44"/>
  <c r="AO183" i="44"/>
  <c r="AF189" i="44"/>
  <c r="BL189" i="44"/>
  <c r="R196" i="44"/>
  <c r="Q198" i="44"/>
  <c r="AP206" i="44"/>
  <c r="AB169" i="44"/>
  <c r="W172" i="44"/>
  <c r="AW174" i="44"/>
  <c r="AG176" i="44"/>
  <c r="Q183" i="44"/>
  <c r="AB199" i="44"/>
  <c r="V202" i="44"/>
  <c r="BK172" i="44"/>
  <c r="BM198" i="44"/>
  <c r="BH199" i="44"/>
  <c r="AT202" i="44"/>
  <c r="M167" i="44"/>
  <c r="AJ169" i="44"/>
  <c r="AK173" i="44"/>
  <c r="I174" i="44"/>
  <c r="AO176" i="44"/>
  <c r="AW183" i="44"/>
  <c r="P189" i="44"/>
  <c r="AN189" i="44"/>
  <c r="Z196" i="44"/>
  <c r="AX196" i="44"/>
  <c r="AO198" i="44"/>
  <c r="BD205" i="44"/>
  <c r="AX206" i="44"/>
  <c r="F207" i="44"/>
  <c r="AD207" i="44"/>
  <c r="AF168" i="44"/>
  <c r="Q174" i="44"/>
  <c r="BE176" i="44"/>
  <c r="AV189" i="44"/>
  <c r="BF196" i="44"/>
  <c r="N207" i="44"/>
  <c r="BQ163" i="44"/>
  <c r="BH169" i="44"/>
  <c r="M173" i="44"/>
  <c r="BM174" i="44"/>
  <c r="I176" i="44"/>
  <c r="BE183" i="44"/>
  <c r="Y198" i="44"/>
  <c r="AW198" i="44"/>
  <c r="AD202" i="44"/>
  <c r="BL205" i="44"/>
  <c r="BJ207" i="44"/>
  <c r="AO164" i="44"/>
  <c r="AM172" i="44"/>
  <c r="BA173" i="44"/>
  <c r="Y174" i="44"/>
  <c r="BM176" i="44"/>
  <c r="X189" i="44"/>
  <c r="J196" i="44"/>
  <c r="AH196" i="44"/>
  <c r="I198" i="44"/>
  <c r="L199" i="44"/>
  <c r="AR199" i="44"/>
  <c r="BJ202" i="44"/>
  <c r="H205" i="44"/>
  <c r="AN205" i="44"/>
  <c r="AH206" i="44"/>
  <c r="BF206" i="44"/>
  <c r="L155" i="44"/>
  <c r="BJ199" i="44"/>
  <c r="I136" i="44"/>
  <c r="AM158" i="44"/>
  <c r="J170" i="44"/>
  <c r="L154" i="44"/>
  <c r="AZ154" i="44"/>
  <c r="AI158" i="44"/>
  <c r="AE170" i="44"/>
  <c r="BN171" i="44"/>
  <c r="X174" i="44"/>
  <c r="BL174" i="44"/>
  <c r="BH175" i="44"/>
  <c r="AY186" i="44"/>
  <c r="X155" i="44"/>
  <c r="AY158" i="44"/>
  <c r="T165" i="44"/>
  <c r="AR167" i="44"/>
  <c r="H176" i="44"/>
  <c r="AV176" i="44"/>
  <c r="AV183" i="44"/>
  <c r="AM185" i="44"/>
  <c r="BE144" i="44"/>
  <c r="AN155" i="44"/>
  <c r="V159" i="44"/>
  <c r="BH167" i="44"/>
  <c r="AZ156" i="44"/>
  <c r="AH160" i="44"/>
  <c r="AV166" i="44"/>
  <c r="A143" i="44"/>
  <c r="C205" i="46"/>
  <c r="C205" i="44" s="1"/>
  <c r="AM167" i="44"/>
  <c r="AF156" i="44"/>
  <c r="A200" i="44"/>
  <c r="T128" i="44"/>
  <c r="BP153" i="44"/>
  <c r="Q159" i="44"/>
  <c r="BC163" i="44"/>
  <c r="BG166" i="44"/>
  <c r="AI166" i="44"/>
  <c r="G154" i="44"/>
  <c r="BB169" i="44"/>
  <c r="C191" i="46"/>
  <c r="C191" i="44" s="1"/>
  <c r="AE138" i="44"/>
  <c r="AX159" i="44"/>
  <c r="L164" i="44"/>
  <c r="AP139" i="44"/>
  <c r="AY157" i="44"/>
  <c r="AD171" i="44"/>
  <c r="BF172" i="44"/>
  <c r="AJ174" i="44"/>
  <c r="S162" i="44"/>
  <c r="S151" i="44"/>
  <c r="AM154" i="44"/>
  <c r="O167" i="44"/>
  <c r="AY90" i="46"/>
  <c r="E204" i="44"/>
  <c r="A168" i="44"/>
  <c r="BL172" i="44"/>
  <c r="AF172" i="44"/>
  <c r="AG191" i="44"/>
  <c r="BB177" i="44"/>
  <c r="AD179" i="44"/>
  <c r="O183" i="44"/>
  <c r="AJ193" i="44"/>
  <c r="F177" i="44"/>
  <c r="BL196" i="44"/>
  <c r="AB197" i="44"/>
  <c r="AH199" i="44"/>
  <c r="AR202" i="44"/>
  <c r="BN51" i="46"/>
  <c r="AT191" i="44"/>
  <c r="Z192" i="44"/>
  <c r="BD206" i="44"/>
  <c r="BE171" i="44"/>
  <c r="AA173" i="44"/>
  <c r="AV196" i="44"/>
  <c r="AB202" i="44"/>
  <c r="P203" i="44"/>
  <c r="AJ207" i="44"/>
  <c r="BH207" i="44"/>
  <c r="Z190" i="44"/>
  <c r="BB187" i="44"/>
  <c r="BH195" i="44"/>
  <c r="R199" i="44"/>
  <c r="AH204" i="44"/>
  <c r="N205" i="44"/>
  <c r="BJ51" i="46"/>
  <c r="BL51" i="46"/>
  <c r="BK51" i="46"/>
  <c r="BG175" i="44"/>
  <c r="BJ177" i="44"/>
  <c r="Z180" i="44"/>
  <c r="AP188" i="44"/>
  <c r="BL194" i="44"/>
  <c r="G198" i="44"/>
  <c r="BM51" i="46"/>
  <c r="A178" i="44"/>
  <c r="AM174" i="44"/>
  <c r="AJ195" i="44"/>
  <c r="Z186" i="44"/>
  <c r="AF196" i="44"/>
  <c r="C186" i="46"/>
  <c r="C186" i="44" s="1"/>
  <c r="S175" i="44"/>
  <c r="AQ182" i="44"/>
  <c r="AH184" i="44"/>
  <c r="BN186" i="44"/>
  <c r="BH193" i="44"/>
  <c r="L197" i="44"/>
  <c r="BC198" i="44"/>
  <c r="J201" i="44"/>
  <c r="P181" i="44"/>
  <c r="V191" i="44"/>
  <c r="U172" i="44"/>
  <c r="A158" i="44"/>
  <c r="A192" i="44"/>
  <c r="O174" i="44"/>
  <c r="AX180" i="44"/>
  <c r="K182" i="44"/>
  <c r="BJ185" i="44"/>
  <c r="R188" i="44"/>
  <c r="BF188" i="44"/>
  <c r="AT189" i="44"/>
  <c r="AN194" i="44"/>
  <c r="L195" i="44"/>
  <c r="P196" i="44"/>
  <c r="AZ197" i="44"/>
  <c r="BD203" i="44"/>
  <c r="AD205" i="44"/>
  <c r="D207" i="44"/>
  <c r="BO51" i="46"/>
  <c r="H111" i="44"/>
  <c r="AZ121" i="44"/>
  <c r="AH123" i="44"/>
  <c r="R143" i="44"/>
  <c r="Q187" i="44"/>
  <c r="I170" i="44"/>
  <c r="AH176" i="44"/>
  <c r="AC180" i="44"/>
  <c r="Q205" i="44"/>
  <c r="AI206" i="44"/>
  <c r="BI201" i="44"/>
  <c r="D160" i="44"/>
  <c r="AC186" i="44"/>
  <c r="AE197" i="44"/>
  <c r="BI204" i="44"/>
  <c r="AP198" i="44"/>
  <c r="BE168" i="44"/>
  <c r="BN176" i="44"/>
  <c r="BM191" i="44"/>
  <c r="Z198" i="44"/>
  <c r="W207" i="44"/>
  <c r="AS153" i="44"/>
  <c r="X158" i="44"/>
  <c r="M108" i="44"/>
  <c r="V149" i="44"/>
  <c r="AS166" i="44"/>
  <c r="BN145" i="44"/>
  <c r="J94" i="44"/>
  <c r="BI162" i="44"/>
  <c r="AZ132" i="44"/>
  <c r="AB137" i="44"/>
  <c r="N106" i="44"/>
  <c r="BG159" i="44"/>
  <c r="L119" i="44"/>
  <c r="Y152" i="44"/>
  <c r="AG154" i="44"/>
  <c r="BL158" i="44"/>
  <c r="AW167" i="44"/>
  <c r="P169" i="44"/>
  <c r="BA108" i="44"/>
  <c r="E164" i="44"/>
  <c r="A136" i="44"/>
  <c r="C150" i="46"/>
  <c r="C150" i="44" s="1"/>
  <c r="AE140" i="44"/>
  <c r="Q165" i="44"/>
  <c r="AK163" i="44"/>
  <c r="K125" i="46"/>
  <c r="AY145" i="44"/>
  <c r="BO11" i="46"/>
  <c r="BA205" i="44"/>
  <c r="A199" i="44"/>
  <c r="BG197" i="44"/>
  <c r="BG145" i="44"/>
  <c r="AG158" i="44"/>
  <c r="A156" i="44"/>
  <c r="AO158" i="44"/>
  <c r="X138" i="44"/>
  <c r="AO152" i="44"/>
  <c r="D157" i="44"/>
  <c r="AJ170" i="44"/>
  <c r="BJ76" i="44"/>
  <c r="J114" i="44"/>
  <c r="BQ128" i="44"/>
  <c r="AN133" i="44"/>
  <c r="AI141" i="44"/>
  <c r="V144" i="44"/>
  <c r="AK146" i="44"/>
  <c r="AH150" i="44"/>
  <c r="AW152" i="44"/>
  <c r="BA155" i="44"/>
  <c r="T157" i="44"/>
  <c r="E162" i="44"/>
  <c r="Q163" i="44"/>
  <c r="U164" i="44"/>
  <c r="AO165" i="44"/>
  <c r="Q167" i="44"/>
  <c r="AR168" i="44"/>
  <c r="AZ170" i="44"/>
  <c r="X111" i="44"/>
  <c r="R150" i="44"/>
  <c r="BO161" i="44"/>
  <c r="A145" i="44"/>
  <c r="AX116" i="44"/>
  <c r="BK124" i="44"/>
  <c r="D130" i="44"/>
  <c r="AV133" i="44"/>
  <c r="BL138" i="44"/>
  <c r="AQ141" i="44"/>
  <c r="AD144" i="44"/>
  <c r="Y147" i="44"/>
  <c r="AP150" i="44"/>
  <c r="BQ153" i="44"/>
  <c r="BM154" i="44"/>
  <c r="Y156" i="44"/>
  <c r="G160" i="44"/>
  <c r="AG163" i="44"/>
  <c r="AK164" i="44"/>
  <c r="BE165" i="44"/>
  <c r="Y167" i="44"/>
  <c r="BM167" i="44"/>
  <c r="AZ168" i="44"/>
  <c r="D170" i="44"/>
  <c r="BH170" i="44"/>
  <c r="AX143" i="44"/>
  <c r="AS155" i="44"/>
  <c r="X169" i="44"/>
  <c r="AL95" i="44"/>
  <c r="AG147" i="44"/>
  <c r="AA159" i="44"/>
  <c r="AN169" i="44"/>
  <c r="BA128" i="44"/>
  <c r="E146" i="44"/>
  <c r="AF158" i="44"/>
  <c r="BE167" i="44"/>
  <c r="BN116" i="44"/>
  <c r="AA139" i="44"/>
  <c r="BN150" i="44"/>
  <c r="E155" i="44"/>
  <c r="AE160" i="44"/>
  <c r="D168" i="44"/>
  <c r="AL117" i="44"/>
  <c r="F135" i="44"/>
  <c r="AW156" i="44"/>
  <c r="AI159" i="44"/>
  <c r="AS164" i="44"/>
  <c r="T168" i="44"/>
  <c r="AF133" i="44"/>
  <c r="AT126" i="44"/>
  <c r="BG141" i="44"/>
  <c r="BM152" i="44"/>
  <c r="BJ126" i="44"/>
  <c r="M148" i="44"/>
  <c r="I154" i="44"/>
  <c r="AZ157" i="44"/>
  <c r="E166" i="44"/>
  <c r="A116" i="44"/>
  <c r="I127" i="44"/>
  <c r="H131" i="44"/>
  <c r="BC142" i="44"/>
  <c r="BF145" i="44"/>
  <c r="AS148" i="44"/>
  <c r="BA151" i="44"/>
  <c r="AC153" i="44"/>
  <c r="AQ159" i="44"/>
  <c r="AU160" i="44"/>
  <c r="BA164" i="44"/>
  <c r="U166" i="44"/>
  <c r="AO167" i="44"/>
  <c r="AB168" i="44"/>
  <c r="BP168" i="44"/>
  <c r="AV169" i="44"/>
  <c r="L170" i="44"/>
  <c r="BK140" i="44"/>
  <c r="K159" i="44"/>
  <c r="BQ162" i="44"/>
  <c r="AJ130" i="44"/>
  <c r="M162" i="44"/>
  <c r="BI166" i="44"/>
  <c r="BP205" i="44"/>
  <c r="AR130" i="44"/>
  <c r="W142" i="44"/>
  <c r="AW163" i="44"/>
  <c r="BQ166" i="44"/>
  <c r="C145" i="46"/>
  <c r="C145" i="44" s="1"/>
  <c r="T121" i="44"/>
  <c r="E128" i="44"/>
  <c r="D132" i="44"/>
  <c r="BF136" i="44"/>
  <c r="O140" i="44"/>
  <c r="BK142" i="44"/>
  <c r="BQ148" i="44"/>
  <c r="AK153" i="44"/>
  <c r="Y154" i="44"/>
  <c r="AC155" i="44"/>
  <c r="BM156" i="44"/>
  <c r="P158" i="44"/>
  <c r="BD158" i="44"/>
  <c r="AI161" i="44"/>
  <c r="AS162" i="44"/>
  <c r="BQ164" i="44"/>
  <c r="AB170" i="44"/>
  <c r="K181" i="44"/>
  <c r="BA186" i="44"/>
  <c r="AH183" i="44"/>
  <c r="BA188" i="44"/>
  <c r="AW200" i="44"/>
  <c r="BC202" i="44"/>
  <c r="BF162" i="44"/>
  <c r="AP166" i="44"/>
  <c r="AP176" i="44"/>
  <c r="AK204" i="44"/>
  <c r="BM205" i="44"/>
  <c r="S206" i="44"/>
  <c r="U199" i="44"/>
  <c r="AL175" i="44"/>
  <c r="U188" i="44"/>
  <c r="AP164" i="44"/>
  <c r="BE170" i="44"/>
  <c r="J176" i="44"/>
  <c r="Q179" i="44"/>
  <c r="BG181" i="44"/>
  <c r="AK186" i="44"/>
  <c r="BQ201" i="44"/>
  <c r="Q189" i="44"/>
  <c r="U190" i="44"/>
  <c r="AQ196" i="44"/>
  <c r="BK197" i="44"/>
  <c r="AX198" i="44"/>
  <c r="W202" i="44"/>
  <c r="AA203" i="44"/>
  <c r="Y170" i="44"/>
  <c r="BN174" i="44"/>
  <c r="Y177" i="44"/>
  <c r="AS178" i="44"/>
  <c r="I185" i="44"/>
  <c r="AG187" i="44"/>
  <c r="AW191" i="44"/>
  <c r="M192" i="44"/>
  <c r="BC193" i="44"/>
  <c r="AY194" i="44"/>
  <c r="AA196" i="44"/>
  <c r="AU197" i="44"/>
  <c r="AS199" i="44"/>
  <c r="M201" i="44"/>
  <c r="G202" i="44"/>
  <c r="BG203" i="44"/>
  <c r="M204" i="44"/>
  <c r="I205" i="44"/>
  <c r="AQ206" i="44"/>
  <c r="O207" i="44"/>
  <c r="AE207" i="44"/>
  <c r="AU207" i="44"/>
  <c r="BK207" i="44"/>
  <c r="AB171" i="44"/>
  <c r="U184" i="44"/>
  <c r="S196" i="44"/>
  <c r="BI199" i="44"/>
  <c r="Q191" i="44"/>
  <c r="AQ194" i="44"/>
  <c r="BQ204" i="44"/>
  <c r="C164" i="46"/>
  <c r="C164" i="44" s="1"/>
  <c r="Q170" i="44"/>
  <c r="AK178" i="44"/>
  <c r="BA190" i="44"/>
  <c r="AS192" i="44"/>
  <c r="O197" i="44"/>
  <c r="AH198" i="44"/>
  <c r="AW205" i="44"/>
  <c r="BP160" i="44"/>
  <c r="AO168" i="44"/>
  <c r="L171" i="44"/>
  <c r="X172" i="44"/>
  <c r="Z183" i="44"/>
  <c r="Y191" i="44"/>
  <c r="W193" i="44"/>
  <c r="O195" i="44"/>
  <c r="W197" i="44"/>
  <c r="V165" i="44"/>
  <c r="E201" i="44"/>
  <c r="S203" i="44"/>
  <c r="K194" i="44"/>
  <c r="AC184" i="44"/>
  <c r="BM187" i="44"/>
  <c r="R198" i="44"/>
  <c r="BN198" i="44"/>
  <c r="Y200" i="44"/>
  <c r="Y205" i="44"/>
  <c r="C166" i="46"/>
  <c r="C166" i="44" s="1"/>
  <c r="J164" i="44"/>
  <c r="BN164" i="44"/>
  <c r="AX176" i="44"/>
  <c r="BA180" i="44"/>
  <c r="AO185" i="44"/>
  <c r="AK188" i="44"/>
  <c r="BI188" i="44"/>
  <c r="AO189" i="44"/>
  <c r="BM189" i="44"/>
  <c r="BI190" i="44"/>
  <c r="AU195" i="44"/>
  <c r="BQ199" i="44"/>
  <c r="BE200" i="44"/>
  <c r="AA206" i="44"/>
  <c r="H161" i="44"/>
  <c r="AD163" i="44"/>
  <c r="BB173" i="44"/>
  <c r="M184" i="44"/>
  <c r="AS186" i="44"/>
  <c r="BO196" i="44"/>
  <c r="AC199" i="44"/>
  <c r="I200" i="44"/>
  <c r="AG200" i="44"/>
  <c r="BA201" i="44"/>
  <c r="AU202" i="44"/>
  <c r="K203" i="44"/>
  <c r="AI203" i="44"/>
  <c r="BO203" i="44"/>
  <c r="U204" i="44"/>
  <c r="BA204" i="44"/>
  <c r="AE195" i="44"/>
  <c r="R183" i="44"/>
  <c r="BI184" i="44"/>
  <c r="E192" i="44"/>
  <c r="AK201" i="44"/>
  <c r="A183" i="44"/>
  <c r="C176" i="46"/>
  <c r="C176" i="44" s="1"/>
  <c r="AF161" i="44"/>
  <c r="Z162" i="44"/>
  <c r="Z166" i="44"/>
  <c r="BN166" i="44"/>
  <c r="AG170" i="44"/>
  <c r="BB182" i="44"/>
  <c r="AX183" i="44"/>
  <c r="Y189" i="44"/>
  <c r="E190" i="44"/>
  <c r="AK190" i="44"/>
  <c r="BI192" i="44"/>
  <c r="AI194" i="44"/>
  <c r="BC197" i="44"/>
  <c r="BF198" i="44"/>
  <c r="BM200" i="44"/>
  <c r="AC201" i="44"/>
  <c r="K206" i="44"/>
  <c r="AY206" i="44"/>
  <c r="AM207" i="44"/>
  <c r="BC207" i="44"/>
  <c r="AJ160" i="44"/>
  <c r="AP162" i="44"/>
  <c r="AO170" i="44"/>
  <c r="BE179" i="44"/>
  <c r="V95" i="44"/>
  <c r="BL155" i="44"/>
  <c r="O157" i="44"/>
  <c r="BO158" i="44"/>
  <c r="AR160" i="44"/>
  <c r="Z164" i="44"/>
  <c r="F165" i="44"/>
  <c r="BJ165" i="44"/>
  <c r="AG168" i="44"/>
  <c r="AW170" i="44"/>
  <c r="V173" i="44"/>
  <c r="AH174" i="44"/>
  <c r="BF174" i="44"/>
  <c r="AG177" i="44"/>
  <c r="BA178" i="44"/>
  <c r="V182" i="44"/>
  <c r="BA184" i="44"/>
  <c r="Q185" i="44"/>
  <c r="A87" i="44"/>
  <c r="T160" i="44"/>
  <c r="X161" i="44"/>
  <c r="N163" i="44"/>
  <c r="AL165" i="44"/>
  <c r="Q168" i="44"/>
  <c r="BM170" i="44"/>
  <c r="AN172" i="44"/>
  <c r="AD173" i="44"/>
  <c r="R174" i="44"/>
  <c r="F175" i="44"/>
  <c r="BB175" i="44"/>
  <c r="I179" i="44"/>
  <c r="AG179" i="44"/>
  <c r="AQ181" i="44"/>
  <c r="BM185" i="44"/>
  <c r="BA185" i="46"/>
  <c r="BA185" i="44"/>
  <c r="F198" i="46"/>
  <c r="F198" i="44"/>
  <c r="BM201" i="46"/>
  <c r="BM201" i="44"/>
  <c r="AE166" i="46"/>
  <c r="AE166" i="44"/>
  <c r="AQ167" i="46"/>
  <c r="AQ167" i="44"/>
  <c r="Q171" i="46"/>
  <c r="Q171" i="44"/>
  <c r="AG171" i="46"/>
  <c r="AG171" i="44"/>
  <c r="M172" i="46"/>
  <c r="M172" i="44"/>
  <c r="AK172" i="46"/>
  <c r="AK172" i="44"/>
  <c r="BA172" i="46"/>
  <c r="BA172" i="44"/>
  <c r="BI172" i="46"/>
  <c r="BI172" i="44"/>
  <c r="K173" i="46"/>
  <c r="K173" i="44"/>
  <c r="AU174" i="46"/>
  <c r="AU174" i="44"/>
  <c r="BC174" i="46"/>
  <c r="BC174" i="44"/>
  <c r="AY175" i="46"/>
  <c r="AY175" i="44"/>
  <c r="O176" i="46"/>
  <c r="O176" i="44"/>
  <c r="AE176" i="46"/>
  <c r="AE176" i="44"/>
  <c r="AU176" i="46"/>
  <c r="AU176" i="44"/>
  <c r="BC176" i="46"/>
  <c r="BC176" i="44"/>
  <c r="N177" i="46"/>
  <c r="N177" i="44"/>
  <c r="AD177" i="46"/>
  <c r="AD177" i="44"/>
  <c r="AL177" i="46"/>
  <c r="AL177" i="44"/>
  <c r="AT177" i="46"/>
  <c r="AT177" i="44"/>
  <c r="J178" i="46"/>
  <c r="J178" i="44"/>
  <c r="R178" i="46"/>
  <c r="R178" i="44"/>
  <c r="AH178" i="46"/>
  <c r="AH178" i="44"/>
  <c r="BN178" i="46"/>
  <c r="BN178" i="44"/>
  <c r="V179" i="46"/>
  <c r="V179" i="44"/>
  <c r="AT179" i="46"/>
  <c r="AT179" i="44"/>
  <c r="BB179" i="46"/>
  <c r="BB179" i="44"/>
  <c r="A180" i="44"/>
  <c r="C180" i="46"/>
  <c r="C180" i="44" s="1"/>
  <c r="J180" i="46"/>
  <c r="J180" i="44"/>
  <c r="AH180" i="46"/>
  <c r="AH180" i="44"/>
  <c r="AP180" i="46"/>
  <c r="AP180" i="44"/>
  <c r="BN180" i="46"/>
  <c r="BN180" i="44"/>
  <c r="H181" i="46"/>
  <c r="H181" i="44"/>
  <c r="X181" i="46"/>
  <c r="X181" i="44"/>
  <c r="AN181" i="46"/>
  <c r="AN181" i="44"/>
  <c r="S182" i="46"/>
  <c r="S182" i="44"/>
  <c r="AA182" i="46"/>
  <c r="AA182" i="44"/>
  <c r="AI182" i="46"/>
  <c r="AI182" i="44"/>
  <c r="AY182" i="46"/>
  <c r="AY182" i="44"/>
  <c r="W183" i="46"/>
  <c r="W183" i="44"/>
  <c r="AE183" i="46"/>
  <c r="AE183" i="44"/>
  <c r="AM183" i="46"/>
  <c r="AM183" i="44"/>
  <c r="AU183" i="46"/>
  <c r="AU183" i="44"/>
  <c r="BK183" i="46"/>
  <c r="BK183" i="44"/>
  <c r="R184" i="46"/>
  <c r="R184" i="44"/>
  <c r="Z184" i="46"/>
  <c r="Z184" i="44"/>
  <c r="AX184" i="46"/>
  <c r="AX184" i="44"/>
  <c r="BF184" i="46"/>
  <c r="BF184" i="44"/>
  <c r="BN184" i="46"/>
  <c r="BN184" i="44"/>
  <c r="F185" i="46"/>
  <c r="F185" i="44"/>
  <c r="N185" i="46"/>
  <c r="N185" i="44"/>
  <c r="V185" i="46"/>
  <c r="V185" i="44"/>
  <c r="AD185" i="46"/>
  <c r="AD185" i="44"/>
  <c r="AT185" i="46"/>
  <c r="AT185" i="44"/>
  <c r="BB185" i="46"/>
  <c r="BB185" i="44"/>
  <c r="J186" i="46"/>
  <c r="J186" i="44"/>
  <c r="R186" i="46"/>
  <c r="R186" i="44"/>
  <c r="AH186" i="46"/>
  <c r="AH186" i="44"/>
  <c r="AX186" i="46"/>
  <c r="AX186" i="44"/>
  <c r="BF186" i="46"/>
  <c r="BF186" i="44"/>
  <c r="F187" i="46"/>
  <c r="F187" i="44"/>
  <c r="N187" i="46"/>
  <c r="N187" i="44"/>
  <c r="V187" i="46"/>
  <c r="V187" i="44"/>
  <c r="AD187" i="46"/>
  <c r="AD187" i="44"/>
  <c r="AL187" i="46"/>
  <c r="AL187" i="44"/>
  <c r="AT187" i="46"/>
  <c r="AT187" i="44"/>
  <c r="J188" i="46"/>
  <c r="J188" i="44"/>
  <c r="Z188" i="46"/>
  <c r="Z188" i="44"/>
  <c r="AX188" i="46"/>
  <c r="AX188" i="44"/>
  <c r="BN188" i="46"/>
  <c r="BN188" i="44"/>
  <c r="F189" i="46"/>
  <c r="F189" i="44"/>
  <c r="N189" i="46"/>
  <c r="N189" i="44"/>
  <c r="V189" i="46"/>
  <c r="V189" i="44"/>
  <c r="AL189" i="46"/>
  <c r="AL189" i="44"/>
  <c r="BB189" i="46"/>
  <c r="BB189" i="44"/>
  <c r="BJ189" i="46"/>
  <c r="BJ189" i="44"/>
  <c r="J190" i="46"/>
  <c r="J190" i="44"/>
  <c r="R190" i="46"/>
  <c r="R190" i="44"/>
  <c r="AH190" i="46"/>
  <c r="AH190" i="44"/>
  <c r="AX190" i="46"/>
  <c r="AX190" i="44"/>
  <c r="BF190" i="46"/>
  <c r="BF190" i="44"/>
  <c r="BN190" i="46"/>
  <c r="BN190" i="44"/>
  <c r="N191" i="46"/>
  <c r="N191" i="44"/>
  <c r="AL191" i="46"/>
  <c r="AL191" i="44"/>
  <c r="BB191" i="46"/>
  <c r="BB191" i="44"/>
  <c r="BJ191" i="46"/>
  <c r="BJ191" i="44"/>
  <c r="J192" i="46"/>
  <c r="J192" i="44"/>
  <c r="R192" i="46"/>
  <c r="R192" i="44"/>
  <c r="AH192" i="46"/>
  <c r="AH192" i="44"/>
  <c r="AP192" i="46"/>
  <c r="AP192" i="44"/>
  <c r="BF192" i="46"/>
  <c r="BF192" i="44"/>
  <c r="BN192" i="46"/>
  <c r="BN192" i="44"/>
  <c r="D193" i="46"/>
  <c r="D193" i="44"/>
  <c r="L193" i="46"/>
  <c r="L193" i="44"/>
  <c r="AB193" i="46"/>
  <c r="AB193" i="44"/>
  <c r="AR193" i="46"/>
  <c r="AR193" i="44"/>
  <c r="AZ193" i="46"/>
  <c r="AZ193" i="44"/>
  <c r="BP193" i="46"/>
  <c r="BP193" i="44"/>
  <c r="H194" i="46"/>
  <c r="H194" i="44"/>
  <c r="X194" i="46"/>
  <c r="X194" i="44"/>
  <c r="AF194" i="46"/>
  <c r="AF194" i="44"/>
  <c r="AV194" i="46"/>
  <c r="AV194" i="44"/>
  <c r="D195" i="46"/>
  <c r="D195" i="44"/>
  <c r="T195" i="46"/>
  <c r="T195" i="44"/>
  <c r="AB195" i="46"/>
  <c r="AB195" i="44"/>
  <c r="AR195" i="46"/>
  <c r="AR195" i="44"/>
  <c r="AZ195" i="46"/>
  <c r="AZ195" i="44"/>
  <c r="BP195" i="46"/>
  <c r="BP195" i="44"/>
  <c r="H196" i="46"/>
  <c r="H196" i="44"/>
  <c r="X196" i="46"/>
  <c r="X196" i="44"/>
  <c r="AN196" i="46"/>
  <c r="AN196" i="44"/>
  <c r="BD196" i="46"/>
  <c r="BD196" i="44"/>
  <c r="D197" i="46"/>
  <c r="D197" i="44"/>
  <c r="T197" i="46"/>
  <c r="T197" i="44"/>
  <c r="AJ197" i="46"/>
  <c r="AJ197" i="44"/>
  <c r="AR197" i="46"/>
  <c r="AR197" i="44"/>
  <c r="BH197" i="46"/>
  <c r="BH197" i="44"/>
  <c r="BP197" i="46"/>
  <c r="BP197" i="44"/>
  <c r="O198" i="46"/>
  <c r="O198" i="44"/>
  <c r="AE198" i="46"/>
  <c r="AE198" i="44"/>
  <c r="AU198" i="46"/>
  <c r="AU198" i="44"/>
  <c r="BK198" i="46"/>
  <c r="BK198" i="44"/>
  <c r="J199" i="46"/>
  <c r="J199" i="44"/>
  <c r="Z199" i="46"/>
  <c r="Z199" i="44"/>
  <c r="AP199" i="46"/>
  <c r="AP199" i="44"/>
  <c r="AX199" i="46"/>
  <c r="AX199" i="44"/>
  <c r="BF199" i="46"/>
  <c r="BF199" i="44"/>
  <c r="BN199" i="46"/>
  <c r="BN199" i="44"/>
  <c r="F200" i="46"/>
  <c r="F200" i="44"/>
  <c r="V200" i="46"/>
  <c r="V200" i="44"/>
  <c r="AD200" i="46"/>
  <c r="AD200" i="44"/>
  <c r="AL200" i="46"/>
  <c r="AL200" i="44"/>
  <c r="BM160" i="46"/>
  <c r="R160" i="46"/>
  <c r="R160" i="44"/>
  <c r="BF160" i="46"/>
  <c r="BF160" i="44"/>
  <c r="AJ163" i="46"/>
  <c r="AJ163" i="44"/>
  <c r="AZ163" i="46"/>
  <c r="AZ163" i="44"/>
  <c r="P164" i="46"/>
  <c r="P164" i="44"/>
  <c r="AN164" i="46"/>
  <c r="AN164" i="44"/>
  <c r="D165" i="46"/>
  <c r="D165" i="44"/>
  <c r="AZ165" i="46"/>
  <c r="AZ165" i="44"/>
  <c r="X166" i="46"/>
  <c r="X166" i="44"/>
  <c r="AF166" i="46"/>
  <c r="AF166" i="44"/>
  <c r="T167" i="46"/>
  <c r="T167" i="44"/>
  <c r="AZ167" i="46"/>
  <c r="AZ167" i="44"/>
  <c r="BK168" i="46"/>
  <c r="BK168" i="44"/>
  <c r="K169" i="46"/>
  <c r="K169" i="44"/>
  <c r="S169" i="46"/>
  <c r="S169" i="44"/>
  <c r="AM170" i="46"/>
  <c r="AM170" i="44"/>
  <c r="BG153" i="46"/>
  <c r="BG153" i="44"/>
  <c r="S155" i="46"/>
  <c r="S155" i="44"/>
  <c r="BC156" i="46"/>
  <c r="BC156" i="44"/>
  <c r="BN160" i="46"/>
  <c r="BD145" i="46"/>
  <c r="BD145" i="44"/>
  <c r="AE152" i="46"/>
  <c r="AE152" i="44"/>
  <c r="G156" i="46"/>
  <c r="G156" i="44"/>
  <c r="W156" i="46"/>
  <c r="W156" i="44"/>
  <c r="C188" i="46"/>
  <c r="C188" i="44" s="1"/>
  <c r="O152" i="44"/>
  <c r="BG169" i="44"/>
  <c r="E172" i="44"/>
  <c r="BK176" i="44"/>
  <c r="BJ187" i="44"/>
  <c r="AD189" i="44"/>
  <c r="AX192" i="44"/>
  <c r="T193" i="44"/>
  <c r="C190" i="46"/>
  <c r="C190" i="44" s="1"/>
  <c r="AD161" i="44"/>
  <c r="G168" i="44"/>
  <c r="AX178" i="44"/>
  <c r="AP184" i="44"/>
  <c r="AP190" i="44"/>
  <c r="F191" i="44"/>
  <c r="AD191" i="44"/>
  <c r="P194" i="44"/>
  <c r="D202" i="46"/>
  <c r="D202" i="44"/>
  <c r="T202" i="46"/>
  <c r="T202" i="44"/>
  <c r="BH202" i="46"/>
  <c r="BH202" i="44"/>
  <c r="AV203" i="46"/>
  <c r="AV203" i="44"/>
  <c r="BL203" i="46"/>
  <c r="BL203" i="44"/>
  <c r="AB207" i="46"/>
  <c r="AB207" i="44"/>
  <c r="AZ207" i="46"/>
  <c r="AZ207" i="44"/>
  <c r="A201" i="44"/>
  <c r="BJ200" i="44"/>
  <c r="A123" i="27"/>
  <c r="C125" i="46"/>
  <c r="C125" i="44" s="1"/>
  <c r="AU131" i="46"/>
  <c r="AU131" i="44"/>
  <c r="AD142" i="46"/>
  <c r="AD142" i="44"/>
  <c r="H147" i="46"/>
  <c r="H147" i="44"/>
  <c r="BI149" i="46"/>
  <c r="BI149" i="44"/>
  <c r="L175" i="46"/>
  <c r="L175" i="44"/>
  <c r="AR175" i="46"/>
  <c r="AR175" i="44"/>
  <c r="BP175" i="46"/>
  <c r="BP175" i="44"/>
  <c r="AQ184" i="46"/>
  <c r="AQ184" i="44"/>
  <c r="AQ190" i="46"/>
  <c r="AQ190" i="44"/>
  <c r="AI192" i="46"/>
  <c r="AI192" i="44"/>
  <c r="AY192" i="46"/>
  <c r="AY192" i="44"/>
  <c r="AO194" i="46"/>
  <c r="AO194" i="44"/>
  <c r="BI195" i="46"/>
  <c r="BI195" i="44"/>
  <c r="I196" i="46"/>
  <c r="I196" i="44"/>
  <c r="AO196" i="46"/>
  <c r="AO196" i="44"/>
  <c r="AF198" i="46"/>
  <c r="AF198" i="44"/>
  <c r="BK200" i="46"/>
  <c r="BK200" i="44"/>
  <c r="S201" i="46"/>
  <c r="S201" i="44"/>
  <c r="AI201" i="46"/>
  <c r="AI201" i="44"/>
  <c r="E202" i="46"/>
  <c r="E202" i="44"/>
  <c r="U202" i="46"/>
  <c r="U202" i="44"/>
  <c r="AW203" i="46"/>
  <c r="AW203" i="44"/>
  <c r="S204" i="46"/>
  <c r="S204" i="44"/>
  <c r="BG204" i="46"/>
  <c r="BG204" i="44"/>
  <c r="I206" i="46"/>
  <c r="I206" i="44"/>
  <c r="AW206" i="46"/>
  <c r="AW206" i="44"/>
  <c r="BM206" i="46"/>
  <c r="BM206" i="44"/>
  <c r="M207" i="46"/>
  <c r="M207" i="44"/>
  <c r="AK207" i="46"/>
  <c r="AK207" i="44"/>
  <c r="BF201" i="46"/>
  <c r="BF201" i="44"/>
  <c r="AJ202" i="46"/>
  <c r="AJ202" i="44"/>
  <c r="AT205" i="46"/>
  <c r="AT205" i="44"/>
  <c r="AL205" i="44"/>
  <c r="E135" i="46"/>
  <c r="E135" i="44"/>
  <c r="BK138" i="46"/>
  <c r="BK138" i="44"/>
  <c r="BC158" i="46"/>
  <c r="BC158" i="44"/>
  <c r="BI163" i="46"/>
  <c r="BI163" i="44"/>
  <c r="AS165" i="46"/>
  <c r="AS165" i="44"/>
  <c r="U167" i="46"/>
  <c r="U167" i="44"/>
  <c r="AS167" i="46"/>
  <c r="AS167" i="44"/>
  <c r="BI167" i="46"/>
  <c r="BI167" i="44"/>
  <c r="P174" i="46"/>
  <c r="P174" i="44"/>
  <c r="AF176" i="46"/>
  <c r="AF176" i="44"/>
  <c r="BL176" i="46"/>
  <c r="BL176" i="44"/>
  <c r="AI178" i="46"/>
  <c r="AI178" i="44"/>
  <c r="BA193" i="46"/>
  <c r="BA193" i="44"/>
  <c r="U197" i="46"/>
  <c r="U197" i="44"/>
  <c r="BD198" i="46"/>
  <c r="BD198" i="44"/>
  <c r="K132" i="44"/>
  <c r="BN141" i="44"/>
  <c r="X154" i="44"/>
  <c r="P156" i="44"/>
  <c r="BD156" i="44"/>
  <c r="Q162" i="44"/>
  <c r="L169" i="44"/>
  <c r="AM177" i="44"/>
  <c r="AI180" i="44"/>
  <c r="BO180" i="44"/>
  <c r="AZ182" i="44"/>
  <c r="H183" i="44"/>
  <c r="AM187" i="44"/>
  <c r="AI190" i="44"/>
  <c r="AS193" i="44"/>
  <c r="BQ193" i="44"/>
  <c r="BQ195" i="44"/>
  <c r="Z201" i="44"/>
  <c r="AQ201" i="44"/>
  <c r="AN203" i="44"/>
  <c r="R201" i="46"/>
  <c r="R201" i="44"/>
  <c r="AF203" i="46"/>
  <c r="AF203" i="44"/>
  <c r="R204" i="46"/>
  <c r="R204" i="44"/>
  <c r="V205" i="46"/>
  <c r="V205" i="44"/>
  <c r="BL206" i="46"/>
  <c r="BL206" i="44"/>
  <c r="L207" i="46"/>
  <c r="L207" i="44"/>
  <c r="AP201" i="44"/>
  <c r="BP151" i="46"/>
  <c r="BP151" i="44"/>
  <c r="BH155" i="46"/>
  <c r="BH155" i="44"/>
  <c r="AN174" i="46"/>
  <c r="AN174" i="44"/>
  <c r="BG178" i="46"/>
  <c r="BG178" i="44"/>
  <c r="AG181" i="46"/>
  <c r="AG181" i="44"/>
  <c r="L182" i="46"/>
  <c r="L182" i="44"/>
  <c r="AN183" i="46"/>
  <c r="AN183" i="44"/>
  <c r="AI188" i="46"/>
  <c r="AI188" i="44"/>
  <c r="AY188" i="46"/>
  <c r="AY188" i="44"/>
  <c r="E193" i="46"/>
  <c r="E193" i="44"/>
  <c r="BI202" i="46"/>
  <c r="BI202" i="44"/>
  <c r="AA137" i="44"/>
  <c r="AU161" i="44"/>
  <c r="E163" i="44"/>
  <c r="Y164" i="44"/>
  <c r="BA167" i="44"/>
  <c r="X168" i="44"/>
  <c r="AV168" i="44"/>
  <c r="AZ169" i="44"/>
  <c r="H174" i="44"/>
  <c r="AF174" i="44"/>
  <c r="AV174" i="44"/>
  <c r="D175" i="44"/>
  <c r="BD176" i="44"/>
  <c r="O177" i="44"/>
  <c r="AQ180" i="44"/>
  <c r="AO181" i="44"/>
  <c r="AY184" i="44"/>
  <c r="W185" i="44"/>
  <c r="AA188" i="44"/>
  <c r="BK189" i="44"/>
  <c r="BG190" i="44"/>
  <c r="AW194" i="44"/>
  <c r="E195" i="44"/>
  <c r="P198" i="44"/>
  <c r="W200" i="44"/>
  <c r="AA201" i="44"/>
  <c r="BN201" i="44"/>
  <c r="AK202" i="44"/>
  <c r="AZ202" i="44"/>
  <c r="BP202" i="44"/>
  <c r="X203" i="44"/>
  <c r="AO203" i="44"/>
  <c r="AX204" i="44"/>
  <c r="P206" i="44"/>
  <c r="AF206" i="44"/>
  <c r="AV206" i="44"/>
  <c r="AT200" i="46"/>
  <c r="AT200" i="44"/>
  <c r="H203" i="46"/>
  <c r="H203" i="44"/>
  <c r="AP204" i="46"/>
  <c r="AP204" i="44"/>
  <c r="BF204" i="46"/>
  <c r="BF204" i="44"/>
  <c r="F205" i="46"/>
  <c r="F205" i="44"/>
  <c r="BJ205" i="46"/>
  <c r="BJ205" i="44"/>
  <c r="H206" i="46"/>
  <c r="H206" i="44"/>
  <c r="X206" i="46"/>
  <c r="X206" i="44"/>
  <c r="AN206" i="46"/>
  <c r="AN206" i="44"/>
  <c r="BP207" i="46"/>
  <c r="BP207" i="44"/>
  <c r="AZ128" i="46"/>
  <c r="AZ128" i="44"/>
  <c r="A139" i="27"/>
  <c r="A141" i="44"/>
  <c r="D153" i="46"/>
  <c r="D153" i="44"/>
  <c r="AV156" i="46"/>
  <c r="AV156" i="44"/>
  <c r="BK158" i="46"/>
  <c r="BK158" i="44"/>
  <c r="BO160" i="46"/>
  <c r="K160" i="46"/>
  <c r="K160" i="44"/>
  <c r="S160" i="46"/>
  <c r="S160" i="44"/>
  <c r="AY160" i="46"/>
  <c r="AY160" i="44"/>
  <c r="I162" i="46"/>
  <c r="I162" i="44"/>
  <c r="BQ167" i="46"/>
  <c r="BQ167" i="44"/>
  <c r="T169" i="46"/>
  <c r="T169" i="44"/>
  <c r="A173" i="44"/>
  <c r="C173" i="46"/>
  <c r="C173" i="44" s="1"/>
  <c r="AQ178" i="46"/>
  <c r="AQ178" i="44"/>
  <c r="P183" i="46"/>
  <c r="P183" i="44"/>
  <c r="O191" i="46"/>
  <c r="O191" i="44"/>
  <c r="H198" i="46"/>
  <c r="H198" i="44"/>
  <c r="C89" i="46"/>
  <c r="C89" i="44" s="1"/>
  <c r="BJ124" i="44"/>
  <c r="BN139" i="44"/>
  <c r="BG160" i="44"/>
  <c r="BA163" i="44"/>
  <c r="C141" i="46"/>
  <c r="C141" i="44" s="1"/>
  <c r="AO98" i="44"/>
  <c r="O129" i="44"/>
  <c r="AT142" i="44"/>
  <c r="L148" i="44"/>
  <c r="X156" i="44"/>
  <c r="AA160" i="44"/>
  <c r="BC161" i="44"/>
  <c r="AC167" i="44"/>
  <c r="R171" i="44"/>
  <c r="AN176" i="44"/>
  <c r="AU177" i="44"/>
  <c r="AM179" i="44"/>
  <c r="S180" i="44"/>
  <c r="G185" i="44"/>
  <c r="S190" i="44"/>
  <c r="AM191" i="44"/>
  <c r="BK191" i="44"/>
  <c r="AG194" i="44"/>
  <c r="AC195" i="44"/>
  <c r="Y196" i="44"/>
  <c r="BE196" i="44"/>
  <c r="AV198" i="44"/>
  <c r="AX201" i="44"/>
  <c r="BA202" i="44"/>
  <c r="BQ202" i="44"/>
  <c r="Y203" i="44"/>
  <c r="Z204" i="44"/>
  <c r="AY204" i="44"/>
  <c r="Q206" i="44"/>
  <c r="T207" i="44"/>
  <c r="BA207" i="44"/>
  <c r="BO30" i="46"/>
  <c r="BN75" i="46"/>
  <c r="V184" i="44"/>
  <c r="AV207" i="44"/>
  <c r="BF177" i="44"/>
  <c r="C185" i="46"/>
  <c r="C185" i="44" s="1"/>
  <c r="BJ184" i="44"/>
  <c r="BB201" i="44"/>
  <c r="AH205" i="44"/>
  <c r="AR181" i="44"/>
  <c r="AU182" i="44"/>
  <c r="AX200" i="44"/>
  <c r="C193" i="46"/>
  <c r="C193" i="44" s="1"/>
  <c r="BN161" i="44"/>
  <c r="AX187" i="44"/>
  <c r="BB190" i="44"/>
  <c r="BD197" i="44"/>
  <c r="AL201" i="44"/>
  <c r="AJ203" i="44"/>
  <c r="BN205" i="44"/>
  <c r="BP206" i="44"/>
  <c r="X207" i="44"/>
  <c r="A181" i="44"/>
  <c r="A187" i="44"/>
  <c r="D150" i="44"/>
  <c r="AT180" i="44"/>
  <c r="N186" i="44"/>
  <c r="AN197" i="44"/>
  <c r="AF202" i="44"/>
  <c r="AL204" i="44"/>
  <c r="D196" i="44"/>
  <c r="AR206" i="44"/>
  <c r="BL207" i="44"/>
  <c r="G173" i="44"/>
  <c r="AD188" i="44"/>
  <c r="AP191" i="44"/>
  <c r="AR194" i="44"/>
  <c r="AR196" i="44"/>
  <c r="AJ181" i="44"/>
  <c r="O182" i="44"/>
  <c r="P195" i="44"/>
  <c r="V199" i="44"/>
  <c r="AV202" i="44"/>
  <c r="BF179" i="44"/>
  <c r="BF187" i="44"/>
  <c r="J191" i="44"/>
  <c r="BD193" i="44"/>
  <c r="BH196" i="44"/>
  <c r="C189" i="46"/>
  <c r="C189" i="44" s="1"/>
  <c r="F178" i="44"/>
  <c r="BB178" i="44"/>
  <c r="AR203" i="44"/>
  <c r="BH203" i="44"/>
  <c r="A202" i="44"/>
  <c r="F204" i="44"/>
  <c r="BP194" i="44"/>
  <c r="F199" i="44"/>
  <c r="BN185" i="44"/>
  <c r="BJ190" i="44"/>
  <c r="AN195" i="44"/>
  <c r="J200" i="44"/>
  <c r="Z200" i="44"/>
  <c r="BL202" i="44"/>
  <c r="AD204" i="44"/>
  <c r="BJ204" i="44"/>
  <c r="H207" i="44"/>
  <c r="AG192" i="44"/>
  <c r="BG195" i="44"/>
  <c r="U200" i="44"/>
  <c r="BQ200" i="44"/>
  <c r="S207" i="44"/>
  <c r="AG180" i="44"/>
  <c r="BB183" i="44"/>
  <c r="AA195" i="44"/>
  <c r="AQ195" i="44"/>
  <c r="AG204" i="44"/>
  <c r="AW204" i="44"/>
  <c r="X171" i="44"/>
  <c r="AL198" i="44"/>
  <c r="Y199" i="44"/>
  <c r="AO201" i="44"/>
  <c r="BC203" i="44"/>
  <c r="C184" i="46"/>
  <c r="C184" i="44" s="1"/>
  <c r="U187" i="44"/>
  <c r="M191" i="44"/>
  <c r="AS161" i="44"/>
  <c r="F170" i="44"/>
  <c r="BC181" i="44"/>
  <c r="AD183" i="44"/>
  <c r="Y201" i="44"/>
  <c r="BM204" i="44"/>
  <c r="AS191" i="44"/>
  <c r="G194" i="44"/>
  <c r="AD198" i="44"/>
  <c r="BJ198" i="44"/>
  <c r="BM199" i="44"/>
  <c r="AC205" i="44"/>
  <c r="J175" i="44"/>
  <c r="AX182" i="44"/>
  <c r="U185" i="44"/>
  <c r="AO190" i="44"/>
  <c r="C169" i="46"/>
  <c r="C169" i="44" s="1"/>
  <c r="AP175" i="44"/>
  <c r="AM181" i="44"/>
  <c r="K197" i="44"/>
  <c r="AI207" i="44"/>
  <c r="C171" i="46"/>
  <c r="C171" i="44" s="1"/>
  <c r="AY151" i="44"/>
  <c r="AU152" i="44"/>
  <c r="AQ153" i="44"/>
  <c r="AM156" i="44"/>
  <c r="N158" i="44"/>
  <c r="E161" i="44"/>
  <c r="AV162" i="44"/>
  <c r="T163" i="44"/>
  <c r="AW178" i="44"/>
  <c r="Q180" i="44"/>
  <c r="AK185" i="44"/>
  <c r="I199" i="44"/>
  <c r="AC200" i="44"/>
  <c r="BI200" i="44"/>
  <c r="O203" i="44"/>
  <c r="AS205" i="44"/>
  <c r="BO207" i="44"/>
  <c r="S145" i="44"/>
  <c r="W154" i="44"/>
  <c r="F161" i="44"/>
  <c r="AY162" i="44"/>
  <c r="BD164" i="44"/>
  <c r="AJ165" i="44"/>
  <c r="BP165" i="44"/>
  <c r="D167" i="44"/>
  <c r="AE168" i="44"/>
  <c r="J169" i="44"/>
  <c r="AD169" i="44"/>
  <c r="BF169" i="44"/>
  <c r="AY173" i="44"/>
  <c r="BK174" i="44"/>
  <c r="G176" i="44"/>
  <c r="W176" i="44"/>
  <c r="AM176" i="44"/>
  <c r="BB176" i="44"/>
  <c r="I178" i="44"/>
  <c r="AG178" i="44"/>
  <c r="Q186" i="44"/>
  <c r="E191" i="44"/>
  <c r="V198" i="44"/>
  <c r="BB198" i="44"/>
  <c r="BE199" i="44"/>
  <c r="AU203" i="44"/>
  <c r="I204" i="44"/>
  <c r="BI205" i="44"/>
  <c r="AA207" i="44"/>
  <c r="BG207" i="44"/>
  <c r="AE164" i="44"/>
  <c r="W181" i="44"/>
  <c r="R182" i="44"/>
  <c r="BO195" i="44"/>
  <c r="AH169" i="44"/>
  <c r="F183" i="44"/>
  <c r="AO188" i="44"/>
  <c r="M189" i="44"/>
  <c r="AO192" i="44"/>
  <c r="AY195" i="44"/>
  <c r="Q178" i="44"/>
  <c r="U191" i="44"/>
  <c r="AY193" i="44"/>
  <c r="AT198" i="44"/>
  <c r="BA200" i="44"/>
  <c r="Q201" i="44"/>
  <c r="AY207" i="44"/>
  <c r="BB168" i="44"/>
  <c r="BA191" i="44"/>
  <c r="N198" i="44"/>
  <c r="AW157" i="44"/>
  <c r="N168" i="44"/>
  <c r="AL168" i="44"/>
  <c r="V170" i="44"/>
  <c r="AD176" i="44"/>
  <c r="AK179" i="44"/>
  <c r="AP182" i="44"/>
  <c r="AW184" i="44"/>
  <c r="AW190" i="44"/>
  <c r="AI193" i="44"/>
  <c r="AM194" i="44"/>
  <c r="Q199" i="44"/>
  <c r="AG201" i="44"/>
  <c r="G203" i="44"/>
  <c r="AK205" i="44"/>
  <c r="K207" i="44"/>
  <c r="AQ207" i="44"/>
  <c r="AM162" i="44"/>
  <c r="BG167" i="44"/>
  <c r="AN171" i="44"/>
  <c r="N176" i="44"/>
  <c r="Y186" i="44"/>
  <c r="AG188" i="44"/>
  <c r="AW188" i="44"/>
  <c r="AS189" i="44"/>
  <c r="I192" i="44"/>
  <c r="BM192" i="44"/>
  <c r="S193" i="44"/>
  <c r="AF192" i="44"/>
  <c r="BD190" i="44"/>
  <c r="AF190" i="44"/>
  <c r="P192" i="44"/>
  <c r="BD201" i="44"/>
  <c r="BH187" i="44"/>
  <c r="A204" i="44"/>
  <c r="BP191" i="44"/>
  <c r="BL184" i="44"/>
  <c r="J195" i="44"/>
  <c r="U170" i="44"/>
  <c r="AL206" i="44"/>
  <c r="AJ149" i="44"/>
  <c r="AI151" i="44"/>
  <c r="BC154" i="44"/>
  <c r="H201" i="44"/>
  <c r="P199" i="44"/>
  <c r="E170" i="44"/>
  <c r="BQ183" i="44"/>
  <c r="AZ189" i="44"/>
  <c r="L205" i="44"/>
  <c r="N206" i="44"/>
  <c r="AI148" i="44"/>
  <c r="Q158" i="44"/>
  <c r="AW158" i="44"/>
  <c r="W167" i="44"/>
  <c r="R170" i="44"/>
  <c r="BN170" i="44"/>
  <c r="AZ171" i="44"/>
  <c r="J174" i="44"/>
  <c r="Z174" i="44"/>
  <c r="BF176" i="44"/>
  <c r="BE177" i="44"/>
  <c r="BM179" i="44"/>
  <c r="U180" i="44"/>
  <c r="AK180" i="44"/>
  <c r="AI181" i="44"/>
  <c r="E186" i="44"/>
  <c r="U186" i="44"/>
  <c r="I187" i="44"/>
  <c r="Y187" i="44"/>
  <c r="AC190" i="44"/>
  <c r="BE191" i="44"/>
  <c r="AK192" i="44"/>
  <c r="BA192" i="44"/>
  <c r="BQ192" i="44"/>
  <c r="BK193" i="44"/>
  <c r="W195" i="44"/>
  <c r="AM195" i="44"/>
  <c r="K196" i="44"/>
  <c r="E199" i="44"/>
  <c r="Q200" i="44"/>
  <c r="U201" i="44"/>
  <c r="AS201" i="44"/>
  <c r="AE202" i="44"/>
  <c r="AQ203" i="44"/>
  <c r="AS204" i="44"/>
  <c r="AG205" i="44"/>
  <c r="BE205" i="44"/>
  <c r="A152" i="44"/>
  <c r="AY166" i="44"/>
  <c r="G167" i="44"/>
  <c r="AU167" i="44"/>
  <c r="BK167" i="44"/>
  <c r="V169" i="44"/>
  <c r="D171" i="44"/>
  <c r="AT175" i="44"/>
  <c r="Y179" i="44"/>
  <c r="E184" i="44"/>
  <c r="AC188" i="44"/>
  <c r="I189" i="44"/>
  <c r="AW189" i="44"/>
  <c r="M190" i="44"/>
  <c r="BO194" i="44"/>
  <c r="AY196" i="44"/>
  <c r="A154" i="44"/>
  <c r="C174" i="46"/>
  <c r="C174" i="44" s="1"/>
  <c r="Y158" i="44"/>
  <c r="AA166" i="44"/>
  <c r="AP170" i="44"/>
  <c r="AL173" i="44"/>
  <c r="V175" i="44"/>
  <c r="R176" i="44"/>
  <c r="AO177" i="44"/>
  <c r="M178" i="44"/>
  <c r="BQ178" i="44"/>
  <c r="AW179" i="44"/>
  <c r="E180" i="44"/>
  <c r="BI180" i="44"/>
  <c r="S181" i="44"/>
  <c r="F182" i="44"/>
  <c r="AL182" i="44"/>
  <c r="AP183" i="44"/>
  <c r="AS184" i="44"/>
  <c r="BE185" i="44"/>
  <c r="BI186" i="44"/>
  <c r="AW187" i="44"/>
  <c r="M188" i="44"/>
  <c r="AS190" i="44"/>
  <c r="BQ190" i="44"/>
  <c r="AC192" i="44"/>
  <c r="S194" i="44"/>
  <c r="X143" i="44"/>
  <c r="BM158" i="44"/>
  <c r="AA162" i="44"/>
  <c r="K166" i="44"/>
  <c r="T171" i="44"/>
  <c r="Z176" i="44"/>
  <c r="I177" i="44"/>
  <c r="U178" i="44"/>
  <c r="N182" i="44"/>
  <c r="AT182" i="44"/>
  <c r="J183" i="44"/>
  <c r="BN183" i="44"/>
  <c r="AK184" i="44"/>
  <c r="AW185" i="44"/>
  <c r="BQ186" i="44"/>
  <c r="BE187" i="44"/>
  <c r="E188" i="44"/>
  <c r="BQ188" i="44"/>
  <c r="BE189" i="44"/>
  <c r="O193" i="44"/>
  <c r="AE193" i="44"/>
  <c r="AU193" i="44"/>
  <c r="AA194" i="44"/>
  <c r="G195" i="44"/>
  <c r="BK195" i="44"/>
  <c r="BG196" i="44"/>
  <c r="AM197" i="44"/>
  <c r="M199" i="44"/>
  <c r="AK199" i="44"/>
  <c r="BA199" i="44"/>
  <c r="AO200" i="44"/>
  <c r="O202" i="44"/>
  <c r="AM202" i="44"/>
  <c r="BK202" i="44"/>
  <c r="AY203" i="44"/>
  <c r="AC204" i="44"/>
  <c r="AO205" i="44"/>
  <c r="G207" i="44"/>
  <c r="BO75" i="46"/>
  <c r="T166" i="44"/>
  <c r="AX111" i="44"/>
  <c r="AQ154" i="44"/>
  <c r="S156" i="44"/>
  <c r="A175" i="44"/>
  <c r="AE150" i="44"/>
  <c r="S163" i="44"/>
  <c r="P171" i="44"/>
  <c r="BD171" i="44"/>
  <c r="E179" i="44"/>
  <c r="AO184" i="44"/>
  <c r="BM184" i="44"/>
  <c r="M185" i="44"/>
  <c r="BI185" i="44"/>
  <c r="M187" i="44"/>
  <c r="I188" i="44"/>
  <c r="AC161" i="44"/>
  <c r="N170" i="44"/>
  <c r="Z173" i="44"/>
  <c r="V176" i="44"/>
  <c r="BJ176" i="44"/>
  <c r="M177" i="44"/>
  <c r="BA177" i="44"/>
  <c r="BQ177" i="44"/>
  <c r="V183" i="44"/>
  <c r="AT183" i="44"/>
  <c r="BM186" i="44"/>
  <c r="AC187" i="44"/>
  <c r="BE178" i="44"/>
  <c r="AC179" i="44"/>
  <c r="BQ179" i="44"/>
  <c r="BJ183" i="44"/>
  <c r="C177" i="46"/>
  <c r="C177" i="44" s="1"/>
  <c r="BJ170" i="44"/>
  <c r="AF171" i="44"/>
  <c r="T172" i="44"/>
  <c r="AJ172" i="44"/>
  <c r="J173" i="44"/>
  <c r="AX173" i="44"/>
  <c r="BE180" i="44"/>
  <c r="I184" i="44"/>
  <c r="BQ161" i="44"/>
  <c r="BO163" i="44"/>
  <c r="BO165" i="44"/>
  <c r="AX169" i="44"/>
  <c r="BL171" i="44"/>
  <c r="BH172" i="44"/>
  <c r="AL176" i="44"/>
  <c r="M179" i="44"/>
  <c r="N183" i="44"/>
  <c r="E185" i="44"/>
  <c r="AK189" i="44"/>
  <c r="H141" i="44"/>
  <c r="AX146" i="44"/>
  <c r="BF148" i="44"/>
  <c r="L200" i="44"/>
  <c r="BF202" i="44"/>
  <c r="AL203" i="44"/>
  <c r="D189" i="44"/>
  <c r="AV192" i="44"/>
  <c r="Z193" i="44"/>
  <c r="BF197" i="44"/>
  <c r="E198" i="44"/>
  <c r="AS198" i="44"/>
  <c r="AV201" i="44"/>
  <c r="R202" i="44"/>
  <c r="BJ203" i="44"/>
  <c r="BD204" i="44"/>
  <c r="AB205" i="44"/>
  <c r="F206" i="44"/>
  <c r="BE182" i="44"/>
  <c r="AR191" i="44"/>
  <c r="AT196" i="44"/>
  <c r="AY117" i="44"/>
  <c r="AU150" i="44"/>
  <c r="AZ187" i="44"/>
  <c r="BD188" i="44"/>
  <c r="BH191" i="44"/>
  <c r="AD203" i="44"/>
  <c r="C195" i="46"/>
  <c r="C195" i="44" s="1"/>
  <c r="N203" i="44"/>
  <c r="H204" i="44"/>
  <c r="BJ206" i="44"/>
  <c r="C207" i="46"/>
  <c r="C207" i="44" s="1"/>
  <c r="BH185" i="44"/>
  <c r="AX202" i="44"/>
  <c r="AF199" i="44"/>
  <c r="F203" i="44"/>
  <c r="BB206" i="44"/>
  <c r="V196" i="44"/>
  <c r="C197" i="46"/>
  <c r="C197" i="44" s="1"/>
  <c r="H192" i="44"/>
  <c r="BF195" i="44"/>
  <c r="AJ191" i="44"/>
  <c r="AP202" i="44"/>
  <c r="AV204" i="44"/>
  <c r="A148" i="44"/>
  <c r="R151" i="44"/>
  <c r="P186" i="44"/>
  <c r="AF188" i="44"/>
  <c r="BH189" i="44"/>
  <c r="T205" i="44"/>
  <c r="AT194" i="44"/>
  <c r="Z197" i="44"/>
  <c r="AX155" i="44"/>
  <c r="N196" i="44"/>
  <c r="C182" i="46"/>
  <c r="C182" i="44" s="1"/>
  <c r="AY172" i="44"/>
  <c r="X204" i="44"/>
  <c r="AZ205" i="44"/>
  <c r="AX197" i="44"/>
  <c r="G150" i="44"/>
  <c r="T185" i="44"/>
  <c r="L191" i="44"/>
  <c r="BJ196" i="44"/>
  <c r="J197" i="44"/>
  <c r="BQ198" i="44"/>
  <c r="AF201" i="44"/>
  <c r="AH202" i="44"/>
  <c r="V203" i="44"/>
  <c r="AR205" i="44"/>
  <c r="V206" i="44"/>
  <c r="AT181" i="44"/>
  <c r="AZ200" i="44"/>
  <c r="AF204" i="44"/>
  <c r="AN186" i="44"/>
  <c r="X192" i="44"/>
  <c r="AD206" i="44"/>
  <c r="R197" i="44"/>
  <c r="D200" i="44"/>
  <c r="AR200" i="44"/>
  <c r="J202" i="44"/>
  <c r="AH151" i="44"/>
  <c r="AG175" i="44"/>
  <c r="BI176" i="44"/>
  <c r="AF186" i="44"/>
  <c r="H188" i="44"/>
  <c r="N194" i="44"/>
  <c r="BB196" i="44"/>
  <c r="U198" i="44"/>
  <c r="BI198" i="44"/>
  <c r="BL199" i="44"/>
  <c r="BH200" i="44"/>
  <c r="P204" i="44"/>
  <c r="AN204" i="44"/>
  <c r="BM73" i="46"/>
  <c r="AW160" i="44"/>
  <c r="G164" i="44"/>
  <c r="V168" i="44"/>
  <c r="AH175" i="44"/>
  <c r="AX175" i="44"/>
  <c r="F176" i="44"/>
  <c r="AO178" i="44"/>
  <c r="AS179" i="44"/>
  <c r="J182" i="44"/>
  <c r="Q184" i="44"/>
  <c r="BE186" i="44"/>
  <c r="E187" i="44"/>
  <c r="AG190" i="44"/>
  <c r="AH155" i="44"/>
  <c r="Q157" i="44"/>
  <c r="O162" i="44"/>
  <c r="BK166" i="44"/>
  <c r="AY167" i="44"/>
  <c r="AP169" i="44"/>
  <c r="AD170" i="44"/>
  <c r="L172" i="44"/>
  <c r="AT176" i="44"/>
  <c r="E177" i="44"/>
  <c r="L140" i="44"/>
  <c r="BK150" i="44"/>
  <c r="BF151" i="44"/>
  <c r="AG157" i="44"/>
  <c r="S167" i="44"/>
  <c r="AT168" i="44"/>
  <c r="BF173" i="44"/>
  <c r="AC177" i="44"/>
  <c r="AS177" i="44"/>
  <c r="AG186" i="44"/>
  <c r="I190" i="44"/>
  <c r="AW192" i="44"/>
  <c r="AU194" i="44"/>
  <c r="K195" i="44"/>
  <c r="BO197" i="44"/>
  <c r="AS122" i="44"/>
  <c r="AS131" i="44"/>
  <c r="BJ73" i="46"/>
  <c r="BN25" i="46"/>
  <c r="BK73" i="46"/>
  <c r="A111" i="44"/>
  <c r="AS130" i="44"/>
  <c r="AI145" i="44"/>
  <c r="BL73" i="46"/>
  <c r="AB134" i="44"/>
  <c r="I158" i="44"/>
  <c r="K162" i="44"/>
  <c r="AI162" i="44"/>
  <c r="BK163" i="44"/>
  <c r="BC167" i="44"/>
  <c r="AT169" i="44"/>
  <c r="BJ169" i="44"/>
  <c r="AX170" i="44"/>
  <c r="AR171" i="44"/>
  <c r="BP171" i="44"/>
  <c r="BD172" i="44"/>
  <c r="F173" i="44"/>
  <c r="BH134" i="44"/>
  <c r="BN73" i="46"/>
  <c r="BM25" i="46"/>
  <c r="BO25" i="46"/>
  <c r="AD120" i="44"/>
  <c r="K126" i="44"/>
  <c r="AX137" i="44"/>
  <c r="F138" i="44"/>
  <c r="BL139" i="44"/>
  <c r="C103" i="46"/>
  <c r="C103" i="44" s="1"/>
  <c r="O114" i="44"/>
  <c r="W143" i="44"/>
  <c r="Q160" i="44"/>
  <c r="I149" i="44"/>
  <c r="AJ147" i="44"/>
  <c r="Q149" i="44"/>
  <c r="X153" i="44"/>
  <c r="AJ154" i="44"/>
  <c r="AB156" i="44"/>
  <c r="S158" i="44"/>
  <c r="W160" i="44"/>
  <c r="S161" i="44"/>
  <c r="AY161" i="44"/>
  <c r="AC162" i="44"/>
  <c r="BN63" i="46"/>
  <c r="AI108" i="44"/>
  <c r="AV123" i="44"/>
  <c r="AJ101" i="44"/>
  <c r="BK114" i="44"/>
  <c r="A121" i="44"/>
  <c r="BP124" i="44"/>
  <c r="AW130" i="44"/>
  <c r="BA79" i="44"/>
  <c r="BP101" i="44"/>
  <c r="W109" i="44"/>
  <c r="W125" i="44"/>
  <c r="Y160" i="44"/>
  <c r="AM82" i="44"/>
  <c r="AL102" i="44"/>
  <c r="BK116" i="44"/>
  <c r="AY95" i="44"/>
  <c r="AK104" i="44"/>
  <c r="U111" i="44"/>
  <c r="BM23" i="46"/>
  <c r="Z78" i="44"/>
  <c r="C163" i="46"/>
  <c r="C163" i="44" s="1"/>
  <c r="D158" i="44"/>
  <c r="L161" i="44"/>
  <c r="AH163" i="44"/>
  <c r="AX165" i="44"/>
  <c r="AU171" i="44"/>
  <c r="AI172" i="44"/>
  <c r="M174" i="44"/>
  <c r="I175" i="44"/>
  <c r="BD180" i="44"/>
  <c r="F181" i="44"/>
  <c r="V181" i="44"/>
  <c r="AL181" i="44"/>
  <c r="AK183" i="44"/>
  <c r="H186" i="44"/>
  <c r="D187" i="44"/>
  <c r="AB187" i="44"/>
  <c r="T189" i="44"/>
  <c r="X190" i="44"/>
  <c r="AV190" i="44"/>
  <c r="AH193" i="44"/>
  <c r="AD194" i="44"/>
  <c r="AH195" i="44"/>
  <c r="BA198" i="44"/>
  <c r="X199" i="44"/>
  <c r="AV199" i="44"/>
  <c r="AJ200" i="44"/>
  <c r="AN201" i="44"/>
  <c r="BL201" i="44"/>
  <c r="BL204" i="44"/>
  <c r="AT164" i="44"/>
  <c r="BJ166" i="44"/>
  <c r="BA176" i="44"/>
  <c r="BI183" i="44"/>
  <c r="AF184" i="44"/>
  <c r="AJ185" i="44"/>
  <c r="L189" i="44"/>
  <c r="AR189" i="44"/>
  <c r="BF193" i="44"/>
  <c r="X157" i="44"/>
  <c r="Z167" i="44"/>
  <c r="AS168" i="44"/>
  <c r="AC176" i="44"/>
  <c r="H178" i="44"/>
  <c r="AW182" i="44"/>
  <c r="BD184" i="44"/>
  <c r="L185" i="44"/>
  <c r="BL188" i="44"/>
  <c r="D191" i="44"/>
  <c r="J193" i="44"/>
  <c r="T161" i="44"/>
  <c r="AE171" i="44"/>
  <c r="BP179" i="44"/>
  <c r="BB181" i="44"/>
  <c r="AZ185" i="44"/>
  <c r="AR187" i="44"/>
  <c r="AB191" i="44"/>
  <c r="AN192" i="44"/>
  <c r="BL192" i="44"/>
  <c r="F194" i="44"/>
  <c r="BB194" i="44"/>
  <c r="AL196" i="44"/>
  <c r="AB200" i="44"/>
  <c r="BF167" i="44"/>
  <c r="BO172" i="44"/>
  <c r="AS174" i="44"/>
  <c r="BH177" i="44"/>
  <c r="P180" i="44"/>
  <c r="AC183" i="44"/>
  <c r="AV186" i="44"/>
  <c r="BP187" i="44"/>
  <c r="AZ191" i="44"/>
  <c r="C165" i="46"/>
  <c r="C165" i="44" s="1"/>
  <c r="AF180" i="44"/>
  <c r="BM182" i="44"/>
  <c r="H184" i="44"/>
  <c r="X186" i="44"/>
  <c r="P188" i="44"/>
  <c r="AN188" i="44"/>
  <c r="BP189" i="44"/>
  <c r="AN190" i="44"/>
  <c r="AX193" i="44"/>
  <c r="Z195" i="44"/>
  <c r="AX195" i="44"/>
  <c r="BN197" i="44"/>
  <c r="AK198" i="44"/>
  <c r="BP122" i="44"/>
  <c r="AK154" i="44"/>
  <c r="AJ158" i="44"/>
  <c r="AZ161" i="44"/>
  <c r="BB164" i="44"/>
  <c r="Y169" i="44"/>
  <c r="BQ170" i="44"/>
  <c r="BC171" i="44"/>
  <c r="E174" i="44"/>
  <c r="Q175" i="44"/>
  <c r="U176" i="44"/>
  <c r="AJ179" i="44"/>
  <c r="AZ179" i="44"/>
  <c r="AV180" i="44"/>
  <c r="Y182" i="44"/>
  <c r="AO182" i="44"/>
  <c r="U183" i="44"/>
  <c r="AV184" i="44"/>
  <c r="D185" i="44"/>
  <c r="BL186" i="44"/>
  <c r="T187" i="44"/>
  <c r="AJ189" i="44"/>
  <c r="P190" i="44"/>
  <c r="V194" i="44"/>
  <c r="F196" i="44"/>
  <c r="AP197" i="44"/>
  <c r="AC198" i="44"/>
  <c r="H199" i="44"/>
  <c r="AN199" i="44"/>
  <c r="T200" i="44"/>
  <c r="X201" i="44"/>
  <c r="BB203" i="44"/>
  <c r="AJ205" i="44"/>
  <c r="AT206" i="44"/>
  <c r="AN160" i="44"/>
  <c r="BE175" i="44"/>
  <c r="AD181" i="44"/>
  <c r="AO153" i="44"/>
  <c r="AD162" i="44"/>
  <c r="BL180" i="44"/>
  <c r="N181" i="44"/>
  <c r="M183" i="44"/>
  <c r="U168" i="44"/>
  <c r="BA170" i="44"/>
  <c r="U174" i="44"/>
  <c r="D177" i="44"/>
  <c r="BP177" i="44"/>
  <c r="P178" i="44"/>
  <c r="AV178" i="44"/>
  <c r="L179" i="44"/>
  <c r="AB179" i="44"/>
  <c r="Q182" i="44"/>
  <c r="BA183" i="44"/>
  <c r="X184" i="44"/>
  <c r="AN184" i="44"/>
  <c r="AB185" i="44"/>
  <c r="BP185" i="44"/>
  <c r="L187" i="44"/>
  <c r="H190" i="44"/>
  <c r="BL190" i="44"/>
  <c r="T191" i="44"/>
  <c r="BD192" i="44"/>
  <c r="AP193" i="44"/>
  <c r="AL194" i="44"/>
  <c r="BJ194" i="44"/>
  <c r="R195" i="44"/>
  <c r="AP195" i="44"/>
  <c r="BN195" i="44"/>
  <c r="AD196" i="44"/>
  <c r="AH197" i="44"/>
  <c r="M198" i="44"/>
  <c r="BD199" i="44"/>
  <c r="BP200" i="44"/>
  <c r="P201" i="44"/>
  <c r="Z202" i="44"/>
  <c r="AT203" i="44"/>
  <c r="D205" i="44"/>
  <c r="BH205" i="44"/>
  <c r="BB162" i="44"/>
  <c r="Y173" i="44"/>
  <c r="BE173" i="44"/>
  <c r="AD166" i="44"/>
  <c r="AP167" i="44"/>
  <c r="G171" i="44"/>
  <c r="AW173" i="44"/>
  <c r="BL178" i="44"/>
  <c r="AR179" i="44"/>
  <c r="H180" i="44"/>
  <c r="X180" i="44"/>
  <c r="I182" i="44"/>
  <c r="AG182" i="44"/>
  <c r="E183" i="44"/>
  <c r="AS183" i="44"/>
  <c r="P184" i="44"/>
  <c r="AR185" i="44"/>
  <c r="BD186" i="44"/>
  <c r="AJ187" i="44"/>
  <c r="X188" i="44"/>
  <c r="AV188" i="44"/>
  <c r="AB189" i="44"/>
  <c r="R193" i="44"/>
  <c r="BN23" i="46"/>
  <c r="V115" i="44"/>
  <c r="BP121" i="44"/>
  <c r="Q127" i="44"/>
  <c r="BD133" i="44"/>
  <c r="AJ137" i="44"/>
  <c r="AM140" i="44"/>
  <c r="C116" i="46"/>
  <c r="C116" i="44" s="1"/>
  <c r="H104" i="44"/>
  <c r="AN111" i="44"/>
  <c r="Y118" i="44"/>
  <c r="X129" i="44"/>
  <c r="N135" i="44"/>
  <c r="AN138" i="44"/>
  <c r="BG139" i="44"/>
  <c r="A109" i="44"/>
  <c r="A127" i="44"/>
  <c r="C118" i="46"/>
  <c r="C118" i="44" s="1"/>
  <c r="Q84" i="44"/>
  <c r="BA97" i="44"/>
  <c r="AW116" i="44"/>
  <c r="BD118" i="44"/>
  <c r="J125" i="44"/>
  <c r="AG127" i="44"/>
  <c r="AV129" i="44"/>
  <c r="BP130" i="44"/>
  <c r="AB132" i="44"/>
  <c r="S134" i="44"/>
  <c r="AT135" i="44"/>
  <c r="AR137" i="44"/>
  <c r="AU140" i="44"/>
  <c r="O142" i="44"/>
  <c r="AH145" i="44"/>
  <c r="M146" i="44"/>
  <c r="AC151" i="44"/>
  <c r="BQ151" i="44"/>
  <c r="D85" i="44"/>
  <c r="AQ112" i="44"/>
  <c r="AV59" i="44"/>
  <c r="C127" i="46"/>
  <c r="C127" i="44" s="1"/>
  <c r="BD59" i="44"/>
  <c r="J87" i="44"/>
  <c r="AS110" i="44"/>
  <c r="AS119" i="44"/>
  <c r="AX125" i="44"/>
  <c r="L130" i="44"/>
  <c r="H133" i="44"/>
  <c r="Z136" i="44"/>
  <c r="AZ137" i="44"/>
  <c r="BO139" i="44"/>
  <c r="BF109" i="44"/>
  <c r="AX98" i="44"/>
  <c r="AI107" i="44"/>
  <c r="P131" i="44"/>
  <c r="AQ134" i="44"/>
  <c r="K139" i="44"/>
  <c r="A114" i="44"/>
  <c r="C136" i="46"/>
  <c r="C136" i="44" s="1"/>
  <c r="AZ73" i="44"/>
  <c r="BB88" i="44"/>
  <c r="BJ99" i="44"/>
  <c r="AP107" i="44"/>
  <c r="BA110" i="44"/>
  <c r="BG112" i="44"/>
  <c r="BM116" i="44"/>
  <c r="BI119" i="44"/>
  <c r="T130" i="44"/>
  <c r="X131" i="44"/>
  <c r="P133" i="44"/>
  <c r="AP136" i="44"/>
  <c r="BP137" i="44"/>
  <c r="S139" i="44"/>
  <c r="G140" i="44"/>
  <c r="S141" i="44"/>
  <c r="AE142" i="44"/>
  <c r="N144" i="44"/>
  <c r="BQ146" i="44"/>
  <c r="AK148" i="44"/>
  <c r="BB149" i="44"/>
  <c r="BO140" i="44"/>
  <c r="M152" i="44"/>
  <c r="BH158" i="44"/>
  <c r="X160" i="44"/>
  <c r="D161" i="44"/>
  <c r="AB161" i="44"/>
  <c r="BF163" i="44"/>
  <c r="AD164" i="44"/>
  <c r="F166" i="44"/>
  <c r="BB166" i="44"/>
  <c r="R167" i="44"/>
  <c r="AH167" i="44"/>
  <c r="BI168" i="44"/>
  <c r="AK170" i="44"/>
  <c r="W171" i="44"/>
  <c r="BI174" i="44"/>
  <c r="Y175" i="44"/>
  <c r="T177" i="44"/>
  <c r="AJ177" i="44"/>
  <c r="AV132" i="44"/>
  <c r="V143" i="44"/>
  <c r="AT150" i="44"/>
  <c r="Y155" i="44"/>
  <c r="A167" i="44"/>
  <c r="R126" i="44"/>
  <c r="O141" i="44"/>
  <c r="AA142" i="44"/>
  <c r="AM159" i="44"/>
  <c r="J163" i="44"/>
  <c r="N164" i="44"/>
  <c r="AH165" i="44"/>
  <c r="BF165" i="44"/>
  <c r="Q169" i="44"/>
  <c r="AG169" i="44"/>
  <c r="BM169" i="44"/>
  <c r="BI170" i="44"/>
  <c r="AA172" i="44"/>
  <c r="Q173" i="44"/>
  <c r="AK174" i="44"/>
  <c r="AW175" i="44"/>
  <c r="AZ177" i="44"/>
  <c r="X178" i="44"/>
  <c r="AN178" i="44"/>
  <c r="L131" i="44"/>
  <c r="AM134" i="44"/>
  <c r="BN135" i="44"/>
  <c r="AF137" i="44"/>
  <c r="AA140" i="44"/>
  <c r="BM153" i="44"/>
  <c r="BD160" i="44"/>
  <c r="BH161" i="44"/>
  <c r="BN163" i="44"/>
  <c r="J167" i="44"/>
  <c r="AK168" i="44"/>
  <c r="M170" i="44"/>
  <c r="AC170" i="44"/>
  <c r="BK171" i="44"/>
  <c r="AQ172" i="44"/>
  <c r="BG172" i="44"/>
  <c r="AG173" i="44"/>
  <c r="BA174" i="44"/>
  <c r="BM175" i="44"/>
  <c r="M176" i="44"/>
  <c r="AS176" i="44"/>
  <c r="L177" i="44"/>
  <c r="AB177" i="44"/>
  <c r="AK147" i="44"/>
  <c r="N150" i="44"/>
  <c r="AG146" i="44"/>
  <c r="N136" i="44"/>
  <c r="BJ143" i="44"/>
  <c r="I155" i="44"/>
  <c r="U156" i="44"/>
  <c r="BC159" i="44"/>
  <c r="AR161" i="44"/>
  <c r="N162" i="44"/>
  <c r="V164" i="44"/>
  <c r="AT166" i="44"/>
  <c r="BN167" i="44"/>
  <c r="BA168" i="44"/>
  <c r="I169" i="44"/>
  <c r="BE169" i="44"/>
  <c r="I173" i="44"/>
  <c r="AC174" i="44"/>
  <c r="BQ174" i="44"/>
  <c r="E176" i="44"/>
  <c r="AK176" i="44"/>
  <c r="BQ176" i="44"/>
  <c r="AR177" i="44"/>
  <c r="AF178" i="44"/>
  <c r="BD178" i="44"/>
  <c r="D179" i="44"/>
  <c r="T179" i="44"/>
  <c r="BH179" i="44"/>
  <c r="AN180" i="44"/>
  <c r="X130" i="44"/>
  <c r="AZ138" i="44"/>
  <c r="AP149" i="44"/>
  <c r="Q153" i="44"/>
  <c r="D133" i="44"/>
  <c r="AT136" i="44"/>
  <c r="BM151" i="44"/>
  <c r="W134" i="44"/>
  <c r="AT143" i="44"/>
  <c r="Y151" i="44"/>
  <c r="AK152" i="44"/>
  <c r="BD157" i="44"/>
  <c r="T158" i="44"/>
  <c r="BP161" i="44"/>
  <c r="R163" i="44"/>
  <c r="BJ164" i="44"/>
  <c r="Z165" i="44"/>
  <c r="BQ168" i="44"/>
  <c r="AW169" i="44"/>
  <c r="S172" i="44"/>
  <c r="AW153" i="44"/>
  <c r="Q155" i="44"/>
  <c r="BJ136" i="44"/>
  <c r="BK141" i="44"/>
  <c r="BF149" i="44"/>
  <c r="BE155" i="44"/>
  <c r="AR158" i="44"/>
  <c r="C137" i="46"/>
  <c r="C137" i="44" s="1"/>
  <c r="AJ133" i="44"/>
  <c r="BO142" i="44"/>
  <c r="BB145" i="44"/>
  <c r="BI147" i="44"/>
  <c r="E152" i="44"/>
  <c r="BQ154" i="44"/>
  <c r="BI156" i="44"/>
  <c r="BP158" i="44"/>
  <c r="AU159" i="44"/>
  <c r="P160" i="44"/>
  <c r="V162" i="44"/>
  <c r="F164" i="44"/>
  <c r="V166" i="44"/>
  <c r="AL166" i="44"/>
  <c r="AX167" i="44"/>
  <c r="M168" i="44"/>
  <c r="AC168" i="44"/>
  <c r="AO169" i="44"/>
  <c r="AS170" i="44"/>
  <c r="O171" i="44"/>
  <c r="AM171" i="44"/>
  <c r="K172" i="44"/>
  <c r="AO173" i="44"/>
  <c r="AO175" i="44"/>
  <c r="AR136" i="44"/>
  <c r="BG49" i="46"/>
  <c r="BH106" i="44"/>
  <c r="AS111" i="44"/>
  <c r="AE114" i="44"/>
  <c r="BF110" i="44"/>
  <c r="AV112" i="44"/>
  <c r="AQ115" i="44"/>
  <c r="N118" i="44"/>
  <c r="AG121" i="44"/>
  <c r="AQ126" i="44"/>
  <c r="AR108" i="44"/>
  <c r="N116" i="44"/>
  <c r="A146" i="44"/>
  <c r="BH131" i="44"/>
  <c r="AI142" i="44"/>
  <c r="U147" i="44"/>
  <c r="Y148" i="44"/>
  <c r="R149" i="44"/>
  <c r="A151" i="44"/>
  <c r="C146" i="46"/>
  <c r="C146" i="44" s="1"/>
  <c r="BO113" i="44"/>
  <c r="BI120" i="44"/>
  <c r="BI127" i="44"/>
  <c r="BE128" i="44"/>
  <c r="H130" i="44"/>
  <c r="AJ131" i="44"/>
  <c r="P132" i="44"/>
  <c r="R135" i="44"/>
  <c r="H137" i="44"/>
  <c r="AB138" i="44"/>
  <c r="BP138" i="44"/>
  <c r="K140" i="44"/>
  <c r="J144" i="44"/>
  <c r="BF144" i="44"/>
  <c r="BJ145" i="44"/>
  <c r="BQ147" i="44"/>
  <c r="BQ152" i="44"/>
  <c r="AS154" i="44"/>
  <c r="BM155" i="44"/>
  <c r="BA156" i="44"/>
  <c r="H157" i="44"/>
  <c r="AN157" i="44"/>
  <c r="AB158" i="44"/>
  <c r="BL160" i="44"/>
  <c r="AJ161" i="44"/>
  <c r="BJ162" i="44"/>
  <c r="AP163" i="44"/>
  <c r="J165" i="44"/>
  <c r="N166" i="44"/>
  <c r="A144" i="44"/>
  <c r="C126" i="46"/>
  <c r="C126" i="44" s="1"/>
  <c r="BJ109" i="44"/>
  <c r="BD130" i="44"/>
  <c r="X132" i="44"/>
  <c r="AU134" i="44"/>
  <c r="AL136" i="44"/>
  <c r="W141" i="44"/>
  <c r="BN144" i="44"/>
  <c r="AL145" i="44"/>
  <c r="AO146" i="44"/>
  <c r="I148" i="44"/>
  <c r="Z149" i="44"/>
  <c r="AL150" i="44"/>
  <c r="AO151" i="44"/>
  <c r="BM128" i="44"/>
  <c r="BH133" i="44"/>
  <c r="AH135" i="44"/>
  <c r="P137" i="44"/>
  <c r="AU139" i="44"/>
  <c r="AY140" i="44"/>
  <c r="K142" i="44"/>
  <c r="AY142" i="44"/>
  <c r="AC147" i="44"/>
  <c r="AW148" i="44"/>
  <c r="I151" i="44"/>
  <c r="A137" i="44"/>
  <c r="BC123" i="44"/>
  <c r="N125" i="44"/>
  <c r="Q128" i="44"/>
  <c r="P130" i="44"/>
  <c r="T133" i="44"/>
  <c r="O134" i="44"/>
  <c r="BD137" i="44"/>
  <c r="O139" i="44"/>
  <c r="BG140" i="44"/>
  <c r="AD143" i="44"/>
  <c r="F145" i="44"/>
  <c r="AT145" i="44"/>
  <c r="AH149" i="44"/>
  <c r="AW151" i="44"/>
  <c r="I153" i="44"/>
  <c r="E154" i="44"/>
  <c r="AC154" i="44"/>
  <c r="BA154" i="44"/>
  <c r="AW155" i="44"/>
  <c r="M156" i="44"/>
  <c r="AC156" i="44"/>
  <c r="P157" i="44"/>
  <c r="G159" i="44"/>
  <c r="AV160" i="44"/>
  <c r="AT162" i="44"/>
  <c r="Z163" i="44"/>
  <c r="AX163" i="44"/>
  <c r="AL164" i="44"/>
  <c r="R165" i="44"/>
  <c r="AP165" i="44"/>
  <c r="BN165" i="44"/>
  <c r="E168" i="44"/>
  <c r="O112" i="44"/>
  <c r="Q119" i="44"/>
  <c r="V125" i="44"/>
  <c r="BN126" i="44"/>
  <c r="AZ131" i="44"/>
  <c r="AF132" i="44"/>
  <c r="BK134" i="44"/>
  <c r="AX135" i="44"/>
  <c r="BL137" i="44"/>
  <c r="AR138" i="44"/>
  <c r="BK139" i="44"/>
  <c r="S140" i="44"/>
  <c r="AM141" i="44"/>
  <c r="AL143" i="44"/>
  <c r="Z144" i="44"/>
  <c r="N145" i="44"/>
  <c r="I146" i="44"/>
  <c r="BM146" i="44"/>
  <c r="BM148" i="44"/>
  <c r="T129" i="44"/>
  <c r="AY124" i="44"/>
  <c r="Y128" i="44"/>
  <c r="BG124" i="44"/>
  <c r="M127" i="44"/>
  <c r="BB136" i="44"/>
  <c r="AE139" i="44"/>
  <c r="E147" i="44"/>
  <c r="V150" i="44"/>
  <c r="BA152" i="44"/>
  <c r="A110" i="44"/>
  <c r="C110" i="46"/>
  <c r="C110" i="44" s="1"/>
  <c r="L122" i="44"/>
  <c r="AW128" i="44"/>
  <c r="F136" i="44"/>
  <c r="BH138" i="44"/>
  <c r="G141" i="44"/>
  <c r="BC141" i="44"/>
  <c r="N143" i="44"/>
  <c r="AP144" i="44"/>
  <c r="V145" i="44"/>
  <c r="Q146" i="44"/>
  <c r="AS147" i="44"/>
  <c r="AG148" i="44"/>
  <c r="AX149" i="44"/>
  <c r="BB150" i="44"/>
  <c r="BE151" i="44"/>
  <c r="C144" i="46"/>
  <c r="C144" i="44" s="1"/>
  <c r="BM119" i="44"/>
  <c r="T131" i="44"/>
  <c r="H132" i="44"/>
  <c r="BD132" i="44"/>
  <c r="AR133" i="44"/>
  <c r="AE134" i="44"/>
  <c r="AN137" i="44"/>
  <c r="L138" i="44"/>
  <c r="AM139" i="44"/>
  <c r="AI140" i="44"/>
  <c r="BB143" i="44"/>
  <c r="AX144" i="44"/>
  <c r="AD145" i="44"/>
  <c r="Y146" i="44"/>
  <c r="BA147" i="44"/>
  <c r="AD150" i="44"/>
  <c r="BJ150" i="44"/>
  <c r="AG151" i="44"/>
  <c r="U152" i="44"/>
  <c r="Y153" i="44"/>
  <c r="M154" i="44"/>
  <c r="AG155" i="44"/>
  <c r="BQ156" i="44"/>
  <c r="BL157" i="44"/>
  <c r="W159" i="44"/>
  <c r="F162" i="44"/>
  <c r="AL162" i="44"/>
  <c r="AC92" i="44"/>
  <c r="X113" i="44"/>
  <c r="R120" i="44"/>
  <c r="AE79" i="44"/>
  <c r="BC70" i="44"/>
  <c r="AG124" i="44"/>
  <c r="T60" i="44"/>
  <c r="BK88" i="44"/>
  <c r="C80" i="46"/>
  <c r="C80" i="44" s="1"/>
  <c r="AZ60" i="44"/>
  <c r="A82" i="44"/>
  <c r="Z69" i="44"/>
  <c r="Z82" i="44"/>
  <c r="N99" i="44"/>
  <c r="BL119" i="44"/>
  <c r="A91" i="44"/>
  <c r="BJ70" i="44"/>
  <c r="AS83" i="44"/>
  <c r="AD139" i="44"/>
  <c r="H59" i="44"/>
  <c r="AS139" i="44"/>
  <c r="Y172" i="44"/>
  <c r="AQ174" i="44"/>
  <c r="AE175" i="44"/>
  <c r="BC175" i="44"/>
  <c r="AH177" i="44"/>
  <c r="N132" i="44"/>
  <c r="BB132" i="44"/>
  <c r="AZ136" i="44"/>
  <c r="AE148" i="44"/>
  <c r="L150" i="44"/>
  <c r="AM151" i="44"/>
  <c r="BK151" i="44"/>
  <c r="S152" i="44"/>
  <c r="AU153" i="44"/>
  <c r="AA154" i="44"/>
  <c r="AY154" i="44"/>
  <c r="AF165" i="44"/>
  <c r="D166" i="44"/>
  <c r="BP166" i="44"/>
  <c r="AE169" i="44"/>
  <c r="BC169" i="44"/>
  <c r="AK171" i="44"/>
  <c r="Q172" i="44"/>
  <c r="S174" i="44"/>
  <c r="BO174" i="44"/>
  <c r="O175" i="44"/>
  <c r="Z177" i="44"/>
  <c r="V180" i="44"/>
  <c r="BK182" i="44"/>
  <c r="AL186" i="44"/>
  <c r="N188" i="44"/>
  <c r="AT192" i="44"/>
  <c r="BL193" i="44"/>
  <c r="BP114" i="46"/>
  <c r="BP114" i="44"/>
  <c r="BL126" i="46"/>
  <c r="BL126" i="44"/>
  <c r="BP145" i="46"/>
  <c r="BP145" i="44"/>
  <c r="AY147" i="46"/>
  <c r="AY147" i="44"/>
  <c r="X163" i="46"/>
  <c r="X163" i="44"/>
  <c r="AV163" i="46"/>
  <c r="AV163" i="44"/>
  <c r="BL163" i="46"/>
  <c r="BL163" i="44"/>
  <c r="D164" i="46"/>
  <c r="D164" i="44"/>
  <c r="T164" i="46"/>
  <c r="T164" i="44"/>
  <c r="AZ164" i="46"/>
  <c r="AZ164" i="44"/>
  <c r="BG174" i="46"/>
  <c r="BG174" i="44"/>
  <c r="BF111" i="44"/>
  <c r="C161" i="46"/>
  <c r="C161" i="44" s="1"/>
  <c r="C179" i="46"/>
  <c r="C179" i="44" s="1"/>
  <c r="Q106" i="44"/>
  <c r="O155" i="44"/>
  <c r="AM155" i="44"/>
  <c r="P167" i="44"/>
  <c r="BL167" i="44"/>
  <c r="G169" i="44"/>
  <c r="BQ171" i="44"/>
  <c r="AM173" i="44"/>
  <c r="K174" i="44"/>
  <c r="AI174" i="44"/>
  <c r="BJ178" i="44"/>
  <c r="F184" i="44"/>
  <c r="BF185" i="44"/>
  <c r="A120" i="27"/>
  <c r="C122" i="46"/>
  <c r="C122" i="44" s="1"/>
  <c r="L136" i="46"/>
  <c r="L136" i="44"/>
  <c r="BB137" i="46"/>
  <c r="BB137" i="44"/>
  <c r="S147" i="46"/>
  <c r="S147" i="44"/>
  <c r="BC153" i="46"/>
  <c r="BC153" i="44"/>
  <c r="AX161" i="46"/>
  <c r="AX161" i="44"/>
  <c r="BF161" i="46"/>
  <c r="BF161" i="44"/>
  <c r="AZ166" i="46"/>
  <c r="AZ166" i="44"/>
  <c r="AF167" i="46"/>
  <c r="AF167" i="44"/>
  <c r="AN167" i="46"/>
  <c r="AN167" i="44"/>
  <c r="O169" i="46"/>
  <c r="O169" i="44"/>
  <c r="S170" i="46"/>
  <c r="S170" i="44"/>
  <c r="AI170" i="46"/>
  <c r="AI170" i="44"/>
  <c r="AY170" i="46"/>
  <c r="AY170" i="44"/>
  <c r="AA127" i="44"/>
  <c r="L145" i="44"/>
  <c r="BH145" i="44"/>
  <c r="BO156" i="44"/>
  <c r="P165" i="44"/>
  <c r="AU169" i="44"/>
  <c r="BC173" i="44"/>
  <c r="AA176" i="44"/>
  <c r="AL178" i="44"/>
  <c r="AH179" i="44"/>
  <c r="AI100" i="46"/>
  <c r="AI100" i="44"/>
  <c r="AE110" i="46"/>
  <c r="AE110" i="44"/>
  <c r="BP116" i="46"/>
  <c r="BP116" i="44"/>
  <c r="AL130" i="46"/>
  <c r="AL130" i="44"/>
  <c r="BN133" i="46"/>
  <c r="BN133" i="44"/>
  <c r="N137" i="46"/>
  <c r="N137" i="44"/>
  <c r="BE140" i="46"/>
  <c r="BE140" i="44"/>
  <c r="BP143" i="46"/>
  <c r="BP143" i="44"/>
  <c r="BD144" i="46"/>
  <c r="BD144" i="44"/>
  <c r="D145" i="46"/>
  <c r="D145" i="44"/>
  <c r="H163" i="46"/>
  <c r="H163" i="44"/>
  <c r="BD163" i="46"/>
  <c r="BD163" i="44"/>
  <c r="AJ166" i="46"/>
  <c r="AJ166" i="44"/>
  <c r="BD167" i="46"/>
  <c r="BD167" i="44"/>
  <c r="BG168" i="46"/>
  <c r="BG168" i="44"/>
  <c r="BK169" i="46"/>
  <c r="BK169" i="44"/>
  <c r="K170" i="46"/>
  <c r="K170" i="44"/>
  <c r="AA170" i="46"/>
  <c r="AA170" i="44"/>
  <c r="AQ170" i="46"/>
  <c r="AQ170" i="44"/>
  <c r="BG170" i="46"/>
  <c r="BG170" i="44"/>
  <c r="AE128" i="44"/>
  <c r="V132" i="44"/>
  <c r="AJ145" i="44"/>
  <c r="AU151" i="44"/>
  <c r="K154" i="44"/>
  <c r="BO176" i="44"/>
  <c r="A133" i="44"/>
  <c r="AC107" i="44"/>
  <c r="P115" i="44"/>
  <c r="V130" i="44"/>
  <c r="T150" i="44"/>
  <c r="BO152" i="44"/>
  <c r="AY156" i="44"/>
  <c r="V157" i="44"/>
  <c r="P163" i="44"/>
  <c r="AR166" i="44"/>
  <c r="BH166" i="44"/>
  <c r="S168" i="44"/>
  <c r="W169" i="44"/>
  <c r="BO170" i="44"/>
  <c r="BE172" i="44"/>
  <c r="BG176" i="44"/>
  <c r="Z179" i="44"/>
  <c r="BN179" i="44"/>
  <c r="BH181" i="44"/>
  <c r="G182" i="44"/>
  <c r="AX185" i="44"/>
  <c r="F186" i="44"/>
  <c r="AD190" i="44"/>
  <c r="T196" i="44"/>
  <c r="H197" i="44"/>
  <c r="BF129" i="46"/>
  <c r="BF129" i="44"/>
  <c r="H135" i="46"/>
  <c r="H135" i="44"/>
  <c r="AV149" i="46"/>
  <c r="AV149" i="44"/>
  <c r="AA152" i="46"/>
  <c r="AA152" i="44"/>
  <c r="AE155" i="46"/>
  <c r="AE155" i="44"/>
  <c r="F160" i="46"/>
  <c r="F160" i="44"/>
  <c r="AL160" i="46"/>
  <c r="AL160" i="44"/>
  <c r="P117" i="44"/>
  <c r="AQ127" i="44"/>
  <c r="BP136" i="44"/>
  <c r="K156" i="44"/>
  <c r="AT160" i="44"/>
  <c r="R161" i="44"/>
  <c r="AB166" i="44"/>
  <c r="BF122" i="46"/>
  <c r="BF122" i="44"/>
  <c r="Y124" i="46"/>
  <c r="Y124" i="44"/>
  <c r="BD126" i="46"/>
  <c r="BD126" i="44"/>
  <c r="P135" i="46"/>
  <c r="P135" i="44"/>
  <c r="F137" i="46"/>
  <c r="F137" i="44"/>
  <c r="BE142" i="46"/>
  <c r="BE142" i="44"/>
  <c r="AB150" i="46"/>
  <c r="AB150" i="44"/>
  <c r="BP150" i="46"/>
  <c r="BP150" i="44"/>
  <c r="BG156" i="46"/>
  <c r="BG156" i="44"/>
  <c r="N157" i="46"/>
  <c r="N157" i="44"/>
  <c r="AO172" i="46"/>
  <c r="AO172" i="44"/>
  <c r="AA156" i="44"/>
  <c r="L166" i="44"/>
  <c r="AV167" i="44"/>
  <c r="AM169" i="44"/>
  <c r="AG172" i="44"/>
  <c r="W175" i="44"/>
  <c r="AM175" i="44"/>
  <c r="BN129" i="44"/>
  <c r="T145" i="44"/>
  <c r="AU148" i="44"/>
  <c r="AD157" i="44"/>
  <c r="BJ157" i="44"/>
  <c r="M159" i="44"/>
  <c r="AS159" i="44"/>
  <c r="AB164" i="44"/>
  <c r="AR164" i="44"/>
  <c r="BP164" i="44"/>
  <c r="AI168" i="44"/>
  <c r="AS171" i="44"/>
  <c r="AW172" i="44"/>
  <c r="AY174" i="44"/>
  <c r="K176" i="44"/>
  <c r="Z185" i="44"/>
  <c r="Z187" i="44"/>
  <c r="R191" i="44"/>
  <c r="AV195" i="44"/>
  <c r="X97" i="46"/>
  <c r="X97" i="44"/>
  <c r="A136" i="27"/>
  <c r="C138" i="46"/>
  <c r="C138" i="44" s="1"/>
  <c r="A138" i="44"/>
  <c r="R138" i="46"/>
  <c r="R138" i="44"/>
  <c r="AZ145" i="46"/>
  <c r="AZ145" i="44"/>
  <c r="BG147" i="46"/>
  <c r="BG147" i="44"/>
  <c r="AF149" i="46"/>
  <c r="AF149" i="44"/>
  <c r="BO154" i="46"/>
  <c r="BO154" i="44"/>
  <c r="W155" i="46"/>
  <c r="W155" i="44"/>
  <c r="AD160" i="46"/>
  <c r="AD160" i="44"/>
  <c r="H167" i="46"/>
  <c r="H167" i="44"/>
  <c r="X167" i="46"/>
  <c r="X167" i="44"/>
  <c r="AA168" i="46"/>
  <c r="AA168" i="44"/>
  <c r="M171" i="46"/>
  <c r="M171" i="44"/>
  <c r="U171" i="46"/>
  <c r="U171" i="44"/>
  <c r="AC171" i="46"/>
  <c r="AC171" i="44"/>
  <c r="I172" i="46"/>
  <c r="I172" i="44"/>
  <c r="BM172" i="46"/>
  <c r="BM172" i="44"/>
  <c r="O173" i="46"/>
  <c r="O173" i="44"/>
  <c r="W173" i="46"/>
  <c r="W173" i="44"/>
  <c r="AE173" i="46"/>
  <c r="AE173" i="44"/>
  <c r="AU173" i="46"/>
  <c r="AU173" i="44"/>
  <c r="AA174" i="46"/>
  <c r="AA174" i="44"/>
  <c r="AU175" i="46"/>
  <c r="AU175" i="44"/>
  <c r="S176" i="46"/>
  <c r="S176" i="44"/>
  <c r="AI176" i="46"/>
  <c r="AI176" i="44"/>
  <c r="AQ176" i="46"/>
  <c r="AQ176" i="44"/>
  <c r="AY176" i="46"/>
  <c r="AY176" i="44"/>
  <c r="J177" i="46"/>
  <c r="J177" i="44"/>
  <c r="R177" i="46"/>
  <c r="R177" i="44"/>
  <c r="AP177" i="46"/>
  <c r="AP177" i="44"/>
  <c r="N178" i="46"/>
  <c r="N178" i="44"/>
  <c r="AT178" i="46"/>
  <c r="AT178" i="44"/>
  <c r="R179" i="46"/>
  <c r="R179" i="44"/>
  <c r="AP179" i="46"/>
  <c r="AP179" i="44"/>
  <c r="F180" i="46"/>
  <c r="F180" i="44"/>
  <c r="N180" i="46"/>
  <c r="N180" i="44"/>
  <c r="AL180" i="46"/>
  <c r="AL180" i="44"/>
  <c r="BJ180" i="46"/>
  <c r="BJ180" i="44"/>
  <c r="D181" i="46"/>
  <c r="D181" i="44"/>
  <c r="L181" i="46"/>
  <c r="L181" i="44"/>
  <c r="AB181" i="46"/>
  <c r="AB181" i="44"/>
  <c r="BP181" i="46"/>
  <c r="BP181" i="44"/>
  <c r="AE182" i="46"/>
  <c r="AE182" i="44"/>
  <c r="BC182" i="46"/>
  <c r="BC182" i="44"/>
  <c r="N184" i="46"/>
  <c r="N184" i="44"/>
  <c r="AD184" i="46"/>
  <c r="AD184" i="44"/>
  <c r="BB184" i="46"/>
  <c r="BB184" i="44"/>
  <c r="J185" i="46"/>
  <c r="J185" i="44"/>
  <c r="AH185" i="46"/>
  <c r="AH185" i="44"/>
  <c r="AP185" i="46"/>
  <c r="AP185" i="44"/>
  <c r="V186" i="46"/>
  <c r="V186" i="44"/>
  <c r="AD186" i="46"/>
  <c r="AD186" i="44"/>
  <c r="AT186" i="46"/>
  <c r="AT186" i="44"/>
  <c r="BB186" i="46"/>
  <c r="BB186" i="44"/>
  <c r="J187" i="46"/>
  <c r="J187" i="44"/>
  <c r="R187" i="46"/>
  <c r="R187" i="44"/>
  <c r="BN187" i="46"/>
  <c r="BN187" i="44"/>
  <c r="AL188" i="46"/>
  <c r="AL188" i="44"/>
  <c r="AT188" i="46"/>
  <c r="AT188" i="44"/>
  <c r="BB188" i="46"/>
  <c r="BB188" i="44"/>
  <c r="F190" i="46"/>
  <c r="F190" i="44"/>
  <c r="N190" i="46"/>
  <c r="N190" i="44"/>
  <c r="AL190" i="46"/>
  <c r="AL190" i="44"/>
  <c r="AH191" i="46"/>
  <c r="AH191" i="44"/>
  <c r="BF191" i="46"/>
  <c r="BF191" i="44"/>
  <c r="BN191" i="46"/>
  <c r="BN191" i="44"/>
  <c r="N192" i="46"/>
  <c r="N192" i="44"/>
  <c r="AD192" i="46"/>
  <c r="AD192" i="44"/>
  <c r="AL192" i="46"/>
  <c r="AL192" i="44"/>
  <c r="BB192" i="46"/>
  <c r="BB192" i="44"/>
  <c r="BJ192" i="46"/>
  <c r="BJ192" i="44"/>
  <c r="H193" i="46"/>
  <c r="H193" i="44"/>
  <c r="P193" i="46"/>
  <c r="P193" i="44"/>
  <c r="X193" i="46"/>
  <c r="X193" i="44"/>
  <c r="AV193" i="46"/>
  <c r="AV193" i="44"/>
  <c r="D194" i="46"/>
  <c r="D194" i="44"/>
  <c r="L194" i="46"/>
  <c r="L194" i="44"/>
  <c r="AB194" i="46"/>
  <c r="AB194" i="44"/>
  <c r="AJ194" i="46"/>
  <c r="AJ194" i="44"/>
  <c r="AZ194" i="46"/>
  <c r="AZ194" i="44"/>
  <c r="BH194" i="46"/>
  <c r="BH194" i="44"/>
  <c r="H195" i="46"/>
  <c r="H195" i="44"/>
  <c r="X195" i="46"/>
  <c r="X195" i="44"/>
  <c r="AF195" i="46"/>
  <c r="AF195" i="44"/>
  <c r="BD195" i="46"/>
  <c r="BD195" i="44"/>
  <c r="L196" i="46"/>
  <c r="L196" i="44"/>
  <c r="AB196" i="46"/>
  <c r="AB196" i="44"/>
  <c r="AJ196" i="46"/>
  <c r="AJ196" i="44"/>
  <c r="AZ196" i="46"/>
  <c r="AZ196" i="44"/>
  <c r="BP196" i="46"/>
  <c r="BP196" i="44"/>
  <c r="P197" i="46"/>
  <c r="P197" i="44"/>
  <c r="AV197" i="46"/>
  <c r="AV197" i="44"/>
  <c r="BL197" i="46"/>
  <c r="BL197" i="44"/>
  <c r="K198" i="46"/>
  <c r="K198" i="44"/>
  <c r="S198" i="46"/>
  <c r="S198" i="44"/>
  <c r="AA198" i="46"/>
  <c r="AA198" i="44"/>
  <c r="AI198" i="46"/>
  <c r="AI198" i="44"/>
  <c r="AQ198" i="46"/>
  <c r="AQ198" i="44"/>
  <c r="AY198" i="46"/>
  <c r="AY198" i="44"/>
  <c r="BG198" i="46"/>
  <c r="BG198" i="44"/>
  <c r="N199" i="46"/>
  <c r="N199" i="44"/>
  <c r="AD199" i="46"/>
  <c r="AD199" i="44"/>
  <c r="AL199" i="46"/>
  <c r="AL199" i="44"/>
  <c r="AT199" i="46"/>
  <c r="AT199" i="44"/>
  <c r="BB199" i="46"/>
  <c r="BB199" i="44"/>
  <c r="AP200" i="46"/>
  <c r="AP200" i="44"/>
  <c r="BF200" i="46"/>
  <c r="BF200" i="44"/>
  <c r="BN200" i="46"/>
  <c r="BN200" i="44"/>
  <c r="F201" i="46"/>
  <c r="F201" i="44"/>
  <c r="V201" i="46"/>
  <c r="V201" i="44"/>
  <c r="AD201" i="46"/>
  <c r="AD201" i="44"/>
  <c r="BJ201" i="46"/>
  <c r="BJ201" i="44"/>
  <c r="H202" i="46"/>
  <c r="H202" i="44"/>
  <c r="P202" i="46"/>
  <c r="P202" i="44"/>
  <c r="X202" i="46"/>
  <c r="X202" i="44"/>
  <c r="AN202" i="46"/>
  <c r="AN202" i="44"/>
  <c r="BD202" i="46"/>
  <c r="BD202" i="44"/>
  <c r="D203" i="46"/>
  <c r="D203" i="44"/>
  <c r="L203" i="46"/>
  <c r="L203" i="44"/>
  <c r="T203" i="46"/>
  <c r="T203" i="44"/>
  <c r="AZ203" i="46"/>
  <c r="AZ203" i="44"/>
  <c r="BP203" i="46"/>
  <c r="BP203" i="44"/>
  <c r="N204" i="46"/>
  <c r="N204" i="44"/>
  <c r="V204" i="46"/>
  <c r="V204" i="44"/>
  <c r="AT204" i="46"/>
  <c r="AT204" i="44"/>
  <c r="J205" i="46"/>
  <c r="J205" i="44"/>
  <c r="R205" i="46"/>
  <c r="R205" i="44"/>
  <c r="Z205" i="46"/>
  <c r="Z205" i="44"/>
  <c r="AP205" i="46"/>
  <c r="AP205" i="44"/>
  <c r="AX205" i="46"/>
  <c r="AX205" i="44"/>
  <c r="BF205" i="46"/>
  <c r="BF205" i="44"/>
  <c r="D206" i="46"/>
  <c r="D206" i="44"/>
  <c r="L206" i="46"/>
  <c r="L206" i="44"/>
  <c r="T206" i="46"/>
  <c r="T206" i="44"/>
  <c r="AB206" i="46"/>
  <c r="AB206" i="44"/>
  <c r="AJ206" i="46"/>
  <c r="AJ206" i="44"/>
  <c r="AZ206" i="46"/>
  <c r="AZ206" i="44"/>
  <c r="BH206" i="46"/>
  <c r="BH206" i="44"/>
  <c r="P207" i="46"/>
  <c r="P207" i="44"/>
  <c r="AF207" i="46"/>
  <c r="AF207" i="44"/>
  <c r="AN207" i="46"/>
  <c r="AN207" i="44"/>
  <c r="BD207" i="46"/>
  <c r="BD207" i="44"/>
  <c r="AC114" i="46"/>
  <c r="AC114" i="44"/>
  <c r="Q115" i="46"/>
  <c r="Q115" i="44"/>
  <c r="AA133" i="46"/>
  <c r="AA133" i="44"/>
  <c r="AT139" i="46"/>
  <c r="AT139" i="44"/>
  <c r="BJ139" i="46"/>
  <c r="BJ139" i="44"/>
  <c r="A138" i="27"/>
  <c r="A140" i="44"/>
  <c r="C140" i="46"/>
  <c r="C140" i="44" s="1"/>
  <c r="Z140" i="46"/>
  <c r="Z140" i="44"/>
  <c r="AX140" i="46"/>
  <c r="AX140" i="44"/>
  <c r="F141" i="46"/>
  <c r="F141" i="44"/>
  <c r="V141" i="46"/>
  <c r="V141" i="44"/>
  <c r="AH142" i="46"/>
  <c r="AH142" i="44"/>
  <c r="BN142" i="46"/>
  <c r="BN142" i="44"/>
  <c r="BI143" i="46"/>
  <c r="BI143" i="44"/>
  <c r="I144" i="46"/>
  <c r="I144" i="44"/>
  <c r="AO144" i="46"/>
  <c r="AO144" i="44"/>
  <c r="E145" i="46"/>
  <c r="E145" i="44"/>
  <c r="U145" i="46"/>
  <c r="U145" i="44"/>
  <c r="AK145" i="46"/>
  <c r="AK145" i="44"/>
  <c r="BI145" i="46"/>
  <c r="BI145" i="44"/>
  <c r="BQ145" i="46"/>
  <c r="BQ145" i="44"/>
  <c r="H146" i="46"/>
  <c r="H146" i="44"/>
  <c r="AN146" i="46"/>
  <c r="AN146" i="44"/>
  <c r="BL146" i="46"/>
  <c r="BL146" i="44"/>
  <c r="D147" i="46"/>
  <c r="D147" i="44"/>
  <c r="T147" i="46"/>
  <c r="T147" i="44"/>
  <c r="AB147" i="46"/>
  <c r="AB147" i="44"/>
  <c r="AZ147" i="46"/>
  <c r="AZ147" i="44"/>
  <c r="BH147" i="46"/>
  <c r="BH147" i="44"/>
  <c r="H148" i="46"/>
  <c r="H148" i="44"/>
  <c r="P148" i="46"/>
  <c r="P148" i="44"/>
  <c r="AF148" i="46"/>
  <c r="AF148" i="44"/>
  <c r="AN148" i="46"/>
  <c r="AN148" i="44"/>
  <c r="BD148" i="46"/>
  <c r="BD148" i="44"/>
  <c r="BL148" i="46"/>
  <c r="BL148" i="44"/>
  <c r="Y149" i="46"/>
  <c r="Y149" i="44"/>
  <c r="AG149" i="46"/>
  <c r="AG149" i="44"/>
  <c r="AO149" i="46"/>
  <c r="AO149" i="44"/>
  <c r="BE149" i="46"/>
  <c r="BE149" i="44"/>
  <c r="E150" i="46"/>
  <c r="E150" i="44"/>
  <c r="M150" i="46"/>
  <c r="M150" i="44"/>
  <c r="U150" i="46"/>
  <c r="U150" i="44"/>
  <c r="AS150" i="46"/>
  <c r="AS150" i="44"/>
  <c r="BA150" i="46"/>
  <c r="BA150" i="44"/>
  <c r="BQ150" i="46"/>
  <c r="BQ150" i="44"/>
  <c r="X151" i="46"/>
  <c r="X151" i="44"/>
  <c r="AF151" i="46"/>
  <c r="AF151" i="44"/>
  <c r="AN151" i="46"/>
  <c r="AN151" i="44"/>
  <c r="AV151" i="46"/>
  <c r="AV151" i="44"/>
  <c r="BD151" i="46"/>
  <c r="BD151" i="44"/>
  <c r="BL151" i="46"/>
  <c r="BL151" i="44"/>
  <c r="D152" i="46"/>
  <c r="D152" i="44"/>
  <c r="L152" i="46"/>
  <c r="L152" i="44"/>
  <c r="AB152" i="46"/>
  <c r="AB152" i="44"/>
  <c r="AJ152" i="46"/>
  <c r="AJ152" i="44"/>
  <c r="AR152" i="46"/>
  <c r="AR152" i="44"/>
  <c r="E143" i="44"/>
  <c r="Y144" i="44"/>
  <c r="BA145" i="44"/>
  <c r="L147" i="44"/>
  <c r="J47" i="46"/>
  <c r="BF140" i="46"/>
  <c r="BF140" i="44"/>
  <c r="N141" i="46"/>
  <c r="N141" i="44"/>
  <c r="AD141" i="46"/>
  <c r="AD141" i="44"/>
  <c r="M143" i="46"/>
  <c r="M143" i="44"/>
  <c r="U143" i="46"/>
  <c r="U143" i="44"/>
  <c r="AW144" i="46"/>
  <c r="AW144" i="44"/>
  <c r="AC150" i="46"/>
  <c r="AC150" i="44"/>
  <c r="S133" i="44"/>
  <c r="AC116" i="46"/>
  <c r="AC116" i="44"/>
  <c r="Z124" i="46"/>
  <c r="Z124" i="44"/>
  <c r="O132" i="46"/>
  <c r="O132" i="44"/>
  <c r="AU137" i="46"/>
  <c r="AU137" i="44"/>
  <c r="K138" i="46"/>
  <c r="K138" i="44"/>
  <c r="BG138" i="46"/>
  <c r="BG138" i="44"/>
  <c r="BO138" i="46"/>
  <c r="BO138" i="44"/>
  <c r="AP140" i="46"/>
  <c r="AP140" i="44"/>
  <c r="BN140" i="46"/>
  <c r="BN140" i="44"/>
  <c r="BJ141" i="46"/>
  <c r="BJ141" i="44"/>
  <c r="A140" i="27"/>
  <c r="C142" i="46"/>
  <c r="C142" i="44" s="1"/>
  <c r="A142" i="44"/>
  <c r="BF142" i="46"/>
  <c r="BF142" i="44"/>
  <c r="AK143" i="46"/>
  <c r="AK143" i="44"/>
  <c r="BQ143" i="46"/>
  <c r="BQ143" i="44"/>
  <c r="Q144" i="46"/>
  <c r="Q144" i="44"/>
  <c r="M145" i="46"/>
  <c r="M145" i="44"/>
  <c r="AC145" i="46"/>
  <c r="AC145" i="44"/>
  <c r="AS145" i="46"/>
  <c r="AS145" i="44"/>
  <c r="G132" i="44"/>
  <c r="AP142" i="44"/>
  <c r="AV148" i="44"/>
  <c r="AW126" i="44"/>
  <c r="T127" i="44"/>
  <c r="AV146" i="44"/>
  <c r="P151" i="44"/>
  <c r="F123" i="46"/>
  <c r="F123" i="44"/>
  <c r="AG126" i="46"/>
  <c r="AG126" i="44"/>
  <c r="P146" i="46"/>
  <c r="P146" i="44"/>
  <c r="AT141" i="44"/>
  <c r="R142" i="44"/>
  <c r="T152" i="44"/>
  <c r="H128" i="46"/>
  <c r="H128" i="44"/>
  <c r="AI129" i="46"/>
  <c r="AI129" i="44"/>
  <c r="AQ138" i="46"/>
  <c r="AQ138" i="44"/>
  <c r="A135" i="44"/>
  <c r="J140" i="44"/>
  <c r="BB141" i="44"/>
  <c r="AU121" i="46"/>
  <c r="AU121" i="44"/>
  <c r="E125" i="46"/>
  <c r="E125" i="44"/>
  <c r="V134" i="46"/>
  <c r="V134" i="44"/>
  <c r="AE137" i="46"/>
  <c r="AE137" i="44"/>
  <c r="AI138" i="46"/>
  <c r="AI138" i="44"/>
  <c r="AF146" i="46"/>
  <c r="AF146" i="44"/>
  <c r="AP113" i="44"/>
  <c r="BA125" i="44"/>
  <c r="BI150" i="44"/>
  <c r="BI125" i="44"/>
  <c r="X146" i="44"/>
  <c r="BP147" i="44"/>
  <c r="BP152" i="44"/>
  <c r="AV153" i="44"/>
  <c r="T156" i="44"/>
  <c r="AU157" i="44"/>
  <c r="F159" i="44"/>
  <c r="D154" i="44"/>
  <c r="BH154" i="44"/>
  <c r="D156" i="44"/>
  <c r="AM160" i="44"/>
  <c r="AV155" i="44"/>
  <c r="A160" i="44"/>
  <c r="AD159" i="44"/>
  <c r="BB159" i="44"/>
  <c r="BC160" i="44"/>
  <c r="BG161" i="44"/>
  <c r="Y165" i="44"/>
  <c r="AZ152" i="44"/>
  <c r="H153" i="44"/>
  <c r="AF153" i="44"/>
  <c r="P155" i="44"/>
  <c r="AF155" i="44"/>
  <c r="G157" i="44"/>
  <c r="W157" i="44"/>
  <c r="O160" i="44"/>
  <c r="AA161" i="44"/>
  <c r="U162" i="44"/>
  <c r="AK162" i="44"/>
  <c r="BA162" i="44"/>
  <c r="I165" i="44"/>
  <c r="BM165" i="44"/>
  <c r="AK166" i="44"/>
  <c r="I167" i="44"/>
  <c r="BH168" i="44"/>
  <c r="H169" i="44"/>
  <c r="N171" i="44"/>
  <c r="AT171" i="44"/>
  <c r="BJ171" i="44"/>
  <c r="H173" i="44"/>
  <c r="AN173" i="44"/>
  <c r="AB174" i="44"/>
  <c r="BP174" i="44"/>
  <c r="T154" i="44"/>
  <c r="AJ156" i="44"/>
  <c r="BG158" i="44"/>
  <c r="BD153" i="44"/>
  <c r="AR156" i="44"/>
  <c r="AA158" i="44"/>
  <c r="AL159" i="44"/>
  <c r="I163" i="44"/>
  <c r="AO163" i="44"/>
  <c r="M164" i="44"/>
  <c r="BA166" i="44"/>
  <c r="AG167" i="44"/>
  <c r="L168" i="44"/>
  <c r="AF169" i="44"/>
  <c r="BL169" i="44"/>
  <c r="T170" i="44"/>
  <c r="BP170" i="44"/>
  <c r="J172" i="44"/>
  <c r="BH174" i="44"/>
  <c r="P175" i="44"/>
  <c r="AF175" i="44"/>
  <c r="BM163" i="44"/>
  <c r="AR154" i="44"/>
  <c r="K158" i="44"/>
  <c r="AQ158" i="44"/>
  <c r="BI164" i="44"/>
  <c r="AW165" i="44"/>
  <c r="M166" i="44"/>
  <c r="AJ168" i="44"/>
  <c r="P153" i="44"/>
  <c r="BP154" i="44"/>
  <c r="BD155" i="44"/>
  <c r="L156" i="44"/>
  <c r="BC157" i="44"/>
  <c r="N159" i="44"/>
  <c r="BJ159" i="44"/>
  <c r="K161" i="44"/>
  <c r="Y163" i="44"/>
  <c r="BE163" i="44"/>
  <c r="AC164" i="44"/>
  <c r="AG165" i="44"/>
  <c r="AC166" i="44"/>
  <c r="BD169" i="44"/>
  <c r="AR170" i="44"/>
  <c r="AP172" i="44"/>
  <c r="AF173" i="44"/>
  <c r="T174" i="44"/>
  <c r="AZ174" i="44"/>
  <c r="D176" i="44"/>
  <c r="L176" i="44"/>
  <c r="T176" i="44"/>
  <c r="AB176" i="44"/>
  <c r="AJ176" i="44"/>
  <c r="AR176" i="44"/>
  <c r="AZ176" i="44"/>
  <c r="BH176" i="44"/>
  <c r="BP176" i="44"/>
  <c r="AI177" i="44"/>
  <c r="O178" i="44"/>
  <c r="AM178" i="44"/>
  <c r="AQ179" i="44"/>
  <c r="AM180" i="44"/>
  <c r="BK180" i="44"/>
  <c r="AK181" i="44"/>
  <c r="AV117" i="44"/>
  <c r="BK103" i="44"/>
  <c r="AU119" i="44"/>
  <c r="R129" i="44"/>
  <c r="N73" i="44"/>
  <c r="AZ98" i="44"/>
  <c r="AZ116" i="44"/>
  <c r="AY120" i="44"/>
  <c r="T125" i="44"/>
  <c r="C106" i="46"/>
  <c r="C106" i="44" s="1"/>
  <c r="T114" i="44"/>
  <c r="BC119" i="44"/>
  <c r="AN135" i="44"/>
  <c r="U139" i="44"/>
  <c r="D116" i="44"/>
  <c r="BO120" i="44"/>
  <c r="R122" i="44"/>
  <c r="T136" i="44"/>
  <c r="V137" i="44"/>
  <c r="AT137" i="44"/>
  <c r="I140" i="44"/>
  <c r="T143" i="44"/>
  <c r="K147" i="44"/>
  <c r="O148" i="44"/>
  <c r="T109" i="44"/>
  <c r="AQ120" i="44"/>
  <c r="M94" i="44"/>
  <c r="X126" i="44"/>
  <c r="AM128" i="44"/>
  <c r="C131" i="46"/>
  <c r="C131" i="44" s="1"/>
  <c r="AH138" i="44"/>
  <c r="A131" i="44"/>
  <c r="AO88" i="44"/>
  <c r="AA100" i="44"/>
  <c r="AN108" i="44"/>
  <c r="BP109" i="44"/>
  <c r="L116" i="44"/>
  <c r="AQ118" i="44"/>
  <c r="N121" i="44"/>
  <c r="BQ123" i="44"/>
  <c r="BM124" i="44"/>
  <c r="BB130" i="44"/>
  <c r="AL132" i="44"/>
  <c r="AV135" i="44"/>
  <c r="BH136" i="44"/>
  <c r="BN138" i="44"/>
  <c r="AO142" i="44"/>
  <c r="BM142" i="44"/>
  <c r="AB145" i="44"/>
  <c r="AR145" i="44"/>
  <c r="AE146" i="44"/>
  <c r="BC146" i="44"/>
  <c r="C74" i="46"/>
  <c r="C74" i="44" s="1"/>
  <c r="AS90" i="44"/>
  <c r="M120" i="44"/>
  <c r="AJ104" i="44"/>
  <c r="T111" i="44"/>
  <c r="AX117" i="44"/>
  <c r="AG119" i="44"/>
  <c r="E127" i="44"/>
  <c r="AS127" i="44"/>
  <c r="BL121" i="44"/>
  <c r="O123" i="44"/>
  <c r="BJ125" i="44"/>
  <c r="AX126" i="44"/>
  <c r="A98" i="44"/>
  <c r="AJ60" i="44"/>
  <c r="AL79" i="44"/>
  <c r="BN71" i="44"/>
  <c r="AB85" i="44"/>
  <c r="H93" i="44"/>
  <c r="A73" i="44"/>
  <c r="A100" i="44"/>
  <c r="C96" i="46"/>
  <c r="C96" i="44" s="1"/>
  <c r="F39" i="44"/>
  <c r="AR60" i="44"/>
  <c r="BC86" i="44"/>
  <c r="AF93" i="44"/>
  <c r="AP109" i="44"/>
  <c r="BQ110" i="44"/>
  <c r="AP116" i="44"/>
  <c r="P59" i="44"/>
  <c r="F76" i="44"/>
  <c r="K62" i="44"/>
  <c r="A118" i="44"/>
  <c r="AF59" i="44"/>
  <c r="BG62" i="44"/>
  <c r="AD76" i="44"/>
  <c r="AP82" i="44"/>
  <c r="AY94" i="44"/>
  <c r="AO102" i="44"/>
  <c r="S107" i="44"/>
  <c r="AT108" i="44"/>
  <c r="C117" i="46"/>
  <c r="C117" i="44" s="1"/>
  <c r="N109" i="44"/>
  <c r="A126" i="44"/>
  <c r="I103" i="44"/>
  <c r="AQ106" i="44"/>
  <c r="Z115" i="44"/>
  <c r="AK120" i="44"/>
  <c r="X121" i="44"/>
  <c r="AE123" i="44"/>
  <c r="S124" i="44"/>
  <c r="AL125" i="44"/>
  <c r="BQ127" i="44"/>
  <c r="AG128" i="44"/>
  <c r="D129" i="44"/>
  <c r="AZ129" i="44"/>
  <c r="BL132" i="44"/>
  <c r="G134" i="44"/>
  <c r="BF135" i="44"/>
  <c r="AD136" i="44"/>
  <c r="X137" i="44"/>
  <c r="BN99" i="44"/>
  <c r="AR111" i="44"/>
  <c r="R117" i="44"/>
  <c r="AK118" i="44"/>
  <c r="T122" i="44"/>
  <c r="AT125" i="44"/>
  <c r="Z126" i="44"/>
  <c r="BF126" i="44"/>
  <c r="L129" i="44"/>
  <c r="AB131" i="44"/>
  <c r="A117" i="44"/>
  <c r="BB109" i="44"/>
  <c r="Z117" i="44"/>
  <c r="AM123" i="44"/>
  <c r="A99" i="44"/>
  <c r="AL98" i="44"/>
  <c r="T104" i="44"/>
  <c r="W107" i="44"/>
  <c r="D111" i="44"/>
  <c r="AI113" i="44"/>
  <c r="F116" i="44"/>
  <c r="BB116" i="44"/>
  <c r="BA120" i="44"/>
  <c r="AV121" i="44"/>
  <c r="AZ122" i="44"/>
  <c r="AU123" i="44"/>
  <c r="AP126" i="44"/>
  <c r="I128" i="44"/>
  <c r="BP129" i="44"/>
  <c r="AF130" i="44"/>
  <c r="AN132" i="44"/>
  <c r="L133" i="44"/>
  <c r="BO82" i="46"/>
  <c r="BO82" i="44"/>
  <c r="M60" i="44"/>
  <c r="BG71" i="44"/>
  <c r="E130" i="44"/>
  <c r="AC130" i="44"/>
  <c r="D141" i="44"/>
  <c r="T141" i="44"/>
  <c r="AR141" i="44"/>
  <c r="I74" i="46"/>
  <c r="I74" i="44"/>
  <c r="AG74" i="46"/>
  <c r="AG74" i="44"/>
  <c r="AS92" i="44"/>
  <c r="AW66" i="44"/>
  <c r="BP141" i="44"/>
  <c r="BO71" i="46"/>
  <c r="BO71" i="44"/>
  <c r="O81" i="46"/>
  <c r="O81" i="44"/>
  <c r="AT56" i="46"/>
  <c r="AT56" i="44"/>
  <c r="AH84" i="44"/>
  <c r="O99" i="44"/>
  <c r="V52" i="44"/>
  <c r="BK81" i="44"/>
  <c r="BD113" i="44"/>
  <c r="AR134" i="44"/>
  <c r="AZ141" i="44"/>
  <c r="H142" i="44"/>
  <c r="G81" i="46"/>
  <c r="G81" i="44"/>
  <c r="AV86" i="46"/>
  <c r="AV86" i="44"/>
  <c r="W95" i="46"/>
  <c r="W95" i="44"/>
  <c r="AO93" i="44"/>
  <c r="A129" i="44"/>
  <c r="P77" i="44"/>
  <c r="AZ69" i="44"/>
  <c r="BC72" i="44"/>
  <c r="X77" i="44"/>
  <c r="E85" i="44"/>
  <c r="M92" i="44"/>
  <c r="BL113" i="44"/>
  <c r="AX120" i="44"/>
  <c r="M130" i="44"/>
  <c r="T134" i="44"/>
  <c r="AB141" i="44"/>
  <c r="AD83" i="46"/>
  <c r="AD83" i="44"/>
  <c r="I93" i="46"/>
  <c r="I93" i="44"/>
  <c r="AE95" i="46"/>
  <c r="AE95" i="44"/>
  <c r="A100" i="27"/>
  <c r="A102" i="44"/>
  <c r="C111" i="46"/>
  <c r="C111" i="44" s="1"/>
  <c r="C129" i="46"/>
  <c r="C129" i="44" s="1"/>
  <c r="P68" i="44"/>
  <c r="K80" i="44"/>
  <c r="BK95" i="44"/>
  <c r="AP120" i="44"/>
  <c r="W72" i="44"/>
  <c r="AE99" i="44"/>
  <c r="A147" i="44"/>
  <c r="C147" i="46"/>
  <c r="C147" i="44" s="1"/>
  <c r="W70" i="44"/>
  <c r="BK72" i="44"/>
  <c r="AI82" i="44"/>
  <c r="U92" i="44"/>
  <c r="BK99" i="44"/>
  <c r="J120" i="44"/>
  <c r="AZ134" i="44"/>
  <c r="L141" i="44"/>
  <c r="AQ145" i="44"/>
  <c r="AL83" i="46"/>
  <c r="AL83" i="44"/>
  <c r="Y93" i="46"/>
  <c r="Y93" i="44"/>
  <c r="AV113" i="46"/>
  <c r="AV113" i="44"/>
  <c r="A118" i="27"/>
  <c r="A120" i="44"/>
  <c r="Z120" i="46"/>
  <c r="Z120" i="44"/>
  <c r="AH120" i="46"/>
  <c r="AH120" i="44"/>
  <c r="BF120" i="46"/>
  <c r="BF120" i="44"/>
  <c r="U130" i="46"/>
  <c r="U130" i="44"/>
  <c r="AK130" i="46"/>
  <c r="AK130" i="44"/>
  <c r="BI130" i="46"/>
  <c r="BI130" i="44"/>
  <c r="BQ130" i="46"/>
  <c r="BQ130" i="44"/>
  <c r="L134" i="46"/>
  <c r="L134" i="44"/>
  <c r="AJ134" i="46"/>
  <c r="AJ134" i="44"/>
  <c r="BP134" i="46"/>
  <c r="BP134" i="44"/>
  <c r="AJ141" i="46"/>
  <c r="AJ141" i="44"/>
  <c r="BH141" i="46"/>
  <c r="BH141" i="44"/>
  <c r="K145" i="46"/>
  <c r="K145" i="44"/>
  <c r="AA145" i="46"/>
  <c r="AA145" i="44"/>
  <c r="BO145" i="46"/>
  <c r="BO145" i="44"/>
  <c r="A147" i="27"/>
  <c r="C149" i="46"/>
  <c r="C149" i="44" s="1"/>
  <c r="BE158" i="46"/>
  <c r="BE158" i="44"/>
  <c r="AQ162" i="46"/>
  <c r="AQ162" i="44"/>
  <c r="BG162" i="46"/>
  <c r="BG162" i="44"/>
  <c r="S166" i="46"/>
  <c r="S166" i="44"/>
  <c r="AQ166" i="46"/>
  <c r="AQ166" i="44"/>
  <c r="BO166" i="46"/>
  <c r="BO166" i="44"/>
  <c r="AE167" i="46"/>
  <c r="AE167" i="44"/>
  <c r="F169" i="46"/>
  <c r="F169" i="44"/>
  <c r="N169" i="46"/>
  <c r="N169" i="44"/>
  <c r="AQ78" i="46"/>
  <c r="AQ78" i="44"/>
  <c r="E92" i="46"/>
  <c r="E92" i="44"/>
  <c r="AM99" i="46"/>
  <c r="AM99" i="44"/>
  <c r="A102" i="27"/>
  <c r="C104" i="46"/>
  <c r="C104" i="44" s="1"/>
  <c r="AX74" i="46"/>
  <c r="AX74" i="44"/>
  <c r="T80" i="46"/>
  <c r="T80" i="44"/>
  <c r="X90" i="46"/>
  <c r="X90" i="44"/>
  <c r="AA102" i="46"/>
  <c r="AA102" i="44"/>
  <c r="X68" i="46"/>
  <c r="X68" i="44"/>
  <c r="AC85" i="46"/>
  <c r="AC85" i="44"/>
  <c r="Q93" i="46"/>
  <c r="Q93" i="44"/>
  <c r="BC99" i="46"/>
  <c r="BC99" i="44"/>
  <c r="BO64" i="44"/>
  <c r="AY71" i="44"/>
  <c r="AU79" i="44"/>
  <c r="AM95" i="44"/>
  <c r="AF113" i="44"/>
  <c r="BN120" i="44"/>
  <c r="BA130" i="44"/>
  <c r="D134" i="44"/>
  <c r="C170" i="46"/>
  <c r="C170" i="44" s="1"/>
  <c r="AL169" i="44"/>
  <c r="AV172" i="44"/>
  <c r="AX174" i="44"/>
  <c r="E178" i="44"/>
  <c r="AA181" i="44"/>
  <c r="AH170" i="44"/>
  <c r="BF170" i="44"/>
  <c r="BH171" i="44"/>
  <c r="P172" i="44"/>
  <c r="AT173" i="44"/>
  <c r="N175" i="44"/>
  <c r="AS180" i="44"/>
  <c r="BJ182" i="44"/>
  <c r="Z170" i="44"/>
  <c r="AJ171" i="44"/>
  <c r="H172" i="44"/>
  <c r="N173" i="44"/>
  <c r="AP174" i="44"/>
  <c r="AD175" i="44"/>
  <c r="BJ175" i="44"/>
  <c r="Q177" i="44"/>
  <c r="AW177" i="44"/>
  <c r="AC178" i="44"/>
  <c r="BI178" i="44"/>
  <c r="AO179" i="44"/>
  <c r="M180" i="44"/>
  <c r="BQ180" i="44"/>
  <c r="AY181" i="44"/>
  <c r="AD182" i="44"/>
  <c r="BF183" i="44"/>
  <c r="BQ184" i="44"/>
  <c r="AG185" i="44"/>
  <c r="M186" i="44"/>
  <c r="AO187" i="44"/>
  <c r="AS188" i="44"/>
  <c r="AG189" i="44"/>
  <c r="I191" i="44"/>
  <c r="AO191" i="44"/>
  <c r="U192" i="44"/>
  <c r="G193" i="44"/>
  <c r="AM193" i="44"/>
  <c r="BG194" i="44"/>
  <c r="BC195" i="44"/>
  <c r="AI196" i="44"/>
  <c r="G197" i="44"/>
  <c r="AE121" i="44"/>
  <c r="BL128" i="44"/>
  <c r="AQ131" i="44"/>
  <c r="F134" i="44"/>
  <c r="U136" i="44"/>
  <c r="O137" i="44"/>
  <c r="AA138" i="44"/>
  <c r="C135" i="46"/>
  <c r="C135" i="44" s="1"/>
  <c r="BI98" i="44"/>
  <c r="AO117" i="44"/>
  <c r="BE126" i="44"/>
  <c r="AA129" i="44"/>
  <c r="Q135" i="44"/>
  <c r="AF119" i="44"/>
  <c r="A124" i="44"/>
  <c r="AP57" i="44"/>
  <c r="O121" i="44"/>
  <c r="AJ127" i="44"/>
  <c r="AA131" i="44"/>
  <c r="BC132" i="44"/>
  <c r="AO135" i="44"/>
  <c r="BG146" i="44"/>
  <c r="AL122" i="44"/>
  <c r="AP130" i="44"/>
  <c r="BL150" i="44"/>
  <c r="BO148" i="44"/>
  <c r="H150" i="44"/>
  <c r="AM147" i="44"/>
  <c r="AZ117" i="44"/>
  <c r="AK142" i="44"/>
  <c r="T117" i="44"/>
  <c r="AS124" i="44"/>
  <c r="U142" i="44"/>
  <c r="AE127" i="44"/>
  <c r="BF17" i="46"/>
  <c r="BB112" i="44"/>
  <c r="BO59" i="46"/>
  <c r="AT43" i="44"/>
  <c r="BI116" i="44"/>
  <c r="AT100" i="44"/>
  <c r="AR120" i="44"/>
  <c r="AS125" i="44"/>
  <c r="BD128" i="44"/>
  <c r="BG129" i="44"/>
  <c r="BG131" i="44"/>
  <c r="N134" i="44"/>
  <c r="BM135" i="44"/>
  <c r="AF58" i="44"/>
  <c r="A55" i="44"/>
  <c r="AZ118" i="44"/>
  <c r="AB120" i="44"/>
  <c r="AX124" i="44"/>
  <c r="AM58" i="44"/>
  <c r="AD73" i="44"/>
  <c r="AF90" i="44"/>
  <c r="A86" i="44"/>
  <c r="BP69" i="44"/>
  <c r="AK94" i="44"/>
  <c r="R104" i="44"/>
  <c r="AI47" i="44"/>
  <c r="A106" i="44"/>
  <c r="AQ102" i="44"/>
  <c r="M112" i="44"/>
  <c r="AB80" i="44"/>
  <c r="AW88" i="44"/>
  <c r="C86" i="46"/>
  <c r="C86" i="44" s="1"/>
  <c r="AJ80" i="44"/>
  <c r="AG106" i="44"/>
  <c r="E112" i="44"/>
  <c r="BP71" i="44"/>
  <c r="AZ80" i="44"/>
  <c r="AK87" i="44"/>
  <c r="BL90" i="44"/>
  <c r="BQ94" i="44"/>
  <c r="P99" i="44"/>
  <c r="BG102" i="44"/>
  <c r="AW106" i="44"/>
  <c r="AZ109" i="44"/>
  <c r="T116" i="44"/>
  <c r="M123" i="44"/>
  <c r="AB125" i="44"/>
  <c r="AN99" i="44"/>
  <c r="AN90" i="44"/>
  <c r="BA112" i="44"/>
  <c r="AT73" i="44"/>
  <c r="AU110" i="44"/>
  <c r="C93" i="46"/>
  <c r="C93" i="44" s="1"/>
  <c r="AN70" i="44"/>
  <c r="E89" i="44"/>
  <c r="AD92" i="44"/>
  <c r="AJ96" i="44"/>
  <c r="X115" i="44"/>
  <c r="A74" i="44"/>
  <c r="AV70" i="44"/>
  <c r="AC89" i="44"/>
  <c r="X99" i="44"/>
  <c r="G103" i="44"/>
  <c r="H108" i="44"/>
  <c r="D125" i="44"/>
  <c r="AF135" i="44"/>
  <c r="BO147" i="44"/>
  <c r="AM148" i="44"/>
  <c r="AY152" i="44"/>
  <c r="BH69" i="44"/>
  <c r="U94" i="44"/>
  <c r="BC58" i="44"/>
  <c r="AL73" i="44"/>
  <c r="E87" i="44"/>
  <c r="AR80" i="44"/>
  <c r="BG100" i="44"/>
  <c r="AV108" i="44"/>
  <c r="BA54" i="44"/>
  <c r="L69" i="44"/>
  <c r="T98" i="44"/>
  <c r="AE101" i="44"/>
  <c r="BA107" i="44"/>
  <c r="BH116" i="44"/>
  <c r="Z122" i="44"/>
  <c r="A122" i="44"/>
  <c r="C133" i="46"/>
  <c r="C133" i="44" s="1"/>
  <c r="O56" i="44"/>
  <c r="AH61" i="44"/>
  <c r="BB73" i="44"/>
  <c r="D80" i="44"/>
  <c r="BH80" i="44"/>
  <c r="BA87" i="44"/>
  <c r="J91" i="44"/>
  <c r="BN93" i="44"/>
  <c r="AR96" i="44"/>
  <c r="BL99" i="44"/>
  <c r="AP111" i="44"/>
  <c r="U112" i="44"/>
  <c r="BM113" i="44"/>
  <c r="AZ114" i="44"/>
  <c r="BD117" i="44"/>
  <c r="V121" i="44"/>
  <c r="BB121" i="44"/>
  <c r="BI123" i="44"/>
  <c r="AW124" i="44"/>
  <c r="AJ125" i="44"/>
  <c r="AI127" i="44"/>
  <c r="BF133" i="44"/>
  <c r="BL135" i="44"/>
  <c r="BH143" i="44"/>
  <c r="P144" i="44"/>
  <c r="AM146" i="44"/>
  <c r="BK148" i="44"/>
  <c r="AN149" i="44"/>
  <c r="AJ69" i="44"/>
  <c r="BP80" i="44"/>
  <c r="I88" i="44"/>
  <c r="AK89" i="44"/>
  <c r="R91" i="44"/>
  <c r="BB92" i="44"/>
  <c r="E94" i="44"/>
  <c r="AZ96" i="44"/>
  <c r="BK101" i="44"/>
  <c r="BF104" i="44"/>
  <c r="M107" i="44"/>
  <c r="D109" i="44"/>
  <c r="BH114" i="44"/>
  <c r="BG120" i="44"/>
  <c r="BJ121" i="44"/>
  <c r="AC123" i="44"/>
  <c r="AX129" i="44"/>
  <c r="AT130" i="44"/>
  <c r="AP131" i="44"/>
  <c r="BJ137" i="44"/>
  <c r="Z138" i="44"/>
  <c r="AO140" i="44"/>
  <c r="I142" i="44"/>
  <c r="L143" i="44"/>
  <c r="W148" i="44"/>
  <c r="X149" i="44"/>
  <c r="BH150" i="44"/>
  <c r="AI152" i="44"/>
  <c r="G153" i="44"/>
  <c r="BG154" i="44"/>
  <c r="AT157" i="44"/>
  <c r="U159" i="44"/>
  <c r="BJ160" i="44"/>
  <c r="J161" i="44"/>
  <c r="X165" i="44"/>
  <c r="AF97" i="44"/>
  <c r="AB114" i="44"/>
  <c r="L98" i="44"/>
  <c r="BE113" i="44"/>
  <c r="A93" i="44"/>
  <c r="BF38" i="44"/>
  <c r="AR69" i="44"/>
  <c r="L80" i="44"/>
  <c r="Y88" i="44"/>
  <c r="BQ89" i="44"/>
  <c r="AP91" i="44"/>
  <c r="H97" i="44"/>
  <c r="AF99" i="44"/>
  <c r="S100" i="44"/>
  <c r="AM103" i="44"/>
  <c r="N105" i="44"/>
  <c r="L109" i="44"/>
  <c r="AS112" i="44"/>
  <c r="AV115" i="44"/>
  <c r="AR116" i="44"/>
  <c r="AN117" i="44"/>
  <c r="K120" i="44"/>
  <c r="AD121" i="44"/>
  <c r="AX122" i="44"/>
  <c r="AT104" i="44"/>
  <c r="A115" i="44"/>
  <c r="AT75" i="44"/>
  <c r="AY106" i="44"/>
  <c r="BJ114" i="44"/>
  <c r="BN117" i="44"/>
  <c r="BA118" i="44"/>
  <c r="BH135" i="44"/>
  <c r="AV136" i="44"/>
  <c r="AB144" i="44"/>
  <c r="W147" i="44"/>
  <c r="C115" i="46"/>
  <c r="C115" i="44" s="1"/>
  <c r="T81" i="44"/>
  <c r="BP104" i="44"/>
  <c r="G112" i="44"/>
  <c r="AY113" i="44"/>
  <c r="M118" i="44"/>
  <c r="BE119" i="44"/>
  <c r="AJ135" i="44"/>
  <c r="L144" i="44"/>
  <c r="BH144" i="44"/>
  <c r="G147" i="44"/>
  <c r="A132" i="44"/>
  <c r="G107" i="44"/>
  <c r="BF108" i="44"/>
  <c r="V114" i="44"/>
  <c r="BK127" i="44"/>
  <c r="L135" i="44"/>
  <c r="AM118" i="44"/>
  <c r="BM123" i="44"/>
  <c r="C159" i="46"/>
  <c r="C159" i="44" s="1"/>
  <c r="Y141" i="44"/>
  <c r="BI142" i="44"/>
  <c r="AF145" i="44"/>
  <c r="S146" i="44"/>
  <c r="S148" i="44"/>
  <c r="AY148" i="44"/>
  <c r="AV150" i="44"/>
  <c r="AD158" i="44"/>
  <c r="AO159" i="44"/>
  <c r="BE159" i="44"/>
  <c r="J160" i="44"/>
  <c r="V161" i="44"/>
  <c r="X162" i="44"/>
  <c r="BL162" i="44"/>
  <c r="L163" i="44"/>
  <c r="P166" i="44"/>
  <c r="AJ167" i="44"/>
  <c r="BC168" i="44"/>
  <c r="AY169" i="44"/>
  <c r="W170" i="44"/>
  <c r="BK170" i="44"/>
  <c r="AW171" i="44"/>
  <c r="AS172" i="44"/>
  <c r="S173" i="44"/>
  <c r="AE174" i="44"/>
  <c r="K175" i="44"/>
  <c r="AQ175" i="44"/>
  <c r="BF178" i="44"/>
  <c r="N179" i="44"/>
  <c r="BF180" i="44"/>
  <c r="AV181" i="44"/>
  <c r="BG182" i="44"/>
  <c r="A162" i="44"/>
  <c r="C130" i="46"/>
  <c r="C130" i="44" s="1"/>
  <c r="C139" i="46"/>
  <c r="C139" i="44" s="1"/>
  <c r="J105" i="44"/>
  <c r="BD136" i="44"/>
  <c r="AH137" i="44"/>
  <c r="Y139" i="44"/>
  <c r="U140" i="44"/>
  <c r="BI140" i="44"/>
  <c r="T144" i="44"/>
  <c r="BO146" i="44"/>
  <c r="O147" i="44"/>
  <c r="AE147" i="44"/>
  <c r="D149" i="44"/>
  <c r="AF150" i="44"/>
  <c r="AA155" i="44"/>
  <c r="AQ155" i="44"/>
  <c r="BG155" i="44"/>
  <c r="AU156" i="44"/>
  <c r="AT158" i="44"/>
  <c r="BJ158" i="44"/>
  <c r="I159" i="44"/>
  <c r="Y159" i="44"/>
  <c r="AL161" i="44"/>
  <c r="BB161" i="44"/>
  <c r="H164" i="44"/>
  <c r="AF164" i="44"/>
  <c r="BL164" i="44"/>
  <c r="L165" i="44"/>
  <c r="BH165" i="44"/>
  <c r="AN166" i="44"/>
  <c r="W168" i="44"/>
  <c r="AQ169" i="44"/>
  <c r="O170" i="44"/>
  <c r="BC170" i="44"/>
  <c r="I171" i="44"/>
  <c r="BG173" i="44"/>
  <c r="W174" i="44"/>
  <c r="AI175" i="44"/>
  <c r="BO175" i="44"/>
  <c r="F131" i="44"/>
  <c r="AS140" i="44"/>
  <c r="AS142" i="44"/>
  <c r="AN143" i="44"/>
  <c r="BC147" i="44"/>
  <c r="AR149" i="44"/>
  <c r="AQ151" i="44"/>
  <c r="AM152" i="44"/>
  <c r="BO153" i="44"/>
  <c r="BK154" i="44"/>
  <c r="Z157" i="44"/>
  <c r="AX160" i="44"/>
  <c r="AR163" i="44"/>
  <c r="X164" i="44"/>
  <c r="AV164" i="44"/>
  <c r="AB165" i="44"/>
  <c r="BL166" i="44"/>
  <c r="AB167" i="44"/>
  <c r="AC142" i="44"/>
  <c r="AQ146" i="44"/>
  <c r="AB149" i="44"/>
  <c r="W152" i="44"/>
  <c r="BC152" i="44"/>
  <c r="O156" i="44"/>
  <c r="AX157" i="44"/>
  <c r="AN162" i="44"/>
  <c r="AB163" i="44"/>
  <c r="AR165" i="44"/>
  <c r="AI169" i="44"/>
  <c r="G170" i="44"/>
  <c r="A134" i="44"/>
  <c r="G64" i="44"/>
  <c r="AW87" i="44"/>
  <c r="S101" i="44"/>
  <c r="AV125" i="44"/>
  <c r="BE139" i="44"/>
  <c r="X145" i="44"/>
  <c r="K148" i="44"/>
  <c r="AA148" i="44"/>
  <c r="AQ148" i="44"/>
  <c r="BG148" i="44"/>
  <c r="L149" i="44"/>
  <c r="BG151" i="44"/>
  <c r="AE154" i="44"/>
  <c r="AU154" i="44"/>
  <c r="F158" i="44"/>
  <c r="V158" i="44"/>
  <c r="BM159" i="44"/>
  <c r="Z160" i="44"/>
  <c r="P162" i="44"/>
  <c r="BD162" i="44"/>
  <c r="D163" i="44"/>
  <c r="BP163" i="44"/>
  <c r="H166" i="44"/>
  <c r="BP167" i="44"/>
  <c r="O168" i="44"/>
  <c r="AU168" i="44"/>
  <c r="AA169" i="44"/>
  <c r="AU170" i="44"/>
  <c r="AO171" i="44"/>
  <c r="BM171" i="44"/>
  <c r="AC172" i="44"/>
  <c r="BQ172" i="44"/>
  <c r="AQ173" i="44"/>
  <c r="G174" i="44"/>
  <c r="AA175" i="44"/>
  <c r="V177" i="44"/>
  <c r="AP178" i="44"/>
  <c r="F179" i="44"/>
  <c r="AL179" i="44"/>
  <c r="BJ179" i="44"/>
  <c r="R180" i="44"/>
  <c r="AF181" i="44"/>
  <c r="G183" i="44"/>
  <c r="BC183" i="44"/>
  <c r="J184" i="44"/>
  <c r="AL185" i="44"/>
  <c r="C123" i="46"/>
  <c r="C123" i="44" s="1"/>
  <c r="C134" i="46"/>
  <c r="C134" i="44" s="1"/>
  <c r="T46" i="44"/>
  <c r="L117" i="44"/>
  <c r="W118" i="44"/>
  <c r="AD133" i="44"/>
  <c r="T135" i="44"/>
  <c r="AT138" i="44"/>
  <c r="AC140" i="44"/>
  <c r="BL145" i="44"/>
  <c r="K146" i="44"/>
  <c r="K151" i="44"/>
  <c r="K153" i="44"/>
  <c r="AI153" i="44"/>
  <c r="AY153" i="44"/>
  <c r="O154" i="44"/>
  <c r="AG159" i="44"/>
  <c r="AW159" i="44"/>
  <c r="AP160" i="44"/>
  <c r="N161" i="44"/>
  <c r="AT161" i="44"/>
  <c r="BH163" i="44"/>
  <c r="A130" i="44"/>
  <c r="AL56" i="44"/>
  <c r="Q59" i="44"/>
  <c r="BH67" i="44"/>
  <c r="AM72" i="44"/>
  <c r="O76" i="44"/>
  <c r="BG78" i="44"/>
  <c r="BO80" i="44"/>
  <c r="AP84" i="44"/>
  <c r="T90" i="44"/>
  <c r="AD91" i="44"/>
  <c r="G95" i="44"/>
  <c r="BC95" i="44"/>
  <c r="G99" i="44"/>
  <c r="AQ103" i="44"/>
  <c r="AH130" i="44"/>
  <c r="AN136" i="44"/>
  <c r="V138" i="44"/>
  <c r="AL138" i="44"/>
  <c r="AU70" i="44"/>
  <c r="AF77" i="44"/>
  <c r="AK86" i="44"/>
  <c r="AI69" i="44"/>
  <c r="AV80" i="44"/>
  <c r="A64" i="44"/>
  <c r="C102" i="46"/>
  <c r="C102" i="44" s="1"/>
  <c r="N56" i="44"/>
  <c r="AG66" i="44"/>
  <c r="G72" i="44"/>
  <c r="AY75" i="44"/>
  <c r="AN86" i="44"/>
  <c r="AG93" i="44"/>
  <c r="AU95" i="44"/>
  <c r="AG112" i="44"/>
  <c r="H113" i="44"/>
  <c r="AH121" i="44"/>
  <c r="AO139" i="44"/>
  <c r="BQ142" i="44"/>
  <c r="AV143" i="44"/>
  <c r="AZ144" i="44"/>
  <c r="AV145" i="44"/>
  <c r="AS68" i="44"/>
  <c r="AT93" i="44"/>
  <c r="BJ111" i="44"/>
  <c r="C94" i="46"/>
  <c r="C94" i="44" s="1"/>
  <c r="C112" i="46"/>
  <c r="C112" i="44" s="1"/>
  <c r="AL111" i="44"/>
  <c r="A139" i="44"/>
  <c r="BL69" i="44"/>
  <c r="D72" i="44"/>
  <c r="AS78" i="44"/>
  <c r="BD80" i="44"/>
  <c r="J85" i="44"/>
  <c r="BE107" i="44"/>
  <c r="AV116" i="44"/>
  <c r="BM139" i="44"/>
  <c r="M140" i="44"/>
  <c r="BA140" i="44"/>
  <c r="BQ140" i="44"/>
  <c r="D144" i="44"/>
  <c r="AR144" i="44"/>
  <c r="AU147" i="44"/>
  <c r="BK147" i="44"/>
  <c r="BP149" i="44"/>
  <c r="P150" i="44"/>
  <c r="G152" i="44"/>
  <c r="AI155" i="44"/>
  <c r="AY155" i="44"/>
  <c r="BO155" i="44"/>
  <c r="BK156" i="44"/>
  <c r="J157" i="44"/>
  <c r="AP157" i="44"/>
  <c r="A92" i="44"/>
  <c r="BL109" i="44"/>
  <c r="P114" i="44"/>
  <c r="BN65" i="44"/>
  <c r="H69" i="44"/>
  <c r="AY83" i="44"/>
  <c r="BQ88" i="44"/>
  <c r="AU118" i="44"/>
  <c r="R121" i="44"/>
  <c r="BQ124" i="44"/>
  <c r="X125" i="44"/>
  <c r="AX130" i="44"/>
  <c r="AO134" i="44"/>
  <c r="AL59" i="44"/>
  <c r="F61" i="44"/>
  <c r="E72" i="44"/>
  <c r="S85" i="44"/>
  <c r="W100" i="44"/>
  <c r="D108" i="44"/>
  <c r="AC113" i="44"/>
  <c r="AB115" i="44"/>
  <c r="N122" i="44"/>
  <c r="AU127" i="44"/>
  <c r="K128" i="44"/>
  <c r="AY128" i="44"/>
  <c r="AT129" i="44"/>
  <c r="AL131" i="44"/>
  <c r="BJ131" i="44"/>
  <c r="AR135" i="44"/>
  <c r="N138" i="44"/>
  <c r="BB138" i="44"/>
  <c r="I139" i="44"/>
  <c r="Q141" i="44"/>
  <c r="AG141" i="44"/>
  <c r="AW141" i="44"/>
  <c r="M142" i="44"/>
  <c r="P143" i="44"/>
  <c r="AF143" i="44"/>
  <c r="BD143" i="44"/>
  <c r="BP144" i="44"/>
  <c r="AA146" i="44"/>
  <c r="T149" i="44"/>
  <c r="AZ149" i="44"/>
  <c r="BK152" i="44"/>
  <c r="AA153" i="44"/>
  <c r="K155" i="44"/>
  <c r="AE156" i="44"/>
  <c r="BF157" i="44"/>
  <c r="AL158" i="44"/>
  <c r="BB158" i="44"/>
  <c r="A112" i="44"/>
  <c r="U113" i="44"/>
  <c r="BD114" i="44"/>
  <c r="D70" i="44"/>
  <c r="AF71" i="44"/>
  <c r="H75" i="44"/>
  <c r="AE84" i="44"/>
  <c r="AC88" i="44"/>
  <c r="Q89" i="44"/>
  <c r="V93" i="44"/>
  <c r="BP95" i="44"/>
  <c r="AR99" i="44"/>
  <c r="I112" i="44"/>
  <c r="E124" i="44"/>
  <c r="N133" i="44"/>
  <c r="D135" i="44"/>
  <c r="X136" i="44"/>
  <c r="AP137" i="44"/>
  <c r="BF137" i="44"/>
  <c r="AG139" i="44"/>
  <c r="AW139" i="44"/>
  <c r="BM141" i="44"/>
  <c r="BA142" i="44"/>
  <c r="P145" i="44"/>
  <c r="AN145" i="44"/>
  <c r="AA52" i="46"/>
  <c r="AB70" i="44"/>
  <c r="AM84" i="44"/>
  <c r="Q87" i="44"/>
  <c r="AT111" i="44"/>
  <c r="BQ113" i="44"/>
  <c r="AF116" i="44"/>
  <c r="BK118" i="44"/>
  <c r="BF121" i="44"/>
  <c r="Z130" i="44"/>
  <c r="V131" i="44"/>
  <c r="H136" i="44"/>
  <c r="AQ52" i="44"/>
  <c r="G34" i="44"/>
  <c r="M86" i="44"/>
  <c r="AY103" i="44"/>
  <c r="BP108" i="44"/>
  <c r="AY110" i="44"/>
  <c r="AZ115" i="44"/>
  <c r="V122" i="44"/>
  <c r="J130" i="44"/>
  <c r="AW134" i="44"/>
  <c r="A75" i="44"/>
  <c r="C132" i="46"/>
  <c r="C132" i="44" s="1"/>
  <c r="AY63" i="44"/>
  <c r="U68" i="44"/>
  <c r="BF73" i="44"/>
  <c r="BD75" i="44"/>
  <c r="AS77" i="44"/>
  <c r="AC86" i="44"/>
  <c r="BA88" i="44"/>
  <c r="AO107" i="44"/>
  <c r="V111" i="44"/>
  <c r="AF114" i="44"/>
  <c r="BP115" i="44"/>
  <c r="AN116" i="44"/>
  <c r="BG119" i="44"/>
  <c r="W120" i="44"/>
  <c r="AZ126" i="44"/>
  <c r="G127" i="44"/>
  <c r="AH132" i="44"/>
  <c r="BF132" i="44"/>
  <c r="BB133" i="44"/>
  <c r="AZ135" i="44"/>
  <c r="AF136" i="44"/>
  <c r="J137" i="44"/>
  <c r="I141" i="44"/>
  <c r="AO141" i="44"/>
  <c r="BE141" i="44"/>
  <c r="E142" i="44"/>
  <c r="H143" i="44"/>
  <c r="BL143" i="44"/>
  <c r="AJ144" i="44"/>
  <c r="H145" i="44"/>
  <c r="AI146" i="44"/>
  <c r="BH149" i="44"/>
  <c r="X150" i="44"/>
  <c r="AN150" i="44"/>
  <c r="BD150" i="44"/>
  <c r="AA151" i="44"/>
  <c r="S153" i="44"/>
  <c r="R157" i="44"/>
  <c r="AH157" i="44"/>
  <c r="BN157" i="44"/>
  <c r="L57" i="44"/>
  <c r="BM90" i="44"/>
  <c r="BD119" i="44"/>
  <c r="BP40" i="44"/>
  <c r="AH124" i="44"/>
  <c r="F43" i="44"/>
  <c r="AP53" i="44"/>
  <c r="AJ57" i="44"/>
  <c r="Q108" i="44"/>
  <c r="AQ111" i="44"/>
  <c r="U114" i="44"/>
  <c r="BE117" i="44"/>
  <c r="BH120" i="44"/>
  <c r="AY122" i="44"/>
  <c r="AP124" i="44"/>
  <c r="U125" i="44"/>
  <c r="D127" i="44"/>
  <c r="AB127" i="44"/>
  <c r="K129" i="44"/>
  <c r="BG133" i="44"/>
  <c r="AL134" i="44"/>
  <c r="BB134" i="44"/>
  <c r="BK137" i="44"/>
  <c r="AL139" i="44"/>
  <c r="R140" i="44"/>
  <c r="AX142" i="44"/>
  <c r="BM144" i="44"/>
  <c r="AV52" i="44"/>
  <c r="C55" i="46"/>
  <c r="C55" i="44" s="1"/>
  <c r="AF41" i="44"/>
  <c r="J53" i="44"/>
  <c r="AZ53" i="44"/>
  <c r="AA59" i="44"/>
  <c r="N64" i="44"/>
  <c r="BA109" i="44"/>
  <c r="BM117" i="44"/>
  <c r="X119" i="44"/>
  <c r="T120" i="44"/>
  <c r="S122" i="44"/>
  <c r="Y126" i="44"/>
  <c r="W132" i="44"/>
  <c r="BE135" i="44"/>
  <c r="AM10" i="44"/>
  <c r="AZ57" i="44"/>
  <c r="X73" i="46"/>
  <c r="X73" i="44"/>
  <c r="AN92" i="46"/>
  <c r="AN92" i="44"/>
  <c r="C81" i="46"/>
  <c r="C81" i="44" s="1"/>
  <c r="AL57" i="46"/>
  <c r="AL57" i="44"/>
  <c r="AX110" i="46"/>
  <c r="AX110" i="44"/>
  <c r="AC111" i="46"/>
  <c r="AC111" i="44"/>
  <c r="BA111" i="46"/>
  <c r="BA111" i="44"/>
  <c r="BI111" i="46"/>
  <c r="BI111" i="44"/>
  <c r="H112" i="46"/>
  <c r="H112" i="44"/>
  <c r="G114" i="46"/>
  <c r="G114" i="44"/>
  <c r="AY115" i="46"/>
  <c r="AY115" i="44"/>
  <c r="D124" i="46"/>
  <c r="D124" i="44"/>
  <c r="AR124" i="46"/>
  <c r="AR124" i="44"/>
  <c r="Z128" i="46"/>
  <c r="Z128" i="44"/>
  <c r="BM130" i="46"/>
  <c r="BM130" i="44"/>
  <c r="P134" i="46"/>
  <c r="P134" i="44"/>
  <c r="AV134" i="46"/>
  <c r="AV134" i="44"/>
  <c r="BI138" i="46"/>
  <c r="BI138" i="44"/>
  <c r="D140" i="46"/>
  <c r="D140" i="44"/>
  <c r="AF141" i="46"/>
  <c r="AF141" i="44"/>
  <c r="AN141" i="46"/>
  <c r="AN141" i="44"/>
  <c r="AM143" i="46"/>
  <c r="AM143" i="44"/>
  <c r="K144" i="46"/>
  <c r="K144" i="44"/>
  <c r="BO144" i="46"/>
  <c r="BO144" i="44"/>
  <c r="O145" i="46"/>
  <c r="O145" i="44"/>
  <c r="AU145" i="46"/>
  <c r="AU145" i="44"/>
  <c r="BC145" i="46"/>
  <c r="BC145" i="44"/>
  <c r="BK145" i="46"/>
  <c r="BK145" i="44"/>
  <c r="J146" i="46"/>
  <c r="J146" i="44"/>
  <c r="AH146" i="46"/>
  <c r="AH146" i="44"/>
  <c r="BF146" i="46"/>
  <c r="BF146" i="44"/>
  <c r="BN146" i="46"/>
  <c r="BN146" i="44"/>
  <c r="F147" i="46"/>
  <c r="F147" i="44"/>
  <c r="AD147" i="46"/>
  <c r="AD147" i="44"/>
  <c r="AT147" i="46"/>
  <c r="AT147" i="44"/>
  <c r="BJ147" i="46"/>
  <c r="BJ147" i="44"/>
  <c r="J148" i="46"/>
  <c r="J148" i="44"/>
  <c r="R148" i="46"/>
  <c r="R148" i="44"/>
  <c r="AH148" i="46"/>
  <c r="AH148" i="44"/>
  <c r="K149" i="46"/>
  <c r="K149" i="44"/>
  <c r="S149" i="46"/>
  <c r="S149" i="44"/>
  <c r="AA149" i="46"/>
  <c r="AA149" i="44"/>
  <c r="AQ149" i="46"/>
  <c r="AQ149" i="44"/>
  <c r="O150" i="46"/>
  <c r="O150" i="44"/>
  <c r="AM150" i="46"/>
  <c r="AM150" i="44"/>
  <c r="BC150" i="46"/>
  <c r="BC150" i="44"/>
  <c r="Z151" i="46"/>
  <c r="Z151" i="44"/>
  <c r="AX151" i="46"/>
  <c r="AX151" i="44"/>
  <c r="BN151" i="46"/>
  <c r="BN151" i="44"/>
  <c r="F152" i="46"/>
  <c r="F152" i="44"/>
  <c r="V152" i="46"/>
  <c r="V152" i="44"/>
  <c r="AL152" i="46"/>
  <c r="AL152" i="44"/>
  <c r="BJ152" i="46"/>
  <c r="BJ152" i="44"/>
  <c r="J153" i="46"/>
  <c r="J153" i="44"/>
  <c r="Z153" i="46"/>
  <c r="Z153" i="44"/>
  <c r="AP153" i="46"/>
  <c r="AP153" i="44"/>
  <c r="AX153" i="46"/>
  <c r="AX153" i="44"/>
  <c r="BF153" i="46"/>
  <c r="BF153" i="44"/>
  <c r="BN153" i="46"/>
  <c r="BN153" i="44"/>
  <c r="N154" i="46"/>
  <c r="N154" i="44"/>
  <c r="AD154" i="46"/>
  <c r="AD154" i="44"/>
  <c r="AL154" i="46"/>
  <c r="AL154" i="44"/>
  <c r="BB154" i="46"/>
  <c r="BB154" i="44"/>
  <c r="BJ154" i="46"/>
  <c r="BJ154" i="44"/>
  <c r="J155" i="46"/>
  <c r="J155" i="44"/>
  <c r="R155" i="46"/>
  <c r="R155" i="44"/>
  <c r="Z155" i="46"/>
  <c r="Z155" i="44"/>
  <c r="AP155" i="46"/>
  <c r="AP155" i="44"/>
  <c r="BF155" i="46"/>
  <c r="BF155" i="44"/>
  <c r="BN155" i="46"/>
  <c r="BN155" i="44"/>
  <c r="F156" i="46"/>
  <c r="F156" i="44"/>
  <c r="N156" i="46"/>
  <c r="N156" i="44"/>
  <c r="AL156" i="46"/>
  <c r="AL156" i="44"/>
  <c r="AT156" i="46"/>
  <c r="AT156" i="44"/>
  <c r="BB156" i="46"/>
  <c r="BB156" i="44"/>
  <c r="BJ156" i="46"/>
  <c r="BJ156" i="44"/>
  <c r="C157" i="46"/>
  <c r="C157" i="44" s="1"/>
  <c r="A157" i="44"/>
  <c r="I157" i="46"/>
  <c r="I157" i="44"/>
  <c r="Y157" i="46"/>
  <c r="Y157" i="44"/>
  <c r="AO157" i="46"/>
  <c r="AO157" i="44"/>
  <c r="BE157" i="46"/>
  <c r="BE157" i="44"/>
  <c r="BM157" i="46"/>
  <c r="BM157" i="44"/>
  <c r="E158" i="46"/>
  <c r="E158" i="44"/>
  <c r="M158" i="46"/>
  <c r="M158" i="44"/>
  <c r="AC158" i="46"/>
  <c r="AC158" i="44"/>
  <c r="AK158" i="46"/>
  <c r="AK158" i="44"/>
  <c r="AS158" i="46"/>
  <c r="AS158" i="44"/>
  <c r="BA158" i="46"/>
  <c r="BA158" i="44"/>
  <c r="BI158" i="46"/>
  <c r="BI158" i="44"/>
  <c r="BQ158" i="46"/>
  <c r="BQ158" i="44"/>
  <c r="H159" i="46"/>
  <c r="H159" i="44"/>
  <c r="P159" i="46"/>
  <c r="P159" i="44"/>
  <c r="AF159" i="46"/>
  <c r="AF159" i="44"/>
  <c r="AV159" i="46"/>
  <c r="AV159" i="44"/>
  <c r="BD159" i="46"/>
  <c r="BD159" i="44"/>
  <c r="BL159" i="46"/>
  <c r="BL159" i="44"/>
  <c r="I160" i="46"/>
  <c r="I160" i="44"/>
  <c r="AG160" i="46"/>
  <c r="AG160" i="44"/>
  <c r="AO160" i="46"/>
  <c r="AO160" i="44"/>
  <c r="BE160" i="46"/>
  <c r="BE160" i="44"/>
  <c r="M161" i="46"/>
  <c r="M161" i="44"/>
  <c r="U161" i="46"/>
  <c r="U161" i="44"/>
  <c r="AK161" i="46"/>
  <c r="AK161" i="44"/>
  <c r="BA161" i="46"/>
  <c r="BA161" i="44"/>
  <c r="BI161" i="46"/>
  <c r="BI161" i="44"/>
  <c r="G162" i="46"/>
  <c r="G162" i="44"/>
  <c r="W162" i="46"/>
  <c r="W162" i="44"/>
  <c r="AE162" i="46"/>
  <c r="AE162" i="44"/>
  <c r="AU162" i="46"/>
  <c r="AU162" i="44"/>
  <c r="BC162" i="46"/>
  <c r="BC162" i="44"/>
  <c r="BK162" i="46"/>
  <c r="BK162" i="44"/>
  <c r="AA163" i="46"/>
  <c r="AA163" i="44"/>
  <c r="AQ163" i="46"/>
  <c r="AQ163" i="44"/>
  <c r="AY163" i="46"/>
  <c r="AY163" i="44"/>
  <c r="BG163" i="46"/>
  <c r="BG163" i="44"/>
  <c r="O164" i="46"/>
  <c r="O164" i="44"/>
  <c r="W164" i="46"/>
  <c r="W164" i="44"/>
  <c r="AM164" i="46"/>
  <c r="AM164" i="44"/>
  <c r="AU164" i="46"/>
  <c r="AU164" i="44"/>
  <c r="BK164" i="46"/>
  <c r="BK164" i="44"/>
  <c r="K165" i="46"/>
  <c r="K165" i="44"/>
  <c r="S165" i="46"/>
  <c r="S165" i="44"/>
  <c r="V82" i="46"/>
  <c r="V82" i="44"/>
  <c r="BM83" i="44"/>
  <c r="H54" i="46"/>
  <c r="H54" i="44"/>
  <c r="R101" i="46"/>
  <c r="R101" i="44"/>
  <c r="AX103" i="46"/>
  <c r="AX103" i="44"/>
  <c r="AJ106" i="46"/>
  <c r="AJ106" i="44"/>
  <c r="AA108" i="46"/>
  <c r="AA108" i="44"/>
  <c r="AM109" i="46"/>
  <c r="AM109" i="44"/>
  <c r="L113" i="46"/>
  <c r="L113" i="44"/>
  <c r="AA126" i="46"/>
  <c r="AA126" i="44"/>
  <c r="AO132" i="46"/>
  <c r="AO132" i="44"/>
  <c r="BM132" i="46"/>
  <c r="BM132" i="44"/>
  <c r="AS133" i="46"/>
  <c r="AS133" i="44"/>
  <c r="AF134" i="46"/>
  <c r="AF134" i="44"/>
  <c r="BK89" i="46"/>
  <c r="BK89" i="44"/>
  <c r="BC116" i="46"/>
  <c r="BC116" i="44"/>
  <c r="S117" i="46"/>
  <c r="S117" i="44"/>
  <c r="AX119" i="46"/>
  <c r="AX119" i="44"/>
  <c r="Y121" i="46"/>
  <c r="Y121" i="44"/>
  <c r="AO121" i="46"/>
  <c r="AO121" i="44"/>
  <c r="AW121" i="46"/>
  <c r="AW121" i="44"/>
  <c r="AG130" i="46"/>
  <c r="AG130" i="44"/>
  <c r="BE130" i="46"/>
  <c r="BE130" i="44"/>
  <c r="M131" i="46"/>
  <c r="M131" i="44"/>
  <c r="AA135" i="46"/>
  <c r="AA135" i="44"/>
  <c r="D142" i="46"/>
  <c r="D142" i="44"/>
  <c r="K88" i="44"/>
  <c r="U93" i="44"/>
  <c r="AU109" i="44"/>
  <c r="AB113" i="44"/>
  <c r="AA117" i="44"/>
  <c r="AK133" i="44"/>
  <c r="AY135" i="44"/>
  <c r="AM145" i="44"/>
  <c r="A128" i="44"/>
  <c r="C119" i="46"/>
  <c r="C119" i="44" s="1"/>
  <c r="C128" i="46"/>
  <c r="C128" i="44" s="1"/>
  <c r="C153" i="46"/>
  <c r="C153" i="44" s="1"/>
  <c r="E49" i="44"/>
  <c r="F55" i="44"/>
  <c r="V57" i="44"/>
  <c r="BJ82" i="44"/>
  <c r="Z90" i="44"/>
  <c r="BN103" i="44"/>
  <c r="T106" i="44"/>
  <c r="Z110" i="44"/>
  <c r="BH113" i="44"/>
  <c r="AM114" i="44"/>
  <c r="AI117" i="44"/>
  <c r="AH119" i="44"/>
  <c r="AL120" i="44"/>
  <c r="BM121" i="44"/>
  <c r="AZ124" i="44"/>
  <c r="BE132" i="44"/>
  <c r="AZ140" i="44"/>
  <c r="T142" i="44"/>
  <c r="G145" i="44"/>
  <c r="AE145" i="44"/>
  <c r="Z146" i="44"/>
  <c r="V147" i="44"/>
  <c r="BB147" i="44"/>
  <c r="BG149" i="44"/>
  <c r="R153" i="44"/>
  <c r="AH153" i="44"/>
  <c r="AA165" i="44"/>
  <c r="A77" i="27"/>
  <c r="A79" i="44"/>
  <c r="P87" i="46"/>
  <c r="P87" i="44"/>
  <c r="N102" i="46"/>
  <c r="N102" i="44"/>
  <c r="BC114" i="46"/>
  <c r="BC114" i="44"/>
  <c r="AT120" i="46"/>
  <c r="AT120" i="44"/>
  <c r="AN123" i="46"/>
  <c r="AN123" i="44"/>
  <c r="AU125" i="46"/>
  <c r="AU125" i="44"/>
  <c r="AY126" i="46"/>
  <c r="AY126" i="44"/>
  <c r="I132" i="46"/>
  <c r="I132" i="44"/>
  <c r="BF58" i="44"/>
  <c r="N100" i="44"/>
  <c r="AC131" i="44"/>
  <c r="E138" i="44"/>
  <c r="X141" i="44"/>
  <c r="A70" i="44"/>
  <c r="AD55" i="44"/>
  <c r="P73" i="44"/>
  <c r="AG92" i="44"/>
  <c r="BG115" i="44"/>
  <c r="BL123" i="44"/>
  <c r="AE125" i="44"/>
  <c r="AK131" i="44"/>
  <c r="AU136" i="44"/>
  <c r="X139" i="44"/>
  <c r="BD139" i="44"/>
  <c r="AE143" i="44"/>
  <c r="AQ144" i="44"/>
  <c r="AL147" i="44"/>
  <c r="W150" i="44"/>
  <c r="BB152" i="44"/>
  <c r="U158" i="44"/>
  <c r="AG83" i="46"/>
  <c r="AG83" i="44"/>
  <c r="BI84" i="46"/>
  <c r="BI84" i="44"/>
  <c r="W116" i="46"/>
  <c r="W116" i="44"/>
  <c r="AU116" i="46"/>
  <c r="AU116" i="44"/>
  <c r="BJ118" i="46"/>
  <c r="BJ118" i="44"/>
  <c r="Z119" i="46"/>
  <c r="Z119" i="44"/>
  <c r="P123" i="46"/>
  <c r="P123" i="44"/>
  <c r="BH124" i="46"/>
  <c r="BH124" i="44"/>
  <c r="O125" i="46"/>
  <c r="O125" i="44"/>
  <c r="U133" i="46"/>
  <c r="U133" i="44"/>
  <c r="AZ142" i="46"/>
  <c r="AZ142" i="44"/>
  <c r="BF119" i="44"/>
  <c r="Q121" i="44"/>
  <c r="AE116" i="44"/>
  <c r="BE137" i="44"/>
  <c r="A119" i="44"/>
  <c r="C121" i="46"/>
  <c r="C121" i="44" s="1"/>
  <c r="BQ111" i="44"/>
  <c r="J119" i="44"/>
  <c r="E122" i="44"/>
  <c r="AC122" i="44"/>
  <c r="AF123" i="44"/>
  <c r="F127" i="44"/>
  <c r="AD127" i="44"/>
  <c r="BB127" i="44"/>
  <c r="BA129" i="44"/>
  <c r="Y130" i="44"/>
  <c r="BI131" i="44"/>
  <c r="AC138" i="44"/>
  <c r="BP142" i="44"/>
  <c r="AP146" i="44"/>
  <c r="AX148" i="44"/>
  <c r="BN148" i="44"/>
  <c r="N152" i="44"/>
  <c r="AT154" i="44"/>
  <c r="AD156" i="44"/>
  <c r="X159" i="44"/>
  <c r="AN159" i="44"/>
  <c r="AI163" i="44"/>
  <c r="N82" i="46"/>
  <c r="N82" i="44"/>
  <c r="X92" i="44"/>
  <c r="BB57" i="46"/>
  <c r="BB57" i="44"/>
  <c r="E91" i="46"/>
  <c r="E91" i="44"/>
  <c r="A99" i="27"/>
  <c r="C101" i="46"/>
  <c r="C101" i="44" s="1"/>
  <c r="P107" i="46"/>
  <c r="P107" i="44"/>
  <c r="AV107" i="46"/>
  <c r="AV107" i="44"/>
  <c r="O109" i="46"/>
  <c r="O109" i="44"/>
  <c r="BO115" i="46"/>
  <c r="BO115" i="44"/>
  <c r="I121" i="46"/>
  <c r="I121" i="44"/>
  <c r="BI133" i="46"/>
  <c r="BI133" i="44"/>
  <c r="X134" i="46"/>
  <c r="X134" i="44"/>
  <c r="BD134" i="46"/>
  <c r="BD134" i="44"/>
  <c r="G136" i="46"/>
  <c r="G136" i="44"/>
  <c r="AK138" i="46"/>
  <c r="AK138" i="44"/>
  <c r="BQ138" i="46"/>
  <c r="BQ138" i="44"/>
  <c r="H139" i="46"/>
  <c r="H139" i="44"/>
  <c r="G143" i="46"/>
  <c r="G143" i="44"/>
  <c r="AQ97" i="44"/>
  <c r="J110" i="44"/>
  <c r="N120" i="44"/>
  <c r="X123" i="44"/>
  <c r="W136" i="44"/>
  <c r="AV139" i="44"/>
  <c r="AJ91" i="44"/>
  <c r="BI104" i="44"/>
  <c r="G109" i="44"/>
  <c r="X112" i="44"/>
  <c r="AL118" i="44"/>
  <c r="AP119" i="44"/>
  <c r="C155" i="46"/>
  <c r="C155" i="44" s="1"/>
  <c r="Z76" i="44"/>
  <c r="AH81" i="44"/>
  <c r="AP101" i="44"/>
  <c r="E111" i="44"/>
  <c r="AF112" i="44"/>
  <c r="A103" i="44"/>
  <c r="C148" i="46"/>
  <c r="C148" i="44" s="1"/>
  <c r="Y60" i="44"/>
  <c r="AW63" i="44"/>
  <c r="BP66" i="44"/>
  <c r="AF89" i="44"/>
  <c r="BQ104" i="44"/>
  <c r="AF107" i="44"/>
  <c r="K108" i="44"/>
  <c r="AY108" i="44"/>
  <c r="D113" i="44"/>
  <c r="W114" i="44"/>
  <c r="AM116" i="44"/>
  <c r="AK122" i="44"/>
  <c r="BQ122" i="44"/>
  <c r="AI126" i="44"/>
  <c r="N147" i="44"/>
  <c r="Z148" i="44"/>
  <c r="AI149" i="44"/>
  <c r="AY149" i="44"/>
  <c r="AD152" i="44"/>
  <c r="AT152" i="44"/>
  <c r="V156" i="44"/>
  <c r="K163" i="44"/>
  <c r="BC164" i="44"/>
  <c r="R52" i="46"/>
  <c r="R52" i="44"/>
  <c r="T53" i="46"/>
  <c r="T53" i="44"/>
  <c r="S108" i="46"/>
  <c r="S108" i="44"/>
  <c r="O116" i="46"/>
  <c r="O116" i="44"/>
  <c r="F118" i="46"/>
  <c r="F118" i="44"/>
  <c r="AD118" i="46"/>
  <c r="AD118" i="44"/>
  <c r="BB118" i="46"/>
  <c r="BB118" i="44"/>
  <c r="G125" i="46"/>
  <c r="G125" i="44"/>
  <c r="AS129" i="46"/>
  <c r="AS129" i="44"/>
  <c r="Q130" i="46"/>
  <c r="Q130" i="44"/>
  <c r="BP140" i="46"/>
  <c r="BP140" i="44"/>
  <c r="C79" i="46"/>
  <c r="C79" i="44" s="1"/>
  <c r="AC59" i="44"/>
  <c r="AL100" i="44"/>
  <c r="AC104" i="44"/>
  <c r="AA115" i="44"/>
  <c r="AT118" i="44"/>
  <c r="BE121" i="44"/>
  <c r="AM125" i="44"/>
  <c r="BK125" i="44"/>
  <c r="R128" i="44"/>
  <c r="E129" i="44"/>
  <c r="AC129" i="44"/>
  <c r="E133" i="44"/>
  <c r="S135" i="44"/>
  <c r="BL141" i="44"/>
  <c r="L142" i="44"/>
  <c r="AB142" i="44"/>
  <c r="R146" i="44"/>
  <c r="AP148" i="44"/>
  <c r="J151" i="44"/>
  <c r="AP151" i="44"/>
  <c r="F154" i="44"/>
  <c r="V154" i="44"/>
  <c r="AY165" i="46"/>
  <c r="AY165" i="44"/>
  <c r="AM166" i="46"/>
  <c r="AM166" i="44"/>
  <c r="BO167" i="46"/>
  <c r="BO167" i="44"/>
  <c r="BN169" i="46"/>
  <c r="BN169" i="44"/>
  <c r="AT170" i="46"/>
  <c r="AT170" i="44"/>
  <c r="H171" i="46"/>
  <c r="H171" i="44"/>
  <c r="AV171" i="46"/>
  <c r="AV171" i="44"/>
  <c r="D172" i="46"/>
  <c r="D172" i="44"/>
  <c r="BP172" i="46"/>
  <c r="BP172" i="44"/>
  <c r="R175" i="46"/>
  <c r="R175" i="44"/>
  <c r="BF175" i="46"/>
  <c r="BF175" i="44"/>
  <c r="Y178" i="46"/>
  <c r="Y178" i="44"/>
  <c r="BM178" i="46"/>
  <c r="BM178" i="44"/>
  <c r="U179" i="46"/>
  <c r="U179" i="44"/>
  <c r="BI179" i="46"/>
  <c r="BI179" i="44"/>
  <c r="Y180" i="46"/>
  <c r="Y180" i="44"/>
  <c r="BM180" i="46"/>
  <c r="BM180" i="44"/>
  <c r="AE181" i="46"/>
  <c r="AE181" i="44"/>
  <c r="Z182" i="46"/>
  <c r="Z182" i="44"/>
  <c r="BN182" i="46"/>
  <c r="BN182" i="44"/>
  <c r="AL183" i="46"/>
  <c r="AL183" i="44"/>
  <c r="I186" i="46"/>
  <c r="I186" i="44"/>
  <c r="AW186" i="46"/>
  <c r="AW186" i="44"/>
  <c r="AS187" i="46"/>
  <c r="AS187" i="44"/>
  <c r="E189" i="46"/>
  <c r="E189" i="44"/>
  <c r="Q190" i="46"/>
  <c r="Q190" i="44"/>
  <c r="BE190" i="46"/>
  <c r="BE190" i="44"/>
  <c r="BQ191" i="46"/>
  <c r="BQ191" i="44"/>
  <c r="AA193" i="46"/>
  <c r="AA193" i="44"/>
  <c r="AE194" i="46"/>
  <c r="AE194" i="44"/>
  <c r="AI197" i="46"/>
  <c r="AI197" i="44"/>
  <c r="AQ197" i="46"/>
  <c r="AQ197" i="44"/>
  <c r="AG199" i="46"/>
  <c r="AG199" i="44"/>
  <c r="AO199" i="46"/>
  <c r="AO199" i="44"/>
  <c r="M200" i="46"/>
  <c r="M200" i="44"/>
  <c r="AS200" i="46"/>
  <c r="AS200" i="44"/>
  <c r="BE201" i="46"/>
  <c r="BE201" i="44"/>
  <c r="K202" i="46"/>
  <c r="K202" i="44"/>
  <c r="S202" i="46"/>
  <c r="S202" i="44"/>
  <c r="AA202" i="46"/>
  <c r="AA202" i="44"/>
  <c r="AI202" i="46"/>
  <c r="AI202" i="44"/>
  <c r="AQ202" i="46"/>
  <c r="AQ202" i="44"/>
  <c r="AY202" i="46"/>
  <c r="AY202" i="44"/>
  <c r="BG202" i="46"/>
  <c r="BG202" i="44"/>
  <c r="AE203" i="46"/>
  <c r="AE203" i="44"/>
  <c r="AM203" i="46"/>
  <c r="AM203" i="44"/>
  <c r="AO204" i="46"/>
  <c r="AO204" i="44"/>
  <c r="E205" i="46"/>
  <c r="E205" i="44"/>
  <c r="M205" i="46"/>
  <c r="M205" i="44"/>
  <c r="BQ205" i="46"/>
  <c r="BQ205" i="44"/>
  <c r="W127" i="46"/>
  <c r="W127" i="44"/>
  <c r="AD131" i="46"/>
  <c r="AD131" i="44"/>
  <c r="Z132" i="46"/>
  <c r="Z132" i="44"/>
  <c r="AX132" i="46"/>
  <c r="AX132" i="44"/>
  <c r="A94" i="44"/>
  <c r="C57" i="46"/>
  <c r="C57" i="44" s="1"/>
  <c r="AM35" i="44"/>
  <c r="O47" i="44"/>
  <c r="F56" i="44"/>
  <c r="BG58" i="44"/>
  <c r="X80" i="44"/>
  <c r="BL80" i="44"/>
  <c r="BQ86" i="44"/>
  <c r="BM87" i="44"/>
  <c r="AZ90" i="44"/>
  <c r="P96" i="44"/>
  <c r="O100" i="44"/>
  <c r="K101" i="44"/>
  <c r="S103" i="44"/>
  <c r="BJ104" i="44"/>
  <c r="AI110" i="44"/>
  <c r="AK113" i="44"/>
  <c r="W166" i="44"/>
  <c r="AI167" i="44"/>
  <c r="F168" i="44"/>
  <c r="AD168" i="44"/>
  <c r="BJ168" i="44"/>
  <c r="Z169" i="44"/>
  <c r="BB170" i="44"/>
  <c r="AZ172" i="44"/>
  <c r="AP173" i="44"/>
  <c r="BN175" i="44"/>
  <c r="AK177" i="44"/>
  <c r="AW180" i="44"/>
  <c r="AH182" i="44"/>
  <c r="AO186" i="44"/>
  <c r="AK187" i="44"/>
  <c r="BQ187" i="44"/>
  <c r="Y188" i="44"/>
  <c r="AC189" i="44"/>
  <c r="BQ189" i="44"/>
  <c r="AK191" i="44"/>
  <c r="Y192" i="44"/>
  <c r="W194" i="44"/>
  <c r="G196" i="44"/>
  <c r="O196" i="44"/>
  <c r="W196" i="44"/>
  <c r="AE196" i="44"/>
  <c r="AM196" i="44"/>
  <c r="AU196" i="44"/>
  <c r="BC196" i="44"/>
  <c r="BK196" i="44"/>
  <c r="AW199" i="44"/>
  <c r="Y204" i="44"/>
  <c r="BE204" i="44"/>
  <c r="U205" i="44"/>
  <c r="AQ165" i="44"/>
  <c r="BG165" i="44"/>
  <c r="BC166" i="44"/>
  <c r="AA167" i="44"/>
  <c r="R169" i="44"/>
  <c r="AR172" i="44"/>
  <c r="AH173" i="44"/>
  <c r="F174" i="44"/>
  <c r="N174" i="44"/>
  <c r="V174" i="44"/>
  <c r="AD174" i="44"/>
  <c r="AL174" i="44"/>
  <c r="AT174" i="44"/>
  <c r="BB174" i="44"/>
  <c r="BJ174" i="44"/>
  <c r="Z175" i="44"/>
  <c r="BA179" i="44"/>
  <c r="I180" i="44"/>
  <c r="AO180" i="44"/>
  <c r="O181" i="44"/>
  <c r="AU181" i="44"/>
  <c r="AG184" i="44"/>
  <c r="AS185" i="44"/>
  <c r="BI187" i="44"/>
  <c r="BM188" i="44"/>
  <c r="U189" i="44"/>
  <c r="BI189" i="44"/>
  <c r="Y190" i="44"/>
  <c r="BM190" i="44"/>
  <c r="AC191" i="44"/>
  <c r="BG193" i="44"/>
  <c r="BK194" i="44"/>
  <c r="AI195" i="44"/>
  <c r="AA197" i="44"/>
  <c r="AY197" i="44"/>
  <c r="I201" i="44"/>
  <c r="AW201" i="44"/>
  <c r="W203" i="44"/>
  <c r="BK203" i="44"/>
  <c r="Q204" i="44"/>
  <c r="O166" i="44"/>
  <c r="A67" i="44"/>
  <c r="AU166" i="44"/>
  <c r="K167" i="44"/>
  <c r="AL170" i="44"/>
  <c r="AB172" i="44"/>
  <c r="R173" i="44"/>
  <c r="U177" i="44"/>
  <c r="BI177" i="44"/>
  <c r="G181" i="44"/>
  <c r="BF182" i="44"/>
  <c r="Y184" i="44"/>
  <c r="BE184" i="44"/>
  <c r="AC185" i="44"/>
  <c r="BQ185" i="44"/>
  <c r="BA187" i="44"/>
  <c r="Q188" i="44"/>
  <c r="BE188" i="44"/>
  <c r="BA189" i="44"/>
  <c r="BI191" i="44"/>
  <c r="Q192" i="44"/>
  <c r="BE192" i="44"/>
  <c r="K193" i="44"/>
  <c r="AQ193" i="44"/>
  <c r="O194" i="44"/>
  <c r="BC194" i="44"/>
  <c r="S195" i="44"/>
  <c r="S197" i="44"/>
  <c r="E200" i="44"/>
  <c r="AK200" i="44"/>
  <c r="AI165" i="44"/>
  <c r="G166" i="44"/>
  <c r="BH38" i="44"/>
  <c r="BB65" i="44"/>
  <c r="BD29" i="44"/>
  <c r="AZ55" i="44"/>
  <c r="AV56" i="44"/>
  <c r="AB69" i="44"/>
  <c r="L71" i="44"/>
  <c r="A66" i="44"/>
  <c r="C66" i="46"/>
  <c r="C66" i="44" s="1"/>
  <c r="AE31" i="44"/>
  <c r="F45" i="44"/>
  <c r="BD56" i="44"/>
  <c r="H58" i="44"/>
  <c r="BJ65" i="44"/>
  <c r="AB71" i="44"/>
  <c r="V73" i="44"/>
  <c r="O63" i="46"/>
  <c r="AJ33" i="44"/>
  <c r="AL45" i="44"/>
  <c r="AN39" i="44"/>
  <c r="AF52" i="44"/>
  <c r="AR33" i="44"/>
  <c r="BH40" i="44"/>
  <c r="AT54" i="44"/>
  <c r="D69" i="44"/>
  <c r="C46" i="46"/>
  <c r="C46" i="44" s="1"/>
  <c r="L38" i="44"/>
  <c r="AA42" i="44"/>
  <c r="H48" i="44"/>
  <c r="T55" i="44"/>
  <c r="AN56" i="44"/>
  <c r="AA64" i="44"/>
  <c r="T69" i="44"/>
  <c r="C67" i="46"/>
  <c r="C67" i="44" s="1"/>
  <c r="BC56" i="44"/>
  <c r="AH64" i="44"/>
  <c r="AZ72" i="44"/>
  <c r="AK73" i="44"/>
  <c r="L79" i="44"/>
  <c r="AJ81" i="44"/>
  <c r="BO83" i="44"/>
  <c r="K57" i="44"/>
  <c r="Z65" i="44"/>
  <c r="AL74" i="44"/>
  <c r="T76" i="44"/>
  <c r="P78" i="44"/>
  <c r="C45" i="46"/>
  <c r="C45" i="44" s="1"/>
  <c r="X17" i="44"/>
  <c r="O57" i="44"/>
  <c r="W62" i="44"/>
  <c r="J43" i="44"/>
  <c r="AI58" i="44"/>
  <c r="AE62" i="44"/>
  <c r="BK82" i="44"/>
  <c r="P51" i="44"/>
  <c r="BL59" i="44"/>
  <c r="BH60" i="44"/>
  <c r="AL88" i="44"/>
  <c r="BF94" i="44"/>
  <c r="AS95" i="44"/>
  <c r="V107" i="44"/>
  <c r="AN110" i="44"/>
  <c r="Q114" i="44"/>
  <c r="T118" i="44"/>
  <c r="AR118" i="44"/>
  <c r="AD123" i="44"/>
  <c r="BB123" i="44"/>
  <c r="AC125" i="44"/>
  <c r="L127" i="44"/>
  <c r="BA136" i="44"/>
  <c r="G137" i="44"/>
  <c r="N139" i="44"/>
  <c r="X59" i="44"/>
  <c r="L60" i="44"/>
  <c r="Q71" i="44"/>
  <c r="J113" i="44"/>
  <c r="D18" i="44"/>
  <c r="S61" i="44"/>
  <c r="AK80" i="44"/>
  <c r="AJ51" i="44"/>
  <c r="AV21" i="44"/>
  <c r="BF35" i="44"/>
  <c r="AA40" i="44"/>
  <c r="Q44" i="44"/>
  <c r="K55" i="44"/>
  <c r="AA61" i="44"/>
  <c r="AU62" i="44"/>
  <c r="AX64" i="44"/>
  <c r="AD36" i="44"/>
  <c r="AV101" i="44"/>
  <c r="BC105" i="44"/>
  <c r="O48" i="44"/>
  <c r="AM56" i="44"/>
  <c r="E54" i="44"/>
  <c r="L59" i="44"/>
  <c r="AC45" i="44"/>
  <c r="E65" i="44"/>
  <c r="AU52" i="44"/>
  <c r="T67" i="44"/>
  <c r="BO57" i="44"/>
  <c r="AH68" i="44"/>
  <c r="AP88" i="44"/>
  <c r="A44" i="44"/>
  <c r="AR36" i="44"/>
  <c r="AQ61" i="44"/>
  <c r="AO99" i="44"/>
  <c r="R49" i="44"/>
  <c r="AA57" i="44"/>
  <c r="AQ69" i="44"/>
  <c r="I108" i="44"/>
  <c r="C64" i="46"/>
  <c r="C64" i="44" s="1"/>
  <c r="C84" i="46"/>
  <c r="C84" i="44" s="1"/>
  <c r="Q46" i="44"/>
  <c r="BN49" i="44"/>
  <c r="U54" i="44"/>
  <c r="BD60" i="44"/>
  <c r="G62" i="44"/>
  <c r="AC65" i="44"/>
  <c r="AJ67" i="44"/>
  <c r="AE70" i="44"/>
  <c r="AA71" i="44"/>
  <c r="M73" i="44"/>
  <c r="AM81" i="44"/>
  <c r="BG82" i="44"/>
  <c r="P86" i="44"/>
  <c r="AK92" i="44"/>
  <c r="O95" i="44"/>
  <c r="W99" i="44"/>
  <c r="AU99" i="44"/>
  <c r="H110" i="44"/>
  <c r="P113" i="44"/>
  <c r="AN113" i="44"/>
  <c r="H119" i="44"/>
  <c r="BO122" i="44"/>
  <c r="AZ127" i="44"/>
  <c r="AF128" i="44"/>
  <c r="AQ133" i="44"/>
  <c r="AD134" i="44"/>
  <c r="AG135" i="44"/>
  <c r="AW135" i="44"/>
  <c r="AK136" i="44"/>
  <c r="BQ136" i="44"/>
  <c r="BC137" i="44"/>
  <c r="F139" i="44"/>
  <c r="AL141" i="44"/>
  <c r="Z142" i="44"/>
  <c r="AC143" i="44"/>
  <c r="AS143" i="44"/>
  <c r="AD41" i="44"/>
  <c r="AX62" i="44"/>
  <c r="AU64" i="44"/>
  <c r="Y67" i="44"/>
  <c r="AN69" i="44"/>
  <c r="H71" i="44"/>
  <c r="BP81" i="44"/>
  <c r="AP85" i="44"/>
  <c r="BI86" i="44"/>
  <c r="AO87" i="44"/>
  <c r="AP92" i="44"/>
  <c r="X98" i="44"/>
  <c r="AY101" i="44"/>
  <c r="BL36" i="44"/>
  <c r="Y45" i="44"/>
  <c r="BD51" i="44"/>
  <c r="BF21" i="44"/>
  <c r="BC64" i="44"/>
  <c r="V66" i="44"/>
  <c r="AI25" i="44"/>
  <c r="AI48" i="44"/>
  <c r="A123" i="44"/>
  <c r="C92" i="46"/>
  <c r="C92" i="44" s="1"/>
  <c r="AZ13" i="44"/>
  <c r="BJ30" i="44"/>
  <c r="M44" i="44"/>
  <c r="AT46" i="44"/>
  <c r="F58" i="44"/>
  <c r="AG59" i="44"/>
  <c r="X61" i="44"/>
  <c r="I67" i="44"/>
  <c r="T72" i="44"/>
  <c r="BB74" i="44"/>
  <c r="AR81" i="44"/>
  <c r="AL84" i="44"/>
  <c r="AF87" i="44"/>
  <c r="AT91" i="44"/>
  <c r="D95" i="44"/>
  <c r="AR95" i="44"/>
  <c r="AD104" i="44"/>
  <c r="Q107" i="44"/>
  <c r="L108" i="44"/>
  <c r="D115" i="44"/>
  <c r="AJ115" i="44"/>
  <c r="AA119" i="44"/>
  <c r="AP121" i="44"/>
  <c r="AG123" i="44"/>
  <c r="P125" i="44"/>
  <c r="BJ133" i="44"/>
  <c r="P136" i="44"/>
  <c r="R137" i="44"/>
  <c r="BI69" i="46"/>
  <c r="BI69" i="44"/>
  <c r="BI71" i="46"/>
  <c r="BI71" i="44"/>
  <c r="AA74" i="46"/>
  <c r="AA74" i="44"/>
  <c r="E75" i="46"/>
  <c r="E75" i="44"/>
  <c r="J17" i="46"/>
  <c r="J17" i="44"/>
  <c r="AB46" i="46"/>
  <c r="AB46" i="44"/>
  <c r="AU51" i="46"/>
  <c r="AU51" i="44"/>
  <c r="C39" i="46"/>
  <c r="C39" i="44" s="1"/>
  <c r="AC42" i="44"/>
  <c r="G51" i="44"/>
  <c r="AH52" i="44"/>
  <c r="BQ78" i="44"/>
  <c r="K74" i="46"/>
  <c r="K74" i="44"/>
  <c r="BA78" i="46"/>
  <c r="BA78" i="44"/>
  <c r="BB40" i="46"/>
  <c r="BB40" i="44"/>
  <c r="BA42" i="46"/>
  <c r="BA42" i="44"/>
  <c r="Q43" i="46"/>
  <c r="Q43" i="44"/>
  <c r="L46" i="46"/>
  <c r="L46" i="44"/>
  <c r="BC51" i="46"/>
  <c r="BC51" i="44"/>
  <c r="BJ67" i="44"/>
  <c r="AT89" i="44"/>
  <c r="X63" i="44"/>
  <c r="X63" i="46"/>
  <c r="I70" i="46"/>
  <c r="I70" i="44"/>
  <c r="BM70" i="46"/>
  <c r="BM70" i="44"/>
  <c r="AG72" i="46"/>
  <c r="AG72" i="44"/>
  <c r="BM72" i="44"/>
  <c r="Z88" i="44"/>
  <c r="AU65" i="46"/>
  <c r="AU65" i="44"/>
  <c r="AO72" i="44"/>
  <c r="Z48" i="44"/>
  <c r="AM51" i="44"/>
  <c r="AG70" i="44"/>
  <c r="AF83" i="44"/>
  <c r="BC85" i="44"/>
  <c r="AE92" i="44"/>
  <c r="AL94" i="44"/>
  <c r="AW95" i="44"/>
  <c r="AS96" i="44"/>
  <c r="M98" i="44"/>
  <c r="AJ100" i="44"/>
  <c r="K104" i="44"/>
  <c r="AE73" i="46"/>
  <c r="AE73" i="44"/>
  <c r="AY74" i="46"/>
  <c r="AY74" i="44"/>
  <c r="U78" i="46"/>
  <c r="U78" i="44"/>
  <c r="J41" i="44"/>
  <c r="BE43" i="44"/>
  <c r="BF52" i="44"/>
  <c r="AO76" i="44"/>
  <c r="T84" i="44"/>
  <c r="Q90" i="44"/>
  <c r="AY93" i="44"/>
  <c r="AN103" i="44"/>
  <c r="BE108" i="44"/>
  <c r="W65" i="46"/>
  <c r="W65" i="44"/>
  <c r="F67" i="46"/>
  <c r="F67" i="44"/>
  <c r="I76" i="46"/>
  <c r="I76" i="44"/>
  <c r="BM76" i="46"/>
  <c r="BM76" i="44"/>
  <c r="AP77" i="46"/>
  <c r="AP77" i="44"/>
  <c r="AG79" i="46"/>
  <c r="AG79" i="44"/>
  <c r="AC80" i="46"/>
  <c r="AC80" i="44"/>
  <c r="AS80" i="46"/>
  <c r="AS80" i="44"/>
  <c r="I81" i="46"/>
  <c r="I81" i="44"/>
  <c r="AW81" i="46"/>
  <c r="AW81" i="44"/>
  <c r="BE81" i="46"/>
  <c r="BE81" i="44"/>
  <c r="E82" i="46"/>
  <c r="E82" i="44"/>
  <c r="AC82" i="46"/>
  <c r="AC82" i="44"/>
  <c r="P83" i="46"/>
  <c r="P83" i="44"/>
  <c r="AN83" i="46"/>
  <c r="AN83" i="44"/>
  <c r="BD83" i="46"/>
  <c r="BD83" i="44"/>
  <c r="D84" i="46"/>
  <c r="D84" i="44"/>
  <c r="AR84" i="46"/>
  <c r="AR84" i="44"/>
  <c r="Z86" i="46"/>
  <c r="Z86" i="44"/>
  <c r="BF86" i="46"/>
  <c r="BF86" i="44"/>
  <c r="F87" i="46"/>
  <c r="F87" i="44"/>
  <c r="V87" i="46"/>
  <c r="V87" i="44"/>
  <c r="AT87" i="46"/>
  <c r="AT87" i="44"/>
  <c r="A86" i="27"/>
  <c r="A88" i="44"/>
  <c r="AX88" i="46"/>
  <c r="AX88" i="44"/>
  <c r="BF88" i="46"/>
  <c r="BF88" i="44"/>
  <c r="BN88" i="46"/>
  <c r="BN88" i="44"/>
  <c r="V89" i="46"/>
  <c r="V89" i="44"/>
  <c r="AL89" i="46"/>
  <c r="AL89" i="44"/>
  <c r="BJ89" i="46"/>
  <c r="BJ89" i="44"/>
  <c r="A88" i="27"/>
  <c r="A90" i="44"/>
  <c r="C90" i="46"/>
  <c r="C90" i="44" s="1"/>
  <c r="Y90" i="46"/>
  <c r="Y90" i="44"/>
  <c r="AG90" i="46"/>
  <c r="AG90" i="44"/>
  <c r="AW90" i="46"/>
  <c r="AW90" i="44"/>
  <c r="K91" i="46"/>
  <c r="K91" i="44"/>
  <c r="AA91" i="46"/>
  <c r="AA91" i="44"/>
  <c r="AI91" i="46"/>
  <c r="AI91" i="44"/>
  <c r="BG91" i="46"/>
  <c r="BG91" i="44"/>
  <c r="G92" i="46"/>
  <c r="G92" i="44"/>
  <c r="O92" i="46"/>
  <c r="O92" i="44"/>
  <c r="AM92" i="46"/>
  <c r="AM92" i="44"/>
  <c r="AU92" i="46"/>
  <c r="AU92" i="44"/>
  <c r="BC92" i="46"/>
  <c r="BC92" i="44"/>
  <c r="BK92" i="46"/>
  <c r="BK92" i="44"/>
  <c r="K93" i="46"/>
  <c r="K93" i="44"/>
  <c r="AA93" i="46"/>
  <c r="AA93" i="44"/>
  <c r="AQ93" i="46"/>
  <c r="AQ93" i="44"/>
  <c r="BG93" i="46"/>
  <c r="BG93" i="44"/>
  <c r="BO93" i="46"/>
  <c r="BO93" i="44"/>
  <c r="N94" i="46"/>
  <c r="N94" i="44"/>
  <c r="V94" i="46"/>
  <c r="V94" i="44"/>
  <c r="AD94" i="46"/>
  <c r="AD94" i="44"/>
  <c r="AT94" i="46"/>
  <c r="AT94" i="44"/>
  <c r="A93" i="27"/>
  <c r="A95" i="44"/>
  <c r="C95" i="46"/>
  <c r="C95" i="44" s="1"/>
  <c r="I95" i="46"/>
  <c r="I95" i="44"/>
  <c r="Q95" i="46"/>
  <c r="Q95" i="44"/>
  <c r="AG95" i="46"/>
  <c r="AG95" i="44"/>
  <c r="BE95" i="46"/>
  <c r="BE95" i="44"/>
  <c r="BM95" i="46"/>
  <c r="BM95" i="44"/>
  <c r="M96" i="46"/>
  <c r="M96" i="44"/>
  <c r="AK96" i="46"/>
  <c r="AK96" i="44"/>
  <c r="BI96" i="46"/>
  <c r="BI96" i="44"/>
  <c r="BQ96" i="46"/>
  <c r="BQ96" i="44"/>
  <c r="I97" i="46"/>
  <c r="I97" i="44"/>
  <c r="Y97" i="46"/>
  <c r="Y97" i="44"/>
  <c r="AG97" i="46"/>
  <c r="AG97" i="44"/>
  <c r="AW97" i="46"/>
  <c r="AW97" i="44"/>
  <c r="BE97" i="46"/>
  <c r="BE97" i="44"/>
  <c r="E98" i="46"/>
  <c r="E98" i="44"/>
  <c r="AC98" i="46"/>
  <c r="AC98" i="44"/>
  <c r="BQ98" i="46"/>
  <c r="BQ98" i="44"/>
  <c r="I99" i="46"/>
  <c r="I99" i="44"/>
  <c r="Q99" i="46"/>
  <c r="Q99" i="44"/>
  <c r="Y99" i="46"/>
  <c r="Y99" i="44"/>
  <c r="AG99" i="46"/>
  <c r="AG99" i="44"/>
  <c r="AW99" i="46"/>
  <c r="AW99" i="44"/>
  <c r="BE99" i="46"/>
  <c r="BE99" i="44"/>
  <c r="BM99" i="46"/>
  <c r="BM99" i="44"/>
  <c r="D100" i="46"/>
  <c r="D100" i="44"/>
  <c r="T100" i="46"/>
  <c r="T100" i="44"/>
  <c r="AB100" i="46"/>
  <c r="AB100" i="44"/>
  <c r="AZ100" i="46"/>
  <c r="AZ100" i="44"/>
  <c r="BH100" i="46"/>
  <c r="BH100" i="44"/>
  <c r="H101" i="46"/>
  <c r="H101" i="44"/>
  <c r="X101" i="46"/>
  <c r="X101" i="44"/>
  <c r="AF101" i="46"/>
  <c r="AF101" i="44"/>
  <c r="AN101" i="46"/>
  <c r="AN101" i="44"/>
  <c r="D102" i="46"/>
  <c r="D102" i="44"/>
  <c r="L102" i="46"/>
  <c r="L102" i="44"/>
  <c r="T102" i="46"/>
  <c r="T102" i="44"/>
  <c r="AB102" i="46"/>
  <c r="AB102" i="44"/>
  <c r="AJ102" i="46"/>
  <c r="AJ102" i="44"/>
  <c r="AZ102" i="46"/>
  <c r="AZ102" i="44"/>
  <c r="BP102" i="46"/>
  <c r="BP102" i="44"/>
  <c r="P103" i="46"/>
  <c r="P103" i="44"/>
  <c r="AF103" i="46"/>
  <c r="AF103" i="44"/>
  <c r="AV103" i="46"/>
  <c r="AV103" i="44"/>
  <c r="S104" i="46"/>
  <c r="S104" i="44"/>
  <c r="AA104" i="46"/>
  <c r="AA104" i="44"/>
  <c r="AQ104" i="46"/>
  <c r="AQ104" i="44"/>
  <c r="G105" i="46"/>
  <c r="G105" i="44"/>
  <c r="O105" i="46"/>
  <c r="O105" i="44"/>
  <c r="W105" i="46"/>
  <c r="W105" i="44"/>
  <c r="AE105" i="46"/>
  <c r="AE105" i="44"/>
  <c r="AM105" i="46"/>
  <c r="AM105" i="44"/>
  <c r="BK105" i="46"/>
  <c r="BK105" i="44"/>
  <c r="J106" i="46"/>
  <c r="J106" i="44"/>
  <c r="Z106" i="46"/>
  <c r="Z106" i="44"/>
  <c r="AP106" i="46"/>
  <c r="AP106" i="44"/>
  <c r="AX106" i="46"/>
  <c r="AX106" i="44"/>
  <c r="BF106" i="46"/>
  <c r="BF106" i="44"/>
  <c r="F107" i="46"/>
  <c r="F107" i="44"/>
  <c r="N107" i="46"/>
  <c r="N107" i="44"/>
  <c r="AD107" i="46"/>
  <c r="AD107" i="44"/>
  <c r="AL107" i="46"/>
  <c r="AL107" i="44"/>
  <c r="AT107" i="46"/>
  <c r="AT107" i="44"/>
  <c r="AO108" i="46"/>
  <c r="AO108" i="44"/>
  <c r="BM108" i="46"/>
  <c r="BM108" i="44"/>
  <c r="AN63" i="46"/>
  <c r="AN63" i="44"/>
  <c r="K66" i="46"/>
  <c r="K66" i="44"/>
  <c r="A66" i="27"/>
  <c r="A68" i="44"/>
  <c r="U71" i="46"/>
  <c r="U71" i="44"/>
  <c r="BA71" i="46"/>
  <c r="BA71" i="44"/>
  <c r="BH9" i="46"/>
  <c r="BH9" i="44"/>
  <c r="A39" i="27"/>
  <c r="C41" i="46"/>
  <c r="C41" i="44" s="1"/>
  <c r="AK42" i="46"/>
  <c r="AK42" i="44"/>
  <c r="AG43" i="46"/>
  <c r="AG43" i="44"/>
  <c r="A46" i="27"/>
  <c r="A48" i="44"/>
  <c r="C48" i="46"/>
  <c r="C48" i="44" s="1"/>
  <c r="R48" i="46"/>
  <c r="R48" i="44"/>
  <c r="AP48" i="46"/>
  <c r="AP48" i="44"/>
  <c r="BF48" i="46"/>
  <c r="BF48" i="44"/>
  <c r="M49" i="46"/>
  <c r="M49" i="44"/>
  <c r="BA49" i="46"/>
  <c r="BA49" i="44"/>
  <c r="BQ49" i="46"/>
  <c r="BQ49" i="44"/>
  <c r="AW50" i="46"/>
  <c r="AW50" i="44"/>
  <c r="BE50" i="46"/>
  <c r="BE50" i="44"/>
  <c r="AE51" i="46"/>
  <c r="AE51" i="44"/>
  <c r="Z52" i="46"/>
  <c r="Z52" i="44"/>
  <c r="D53" i="46"/>
  <c r="D53" i="44"/>
  <c r="L53" i="46"/>
  <c r="L53" i="44"/>
  <c r="AJ53" i="46"/>
  <c r="AJ53" i="44"/>
  <c r="AR53" i="46"/>
  <c r="AR53" i="44"/>
  <c r="BH53" i="46"/>
  <c r="BH53" i="44"/>
  <c r="P54" i="46"/>
  <c r="P54" i="44"/>
  <c r="AF54" i="46"/>
  <c r="AF54" i="44"/>
  <c r="AV54" i="46"/>
  <c r="AV54" i="44"/>
  <c r="BD54" i="46"/>
  <c r="BD54" i="44"/>
  <c r="N55" i="46"/>
  <c r="N55" i="44"/>
  <c r="AL55" i="46"/>
  <c r="AL55" i="44"/>
  <c r="BB55" i="46"/>
  <c r="BB55" i="44"/>
  <c r="A54" i="27"/>
  <c r="C56" i="46"/>
  <c r="C56" i="44" s="1"/>
  <c r="A56" i="44"/>
  <c r="AX56" i="46"/>
  <c r="AX56" i="44"/>
  <c r="BF56" i="46"/>
  <c r="BF56" i="44"/>
  <c r="BN56" i="46"/>
  <c r="BN56" i="44"/>
  <c r="F57" i="46"/>
  <c r="F57" i="44"/>
  <c r="N57" i="46"/>
  <c r="N57" i="44"/>
  <c r="AD57" i="46"/>
  <c r="AD57" i="44"/>
  <c r="AT57" i="46"/>
  <c r="AT57" i="44"/>
  <c r="BJ57" i="46"/>
  <c r="BJ57" i="44"/>
  <c r="A56" i="27"/>
  <c r="C58" i="46"/>
  <c r="C58" i="44" s="1"/>
  <c r="A58" i="44"/>
  <c r="J58" i="46"/>
  <c r="J58" i="44"/>
  <c r="Z58" i="46"/>
  <c r="Z58" i="44"/>
  <c r="AP58" i="46"/>
  <c r="AP58" i="44"/>
  <c r="BN58" i="46"/>
  <c r="BN58" i="44"/>
  <c r="E59" i="46"/>
  <c r="E59" i="44"/>
  <c r="M59" i="46"/>
  <c r="M59" i="44"/>
  <c r="U59" i="46"/>
  <c r="U59" i="44"/>
  <c r="AK59" i="46"/>
  <c r="AK59" i="44"/>
  <c r="AS59" i="46"/>
  <c r="AS59" i="44"/>
  <c r="BA59" i="46"/>
  <c r="BA59" i="44"/>
  <c r="BI59" i="46"/>
  <c r="BI59" i="44"/>
  <c r="BQ59" i="46"/>
  <c r="BQ59" i="44"/>
  <c r="Q60" i="46"/>
  <c r="Q60" i="44"/>
  <c r="AG60" i="46"/>
  <c r="AG60" i="44"/>
  <c r="AO60" i="46"/>
  <c r="AO60" i="44"/>
  <c r="AW60" i="46"/>
  <c r="AW60" i="44"/>
  <c r="BM60" i="46"/>
  <c r="BM60" i="44"/>
  <c r="O65" i="46"/>
  <c r="O65" i="44"/>
  <c r="BM43" i="46"/>
  <c r="BM43" i="44"/>
  <c r="AZ44" i="46"/>
  <c r="AZ44" i="44"/>
  <c r="AJ44" i="44"/>
  <c r="H63" i="44"/>
  <c r="Q70" i="44"/>
  <c r="AI74" i="44"/>
  <c r="E80" i="44"/>
  <c r="W85" i="44"/>
  <c r="AO95" i="44"/>
  <c r="BH102" i="44"/>
  <c r="AH106" i="44"/>
  <c r="AO115" i="44"/>
  <c r="BA116" i="44"/>
  <c r="L120" i="44"/>
  <c r="C113" i="46"/>
  <c r="C113" i="44" s="1"/>
  <c r="L118" i="44"/>
  <c r="A108" i="44"/>
  <c r="A113" i="44"/>
  <c r="Y108" i="44"/>
  <c r="E109" i="44"/>
  <c r="AK109" i="44"/>
  <c r="P110" i="44"/>
  <c r="N112" i="44"/>
  <c r="AL112" i="44"/>
  <c r="AX113" i="44"/>
  <c r="BN113" i="44"/>
  <c r="BI114" i="44"/>
  <c r="U116" i="44"/>
  <c r="P119" i="44"/>
  <c r="AM121" i="44"/>
  <c r="BC121" i="44"/>
  <c r="K122" i="44"/>
  <c r="J124" i="44"/>
  <c r="M125" i="44"/>
  <c r="BQ125" i="44"/>
  <c r="BP127" i="44"/>
  <c r="AV128" i="44"/>
  <c r="AU132" i="44"/>
  <c r="AI133" i="44"/>
  <c r="AY133" i="44"/>
  <c r="AT134" i="44"/>
  <c r="BJ134" i="44"/>
  <c r="I135" i="44"/>
  <c r="BB107" i="44"/>
  <c r="Z113" i="44"/>
  <c r="C124" i="46"/>
  <c r="C124" i="44" s="1"/>
  <c r="BI109" i="44"/>
  <c r="X110" i="44"/>
  <c r="AA111" i="44"/>
  <c r="AK114" i="44"/>
  <c r="Y115" i="44"/>
  <c r="E116" i="44"/>
  <c r="AS116" i="44"/>
  <c r="AZ120" i="44"/>
  <c r="BP120" i="44"/>
  <c r="W121" i="44"/>
  <c r="AI122" i="44"/>
  <c r="BG122" i="44"/>
  <c r="V123" i="44"/>
  <c r="AL123" i="44"/>
  <c r="BJ123" i="44"/>
  <c r="AO126" i="44"/>
  <c r="X128" i="44"/>
  <c r="AY129" i="44"/>
  <c r="S131" i="44"/>
  <c r="AI131" i="44"/>
  <c r="BK132" i="44"/>
  <c r="BO133" i="44"/>
  <c r="AC136" i="44"/>
  <c r="AS136" i="44"/>
  <c r="C108" i="46"/>
  <c r="C108" i="44" s="1"/>
  <c r="M109" i="44"/>
  <c r="K111" i="44"/>
  <c r="AY111" i="44"/>
  <c r="F112" i="44"/>
  <c r="V112" i="44"/>
  <c r="AS109" i="44"/>
  <c r="AF110" i="44"/>
  <c r="S111" i="44"/>
  <c r="BF113" i="44"/>
  <c r="BA114" i="44"/>
  <c r="M116" i="44"/>
  <c r="BP118" i="44"/>
  <c r="D120" i="44"/>
  <c r="BQ109" i="44"/>
  <c r="BL110" i="44"/>
  <c r="AD112" i="44"/>
  <c r="M114" i="44"/>
  <c r="AG115" i="44"/>
  <c r="BM115" i="44"/>
  <c r="Y117" i="44"/>
  <c r="AW117" i="44"/>
  <c r="D118" i="44"/>
  <c r="AB118" i="44"/>
  <c r="W55" i="44"/>
  <c r="AK46" i="44"/>
  <c r="BM54" i="44"/>
  <c r="S29" i="46"/>
  <c r="L27" i="44"/>
  <c r="AS44" i="44"/>
  <c r="AY48" i="44"/>
  <c r="AE55" i="44"/>
  <c r="AQ58" i="44"/>
  <c r="A60" i="44"/>
  <c r="BG8" i="44"/>
  <c r="BL28" i="44"/>
  <c r="AD32" i="44"/>
  <c r="W38" i="44"/>
  <c r="AX43" i="44"/>
  <c r="BE45" i="44"/>
  <c r="AS46" i="44"/>
  <c r="AT49" i="44"/>
  <c r="U53" i="44"/>
  <c r="BI53" i="44"/>
  <c r="Y54" i="44"/>
  <c r="S58" i="44"/>
  <c r="AY58" i="44"/>
  <c r="W67" i="44"/>
  <c r="AH95" i="44"/>
  <c r="L104" i="44"/>
  <c r="AV105" i="44"/>
  <c r="AM107" i="44"/>
  <c r="AY41" i="44"/>
  <c r="AN28" i="44"/>
  <c r="AR35" i="44"/>
  <c r="AM47" i="44"/>
  <c r="AL49" i="44"/>
  <c r="AY52" i="44"/>
  <c r="K58" i="44"/>
  <c r="C50" i="46"/>
  <c r="C50" i="44" s="1"/>
  <c r="C99" i="46"/>
  <c r="C99" i="44" s="1"/>
  <c r="BC23" i="44"/>
  <c r="AY29" i="44"/>
  <c r="AU38" i="44"/>
  <c r="BA44" i="44"/>
  <c r="BM45" i="44"/>
  <c r="BG48" i="44"/>
  <c r="BG52" i="44"/>
  <c r="AC53" i="44"/>
  <c r="S56" i="44"/>
  <c r="BB58" i="44"/>
  <c r="BE59" i="44"/>
  <c r="J81" i="44"/>
  <c r="Y83" i="44"/>
  <c r="AV85" i="44"/>
  <c r="T37" i="44"/>
  <c r="BF31" i="44"/>
  <c r="AO45" i="44"/>
  <c r="AH50" i="44"/>
  <c r="AA24" i="44"/>
  <c r="BB42" i="44"/>
  <c r="BF43" i="44"/>
  <c r="BA46" i="44"/>
  <c r="BO48" i="44"/>
  <c r="BB49" i="44"/>
  <c r="AV51" i="44"/>
  <c r="BQ53" i="44"/>
  <c r="AA56" i="44"/>
  <c r="AY56" i="44"/>
  <c r="BK57" i="44"/>
  <c r="AA58" i="44"/>
  <c r="AE67" i="44"/>
  <c r="BE83" i="44"/>
  <c r="H85" i="44"/>
  <c r="AE47" i="44"/>
  <c r="AT30" i="44"/>
  <c r="BC33" i="44"/>
  <c r="BD36" i="44"/>
  <c r="Q45" i="44"/>
  <c r="G47" i="44"/>
  <c r="H51" i="44"/>
  <c r="E53" i="44"/>
  <c r="O55" i="44"/>
  <c r="BC55" i="44"/>
  <c r="AM57" i="44"/>
  <c r="BF34" i="44"/>
  <c r="J50" i="44"/>
  <c r="A43" i="44"/>
  <c r="C60" i="46"/>
  <c r="C60" i="44" s="1"/>
  <c r="H28" i="44"/>
  <c r="AX31" i="44"/>
  <c r="AB37" i="44"/>
  <c r="AC46" i="44"/>
  <c r="AQ48" i="44"/>
  <c r="AD49" i="44"/>
  <c r="Z50" i="44"/>
  <c r="AF51" i="44"/>
  <c r="M53" i="44"/>
  <c r="BA53" i="44"/>
  <c r="Q54" i="44"/>
  <c r="BE54" i="44"/>
  <c r="AQ56" i="44"/>
  <c r="BG56" i="44"/>
  <c r="W57" i="44"/>
  <c r="AU57" i="44"/>
  <c r="BO58" i="44"/>
  <c r="AO62" i="44"/>
  <c r="BQ64" i="44"/>
  <c r="R17" i="44"/>
  <c r="AI68" i="44"/>
  <c r="J72" i="44"/>
  <c r="AW10" i="44"/>
  <c r="E12" i="44"/>
  <c r="AB52" i="44"/>
  <c r="F59" i="44"/>
  <c r="I63" i="44"/>
  <c r="G67" i="44"/>
  <c r="AU87" i="44"/>
  <c r="W89" i="44"/>
  <c r="BN97" i="44"/>
  <c r="Q101" i="44"/>
  <c r="AH108" i="44"/>
  <c r="Q110" i="44"/>
  <c r="BB114" i="44"/>
  <c r="AD116" i="44"/>
  <c r="AT116" i="44"/>
  <c r="AO119" i="44"/>
  <c r="V59" i="44"/>
  <c r="M61" i="44"/>
  <c r="A81" i="44"/>
  <c r="C70" i="46"/>
  <c r="C70" i="44" s="1"/>
  <c r="AA7" i="44"/>
  <c r="AK12" i="44"/>
  <c r="T56" i="44"/>
  <c r="Y63" i="44"/>
  <c r="BK67" i="44"/>
  <c r="BF79" i="44"/>
  <c r="R81" i="44"/>
  <c r="BF81" i="44"/>
  <c r="I83" i="44"/>
  <c r="AO83" i="44"/>
  <c r="AI88" i="44"/>
  <c r="BP91" i="44"/>
  <c r="R95" i="44"/>
  <c r="AE107" i="44"/>
  <c r="AU107" i="44"/>
  <c r="A7" i="44"/>
  <c r="BD8" i="44"/>
  <c r="N13" i="44"/>
  <c r="BE51" i="44"/>
  <c r="BB59" i="44"/>
  <c r="AB66" i="44"/>
  <c r="K68" i="44"/>
  <c r="Z72" i="44"/>
  <c r="BN72" i="44"/>
  <c r="D74" i="44"/>
  <c r="BN76" i="44"/>
  <c r="J79" i="44"/>
  <c r="AL82" i="44"/>
  <c r="AS84" i="44"/>
  <c r="X85" i="44"/>
  <c r="O9" i="44"/>
  <c r="BM14" i="44"/>
  <c r="H33" i="44"/>
  <c r="AK61" i="44"/>
  <c r="AV65" i="44"/>
  <c r="AR66" i="44"/>
  <c r="AI86" i="44"/>
  <c r="BO86" i="44"/>
  <c r="W94" i="44"/>
  <c r="F96" i="44"/>
  <c r="AP99" i="44"/>
  <c r="AK102" i="44"/>
  <c r="BG106" i="44"/>
  <c r="BE110" i="44"/>
  <c r="AJ111" i="44"/>
  <c r="AL114" i="44"/>
  <c r="AP115" i="44"/>
  <c r="BQ118" i="44"/>
  <c r="AM15" i="44"/>
  <c r="AF33" i="44"/>
  <c r="V61" i="46"/>
  <c r="V61" i="44"/>
  <c r="AR86" i="46"/>
  <c r="AR86" i="44"/>
  <c r="AB88" i="46"/>
  <c r="AB88" i="44"/>
  <c r="S90" i="46"/>
  <c r="S90" i="44"/>
  <c r="BM92" i="46"/>
  <c r="BM92" i="44"/>
  <c r="M26" i="44"/>
  <c r="BP38" i="44"/>
  <c r="J44" i="44"/>
  <c r="U51" i="44"/>
  <c r="AD54" i="44"/>
  <c r="AQ60" i="44"/>
  <c r="BF63" i="46"/>
  <c r="BF63" i="44"/>
  <c r="O82" i="46"/>
  <c r="O82" i="44"/>
  <c r="M13" i="44"/>
  <c r="AY22" i="44"/>
  <c r="BQ28" i="44"/>
  <c r="AG37" i="44"/>
  <c r="W43" i="44"/>
  <c r="AB47" i="44"/>
  <c r="BL48" i="44"/>
  <c r="AM50" i="44"/>
  <c r="BD52" i="44"/>
  <c r="AX53" i="44"/>
  <c r="P56" i="44"/>
  <c r="BH57" i="44"/>
  <c r="BD58" i="44"/>
  <c r="G71" i="44"/>
  <c r="H74" i="44"/>
  <c r="AE78" i="44"/>
  <c r="AY79" i="44"/>
  <c r="W80" i="44"/>
  <c r="AK91" i="44"/>
  <c r="AS93" i="44"/>
  <c r="K97" i="44"/>
  <c r="AY97" i="44"/>
  <c r="O98" i="44"/>
  <c r="A77" i="44"/>
  <c r="AR23" i="44"/>
  <c r="AC26" i="44"/>
  <c r="BK31" i="44"/>
  <c r="BP33" i="44"/>
  <c r="AK36" i="44"/>
  <c r="AO37" i="44"/>
  <c r="AQ42" i="44"/>
  <c r="BN44" i="44"/>
  <c r="BJ45" i="44"/>
  <c r="F54" i="44"/>
  <c r="D55" i="44"/>
  <c r="AB55" i="44"/>
  <c r="BL56" i="44"/>
  <c r="T57" i="44"/>
  <c r="P58" i="44"/>
  <c r="AN58" i="44"/>
  <c r="AK66" i="44"/>
  <c r="BH68" i="44"/>
  <c r="AU71" i="44"/>
  <c r="BF75" i="44"/>
  <c r="AR77" i="44"/>
  <c r="AH78" i="44"/>
  <c r="BH86" i="44"/>
  <c r="K87" i="44"/>
  <c r="T88" i="44"/>
  <c r="AU88" i="44"/>
  <c r="BP92" i="44"/>
  <c r="K94" i="44"/>
  <c r="AI94" i="44"/>
  <c r="S95" i="44"/>
  <c r="AI95" i="44"/>
  <c r="AX96" i="44"/>
  <c r="S97" i="44"/>
  <c r="BC98" i="44"/>
  <c r="AT99" i="44"/>
  <c r="AW100" i="44"/>
  <c r="M103" i="44"/>
  <c r="BL104" i="44"/>
  <c r="BP105" i="44"/>
  <c r="X66" i="46"/>
  <c r="X66" i="44"/>
  <c r="J75" i="46"/>
  <c r="J75" i="44"/>
  <c r="BK77" i="46"/>
  <c r="BK77" i="44"/>
  <c r="AD97" i="46"/>
  <c r="AD97" i="44"/>
  <c r="I100" i="46"/>
  <c r="I100" i="44"/>
  <c r="K107" i="46"/>
  <c r="K107" i="44"/>
  <c r="AD108" i="46"/>
  <c r="AD108" i="44"/>
  <c r="BB108" i="46"/>
  <c r="BB108" i="44"/>
  <c r="E110" i="46"/>
  <c r="E110" i="44"/>
  <c r="AC110" i="46"/>
  <c r="AC110" i="44"/>
  <c r="BI110" i="46"/>
  <c r="BI110" i="44"/>
  <c r="S112" i="46"/>
  <c r="S112" i="44"/>
  <c r="BN114" i="46"/>
  <c r="BN114" i="44"/>
  <c r="BB115" i="46"/>
  <c r="BB115" i="44"/>
  <c r="BJ115" i="46"/>
  <c r="BJ115" i="44"/>
  <c r="J116" i="46"/>
  <c r="J116" i="44"/>
  <c r="Z116" i="46"/>
  <c r="Z116" i="44"/>
  <c r="AG118" i="46"/>
  <c r="AG118" i="44"/>
  <c r="AW118" i="46"/>
  <c r="AW118" i="44"/>
  <c r="BE118" i="46"/>
  <c r="BE118" i="44"/>
  <c r="M119" i="46"/>
  <c r="M119" i="44"/>
  <c r="D121" i="46"/>
  <c r="D121" i="44"/>
  <c r="L121" i="46"/>
  <c r="L121" i="44"/>
  <c r="AB121" i="46"/>
  <c r="AB121" i="44"/>
  <c r="BH121" i="46"/>
  <c r="BH121" i="44"/>
  <c r="H122" i="46"/>
  <c r="H122" i="44"/>
  <c r="AF122" i="46"/>
  <c r="AF122" i="44"/>
  <c r="AN122" i="46"/>
  <c r="AN122" i="44"/>
  <c r="AV122" i="46"/>
  <c r="AV122" i="44"/>
  <c r="S123" i="46"/>
  <c r="S123" i="44"/>
  <c r="BC124" i="46"/>
  <c r="BC124" i="44"/>
  <c r="Z125" i="46"/>
  <c r="Z125" i="44"/>
  <c r="AH125" i="46"/>
  <c r="AH125" i="44"/>
  <c r="AP125" i="46"/>
  <c r="AP125" i="44"/>
  <c r="BF125" i="46"/>
  <c r="BF125" i="44"/>
  <c r="BN125" i="46"/>
  <c r="BN125" i="44"/>
  <c r="N126" i="46"/>
  <c r="N126" i="44"/>
  <c r="V126" i="46"/>
  <c r="V126" i="44"/>
  <c r="AD126" i="46"/>
  <c r="AD126" i="44"/>
  <c r="AL126" i="46"/>
  <c r="AL126" i="44"/>
  <c r="BB126" i="46"/>
  <c r="BB126" i="44"/>
  <c r="BE127" i="46"/>
  <c r="BE127" i="44"/>
  <c r="M128" i="46"/>
  <c r="M128" i="44"/>
  <c r="U128" i="46"/>
  <c r="U128" i="44"/>
  <c r="AC128" i="46"/>
  <c r="AC128" i="44"/>
  <c r="BI128" i="46"/>
  <c r="BI128" i="44"/>
  <c r="H129" i="46"/>
  <c r="H129" i="44"/>
  <c r="P129" i="46"/>
  <c r="P129" i="44"/>
  <c r="AN129" i="46"/>
  <c r="AN129" i="44"/>
  <c r="AB130" i="46"/>
  <c r="AB130" i="44"/>
  <c r="AZ130" i="46"/>
  <c r="AZ130" i="44"/>
  <c r="BH130" i="46"/>
  <c r="BH130" i="44"/>
  <c r="AN131" i="46"/>
  <c r="AN131" i="44"/>
  <c r="AV131" i="46"/>
  <c r="AV131" i="44"/>
  <c r="BD131" i="46"/>
  <c r="BD131" i="44"/>
  <c r="L132" i="46"/>
  <c r="L132" i="44"/>
  <c r="AJ132" i="46"/>
  <c r="AJ132" i="44"/>
  <c r="BH132" i="46"/>
  <c r="BH132" i="44"/>
  <c r="BP132" i="46"/>
  <c r="BP132" i="44"/>
  <c r="BL133" i="46"/>
  <c r="BL133" i="44"/>
  <c r="K134" i="46"/>
  <c r="K134" i="44"/>
  <c r="AA134" i="46"/>
  <c r="AA134" i="44"/>
  <c r="AI134" i="46"/>
  <c r="AI134" i="44"/>
  <c r="AY134" i="46"/>
  <c r="AY134" i="44"/>
  <c r="BG134" i="46"/>
  <c r="BG134" i="44"/>
  <c r="V135" i="46"/>
  <c r="V135" i="44"/>
  <c r="AD135" i="46"/>
  <c r="AD135" i="44"/>
  <c r="AL135" i="46"/>
  <c r="AL135" i="44"/>
  <c r="BB135" i="46"/>
  <c r="BB135" i="44"/>
  <c r="BJ135" i="46"/>
  <c r="BJ135" i="44"/>
  <c r="J136" i="46"/>
  <c r="J136" i="44"/>
  <c r="R136" i="46"/>
  <c r="R136" i="44"/>
  <c r="AH136" i="46"/>
  <c r="AH136" i="44"/>
  <c r="AX136" i="46"/>
  <c r="AX136" i="44"/>
  <c r="BN136" i="46"/>
  <c r="BN136" i="44"/>
  <c r="D137" i="46"/>
  <c r="D137" i="44"/>
  <c r="L137" i="46"/>
  <c r="L137" i="44"/>
  <c r="T137" i="46"/>
  <c r="T137" i="44"/>
  <c r="BH137" i="46"/>
  <c r="BH137" i="44"/>
  <c r="H138" i="46"/>
  <c r="H138" i="44"/>
  <c r="P138" i="46"/>
  <c r="P138" i="44"/>
  <c r="AF138" i="46"/>
  <c r="AF138" i="44"/>
  <c r="AV138" i="46"/>
  <c r="AV138" i="44"/>
  <c r="BD138" i="46"/>
  <c r="BD138" i="44"/>
  <c r="AI139" i="46"/>
  <c r="AI139" i="44"/>
  <c r="AY139" i="46"/>
  <c r="AY139" i="44"/>
  <c r="W140" i="46"/>
  <c r="W140" i="44"/>
  <c r="BC140" i="46"/>
  <c r="BC140" i="44"/>
  <c r="K141" i="46"/>
  <c r="K141" i="44"/>
  <c r="AA141" i="46"/>
  <c r="AA141" i="44"/>
  <c r="AY141" i="46"/>
  <c r="AY141" i="44"/>
  <c r="BO141" i="46"/>
  <c r="BO141" i="44"/>
  <c r="AM142" i="46"/>
  <c r="AM142" i="44"/>
  <c r="AU142" i="46"/>
  <c r="AU142" i="44"/>
  <c r="J143" i="46"/>
  <c r="J143" i="44"/>
  <c r="Z143" i="46"/>
  <c r="Z143" i="44"/>
  <c r="AH143" i="46"/>
  <c r="AH143" i="44"/>
  <c r="AP143" i="46"/>
  <c r="AP143" i="44"/>
  <c r="BF143" i="46"/>
  <c r="BF143" i="44"/>
  <c r="BN143" i="46"/>
  <c r="BN143" i="44"/>
  <c r="F144" i="46"/>
  <c r="F144" i="44"/>
  <c r="AL144" i="46"/>
  <c r="AL144" i="44"/>
  <c r="AT144" i="46"/>
  <c r="AT144" i="44"/>
  <c r="BB144" i="46"/>
  <c r="BB144" i="44"/>
  <c r="BJ144" i="46"/>
  <c r="BJ144" i="44"/>
  <c r="J145" i="46"/>
  <c r="J145" i="44"/>
  <c r="R145" i="46"/>
  <c r="R145" i="44"/>
  <c r="Z145" i="46"/>
  <c r="Z145" i="44"/>
  <c r="AP145" i="46"/>
  <c r="AP145" i="44"/>
  <c r="AX145" i="46"/>
  <c r="AX145" i="44"/>
  <c r="U146" i="46"/>
  <c r="U146" i="44"/>
  <c r="AC146" i="46"/>
  <c r="AC146" i="44"/>
  <c r="AS146" i="46"/>
  <c r="AS146" i="44"/>
  <c r="BA146" i="46"/>
  <c r="BA146" i="44"/>
  <c r="BI146" i="46"/>
  <c r="BI146" i="44"/>
  <c r="I147" i="46"/>
  <c r="I147" i="44"/>
  <c r="Q147" i="46"/>
  <c r="Q147" i="44"/>
  <c r="AO147" i="46"/>
  <c r="AO147" i="44"/>
  <c r="AW147" i="46"/>
  <c r="AW147" i="44"/>
  <c r="BE147" i="46"/>
  <c r="BE147" i="44"/>
  <c r="BM147" i="46"/>
  <c r="BM147" i="44"/>
  <c r="E148" i="46"/>
  <c r="E148" i="44"/>
  <c r="U148" i="46"/>
  <c r="U148" i="44"/>
  <c r="AC148" i="46"/>
  <c r="AC148" i="44"/>
  <c r="BA148" i="46"/>
  <c r="BA148" i="44"/>
  <c r="BI148" i="46"/>
  <c r="BI148" i="44"/>
  <c r="F149" i="46"/>
  <c r="F149" i="44"/>
  <c r="N149" i="46"/>
  <c r="N149" i="44"/>
  <c r="AD149" i="46"/>
  <c r="AD149" i="44"/>
  <c r="AL149" i="46"/>
  <c r="AL149" i="44"/>
  <c r="AT149" i="46"/>
  <c r="AT149" i="44"/>
  <c r="BJ149" i="46"/>
  <c r="BJ149" i="44"/>
  <c r="J150" i="46"/>
  <c r="J150" i="44"/>
  <c r="Z150" i="46"/>
  <c r="Z150" i="44"/>
  <c r="AX150" i="46"/>
  <c r="AX150" i="44"/>
  <c r="BF150" i="46"/>
  <c r="BF150" i="44"/>
  <c r="E151" i="46"/>
  <c r="E151" i="44"/>
  <c r="M151" i="46"/>
  <c r="M151" i="44"/>
  <c r="U151" i="46"/>
  <c r="U151" i="44"/>
  <c r="AK151" i="46"/>
  <c r="AK151" i="44"/>
  <c r="AS151" i="46"/>
  <c r="AS151" i="44"/>
  <c r="BI151" i="46"/>
  <c r="BI151" i="44"/>
  <c r="I152" i="46"/>
  <c r="I152" i="44"/>
  <c r="Q152" i="46"/>
  <c r="Q152" i="44"/>
  <c r="AG152" i="46"/>
  <c r="AG152" i="44"/>
  <c r="BE152" i="46"/>
  <c r="BE152" i="44"/>
  <c r="E153" i="46"/>
  <c r="E153" i="44"/>
  <c r="M153" i="46"/>
  <c r="M153" i="44"/>
  <c r="U153" i="46"/>
  <c r="U153" i="44"/>
  <c r="BC34" i="44"/>
  <c r="BK50" i="44"/>
  <c r="BP55" i="44"/>
  <c r="O96" i="44"/>
  <c r="AQ67" i="46"/>
  <c r="AQ67" i="44"/>
  <c r="Z80" i="46"/>
  <c r="Z80" i="44"/>
  <c r="X93" i="46"/>
  <c r="X93" i="44"/>
  <c r="BJ95" i="46"/>
  <c r="BJ95" i="44"/>
  <c r="N97" i="46"/>
  <c r="N97" i="44"/>
  <c r="BJ97" i="46"/>
  <c r="BJ97" i="44"/>
  <c r="AW102" i="46"/>
  <c r="AW102" i="44"/>
  <c r="BH105" i="46"/>
  <c r="BH105" i="44"/>
  <c r="A96" i="44"/>
  <c r="AV10" i="44"/>
  <c r="H19" i="44"/>
  <c r="Q27" i="44"/>
  <c r="BG32" i="44"/>
  <c r="R44" i="44"/>
  <c r="AX46" i="44"/>
  <c r="Z53" i="44"/>
  <c r="N54" i="44"/>
  <c r="AR57" i="44"/>
  <c r="X58" i="44"/>
  <c r="BA91" i="44"/>
  <c r="BB95" i="44"/>
  <c r="BK98" i="44"/>
  <c r="AL99" i="44"/>
  <c r="AG102" i="44"/>
  <c r="Z109" i="44"/>
  <c r="A80" i="44"/>
  <c r="C77" i="46"/>
  <c r="C77" i="44" s="1"/>
  <c r="C109" i="46"/>
  <c r="C109" i="44" s="1"/>
  <c r="T14" i="44"/>
  <c r="BH20" i="44"/>
  <c r="AF24" i="44"/>
  <c r="AJ40" i="44"/>
  <c r="BL41" i="44"/>
  <c r="AR47" i="44"/>
  <c r="G50" i="44"/>
  <c r="E51" i="44"/>
  <c r="P52" i="44"/>
  <c r="L55" i="44"/>
  <c r="BP57" i="44"/>
  <c r="AV58" i="44"/>
  <c r="AD60" i="44"/>
  <c r="AD61" i="44"/>
  <c r="Z75" i="44"/>
  <c r="K76" i="44"/>
  <c r="J78" i="44"/>
  <c r="AU78" i="44"/>
  <c r="S81" i="44"/>
  <c r="BH85" i="44"/>
  <c r="AZ88" i="44"/>
  <c r="H89" i="44"/>
  <c r="AC91" i="44"/>
  <c r="AK93" i="44"/>
  <c r="S94" i="44"/>
  <c r="K95" i="44"/>
  <c r="AA95" i="44"/>
  <c r="AE98" i="44"/>
  <c r="V99" i="44"/>
  <c r="BB99" i="44"/>
  <c r="BJ102" i="44"/>
  <c r="AC103" i="44"/>
  <c r="BI103" i="44"/>
  <c r="AO105" i="44"/>
  <c r="O106" i="44"/>
  <c r="BG107" i="44"/>
  <c r="AQ108" i="44"/>
  <c r="BG108" i="44"/>
  <c r="J109" i="44"/>
  <c r="AE109" i="44"/>
  <c r="AH110" i="44"/>
  <c r="BP113" i="44"/>
  <c r="AH114" i="44"/>
  <c r="K115" i="44"/>
  <c r="N117" i="44"/>
  <c r="AD117" i="44"/>
  <c r="I118" i="44"/>
  <c r="AC119" i="44"/>
  <c r="W124" i="44"/>
  <c r="F126" i="44"/>
  <c r="AO127" i="44"/>
  <c r="AK128" i="44"/>
  <c r="BL131" i="44"/>
  <c r="X133" i="44"/>
  <c r="G142" i="44"/>
  <c r="W68" i="46"/>
  <c r="W68" i="44"/>
  <c r="AC83" i="46"/>
  <c r="AC83" i="44"/>
  <c r="AW84" i="46"/>
  <c r="AW84" i="44"/>
  <c r="AI89" i="46"/>
  <c r="AI89" i="44"/>
  <c r="W106" i="46"/>
  <c r="W106" i="44"/>
  <c r="H14" i="44"/>
  <c r="AQ30" i="44"/>
  <c r="T38" i="44"/>
  <c r="AU43" i="44"/>
  <c r="BL52" i="44"/>
  <c r="BF53" i="44"/>
  <c r="X56" i="44"/>
  <c r="D57" i="44"/>
  <c r="BL58" i="44"/>
  <c r="J63" i="44"/>
  <c r="T68" i="44"/>
  <c r="BN82" i="44"/>
  <c r="BK86" i="44"/>
  <c r="BD93" i="44"/>
  <c r="BF96" i="44"/>
  <c r="AC101" i="44"/>
  <c r="A101" i="44"/>
  <c r="A62" i="44"/>
  <c r="C100" i="46"/>
  <c r="C100" i="44" s="1"/>
  <c r="H11" i="44"/>
  <c r="E21" i="44"/>
  <c r="AG25" i="44"/>
  <c r="M28" i="44"/>
  <c r="BQ36" i="44"/>
  <c r="K42" i="44"/>
  <c r="AP44" i="44"/>
  <c r="BN46" i="44"/>
  <c r="AZ47" i="44"/>
  <c r="AS51" i="44"/>
  <c r="BB54" i="44"/>
  <c r="AR55" i="44"/>
  <c r="H56" i="44"/>
  <c r="AB57" i="44"/>
  <c r="AH63" i="44"/>
  <c r="AL64" i="44"/>
  <c r="BQ66" i="44"/>
  <c r="O69" i="44"/>
  <c r="Z71" i="44"/>
  <c r="AE75" i="44"/>
  <c r="AI79" i="44"/>
  <c r="BM85" i="44"/>
  <c r="AA87" i="44"/>
  <c r="BD87" i="44"/>
  <c r="P89" i="44"/>
  <c r="AN93" i="44"/>
  <c r="AV94" i="44"/>
  <c r="N95" i="44"/>
  <c r="AD95" i="44"/>
  <c r="AQ95" i="44"/>
  <c r="G98" i="44"/>
  <c r="F99" i="44"/>
  <c r="F100" i="44"/>
  <c r="BM102" i="44"/>
  <c r="X104" i="44"/>
  <c r="I105" i="44"/>
  <c r="AR105" i="44"/>
  <c r="H107" i="44"/>
  <c r="BL107" i="44"/>
  <c r="BJ108" i="44"/>
  <c r="AH109" i="44"/>
  <c r="BF114" i="44"/>
  <c r="BA119" i="44"/>
  <c r="N59" i="46"/>
  <c r="N59" i="44"/>
  <c r="BA64" i="46"/>
  <c r="BA64" i="44"/>
  <c r="D86" i="46"/>
  <c r="D86" i="44"/>
  <c r="BD94" i="46"/>
  <c r="BD94" i="44"/>
  <c r="BC96" i="46"/>
  <c r="BC96" i="44"/>
  <c r="BK96" i="46"/>
  <c r="BK96" i="44"/>
  <c r="AD100" i="46"/>
  <c r="AD100" i="44"/>
  <c r="AX101" i="46"/>
  <c r="AX101" i="44"/>
  <c r="BF101" i="46"/>
  <c r="BF101" i="44"/>
  <c r="J103" i="46"/>
  <c r="J103" i="44"/>
  <c r="AP103" i="46"/>
  <c r="AP103" i="44"/>
  <c r="E104" i="46"/>
  <c r="E104" i="44"/>
  <c r="X107" i="46"/>
  <c r="X107" i="44"/>
  <c r="AN107" i="46"/>
  <c r="AN107" i="44"/>
  <c r="BD107" i="46"/>
  <c r="BD107" i="44"/>
  <c r="BC109" i="46"/>
  <c r="BC109" i="44"/>
  <c r="BK109" i="46"/>
  <c r="BK109" i="44"/>
  <c r="R110" i="46"/>
  <c r="R110" i="44"/>
  <c r="AP110" i="46"/>
  <c r="AP110" i="44"/>
  <c r="BN110" i="46"/>
  <c r="BN110" i="44"/>
  <c r="M111" i="46"/>
  <c r="M111" i="44"/>
  <c r="AK111" i="46"/>
  <c r="AK111" i="44"/>
  <c r="P112" i="46"/>
  <c r="P112" i="44"/>
  <c r="AN112" i="46"/>
  <c r="AN112" i="44"/>
  <c r="BD112" i="46"/>
  <c r="BD112" i="44"/>
  <c r="BL112" i="46"/>
  <c r="BL112" i="44"/>
  <c r="T113" i="46"/>
  <c r="T113" i="44"/>
  <c r="AJ113" i="46"/>
  <c r="AJ113" i="44"/>
  <c r="AR113" i="46"/>
  <c r="AR113" i="44"/>
  <c r="AZ113" i="46"/>
  <c r="AZ113" i="44"/>
  <c r="AU114" i="46"/>
  <c r="AU114" i="44"/>
  <c r="S115" i="46"/>
  <c r="S115" i="44"/>
  <c r="AI115" i="46"/>
  <c r="AI115" i="44"/>
  <c r="G116" i="46"/>
  <c r="G116" i="44"/>
  <c r="K117" i="46"/>
  <c r="K117" i="44"/>
  <c r="AQ117" i="46"/>
  <c r="AQ117" i="44"/>
  <c r="BG117" i="46"/>
  <c r="BG117" i="44"/>
  <c r="BO117" i="46"/>
  <c r="BO117" i="44"/>
  <c r="V118" i="46"/>
  <c r="V118" i="44"/>
  <c r="R119" i="46"/>
  <c r="R119" i="44"/>
  <c r="BN119" i="46"/>
  <c r="BN119" i="44"/>
  <c r="F120" i="46"/>
  <c r="F120" i="44"/>
  <c r="V120" i="46"/>
  <c r="V120" i="44"/>
  <c r="BB120" i="46"/>
  <c r="BB120" i="44"/>
  <c r="BJ120" i="46"/>
  <c r="BJ120" i="44"/>
  <c r="M122" i="46"/>
  <c r="M122" i="44"/>
  <c r="U122" i="46"/>
  <c r="U122" i="44"/>
  <c r="BA122" i="46"/>
  <c r="BA122" i="44"/>
  <c r="BI122" i="46"/>
  <c r="BI122" i="44"/>
  <c r="H123" i="46"/>
  <c r="H123" i="44"/>
  <c r="BD123" i="46"/>
  <c r="BD123" i="44"/>
  <c r="L124" i="46"/>
  <c r="L124" i="44"/>
  <c r="T124" i="46"/>
  <c r="T124" i="44"/>
  <c r="AB124" i="46"/>
  <c r="AB124" i="44"/>
  <c r="AJ124" i="46"/>
  <c r="AJ124" i="44"/>
  <c r="BC125" i="46"/>
  <c r="BC125" i="44"/>
  <c r="S126" i="46"/>
  <c r="S126" i="44"/>
  <c r="BG126" i="46"/>
  <c r="BG126" i="44"/>
  <c r="BO126" i="46"/>
  <c r="BO126" i="44"/>
  <c r="N127" i="46"/>
  <c r="N127" i="44"/>
  <c r="V127" i="46"/>
  <c r="V127" i="44"/>
  <c r="AL127" i="46"/>
  <c r="AL127" i="44"/>
  <c r="AT127" i="46"/>
  <c r="AT127" i="44"/>
  <c r="BJ127" i="46"/>
  <c r="BJ127" i="44"/>
  <c r="J128" i="46"/>
  <c r="J128" i="44"/>
  <c r="AH128" i="46"/>
  <c r="AH128" i="44"/>
  <c r="AP128" i="46"/>
  <c r="AP128" i="44"/>
  <c r="AX128" i="46"/>
  <c r="AX128" i="44"/>
  <c r="BF128" i="46"/>
  <c r="BF128" i="44"/>
  <c r="BN128" i="46"/>
  <c r="BN128" i="44"/>
  <c r="M129" i="46"/>
  <c r="M129" i="44"/>
  <c r="U129" i="46"/>
  <c r="U129" i="44"/>
  <c r="AK129" i="46"/>
  <c r="AK129" i="44"/>
  <c r="BI129" i="46"/>
  <c r="BI129" i="44"/>
  <c r="BQ129" i="46"/>
  <c r="BQ129" i="44"/>
  <c r="I130" i="46"/>
  <c r="I130" i="44"/>
  <c r="AO130" i="46"/>
  <c r="AO130" i="44"/>
  <c r="E131" i="46"/>
  <c r="E131" i="44"/>
  <c r="U131" i="46"/>
  <c r="U131" i="44"/>
  <c r="BA131" i="46"/>
  <c r="BA131" i="44"/>
  <c r="BQ131" i="46"/>
  <c r="BQ131" i="44"/>
  <c r="Q132" i="46"/>
  <c r="Q132" i="44"/>
  <c r="Y132" i="46"/>
  <c r="Y132" i="44"/>
  <c r="AG132" i="46"/>
  <c r="AG132" i="44"/>
  <c r="AW132" i="46"/>
  <c r="AW132" i="44"/>
  <c r="Q154" i="44"/>
  <c r="BA153" i="46"/>
  <c r="BA153" i="44"/>
  <c r="BI153" i="46"/>
  <c r="BI153" i="44"/>
  <c r="AO154" i="46"/>
  <c r="AO154" i="44"/>
  <c r="BE154" i="46"/>
  <c r="BE154" i="44"/>
  <c r="M155" i="46"/>
  <c r="M155" i="44"/>
  <c r="U155" i="46"/>
  <c r="U155" i="44"/>
  <c r="AK155" i="46"/>
  <c r="AK155" i="44"/>
  <c r="BI155" i="46"/>
  <c r="BI155" i="44"/>
  <c r="BQ155" i="46"/>
  <c r="BQ155" i="44"/>
  <c r="I156" i="46"/>
  <c r="I156" i="44"/>
  <c r="Q156" i="46"/>
  <c r="Q156" i="44"/>
  <c r="AG156" i="46"/>
  <c r="AG156" i="44"/>
  <c r="AO156" i="46"/>
  <c r="AO156" i="44"/>
  <c r="BE156" i="46"/>
  <c r="BE156" i="44"/>
  <c r="L157" i="46"/>
  <c r="L157" i="44"/>
  <c r="AB157" i="46"/>
  <c r="AB157" i="44"/>
  <c r="AJ157" i="46"/>
  <c r="AJ157" i="44"/>
  <c r="AR157" i="46"/>
  <c r="AR157" i="44"/>
  <c r="BH157" i="46"/>
  <c r="BH157" i="44"/>
  <c r="BP157" i="46"/>
  <c r="BP157" i="44"/>
  <c r="H158" i="46"/>
  <c r="H158" i="44"/>
  <c r="AN158" i="46"/>
  <c r="AN158" i="44"/>
  <c r="AV158" i="46"/>
  <c r="AV158" i="44"/>
  <c r="S159" i="46"/>
  <c r="S159" i="44"/>
  <c r="AY159" i="46"/>
  <c r="AY159" i="44"/>
  <c r="L160" i="46"/>
  <c r="L160" i="44"/>
  <c r="AB160" i="46"/>
  <c r="AB160" i="44"/>
  <c r="AZ160" i="46"/>
  <c r="AZ160" i="44"/>
  <c r="BH160" i="46"/>
  <c r="BH160" i="44"/>
  <c r="P161" i="46"/>
  <c r="P161" i="44"/>
  <c r="AN161" i="46"/>
  <c r="AN161" i="44"/>
  <c r="AV161" i="46"/>
  <c r="AV161" i="44"/>
  <c r="BD161" i="46"/>
  <c r="BD161" i="44"/>
  <c r="BL161" i="46"/>
  <c r="BL161" i="44"/>
  <c r="J162" i="46"/>
  <c r="J162" i="44"/>
  <c r="R162" i="46"/>
  <c r="R162" i="44"/>
  <c r="AH162" i="46"/>
  <c r="AH162" i="44"/>
  <c r="AX162" i="46"/>
  <c r="AX162" i="44"/>
  <c r="F163" i="46"/>
  <c r="F163" i="44"/>
  <c r="V163" i="46"/>
  <c r="V163" i="44"/>
  <c r="AL163" i="46"/>
  <c r="AL163" i="44"/>
  <c r="BB163" i="46"/>
  <c r="BB163" i="44"/>
  <c r="BJ163" i="46"/>
  <c r="BJ163" i="44"/>
  <c r="AH164" i="46"/>
  <c r="AH164" i="44"/>
  <c r="AX164" i="46"/>
  <c r="AX164" i="44"/>
  <c r="BF164" i="46"/>
  <c r="BF164" i="44"/>
  <c r="N165" i="46"/>
  <c r="N165" i="44"/>
  <c r="AD165" i="46"/>
  <c r="AD165" i="44"/>
  <c r="AT165" i="46"/>
  <c r="AT165" i="44"/>
  <c r="BB165" i="46"/>
  <c r="BB165" i="44"/>
  <c r="J166" i="46"/>
  <c r="J166" i="44"/>
  <c r="R166" i="46"/>
  <c r="R166" i="44"/>
  <c r="AH166" i="46"/>
  <c r="AH166" i="44"/>
  <c r="AX166" i="46"/>
  <c r="AX166" i="44"/>
  <c r="BF166" i="46"/>
  <c r="BF166" i="44"/>
  <c r="F167" i="46"/>
  <c r="F167" i="44"/>
  <c r="N167" i="46"/>
  <c r="N167" i="44"/>
  <c r="V167" i="46"/>
  <c r="V167" i="44"/>
  <c r="AD167" i="46"/>
  <c r="AD167" i="44"/>
  <c r="AL167" i="46"/>
  <c r="AL167" i="44"/>
  <c r="AT167" i="46"/>
  <c r="AT167" i="44"/>
  <c r="BB167" i="46"/>
  <c r="BB167" i="44"/>
  <c r="BJ167" i="46"/>
  <c r="BJ167" i="44"/>
  <c r="I168" i="46"/>
  <c r="I168" i="44"/>
  <c r="Y168" i="46"/>
  <c r="Y168" i="44"/>
  <c r="AW168" i="46"/>
  <c r="AW168" i="44"/>
  <c r="BM168" i="46"/>
  <c r="BM168" i="44"/>
  <c r="E169" i="46"/>
  <c r="E169" i="44"/>
  <c r="M169" i="46"/>
  <c r="M169" i="44"/>
  <c r="U169" i="46"/>
  <c r="U169" i="44"/>
  <c r="AC169" i="46"/>
  <c r="AC169" i="44"/>
  <c r="AK169" i="46"/>
  <c r="AK169" i="44"/>
  <c r="AS169" i="46"/>
  <c r="AS169" i="44"/>
  <c r="BA169" i="46"/>
  <c r="BA169" i="44"/>
  <c r="BI169" i="46"/>
  <c r="BI169" i="44"/>
  <c r="BQ169" i="46"/>
  <c r="BQ169" i="44"/>
  <c r="M133" i="44"/>
  <c r="AC133" i="44"/>
  <c r="AW154" i="44"/>
  <c r="AT163" i="44"/>
  <c r="R164" i="44"/>
  <c r="BA133" i="46"/>
  <c r="BA133" i="44"/>
  <c r="BQ133" i="46"/>
  <c r="BQ133" i="44"/>
  <c r="H134" i="46"/>
  <c r="H134" i="44"/>
  <c r="AN134" i="46"/>
  <c r="AN134" i="44"/>
  <c r="BL134" i="46"/>
  <c r="BL134" i="44"/>
  <c r="K135" i="46"/>
  <c r="K135" i="44"/>
  <c r="AI135" i="46"/>
  <c r="AI135" i="44"/>
  <c r="AQ135" i="46"/>
  <c r="AQ135" i="44"/>
  <c r="BO135" i="46"/>
  <c r="BO135" i="44"/>
  <c r="O136" i="46"/>
  <c r="O136" i="44"/>
  <c r="AE136" i="46"/>
  <c r="AE136" i="44"/>
  <c r="AM136" i="46"/>
  <c r="AM136" i="44"/>
  <c r="BC136" i="46"/>
  <c r="BC136" i="44"/>
  <c r="BK136" i="46"/>
  <c r="BK136" i="44"/>
  <c r="I137" i="46"/>
  <c r="I137" i="44"/>
  <c r="Q137" i="46"/>
  <c r="Q137" i="44"/>
  <c r="Y137" i="46"/>
  <c r="Y137" i="44"/>
  <c r="AG137" i="46"/>
  <c r="AG137" i="44"/>
  <c r="AO137" i="46"/>
  <c r="AO137" i="44"/>
  <c r="AW137" i="46"/>
  <c r="AW137" i="44"/>
  <c r="BM137" i="46"/>
  <c r="BM137" i="44"/>
  <c r="M138" i="46"/>
  <c r="M138" i="44"/>
  <c r="U138" i="46"/>
  <c r="U138" i="44"/>
  <c r="AS138" i="46"/>
  <c r="AS138" i="44"/>
  <c r="BA138" i="46"/>
  <c r="BA138" i="44"/>
  <c r="P139" i="46"/>
  <c r="P139" i="44"/>
  <c r="AF139" i="46"/>
  <c r="AF139" i="44"/>
  <c r="AN139" i="46"/>
  <c r="AN139" i="44"/>
  <c r="T140" i="46"/>
  <c r="T140" i="44"/>
  <c r="AB140" i="46"/>
  <c r="AB140" i="44"/>
  <c r="AJ140" i="46"/>
  <c r="AJ140" i="44"/>
  <c r="AR140" i="46"/>
  <c r="AR140" i="44"/>
  <c r="BH140" i="46"/>
  <c r="BH140" i="44"/>
  <c r="P141" i="46"/>
  <c r="P141" i="44"/>
  <c r="AV141" i="46"/>
  <c r="AV141" i="44"/>
  <c r="BD141" i="46"/>
  <c r="BD141" i="44"/>
  <c r="AJ142" i="46"/>
  <c r="AJ142" i="44"/>
  <c r="AR142" i="46"/>
  <c r="AR142" i="44"/>
  <c r="BH142" i="46"/>
  <c r="BH142" i="44"/>
  <c r="O143" i="46"/>
  <c r="O143" i="44"/>
  <c r="BK143" i="44"/>
  <c r="AA144" i="44"/>
  <c r="AY144" i="44"/>
  <c r="AU143" i="46"/>
  <c r="AU143" i="44"/>
  <c r="BC143" i="46"/>
  <c r="BC143" i="44"/>
  <c r="S144" i="46"/>
  <c r="S144" i="44"/>
  <c r="AI144" i="46"/>
  <c r="AI144" i="44"/>
  <c r="BG144" i="46"/>
  <c r="BG144" i="44"/>
  <c r="W145" i="46"/>
  <c r="W145" i="44"/>
  <c r="BE69" i="46"/>
  <c r="BE69" i="44"/>
  <c r="AG96" i="46"/>
  <c r="AG96" i="44"/>
  <c r="AO109" i="46"/>
  <c r="AO109" i="44"/>
  <c r="AB110" i="46"/>
  <c r="AB110" i="44"/>
  <c r="P118" i="46"/>
  <c r="P118" i="44"/>
  <c r="X118" i="46"/>
  <c r="X118" i="44"/>
  <c r="AN118" i="46"/>
  <c r="AN118" i="44"/>
  <c r="AN120" i="46"/>
  <c r="AN120" i="44"/>
  <c r="AM122" i="46"/>
  <c r="AM122" i="44"/>
  <c r="AW125" i="46"/>
  <c r="AW125" i="44"/>
  <c r="BE125" i="46"/>
  <c r="BE125" i="44"/>
  <c r="E126" i="46"/>
  <c r="E126" i="44"/>
  <c r="AC126" i="46"/>
  <c r="AC126" i="44"/>
  <c r="AU129" i="46"/>
  <c r="AU129" i="44"/>
  <c r="BE136" i="46"/>
  <c r="BE136" i="44"/>
  <c r="S137" i="46"/>
  <c r="S137" i="44"/>
  <c r="AQ137" i="46"/>
  <c r="AQ137" i="44"/>
  <c r="G138" i="46"/>
  <c r="G138" i="44"/>
  <c r="Z139" i="46"/>
  <c r="Z139" i="44"/>
  <c r="BB140" i="46"/>
  <c r="BB140" i="44"/>
  <c r="R141" i="46"/>
  <c r="R141" i="44"/>
  <c r="AX141" i="46"/>
  <c r="AX141" i="44"/>
  <c r="F142" i="46"/>
  <c r="F142" i="44"/>
  <c r="AL142" i="46"/>
  <c r="AL142" i="44"/>
  <c r="BB142" i="46"/>
  <c r="BB142" i="44"/>
  <c r="I143" i="46"/>
  <c r="I143" i="44"/>
  <c r="AG143" i="46"/>
  <c r="AG143" i="44"/>
  <c r="BE143" i="46"/>
  <c r="BE143" i="44"/>
  <c r="M144" i="46"/>
  <c r="M144" i="44"/>
  <c r="AK144" i="46"/>
  <c r="AK144" i="44"/>
  <c r="AJ146" i="46"/>
  <c r="AJ146" i="44"/>
  <c r="AR146" i="46"/>
  <c r="AR146" i="44"/>
  <c r="BH146" i="46"/>
  <c r="BH146" i="44"/>
  <c r="BP146" i="46"/>
  <c r="BP146" i="44"/>
  <c r="AV147" i="46"/>
  <c r="AV147" i="44"/>
  <c r="T148" i="46"/>
  <c r="T148" i="44"/>
  <c r="AZ148" i="46"/>
  <c r="AZ148" i="44"/>
  <c r="BH148" i="46"/>
  <c r="BH148" i="44"/>
  <c r="BP148" i="46"/>
  <c r="BP148" i="44"/>
  <c r="AK149" i="46"/>
  <c r="AK149" i="44"/>
  <c r="AS149" i="46"/>
  <c r="AS149" i="44"/>
  <c r="I150" i="46"/>
  <c r="I150" i="44"/>
  <c r="AG150" i="46"/>
  <c r="AG150" i="44"/>
  <c r="BE150" i="46"/>
  <c r="BE150" i="44"/>
  <c r="BM150" i="46"/>
  <c r="BM150" i="44"/>
  <c r="L151" i="46"/>
  <c r="L151" i="44"/>
  <c r="AJ151" i="46"/>
  <c r="AJ151" i="44"/>
  <c r="AR151" i="46"/>
  <c r="AR151" i="44"/>
  <c r="H152" i="46"/>
  <c r="H152" i="44"/>
  <c r="P152" i="46"/>
  <c r="P152" i="44"/>
  <c r="BL152" i="46"/>
  <c r="BL152" i="44"/>
  <c r="AB153" i="46"/>
  <c r="AB153" i="44"/>
  <c r="AJ153" i="46"/>
  <c r="AJ153" i="44"/>
  <c r="AZ153" i="46"/>
  <c r="AZ153" i="44"/>
  <c r="AN154" i="46"/>
  <c r="AN154" i="44"/>
  <c r="AV154" i="46"/>
  <c r="AV154" i="44"/>
  <c r="BL154" i="46"/>
  <c r="BL154" i="44"/>
  <c r="D155" i="46"/>
  <c r="D155" i="44"/>
  <c r="AZ155" i="46"/>
  <c r="AZ155" i="44"/>
  <c r="H156" i="46"/>
  <c r="H156" i="44"/>
  <c r="K157" i="46"/>
  <c r="K157" i="44"/>
  <c r="S157" i="46"/>
  <c r="S157" i="44"/>
  <c r="AI157" i="46"/>
  <c r="AI157" i="44"/>
  <c r="AQ157" i="46"/>
  <c r="AQ157" i="44"/>
  <c r="W158" i="46"/>
  <c r="W158" i="44"/>
  <c r="AU158" i="46"/>
  <c r="AU158" i="44"/>
  <c r="J159" i="46"/>
  <c r="J159" i="44"/>
  <c r="R159" i="46"/>
  <c r="R159" i="44"/>
  <c r="AH159" i="46"/>
  <c r="AH159" i="44"/>
  <c r="AP159" i="46"/>
  <c r="AP159" i="44"/>
  <c r="BF159" i="46"/>
  <c r="BF159" i="44"/>
  <c r="BN159" i="46"/>
  <c r="BN159" i="44"/>
  <c r="AI160" i="46"/>
  <c r="AI160" i="44"/>
  <c r="AQ160" i="46"/>
  <c r="AQ160" i="44"/>
  <c r="G161" i="46"/>
  <c r="G161" i="44"/>
  <c r="O161" i="46"/>
  <c r="O161" i="44"/>
  <c r="AM161" i="46"/>
  <c r="AM161" i="44"/>
  <c r="BK161" i="46"/>
  <c r="BK161" i="44"/>
  <c r="Y162" i="46"/>
  <c r="Y162" i="44"/>
  <c r="AO162" i="46"/>
  <c r="AO162" i="44"/>
  <c r="AW162" i="46"/>
  <c r="AW162" i="44"/>
  <c r="BM162" i="46"/>
  <c r="BM162" i="44"/>
  <c r="M163" i="46"/>
  <c r="M163" i="44"/>
  <c r="U163" i="46"/>
  <c r="U163" i="44"/>
  <c r="AC163" i="46"/>
  <c r="AC163" i="44"/>
  <c r="AS163" i="46"/>
  <c r="AS163" i="44"/>
  <c r="I164" i="46"/>
  <c r="I164" i="44"/>
  <c r="Q164" i="46"/>
  <c r="Q164" i="44"/>
  <c r="AG164" i="46"/>
  <c r="AG164" i="44"/>
  <c r="BE164" i="46"/>
  <c r="BE164" i="44"/>
  <c r="BM164" i="46"/>
  <c r="BM164" i="44"/>
  <c r="M165" i="46"/>
  <c r="M165" i="44"/>
  <c r="AC165" i="46"/>
  <c r="AC165" i="44"/>
  <c r="AK165" i="46"/>
  <c r="AK165" i="44"/>
  <c r="BQ165" i="46"/>
  <c r="BQ165" i="44"/>
  <c r="I166" i="46"/>
  <c r="I166" i="44"/>
  <c r="Q166" i="46"/>
  <c r="Q166" i="44"/>
  <c r="Y166" i="46"/>
  <c r="Y166" i="44"/>
  <c r="AG166" i="46"/>
  <c r="AG166" i="44"/>
  <c r="AO166" i="46"/>
  <c r="AO166" i="44"/>
  <c r="AW166" i="46"/>
  <c r="AW166" i="44"/>
  <c r="BE166" i="46"/>
  <c r="BE166" i="44"/>
  <c r="BM166" i="46"/>
  <c r="BM166" i="44"/>
  <c r="H168" i="46"/>
  <c r="H168" i="44"/>
  <c r="P168" i="46"/>
  <c r="P168" i="44"/>
  <c r="BD168" i="46"/>
  <c r="BD168" i="44"/>
  <c r="H170" i="46"/>
  <c r="H170" i="44"/>
  <c r="P170" i="46"/>
  <c r="P170" i="44"/>
  <c r="X170" i="46"/>
  <c r="X170" i="44"/>
  <c r="AF170" i="46"/>
  <c r="AF170" i="44"/>
  <c r="AN170" i="46"/>
  <c r="AN170" i="44"/>
  <c r="AV170" i="46"/>
  <c r="AV170" i="44"/>
  <c r="BD170" i="46"/>
  <c r="BD170" i="44"/>
  <c r="BL170" i="46"/>
  <c r="BL170" i="44"/>
  <c r="J171" i="46"/>
  <c r="J171" i="44"/>
  <c r="AH171" i="46"/>
  <c r="AH171" i="44"/>
  <c r="AP171" i="46"/>
  <c r="AP171" i="44"/>
  <c r="F172" i="46"/>
  <c r="F172" i="44"/>
  <c r="N172" i="46"/>
  <c r="N172" i="44"/>
  <c r="V172" i="46"/>
  <c r="V172" i="44"/>
  <c r="AD172" i="46"/>
  <c r="AD172" i="44"/>
  <c r="AL172" i="46"/>
  <c r="AL172" i="44"/>
  <c r="AT172" i="46"/>
  <c r="AT172" i="44"/>
  <c r="BB172" i="46"/>
  <c r="BB172" i="44"/>
  <c r="BJ172" i="46"/>
  <c r="BJ172" i="44"/>
  <c r="D173" i="46"/>
  <c r="D173" i="44"/>
  <c r="L173" i="46"/>
  <c r="L173" i="44"/>
  <c r="T173" i="46"/>
  <c r="T173" i="44"/>
  <c r="AB173" i="46"/>
  <c r="AB173" i="44"/>
  <c r="AJ173" i="46"/>
  <c r="AJ173" i="44"/>
  <c r="AR173" i="46"/>
  <c r="AR173" i="44"/>
  <c r="AZ173" i="46"/>
  <c r="AZ173" i="44"/>
  <c r="BH173" i="46"/>
  <c r="BH173" i="44"/>
  <c r="BP173" i="46"/>
  <c r="BP173" i="44"/>
  <c r="T175" i="46"/>
  <c r="T175" i="44"/>
  <c r="AB175" i="46"/>
  <c r="AB175" i="44"/>
  <c r="AZ175" i="46"/>
  <c r="AZ175" i="44"/>
  <c r="G177" i="46"/>
  <c r="G177" i="44"/>
  <c r="W177" i="46"/>
  <c r="W177" i="44"/>
  <c r="BC177" i="46"/>
  <c r="BC177" i="44"/>
  <c r="K178" i="46"/>
  <c r="K178" i="44"/>
  <c r="AA178" i="46"/>
  <c r="AA178" i="44"/>
  <c r="AD43" i="46"/>
  <c r="AD43" i="44"/>
  <c r="BK52" i="46"/>
  <c r="BK52" i="44"/>
  <c r="AY55" i="46"/>
  <c r="AY55" i="44"/>
  <c r="P127" i="46"/>
  <c r="P127" i="44"/>
  <c r="O133" i="46"/>
  <c r="O133" i="44"/>
  <c r="V34" i="44"/>
  <c r="Y44" i="44"/>
  <c r="BP51" i="44"/>
  <c r="AC54" i="44"/>
  <c r="X84" i="44"/>
  <c r="U90" i="44"/>
  <c r="K92" i="44"/>
  <c r="H100" i="44"/>
  <c r="BF123" i="44"/>
  <c r="AF127" i="44"/>
  <c r="AE129" i="44"/>
  <c r="K130" i="44"/>
  <c r="AI130" i="44"/>
  <c r="AE133" i="44"/>
  <c r="AX134" i="44"/>
  <c r="AI137" i="44"/>
  <c r="AH139" i="44"/>
  <c r="BF139" i="44"/>
  <c r="BI144" i="44"/>
  <c r="D146" i="44"/>
  <c r="AB146" i="44"/>
  <c r="AF147" i="44"/>
  <c r="X152" i="44"/>
  <c r="BJ43" i="46"/>
  <c r="BJ43" i="44"/>
  <c r="E45" i="46"/>
  <c r="E45" i="44"/>
  <c r="AE48" i="46"/>
  <c r="AE48" i="44"/>
  <c r="BG57" i="46"/>
  <c r="BG57" i="44"/>
  <c r="I59" i="46"/>
  <c r="I59" i="44"/>
  <c r="AO59" i="46"/>
  <c r="AO59" i="44"/>
  <c r="BP119" i="46"/>
  <c r="BP119" i="44"/>
  <c r="X120" i="46"/>
  <c r="X120" i="44"/>
  <c r="AF120" i="46"/>
  <c r="AF120" i="44"/>
  <c r="AK126" i="46"/>
  <c r="AK126" i="44"/>
  <c r="AR128" i="46"/>
  <c r="AR128" i="44"/>
  <c r="AQ132" i="46"/>
  <c r="AQ132" i="44"/>
  <c r="AV35" i="44"/>
  <c r="AV37" i="44"/>
  <c r="AQ40" i="44"/>
  <c r="AP42" i="44"/>
  <c r="BM44" i="44"/>
  <c r="BB50" i="44"/>
  <c r="AR51" i="44"/>
  <c r="AG53" i="44"/>
  <c r="W58" i="44"/>
  <c r="BA72" i="44"/>
  <c r="BI81" i="44"/>
  <c r="AV84" i="44"/>
  <c r="N88" i="44"/>
  <c r="M99" i="44"/>
  <c r="H102" i="44"/>
  <c r="I116" i="44"/>
  <c r="A89" i="44"/>
  <c r="A107" i="44"/>
  <c r="C143" i="46"/>
  <c r="C143" i="44" s="1"/>
  <c r="W19" i="44"/>
  <c r="AT31" i="44"/>
  <c r="AD34" i="44"/>
  <c r="BD35" i="44"/>
  <c r="BD37" i="44"/>
  <c r="N43" i="44"/>
  <c r="AG44" i="44"/>
  <c r="BK48" i="44"/>
  <c r="AH49" i="44"/>
  <c r="T51" i="44"/>
  <c r="G52" i="44"/>
  <c r="AE52" i="44"/>
  <c r="BC52" i="44"/>
  <c r="BE53" i="44"/>
  <c r="AI57" i="44"/>
  <c r="G58" i="44"/>
  <c r="U60" i="44"/>
  <c r="BQ60" i="44"/>
  <c r="O74" i="44"/>
  <c r="BE75" i="44"/>
  <c r="AW78" i="44"/>
  <c r="Y80" i="44"/>
  <c r="AU91" i="44"/>
  <c r="AI92" i="44"/>
  <c r="O93" i="44"/>
  <c r="S105" i="44"/>
  <c r="R107" i="44"/>
  <c r="BN107" i="44"/>
  <c r="I114" i="44"/>
  <c r="BL127" i="44"/>
  <c r="AU133" i="44"/>
  <c r="AP134" i="44"/>
  <c r="V142" i="44"/>
  <c r="BA144" i="44"/>
  <c r="AR153" i="44"/>
  <c r="AF154" i="44"/>
  <c r="AR155" i="44"/>
  <c r="BG157" i="44"/>
  <c r="BE162" i="44"/>
  <c r="U165" i="44"/>
  <c r="BA165" i="44"/>
  <c r="BF49" i="46"/>
  <c r="BF49" i="44"/>
  <c r="AL50" i="46"/>
  <c r="AL50" i="44"/>
  <c r="AR110" i="46"/>
  <c r="AR110" i="44"/>
  <c r="BG40" i="44"/>
  <c r="AM48" i="44"/>
  <c r="BJ50" i="44"/>
  <c r="S55" i="44"/>
  <c r="BM59" i="44"/>
  <c r="AS60" i="44"/>
  <c r="BQ97" i="44"/>
  <c r="E117" i="44"/>
  <c r="Y136" i="44"/>
  <c r="F23" i="46"/>
  <c r="F23" i="44"/>
  <c r="L26" i="46"/>
  <c r="L26" i="44"/>
  <c r="Z49" i="46"/>
  <c r="Z49" i="44"/>
  <c r="BI60" i="46"/>
  <c r="BI60" i="44"/>
  <c r="X102" i="46"/>
  <c r="X102" i="44"/>
  <c r="H37" i="44"/>
  <c r="BC41" i="44"/>
  <c r="AY47" i="44"/>
  <c r="O52" i="44"/>
  <c r="AO53" i="44"/>
  <c r="AA85" i="44"/>
  <c r="AK97" i="44"/>
  <c r="J123" i="44"/>
  <c r="L128" i="44"/>
  <c r="A125" i="44"/>
  <c r="BK19" i="44"/>
  <c r="BB31" i="44"/>
  <c r="I80" i="44"/>
  <c r="BN89" i="44"/>
  <c r="BI108" i="44"/>
  <c r="I109" i="44"/>
  <c r="R112" i="44"/>
  <c r="N113" i="44"/>
  <c r="Y114" i="44"/>
  <c r="M115" i="44"/>
  <c r="AS117" i="44"/>
  <c r="W122" i="44"/>
  <c r="BI126" i="44"/>
  <c r="BC129" i="44"/>
  <c r="AY130" i="44"/>
  <c r="O131" i="44"/>
  <c r="BG132" i="44"/>
  <c r="G133" i="44"/>
  <c r="BF141" i="44"/>
  <c r="E144" i="44"/>
  <c r="AC144" i="44"/>
  <c r="D151" i="44"/>
  <c r="AZ151" i="44"/>
  <c r="S40" i="46"/>
  <c r="S40" i="44"/>
  <c r="AE19" i="44"/>
  <c r="AG46" i="44"/>
  <c r="S57" i="44"/>
  <c r="Y59" i="44"/>
  <c r="AB101" i="44"/>
  <c r="AT106" i="44"/>
  <c r="A78" i="44"/>
  <c r="J30" i="44"/>
  <c r="N50" i="44"/>
  <c r="AB51" i="44"/>
  <c r="AK54" i="44"/>
  <c r="BK58" i="44"/>
  <c r="AW59" i="44"/>
  <c r="AC60" i="44"/>
  <c r="AK79" i="44"/>
  <c r="C87" i="46"/>
  <c r="C87" i="44" s="1"/>
  <c r="C114" i="46"/>
  <c r="C114" i="44" s="1"/>
  <c r="BJ34" i="44"/>
  <c r="AU39" i="44"/>
  <c r="U45" i="44"/>
  <c r="AO46" i="44"/>
  <c r="G56" i="44"/>
  <c r="AE58" i="44"/>
  <c r="E60" i="44"/>
  <c r="AI73" i="44"/>
  <c r="AG78" i="44"/>
  <c r="I82" i="44"/>
  <c r="BP83" i="44"/>
  <c r="AH89" i="44"/>
  <c r="BO92" i="44"/>
  <c r="AU104" i="44"/>
  <c r="AI105" i="44"/>
  <c r="G111" i="44"/>
  <c r="BF112" i="44"/>
  <c r="BK122" i="44"/>
  <c r="AX123" i="44"/>
  <c r="BM125" i="44"/>
  <c r="W129" i="44"/>
  <c r="M135" i="44"/>
  <c r="AK135" i="44"/>
  <c r="Q136" i="44"/>
  <c r="AW136" i="44"/>
  <c r="AL140" i="44"/>
  <c r="Y143" i="44"/>
  <c r="AW143" i="44"/>
  <c r="M149" i="44"/>
  <c r="Y150" i="44"/>
  <c r="AW150" i="44"/>
  <c r="T151" i="44"/>
  <c r="AN152" i="44"/>
  <c r="BJ59" i="44"/>
  <c r="BJ59" i="46"/>
  <c r="BM62" i="46"/>
  <c r="BM62" i="44"/>
  <c r="T66" i="46"/>
  <c r="T66" i="44"/>
  <c r="BH66" i="46"/>
  <c r="BH66" i="44"/>
  <c r="BG68" i="46"/>
  <c r="BG68" i="44"/>
  <c r="AZ36" i="46"/>
  <c r="AZ36" i="44"/>
  <c r="BF42" i="46"/>
  <c r="BF42" i="44"/>
  <c r="U76" i="46"/>
  <c r="U76" i="44"/>
  <c r="AQ85" i="46"/>
  <c r="AQ85" i="44"/>
  <c r="AJ103" i="46"/>
  <c r="AJ103" i="44"/>
  <c r="BG105" i="46"/>
  <c r="BG105" i="44"/>
  <c r="BJ106" i="46"/>
  <c r="BJ106" i="44"/>
  <c r="A51" i="44"/>
  <c r="W39" i="44"/>
  <c r="AX42" i="44"/>
  <c r="BI45" i="44"/>
  <c r="M54" i="44"/>
  <c r="AQ55" i="44"/>
  <c r="Y98" i="44"/>
  <c r="BL100" i="44"/>
  <c r="BC131" i="44"/>
  <c r="A35" i="44"/>
  <c r="BL35" i="44"/>
  <c r="AP49" i="44"/>
  <c r="BQ54" i="44"/>
  <c r="AU58" i="44"/>
  <c r="AH30" i="44"/>
  <c r="BO40" i="44"/>
  <c r="AA47" i="44"/>
  <c r="D51" i="44"/>
  <c r="AM52" i="44"/>
  <c r="AT77" i="44"/>
  <c r="AS81" i="44"/>
  <c r="BK91" i="44"/>
  <c r="BO105" i="44"/>
  <c r="T110" i="44"/>
  <c r="W111" i="44"/>
  <c r="BC111" i="44"/>
  <c r="U126" i="44"/>
  <c r="Z141" i="44"/>
  <c r="C44" i="46"/>
  <c r="C44" i="44" s="1"/>
  <c r="C78" i="46"/>
  <c r="C78" i="44" s="1"/>
  <c r="C107" i="46"/>
  <c r="C107" i="44" s="1"/>
  <c r="BG33" i="44"/>
  <c r="P35" i="44"/>
  <c r="AF37" i="44"/>
  <c r="BK39" i="44"/>
  <c r="BN42" i="44"/>
  <c r="AL43" i="44"/>
  <c r="AW44" i="44"/>
  <c r="AU48" i="44"/>
  <c r="J49" i="44"/>
  <c r="Y53" i="44"/>
  <c r="AW53" i="44"/>
  <c r="AA55" i="44"/>
  <c r="AE56" i="44"/>
  <c r="O58" i="44"/>
  <c r="BA60" i="44"/>
  <c r="BL61" i="44"/>
  <c r="AZ62" i="44"/>
  <c r="BJ68" i="44"/>
  <c r="AG80" i="44"/>
  <c r="U99" i="44"/>
  <c r="L101" i="44"/>
  <c r="BO121" i="44"/>
  <c r="O122" i="44"/>
  <c r="AN127" i="44"/>
  <c r="BF134" i="44"/>
  <c r="AC135" i="44"/>
  <c r="BI135" i="44"/>
  <c r="AO136" i="44"/>
  <c r="BC138" i="44"/>
  <c r="BJ140" i="44"/>
  <c r="BJ142" i="44"/>
  <c r="Q143" i="44"/>
  <c r="AR148" i="44"/>
  <c r="Q150" i="44"/>
  <c r="BH153" i="44"/>
  <c r="AB155" i="44"/>
  <c r="AE158" i="44"/>
  <c r="W161" i="44"/>
  <c r="AW164" i="44"/>
  <c r="E165" i="44"/>
  <c r="AX171" i="44"/>
  <c r="G179" i="46"/>
  <c r="G179" i="44"/>
  <c r="BC179" i="46"/>
  <c r="BC179" i="44"/>
  <c r="AA180" i="46"/>
  <c r="AA180" i="44"/>
  <c r="I181" i="46"/>
  <c r="I181" i="44"/>
  <c r="Q181" i="46"/>
  <c r="Q181" i="44"/>
  <c r="BE181" i="46"/>
  <c r="BE181" i="44"/>
  <c r="AB182" i="46"/>
  <c r="AB182" i="44"/>
  <c r="BD183" i="46"/>
  <c r="BD183" i="44"/>
  <c r="BL183" i="46"/>
  <c r="BL183" i="44"/>
  <c r="AA184" i="46"/>
  <c r="AA184" i="44"/>
  <c r="AI184" i="46"/>
  <c r="AI184" i="44"/>
  <c r="AU185" i="46"/>
  <c r="AU185" i="44"/>
  <c r="BC185" i="46"/>
  <c r="BC185" i="44"/>
  <c r="AA186" i="46"/>
  <c r="AA186" i="44"/>
  <c r="AI186" i="46"/>
  <c r="AI186" i="44"/>
  <c r="G187" i="46"/>
  <c r="G187" i="44"/>
  <c r="AU187" i="46"/>
  <c r="AU187" i="44"/>
  <c r="BC187" i="46"/>
  <c r="BC187" i="44"/>
  <c r="S188" i="46"/>
  <c r="S188" i="44"/>
  <c r="BO188" i="46"/>
  <c r="BO188" i="44"/>
  <c r="AU189" i="46"/>
  <c r="AU189" i="44"/>
  <c r="BC189" i="46"/>
  <c r="BC189" i="44"/>
  <c r="AA190" i="46"/>
  <c r="AA190" i="44"/>
  <c r="AU191" i="46"/>
  <c r="AU191" i="44"/>
  <c r="K192" i="46"/>
  <c r="K192" i="44"/>
  <c r="S192" i="46"/>
  <c r="S192" i="44"/>
  <c r="BO192" i="46"/>
  <c r="BO192" i="44"/>
  <c r="AC193" i="46"/>
  <c r="AC193" i="44"/>
  <c r="I194" i="46"/>
  <c r="I194" i="44"/>
  <c r="BE194" i="46"/>
  <c r="BE194" i="44"/>
  <c r="BM194" i="46"/>
  <c r="BM194" i="44"/>
  <c r="AK195" i="46"/>
  <c r="AK195" i="44"/>
  <c r="AS195" i="46"/>
  <c r="AS195" i="44"/>
  <c r="E197" i="46"/>
  <c r="E197" i="44"/>
  <c r="AS197" i="46"/>
  <c r="AS197" i="44"/>
  <c r="BA197" i="46"/>
  <c r="BA197" i="44"/>
  <c r="K199" i="46"/>
  <c r="K199" i="44"/>
  <c r="S199" i="46"/>
  <c r="S199" i="44"/>
  <c r="AA199" i="46"/>
  <c r="AA199" i="44"/>
  <c r="AI199" i="46"/>
  <c r="AI199" i="44"/>
  <c r="AQ199" i="46"/>
  <c r="AQ199" i="44"/>
  <c r="BG199" i="46"/>
  <c r="BG199" i="44"/>
  <c r="BO199" i="46"/>
  <c r="BO199" i="44"/>
  <c r="AM200" i="46"/>
  <c r="AM200" i="44"/>
  <c r="K201" i="46"/>
  <c r="K201" i="44"/>
  <c r="BG201" i="46"/>
  <c r="BG201" i="44"/>
  <c r="BO201" i="46"/>
  <c r="BO201" i="44"/>
  <c r="I203" i="46"/>
  <c r="I203" i="44"/>
  <c r="Q203" i="46"/>
  <c r="Q203" i="44"/>
  <c r="BM203" i="46"/>
  <c r="BM203" i="44"/>
  <c r="AA204" i="46"/>
  <c r="AA204" i="44"/>
  <c r="AI204" i="46"/>
  <c r="AI204" i="44"/>
  <c r="G205" i="46"/>
  <c r="G205" i="44"/>
  <c r="O205" i="46"/>
  <c r="O205" i="44"/>
  <c r="W205" i="46"/>
  <c r="W205" i="44"/>
  <c r="AE205" i="46"/>
  <c r="AE205" i="44"/>
  <c r="AM205" i="46"/>
  <c r="AM205" i="44"/>
  <c r="AU205" i="46"/>
  <c r="AU205" i="44"/>
  <c r="BC205" i="46"/>
  <c r="BC205" i="44"/>
  <c r="BK205" i="46"/>
  <c r="BK205" i="44"/>
  <c r="Y206" i="46"/>
  <c r="Y206" i="44"/>
  <c r="AG206" i="46"/>
  <c r="AG206" i="44"/>
  <c r="AY178" i="44"/>
  <c r="O179" i="44"/>
  <c r="BK179" i="44"/>
  <c r="D182" i="44"/>
  <c r="AR182" i="44"/>
  <c r="X183" i="44"/>
  <c r="K186" i="44"/>
  <c r="BG186" i="44"/>
  <c r="W187" i="44"/>
  <c r="AM189" i="44"/>
  <c r="W191" i="44"/>
  <c r="T74" i="44"/>
  <c r="BP74" i="44"/>
  <c r="F78" i="44"/>
  <c r="AU179" i="44"/>
  <c r="K180" i="44"/>
  <c r="Y181" i="44"/>
  <c r="K184" i="44"/>
  <c r="BK185" i="44"/>
  <c r="AQ188" i="44"/>
  <c r="G189" i="44"/>
  <c r="AQ192" i="44"/>
  <c r="Q194" i="44"/>
  <c r="AC197" i="44"/>
  <c r="BQ197" i="44"/>
  <c r="G200" i="44"/>
  <c r="AU200" i="44"/>
  <c r="BK59" i="46"/>
  <c r="BN59" i="46"/>
  <c r="BA62" i="46"/>
  <c r="BA62" i="44"/>
  <c r="AO64" i="46"/>
  <c r="AO64" i="44"/>
  <c r="D65" i="46"/>
  <c r="D65" i="44"/>
  <c r="BL66" i="46"/>
  <c r="BL66" i="44"/>
  <c r="AU68" i="46"/>
  <c r="AU68" i="44"/>
  <c r="AP69" i="46"/>
  <c r="AP69" i="44"/>
  <c r="AP71" i="46"/>
  <c r="AP71" i="44"/>
  <c r="AL72" i="46"/>
  <c r="AL72" i="44"/>
  <c r="BJ72" i="46"/>
  <c r="BJ72" i="44"/>
  <c r="AX78" i="46"/>
  <c r="AX78" i="44"/>
  <c r="V79" i="46"/>
  <c r="V79" i="44"/>
  <c r="BF80" i="46"/>
  <c r="BF80" i="44"/>
  <c r="AL81" i="46"/>
  <c r="AL81" i="44"/>
  <c r="BJ81" i="46"/>
  <c r="BJ81" i="44"/>
  <c r="BM84" i="46"/>
  <c r="BM84" i="44"/>
  <c r="L85" i="46"/>
  <c r="L85" i="44"/>
  <c r="G86" i="46"/>
  <c r="G86" i="44"/>
  <c r="BN87" i="46"/>
  <c r="BN87" i="44"/>
  <c r="Z89" i="46"/>
  <c r="Z89" i="44"/>
  <c r="AX89" i="46"/>
  <c r="AX89" i="44"/>
  <c r="BC91" i="46"/>
  <c r="BC91" i="44"/>
  <c r="BC93" i="46"/>
  <c r="BC93" i="44"/>
  <c r="AH94" i="46"/>
  <c r="AH94" i="44"/>
  <c r="M95" i="46"/>
  <c r="M95" i="44"/>
  <c r="BA95" i="46"/>
  <c r="BA95" i="44"/>
  <c r="BQ95" i="46"/>
  <c r="BQ95" i="44"/>
  <c r="AO96" i="46"/>
  <c r="AO96" i="44"/>
  <c r="BM98" i="46"/>
  <c r="BM98" i="44"/>
  <c r="AS99" i="46"/>
  <c r="AS99" i="44"/>
  <c r="BA99" i="46"/>
  <c r="BA99" i="44"/>
  <c r="AF100" i="46"/>
  <c r="AF100" i="44"/>
  <c r="AV102" i="46"/>
  <c r="AV102" i="44"/>
  <c r="D103" i="46"/>
  <c r="D103" i="44"/>
  <c r="BK104" i="46"/>
  <c r="BK104" i="44"/>
  <c r="BB106" i="46"/>
  <c r="BB106" i="44"/>
  <c r="J107" i="46"/>
  <c r="J107" i="44"/>
  <c r="Q109" i="46"/>
  <c r="Q109" i="44"/>
  <c r="AG109" i="46"/>
  <c r="AG109" i="44"/>
  <c r="AZ110" i="46"/>
  <c r="AZ110" i="44"/>
  <c r="BP110" i="46"/>
  <c r="BP110" i="44"/>
  <c r="AS115" i="46"/>
  <c r="AS115" i="44"/>
  <c r="BA115" i="46"/>
  <c r="BA115" i="44"/>
  <c r="AR119" i="46"/>
  <c r="AR119" i="44"/>
  <c r="H120" i="46"/>
  <c r="H120" i="44"/>
  <c r="AA121" i="46"/>
  <c r="AA121" i="44"/>
  <c r="V124" i="46"/>
  <c r="V124" i="44"/>
  <c r="AT124" i="46"/>
  <c r="AT124" i="44"/>
  <c r="Q125" i="46"/>
  <c r="Q125" i="44"/>
  <c r="AG125" i="46"/>
  <c r="AG125" i="44"/>
  <c r="BA126" i="46"/>
  <c r="BA126" i="44"/>
  <c r="G129" i="46"/>
  <c r="G129" i="44"/>
  <c r="AQ130" i="46"/>
  <c r="AQ130" i="44"/>
  <c r="BG130" i="46"/>
  <c r="BG130" i="44"/>
  <c r="BO130" i="46"/>
  <c r="BO130" i="44"/>
  <c r="G131" i="46"/>
  <c r="G131" i="44"/>
  <c r="AM131" i="46"/>
  <c r="AM131" i="44"/>
  <c r="AA132" i="46"/>
  <c r="AA132" i="44"/>
  <c r="AM133" i="46"/>
  <c r="AM133" i="44"/>
  <c r="BK133" i="46"/>
  <c r="BK133" i="44"/>
  <c r="J134" i="46"/>
  <c r="J134" i="44"/>
  <c r="AH134" i="46"/>
  <c r="AH134" i="44"/>
  <c r="AZ39" i="46"/>
  <c r="AZ39" i="44"/>
  <c r="AZ52" i="46"/>
  <c r="AZ52" i="44"/>
  <c r="Z64" i="46"/>
  <c r="Z64" i="44"/>
  <c r="BF64" i="46"/>
  <c r="BF64" i="44"/>
  <c r="U73" i="46"/>
  <c r="U73" i="44"/>
  <c r="AC73" i="46"/>
  <c r="AC73" i="44"/>
  <c r="AI80" i="46"/>
  <c r="AI80" i="44"/>
  <c r="BI85" i="46"/>
  <c r="BI85" i="44"/>
  <c r="BO87" i="46"/>
  <c r="AQ87" i="46"/>
  <c r="AQ87" i="44"/>
  <c r="AE88" i="46"/>
  <c r="AE88" i="44"/>
  <c r="AY89" i="46"/>
  <c r="AY89" i="44"/>
  <c r="N90" i="46"/>
  <c r="N90" i="44"/>
  <c r="AD90" i="46"/>
  <c r="AD90" i="44"/>
  <c r="BJ90" i="46"/>
  <c r="BJ90" i="44"/>
  <c r="AF91" i="46"/>
  <c r="AF91" i="44"/>
  <c r="P93" i="46"/>
  <c r="P93" i="44"/>
  <c r="Z96" i="46"/>
  <c r="Z96" i="44"/>
  <c r="J98" i="46"/>
  <c r="J98" i="44"/>
  <c r="AS101" i="46"/>
  <c r="AS101" i="44"/>
  <c r="BQ101" i="46"/>
  <c r="BQ101" i="44"/>
  <c r="I102" i="46"/>
  <c r="I102" i="44"/>
  <c r="AN104" i="46"/>
  <c r="AN104" i="44"/>
  <c r="F108" i="46"/>
  <c r="F108" i="44"/>
  <c r="V108" i="46"/>
  <c r="V108" i="44"/>
  <c r="AL63" i="46"/>
  <c r="AL63" i="44"/>
  <c r="AN68" i="46"/>
  <c r="AN68" i="44"/>
  <c r="BA73" i="46"/>
  <c r="BA73" i="44"/>
  <c r="K75" i="46"/>
  <c r="K75" i="44"/>
  <c r="BC76" i="46"/>
  <c r="BC76" i="44"/>
  <c r="H77" i="46"/>
  <c r="H77" i="44"/>
  <c r="BD77" i="46"/>
  <c r="BD77" i="44"/>
  <c r="AA78" i="46"/>
  <c r="AA78" i="44"/>
  <c r="W79" i="46"/>
  <c r="W79" i="44"/>
  <c r="G32" i="44"/>
  <c r="AV33" i="44"/>
  <c r="L58" i="44"/>
  <c r="I66" i="44"/>
  <c r="K69" i="44"/>
  <c r="AI71" i="44"/>
  <c r="BE74" i="44"/>
  <c r="AI75" i="44"/>
  <c r="G76" i="44"/>
  <c r="BC88" i="44"/>
  <c r="E90" i="44"/>
  <c r="R94" i="44"/>
  <c r="AT95" i="44"/>
  <c r="U97" i="44"/>
  <c r="AZ101" i="44"/>
  <c r="AN102" i="44"/>
  <c r="AE104" i="44"/>
  <c r="F106" i="44"/>
  <c r="AU111" i="44"/>
  <c r="F113" i="44"/>
  <c r="BM114" i="44"/>
  <c r="AG116" i="44"/>
  <c r="AC117" i="44"/>
  <c r="AI121" i="44"/>
  <c r="BB124" i="44"/>
  <c r="AI16" i="44"/>
  <c r="A45" i="44"/>
  <c r="C54" i="46"/>
  <c r="C54" i="44" s="1"/>
  <c r="C82" i="46"/>
  <c r="C82" i="44" s="1"/>
  <c r="AR10" i="44"/>
  <c r="AR29" i="44"/>
  <c r="AW51" i="44"/>
  <c r="Z59" i="44"/>
  <c r="BL74" i="44"/>
  <c r="AP75" i="44"/>
  <c r="AT76" i="44"/>
  <c r="BB79" i="44"/>
  <c r="J82" i="44"/>
  <c r="M83" i="44"/>
  <c r="AK83" i="44"/>
  <c r="Y84" i="44"/>
  <c r="T85" i="44"/>
  <c r="AR85" i="44"/>
  <c r="AX87" i="44"/>
  <c r="V88" i="44"/>
  <c r="R89" i="44"/>
  <c r="M90" i="44"/>
  <c r="AE91" i="44"/>
  <c r="AP94" i="44"/>
  <c r="E95" i="44"/>
  <c r="BM13" i="44"/>
  <c r="AI31" i="44"/>
  <c r="AJ41" i="44"/>
  <c r="BF54" i="44"/>
  <c r="BI63" i="44"/>
  <c r="L73" i="44"/>
  <c r="A47" i="44"/>
  <c r="BD33" i="44"/>
  <c r="Q36" i="44"/>
  <c r="AI43" i="44"/>
  <c r="AH54" i="44"/>
  <c r="AZ58" i="44"/>
  <c r="BQ17" i="44"/>
  <c r="R21" i="44"/>
  <c r="BK32" i="44"/>
  <c r="AK41" i="44"/>
  <c r="AE49" i="44"/>
  <c r="BM66" i="44"/>
  <c r="R69" i="44"/>
  <c r="AT72" i="44"/>
  <c r="BF78" i="44"/>
  <c r="F81" i="44"/>
  <c r="AD81" i="44"/>
  <c r="U83" i="44"/>
  <c r="AZ85" i="44"/>
  <c r="AH87" i="44"/>
  <c r="BF89" i="44"/>
  <c r="I43" i="46"/>
  <c r="I43" i="44"/>
  <c r="AR44" i="46"/>
  <c r="AR44" i="44"/>
  <c r="AH48" i="46"/>
  <c r="AH48" i="44"/>
  <c r="AG50" i="46"/>
  <c r="AG50" i="44"/>
  <c r="J52" i="46"/>
  <c r="J52" i="44"/>
  <c r="AB53" i="46"/>
  <c r="AB53" i="44"/>
  <c r="BP53" i="46"/>
  <c r="BP53" i="44"/>
  <c r="AN54" i="46"/>
  <c r="AN54" i="44"/>
  <c r="BA135" i="46"/>
  <c r="BA135" i="44"/>
  <c r="W138" i="46"/>
  <c r="W138" i="44"/>
  <c r="R139" i="46"/>
  <c r="R139" i="44"/>
  <c r="AX139" i="46"/>
  <c r="AX139" i="44"/>
  <c r="V140" i="46"/>
  <c r="V140" i="44"/>
  <c r="AP141" i="46"/>
  <c r="AP141" i="44"/>
  <c r="N142" i="46"/>
  <c r="N142" i="44"/>
  <c r="BM143" i="46"/>
  <c r="BM143" i="44"/>
  <c r="P147" i="46"/>
  <c r="P147" i="44"/>
  <c r="D148" i="46"/>
  <c r="D148" i="44"/>
  <c r="AJ148" i="46"/>
  <c r="AJ148" i="44"/>
  <c r="BA149" i="46"/>
  <c r="BA149" i="44"/>
  <c r="BH151" i="46"/>
  <c r="BH151" i="44"/>
  <c r="AF152" i="46"/>
  <c r="AF152" i="44"/>
  <c r="H154" i="46"/>
  <c r="H154" i="44"/>
  <c r="AJ155" i="46"/>
  <c r="AJ155" i="44"/>
  <c r="BP155" i="46"/>
  <c r="BP155" i="44"/>
  <c r="BL156" i="46"/>
  <c r="BL156" i="44"/>
  <c r="AA157" i="46"/>
  <c r="AA157" i="44"/>
  <c r="O158" i="46"/>
  <c r="O158" i="44"/>
  <c r="U110" i="46"/>
  <c r="U110" i="44"/>
  <c r="AF111" i="46"/>
  <c r="AF111" i="44"/>
  <c r="AP114" i="46"/>
  <c r="AP114" i="44"/>
  <c r="F115" i="46"/>
  <c r="F115" i="44"/>
  <c r="AL115" i="46"/>
  <c r="AL115" i="44"/>
  <c r="BF116" i="46"/>
  <c r="BF116" i="44"/>
  <c r="F117" i="46"/>
  <c r="F117" i="44"/>
  <c r="V117" i="46"/>
  <c r="V117" i="44"/>
  <c r="AJ121" i="46"/>
  <c r="AJ121" i="44"/>
  <c r="K123" i="46"/>
  <c r="K123" i="44"/>
  <c r="AQ123" i="46"/>
  <c r="AQ123" i="44"/>
  <c r="G124" i="46"/>
  <c r="G124" i="44"/>
  <c r="R58" i="44"/>
  <c r="AH58" i="44"/>
  <c r="AX58" i="44"/>
  <c r="AN59" i="44"/>
  <c r="AX109" i="44"/>
  <c r="BO112" i="44"/>
  <c r="N115" i="44"/>
  <c r="U135" i="44"/>
  <c r="AS135" i="44"/>
  <c r="K137" i="44"/>
  <c r="J139" i="44"/>
  <c r="AD140" i="44"/>
  <c r="U144" i="44"/>
  <c r="AS144" i="44"/>
  <c r="I145" i="44"/>
  <c r="Q145" i="44"/>
  <c r="Y145" i="44"/>
  <c r="AG145" i="44"/>
  <c r="AO145" i="44"/>
  <c r="AW145" i="44"/>
  <c r="BE145" i="44"/>
  <c r="BM145" i="44"/>
  <c r="T146" i="44"/>
  <c r="AN147" i="44"/>
  <c r="E149" i="44"/>
  <c r="D60" i="46"/>
  <c r="D60" i="44"/>
  <c r="AK77" i="46"/>
  <c r="AK77" i="44"/>
  <c r="BQ77" i="44"/>
  <c r="AF78" i="44"/>
  <c r="AS128" i="44"/>
  <c r="AF129" i="44"/>
  <c r="BL129" i="44"/>
  <c r="Z159" i="44"/>
  <c r="AE161" i="44"/>
  <c r="AG162" i="44"/>
  <c r="Z7" i="46"/>
  <c r="Z7" i="44"/>
  <c r="AZ20" i="46"/>
  <c r="AZ20" i="44"/>
  <c r="P14" i="44"/>
  <c r="AN24" i="44"/>
  <c r="AC11" i="46"/>
  <c r="AC11" i="44"/>
  <c r="Z17" i="44"/>
  <c r="H21" i="44"/>
  <c r="BD24" i="44"/>
  <c r="D33" i="44"/>
  <c r="E36" i="44"/>
  <c r="BD39" i="44"/>
  <c r="A46" i="44"/>
  <c r="C14" i="46"/>
  <c r="C14" i="44" s="1"/>
  <c r="C62" i="46"/>
  <c r="C62" i="44" s="1"/>
  <c r="G8" i="44"/>
  <c r="AF10" i="44"/>
  <c r="T11" i="44"/>
  <c r="AT13" i="44"/>
  <c r="AG14" i="44"/>
  <c r="X16" i="44"/>
  <c r="AH17" i="44"/>
  <c r="AR18" i="44"/>
  <c r="AF19" i="44"/>
  <c r="T20" i="44"/>
  <c r="P21" i="44"/>
  <c r="K22" i="44"/>
  <c r="H24" i="44"/>
  <c r="BL24" i="44"/>
  <c r="AS26" i="44"/>
  <c r="AO27" i="44"/>
  <c r="AK28" i="44"/>
  <c r="X29" i="44"/>
  <c r="S30" i="44"/>
  <c r="AA32" i="44"/>
  <c r="W34" i="44"/>
  <c r="M36" i="44"/>
  <c r="AR38" i="44"/>
  <c r="P39" i="44"/>
  <c r="H41" i="44"/>
  <c r="AN41" i="44"/>
  <c r="AX44" i="44"/>
  <c r="N45" i="44"/>
  <c r="AJ47" i="44"/>
  <c r="O50" i="44"/>
  <c r="AU50" i="44"/>
  <c r="BF62" i="44"/>
  <c r="AG63" i="44"/>
  <c r="BM63" i="44"/>
  <c r="AK64" i="44"/>
  <c r="BI64" i="44"/>
  <c r="X65" i="44"/>
  <c r="BL65" i="44"/>
  <c r="H73" i="44"/>
  <c r="AP76" i="44"/>
  <c r="H8" i="44"/>
  <c r="AB9" i="44"/>
  <c r="AG10" i="44"/>
  <c r="U11" i="44"/>
  <c r="BE12" i="44"/>
  <c r="AN14" i="44"/>
  <c r="AZ18" i="44"/>
  <c r="AN19" i="44"/>
  <c r="AB20" i="44"/>
  <c r="S22" i="44"/>
  <c r="T23" i="44"/>
  <c r="P24" i="44"/>
  <c r="I25" i="44"/>
  <c r="BA26" i="44"/>
  <c r="AW27" i="44"/>
  <c r="AN29" i="44"/>
  <c r="AA30" i="44"/>
  <c r="G31" i="44"/>
  <c r="L33" i="44"/>
  <c r="Y37" i="44"/>
  <c r="BE37" i="44"/>
  <c r="BL39" i="44"/>
  <c r="AR40" i="44"/>
  <c r="AV41" i="44"/>
  <c r="AI42" i="44"/>
  <c r="Z44" i="44"/>
  <c r="AT45" i="44"/>
  <c r="AP46" i="44"/>
  <c r="L47" i="44"/>
  <c r="P48" i="44"/>
  <c r="AN48" i="44"/>
  <c r="W50" i="44"/>
  <c r="AT61" i="44"/>
  <c r="E64" i="44"/>
  <c r="AY68" i="44"/>
  <c r="AH70" i="44"/>
  <c r="R76" i="44"/>
  <c r="BG22" i="44"/>
  <c r="AY7" i="44"/>
  <c r="Q10" i="44"/>
  <c r="P16" i="44"/>
  <c r="L20" i="44"/>
  <c r="BH23" i="44"/>
  <c r="AG27" i="44"/>
  <c r="P29" i="44"/>
  <c r="S32" i="44"/>
  <c r="Q37" i="44"/>
  <c r="H39" i="44"/>
  <c r="AN8" i="44"/>
  <c r="BA11" i="44"/>
  <c r="BJ13" i="44"/>
  <c r="AN16" i="44"/>
  <c r="BH18" i="44"/>
  <c r="AJ20" i="44"/>
  <c r="AI22" i="44"/>
  <c r="X24" i="44"/>
  <c r="E26" i="44"/>
  <c r="BE27" i="44"/>
  <c r="O31" i="44"/>
  <c r="AI32" i="44"/>
  <c r="AM34" i="44"/>
  <c r="U36" i="44"/>
  <c r="X39" i="44"/>
  <c r="BG42" i="44"/>
  <c r="AM43" i="44"/>
  <c r="Z46" i="44"/>
  <c r="BH49" i="44"/>
  <c r="P19" i="46"/>
  <c r="P19" i="44"/>
  <c r="BD21" i="44"/>
  <c r="AP12" i="46"/>
  <c r="AP12" i="44"/>
  <c r="L9" i="44"/>
  <c r="AC13" i="44"/>
  <c r="D23" i="44"/>
  <c r="BE25" i="44"/>
  <c r="AC28" i="44"/>
  <c r="AU31" i="44"/>
  <c r="AZ33" i="44"/>
  <c r="AS36" i="44"/>
  <c r="AJ38" i="44"/>
  <c r="AJ9" i="44"/>
  <c r="BF12" i="44"/>
  <c r="AO14" i="44"/>
  <c r="BN17" i="44"/>
  <c r="AV19" i="44"/>
  <c r="X21" i="44"/>
  <c r="AB23" i="44"/>
  <c r="Q25" i="44"/>
  <c r="BI26" i="44"/>
  <c r="BA28" i="44"/>
  <c r="BC31" i="44"/>
  <c r="T33" i="44"/>
  <c r="BI36" i="44"/>
  <c r="BM37" i="44"/>
  <c r="AZ38" i="44"/>
  <c r="D40" i="44"/>
  <c r="AZ40" i="44"/>
  <c r="P41" i="44"/>
  <c r="O43" i="44"/>
  <c r="BK43" i="44"/>
  <c r="AU8" i="44"/>
  <c r="AZ9" i="44"/>
  <c r="BQ11" i="44"/>
  <c r="BN12" i="44"/>
  <c r="BE14" i="44"/>
  <c r="BL16" i="44"/>
  <c r="BP18" i="44"/>
  <c r="BD19" i="44"/>
  <c r="AR20" i="44"/>
  <c r="AN21" i="44"/>
  <c r="AQ22" i="44"/>
  <c r="AJ23" i="44"/>
  <c r="Y25" i="44"/>
  <c r="BQ26" i="44"/>
  <c r="E28" i="44"/>
  <c r="BI28" i="44"/>
  <c r="AV29" i="44"/>
  <c r="AI30" i="44"/>
  <c r="W31" i="44"/>
  <c r="AQ32" i="44"/>
  <c r="BH33" i="44"/>
  <c r="AU34" i="44"/>
  <c r="AC36" i="44"/>
  <c r="D38" i="44"/>
  <c r="AF39" i="44"/>
  <c r="L40" i="44"/>
  <c r="X41" i="44"/>
  <c r="BF44" i="44"/>
  <c r="V45" i="44"/>
  <c r="T47" i="44"/>
  <c r="X48" i="44"/>
  <c r="AE50" i="44"/>
  <c r="BI51" i="44"/>
  <c r="Q52" i="44"/>
  <c r="S60" i="44"/>
  <c r="BJ61" i="44"/>
  <c r="AP62" i="44"/>
  <c r="BN62" i="44"/>
  <c r="AP70" i="44"/>
  <c r="BF72" i="44"/>
  <c r="AD75" i="44"/>
  <c r="L23" i="46"/>
  <c r="L23" i="44"/>
  <c r="BP23" i="46"/>
  <c r="BP23" i="44"/>
  <c r="AO25" i="46"/>
  <c r="AO25" i="44"/>
  <c r="U26" i="46"/>
  <c r="U26" i="44"/>
  <c r="I27" i="46"/>
  <c r="I27" i="44"/>
  <c r="BM27" i="46"/>
  <c r="BM27" i="44"/>
  <c r="AS28" i="46"/>
  <c r="AS28" i="44"/>
  <c r="AF29" i="46"/>
  <c r="AF29" i="44"/>
  <c r="K30" i="46"/>
  <c r="K30" i="44"/>
  <c r="BG30" i="46"/>
  <c r="BG30" i="44"/>
  <c r="AM31" i="46"/>
  <c r="AM31" i="44"/>
  <c r="AY32" i="46"/>
  <c r="AY32" i="44"/>
  <c r="AB33" i="46"/>
  <c r="AB33" i="44"/>
  <c r="AE34" i="46"/>
  <c r="AE34" i="44"/>
  <c r="BA36" i="46"/>
  <c r="BA36" i="44"/>
  <c r="AW37" i="46"/>
  <c r="AW37" i="44"/>
  <c r="AB38" i="46"/>
  <c r="AB38" i="44"/>
  <c r="AV39" i="46"/>
  <c r="AV39" i="44"/>
  <c r="T40" i="46"/>
  <c r="T40" i="44"/>
  <c r="BD41" i="46"/>
  <c r="BD41" i="44"/>
  <c r="AH44" i="46"/>
  <c r="AH44" i="44"/>
  <c r="BB45" i="46"/>
  <c r="BB45" i="44"/>
  <c r="R46" i="46"/>
  <c r="R46" i="44"/>
  <c r="D47" i="46"/>
  <c r="D47" i="44"/>
  <c r="BP47" i="46"/>
  <c r="BP47" i="44"/>
  <c r="AF48" i="46"/>
  <c r="AF48" i="44"/>
  <c r="AV48" i="46"/>
  <c r="AV48" i="44"/>
  <c r="BC50" i="46"/>
  <c r="BC50" i="44"/>
  <c r="M51" i="46"/>
  <c r="M51" i="44"/>
  <c r="AK51" i="46"/>
  <c r="AK51" i="44"/>
  <c r="BA51" i="46"/>
  <c r="BA51" i="44"/>
  <c r="H52" i="46"/>
  <c r="H52" i="44"/>
  <c r="X52" i="46"/>
  <c r="X52" i="44"/>
  <c r="AN52" i="46"/>
  <c r="AN52" i="44"/>
  <c r="R53" i="46"/>
  <c r="R53" i="44"/>
  <c r="AH53" i="46"/>
  <c r="AH53" i="44"/>
  <c r="V54" i="46"/>
  <c r="V54" i="44"/>
  <c r="BC8" i="46"/>
  <c r="BC8" i="44"/>
  <c r="T18" i="46"/>
  <c r="T18" i="44"/>
  <c r="BO9" i="44"/>
  <c r="AA15" i="44"/>
  <c r="BP20" i="44"/>
  <c r="BL31" i="46"/>
  <c r="BL31" i="44"/>
  <c r="N61" i="46"/>
  <c r="N61" i="44"/>
  <c r="AL61" i="46"/>
  <c r="AL61" i="44"/>
  <c r="R62" i="46"/>
  <c r="R62" i="44"/>
  <c r="BE63" i="46"/>
  <c r="Q63" i="46"/>
  <c r="Q63" i="44"/>
  <c r="U64" i="46"/>
  <c r="U64" i="44"/>
  <c r="AF65" i="46"/>
  <c r="AF65" i="44"/>
  <c r="D66" i="46"/>
  <c r="D66" i="44"/>
  <c r="AJ66" i="46"/>
  <c r="AJ66" i="44"/>
  <c r="AM67" i="46"/>
  <c r="AM67" i="44"/>
  <c r="J70" i="46"/>
  <c r="J70" i="44"/>
  <c r="Z70" i="46"/>
  <c r="Z70" i="44"/>
  <c r="AX70" i="46"/>
  <c r="AX70" i="44"/>
  <c r="BN70" i="46"/>
  <c r="BN70" i="44"/>
  <c r="AH72" i="46"/>
  <c r="AH72" i="44"/>
  <c r="AP72" i="46"/>
  <c r="AP72" i="44"/>
  <c r="L74" i="46"/>
  <c r="L74" i="44"/>
  <c r="AR74" i="46"/>
  <c r="AR74" i="44"/>
  <c r="BH74" i="46"/>
  <c r="BH74" i="44"/>
  <c r="F75" i="46"/>
  <c r="F75" i="44"/>
  <c r="V75" i="46"/>
  <c r="V75" i="44"/>
  <c r="BB75" i="46"/>
  <c r="BB75" i="44"/>
  <c r="BJ75" i="46"/>
  <c r="BJ75" i="44"/>
  <c r="A74" i="27"/>
  <c r="C76" i="46"/>
  <c r="C76" i="44" s="1"/>
  <c r="AX76" i="46"/>
  <c r="AX76" i="44"/>
  <c r="AA77" i="46"/>
  <c r="AA77" i="44"/>
  <c r="AI77" i="46"/>
  <c r="AI77" i="44"/>
  <c r="AQ77" i="46"/>
  <c r="AQ77" i="44"/>
  <c r="AY77" i="46"/>
  <c r="AY77" i="44"/>
  <c r="N78" i="46"/>
  <c r="N78" i="44"/>
  <c r="AD78" i="46"/>
  <c r="AD78" i="44"/>
  <c r="AL78" i="46"/>
  <c r="AL78" i="44"/>
  <c r="AT78" i="46"/>
  <c r="AT78" i="44"/>
  <c r="R79" i="46"/>
  <c r="R79" i="44"/>
  <c r="AP79" i="46"/>
  <c r="AP79" i="44"/>
  <c r="AX79" i="46"/>
  <c r="AX79" i="44"/>
  <c r="Z81" i="46"/>
  <c r="Z81" i="44"/>
  <c r="AX81" i="46"/>
  <c r="AX81" i="44"/>
  <c r="AD82" i="46"/>
  <c r="AD82" i="44"/>
  <c r="A81" i="27"/>
  <c r="A83" i="44"/>
  <c r="AW83" i="46"/>
  <c r="AW83" i="44"/>
  <c r="M84" i="46"/>
  <c r="M84" i="44"/>
  <c r="U84" i="46"/>
  <c r="U84" i="44"/>
  <c r="AK84" i="46"/>
  <c r="AK84" i="44"/>
  <c r="BA84" i="46"/>
  <c r="BA84" i="44"/>
  <c r="P85" i="46"/>
  <c r="P85" i="44"/>
  <c r="AF85" i="46"/>
  <c r="AF85" i="44"/>
  <c r="BD85" i="46"/>
  <c r="BD85" i="44"/>
  <c r="BL85" i="46"/>
  <c r="BL85" i="44"/>
  <c r="K86" i="46"/>
  <c r="K86" i="44"/>
  <c r="AQ9" i="46"/>
  <c r="AQ9" i="44"/>
  <c r="AA22" i="46"/>
  <c r="AA22" i="44"/>
  <c r="I12" i="44"/>
  <c r="L18" i="44"/>
  <c r="AZ23" i="44"/>
  <c r="AL13" i="46"/>
  <c r="AL13" i="44"/>
  <c r="A14" i="44"/>
  <c r="AX7" i="44"/>
  <c r="K9" i="44"/>
  <c r="I10" i="44"/>
  <c r="E11" i="44"/>
  <c r="J12" i="44"/>
  <c r="V13" i="44"/>
  <c r="Q14" i="44"/>
  <c r="AB18" i="44"/>
  <c r="X19" i="44"/>
  <c r="D20" i="44"/>
  <c r="AO24" i="44"/>
  <c r="AW25" i="44"/>
  <c r="AD26" i="44"/>
  <c r="Y27" i="44"/>
  <c r="U28" i="44"/>
  <c r="H29" i="44"/>
  <c r="BL29" i="44"/>
  <c r="AY30" i="44"/>
  <c r="K32" i="44"/>
  <c r="BO32" i="44"/>
  <c r="O34" i="44"/>
  <c r="I37" i="44"/>
  <c r="AP37" i="44"/>
  <c r="AB40" i="44"/>
  <c r="S42" i="44"/>
  <c r="AY42" i="44"/>
  <c r="G43" i="44"/>
  <c r="AE43" i="44"/>
  <c r="BC43" i="44"/>
  <c r="AD45" i="44"/>
  <c r="J46" i="44"/>
  <c r="AH46" i="44"/>
  <c r="BF46" i="44"/>
  <c r="BH47" i="44"/>
  <c r="BD48" i="44"/>
  <c r="AC51" i="44"/>
  <c r="BQ51" i="44"/>
  <c r="J62" i="44"/>
  <c r="AC64" i="44"/>
  <c r="P65" i="44"/>
  <c r="BD65" i="44"/>
  <c r="AQ68" i="44"/>
  <c r="AJ74" i="44"/>
  <c r="AH76" i="44"/>
  <c r="AF21" i="46"/>
  <c r="AF21" i="44"/>
  <c r="AV24" i="46"/>
  <c r="AV24" i="44"/>
  <c r="BL19" i="44"/>
  <c r="R12" i="44"/>
  <c r="AJ18" i="44"/>
  <c r="BL21" i="44"/>
  <c r="AK26" i="44"/>
  <c r="BK34" i="44"/>
  <c r="AA86" i="44"/>
  <c r="AD87" i="44"/>
  <c r="J88" i="44"/>
  <c r="AL54" i="44"/>
  <c r="R88" i="44"/>
  <c r="AD89" i="44"/>
  <c r="I90" i="44"/>
  <c r="BJ54" i="44"/>
  <c r="AJ55" i="44"/>
  <c r="BH55" i="44"/>
  <c r="AF56" i="44"/>
  <c r="AD59" i="44"/>
  <c r="AT59" i="44"/>
  <c r="AL87" i="44"/>
  <c r="BB89" i="44"/>
  <c r="S91" i="44"/>
  <c r="S93" i="44"/>
  <c r="AI93" i="44"/>
  <c r="Y95" i="44"/>
  <c r="AO97" i="44"/>
  <c r="U98" i="44"/>
  <c r="AQ86" i="44"/>
  <c r="A84" i="44"/>
  <c r="C98" i="46"/>
  <c r="C98" i="44" s="1"/>
  <c r="AI7" i="44"/>
  <c r="P8" i="44"/>
  <c r="BL8" i="44"/>
  <c r="Y10" i="44"/>
  <c r="BE10" i="44"/>
  <c r="AK11" i="44"/>
  <c r="Z12" i="44"/>
  <c r="F13" i="44"/>
  <c r="AV16" i="44"/>
  <c r="AP17" i="44"/>
  <c r="V29" i="44"/>
  <c r="BK35" i="44"/>
  <c r="BN57" i="44"/>
  <c r="E63" i="44"/>
  <c r="AD63" i="44"/>
  <c r="BB63" i="44"/>
  <c r="AZ65" i="44"/>
  <c r="AF68" i="44"/>
  <c r="BD68" i="44"/>
  <c r="BG69" i="44"/>
  <c r="BK70" i="44"/>
  <c r="R71" i="44"/>
  <c r="AQ71" i="44"/>
  <c r="AU72" i="44"/>
  <c r="BQ73" i="44"/>
  <c r="X74" i="44"/>
  <c r="AV74" i="44"/>
  <c r="AA75" i="44"/>
  <c r="AE76" i="44"/>
  <c r="S78" i="44"/>
  <c r="AM79" i="44"/>
  <c r="AE81" i="44"/>
  <c r="V83" i="44"/>
  <c r="R84" i="44"/>
  <c r="BL91" i="44"/>
  <c r="AV93" i="44"/>
  <c r="J96" i="44"/>
  <c r="AL97" i="44"/>
  <c r="R98" i="44"/>
  <c r="AD99" i="44"/>
  <c r="BM100" i="44"/>
  <c r="BI101" i="44"/>
  <c r="BE102" i="44"/>
  <c r="R114" i="44"/>
  <c r="AH116" i="44"/>
  <c r="BB117" i="44"/>
  <c r="E119" i="44"/>
  <c r="BQ119" i="44"/>
  <c r="BD122" i="44"/>
  <c r="AI123" i="44"/>
  <c r="AY123" i="44"/>
  <c r="O124" i="44"/>
  <c r="AE124" i="44"/>
  <c r="AU124" i="44"/>
  <c r="Y127" i="44"/>
  <c r="AW127" i="44"/>
  <c r="BM127" i="44"/>
  <c r="BD129" i="44"/>
  <c r="AF131" i="44"/>
  <c r="T132" i="44"/>
  <c r="AR132" i="44"/>
  <c r="A49" i="44"/>
  <c r="C91" i="46"/>
  <c r="C91" i="44" s="1"/>
  <c r="AQ7" i="44"/>
  <c r="AF8" i="44"/>
  <c r="D9" i="44"/>
  <c r="AR9" i="44"/>
  <c r="BM10" i="44"/>
  <c r="AS11" i="44"/>
  <c r="AH12" i="44"/>
  <c r="BB13" i="44"/>
  <c r="Y14" i="44"/>
  <c r="BD16" i="44"/>
  <c r="AX17" i="44"/>
  <c r="G35" i="44"/>
  <c r="AQ36" i="44"/>
  <c r="AH40" i="44"/>
  <c r="AD48" i="44"/>
  <c r="AY61" i="44"/>
  <c r="F63" i="44"/>
  <c r="R64" i="44"/>
  <c r="Q66" i="44"/>
  <c r="D67" i="44"/>
  <c r="BP67" i="44"/>
  <c r="O70" i="44"/>
  <c r="E73" i="44"/>
  <c r="Y74" i="44"/>
  <c r="AQ80" i="44"/>
  <c r="BG80" i="44"/>
  <c r="BC81" i="44"/>
  <c r="AK85" i="44"/>
  <c r="H86" i="44"/>
  <c r="G88" i="44"/>
  <c r="W88" i="44"/>
  <c r="AM88" i="44"/>
  <c r="K89" i="44"/>
  <c r="AA89" i="44"/>
  <c r="BO89" i="44"/>
  <c r="AL90" i="44"/>
  <c r="F95" i="44"/>
  <c r="AP96" i="44"/>
  <c r="V97" i="44"/>
  <c r="AP98" i="44"/>
  <c r="BN98" i="44"/>
  <c r="AO100" i="44"/>
  <c r="E101" i="44"/>
  <c r="U101" i="44"/>
  <c r="Q102" i="44"/>
  <c r="AK103" i="44"/>
  <c r="BA103" i="44"/>
  <c r="AF104" i="44"/>
  <c r="BD104" i="44"/>
  <c r="D105" i="44"/>
  <c r="T105" i="44"/>
  <c r="AZ105" i="44"/>
  <c r="G106" i="44"/>
  <c r="AE106" i="44"/>
  <c r="AU106" i="44"/>
  <c r="R109" i="44"/>
  <c r="AI26" i="44"/>
  <c r="AV8" i="44"/>
  <c r="M11" i="44"/>
  <c r="AX12" i="44"/>
  <c r="AK65" i="44"/>
  <c r="BO69" i="44"/>
  <c r="BG7" i="44"/>
  <c r="AO10" i="44"/>
  <c r="AP47" i="44"/>
  <c r="AM62" i="44"/>
  <c r="BJ63" i="44"/>
  <c r="M65" i="44"/>
  <c r="BL68" i="44"/>
  <c r="A59" i="44"/>
  <c r="C49" i="46"/>
  <c r="C49" i="44" s="1"/>
  <c r="S7" i="44"/>
  <c r="BO7" i="44"/>
  <c r="T9" i="44"/>
  <c r="BP9" i="44"/>
  <c r="AD13" i="44"/>
  <c r="I14" i="44"/>
  <c r="AW14" i="44"/>
  <c r="AF16" i="44"/>
  <c r="BI18" i="44"/>
  <c r="Z38" i="44"/>
  <c r="Z47" i="44"/>
  <c r="BD53" i="44"/>
  <c r="BO61" i="44"/>
  <c r="BK62" i="44"/>
  <c r="N63" i="44"/>
  <c r="AT63" i="44"/>
  <c r="AS65" i="44"/>
  <c r="Y66" i="44"/>
  <c r="L67" i="44"/>
  <c r="AZ67" i="44"/>
  <c r="AA69" i="44"/>
  <c r="K71" i="44"/>
  <c r="O72" i="44"/>
  <c r="BI73" i="44"/>
  <c r="S75" i="44"/>
  <c r="AQ75" i="44"/>
  <c r="K78" i="44"/>
  <c r="G79" i="44"/>
  <c r="S80" i="44"/>
  <c r="AY80" i="44"/>
  <c r="S82" i="44"/>
  <c r="N83" i="44"/>
  <c r="BB83" i="44"/>
  <c r="J84" i="44"/>
  <c r="Z84" i="44"/>
  <c r="AS85" i="44"/>
  <c r="X86" i="44"/>
  <c r="S87" i="44"/>
  <c r="BG87" i="44"/>
  <c r="S89" i="44"/>
  <c r="P91" i="44"/>
  <c r="BD91" i="44"/>
  <c r="BL93" i="44"/>
  <c r="BF98" i="44"/>
  <c r="Q100" i="44"/>
  <c r="AG100" i="44"/>
  <c r="M101" i="44"/>
  <c r="U103" i="44"/>
  <c r="L105" i="44"/>
  <c r="AM106" i="44"/>
  <c r="AY107" i="44"/>
  <c r="BO107" i="44"/>
  <c r="AL108" i="44"/>
  <c r="M110" i="44"/>
  <c r="AV111" i="44"/>
  <c r="BL111" i="44"/>
  <c r="K112" i="44"/>
  <c r="AE15" i="44"/>
  <c r="AU21" i="44"/>
  <c r="BG23" i="44"/>
  <c r="AM24" i="44"/>
  <c r="AT34" i="44"/>
  <c r="H35" i="44"/>
  <c r="AB36" i="44"/>
  <c r="C8" i="46"/>
  <c r="C8" i="44" s="1"/>
  <c r="AA8" i="44"/>
  <c r="L10" i="44"/>
  <c r="G14" i="44"/>
  <c r="AK17" i="44"/>
  <c r="AU19" i="44"/>
  <c r="AK27" i="44"/>
  <c r="AU32" i="44"/>
  <c r="S33" i="44"/>
  <c r="AY33" i="44"/>
  <c r="BB34" i="44"/>
  <c r="X35" i="44"/>
  <c r="BQ35" i="44"/>
  <c r="BH36" i="44"/>
  <c r="X37" i="44"/>
  <c r="AM41" i="44"/>
  <c r="R42" i="44"/>
  <c r="I44" i="44"/>
  <c r="AS45" i="44"/>
  <c r="I46" i="44"/>
  <c r="BO47" i="44"/>
  <c r="O19" i="44"/>
  <c r="AI23" i="44"/>
  <c r="BO16" i="44"/>
  <c r="C32" i="46"/>
  <c r="C32" i="44" s="1"/>
  <c r="AF11" i="44"/>
  <c r="E17" i="44"/>
  <c r="BC19" i="44"/>
  <c r="BK21" i="44"/>
  <c r="AB26" i="44"/>
  <c r="AS27" i="44"/>
  <c r="AB28" i="44"/>
  <c r="AU29" i="44"/>
  <c r="AA33" i="44"/>
  <c r="L36" i="44"/>
  <c r="G39" i="44"/>
  <c r="W41" i="44"/>
  <c r="Z42" i="44"/>
  <c r="AO44" i="44"/>
  <c r="BA45" i="44"/>
  <c r="BE46" i="44"/>
  <c r="BJ7" i="44"/>
  <c r="BC9" i="44"/>
  <c r="BQ12" i="44"/>
  <c r="AN11" i="44"/>
  <c r="AD7" i="44"/>
  <c r="AB14" i="44"/>
  <c r="BK9" i="44"/>
  <c r="M17" i="44"/>
  <c r="AI8" i="44"/>
  <c r="T10" i="44"/>
  <c r="P11" i="44"/>
  <c r="A8" i="44"/>
  <c r="A50" i="44"/>
  <c r="A61" i="44"/>
  <c r="F7" i="44"/>
  <c r="AQ8" i="44"/>
  <c r="AB10" i="44"/>
  <c r="AZ10" i="44"/>
  <c r="AJ14" i="44"/>
  <c r="G15" i="44"/>
  <c r="K16" i="44"/>
  <c r="BA17" i="44"/>
  <c r="AL22" i="44"/>
  <c r="BI25" i="44"/>
  <c r="BK30" i="44"/>
  <c r="AT32" i="44"/>
  <c r="R40" i="44"/>
  <c r="R43" i="44"/>
  <c r="AQ43" i="44"/>
  <c r="BQ46" i="44"/>
  <c r="AU47" i="44"/>
  <c r="K48" i="44"/>
  <c r="AI52" i="44"/>
  <c r="AS53" i="44"/>
  <c r="AW54" i="44"/>
  <c r="AM55" i="44"/>
  <c r="K56" i="44"/>
  <c r="BO56" i="44"/>
  <c r="BC57" i="44"/>
  <c r="D58" i="44"/>
  <c r="AY73" i="44"/>
  <c r="I13" i="44"/>
  <c r="BC15" i="44"/>
  <c r="AE9" i="44"/>
  <c r="AQ16" i="44"/>
  <c r="AT7" i="44"/>
  <c r="U12" i="44"/>
  <c r="U25" i="44"/>
  <c r="AS12" i="44"/>
  <c r="BH14" i="44"/>
  <c r="K8" i="44"/>
  <c r="G9" i="44"/>
  <c r="BD11" i="44"/>
  <c r="Q13" i="44"/>
  <c r="BL11" i="44"/>
  <c r="BG16" i="44"/>
  <c r="D14" i="44"/>
  <c r="BO8" i="44"/>
  <c r="M12" i="44"/>
  <c r="AO13" i="44"/>
  <c r="N7" i="44"/>
  <c r="AW13" i="44"/>
  <c r="O15" i="44"/>
  <c r="AM22" i="44"/>
  <c r="D10" i="44"/>
  <c r="X11" i="44"/>
  <c r="BI12" i="44"/>
  <c r="W15" i="44"/>
  <c r="BI17" i="44"/>
  <c r="V7" i="44"/>
  <c r="S8" i="44"/>
  <c r="AU9" i="44"/>
  <c r="BP10" i="44"/>
  <c r="Y13" i="44"/>
  <c r="AR14" i="44"/>
  <c r="AA16" i="44"/>
  <c r="AC17" i="44"/>
  <c r="AU20" i="44"/>
  <c r="AQ24" i="44"/>
  <c r="AO28" i="44"/>
  <c r="AY31" i="44"/>
  <c r="W33" i="44"/>
  <c r="S34" i="44"/>
  <c r="AY34" i="44"/>
  <c r="M35" i="44"/>
  <c r="P38" i="44"/>
  <c r="T39" i="44"/>
  <c r="AD46" i="44"/>
  <c r="O49" i="44"/>
  <c r="BH25" i="46"/>
  <c r="BH25" i="44"/>
  <c r="W40" i="46"/>
  <c r="W40" i="44"/>
  <c r="AI41" i="46"/>
  <c r="AI41" i="44"/>
  <c r="AY10" i="44"/>
  <c r="AR27" i="44"/>
  <c r="R34" i="44"/>
  <c r="AP34" i="44"/>
  <c r="BJ38" i="44"/>
  <c r="K41" i="44"/>
  <c r="N42" i="44"/>
  <c r="AL42" i="44"/>
  <c r="AE61" i="44"/>
  <c r="BC61" i="44"/>
  <c r="BM65" i="44"/>
  <c r="AS66" i="44"/>
  <c r="AM69" i="44"/>
  <c r="BC69" i="44"/>
  <c r="Y73" i="44"/>
  <c r="AO73" i="44"/>
  <c r="O78" i="44"/>
  <c r="BO81" i="44"/>
  <c r="V84" i="44"/>
  <c r="BJ84" i="44"/>
  <c r="AG85" i="44"/>
  <c r="AQ88" i="44"/>
  <c r="O89" i="44"/>
  <c r="AM89" i="44"/>
  <c r="J95" i="44"/>
  <c r="BF95" i="44"/>
  <c r="R99" i="44"/>
  <c r="E100" i="44"/>
  <c r="AW103" i="44"/>
  <c r="D104" i="44"/>
  <c r="X105" i="44"/>
  <c r="G33" i="46"/>
  <c r="G33" i="44"/>
  <c r="AU40" i="46"/>
  <c r="AU40" i="44"/>
  <c r="BG41" i="46"/>
  <c r="BG41" i="44"/>
  <c r="C24" i="46"/>
  <c r="C24" i="44" s="1"/>
  <c r="AZ12" i="44"/>
  <c r="AI21" i="44"/>
  <c r="BN21" i="44"/>
  <c r="BJ23" i="44"/>
  <c r="AY25" i="44"/>
  <c r="T27" i="44"/>
  <c r="V32" i="44"/>
  <c r="BM34" i="44"/>
  <c r="AB35" i="44"/>
  <c r="X36" i="44"/>
  <c r="BC40" i="44"/>
  <c r="BJ42" i="44"/>
  <c r="O61" i="44"/>
  <c r="S62" i="44"/>
  <c r="AP63" i="44"/>
  <c r="Y65" i="44"/>
  <c r="AF67" i="44"/>
  <c r="AR68" i="44"/>
  <c r="AA72" i="44"/>
  <c r="AQ72" i="44"/>
  <c r="O75" i="44"/>
  <c r="AM75" i="44"/>
  <c r="AE80" i="44"/>
  <c r="BK80" i="44"/>
  <c r="AI81" i="44"/>
  <c r="AY81" i="44"/>
  <c r="W87" i="44"/>
  <c r="BF90" i="44"/>
  <c r="BP93" i="44"/>
  <c r="BK94" i="44"/>
  <c r="BF99" i="44"/>
  <c r="AW101" i="44"/>
  <c r="BI102" i="44"/>
  <c r="AA106" i="44"/>
  <c r="U32" i="46"/>
  <c r="U32" i="44"/>
  <c r="M32" i="44"/>
  <c r="Q34" i="44"/>
  <c r="BG19" i="46"/>
  <c r="BG19" i="44"/>
  <c r="AV26" i="46"/>
  <c r="AV26" i="44"/>
  <c r="L35" i="46"/>
  <c r="L35" i="44"/>
  <c r="O38" i="46"/>
  <c r="O38" i="44"/>
  <c r="A39" i="44"/>
  <c r="BO21" i="44"/>
  <c r="S25" i="44"/>
  <c r="P26" i="44"/>
  <c r="AI29" i="44"/>
  <c r="F30" i="44"/>
  <c r="BN31" i="44"/>
  <c r="BA32" i="44"/>
  <c r="O33" i="44"/>
  <c r="BN34" i="44"/>
  <c r="BP35" i="44"/>
  <c r="G40" i="44"/>
  <c r="AE40" i="44"/>
  <c r="AY62" i="44"/>
  <c r="BO62" i="44"/>
  <c r="R63" i="44"/>
  <c r="AW65" i="44"/>
  <c r="BL67" i="44"/>
  <c r="BP68" i="44"/>
  <c r="AW73" i="44"/>
  <c r="BP77" i="44"/>
  <c r="BO79" i="44"/>
  <c r="G87" i="44"/>
  <c r="S88" i="44"/>
  <c r="AZ93" i="44"/>
  <c r="N98" i="44"/>
  <c r="J99" i="44"/>
  <c r="AH99" i="44"/>
  <c r="BI100" i="44"/>
  <c r="AF105" i="44"/>
  <c r="BD105" i="44"/>
  <c r="Z108" i="44"/>
  <c r="AP108" i="44"/>
  <c r="A19" i="27"/>
  <c r="C21" i="46"/>
  <c r="C21" i="44" s="1"/>
  <c r="S35" i="44"/>
  <c r="AA27" i="44"/>
  <c r="AA62" i="44"/>
  <c r="I65" i="44"/>
  <c r="E66" i="44"/>
  <c r="K72" i="44"/>
  <c r="AH15" i="46"/>
  <c r="AH15" i="44"/>
  <c r="A34" i="44"/>
  <c r="BK71" i="44"/>
  <c r="K21" i="44"/>
  <c r="X26" i="44"/>
  <c r="BH27" i="44"/>
  <c r="AF28" i="44"/>
  <c r="F32" i="44"/>
  <c r="BJ32" i="44"/>
  <c r="Y34" i="44"/>
  <c r="O40" i="44"/>
  <c r="W61" i="44"/>
  <c r="AM61" i="44"/>
  <c r="F64" i="44"/>
  <c r="AD64" i="44"/>
  <c r="P67" i="44"/>
  <c r="AN67" i="44"/>
  <c r="D68" i="44"/>
  <c r="AI72" i="44"/>
  <c r="AY72" i="44"/>
  <c r="Q73" i="44"/>
  <c r="AG73" i="44"/>
  <c r="BC80" i="44"/>
  <c r="AE82" i="44"/>
  <c r="BF83" i="44"/>
  <c r="AP90" i="44"/>
  <c r="T91" i="44"/>
  <c r="AP95" i="44"/>
  <c r="BN95" i="44"/>
  <c r="AT96" i="44"/>
  <c r="AP97" i="44"/>
  <c r="AC100" i="44"/>
  <c r="AS100" i="44"/>
  <c r="AO103" i="44"/>
  <c r="BE103" i="44"/>
  <c r="Z8" i="44"/>
  <c r="BG25" i="44"/>
  <c r="E32" i="44"/>
  <c r="AB68" i="44"/>
  <c r="AM71" i="44"/>
  <c r="C33" i="46"/>
  <c r="C33" i="44" s="1"/>
  <c r="C34" i="46"/>
  <c r="C34" i="44" s="1"/>
  <c r="AT18" i="44"/>
  <c r="AX24" i="44"/>
  <c r="AJ27" i="44"/>
  <c r="N30" i="44"/>
  <c r="BA30" i="44"/>
  <c r="Z31" i="44"/>
  <c r="AK32" i="44"/>
  <c r="V33" i="44"/>
  <c r="J34" i="44"/>
  <c r="AZ35" i="44"/>
  <c r="AY37" i="44"/>
  <c r="V38" i="44"/>
  <c r="BC38" i="44"/>
  <c r="AG65" i="44"/>
  <c r="AE69" i="44"/>
  <c r="AU69" i="44"/>
  <c r="BK69" i="44"/>
  <c r="W71" i="44"/>
  <c r="S72" i="44"/>
  <c r="BO72" i="44"/>
  <c r="AA76" i="44"/>
  <c r="AY76" i="44"/>
  <c r="G80" i="44"/>
  <c r="AP83" i="44"/>
  <c r="T86" i="44"/>
  <c r="G89" i="44"/>
  <c r="J90" i="44"/>
  <c r="BN90" i="44"/>
  <c r="P92" i="44"/>
  <c r="BD92" i="44"/>
  <c r="AR93" i="44"/>
  <c r="BC94" i="44"/>
  <c r="Z97" i="44"/>
  <c r="BQ100" i="44"/>
  <c r="Y103" i="44"/>
  <c r="AZ104" i="44"/>
  <c r="BB33" i="46"/>
  <c r="BB33" i="44"/>
  <c r="BE34" i="46"/>
  <c r="BE34" i="44"/>
  <c r="AQ37" i="46"/>
  <c r="AQ37" i="44"/>
  <c r="AH39" i="46"/>
  <c r="AH39" i="44"/>
  <c r="G61" i="46"/>
  <c r="G61" i="44"/>
  <c r="AU61" i="46"/>
  <c r="AU61" i="44"/>
  <c r="AI62" i="46"/>
  <c r="AI62" i="44"/>
  <c r="Z63" i="46"/>
  <c r="Z63" i="44"/>
  <c r="V64" i="46"/>
  <c r="V64" i="44"/>
  <c r="AT64" i="46"/>
  <c r="AT64" i="44"/>
  <c r="BJ64" i="46"/>
  <c r="BJ64" i="44"/>
  <c r="A63" i="27"/>
  <c r="C65" i="46"/>
  <c r="C65" i="44" s="1"/>
  <c r="AO65" i="46"/>
  <c r="AO65" i="44"/>
  <c r="BE65" i="46"/>
  <c r="BE65" i="44"/>
  <c r="M66" i="46"/>
  <c r="M66" i="44"/>
  <c r="AC66" i="46"/>
  <c r="AC66" i="44"/>
  <c r="BA66" i="46"/>
  <c r="BA66" i="44"/>
  <c r="BI66" i="46"/>
  <c r="BI66" i="44"/>
  <c r="H67" i="46"/>
  <c r="H67" i="44"/>
  <c r="X67" i="46"/>
  <c r="X67" i="44"/>
  <c r="AV67" i="46"/>
  <c r="AV67" i="44"/>
  <c r="L68" i="46"/>
  <c r="L68" i="44"/>
  <c r="AZ68" i="46"/>
  <c r="AZ68" i="44"/>
  <c r="G69" i="46"/>
  <c r="G69" i="44"/>
  <c r="W69" i="46"/>
  <c r="W69" i="44"/>
  <c r="O71" i="46"/>
  <c r="O71" i="44"/>
  <c r="AE71" i="46"/>
  <c r="AE71" i="44"/>
  <c r="BC71" i="46"/>
  <c r="BC71" i="44"/>
  <c r="I73" i="46"/>
  <c r="I73" i="44"/>
  <c r="BE73" i="46"/>
  <c r="BE73" i="44"/>
  <c r="G75" i="46"/>
  <c r="G75" i="44"/>
  <c r="AU75" i="46"/>
  <c r="AU75" i="44"/>
  <c r="BC75" i="46"/>
  <c r="BC75" i="44"/>
  <c r="BK75" i="46"/>
  <c r="BK75" i="44"/>
  <c r="S76" i="46"/>
  <c r="S76" i="44"/>
  <c r="AI76" i="46"/>
  <c r="AI76" i="44"/>
  <c r="AQ76" i="46"/>
  <c r="AQ76" i="44"/>
  <c r="BG76" i="46"/>
  <c r="BG76" i="44"/>
  <c r="D77" i="46"/>
  <c r="D77" i="44"/>
  <c r="L77" i="46"/>
  <c r="L77" i="44"/>
  <c r="T77" i="46"/>
  <c r="T77" i="44"/>
  <c r="AJ77" i="46"/>
  <c r="AJ77" i="44"/>
  <c r="AZ77" i="46"/>
  <c r="AZ77" i="44"/>
  <c r="BH77" i="46"/>
  <c r="BH77" i="44"/>
  <c r="G78" i="46"/>
  <c r="G78" i="44"/>
  <c r="W78" i="46"/>
  <c r="W78" i="44"/>
  <c r="AM78" i="46"/>
  <c r="AM78" i="44"/>
  <c r="BC78" i="46"/>
  <c r="BC78" i="44"/>
  <c r="K79" i="46"/>
  <c r="K79" i="44"/>
  <c r="S79" i="46"/>
  <c r="S79" i="44"/>
  <c r="AA79" i="46"/>
  <c r="AA79" i="44"/>
  <c r="BG79" i="46"/>
  <c r="BG79" i="44"/>
  <c r="O80" i="46"/>
  <c r="O80" i="44"/>
  <c r="AM80" i="46"/>
  <c r="AM80" i="44"/>
  <c r="AU80" i="46"/>
  <c r="AU80" i="44"/>
  <c r="AA81" i="46"/>
  <c r="AA81" i="44"/>
  <c r="AQ81" i="46"/>
  <c r="AQ81" i="44"/>
  <c r="BG81" i="46"/>
  <c r="BG81" i="44"/>
  <c r="G82" i="46"/>
  <c r="G82" i="44"/>
  <c r="W82" i="46"/>
  <c r="W82" i="44"/>
  <c r="AU82" i="46"/>
  <c r="AU82" i="44"/>
  <c r="J83" i="46"/>
  <c r="J83" i="44"/>
  <c r="R83" i="46"/>
  <c r="R83" i="44"/>
  <c r="AH83" i="46"/>
  <c r="AH83" i="44"/>
  <c r="AX83" i="46"/>
  <c r="AX83" i="44"/>
  <c r="BN83" i="46"/>
  <c r="BN83" i="44"/>
  <c r="F84" i="46"/>
  <c r="F84" i="44"/>
  <c r="AD84" i="46"/>
  <c r="AD84" i="44"/>
  <c r="AT84" i="46"/>
  <c r="AT84" i="44"/>
  <c r="BB84" i="46"/>
  <c r="BB84" i="44"/>
  <c r="A83" i="27"/>
  <c r="A85" i="44"/>
  <c r="I85" i="46"/>
  <c r="I85" i="44"/>
  <c r="Q85" i="46"/>
  <c r="Q85" i="44"/>
  <c r="Y85" i="46"/>
  <c r="Y85" i="44"/>
  <c r="AO85" i="46"/>
  <c r="AO85" i="44"/>
  <c r="BE85" i="46"/>
  <c r="BE85" i="44"/>
  <c r="L86" i="46"/>
  <c r="L86" i="44"/>
  <c r="AJ86" i="46"/>
  <c r="AJ86" i="44"/>
  <c r="AZ86" i="46"/>
  <c r="AZ86" i="44"/>
  <c r="BP86" i="46"/>
  <c r="BP86" i="44"/>
  <c r="O87" i="46"/>
  <c r="O87" i="44"/>
  <c r="AE87" i="46"/>
  <c r="AE87" i="44"/>
  <c r="AM87" i="46"/>
  <c r="AM87" i="44"/>
  <c r="BC87" i="46"/>
  <c r="BC87" i="44"/>
  <c r="BK87" i="46"/>
  <c r="BK87" i="44"/>
  <c r="AA88" i="46"/>
  <c r="AA88" i="44"/>
  <c r="AY88" i="46"/>
  <c r="AY88" i="44"/>
  <c r="BG88" i="46"/>
  <c r="BG88" i="44"/>
  <c r="BO88" i="46"/>
  <c r="BO88" i="44"/>
  <c r="AE89" i="46"/>
  <c r="AE89" i="44"/>
  <c r="AU89" i="46"/>
  <c r="AU89" i="44"/>
  <c r="BC89" i="46"/>
  <c r="BC89" i="44"/>
  <c r="AH90" i="46"/>
  <c r="AH90" i="44"/>
  <c r="AX90" i="46"/>
  <c r="AX90" i="44"/>
  <c r="D91" i="46"/>
  <c r="D91" i="44"/>
  <c r="L91" i="46"/>
  <c r="L91" i="44"/>
  <c r="AB91" i="46"/>
  <c r="AB91" i="44"/>
  <c r="AR91" i="46"/>
  <c r="AR91" i="44"/>
  <c r="BH91" i="46"/>
  <c r="BH91" i="44"/>
  <c r="H92" i="46"/>
  <c r="H92" i="44"/>
  <c r="AF92" i="46"/>
  <c r="AF92" i="44"/>
  <c r="AV92" i="46"/>
  <c r="AV92" i="44"/>
  <c r="BL92" i="46"/>
  <c r="BL92" i="44"/>
  <c r="D93" i="46"/>
  <c r="D93" i="44"/>
  <c r="L93" i="46"/>
  <c r="L93" i="44"/>
  <c r="T93" i="46"/>
  <c r="T93" i="44"/>
  <c r="AB93" i="46"/>
  <c r="AB93" i="44"/>
  <c r="AJ93" i="46"/>
  <c r="AJ93" i="44"/>
  <c r="BH93" i="46"/>
  <c r="BH93" i="44"/>
  <c r="O94" i="46"/>
  <c r="O94" i="44"/>
  <c r="AE94" i="46"/>
  <c r="AE94" i="44"/>
  <c r="AM94" i="46"/>
  <c r="AM94" i="44"/>
  <c r="AU94" i="46"/>
  <c r="AU94" i="44"/>
  <c r="Z95" i="46"/>
  <c r="Z95" i="44"/>
  <c r="AX95" i="46"/>
  <c r="AX95" i="44"/>
  <c r="N96" i="46"/>
  <c r="N96" i="44"/>
  <c r="V96" i="46"/>
  <c r="V96" i="44"/>
  <c r="AL96" i="46"/>
  <c r="AL96" i="44"/>
  <c r="BB96" i="46"/>
  <c r="BB96" i="44"/>
  <c r="BJ96" i="46"/>
  <c r="BJ96" i="44"/>
  <c r="A95" i="27"/>
  <c r="A97" i="44"/>
  <c r="R97" i="46"/>
  <c r="R97" i="44"/>
  <c r="AH97" i="46"/>
  <c r="AH97" i="44"/>
  <c r="AX97" i="46"/>
  <c r="AX97" i="44"/>
  <c r="BF97" i="46"/>
  <c r="BF97" i="44"/>
  <c r="F98" i="46"/>
  <c r="F98" i="44"/>
  <c r="V98" i="46"/>
  <c r="V98" i="44"/>
  <c r="AD98" i="46"/>
  <c r="AD98" i="44"/>
  <c r="AT98" i="46"/>
  <c r="AT98" i="44"/>
  <c r="BB98" i="46"/>
  <c r="BB98" i="44"/>
  <c r="Z99" i="46"/>
  <c r="Z99" i="44"/>
  <c r="AX99" i="46"/>
  <c r="AX99" i="44"/>
  <c r="M100" i="46"/>
  <c r="M100" i="44"/>
  <c r="U100" i="46"/>
  <c r="U100" i="44"/>
  <c r="AK100" i="46"/>
  <c r="AK100" i="44"/>
  <c r="BA100" i="46"/>
  <c r="BA100" i="44"/>
  <c r="I101" i="46"/>
  <c r="I101" i="44"/>
  <c r="Y101" i="46"/>
  <c r="Y101" i="44"/>
  <c r="AG101" i="46"/>
  <c r="AG101" i="44"/>
  <c r="AO101" i="46"/>
  <c r="AO101" i="44"/>
  <c r="BE101" i="46"/>
  <c r="BE101" i="44"/>
  <c r="BM101" i="46"/>
  <c r="BM101" i="44"/>
  <c r="E102" i="46"/>
  <c r="E102" i="44"/>
  <c r="M102" i="46"/>
  <c r="M102" i="44"/>
  <c r="U102" i="46"/>
  <c r="U102" i="44"/>
  <c r="AC102" i="46"/>
  <c r="AC102" i="44"/>
  <c r="AS102" i="46"/>
  <c r="AS102" i="44"/>
  <c r="BA102" i="46"/>
  <c r="BA102" i="44"/>
  <c r="BQ102" i="46"/>
  <c r="BQ102" i="44"/>
  <c r="Q103" i="46"/>
  <c r="Q103" i="44"/>
  <c r="AG103" i="46"/>
  <c r="AG103" i="44"/>
  <c r="BM103" i="46"/>
  <c r="BM103" i="44"/>
  <c r="AB104" i="46"/>
  <c r="AB104" i="44"/>
  <c r="AR104" i="46"/>
  <c r="AR104" i="44"/>
  <c r="BH104" i="46"/>
  <c r="BH104" i="44"/>
  <c r="H105" i="46"/>
  <c r="H105" i="44"/>
  <c r="P105" i="46"/>
  <c r="P105" i="44"/>
  <c r="AN105" i="46"/>
  <c r="AN105" i="44"/>
  <c r="BL105" i="46"/>
  <c r="BL105" i="44"/>
  <c r="K106" i="46"/>
  <c r="K106" i="44"/>
  <c r="S106" i="46"/>
  <c r="S106" i="44"/>
  <c r="AI106" i="46"/>
  <c r="AI106" i="44"/>
  <c r="O107" i="46"/>
  <c r="O107" i="44"/>
  <c r="BC107" i="46"/>
  <c r="BC107" i="44"/>
  <c r="BK107" i="46"/>
  <c r="BK107" i="44"/>
  <c r="J108" i="46"/>
  <c r="J108" i="44"/>
  <c r="R108" i="46"/>
  <c r="R108" i="44"/>
  <c r="AX108" i="46"/>
  <c r="AX108" i="44"/>
  <c r="BN108" i="46"/>
  <c r="BN108" i="44"/>
  <c r="F109" i="46"/>
  <c r="F109" i="44"/>
  <c r="V109" i="46"/>
  <c r="V109" i="44"/>
  <c r="AD109" i="46"/>
  <c r="AD109" i="44"/>
  <c r="AL109" i="46"/>
  <c r="AL109" i="44"/>
  <c r="AT109" i="46"/>
  <c r="AT109" i="44"/>
  <c r="I110" i="46"/>
  <c r="I110" i="44"/>
  <c r="Y110" i="46"/>
  <c r="Y110" i="44"/>
  <c r="AG110" i="46"/>
  <c r="AG110" i="44"/>
  <c r="AO110" i="46"/>
  <c r="AO110" i="44"/>
  <c r="AW110" i="46"/>
  <c r="AW110" i="44"/>
  <c r="BM110" i="46"/>
  <c r="BM110" i="44"/>
  <c r="L111" i="46"/>
  <c r="L111" i="44"/>
  <c r="AB111" i="46"/>
  <c r="AB111" i="44"/>
  <c r="AZ111" i="46"/>
  <c r="AZ111" i="44"/>
  <c r="BH111" i="46"/>
  <c r="BH111" i="44"/>
  <c r="BP111" i="46"/>
  <c r="BP111" i="44"/>
  <c r="W112" i="46"/>
  <c r="W112" i="44"/>
  <c r="AE112" i="46"/>
  <c r="AE112" i="44"/>
  <c r="AM112" i="46"/>
  <c r="AM112" i="44"/>
  <c r="AU112" i="46"/>
  <c r="AU112" i="44"/>
  <c r="BK112" i="46"/>
  <c r="BK112" i="44"/>
  <c r="K113" i="46"/>
  <c r="K113" i="44"/>
  <c r="S113" i="46"/>
  <c r="S113" i="44"/>
  <c r="AA113" i="46"/>
  <c r="AA113" i="44"/>
  <c r="AQ113" i="46"/>
  <c r="AQ113" i="44"/>
  <c r="BG113" i="46"/>
  <c r="BG113" i="44"/>
  <c r="F114" i="46"/>
  <c r="F114" i="44"/>
  <c r="AD114" i="46"/>
  <c r="AD114" i="44"/>
  <c r="AT114" i="46"/>
  <c r="AT114" i="44"/>
  <c r="J115" i="46"/>
  <c r="J115" i="44"/>
  <c r="R115" i="46"/>
  <c r="R115" i="44"/>
  <c r="AH115" i="46"/>
  <c r="AH115" i="44"/>
  <c r="AX115" i="46"/>
  <c r="AX115" i="44"/>
  <c r="BF115" i="46"/>
  <c r="BF115" i="44"/>
  <c r="BN115" i="46"/>
  <c r="BN115" i="44"/>
  <c r="AL116" i="44"/>
  <c r="AC118" i="44"/>
  <c r="BQ120" i="44"/>
  <c r="AN121" i="44"/>
  <c r="W24" i="44"/>
  <c r="AV27" i="44"/>
  <c r="Z43" i="44"/>
  <c r="I45" i="44"/>
  <c r="AG45" i="44"/>
  <c r="BI46" i="44"/>
  <c r="AA48" i="44"/>
  <c r="V49" i="44"/>
  <c r="J117" i="44"/>
  <c r="BI118" i="44"/>
  <c r="AS120" i="44"/>
  <c r="BD121" i="44"/>
  <c r="AB122" i="44"/>
  <c r="G123" i="44"/>
  <c r="BK123" i="44"/>
  <c r="BB125" i="44"/>
  <c r="AC127" i="44"/>
  <c r="BA127" i="44"/>
  <c r="AO128" i="44"/>
  <c r="AV130" i="44"/>
  <c r="J135" i="44"/>
  <c r="BJ116" i="44"/>
  <c r="E118" i="44"/>
  <c r="U118" i="44"/>
  <c r="AW119" i="44"/>
  <c r="U120" i="44"/>
  <c r="H121" i="44"/>
  <c r="AF121" i="44"/>
  <c r="BH122" i="44"/>
  <c r="W123" i="44"/>
  <c r="K124" i="44"/>
  <c r="AH126" i="44"/>
  <c r="V116" i="46"/>
  <c r="V116" i="44"/>
  <c r="AH117" i="46"/>
  <c r="AH117" i="44"/>
  <c r="AP117" i="46"/>
  <c r="AP117" i="44"/>
  <c r="BF117" i="46"/>
  <c r="BF117" i="44"/>
  <c r="AS118" i="46"/>
  <c r="AS118" i="44"/>
  <c r="I119" i="46"/>
  <c r="I119" i="44"/>
  <c r="Y119" i="46"/>
  <c r="Y119" i="44"/>
  <c r="E120" i="46"/>
  <c r="E120" i="44"/>
  <c r="AC120" i="46"/>
  <c r="AC120" i="44"/>
  <c r="P121" i="46"/>
  <c r="P121" i="44"/>
  <c r="D122" i="46"/>
  <c r="D122" i="44"/>
  <c r="AJ122" i="46"/>
  <c r="AJ122" i="44"/>
  <c r="AR122" i="46"/>
  <c r="AR122" i="44"/>
  <c r="AA124" i="46"/>
  <c r="AA124" i="44"/>
  <c r="AI124" i="46"/>
  <c r="AI124" i="44"/>
  <c r="AQ124" i="46"/>
  <c r="AQ124" i="44"/>
  <c r="BO124" i="46"/>
  <c r="BO124" i="44"/>
  <c r="F125" i="46"/>
  <c r="F125" i="44"/>
  <c r="AD125" i="46"/>
  <c r="AD125" i="44"/>
  <c r="J126" i="46"/>
  <c r="J126" i="44"/>
  <c r="U127" i="46"/>
  <c r="U127" i="44"/>
  <c r="AK127" i="46"/>
  <c r="AK127" i="44"/>
  <c r="AB129" i="46"/>
  <c r="AB129" i="44"/>
  <c r="AJ129" i="46"/>
  <c r="AJ129" i="44"/>
  <c r="AR129" i="46"/>
  <c r="AR129" i="44"/>
  <c r="BH129" i="46"/>
  <c r="BH129" i="44"/>
  <c r="AN130" i="46"/>
  <c r="AN130" i="44"/>
  <c r="BL130" i="46"/>
  <c r="BL130" i="44"/>
  <c r="D131" i="46"/>
  <c r="D131" i="44"/>
  <c r="AR131" i="46"/>
  <c r="AR131" i="44"/>
  <c r="BP131" i="46"/>
  <c r="BP131" i="44"/>
  <c r="AB133" i="46"/>
  <c r="AB133" i="44"/>
  <c r="AZ133" i="46"/>
  <c r="AZ133" i="44"/>
  <c r="BP133" i="46"/>
  <c r="BP133" i="44"/>
  <c r="BC134" i="46"/>
  <c r="BC134" i="44"/>
  <c r="Z135" i="46"/>
  <c r="Z135" i="44"/>
  <c r="AP135" i="46"/>
  <c r="AP135" i="44"/>
  <c r="V136" i="46"/>
  <c r="V136" i="44"/>
  <c r="AV137" i="46"/>
  <c r="AV137" i="44"/>
  <c r="D138" i="46"/>
  <c r="D138" i="44"/>
  <c r="T138" i="46"/>
  <c r="T138" i="44"/>
  <c r="AJ138" i="46"/>
  <c r="AJ138" i="44"/>
  <c r="G139" i="46"/>
  <c r="G139" i="44"/>
  <c r="W139" i="46"/>
  <c r="W139" i="44"/>
  <c r="BC139" i="46"/>
  <c r="BC139" i="44"/>
  <c r="AQ140" i="46"/>
  <c r="AQ140" i="44"/>
  <c r="AE141" i="46"/>
  <c r="AE141" i="44"/>
  <c r="AU141" i="46"/>
  <c r="AU141" i="44"/>
  <c r="S142" i="46"/>
  <c r="S142" i="44"/>
  <c r="AQ142" i="46"/>
  <c r="AQ142" i="44"/>
  <c r="BG142" i="46"/>
  <c r="BG142" i="44"/>
  <c r="F143" i="46"/>
  <c r="F143" i="44"/>
  <c r="R144" i="46"/>
  <c r="R144" i="44"/>
  <c r="AH144" i="46"/>
  <c r="AH144" i="44"/>
  <c r="AW146" i="46"/>
  <c r="AW146" i="44"/>
  <c r="BE146" i="46"/>
  <c r="BE146" i="44"/>
  <c r="M147" i="46"/>
  <c r="M147" i="44"/>
  <c r="Q148" i="46"/>
  <c r="Q148" i="44"/>
  <c r="BE148" i="44"/>
  <c r="J149" i="44"/>
  <c r="F150" i="44"/>
  <c r="AS152" i="44"/>
  <c r="AG153" i="44"/>
  <c r="AO155" i="44"/>
  <c r="E156" i="44"/>
  <c r="AS156" i="44"/>
  <c r="AV157" i="44"/>
  <c r="L158" i="44"/>
  <c r="AE159" i="44"/>
  <c r="BK159" i="44"/>
  <c r="H160" i="44"/>
  <c r="AO148" i="44"/>
  <c r="Q151" i="44"/>
  <c r="AC152" i="44"/>
  <c r="BI152" i="44"/>
  <c r="BE153" i="44"/>
  <c r="U154" i="44"/>
  <c r="BI154" i="44"/>
  <c r="AK156" i="44"/>
  <c r="AF157" i="44"/>
  <c r="AZ158" i="44"/>
  <c r="O159" i="44"/>
  <c r="AF160" i="44"/>
  <c r="D12" i="46"/>
  <c r="D12" i="44"/>
  <c r="Z16" i="46"/>
  <c r="Z16" i="44"/>
  <c r="O18" i="46"/>
  <c r="O18" i="44"/>
  <c r="W20" i="46"/>
  <c r="W20" i="44"/>
  <c r="BK20" i="46"/>
  <c r="BK20" i="44"/>
  <c r="S21" i="46"/>
  <c r="S21" i="44"/>
  <c r="BB22" i="46"/>
  <c r="BB22" i="44"/>
  <c r="W23" i="46"/>
  <c r="W23" i="44"/>
  <c r="AZ25" i="46"/>
  <c r="AZ25" i="44"/>
  <c r="BP25" i="46"/>
  <c r="BP25" i="44"/>
  <c r="Z13" i="44"/>
  <c r="AX13" i="44"/>
  <c r="BG14" i="44"/>
  <c r="P30" i="44"/>
  <c r="Q75" i="44"/>
  <c r="AN15" i="46"/>
  <c r="AN15" i="44"/>
  <c r="T43" i="46"/>
  <c r="T43" i="44"/>
  <c r="AS48" i="46"/>
  <c r="AS48" i="44"/>
  <c r="AF49" i="46"/>
  <c r="AF49" i="44"/>
  <c r="AP51" i="46"/>
  <c r="AP51" i="44"/>
  <c r="I57" i="46"/>
  <c r="I57" i="44"/>
  <c r="AS58" i="46"/>
  <c r="AS58" i="44"/>
  <c r="K59" i="46"/>
  <c r="K59" i="44"/>
  <c r="AQ59" i="46"/>
  <c r="AQ59" i="44"/>
  <c r="AS62" i="46"/>
  <c r="AS62" i="44"/>
  <c r="BI62" i="46"/>
  <c r="BI62" i="44"/>
  <c r="AB63" i="46"/>
  <c r="AB63" i="44"/>
  <c r="AR63" i="46"/>
  <c r="AR63" i="44"/>
  <c r="S65" i="46"/>
  <c r="S65" i="44"/>
  <c r="O66" i="46"/>
  <c r="O66" i="44"/>
  <c r="AE66" i="46"/>
  <c r="AE66" i="44"/>
  <c r="AU66" i="46"/>
  <c r="AU66" i="44"/>
  <c r="BB68" i="46"/>
  <c r="BB68" i="44"/>
  <c r="A67" i="27"/>
  <c r="C69" i="46"/>
  <c r="C69" i="44" s="1"/>
  <c r="BQ70" i="46"/>
  <c r="BQ70" i="44"/>
  <c r="BI72" i="46"/>
  <c r="BI72" i="44"/>
  <c r="BK74" i="46"/>
  <c r="BK74" i="44"/>
  <c r="AG75" i="46"/>
  <c r="AG75" i="44"/>
  <c r="AO75" i="46"/>
  <c r="AO75" i="44"/>
  <c r="AS76" i="46"/>
  <c r="AS76" i="44"/>
  <c r="Y78" i="46"/>
  <c r="Y78" i="44"/>
  <c r="AW80" i="46"/>
  <c r="AW80" i="44"/>
  <c r="E81" i="46"/>
  <c r="E81" i="44"/>
  <c r="AK81" i="46"/>
  <c r="AK81" i="44"/>
  <c r="BA81" i="46"/>
  <c r="BA81" i="44"/>
  <c r="Y82" i="46"/>
  <c r="Y82" i="44"/>
  <c r="AO82" i="46"/>
  <c r="AO82" i="44"/>
  <c r="BH83" i="46"/>
  <c r="BH83" i="44"/>
  <c r="AN84" i="46"/>
  <c r="AN84" i="44"/>
  <c r="BJ86" i="46"/>
  <c r="BJ86" i="44"/>
  <c r="I87" i="46"/>
  <c r="I87" i="44"/>
  <c r="Y87" i="46"/>
  <c r="Y87" i="44"/>
  <c r="Y89" i="46"/>
  <c r="Y89" i="44"/>
  <c r="BH90" i="46"/>
  <c r="BH90" i="44"/>
  <c r="F91" i="46"/>
  <c r="F91" i="44"/>
  <c r="BJ91" i="46"/>
  <c r="BJ91" i="44"/>
  <c r="J92" i="46"/>
  <c r="J92" i="44"/>
  <c r="Z92" i="46"/>
  <c r="Z92" i="44"/>
  <c r="BF92" i="46"/>
  <c r="BF92" i="44"/>
  <c r="AL93" i="46"/>
  <c r="AL93" i="44"/>
  <c r="Q94" i="46"/>
  <c r="Q94" i="44"/>
  <c r="AG94" i="46"/>
  <c r="AG94" i="44"/>
  <c r="AJ95" i="46"/>
  <c r="AJ95" i="44"/>
  <c r="AZ95" i="46"/>
  <c r="AZ95" i="44"/>
  <c r="X96" i="46"/>
  <c r="X96" i="44"/>
  <c r="AV96" i="46"/>
  <c r="AV96" i="44"/>
  <c r="L97" i="46"/>
  <c r="L97" i="44"/>
  <c r="AZ97" i="46"/>
  <c r="AZ97" i="44"/>
  <c r="BP97" i="46"/>
  <c r="BP97" i="44"/>
  <c r="P98" i="46"/>
  <c r="P98" i="44"/>
  <c r="AV98" i="46"/>
  <c r="AV98" i="44"/>
  <c r="BD98" i="46"/>
  <c r="BD98" i="44"/>
  <c r="L99" i="46"/>
  <c r="L99" i="44"/>
  <c r="G100" i="46"/>
  <c r="G100" i="44"/>
  <c r="BK100" i="46"/>
  <c r="BK100" i="44"/>
  <c r="AA101" i="46"/>
  <c r="AA101" i="44"/>
  <c r="G102" i="46"/>
  <c r="G102" i="44"/>
  <c r="W102" i="46"/>
  <c r="W102" i="44"/>
  <c r="BK102" i="46"/>
  <c r="BK102" i="44"/>
  <c r="A103" i="27"/>
  <c r="A105" i="44"/>
  <c r="C105" i="46"/>
  <c r="C105" i="44" s="1"/>
  <c r="AH105" i="46"/>
  <c r="AH105" i="44"/>
  <c r="AX105" i="46"/>
  <c r="AX105" i="44"/>
  <c r="BN105" i="46"/>
  <c r="BN105" i="44"/>
  <c r="M106" i="46"/>
  <c r="M106" i="44"/>
  <c r="BI106" i="46"/>
  <c r="BI106" i="44"/>
  <c r="I107" i="46"/>
  <c r="I107" i="44"/>
  <c r="BB35" i="46"/>
  <c r="BB35" i="44"/>
  <c r="N9" i="44"/>
  <c r="W25" i="46"/>
  <c r="W25" i="44"/>
  <c r="J38" i="46"/>
  <c r="J38" i="44"/>
  <c r="A38" i="27"/>
  <c r="A40" i="44"/>
  <c r="BN40" i="46"/>
  <c r="BN40" i="44"/>
  <c r="N17" i="46"/>
  <c r="N17" i="44"/>
  <c r="BA21" i="46"/>
  <c r="BA21" i="44"/>
  <c r="AM18" i="44"/>
  <c r="BD30" i="44"/>
  <c r="C23" i="46"/>
  <c r="C23" i="44" s="1"/>
  <c r="K19" i="44"/>
  <c r="AI19" i="44"/>
  <c r="BK23" i="44"/>
  <c r="BG24" i="44"/>
  <c r="AC31" i="44"/>
  <c r="Q69" i="44"/>
  <c r="AG69" i="44"/>
  <c r="BL84" i="44"/>
  <c r="A18" i="44"/>
  <c r="S14" i="44"/>
  <c r="H15" i="44"/>
  <c r="BE15" i="44"/>
  <c r="N19" i="44"/>
  <c r="BC20" i="44"/>
  <c r="V22" i="44"/>
  <c r="AM23" i="44"/>
  <c r="AJ25" i="44"/>
  <c r="O44" i="44"/>
  <c r="AG55" i="44"/>
  <c r="BM61" i="44"/>
  <c r="N77" i="44"/>
  <c r="I78" i="44"/>
  <c r="BM82" i="44"/>
  <c r="AH8" i="44"/>
  <c r="BH16" i="44"/>
  <c r="BJ12" i="44"/>
  <c r="S13" i="44"/>
  <c r="AP13" i="44"/>
  <c r="AU18" i="44"/>
  <c r="AD21" i="44"/>
  <c r="BG21" i="44"/>
  <c r="AN30" i="44"/>
  <c r="AZ34" i="44"/>
  <c r="BC60" i="44"/>
  <c r="I61" i="44"/>
  <c r="AC62" i="44"/>
  <c r="P64" i="44"/>
  <c r="BF67" i="44"/>
  <c r="BM71" i="44"/>
  <c r="BI76" i="44"/>
  <c r="V12" i="46"/>
  <c r="V12" i="44"/>
  <c r="BF8" i="44"/>
  <c r="R26" i="44"/>
  <c r="J11" i="44"/>
  <c r="F14" i="44"/>
  <c r="V14" i="44"/>
  <c r="D16" i="44"/>
  <c r="K24" i="44"/>
  <c r="I47" i="44"/>
  <c r="D63" i="44"/>
  <c r="AM66" i="44"/>
  <c r="J67" i="44"/>
  <c r="N68" i="44"/>
  <c r="M72" i="44"/>
  <c r="BL26" i="46"/>
  <c r="BL26" i="44"/>
  <c r="X28" i="46"/>
  <c r="X28" i="44"/>
  <c r="AA29" i="46"/>
  <c r="AA29" i="44"/>
  <c r="BG29" i="46"/>
  <c r="BG29" i="44"/>
  <c r="BB30" i="46"/>
  <c r="BB30" i="44"/>
  <c r="A29" i="27"/>
  <c r="A31" i="44"/>
  <c r="A57" i="44"/>
  <c r="AP31" i="44"/>
  <c r="N32" i="44"/>
  <c r="AL32" i="44"/>
  <c r="AU33" i="44"/>
  <c r="AF36" i="44"/>
  <c r="AR37" i="44"/>
  <c r="AM40" i="44"/>
  <c r="S41" i="44"/>
  <c r="BO41" i="44"/>
  <c r="BI44" i="44"/>
  <c r="E46" i="44"/>
  <c r="X46" i="44"/>
  <c r="AN46" i="44"/>
  <c r="BB48" i="44"/>
  <c r="F49" i="44"/>
  <c r="BE49" i="44"/>
  <c r="AP50" i="44"/>
  <c r="BN50" i="44"/>
  <c r="AN51" i="44"/>
  <c r="AL52" i="44"/>
  <c r="BE64" i="44"/>
  <c r="AM68" i="44"/>
  <c r="BN69" i="44"/>
  <c r="AJ73" i="44"/>
  <c r="BP73" i="44"/>
  <c r="AN74" i="44"/>
  <c r="BB76" i="44"/>
  <c r="AU77" i="44"/>
  <c r="AG107" i="44"/>
  <c r="T108" i="44"/>
  <c r="AF109" i="44"/>
  <c r="BD109" i="44"/>
  <c r="S110" i="44"/>
  <c r="E113" i="44"/>
  <c r="AS113" i="44"/>
  <c r="BP117" i="44"/>
  <c r="O118" i="44"/>
  <c r="AE120" i="44"/>
  <c r="BC120" i="44"/>
  <c r="Z121" i="44"/>
  <c r="AI128" i="44"/>
  <c r="F133" i="44"/>
  <c r="AG134" i="44"/>
  <c r="AB135" i="44"/>
  <c r="BL136" i="44"/>
  <c r="C59" i="46"/>
  <c r="C59" i="44" s="1"/>
  <c r="R31" i="44"/>
  <c r="BK33" i="44"/>
  <c r="AE38" i="44"/>
  <c r="F42" i="44"/>
  <c r="AD42" i="44"/>
  <c r="U44" i="44"/>
  <c r="H46" i="44"/>
  <c r="P66" i="44"/>
  <c r="BC68" i="44"/>
  <c r="H109" i="44"/>
  <c r="BE112" i="44"/>
  <c r="D117" i="44"/>
  <c r="AR117" i="44"/>
  <c r="S119" i="44"/>
  <c r="AX121" i="44"/>
  <c r="AM127" i="44"/>
  <c r="BH12" i="44"/>
  <c r="BC18" i="44"/>
  <c r="AT22" i="44"/>
  <c r="T25" i="44"/>
  <c r="D27" i="44"/>
  <c r="V30" i="44"/>
  <c r="BG10" i="44"/>
  <c r="BN16" i="44"/>
  <c r="W18" i="44"/>
  <c r="N22" i="44"/>
  <c r="G23" i="44"/>
  <c r="AY24" i="44"/>
  <c r="AB27" i="44"/>
  <c r="P28" i="44"/>
  <c r="AH31" i="44"/>
  <c r="A33" i="44"/>
  <c r="V9" i="44"/>
  <c r="AY11" i="44"/>
  <c r="AL15" i="44"/>
  <c r="BF18" i="44"/>
  <c r="AQ19" i="44"/>
  <c r="BO19" i="44"/>
  <c r="AM20" i="44"/>
  <c r="AU23" i="44"/>
  <c r="AI24" i="44"/>
  <c r="S26" i="44"/>
  <c r="AN26" i="44"/>
  <c r="H27" i="44"/>
  <c r="AZ27" i="44"/>
  <c r="AR28" i="44"/>
  <c r="K29" i="44"/>
  <c r="AQ29" i="44"/>
  <c r="BO29" i="44"/>
  <c r="N31" i="44"/>
  <c r="BB32" i="44"/>
  <c r="AE33" i="44"/>
  <c r="T35" i="44"/>
  <c r="H36" i="44"/>
  <c r="L37" i="44"/>
  <c r="AJ37" i="44"/>
  <c r="AM38" i="44"/>
  <c r="BK38" i="44"/>
  <c r="S10" i="44"/>
  <c r="L12" i="44"/>
  <c r="BL13" i="44"/>
  <c r="AX16" i="44"/>
  <c r="A23" i="44"/>
  <c r="AE11" i="44"/>
  <c r="AV13" i="44"/>
  <c r="BF16" i="44"/>
  <c r="G18" i="44"/>
  <c r="AA19" i="44"/>
  <c r="O20" i="44"/>
  <c r="AQ21" i="44"/>
  <c r="BJ22" i="44"/>
  <c r="S24" i="44"/>
  <c r="D25" i="44"/>
  <c r="AB25" i="44"/>
  <c r="H26" i="44"/>
  <c r="BD28" i="44"/>
  <c r="AL30" i="44"/>
  <c r="AM33" i="44"/>
  <c r="AH34" i="44"/>
  <c r="AJ35" i="44"/>
  <c r="AN36" i="44"/>
  <c r="BP37" i="44"/>
  <c r="AD10" i="46"/>
  <c r="AD10" i="44"/>
  <c r="AT14" i="46"/>
  <c r="AT14" i="44"/>
  <c r="Q15" i="46"/>
  <c r="Q15" i="44"/>
  <c r="AW15" i="46"/>
  <c r="AW15" i="44"/>
  <c r="U16" i="46"/>
  <c r="U16" i="44"/>
  <c r="BA16" i="46"/>
  <c r="BA16" i="44"/>
  <c r="BQ16" i="46"/>
  <c r="BQ16" i="44"/>
  <c r="BM18" i="46"/>
  <c r="BM18" i="44"/>
  <c r="P22" i="46"/>
  <c r="P22" i="44"/>
  <c r="AP26" i="46"/>
  <c r="AP26" i="44"/>
  <c r="A18" i="27"/>
  <c r="A20" i="44"/>
  <c r="C20" i="46"/>
  <c r="C20" i="44" s="1"/>
  <c r="A20" i="27"/>
  <c r="C22" i="46"/>
  <c r="C22" i="44" s="1"/>
  <c r="A22" i="44"/>
  <c r="Y22" i="46"/>
  <c r="Y22" i="44"/>
  <c r="AG22" i="46"/>
  <c r="AG22" i="44"/>
  <c r="AW22" i="46"/>
  <c r="AW22" i="44"/>
  <c r="BM22" i="46"/>
  <c r="BM22" i="44"/>
  <c r="Z23" i="46"/>
  <c r="Z23" i="44"/>
  <c r="AW9" i="44"/>
  <c r="BN11" i="44"/>
  <c r="Y18" i="44"/>
  <c r="V27" i="44"/>
  <c r="BK27" i="44"/>
  <c r="AN32" i="44"/>
  <c r="S45" i="44"/>
  <c r="A17" i="44"/>
  <c r="AO7" i="44"/>
  <c r="J9" i="44"/>
  <c r="AX11" i="44"/>
  <c r="AY13" i="44"/>
  <c r="AT16" i="44"/>
  <c r="M19" i="44"/>
  <c r="U21" i="44"/>
  <c r="R23" i="44"/>
  <c r="F24" i="44"/>
  <c r="BJ24" i="44"/>
  <c r="AH26" i="44"/>
  <c r="BF26" i="44"/>
  <c r="AU27" i="44"/>
  <c r="E31" i="44"/>
  <c r="AR31" i="44"/>
  <c r="BI31" i="44"/>
  <c r="I32" i="44"/>
  <c r="Y32" i="44"/>
  <c r="J33" i="44"/>
  <c r="BF36" i="44"/>
  <c r="BQ39" i="44"/>
  <c r="M41" i="44"/>
  <c r="BA41" i="44"/>
  <c r="AJ43" i="44"/>
  <c r="AC48" i="44"/>
  <c r="AX51" i="44"/>
  <c r="AE53" i="44"/>
  <c r="AA54" i="44"/>
  <c r="BG54" i="44"/>
  <c r="BA56" i="44"/>
  <c r="BA58" i="44"/>
  <c r="N10" i="46"/>
  <c r="N10" i="44"/>
  <c r="BM15" i="46"/>
  <c r="BM15" i="44"/>
  <c r="AK16" i="46"/>
  <c r="AK16" i="44"/>
  <c r="AC21" i="46"/>
  <c r="AC21" i="44"/>
  <c r="BD22" i="46"/>
  <c r="BD22" i="44"/>
  <c r="E24" i="46"/>
  <c r="E24" i="44"/>
  <c r="U24" i="46"/>
  <c r="U24" i="44"/>
  <c r="AK24" i="46"/>
  <c r="AK24" i="44"/>
  <c r="AS24" i="46"/>
  <c r="AS24" i="44"/>
  <c r="BA24" i="46"/>
  <c r="BA24" i="44"/>
  <c r="BI24" i="46"/>
  <c r="BI24" i="44"/>
  <c r="F25" i="46"/>
  <c r="F25" i="44"/>
  <c r="V25" i="46"/>
  <c r="V25" i="44"/>
  <c r="AT25" i="46"/>
  <c r="AT25" i="44"/>
  <c r="BB25" i="46"/>
  <c r="BB25" i="44"/>
  <c r="AD27" i="46"/>
  <c r="AD27" i="44"/>
  <c r="AL27" i="46"/>
  <c r="AL27" i="44"/>
  <c r="AT27" i="46"/>
  <c r="AT27" i="44"/>
  <c r="BB27" i="46"/>
  <c r="BB27" i="44"/>
  <c r="BJ27" i="46"/>
  <c r="BJ27" i="44"/>
  <c r="J28" i="46"/>
  <c r="J28" i="44"/>
  <c r="R28" i="46"/>
  <c r="R28" i="44"/>
  <c r="Z28" i="46"/>
  <c r="Z28" i="44"/>
  <c r="AH28" i="46"/>
  <c r="AH28" i="44"/>
  <c r="AP28" i="46"/>
  <c r="AP28" i="44"/>
  <c r="AX28" i="46"/>
  <c r="AX28" i="44"/>
  <c r="BF28" i="46"/>
  <c r="BF28" i="44"/>
  <c r="M29" i="46"/>
  <c r="M29" i="44"/>
  <c r="U29" i="46"/>
  <c r="U29" i="44"/>
  <c r="AC29" i="46"/>
  <c r="AC29" i="44"/>
  <c r="AK29" i="46"/>
  <c r="AK29" i="44"/>
  <c r="AS29" i="46"/>
  <c r="AS29" i="44"/>
  <c r="BA29" i="46"/>
  <c r="BA29" i="44"/>
  <c r="BI29" i="46"/>
  <c r="BI29" i="44"/>
  <c r="BQ29" i="46"/>
  <c r="BQ29" i="44"/>
  <c r="AF30" i="46"/>
  <c r="AF30" i="44"/>
  <c r="AV30" i="46"/>
  <c r="AV30" i="44"/>
  <c r="BL30" i="46"/>
  <c r="BL30" i="44"/>
  <c r="L31" i="46"/>
  <c r="L31" i="44"/>
  <c r="AB31" i="46"/>
  <c r="AB31" i="44"/>
  <c r="AZ31" i="46"/>
  <c r="AZ31" i="44"/>
  <c r="BH31" i="46"/>
  <c r="BH31" i="44"/>
  <c r="BP31" i="46"/>
  <c r="BP31" i="44"/>
  <c r="P32" i="46"/>
  <c r="P32" i="44"/>
  <c r="AF32" i="46"/>
  <c r="AF32" i="44"/>
  <c r="BL32" i="46"/>
  <c r="BL32" i="44"/>
  <c r="I33" i="46"/>
  <c r="I33" i="44"/>
  <c r="Y33" i="46"/>
  <c r="Y33" i="44"/>
  <c r="AG33" i="46"/>
  <c r="AG33" i="44"/>
  <c r="AO33" i="46"/>
  <c r="AO33" i="44"/>
  <c r="AW33" i="46"/>
  <c r="AW33" i="44"/>
  <c r="BE33" i="46"/>
  <c r="BE33" i="44"/>
  <c r="L34" i="46"/>
  <c r="L34" i="44"/>
  <c r="AB34" i="46"/>
  <c r="AB34" i="44"/>
  <c r="AR34" i="46"/>
  <c r="AR34" i="44"/>
  <c r="BH34" i="46"/>
  <c r="BH34" i="44"/>
  <c r="BP34" i="46"/>
  <c r="BP34" i="44"/>
  <c r="F35" i="46"/>
  <c r="F35" i="44"/>
  <c r="V35" i="46"/>
  <c r="V35" i="44"/>
  <c r="AL35" i="46"/>
  <c r="AL35" i="44"/>
  <c r="AT35" i="46"/>
  <c r="AT35" i="44"/>
  <c r="A34" i="27"/>
  <c r="A36" i="44"/>
  <c r="R36" i="46"/>
  <c r="R36" i="44"/>
  <c r="AH36" i="46"/>
  <c r="AH36" i="44"/>
  <c r="AP36" i="46"/>
  <c r="AP36" i="44"/>
  <c r="AX36" i="46"/>
  <c r="AX36" i="44"/>
  <c r="BN36" i="46"/>
  <c r="BN36" i="44"/>
  <c r="N37" i="46"/>
  <c r="N37" i="44"/>
  <c r="V37" i="46"/>
  <c r="V37" i="44"/>
  <c r="AD37" i="46"/>
  <c r="AD37" i="44"/>
  <c r="AL37" i="46"/>
  <c r="AL37" i="44"/>
  <c r="AT37" i="46"/>
  <c r="AT37" i="44"/>
  <c r="BB37" i="46"/>
  <c r="BB37" i="44"/>
  <c r="BJ37" i="46"/>
  <c r="BJ37" i="44"/>
  <c r="A36" i="27"/>
  <c r="A38" i="44"/>
  <c r="AG38" i="46"/>
  <c r="AG38" i="44"/>
  <c r="AW38" i="46"/>
  <c r="AW38" i="44"/>
  <c r="BE38" i="46"/>
  <c r="BE38" i="44"/>
  <c r="BM38" i="46"/>
  <c r="BM38" i="44"/>
  <c r="E39" i="46"/>
  <c r="E39" i="44"/>
  <c r="M39" i="46"/>
  <c r="M39" i="44"/>
  <c r="AC39" i="46"/>
  <c r="AC39" i="44"/>
  <c r="AK39" i="46"/>
  <c r="AK39" i="44"/>
  <c r="AS39" i="46"/>
  <c r="AS39" i="44"/>
  <c r="BA39" i="46"/>
  <c r="BA39" i="44"/>
  <c r="I40" i="46"/>
  <c r="I40" i="44"/>
  <c r="Y40" i="46"/>
  <c r="Y40" i="44"/>
  <c r="AO40" i="46"/>
  <c r="AO40" i="44"/>
  <c r="BE40" i="46"/>
  <c r="BE40" i="44"/>
  <c r="BM40" i="46"/>
  <c r="BM40" i="44"/>
  <c r="E41" i="46"/>
  <c r="E41" i="44"/>
  <c r="U41" i="46"/>
  <c r="U41" i="44"/>
  <c r="AC41" i="46"/>
  <c r="AC41" i="44"/>
  <c r="D43" i="46"/>
  <c r="D43" i="44"/>
  <c r="L43" i="46"/>
  <c r="L43" i="44"/>
  <c r="AB43" i="46"/>
  <c r="AB43" i="44"/>
  <c r="AR43" i="46"/>
  <c r="AR43" i="44"/>
  <c r="BH43" i="46"/>
  <c r="BH43" i="44"/>
  <c r="BP43" i="46"/>
  <c r="BP43" i="44"/>
  <c r="G44" i="46"/>
  <c r="G44" i="44"/>
  <c r="W44" i="46"/>
  <c r="W44" i="44"/>
  <c r="AU44" i="46"/>
  <c r="AU44" i="44"/>
  <c r="BC44" i="46"/>
  <c r="BC44" i="44"/>
  <c r="K45" i="46"/>
  <c r="K45" i="44"/>
  <c r="AA45" i="46"/>
  <c r="AA45" i="44"/>
  <c r="AI45" i="46"/>
  <c r="AI45" i="44"/>
  <c r="AQ45" i="46"/>
  <c r="AQ45" i="44"/>
  <c r="BG45" i="46"/>
  <c r="BG45" i="44"/>
  <c r="BO45" i="46"/>
  <c r="BO45" i="44"/>
  <c r="Q47" i="46"/>
  <c r="Q47" i="44"/>
  <c r="Y47" i="46"/>
  <c r="Y47" i="44"/>
  <c r="AG47" i="46"/>
  <c r="AG47" i="44"/>
  <c r="AW47" i="46"/>
  <c r="AW47" i="44"/>
  <c r="BM47" i="46"/>
  <c r="BM47" i="44"/>
  <c r="E48" i="46"/>
  <c r="E48" i="44"/>
  <c r="M48" i="46"/>
  <c r="M48" i="44"/>
  <c r="U48" i="46"/>
  <c r="U48" i="44"/>
  <c r="AK48" i="46"/>
  <c r="AK48" i="44"/>
  <c r="BA48" i="46"/>
  <c r="BA48" i="44"/>
  <c r="BI48" i="46"/>
  <c r="BI48" i="44"/>
  <c r="H49" i="46"/>
  <c r="H49" i="44"/>
  <c r="P49" i="46"/>
  <c r="P49" i="44"/>
  <c r="AV49" i="46"/>
  <c r="AV49" i="44"/>
  <c r="BD49" i="46"/>
  <c r="BD49" i="44"/>
  <c r="BL49" i="46"/>
  <c r="BL49" i="44"/>
  <c r="D50" i="46"/>
  <c r="D50" i="44"/>
  <c r="L50" i="46"/>
  <c r="L50" i="44"/>
  <c r="T50" i="46"/>
  <c r="T50" i="44"/>
  <c r="AB50" i="46"/>
  <c r="AB50" i="44"/>
  <c r="AJ50" i="46"/>
  <c r="AJ50" i="44"/>
  <c r="AR50" i="46"/>
  <c r="AR50" i="44"/>
  <c r="AZ50" i="46"/>
  <c r="AZ50" i="44"/>
  <c r="BH50" i="46"/>
  <c r="BH50" i="44"/>
  <c r="BP50" i="46"/>
  <c r="BP50" i="44"/>
  <c r="J51" i="46"/>
  <c r="J51" i="44"/>
  <c r="R51" i="46"/>
  <c r="R51" i="44"/>
  <c r="Z51" i="46"/>
  <c r="Z51" i="44"/>
  <c r="AH51" i="46"/>
  <c r="AH51" i="44"/>
  <c r="E52" i="46"/>
  <c r="E52" i="44"/>
  <c r="U52" i="46"/>
  <c r="U52" i="44"/>
  <c r="AC52" i="46"/>
  <c r="AC52" i="44"/>
  <c r="AK52" i="46"/>
  <c r="AK52" i="44"/>
  <c r="AS52" i="46"/>
  <c r="AS52" i="44"/>
  <c r="BI52" i="46"/>
  <c r="BI52" i="44"/>
  <c r="BQ52" i="46"/>
  <c r="BQ52" i="44"/>
  <c r="G53" i="46"/>
  <c r="G53" i="44"/>
  <c r="O53" i="46"/>
  <c r="O53" i="44"/>
  <c r="W53" i="46"/>
  <c r="W53" i="44"/>
  <c r="AM53" i="46"/>
  <c r="AM53" i="44"/>
  <c r="AU53" i="46"/>
  <c r="AU53" i="44"/>
  <c r="BK53" i="46"/>
  <c r="BK53" i="44"/>
  <c r="K54" i="46"/>
  <c r="K54" i="44"/>
  <c r="AI54" i="46"/>
  <c r="AI54" i="44"/>
  <c r="AQ54" i="46"/>
  <c r="AQ54" i="44"/>
  <c r="AY54" i="46"/>
  <c r="AY54" i="44"/>
  <c r="BO54" i="46"/>
  <c r="BO54" i="44"/>
  <c r="I55" i="46"/>
  <c r="I55" i="44"/>
  <c r="Q55" i="46"/>
  <c r="Q55" i="44"/>
  <c r="AO55" i="46"/>
  <c r="AO55" i="44"/>
  <c r="AW55" i="46"/>
  <c r="AW55" i="44"/>
  <c r="BE55" i="46"/>
  <c r="BE55" i="44"/>
  <c r="E56" i="46"/>
  <c r="E56" i="44"/>
  <c r="M56" i="46"/>
  <c r="M56" i="44"/>
  <c r="U56" i="46"/>
  <c r="U56" i="44"/>
  <c r="AC56" i="46"/>
  <c r="AC56" i="44"/>
  <c r="AS56" i="46"/>
  <c r="AS56" i="44"/>
  <c r="BI56" i="46"/>
  <c r="BI56" i="44"/>
  <c r="BQ56" i="46"/>
  <c r="BQ56" i="44"/>
  <c r="Q57" i="46"/>
  <c r="Q57" i="44"/>
  <c r="AG57" i="46"/>
  <c r="AG57" i="44"/>
  <c r="AO57" i="46"/>
  <c r="AO57" i="44"/>
  <c r="BE57" i="46"/>
  <c r="BE57" i="44"/>
  <c r="BM57" i="46"/>
  <c r="BM57" i="44"/>
  <c r="E58" i="46"/>
  <c r="E58" i="44"/>
  <c r="M58" i="46"/>
  <c r="M58" i="44"/>
  <c r="AC58" i="46"/>
  <c r="AC58" i="44"/>
  <c r="AK58" i="46"/>
  <c r="AK58" i="44"/>
  <c r="BI58" i="46"/>
  <c r="BI58" i="44"/>
  <c r="BQ58" i="46"/>
  <c r="BQ58" i="44"/>
  <c r="S59" i="46"/>
  <c r="S59" i="44"/>
  <c r="AI59" i="46"/>
  <c r="AI59" i="44"/>
  <c r="BG59" i="46"/>
  <c r="BG59" i="44"/>
  <c r="G60" i="46"/>
  <c r="G60" i="44"/>
  <c r="O60" i="46"/>
  <c r="O60" i="44"/>
  <c r="W60" i="46"/>
  <c r="W60" i="44"/>
  <c r="AE60" i="46"/>
  <c r="AE60" i="44"/>
  <c r="AM60" i="46"/>
  <c r="AM60" i="44"/>
  <c r="AU60" i="46"/>
  <c r="AU60" i="44"/>
  <c r="BK60" i="46"/>
  <c r="BK60" i="44"/>
  <c r="Q61" i="46"/>
  <c r="Q61" i="44"/>
  <c r="Y61" i="46"/>
  <c r="Y61" i="44"/>
  <c r="AG61" i="46"/>
  <c r="AG61" i="44"/>
  <c r="AO61" i="46"/>
  <c r="AO61" i="44"/>
  <c r="AW61" i="46"/>
  <c r="AW61" i="44"/>
  <c r="BE61" i="46"/>
  <c r="BE61" i="44"/>
  <c r="E62" i="46"/>
  <c r="E62" i="44"/>
  <c r="M62" i="46"/>
  <c r="M62" i="44"/>
  <c r="U62" i="46"/>
  <c r="U62" i="44"/>
  <c r="AK62" i="46"/>
  <c r="AK62" i="44"/>
  <c r="BQ62" i="46"/>
  <c r="BQ62" i="44"/>
  <c r="L63" i="46"/>
  <c r="L63" i="44"/>
  <c r="T63" i="46"/>
  <c r="T63" i="44"/>
  <c r="AJ63" i="46"/>
  <c r="AJ63" i="44"/>
  <c r="AZ63" i="46"/>
  <c r="AZ63" i="44"/>
  <c r="BH63" i="46"/>
  <c r="BH63" i="44"/>
  <c r="BP63" i="46"/>
  <c r="BP63" i="44"/>
  <c r="H64" i="46"/>
  <c r="H64" i="44"/>
  <c r="X64" i="46"/>
  <c r="X64" i="44"/>
  <c r="AF64" i="46"/>
  <c r="AF64" i="44"/>
  <c r="AN64" i="46"/>
  <c r="AN64" i="44"/>
  <c r="AV64" i="46"/>
  <c r="AV64" i="44"/>
  <c r="BD64" i="46"/>
  <c r="BD64" i="44"/>
  <c r="BL64" i="46"/>
  <c r="BL64" i="44"/>
  <c r="K65" i="46"/>
  <c r="K65" i="44"/>
  <c r="AA65" i="46"/>
  <c r="AA65" i="44"/>
  <c r="AI65" i="46"/>
  <c r="AI65" i="44"/>
  <c r="AQ65" i="46"/>
  <c r="AQ65" i="44"/>
  <c r="AY65" i="46"/>
  <c r="AY65" i="44"/>
  <c r="BG65" i="46"/>
  <c r="BG65" i="44"/>
  <c r="G66" i="46"/>
  <c r="G66" i="44"/>
  <c r="W66" i="46"/>
  <c r="W66" i="44"/>
  <c r="BC66" i="46"/>
  <c r="BC66" i="44"/>
  <c r="BK66" i="46"/>
  <c r="BK66" i="44"/>
  <c r="R67" i="46"/>
  <c r="R67" i="44"/>
  <c r="Z67" i="46"/>
  <c r="Z67" i="44"/>
  <c r="AH67" i="46"/>
  <c r="AH67" i="44"/>
  <c r="AP67" i="46"/>
  <c r="AP67" i="44"/>
  <c r="AX67" i="46"/>
  <c r="AX67" i="44"/>
  <c r="BN67" i="46"/>
  <c r="BN67" i="44"/>
  <c r="F68" i="46"/>
  <c r="F68" i="44"/>
  <c r="V68" i="46"/>
  <c r="V68" i="44"/>
  <c r="AD68" i="46"/>
  <c r="AD68" i="44"/>
  <c r="AL68" i="46"/>
  <c r="AL68" i="44"/>
  <c r="AT68" i="46"/>
  <c r="AT68" i="44"/>
  <c r="I69" i="46"/>
  <c r="I69" i="44"/>
  <c r="Y69" i="46"/>
  <c r="Y69" i="44"/>
  <c r="AO69" i="46"/>
  <c r="AO69" i="44"/>
  <c r="AW69" i="46"/>
  <c r="AW69" i="44"/>
  <c r="BM69" i="46"/>
  <c r="BM69" i="44"/>
  <c r="E70" i="46"/>
  <c r="E70" i="44"/>
  <c r="I18" i="46"/>
  <c r="I18" i="44"/>
  <c r="AW18" i="46"/>
  <c r="AW18" i="44"/>
  <c r="I20" i="46"/>
  <c r="I20" i="44"/>
  <c r="AO20" i="46"/>
  <c r="AO20" i="44"/>
  <c r="BM20" i="46"/>
  <c r="BM20" i="44"/>
  <c r="AN22" i="44"/>
  <c r="L13" i="46"/>
  <c r="L13" i="44"/>
  <c r="P17" i="46"/>
  <c r="P17" i="44"/>
  <c r="AM25" i="46"/>
  <c r="AM25" i="44"/>
  <c r="W27" i="46"/>
  <c r="W27" i="44"/>
  <c r="BO28" i="46"/>
  <c r="BO28" i="44"/>
  <c r="N29" i="46"/>
  <c r="N29" i="44"/>
  <c r="BM30" i="46"/>
  <c r="BM30" i="44"/>
  <c r="BE32" i="46"/>
  <c r="BE32" i="44"/>
  <c r="AH33" i="46"/>
  <c r="AH33" i="44"/>
  <c r="AX33" i="46"/>
  <c r="AX33" i="44"/>
  <c r="O35" i="46"/>
  <c r="O35" i="44"/>
  <c r="AE35" i="46"/>
  <c r="AE35" i="44"/>
  <c r="S36" i="46"/>
  <c r="S36" i="44"/>
  <c r="AI36" i="46"/>
  <c r="AI36" i="44"/>
  <c r="AY36" i="46"/>
  <c r="AY36" i="44"/>
  <c r="BG36" i="46"/>
  <c r="BG36" i="44"/>
  <c r="BO36" i="46"/>
  <c r="BO36" i="44"/>
  <c r="R38" i="46"/>
  <c r="R38" i="44"/>
  <c r="AH38" i="46"/>
  <c r="AH38" i="44"/>
  <c r="AX38" i="46"/>
  <c r="AX38" i="44"/>
  <c r="BN38" i="46"/>
  <c r="BN38" i="44"/>
  <c r="N39" i="46"/>
  <c r="N39" i="44"/>
  <c r="V39" i="46"/>
  <c r="V39" i="44"/>
  <c r="AL39" i="46"/>
  <c r="AL39" i="44"/>
  <c r="AT39" i="46"/>
  <c r="AT39" i="44"/>
  <c r="BB39" i="46"/>
  <c r="BB39" i="44"/>
  <c r="BJ39" i="46"/>
  <c r="BJ39" i="44"/>
  <c r="J40" i="46"/>
  <c r="J40" i="44"/>
  <c r="Z40" i="46"/>
  <c r="Z40" i="44"/>
  <c r="AP40" i="46"/>
  <c r="AP40" i="44"/>
  <c r="BF40" i="46"/>
  <c r="BF40" i="44"/>
  <c r="N41" i="46"/>
  <c r="N41" i="44"/>
  <c r="AL41" i="46"/>
  <c r="AL41" i="44"/>
  <c r="AT41" i="46"/>
  <c r="AT41" i="44"/>
  <c r="BJ41" i="46"/>
  <c r="BJ41" i="44"/>
  <c r="A40" i="27"/>
  <c r="C42" i="46"/>
  <c r="C42" i="44" s="1"/>
  <c r="A42" i="44"/>
  <c r="I42" i="46"/>
  <c r="I42" i="44"/>
  <c r="Q42" i="46"/>
  <c r="Q42" i="44"/>
  <c r="AW42" i="46"/>
  <c r="AW42" i="44"/>
  <c r="BM42" i="46"/>
  <c r="BM42" i="44"/>
  <c r="E43" i="46"/>
  <c r="E43" i="44"/>
  <c r="AC43" i="46"/>
  <c r="AC43" i="44"/>
  <c r="AK43" i="46"/>
  <c r="AK43" i="44"/>
  <c r="BA43" i="46"/>
  <c r="BA43" i="44"/>
  <c r="BQ43" i="46"/>
  <c r="BQ43" i="44"/>
  <c r="L45" i="46"/>
  <c r="L45" i="44"/>
  <c r="AR45" i="46"/>
  <c r="AR45" i="44"/>
  <c r="AZ45" i="46"/>
  <c r="AZ45" i="44"/>
  <c r="BH45" i="46"/>
  <c r="BH45" i="44"/>
  <c r="AV46" i="46"/>
  <c r="AV46" i="44"/>
  <c r="BL46" i="46"/>
  <c r="BL46" i="44"/>
  <c r="R47" i="46"/>
  <c r="R47" i="44"/>
  <c r="AH47" i="46"/>
  <c r="AH47" i="44"/>
  <c r="AX47" i="46"/>
  <c r="AX47" i="44"/>
  <c r="BF47" i="46"/>
  <c r="BF47" i="44"/>
  <c r="BN47" i="46"/>
  <c r="BN47" i="44"/>
  <c r="F48" i="46"/>
  <c r="F48" i="44"/>
  <c r="N48" i="46"/>
  <c r="N48" i="44"/>
  <c r="V48" i="46"/>
  <c r="V48" i="44"/>
  <c r="AT48" i="46"/>
  <c r="AT48" i="44"/>
  <c r="BJ48" i="46"/>
  <c r="BJ48" i="44"/>
  <c r="I49" i="46"/>
  <c r="I49" i="44"/>
  <c r="AG49" i="46"/>
  <c r="AG49" i="44"/>
  <c r="AO49" i="46"/>
  <c r="AO49" i="44"/>
  <c r="BM49" i="46"/>
  <c r="BM49" i="44"/>
  <c r="K51" i="46"/>
  <c r="K51" i="44"/>
  <c r="S51" i="46"/>
  <c r="S51" i="44"/>
  <c r="AA51" i="46"/>
  <c r="AA51" i="44"/>
  <c r="AI51" i="46"/>
  <c r="AI51" i="44"/>
  <c r="AQ51" i="46"/>
  <c r="AQ51" i="44"/>
  <c r="BG51" i="46"/>
  <c r="BG51" i="44"/>
  <c r="F52" i="46"/>
  <c r="F52" i="44"/>
  <c r="AD52" i="46"/>
  <c r="AD52" i="44"/>
  <c r="BB52" i="46"/>
  <c r="BB52" i="44"/>
  <c r="A51" i="27"/>
  <c r="C53" i="46"/>
  <c r="C53" i="44" s="1"/>
  <c r="H53" i="46"/>
  <c r="H53" i="44"/>
  <c r="P53" i="46"/>
  <c r="P53" i="44"/>
  <c r="X53" i="46"/>
  <c r="X53" i="44"/>
  <c r="AF53" i="46"/>
  <c r="AF53" i="44"/>
  <c r="AN53" i="46"/>
  <c r="AN53" i="44"/>
  <c r="AV53" i="46"/>
  <c r="AV53" i="44"/>
  <c r="J55" i="46"/>
  <c r="J55" i="44"/>
  <c r="AH55" i="46"/>
  <c r="AH55" i="44"/>
  <c r="AP55" i="46"/>
  <c r="AP55" i="44"/>
  <c r="V56" i="46"/>
  <c r="V56" i="44"/>
  <c r="AD56" i="46"/>
  <c r="AD56" i="44"/>
  <c r="BJ56" i="46"/>
  <c r="BJ56" i="44"/>
  <c r="J57" i="46"/>
  <c r="J57" i="44"/>
  <c r="AM77" i="46"/>
  <c r="AM77" i="44"/>
  <c r="Q9" i="46"/>
  <c r="Q9" i="44"/>
  <c r="BE9" i="46"/>
  <c r="BE9" i="44"/>
  <c r="R11" i="46"/>
  <c r="R11" i="44"/>
  <c r="AH11" i="46"/>
  <c r="AH11" i="44"/>
  <c r="Y15" i="46"/>
  <c r="Y15" i="44"/>
  <c r="AM17" i="46"/>
  <c r="AM17" i="44"/>
  <c r="AF22" i="46"/>
  <c r="AF22" i="44"/>
  <c r="Z26" i="46"/>
  <c r="Z26" i="44"/>
  <c r="BB10" i="44"/>
  <c r="AE12" i="44"/>
  <c r="BC17" i="44"/>
  <c r="H12" i="46"/>
  <c r="H12" i="44"/>
  <c r="AL16" i="46"/>
  <c r="AL16" i="44"/>
  <c r="AH20" i="46"/>
  <c r="AH20" i="44"/>
  <c r="AX20" i="46"/>
  <c r="AX20" i="44"/>
  <c r="F21" i="46"/>
  <c r="F21" i="44"/>
  <c r="AT21" i="46"/>
  <c r="AT21" i="44"/>
  <c r="O25" i="46"/>
  <c r="O25" i="44"/>
  <c r="O27" i="46"/>
  <c r="O27" i="44"/>
  <c r="AA28" i="46"/>
  <c r="AA28" i="44"/>
  <c r="F29" i="46"/>
  <c r="F29" i="44"/>
  <c r="AT29" i="46"/>
  <c r="AT29" i="44"/>
  <c r="M31" i="46"/>
  <c r="M31" i="44"/>
  <c r="C9" i="46"/>
  <c r="C9" i="44" s="1"/>
  <c r="C28" i="46"/>
  <c r="C28" i="44" s="1"/>
  <c r="X7" i="44"/>
  <c r="AW7" i="44"/>
  <c r="BM9" i="44"/>
  <c r="AF12" i="44"/>
  <c r="BD12" i="44"/>
  <c r="D13" i="44"/>
  <c r="AQ13" i="44"/>
  <c r="BB14" i="44"/>
  <c r="I15" i="44"/>
  <c r="AC16" i="44"/>
  <c r="H17" i="44"/>
  <c r="AO18" i="44"/>
  <c r="M24" i="44"/>
  <c r="AC24" i="44"/>
  <c r="G25" i="44"/>
  <c r="BN26" i="44"/>
  <c r="N27" i="44"/>
  <c r="AO30" i="44"/>
  <c r="AV32" i="44"/>
  <c r="BM32" i="44"/>
  <c r="Q33" i="44"/>
  <c r="AJ34" i="44"/>
  <c r="Z36" i="44"/>
  <c r="AO38" i="44"/>
  <c r="U39" i="44"/>
  <c r="V41" i="44"/>
  <c r="AM44" i="44"/>
  <c r="AB45" i="44"/>
  <c r="AY45" i="44"/>
  <c r="BE47" i="44"/>
  <c r="Y57" i="44"/>
  <c r="P7" i="46"/>
  <c r="P7" i="44"/>
  <c r="BF11" i="46"/>
  <c r="BF11" i="44"/>
  <c r="AS16" i="46"/>
  <c r="AS16" i="44"/>
  <c r="AK21" i="46"/>
  <c r="AK21" i="44"/>
  <c r="AS21" i="46"/>
  <c r="AS21" i="44"/>
  <c r="BQ21" i="46"/>
  <c r="BQ21" i="44"/>
  <c r="AV22" i="46"/>
  <c r="AV22" i="44"/>
  <c r="BC12" i="44"/>
  <c r="AG7" i="46"/>
  <c r="AG7" i="44"/>
  <c r="BE7" i="46"/>
  <c r="BE7" i="44"/>
  <c r="AU10" i="46"/>
  <c r="AU10" i="44"/>
  <c r="BK10" i="46"/>
  <c r="BK10" i="44"/>
  <c r="AN17" i="46"/>
  <c r="AN17" i="44"/>
  <c r="BN18" i="46"/>
  <c r="BN18" i="44"/>
  <c r="BN20" i="46"/>
  <c r="BN20" i="44"/>
  <c r="V21" i="46"/>
  <c r="V21" i="44"/>
  <c r="BB21" i="46"/>
  <c r="BB21" i="44"/>
  <c r="I22" i="46"/>
  <c r="I22" i="44"/>
  <c r="AH23" i="46"/>
  <c r="AH23" i="44"/>
  <c r="AX23" i="46"/>
  <c r="AX23" i="44"/>
  <c r="AU25" i="46"/>
  <c r="AU25" i="44"/>
  <c r="BC25" i="46"/>
  <c r="BC25" i="44"/>
  <c r="AA26" i="46"/>
  <c r="AA26" i="44"/>
  <c r="BG26" i="46"/>
  <c r="BG26" i="44"/>
  <c r="AM27" i="46"/>
  <c r="AM27" i="44"/>
  <c r="AQ28" i="46"/>
  <c r="AQ28" i="44"/>
  <c r="AD29" i="46"/>
  <c r="AD29" i="44"/>
  <c r="BE30" i="46"/>
  <c r="BE30" i="44"/>
  <c r="AK31" i="46"/>
  <c r="AK31" i="44"/>
  <c r="AS31" i="46"/>
  <c r="AS31" i="44"/>
  <c r="AG32" i="46"/>
  <c r="AG32" i="44"/>
  <c r="BC35" i="46"/>
  <c r="BC35" i="44"/>
  <c r="A26" i="44"/>
  <c r="A28" i="44"/>
  <c r="C11" i="46"/>
  <c r="C11" i="44" s="1"/>
  <c r="C30" i="46"/>
  <c r="C30" i="44" s="1"/>
  <c r="BG11" i="44"/>
  <c r="BC14" i="44"/>
  <c r="J15" i="44"/>
  <c r="AE17" i="44"/>
  <c r="M21" i="44"/>
  <c r="N24" i="44"/>
  <c r="S28" i="44"/>
  <c r="BN28" i="44"/>
  <c r="H30" i="44"/>
  <c r="X30" i="44"/>
  <c r="R33" i="44"/>
  <c r="T34" i="44"/>
  <c r="AD35" i="44"/>
  <c r="J36" i="44"/>
  <c r="AP38" i="44"/>
  <c r="AW40" i="44"/>
  <c r="BI41" i="44"/>
  <c r="AN49" i="44"/>
  <c r="BC53" i="44"/>
  <c r="S54" i="44"/>
  <c r="AD14" i="46"/>
  <c r="AD14" i="44"/>
  <c r="BK17" i="46"/>
  <c r="BK17" i="44"/>
  <c r="AK19" i="46"/>
  <c r="AK19" i="44"/>
  <c r="BQ19" i="46"/>
  <c r="BQ19" i="44"/>
  <c r="Y20" i="46"/>
  <c r="Y20" i="44"/>
  <c r="Q20" i="44"/>
  <c r="AT24" i="46"/>
  <c r="AT24" i="44"/>
  <c r="A11" i="44"/>
  <c r="V10" i="44"/>
  <c r="AT10" i="44"/>
  <c r="AP11" i="44"/>
  <c r="M16" i="44"/>
  <c r="BL17" i="44"/>
  <c r="E19" i="44"/>
  <c r="AS19" i="44"/>
  <c r="BF20" i="44"/>
  <c r="X22" i="44"/>
  <c r="N25" i="44"/>
  <c r="AD25" i="44"/>
  <c r="I30" i="44"/>
  <c r="Y30" i="44"/>
  <c r="T31" i="44"/>
  <c r="AJ31" i="44"/>
  <c r="D34" i="44"/>
  <c r="BJ35" i="44"/>
  <c r="K36" i="44"/>
  <c r="F37" i="44"/>
  <c r="I38" i="44"/>
  <c r="Y38" i="44"/>
  <c r="BI39" i="44"/>
  <c r="Q40" i="44"/>
  <c r="AG40" i="44"/>
  <c r="AS41" i="44"/>
  <c r="Y42" i="44"/>
  <c r="AO42" i="44"/>
  <c r="AO47" i="44"/>
  <c r="BQ48" i="44"/>
  <c r="X49" i="44"/>
  <c r="BF51" i="44"/>
  <c r="BA52" i="44"/>
  <c r="Y55" i="44"/>
  <c r="U58" i="44"/>
  <c r="AF7" i="46"/>
  <c r="AF7" i="44"/>
  <c r="AO9" i="46"/>
  <c r="AO9" i="44"/>
  <c r="BI16" i="46"/>
  <c r="BI16" i="44"/>
  <c r="W17" i="46"/>
  <c r="W17" i="44"/>
  <c r="U19" i="46"/>
  <c r="U19" i="44"/>
  <c r="C26" i="46"/>
  <c r="C26" i="44" s="1"/>
  <c r="X12" i="46"/>
  <c r="X12" i="44"/>
  <c r="O14" i="46"/>
  <c r="O14" i="44"/>
  <c r="BB16" i="46"/>
  <c r="BB16" i="44"/>
  <c r="J18" i="46"/>
  <c r="J18" i="44"/>
  <c r="V19" i="46"/>
  <c r="V19" i="44"/>
  <c r="BB19" i="46"/>
  <c r="BB19" i="44"/>
  <c r="J20" i="46"/>
  <c r="J20" i="44"/>
  <c r="Z20" i="46"/>
  <c r="Z20" i="44"/>
  <c r="BQ31" i="46"/>
  <c r="BQ31" i="44"/>
  <c r="AQ11" i="44"/>
  <c r="AL14" i="44"/>
  <c r="N16" i="44"/>
  <c r="AT19" i="44"/>
  <c r="J23" i="44"/>
  <c r="AY26" i="44"/>
  <c r="BB29" i="44"/>
  <c r="N35" i="44"/>
  <c r="BK44" i="44"/>
  <c r="AO15" i="46"/>
  <c r="AO15" i="44"/>
  <c r="AU17" i="46"/>
  <c r="AU17" i="44"/>
  <c r="AG18" i="46"/>
  <c r="AG18" i="44"/>
  <c r="BE18" i="46"/>
  <c r="BE18" i="44"/>
  <c r="AW20" i="46"/>
  <c r="AW20" i="44"/>
  <c r="AX26" i="46"/>
  <c r="AX26" i="44"/>
  <c r="AP9" i="46"/>
  <c r="AP9" i="44"/>
  <c r="BL12" i="46"/>
  <c r="BL12" i="44"/>
  <c r="AB13" i="46"/>
  <c r="AB13" i="44"/>
  <c r="AE14" i="46"/>
  <c r="AE14" i="44"/>
  <c r="AU14" i="46"/>
  <c r="AU14" i="44"/>
  <c r="BK14" i="46"/>
  <c r="BK14" i="44"/>
  <c r="BN15" i="46"/>
  <c r="BN15" i="44"/>
  <c r="V16" i="46"/>
  <c r="V16" i="44"/>
  <c r="AV17" i="46"/>
  <c r="AV17" i="44"/>
  <c r="R18" i="46"/>
  <c r="AH18" i="46"/>
  <c r="AH18" i="44"/>
  <c r="BJ19" i="46"/>
  <c r="BJ19" i="44"/>
  <c r="BJ21" i="46"/>
  <c r="BJ21" i="44"/>
  <c r="AG30" i="46"/>
  <c r="AG30" i="44"/>
  <c r="A30" i="44"/>
  <c r="C15" i="46"/>
  <c r="C15" i="44" s="1"/>
  <c r="AP15" i="44"/>
  <c r="AG20" i="44"/>
  <c r="AL24" i="44"/>
  <c r="F27" i="44"/>
  <c r="E29" i="44"/>
  <c r="AW30" i="44"/>
  <c r="U31" i="44"/>
  <c r="A15" i="44"/>
  <c r="I9" i="44"/>
  <c r="Z9" i="44"/>
  <c r="F10" i="44"/>
  <c r="Z11" i="44"/>
  <c r="AI13" i="44"/>
  <c r="BP13" i="44"/>
  <c r="Z15" i="44"/>
  <c r="AX15" i="44"/>
  <c r="O17" i="44"/>
  <c r="Z18" i="44"/>
  <c r="AD19" i="44"/>
  <c r="BE22" i="44"/>
  <c r="V24" i="44"/>
  <c r="G27" i="44"/>
  <c r="AY28" i="44"/>
  <c r="AL29" i="44"/>
  <c r="D31" i="44"/>
  <c r="H32" i="44"/>
  <c r="X32" i="44"/>
  <c r="AO32" i="44"/>
  <c r="BD32" i="44"/>
  <c r="AP33" i="44"/>
  <c r="BQ41" i="44"/>
  <c r="AZ43" i="44"/>
  <c r="AE44" i="44"/>
  <c r="T45" i="44"/>
  <c r="P46" i="44"/>
  <c r="M52" i="44"/>
  <c r="AK56" i="44"/>
  <c r="AW57" i="44"/>
  <c r="AY59" i="44"/>
  <c r="AD58" i="44"/>
  <c r="BJ58" i="44"/>
  <c r="T59" i="44"/>
  <c r="AN60" i="44"/>
  <c r="M70" i="44"/>
  <c r="AK72" i="44"/>
  <c r="AC70" i="46"/>
  <c r="AC70" i="44"/>
  <c r="AS70" i="46"/>
  <c r="AS70" i="44"/>
  <c r="BI70" i="46"/>
  <c r="BI70" i="44"/>
  <c r="I71" i="46"/>
  <c r="I71" i="44"/>
  <c r="AG71" i="46"/>
  <c r="AG71" i="44"/>
  <c r="AW71" i="46"/>
  <c r="AW71" i="44"/>
  <c r="U72" i="46"/>
  <c r="U72" i="44"/>
  <c r="AS72" i="46"/>
  <c r="AS72" i="44"/>
  <c r="BQ72" i="46"/>
  <c r="BQ72" i="44"/>
  <c r="AA73" i="46"/>
  <c r="AA73" i="44"/>
  <c r="AQ73" i="46"/>
  <c r="AQ73" i="44"/>
  <c r="AE74" i="46"/>
  <c r="AE74" i="44"/>
  <c r="AU74" i="46"/>
  <c r="AU74" i="44"/>
  <c r="I75" i="46"/>
  <c r="I75" i="44"/>
  <c r="Y75" i="46"/>
  <c r="Y75" i="44"/>
  <c r="BM75" i="46"/>
  <c r="BM75" i="44"/>
  <c r="M76" i="46"/>
  <c r="M76" i="44"/>
  <c r="AC76" i="46"/>
  <c r="AC76" i="44"/>
  <c r="AK76" i="46"/>
  <c r="AK76" i="44"/>
  <c r="F77" i="46"/>
  <c r="F77" i="44"/>
  <c r="AL77" i="46"/>
  <c r="AL77" i="44"/>
  <c r="Q78" i="46"/>
  <c r="Q78" i="44"/>
  <c r="AO78" i="46"/>
  <c r="AO78" i="44"/>
  <c r="BE78" i="46"/>
  <c r="BE78" i="44"/>
  <c r="E79" i="46"/>
  <c r="E79" i="44"/>
  <c r="U79" i="46"/>
  <c r="U79" i="44"/>
  <c r="BI79" i="46"/>
  <c r="BI79" i="44"/>
  <c r="BQ79" i="46"/>
  <c r="BQ79" i="44"/>
  <c r="Q80" i="46"/>
  <c r="Q80" i="44"/>
  <c r="AO80" i="46"/>
  <c r="AO80" i="44"/>
  <c r="BM80" i="46"/>
  <c r="BM80" i="44"/>
  <c r="U81" i="46"/>
  <c r="U81" i="44"/>
  <c r="AG82" i="46"/>
  <c r="AG82" i="44"/>
  <c r="BE82" i="46"/>
  <c r="BE82" i="44"/>
  <c r="D83" i="46"/>
  <c r="D83" i="44"/>
  <c r="T83" i="46"/>
  <c r="T83" i="44"/>
  <c r="AR83" i="46"/>
  <c r="AR83" i="44"/>
  <c r="AZ83" i="46"/>
  <c r="AZ83" i="44"/>
  <c r="H84" i="46"/>
  <c r="H84" i="44"/>
  <c r="AF84" i="46"/>
  <c r="AF84" i="44"/>
  <c r="K85" i="46"/>
  <c r="K85" i="44"/>
  <c r="AI85" i="46"/>
  <c r="AI85" i="44"/>
  <c r="AY85" i="46"/>
  <c r="AY85" i="44"/>
  <c r="N86" i="46"/>
  <c r="N86" i="44"/>
  <c r="V86" i="46"/>
  <c r="V86" i="44"/>
  <c r="AD86" i="46"/>
  <c r="AD86" i="44"/>
  <c r="AT86" i="46"/>
  <c r="AT86" i="44"/>
  <c r="AG87" i="46"/>
  <c r="AG87" i="44"/>
  <c r="BE87" i="46"/>
  <c r="BE87" i="44"/>
  <c r="E88" i="46"/>
  <c r="E88" i="44"/>
  <c r="M88" i="46"/>
  <c r="M88" i="44"/>
  <c r="AK88" i="46"/>
  <c r="AK88" i="44"/>
  <c r="BI88" i="46"/>
  <c r="BI88" i="44"/>
  <c r="I89" i="46"/>
  <c r="I89" i="44"/>
  <c r="AO89" i="46"/>
  <c r="AO89" i="44"/>
  <c r="BE89" i="46"/>
  <c r="BE89" i="44"/>
  <c r="D90" i="46"/>
  <c r="D90" i="44"/>
  <c r="L90" i="46"/>
  <c r="L90" i="44"/>
  <c r="AJ90" i="46"/>
  <c r="AJ90" i="44"/>
  <c r="BP90" i="46"/>
  <c r="BP90" i="44"/>
  <c r="N91" i="46"/>
  <c r="N91" i="44"/>
  <c r="AL91" i="46"/>
  <c r="AL91" i="44"/>
  <c r="BB91" i="46"/>
  <c r="BB91" i="44"/>
  <c r="R92" i="46"/>
  <c r="R92" i="44"/>
  <c r="AX92" i="46"/>
  <c r="AX92" i="44"/>
  <c r="F93" i="46"/>
  <c r="F93" i="44"/>
  <c r="AD93" i="46"/>
  <c r="AD93" i="44"/>
  <c r="BB93" i="46"/>
  <c r="BB93" i="44"/>
  <c r="Y94" i="46"/>
  <c r="Y94" i="44"/>
  <c r="AO94" i="46"/>
  <c r="AO94" i="44"/>
  <c r="AW94" i="46"/>
  <c r="AW94" i="44"/>
  <c r="BE94" i="46"/>
  <c r="BE94" i="44"/>
  <c r="BM94" i="46"/>
  <c r="BM94" i="44"/>
  <c r="L95" i="46"/>
  <c r="L95" i="44"/>
  <c r="T95" i="46"/>
  <c r="T95" i="44"/>
  <c r="AB95" i="46"/>
  <c r="AB95" i="44"/>
  <c r="BH95" i="46"/>
  <c r="BH95" i="44"/>
  <c r="H96" i="46"/>
  <c r="H96" i="44"/>
  <c r="AF96" i="46"/>
  <c r="AF96" i="44"/>
  <c r="AN96" i="46"/>
  <c r="AN96" i="44"/>
  <c r="BD96" i="46"/>
  <c r="BD96" i="44"/>
  <c r="D97" i="46"/>
  <c r="D97" i="44"/>
  <c r="T97" i="46"/>
  <c r="T97" i="44"/>
  <c r="AJ97" i="46"/>
  <c r="AJ97" i="44"/>
  <c r="BH97" i="46"/>
  <c r="BH97" i="44"/>
  <c r="H98" i="46"/>
  <c r="H98" i="44"/>
  <c r="AF98" i="46"/>
  <c r="AF98" i="44"/>
  <c r="AN98" i="46"/>
  <c r="AN98" i="44"/>
  <c r="BL98" i="46"/>
  <c r="BL98" i="44"/>
  <c r="D99" i="46"/>
  <c r="D99" i="44"/>
  <c r="T99" i="46"/>
  <c r="T99" i="44"/>
  <c r="AB99" i="46"/>
  <c r="AB99" i="44"/>
  <c r="AJ99" i="46"/>
  <c r="AJ99" i="44"/>
  <c r="AZ99" i="46"/>
  <c r="AZ99" i="44"/>
  <c r="BH99" i="46"/>
  <c r="BH99" i="44"/>
  <c r="BP99" i="46"/>
  <c r="BP99" i="44"/>
  <c r="AE100" i="46"/>
  <c r="AE100" i="44"/>
  <c r="AM100" i="46"/>
  <c r="AM100" i="44"/>
  <c r="AU100" i="46"/>
  <c r="AU100" i="44"/>
  <c r="BC100" i="46"/>
  <c r="BC100" i="44"/>
  <c r="AQ101" i="46"/>
  <c r="AQ101" i="44"/>
  <c r="BG101" i="46"/>
  <c r="BG101" i="44"/>
  <c r="O102" i="46"/>
  <c r="O102" i="44"/>
  <c r="AE102" i="46"/>
  <c r="AE102" i="44"/>
  <c r="AM102" i="46"/>
  <c r="AM102" i="44"/>
  <c r="AU102" i="46"/>
  <c r="AU102" i="44"/>
  <c r="BC102" i="46"/>
  <c r="BC102" i="44"/>
  <c r="K103" i="46"/>
  <c r="K103" i="44"/>
  <c r="AA103" i="46"/>
  <c r="AA103" i="44"/>
  <c r="AI103" i="46"/>
  <c r="AI103" i="44"/>
  <c r="BG103" i="46"/>
  <c r="BG103" i="44"/>
  <c r="BO103" i="46"/>
  <c r="BO103" i="44"/>
  <c r="F104" i="46"/>
  <c r="F104" i="44"/>
  <c r="N104" i="46"/>
  <c r="N104" i="44"/>
  <c r="V104" i="46"/>
  <c r="V104" i="44"/>
  <c r="AL104" i="46"/>
  <c r="AL104" i="44"/>
  <c r="BB104" i="46"/>
  <c r="BB104" i="44"/>
  <c r="Z105" i="46"/>
  <c r="Z105" i="44"/>
  <c r="AP105" i="46"/>
  <c r="AP105" i="44"/>
  <c r="BF105" i="46"/>
  <c r="BF105" i="44"/>
  <c r="E106" i="46"/>
  <c r="E106" i="44"/>
  <c r="U106" i="46"/>
  <c r="U106" i="44"/>
  <c r="AC106" i="46"/>
  <c r="AC106" i="44"/>
  <c r="AK106" i="46"/>
  <c r="AK106" i="44"/>
  <c r="AS106" i="46"/>
  <c r="AS106" i="44"/>
  <c r="BA106" i="46"/>
  <c r="BA106" i="44"/>
  <c r="BQ106" i="46"/>
  <c r="BQ106" i="44"/>
  <c r="Y107" i="46"/>
  <c r="Y107" i="44"/>
  <c r="AW107" i="46"/>
  <c r="AW107" i="44"/>
  <c r="BM107" i="46"/>
  <c r="BM107" i="44"/>
  <c r="AB108" i="46"/>
  <c r="AB108" i="44"/>
  <c r="AJ108" i="46"/>
  <c r="AJ108" i="44"/>
  <c r="AZ108" i="46"/>
  <c r="AZ108" i="44"/>
  <c r="BH108" i="46"/>
  <c r="BH108" i="44"/>
  <c r="P109" i="46"/>
  <c r="P109" i="44"/>
  <c r="X109" i="46"/>
  <c r="X109" i="44"/>
  <c r="AN109" i="46"/>
  <c r="AN109" i="44"/>
  <c r="AV109" i="46"/>
  <c r="AV109" i="44"/>
  <c r="K110" i="46"/>
  <c r="K110" i="44"/>
  <c r="AA110" i="46"/>
  <c r="AA110" i="44"/>
  <c r="AQ110" i="46"/>
  <c r="AQ110" i="44"/>
  <c r="BG110" i="46"/>
  <c r="BG110" i="44"/>
  <c r="F111" i="46"/>
  <c r="F111" i="44"/>
  <c r="N111" i="46"/>
  <c r="N111" i="44"/>
  <c r="AD111" i="46"/>
  <c r="AD111" i="44"/>
  <c r="AL58" i="46"/>
  <c r="AL58" i="44"/>
  <c r="D59" i="46"/>
  <c r="D59" i="44"/>
  <c r="AR59" i="46"/>
  <c r="AR59" i="44"/>
  <c r="AP61" i="46"/>
  <c r="AP61" i="44"/>
  <c r="BF61" i="46"/>
  <c r="BF61" i="44"/>
  <c r="Y64" i="46"/>
  <c r="Y64" i="44"/>
  <c r="BF69" i="46"/>
  <c r="BF69" i="44"/>
  <c r="N70" i="46"/>
  <c r="N70" i="44"/>
  <c r="AD70" i="46"/>
  <c r="AD70" i="44"/>
  <c r="AH71" i="46"/>
  <c r="AH71" i="44"/>
  <c r="AX71" i="46"/>
  <c r="AX71" i="44"/>
  <c r="F72" i="46"/>
  <c r="F72" i="44"/>
  <c r="D73" i="46"/>
  <c r="D73" i="44"/>
  <c r="T73" i="46"/>
  <c r="T73" i="44"/>
  <c r="AB73" i="46"/>
  <c r="AB73" i="44"/>
  <c r="AF74" i="46"/>
  <c r="AF74" i="44"/>
  <c r="AX75" i="46"/>
  <c r="AX75" i="44"/>
  <c r="N76" i="46"/>
  <c r="N76" i="44"/>
  <c r="V76" i="46"/>
  <c r="V76" i="44"/>
  <c r="G77" i="46"/>
  <c r="G77" i="44"/>
  <c r="O77" i="46"/>
  <c r="O77" i="44"/>
  <c r="W77" i="46"/>
  <c r="W77" i="44"/>
  <c r="AE77" i="46"/>
  <c r="AE77" i="44"/>
  <c r="BC77" i="46"/>
  <c r="BC77" i="44"/>
  <c r="AP78" i="46"/>
  <c r="AP78" i="44"/>
  <c r="F79" i="46"/>
  <c r="F79" i="44"/>
  <c r="AT79" i="46"/>
  <c r="AT79" i="44"/>
  <c r="J80" i="46"/>
  <c r="J80" i="44"/>
  <c r="R80" i="46"/>
  <c r="R80" i="44"/>
  <c r="AH80" i="46"/>
  <c r="AH80" i="44"/>
  <c r="AP80" i="46"/>
  <c r="AP80" i="44"/>
  <c r="AX80" i="46"/>
  <c r="AX80" i="44"/>
  <c r="V81" i="46"/>
  <c r="V81" i="44"/>
  <c r="AT81" i="46"/>
  <c r="AT81" i="44"/>
  <c r="AH82" i="46"/>
  <c r="AH82" i="44"/>
  <c r="AX82" i="46"/>
  <c r="AX82" i="44"/>
  <c r="BF82" i="46"/>
  <c r="BF82" i="44"/>
  <c r="E83" i="46"/>
  <c r="E83" i="44"/>
  <c r="BA83" i="46"/>
  <c r="BA83" i="44"/>
  <c r="BI83" i="46"/>
  <c r="BI83" i="44"/>
  <c r="BQ83" i="46"/>
  <c r="BQ83" i="44"/>
  <c r="I84" i="46"/>
  <c r="I84" i="44"/>
  <c r="AG84" i="46"/>
  <c r="AG84" i="44"/>
  <c r="BE84" i="46"/>
  <c r="BE84" i="44"/>
  <c r="AJ85" i="46"/>
  <c r="AJ85" i="44"/>
  <c r="BP85" i="46"/>
  <c r="BP85" i="44"/>
  <c r="O86" i="46"/>
  <c r="O86" i="44"/>
  <c r="W86" i="46"/>
  <c r="W86" i="44"/>
  <c r="AE86" i="46"/>
  <c r="AE86" i="44"/>
  <c r="AU86" i="46"/>
  <c r="AU86" i="44"/>
  <c r="R87" i="46"/>
  <c r="R87" i="44"/>
  <c r="AP87" i="46"/>
  <c r="AP87" i="44"/>
  <c r="F88" i="46"/>
  <c r="F88" i="44"/>
  <c r="AT88" i="46"/>
  <c r="AT88" i="44"/>
  <c r="BJ88" i="46"/>
  <c r="BJ88" i="44"/>
  <c r="AP89" i="46"/>
  <c r="AP89" i="44"/>
  <c r="AC90" i="46"/>
  <c r="AC90" i="44"/>
  <c r="AK90" i="46"/>
  <c r="AK90" i="44"/>
  <c r="BA90" i="46"/>
  <c r="BA90" i="44"/>
  <c r="BQ90" i="46"/>
  <c r="BQ90" i="44"/>
  <c r="O91" i="46"/>
  <c r="O91" i="44"/>
  <c r="W91" i="46"/>
  <c r="W91" i="44"/>
  <c r="AM91" i="46"/>
  <c r="AM91" i="44"/>
  <c r="S92" i="46"/>
  <c r="S92" i="44"/>
  <c r="AA92" i="46"/>
  <c r="AA92" i="44"/>
  <c r="AQ92" i="46"/>
  <c r="AQ92" i="44"/>
  <c r="AY92" i="46"/>
  <c r="AY92" i="44"/>
  <c r="BG92" i="46"/>
  <c r="BG92" i="44"/>
  <c r="G93" i="46"/>
  <c r="G93" i="44"/>
  <c r="W93" i="46"/>
  <c r="W93" i="44"/>
  <c r="AE93" i="46"/>
  <c r="AE93" i="44"/>
  <c r="AM93" i="46"/>
  <c r="AM93" i="44"/>
  <c r="BK93" i="46"/>
  <c r="BK93" i="44"/>
  <c r="Z94" i="46"/>
  <c r="Z94" i="44"/>
  <c r="AX94" i="46"/>
  <c r="AX94" i="44"/>
  <c r="BN94" i="46"/>
  <c r="BN94" i="44"/>
  <c r="U95" i="46"/>
  <c r="U95" i="44"/>
  <c r="AC95" i="46"/>
  <c r="AC95" i="44"/>
  <c r="AK95" i="46"/>
  <c r="AK95" i="44"/>
  <c r="BI95" i="46"/>
  <c r="BI95" i="44"/>
  <c r="I96" i="46"/>
  <c r="I96" i="44"/>
  <c r="Q96" i="46"/>
  <c r="Q96" i="44"/>
  <c r="Y96" i="46"/>
  <c r="Y96" i="44"/>
  <c r="AW96" i="46"/>
  <c r="AW96" i="44"/>
  <c r="BE96" i="46"/>
  <c r="BE96" i="44"/>
  <c r="BM96" i="46"/>
  <c r="BM96" i="44"/>
  <c r="E97" i="46"/>
  <c r="E97" i="44"/>
  <c r="M97" i="46"/>
  <c r="M97" i="44"/>
  <c r="AC97" i="46"/>
  <c r="AC97" i="44"/>
  <c r="AS97" i="46"/>
  <c r="AS97" i="44"/>
  <c r="BI97" i="46"/>
  <c r="BI97" i="44"/>
  <c r="I98" i="46"/>
  <c r="I98" i="44"/>
  <c r="Q98" i="46"/>
  <c r="Q98" i="44"/>
  <c r="AG98" i="46"/>
  <c r="AG98" i="44"/>
  <c r="AW98" i="46"/>
  <c r="AW98" i="44"/>
  <c r="BE98" i="46"/>
  <c r="BE98" i="44"/>
  <c r="E99" i="46"/>
  <c r="E99" i="44"/>
  <c r="AC99" i="46"/>
  <c r="AC99" i="44"/>
  <c r="AK99" i="46"/>
  <c r="AK99" i="44"/>
  <c r="BI99" i="46"/>
  <c r="BI99" i="44"/>
  <c r="BQ99" i="46"/>
  <c r="BQ99" i="44"/>
  <c r="P100" i="46"/>
  <c r="P100" i="44"/>
  <c r="X100" i="46"/>
  <c r="X100" i="44"/>
  <c r="AN100" i="46"/>
  <c r="AN100" i="44"/>
  <c r="AV100" i="46"/>
  <c r="AV100" i="44"/>
  <c r="BD100" i="46"/>
  <c r="BD100" i="44"/>
  <c r="D101" i="46"/>
  <c r="D101" i="44"/>
  <c r="T101" i="46"/>
  <c r="T101" i="44"/>
  <c r="AR101" i="46"/>
  <c r="AR101" i="44"/>
  <c r="BH101" i="46"/>
  <c r="BH101" i="44"/>
  <c r="P102" i="46"/>
  <c r="P102" i="44"/>
  <c r="AF102" i="46"/>
  <c r="AF102" i="44"/>
  <c r="BD102" i="46"/>
  <c r="BD102" i="44"/>
  <c r="BL102" i="46"/>
  <c r="BL102" i="44"/>
  <c r="L103" i="46"/>
  <c r="L103" i="44"/>
  <c r="T103" i="46"/>
  <c r="T103" i="44"/>
  <c r="AB103" i="46"/>
  <c r="AB103" i="44"/>
  <c r="AR103" i="46"/>
  <c r="AR103" i="44"/>
  <c r="AZ103" i="46"/>
  <c r="AZ103" i="44"/>
  <c r="BH103" i="46"/>
  <c r="BH103" i="44"/>
  <c r="BP103" i="46"/>
  <c r="BP103" i="44"/>
  <c r="G104" i="46"/>
  <c r="G104" i="44"/>
  <c r="O104" i="46"/>
  <c r="O104" i="44"/>
  <c r="W104" i="46"/>
  <c r="W104" i="44"/>
  <c r="AM104" i="46"/>
  <c r="AM104" i="44"/>
  <c r="BC104" i="46"/>
  <c r="BC104" i="44"/>
  <c r="K105" i="46"/>
  <c r="K105" i="44"/>
  <c r="AA105" i="46"/>
  <c r="AA105" i="44"/>
  <c r="AQ105" i="46"/>
  <c r="AQ105" i="44"/>
  <c r="AY105" i="46"/>
  <c r="AY105" i="44"/>
  <c r="V106" i="46"/>
  <c r="V106" i="44"/>
  <c r="AD106" i="46"/>
  <c r="AD106" i="44"/>
  <c r="AL106" i="46"/>
  <c r="AL106" i="44"/>
  <c r="Z107" i="46"/>
  <c r="Z107" i="44"/>
  <c r="AH107" i="46"/>
  <c r="AH107" i="44"/>
  <c r="AX107" i="46"/>
  <c r="AX107" i="44"/>
  <c r="BF107" i="46"/>
  <c r="BF107" i="44"/>
  <c r="E108" i="46"/>
  <c r="E108" i="44"/>
  <c r="U108" i="46"/>
  <c r="U108" i="44"/>
  <c r="AC108" i="46"/>
  <c r="AC108" i="44"/>
  <c r="AK108" i="46"/>
  <c r="AK108" i="44"/>
  <c r="AS108" i="46"/>
  <c r="AS108" i="44"/>
  <c r="C71" i="46"/>
  <c r="C71" i="44" s="1"/>
  <c r="V58" i="44"/>
  <c r="AT58" i="44"/>
  <c r="J61" i="44"/>
  <c r="AD62" i="44"/>
  <c r="BJ62" i="44"/>
  <c r="BA63" i="44"/>
  <c r="Q64" i="44"/>
  <c r="O68" i="44"/>
  <c r="U70" i="44"/>
  <c r="AK70" i="44"/>
  <c r="BA70" i="44"/>
  <c r="N72" i="44"/>
  <c r="AC72" i="44"/>
  <c r="BB72" i="44"/>
  <c r="AR73" i="44"/>
  <c r="P74" i="44"/>
  <c r="R75" i="44"/>
  <c r="AH75" i="44"/>
  <c r="AW75" i="44"/>
  <c r="AC79" i="44"/>
  <c r="BN80" i="44"/>
  <c r="M81" i="44"/>
  <c r="AC81" i="44"/>
  <c r="BB81" i="44"/>
  <c r="AJ83" i="44"/>
  <c r="P84" i="44"/>
  <c r="AO84" i="44"/>
  <c r="BO85" i="44"/>
  <c r="BB86" i="44"/>
  <c r="Z87" i="44"/>
  <c r="U88" i="44"/>
  <c r="AD88" i="44"/>
  <c r="AS88" i="44"/>
  <c r="I94" i="44"/>
  <c r="AB97" i="44"/>
  <c r="Z57" i="46"/>
  <c r="Z57" i="44"/>
  <c r="U63" i="46"/>
  <c r="U63" i="44"/>
  <c r="AJ65" i="46"/>
  <c r="AJ65" i="44"/>
  <c r="H66" i="46"/>
  <c r="H66" i="44"/>
  <c r="K67" i="46"/>
  <c r="K67" i="44"/>
  <c r="AA67" i="46"/>
  <c r="AA67" i="44"/>
  <c r="AH69" i="46"/>
  <c r="AH69" i="44"/>
  <c r="A71" i="44"/>
  <c r="C73" i="46"/>
  <c r="C73" i="44" s="1"/>
  <c r="R57" i="44"/>
  <c r="BF57" i="44"/>
  <c r="AJ59" i="44"/>
  <c r="BP59" i="44"/>
  <c r="P60" i="44"/>
  <c r="AG64" i="44"/>
  <c r="AY67" i="44"/>
  <c r="AE68" i="44"/>
  <c r="V70" i="44"/>
  <c r="AL70" i="44"/>
  <c r="BB70" i="44"/>
  <c r="BE71" i="44"/>
  <c r="AD72" i="44"/>
  <c r="BG73" i="44"/>
  <c r="BC74" i="44"/>
  <c r="V77" i="44"/>
  <c r="BB77" i="44"/>
  <c r="R78" i="44"/>
  <c r="BM78" i="44"/>
  <c r="M79" i="44"/>
  <c r="AD79" i="44"/>
  <c r="AS79" i="44"/>
  <c r="BJ79" i="44"/>
  <c r="N81" i="44"/>
  <c r="Q82" i="44"/>
  <c r="AW82" i="44"/>
  <c r="BD84" i="44"/>
  <c r="AL86" i="44"/>
  <c r="X60" i="46"/>
  <c r="X60" i="44"/>
  <c r="V62" i="46"/>
  <c r="V62" i="44"/>
  <c r="AL62" i="46"/>
  <c r="AL62" i="44"/>
  <c r="I64" i="46"/>
  <c r="I64" i="44"/>
  <c r="AW64" i="46"/>
  <c r="AW64" i="44"/>
  <c r="L65" i="46"/>
  <c r="L65" i="44"/>
  <c r="BG67" i="46"/>
  <c r="BG67" i="44"/>
  <c r="C63" i="46"/>
  <c r="C63" i="44" s="1"/>
  <c r="A63" i="44"/>
  <c r="N58" i="44"/>
  <c r="BH59" i="44"/>
  <c r="AF60" i="44"/>
  <c r="N62" i="44"/>
  <c r="BQ63" i="44"/>
  <c r="BM64" i="44"/>
  <c r="AB65" i="44"/>
  <c r="BH65" i="44"/>
  <c r="BD66" i="44"/>
  <c r="AI67" i="44"/>
  <c r="J69" i="44"/>
  <c r="AX69" i="44"/>
  <c r="F70" i="44"/>
  <c r="J71" i="44"/>
  <c r="Y71" i="44"/>
  <c r="AO71" i="44"/>
  <c r="BF71" i="44"/>
  <c r="S73" i="44"/>
  <c r="BH73" i="44"/>
  <c r="G74" i="44"/>
  <c r="W74" i="44"/>
  <c r="AM74" i="44"/>
  <c r="BD74" i="44"/>
  <c r="E76" i="44"/>
  <c r="AL76" i="44"/>
  <c r="BA76" i="44"/>
  <c r="BQ76" i="44"/>
  <c r="BN78" i="44"/>
  <c r="N79" i="44"/>
  <c r="BE80" i="44"/>
  <c r="BQ81" i="44"/>
  <c r="R82" i="44"/>
  <c r="L83" i="44"/>
  <c r="AB83" i="44"/>
  <c r="F86" i="44"/>
  <c r="AM86" i="44"/>
  <c r="BF87" i="44"/>
  <c r="J89" i="44"/>
  <c r="AG89" i="44"/>
  <c r="AW89" i="44"/>
  <c r="BM89" i="44"/>
  <c r="AB90" i="44"/>
  <c r="AR90" i="44"/>
  <c r="BI90" i="44"/>
  <c r="G91" i="44"/>
  <c r="V91" i="44"/>
  <c r="AH92" i="44"/>
  <c r="BN92" i="44"/>
  <c r="N93" i="44"/>
  <c r="AU93" i="44"/>
  <c r="BJ93" i="44"/>
  <c r="BL96" i="44"/>
  <c r="AR97" i="44"/>
  <c r="AI101" i="44"/>
  <c r="BO101" i="44"/>
  <c r="R105" i="44"/>
  <c r="R16" i="46"/>
  <c r="R16" i="44"/>
  <c r="AH16" i="46"/>
  <c r="AH16" i="44"/>
  <c r="BB18" i="46"/>
  <c r="BB18" i="44"/>
  <c r="V23" i="46"/>
  <c r="V23" i="44"/>
  <c r="AX57" i="44"/>
  <c r="AB59" i="44"/>
  <c r="AZ59" i="44"/>
  <c r="R61" i="44"/>
  <c r="BN61" i="44"/>
  <c r="BB62" i="44"/>
  <c r="AC63" i="44"/>
  <c r="AS63" i="44"/>
  <c r="T65" i="44"/>
  <c r="AN66" i="44"/>
  <c r="G68" i="44"/>
  <c r="BK68" i="44"/>
  <c r="AT70" i="44"/>
  <c r="V72" i="44"/>
  <c r="K73" i="44"/>
  <c r="AD77" i="44"/>
  <c r="BJ77" i="44"/>
  <c r="Q112" i="46"/>
  <c r="Q112" i="44"/>
  <c r="Y112" i="46"/>
  <c r="Y112" i="44"/>
  <c r="AO112" i="46"/>
  <c r="AO112" i="44"/>
  <c r="BM112" i="46"/>
  <c r="BM112" i="44"/>
  <c r="M113" i="46"/>
  <c r="M113" i="44"/>
  <c r="BA113" i="46"/>
  <c r="BA113" i="44"/>
  <c r="BI113" i="46"/>
  <c r="BI113" i="44"/>
  <c r="H114" i="46"/>
  <c r="H114" i="44"/>
  <c r="X114" i="46"/>
  <c r="X114" i="44"/>
  <c r="AN114" i="46"/>
  <c r="AN114" i="44"/>
  <c r="BL114" i="46"/>
  <c r="BL114" i="44"/>
  <c r="L115" i="46"/>
  <c r="L115" i="44"/>
  <c r="T115" i="46"/>
  <c r="T115" i="44"/>
  <c r="AR115" i="46"/>
  <c r="AR115" i="44"/>
  <c r="BH115" i="46"/>
  <c r="BH115" i="44"/>
  <c r="X116" i="46"/>
  <c r="X116" i="44"/>
  <c r="BD116" i="46"/>
  <c r="BD116" i="44"/>
  <c r="BL116" i="46"/>
  <c r="BL116" i="44"/>
  <c r="AB117" i="46"/>
  <c r="AB117" i="44"/>
  <c r="BH117" i="46"/>
  <c r="BH117" i="44"/>
  <c r="G118" i="46"/>
  <c r="G118" i="44"/>
  <c r="AE118" i="46"/>
  <c r="AE118" i="44"/>
  <c r="BC118" i="46"/>
  <c r="BC118" i="44"/>
  <c r="K119" i="46"/>
  <c r="K119" i="44"/>
  <c r="AQ119" i="46"/>
  <c r="AQ119" i="44"/>
  <c r="BO119" i="46"/>
  <c r="BO119" i="44"/>
  <c r="G120" i="46"/>
  <c r="G120" i="44"/>
  <c r="O120" i="46"/>
  <c r="O120" i="44"/>
  <c r="AM120" i="46"/>
  <c r="AM120" i="44"/>
  <c r="AU120" i="46"/>
  <c r="AU120" i="44"/>
  <c r="BN121" i="46"/>
  <c r="BN121" i="44"/>
  <c r="AD122" i="46"/>
  <c r="AD122" i="44"/>
  <c r="AT122" i="46"/>
  <c r="AT122" i="44"/>
  <c r="BB122" i="46"/>
  <c r="BB122" i="44"/>
  <c r="BJ122" i="46"/>
  <c r="BJ122" i="44"/>
  <c r="I123" i="46"/>
  <c r="I123" i="44"/>
  <c r="Y123" i="46"/>
  <c r="Y123" i="44"/>
  <c r="AO123" i="46"/>
  <c r="AO123" i="44"/>
  <c r="AW123" i="46"/>
  <c r="AW123" i="44"/>
  <c r="U124" i="46"/>
  <c r="U124" i="44"/>
  <c r="AC124" i="46"/>
  <c r="AC124" i="44"/>
  <c r="BA124" i="46"/>
  <c r="BA124" i="44"/>
  <c r="BI124" i="46"/>
  <c r="BI124" i="44"/>
  <c r="H125" i="46"/>
  <c r="H125" i="44"/>
  <c r="AN125" i="46"/>
  <c r="AN125" i="44"/>
  <c r="BD125" i="46"/>
  <c r="BD125" i="44"/>
  <c r="BL125" i="46"/>
  <c r="BL125" i="44"/>
  <c r="D126" i="46"/>
  <c r="D126" i="44"/>
  <c r="L126" i="46"/>
  <c r="L126" i="44"/>
  <c r="AB126" i="46"/>
  <c r="AB126" i="44"/>
  <c r="AJ126" i="46"/>
  <c r="AJ126" i="44"/>
  <c r="BH126" i="46"/>
  <c r="BH126" i="44"/>
  <c r="BP126" i="46"/>
  <c r="BP126" i="44"/>
  <c r="O127" i="46"/>
  <c r="O127" i="44"/>
  <c r="BC127" i="46"/>
  <c r="BC127" i="44"/>
  <c r="AA128" i="46"/>
  <c r="AA128" i="44"/>
  <c r="BG128" i="46"/>
  <c r="BG128" i="44"/>
  <c r="F129" i="46"/>
  <c r="F129" i="44"/>
  <c r="N129" i="46"/>
  <c r="N129" i="44"/>
  <c r="V129" i="46"/>
  <c r="V129" i="44"/>
  <c r="AD129" i="46"/>
  <c r="AD129" i="44"/>
  <c r="BB129" i="46"/>
  <c r="BB129" i="44"/>
  <c r="BJ129" i="46"/>
  <c r="BJ129" i="44"/>
  <c r="R130" i="46"/>
  <c r="R130" i="44"/>
  <c r="BF130" i="46"/>
  <c r="BF130" i="44"/>
  <c r="BN130" i="46"/>
  <c r="BN130" i="44"/>
  <c r="N131" i="46"/>
  <c r="N131" i="44"/>
  <c r="AT131" i="46"/>
  <c r="AT131" i="44"/>
  <c r="BB131" i="46"/>
  <c r="BB131" i="44"/>
  <c r="J132" i="46"/>
  <c r="J132" i="44"/>
  <c r="R132" i="46"/>
  <c r="R132" i="44"/>
  <c r="AP132" i="46"/>
  <c r="AP132" i="44"/>
  <c r="BN132" i="46"/>
  <c r="BN132" i="44"/>
  <c r="V133" i="46"/>
  <c r="V133" i="44"/>
  <c r="AL133" i="46"/>
  <c r="AL133" i="44"/>
  <c r="AT133" i="46"/>
  <c r="AT133" i="44"/>
  <c r="I134" i="46"/>
  <c r="I134" i="44"/>
  <c r="Q134" i="46"/>
  <c r="Q134" i="44"/>
  <c r="Y134" i="46"/>
  <c r="Y134" i="44"/>
  <c r="BE134" i="46"/>
  <c r="BE134" i="44"/>
  <c r="BM134" i="46"/>
  <c r="BM134" i="44"/>
  <c r="Y109" i="46"/>
  <c r="Y109" i="44"/>
  <c r="BE109" i="46"/>
  <c r="BE109" i="44"/>
  <c r="BM109" i="46"/>
  <c r="BM109" i="44"/>
  <c r="D110" i="46"/>
  <c r="D110" i="44"/>
  <c r="L110" i="46"/>
  <c r="L110" i="44"/>
  <c r="AJ110" i="46"/>
  <c r="AJ110" i="44"/>
  <c r="BH110" i="46"/>
  <c r="BH110" i="44"/>
  <c r="O111" i="46"/>
  <c r="O111" i="44"/>
  <c r="AE111" i="46"/>
  <c r="AE111" i="44"/>
  <c r="AM111" i="46"/>
  <c r="AM111" i="44"/>
  <c r="BK111" i="46"/>
  <c r="BK111" i="44"/>
  <c r="Z112" i="46"/>
  <c r="Z112" i="44"/>
  <c r="AP112" i="46"/>
  <c r="AP112" i="44"/>
  <c r="AX112" i="46"/>
  <c r="AX112" i="44"/>
  <c r="BN112" i="46"/>
  <c r="BN112" i="44"/>
  <c r="V113" i="46"/>
  <c r="V113" i="44"/>
  <c r="AD113" i="46"/>
  <c r="AD113" i="44"/>
  <c r="AL113" i="46"/>
  <c r="AL113" i="44"/>
  <c r="AT113" i="46"/>
  <c r="AT113" i="44"/>
  <c r="BJ113" i="46"/>
  <c r="BJ113" i="44"/>
  <c r="AO114" i="46"/>
  <c r="AO114" i="44"/>
  <c r="BE114" i="46"/>
  <c r="BE114" i="44"/>
  <c r="E115" i="46"/>
  <c r="E115" i="44"/>
  <c r="U115" i="46"/>
  <c r="U115" i="44"/>
  <c r="AC115" i="46"/>
  <c r="AC115" i="44"/>
  <c r="AK115" i="46"/>
  <c r="AK115" i="44"/>
  <c r="BI115" i="46"/>
  <c r="BI115" i="44"/>
  <c r="BQ115" i="46"/>
  <c r="BQ115" i="44"/>
  <c r="Y116" i="46"/>
  <c r="Y116" i="44"/>
  <c r="BE116" i="46"/>
  <c r="BE116" i="44"/>
  <c r="M117" i="46"/>
  <c r="M117" i="44"/>
  <c r="U117" i="46"/>
  <c r="U117" i="44"/>
  <c r="AK117" i="46"/>
  <c r="AK117" i="44"/>
  <c r="BA117" i="46"/>
  <c r="BA117" i="44"/>
  <c r="BI117" i="46"/>
  <c r="BI117" i="44"/>
  <c r="BQ117" i="46"/>
  <c r="BQ117" i="44"/>
  <c r="H118" i="46"/>
  <c r="H118" i="44"/>
  <c r="AV118" i="46"/>
  <c r="AV118" i="44"/>
  <c r="BL118" i="46"/>
  <c r="BL118" i="44"/>
  <c r="D119" i="46"/>
  <c r="D119" i="44"/>
  <c r="T119" i="46"/>
  <c r="T119" i="44"/>
  <c r="AB119" i="46"/>
  <c r="AB119" i="44"/>
  <c r="AZ119" i="46"/>
  <c r="AZ119" i="44"/>
  <c r="P120" i="46"/>
  <c r="P120" i="44"/>
  <c r="AV120" i="46"/>
  <c r="AV120" i="44"/>
  <c r="BD120" i="46"/>
  <c r="BD120" i="44"/>
  <c r="K121" i="46"/>
  <c r="K121" i="44"/>
  <c r="AQ121" i="46"/>
  <c r="AQ121" i="44"/>
  <c r="G122" i="46"/>
  <c r="G122" i="44"/>
  <c r="AE122" i="46"/>
  <c r="AE122" i="44"/>
  <c r="BC122" i="46"/>
  <c r="BC122" i="44"/>
  <c r="Z123" i="46"/>
  <c r="Z123" i="44"/>
  <c r="F124" i="46"/>
  <c r="F124" i="44"/>
  <c r="N124" i="46"/>
  <c r="N124" i="44"/>
  <c r="AA25" i="44"/>
  <c r="BQ108" i="44"/>
  <c r="AW109" i="44"/>
  <c r="J112" i="44"/>
  <c r="AH112" i="44"/>
  <c r="AW112" i="44"/>
  <c r="AG114" i="44"/>
  <c r="AV114" i="44"/>
  <c r="P116" i="44"/>
  <c r="AO116" i="44"/>
  <c r="AJ117" i="44"/>
  <c r="AF118" i="44"/>
  <c r="AI119" i="44"/>
  <c r="BH119" i="44"/>
  <c r="BK120" i="44"/>
  <c r="S121" i="44"/>
  <c r="AY121" i="44"/>
  <c r="F122" i="44"/>
  <c r="Q123" i="44"/>
  <c r="AP123" i="44"/>
  <c r="BN123" i="44"/>
  <c r="AK124" i="44"/>
  <c r="T126" i="44"/>
  <c r="BB111" i="44"/>
  <c r="BB113" i="44"/>
  <c r="AW114" i="44"/>
  <c r="H116" i="44"/>
  <c r="Q116" i="44"/>
  <c r="AJ119" i="44"/>
  <c r="AY119" i="44"/>
  <c r="BL120" i="44"/>
  <c r="J121" i="44"/>
  <c r="AU122" i="44"/>
  <c r="R123" i="44"/>
  <c r="BE123" i="44"/>
  <c r="M124" i="44"/>
  <c r="AF125" i="44"/>
  <c r="AR126" i="44"/>
  <c r="S128" i="44"/>
  <c r="AQ128" i="44"/>
  <c r="BO128" i="44"/>
  <c r="AL129" i="44"/>
  <c r="AL124" i="46"/>
  <c r="AL124" i="44"/>
  <c r="Y125" i="46"/>
  <c r="Y125" i="44"/>
  <c r="M126" i="46"/>
  <c r="M126" i="44"/>
  <c r="AS126" i="46"/>
  <c r="AS126" i="44"/>
  <c r="H127" i="46"/>
  <c r="H127" i="44"/>
  <c r="AV127" i="46"/>
  <c r="AV127" i="44"/>
  <c r="BD127" i="46"/>
  <c r="BD127" i="44"/>
  <c r="D128" i="46"/>
  <c r="D128" i="44"/>
  <c r="AJ128" i="46"/>
  <c r="AJ128" i="44"/>
  <c r="BP128" i="46"/>
  <c r="BP128" i="44"/>
  <c r="BK129" i="46"/>
  <c r="BK129" i="44"/>
  <c r="AA130" i="46"/>
  <c r="AA130" i="44"/>
  <c r="AE131" i="46"/>
  <c r="AE131" i="44"/>
  <c r="BK131" i="46"/>
  <c r="BK131" i="44"/>
  <c r="S132" i="46"/>
  <c r="S132" i="44"/>
  <c r="AI132" i="46"/>
  <c r="AI132" i="44"/>
  <c r="AY132" i="46"/>
  <c r="AY132" i="44"/>
  <c r="BO132" i="46"/>
  <c r="BO132" i="44"/>
  <c r="W133" i="46"/>
  <c r="W133" i="44"/>
  <c r="BC133" i="46"/>
  <c r="BC133" i="44"/>
  <c r="AD124" i="44"/>
  <c r="X127" i="44"/>
  <c r="BH128" i="44"/>
  <c r="AM129" i="44"/>
  <c r="W131" i="44"/>
  <c r="I125" i="44"/>
  <c r="AO125" i="44"/>
  <c r="BQ126" i="44"/>
  <c r="AB128" i="44"/>
  <c r="S130" i="44"/>
  <c r="BN134" i="46"/>
  <c r="BN134" i="44"/>
  <c r="AG136" i="46"/>
  <c r="AG136" i="44"/>
  <c r="AM138" i="46"/>
  <c r="AM138" i="44"/>
  <c r="N140" i="46"/>
  <c r="N140" i="44"/>
  <c r="AT140" i="46"/>
  <c r="AT140" i="44"/>
  <c r="J141" i="46"/>
  <c r="J141" i="44"/>
  <c r="AO143" i="46"/>
  <c r="AO143" i="44"/>
  <c r="BQ144" i="46"/>
  <c r="BQ144" i="44"/>
  <c r="L146" i="46"/>
  <c r="L146" i="44"/>
  <c r="AZ146" i="46"/>
  <c r="AZ146" i="44"/>
  <c r="X147" i="46"/>
  <c r="X147" i="44"/>
  <c r="BD147" i="46"/>
  <c r="BD147" i="44"/>
  <c r="BL147" i="46"/>
  <c r="BL147" i="44"/>
  <c r="AB148" i="46"/>
  <c r="AB148" i="44"/>
  <c r="U149" i="46"/>
  <c r="U149" i="44"/>
  <c r="AC149" i="46"/>
  <c r="AC149" i="44"/>
  <c r="Z134" i="44"/>
  <c r="BG137" i="44"/>
  <c r="R134" i="44"/>
  <c r="BQ135" i="44"/>
  <c r="BM136" i="44"/>
  <c r="AY137" i="44"/>
  <c r="O138" i="44"/>
  <c r="AU138" i="44"/>
  <c r="F140" i="44"/>
  <c r="AH141" i="44"/>
  <c r="BP135" i="44"/>
  <c r="Z137" i="44"/>
  <c r="AD138" i="44"/>
  <c r="BJ138" i="44"/>
  <c r="Q139" i="44"/>
  <c r="E140" i="44"/>
  <c r="AK140" i="44"/>
  <c r="BQ149" i="44"/>
  <c r="AO150" i="44"/>
  <c r="AB151" i="44"/>
  <c r="AV152" i="44"/>
  <c r="L153" i="44"/>
  <c r="P154" i="44"/>
  <c r="BD154" i="44"/>
  <c r="T155" i="44"/>
  <c r="AN156" i="44"/>
  <c r="G158" i="44"/>
  <c r="M9" i="44"/>
  <c r="BL18" i="46"/>
  <c r="BL18" i="44"/>
  <c r="AC25" i="46"/>
  <c r="AC25" i="44"/>
  <c r="AS25" i="46"/>
  <c r="AS25" i="44"/>
  <c r="G30" i="46"/>
  <c r="G30" i="44"/>
  <c r="O32" i="46"/>
  <c r="O32" i="44"/>
  <c r="BA35" i="46"/>
  <c r="BA35" i="44"/>
  <c r="U37" i="46"/>
  <c r="U37" i="44"/>
  <c r="AK37" i="46"/>
  <c r="AK37" i="44"/>
  <c r="BL38" i="46"/>
  <c r="BL38" i="44"/>
  <c r="T41" i="46"/>
  <c r="T41" i="44"/>
  <c r="AR41" i="46"/>
  <c r="AR41" i="44"/>
  <c r="S43" i="46"/>
  <c r="S43" i="44"/>
  <c r="AH45" i="46"/>
  <c r="AH45" i="44"/>
  <c r="BF45" i="46"/>
  <c r="BF45" i="44"/>
  <c r="AJ52" i="46"/>
  <c r="AJ52" i="44"/>
  <c r="AR52" i="46"/>
  <c r="AR52" i="44"/>
  <c r="AD53" i="46"/>
  <c r="AD53" i="44"/>
  <c r="BB53" i="46"/>
  <c r="BB53" i="44"/>
  <c r="R54" i="46"/>
  <c r="R54" i="44"/>
  <c r="Z54" i="46"/>
  <c r="Z54" i="44"/>
  <c r="AP54" i="46"/>
  <c r="AP54" i="44"/>
  <c r="AN57" i="46"/>
  <c r="AN57" i="44"/>
  <c r="AH59" i="46"/>
  <c r="AH59" i="44"/>
  <c r="AP59" i="46"/>
  <c r="AP59" i="44"/>
  <c r="BF59" i="46"/>
  <c r="BF59" i="44"/>
  <c r="F60" i="46"/>
  <c r="F60" i="44"/>
  <c r="AL60" i="46"/>
  <c r="AL60" i="44"/>
  <c r="P61" i="46"/>
  <c r="P61" i="44"/>
  <c r="AN61" i="46"/>
  <c r="AN61" i="44"/>
  <c r="AV61" i="46"/>
  <c r="AV61" i="44"/>
  <c r="D62" i="46"/>
  <c r="D62" i="44"/>
  <c r="L62" i="46"/>
  <c r="L62" i="44"/>
  <c r="T62" i="46"/>
  <c r="T62" i="44"/>
  <c r="BH62" i="46"/>
  <c r="BH62" i="44"/>
  <c r="BP62" i="46"/>
  <c r="BP62" i="44"/>
  <c r="BG63" i="46"/>
  <c r="BG63" i="44"/>
  <c r="O64" i="46"/>
  <c r="O64" i="44"/>
  <c r="AE64" i="46"/>
  <c r="AE64" i="44"/>
  <c r="N66" i="46"/>
  <c r="N66" i="44"/>
  <c r="AG67" i="46"/>
  <c r="AG67" i="44"/>
  <c r="AO67" i="46"/>
  <c r="AO67" i="44"/>
  <c r="BE67" i="46"/>
  <c r="BE67" i="44"/>
  <c r="BM67" i="46"/>
  <c r="BM67" i="44"/>
  <c r="E68" i="46"/>
  <c r="E68" i="44"/>
  <c r="M68" i="46"/>
  <c r="M68" i="44"/>
  <c r="AC68" i="46"/>
  <c r="AC68" i="44"/>
  <c r="AK68" i="46"/>
  <c r="AK68" i="44"/>
  <c r="BI68" i="46"/>
  <c r="BI68" i="44"/>
  <c r="BQ68" i="46"/>
  <c r="BQ68" i="44"/>
  <c r="P69" i="46"/>
  <c r="P69" i="44"/>
  <c r="X69" i="46"/>
  <c r="X69" i="44"/>
  <c r="AF69" i="46"/>
  <c r="AF69" i="44"/>
  <c r="AV69" i="46"/>
  <c r="AV69" i="44"/>
  <c r="BD69" i="46"/>
  <c r="BD69" i="44"/>
  <c r="L70" i="46"/>
  <c r="L70" i="44"/>
  <c r="T70" i="46"/>
  <c r="T70" i="44"/>
  <c r="AJ70" i="46"/>
  <c r="AJ70" i="44"/>
  <c r="AR70" i="46"/>
  <c r="AR70" i="44"/>
  <c r="BH70" i="46"/>
  <c r="BH70" i="44"/>
  <c r="BP70" i="46"/>
  <c r="BP70" i="44"/>
  <c r="P71" i="46"/>
  <c r="P71" i="44"/>
  <c r="X71" i="46"/>
  <c r="X71" i="44"/>
  <c r="AN71" i="46"/>
  <c r="AN71" i="44"/>
  <c r="AV71" i="46"/>
  <c r="AV71" i="44"/>
  <c r="BD71" i="46"/>
  <c r="BD71" i="44"/>
  <c r="BL71" i="46"/>
  <c r="BL71" i="44"/>
  <c r="AB72" i="46"/>
  <c r="AB72" i="44"/>
  <c r="AJ72" i="46"/>
  <c r="AJ72" i="44"/>
  <c r="BH72" i="46"/>
  <c r="BH72" i="44"/>
  <c r="BP72" i="46"/>
  <c r="BP72" i="44"/>
  <c r="J73" i="46"/>
  <c r="J73" i="44"/>
  <c r="R73" i="46"/>
  <c r="R73" i="44"/>
  <c r="Z73" i="46"/>
  <c r="Z73" i="44"/>
  <c r="AH73" i="46"/>
  <c r="AH73" i="44"/>
  <c r="AP73" i="46"/>
  <c r="AP73" i="44"/>
  <c r="AX73" i="46"/>
  <c r="AX73" i="44"/>
  <c r="V74" i="46"/>
  <c r="V74" i="44"/>
  <c r="AD74" i="46"/>
  <c r="AD74" i="44"/>
  <c r="AT74" i="46"/>
  <c r="AT74" i="44"/>
  <c r="X75" i="46"/>
  <c r="X75" i="44"/>
  <c r="AF75" i="46"/>
  <c r="AF75" i="44"/>
  <c r="AN75" i="46"/>
  <c r="AN75" i="44"/>
  <c r="D76" i="46"/>
  <c r="D76" i="44"/>
  <c r="L76" i="46"/>
  <c r="L76" i="44"/>
  <c r="AJ76" i="46"/>
  <c r="AJ76" i="44"/>
  <c r="AR76" i="46"/>
  <c r="AR76" i="44"/>
  <c r="BH76" i="46"/>
  <c r="BH76" i="44"/>
  <c r="BP76" i="46"/>
  <c r="BP76" i="44"/>
  <c r="E77" i="46"/>
  <c r="E77" i="44"/>
  <c r="M77" i="46"/>
  <c r="M77" i="44"/>
  <c r="AC77" i="46"/>
  <c r="AC77" i="44"/>
  <c r="BA77" i="46"/>
  <c r="BA77" i="44"/>
  <c r="BI77" i="46"/>
  <c r="BI77" i="44"/>
  <c r="H78" i="46"/>
  <c r="H78" i="44"/>
  <c r="AN78" i="46"/>
  <c r="AN78" i="44"/>
  <c r="AV78" i="46"/>
  <c r="AV78" i="44"/>
  <c r="BL78" i="46"/>
  <c r="BL78" i="44"/>
  <c r="D79" i="46"/>
  <c r="D79" i="44"/>
  <c r="AJ79" i="46"/>
  <c r="AJ79" i="44"/>
  <c r="AZ79" i="46"/>
  <c r="AZ79" i="44"/>
  <c r="BH79" i="46"/>
  <c r="BH79" i="44"/>
  <c r="BP79" i="46"/>
  <c r="BP79" i="44"/>
  <c r="P80" i="46"/>
  <c r="P80" i="44"/>
  <c r="AF80" i="46"/>
  <c r="AF80" i="44"/>
  <c r="AN80" i="46"/>
  <c r="AN80" i="44"/>
  <c r="L81" i="46"/>
  <c r="L81" i="44"/>
  <c r="AB81" i="46"/>
  <c r="AB81" i="44"/>
  <c r="AZ81" i="46"/>
  <c r="AZ81" i="44"/>
  <c r="BH81" i="46"/>
  <c r="BH81" i="44"/>
  <c r="H82" i="46"/>
  <c r="H82" i="44"/>
  <c r="P82" i="46"/>
  <c r="P82" i="44"/>
  <c r="AN82" i="46"/>
  <c r="AN82" i="44"/>
  <c r="BD82" i="46"/>
  <c r="BD82" i="44"/>
  <c r="BL82" i="46"/>
  <c r="BL82" i="44"/>
  <c r="K83" i="46"/>
  <c r="K83" i="44"/>
  <c r="S83" i="46"/>
  <c r="S83" i="44"/>
  <c r="AA83" i="46"/>
  <c r="AA83" i="44"/>
  <c r="AQ83" i="46"/>
  <c r="AQ83" i="44"/>
  <c r="G84" i="46"/>
  <c r="G84" i="44"/>
  <c r="O84" i="46"/>
  <c r="O84" i="44"/>
  <c r="AU84" i="46"/>
  <c r="AU84" i="44"/>
  <c r="BC84" i="46"/>
  <c r="BC84" i="44"/>
  <c r="R85" i="46"/>
  <c r="R85" i="44"/>
  <c r="Z85" i="46"/>
  <c r="Z85" i="44"/>
  <c r="BF85" i="46"/>
  <c r="BF85" i="44"/>
  <c r="BN85" i="46"/>
  <c r="BN85" i="44"/>
  <c r="E86" i="46"/>
  <c r="E86" i="44"/>
  <c r="U86" i="46"/>
  <c r="U86" i="44"/>
  <c r="BA86" i="46"/>
  <c r="BA86" i="44"/>
  <c r="H87" i="46"/>
  <c r="H87" i="44"/>
  <c r="X87" i="46"/>
  <c r="X87" i="44"/>
  <c r="AN87" i="46"/>
  <c r="AN87" i="44"/>
  <c r="AV87" i="46"/>
  <c r="AV87" i="44"/>
  <c r="D88" i="46"/>
  <c r="D88" i="44"/>
  <c r="L88" i="46"/>
  <c r="L88" i="44"/>
  <c r="AJ88" i="46"/>
  <c r="AJ88" i="44"/>
  <c r="AR88" i="46"/>
  <c r="AR88" i="44"/>
  <c r="BH88" i="46"/>
  <c r="BH88" i="44"/>
  <c r="BP88" i="46"/>
  <c r="BP88" i="44"/>
  <c r="X89" i="46"/>
  <c r="X89" i="44"/>
  <c r="AN89" i="46"/>
  <c r="AN89" i="44"/>
  <c r="BD89" i="46"/>
  <c r="BD89" i="44"/>
  <c r="BL89" i="46"/>
  <c r="BL89" i="44"/>
  <c r="AA90" i="46"/>
  <c r="AA90" i="44"/>
  <c r="AI90" i="46"/>
  <c r="AI90" i="44"/>
  <c r="AQ90" i="46"/>
  <c r="AQ90" i="44"/>
  <c r="BG90" i="46"/>
  <c r="BG90" i="44"/>
  <c r="BO90" i="46"/>
  <c r="BO90" i="44"/>
  <c r="M91" i="46"/>
  <c r="M91" i="44"/>
  <c r="U91" i="46"/>
  <c r="U91" i="44"/>
  <c r="AS91" i="46"/>
  <c r="AS91" i="44"/>
  <c r="BI91" i="46"/>
  <c r="BI91" i="44"/>
  <c r="BQ91" i="46"/>
  <c r="BQ91" i="44"/>
  <c r="I92" i="46"/>
  <c r="I92" i="44"/>
  <c r="Q92" i="46"/>
  <c r="Q92" i="44"/>
  <c r="Y92" i="46"/>
  <c r="Y92" i="44"/>
  <c r="AO92" i="46"/>
  <c r="AO92" i="44"/>
  <c r="AW92" i="46"/>
  <c r="AW92" i="44"/>
  <c r="BE92" i="46"/>
  <c r="BE92" i="44"/>
  <c r="E93" i="46"/>
  <c r="E93" i="44"/>
  <c r="M93" i="46"/>
  <c r="M93" i="44"/>
  <c r="AC93" i="46"/>
  <c r="AC93" i="44"/>
  <c r="BA93" i="46"/>
  <c r="BA93" i="44"/>
  <c r="BI93" i="46"/>
  <c r="BI93" i="44"/>
  <c r="BQ93" i="46"/>
  <c r="BQ93" i="44"/>
  <c r="H94" i="46"/>
  <c r="H94" i="44"/>
  <c r="P94" i="46"/>
  <c r="P94" i="44"/>
  <c r="X94" i="46"/>
  <c r="X94" i="44"/>
  <c r="AF94" i="46"/>
  <c r="AF94" i="44"/>
  <c r="AN94" i="46"/>
  <c r="AN94" i="44"/>
  <c r="BL94" i="46"/>
  <c r="BL94" i="44"/>
  <c r="AJ19" i="46"/>
  <c r="AJ19" i="44"/>
  <c r="BA27" i="46"/>
  <c r="BA27" i="44"/>
  <c r="BQ27" i="46"/>
  <c r="BQ27" i="44"/>
  <c r="BG31" i="46"/>
  <c r="BG31" i="44"/>
  <c r="P33" i="46"/>
  <c r="P33" i="44"/>
  <c r="X33" i="46"/>
  <c r="X33" i="44"/>
  <c r="K34" i="46"/>
  <c r="K34" i="44"/>
  <c r="U35" i="46"/>
  <c r="U35" i="44"/>
  <c r="AG36" i="46"/>
  <c r="AG36" i="44"/>
  <c r="BP39" i="46"/>
  <c r="BP39" i="44"/>
  <c r="BC42" i="46"/>
  <c r="BC42" i="44"/>
  <c r="BJ44" i="46"/>
  <c r="BJ44" i="44"/>
  <c r="J45" i="46"/>
  <c r="J45" i="44"/>
  <c r="N46" i="46"/>
  <c r="N46" i="44"/>
  <c r="AL46" i="46"/>
  <c r="AL46" i="44"/>
  <c r="G49" i="46"/>
  <c r="G49" i="44"/>
  <c r="L52" i="46"/>
  <c r="L52" i="44"/>
  <c r="BP52" i="46"/>
  <c r="BP52" i="44"/>
  <c r="F53" i="46"/>
  <c r="F53" i="44"/>
  <c r="V53" i="46"/>
  <c r="V53" i="44"/>
  <c r="AL53" i="46"/>
  <c r="AL53" i="44"/>
  <c r="BN54" i="46"/>
  <c r="BN54" i="44"/>
  <c r="D56" i="46"/>
  <c r="D56" i="44"/>
  <c r="AB56" i="46"/>
  <c r="AB56" i="44"/>
  <c r="AR56" i="46"/>
  <c r="AR56" i="44"/>
  <c r="AZ56" i="46"/>
  <c r="AZ56" i="44"/>
  <c r="H57" i="46"/>
  <c r="H57" i="44"/>
  <c r="P57" i="46"/>
  <c r="P57" i="44"/>
  <c r="AF57" i="46"/>
  <c r="AF57" i="44"/>
  <c r="AV57" i="46"/>
  <c r="AV57" i="44"/>
  <c r="BD57" i="46"/>
  <c r="BD57" i="44"/>
  <c r="BL57" i="46"/>
  <c r="BL57" i="44"/>
  <c r="AR58" i="46"/>
  <c r="AR58" i="44"/>
  <c r="V60" i="46"/>
  <c r="V60" i="44"/>
  <c r="H61" i="46"/>
  <c r="H61" i="44"/>
  <c r="AJ62" i="46"/>
  <c r="AJ62" i="44"/>
  <c r="AR62" i="46"/>
  <c r="AR62" i="44"/>
  <c r="K63" i="46"/>
  <c r="K63" i="44"/>
  <c r="AI63" i="46"/>
  <c r="AI63" i="44"/>
  <c r="AQ63" i="46"/>
  <c r="AQ63" i="44"/>
  <c r="AM64" i="46"/>
  <c r="AM64" i="44"/>
  <c r="BK64" i="46"/>
  <c r="BK64" i="44"/>
  <c r="J65" i="46"/>
  <c r="J65" i="44"/>
  <c r="AP65" i="46"/>
  <c r="AP65" i="44"/>
  <c r="AX65" i="46"/>
  <c r="AX65" i="44"/>
  <c r="AD66" i="46"/>
  <c r="AD66" i="44"/>
  <c r="AL66" i="46"/>
  <c r="AL66" i="44"/>
  <c r="AT66" i="46"/>
  <c r="AT66" i="44"/>
  <c r="BB66" i="46"/>
  <c r="BB66" i="44"/>
  <c r="A13" i="44"/>
  <c r="A52" i="44"/>
  <c r="C75" i="46"/>
  <c r="C75" i="44" s="1"/>
  <c r="AR8" i="44"/>
  <c r="BF13" i="44"/>
  <c r="BL15" i="44"/>
  <c r="AB16" i="44"/>
  <c r="BD18" i="44"/>
  <c r="D19" i="44"/>
  <c r="T19" i="44"/>
  <c r="BH19" i="44"/>
  <c r="H20" i="44"/>
  <c r="BC22" i="44"/>
  <c r="AG26" i="44"/>
  <c r="AW26" i="44"/>
  <c r="BM26" i="44"/>
  <c r="AJ29" i="44"/>
  <c r="AM30" i="44"/>
  <c r="AA31" i="44"/>
  <c r="AC35" i="44"/>
  <c r="AS35" i="44"/>
  <c r="BI35" i="44"/>
  <c r="AR39" i="44"/>
  <c r="E40" i="44"/>
  <c r="AZ41" i="44"/>
  <c r="AU42" i="44"/>
  <c r="R45" i="44"/>
  <c r="AU49" i="44"/>
  <c r="AO51" i="44"/>
  <c r="BA55" i="44"/>
  <c r="AJ56" i="44"/>
  <c r="BH56" i="44"/>
  <c r="R59" i="44"/>
  <c r="AI60" i="44"/>
  <c r="AT60" i="44"/>
  <c r="BD61" i="44"/>
  <c r="BL63" i="44"/>
  <c r="W64" i="44"/>
  <c r="N67" i="44"/>
  <c r="AL67" i="44"/>
  <c r="Z68" i="44"/>
  <c r="U69" i="44"/>
  <c r="AW70" i="44"/>
  <c r="AK71" i="44"/>
  <c r="AR72" i="44"/>
  <c r="AU73" i="44"/>
  <c r="N74" i="44"/>
  <c r="AS75" i="44"/>
  <c r="Y76" i="44"/>
  <c r="J77" i="44"/>
  <c r="BD78" i="44"/>
  <c r="Q79" i="44"/>
  <c r="AB79" i="44"/>
  <c r="M80" i="44"/>
  <c r="AF82" i="44"/>
  <c r="AS82" i="44"/>
  <c r="BI82" i="44"/>
  <c r="H83" i="44"/>
  <c r="W84" i="44"/>
  <c r="AH85" i="44"/>
  <c r="BL87" i="44"/>
  <c r="AV89" i="44"/>
  <c r="BD20" i="46"/>
  <c r="BD20" i="44"/>
  <c r="W22" i="46"/>
  <c r="W22" i="44"/>
  <c r="E25" i="46"/>
  <c r="E25" i="44"/>
  <c r="BQ25" i="46"/>
  <c r="BQ25" i="44"/>
  <c r="E27" i="46"/>
  <c r="E27" i="44"/>
  <c r="I28" i="46"/>
  <c r="I28" i="44"/>
  <c r="BH29" i="46"/>
  <c r="BH29" i="44"/>
  <c r="AQ31" i="46"/>
  <c r="AQ31" i="44"/>
  <c r="BO31" i="46"/>
  <c r="BO31" i="44"/>
  <c r="AK35" i="46"/>
  <c r="AK35" i="44"/>
  <c r="BE36" i="46"/>
  <c r="BE36" i="44"/>
  <c r="E37" i="46"/>
  <c r="E37" i="44"/>
  <c r="AS37" i="46"/>
  <c r="AS37" i="44"/>
  <c r="AN38" i="46"/>
  <c r="AN38" i="44"/>
  <c r="AJ39" i="46"/>
  <c r="AJ39" i="44"/>
  <c r="AM42" i="46"/>
  <c r="AM42" i="44"/>
  <c r="BK42" i="46"/>
  <c r="BK42" i="44"/>
  <c r="K43" i="46"/>
  <c r="K43" i="44"/>
  <c r="AA43" i="46"/>
  <c r="AA43" i="44"/>
  <c r="AY43" i="46"/>
  <c r="AY43" i="44"/>
  <c r="Z45" i="46"/>
  <c r="Z45" i="44"/>
  <c r="H47" i="46"/>
  <c r="H47" i="44"/>
  <c r="AF47" i="46"/>
  <c r="AF47" i="44"/>
  <c r="BG50" i="46"/>
  <c r="BG50" i="44"/>
  <c r="BO50" i="46"/>
  <c r="BO50" i="44"/>
  <c r="D52" i="46"/>
  <c r="D52" i="44"/>
  <c r="AJ58" i="46"/>
  <c r="AJ58" i="44"/>
  <c r="AN20" i="44"/>
  <c r="AW28" i="44"/>
  <c r="AQ34" i="44"/>
  <c r="M37" i="44"/>
  <c r="X38" i="44"/>
  <c r="AB39" i="44"/>
  <c r="AE42" i="44"/>
  <c r="N44" i="44"/>
  <c r="AT53" i="44"/>
  <c r="AC55" i="44"/>
  <c r="J59" i="44"/>
  <c r="BQ61" i="44"/>
  <c r="AA63" i="44"/>
  <c r="AC9" i="44"/>
  <c r="AD17" i="46"/>
  <c r="AD17" i="44"/>
  <c r="X18" i="46"/>
  <c r="X18" i="44"/>
  <c r="L19" i="46"/>
  <c r="L19" i="44"/>
  <c r="BH21" i="46"/>
  <c r="BH21" i="44"/>
  <c r="G22" i="46"/>
  <c r="G22" i="44"/>
  <c r="Q26" i="46"/>
  <c r="Q26" i="44"/>
  <c r="AO26" i="46"/>
  <c r="AO26" i="44"/>
  <c r="BE26" i="46"/>
  <c r="BE26" i="44"/>
  <c r="K31" i="46"/>
  <c r="K31" i="44"/>
  <c r="S31" i="46"/>
  <c r="S31" i="44"/>
  <c r="AM32" i="46"/>
  <c r="AM32" i="44"/>
  <c r="AN33" i="46"/>
  <c r="AN33" i="44"/>
  <c r="AI34" i="46"/>
  <c r="AI34" i="44"/>
  <c r="BG34" i="46"/>
  <c r="BG34" i="44"/>
  <c r="E35" i="46"/>
  <c r="E35" i="44"/>
  <c r="H38" i="46"/>
  <c r="H38" i="44"/>
  <c r="AF38" i="46"/>
  <c r="AF38" i="44"/>
  <c r="BD38" i="46"/>
  <c r="BD38" i="44"/>
  <c r="L39" i="46"/>
  <c r="L39" i="44"/>
  <c r="BH41" i="46"/>
  <c r="BH41" i="44"/>
  <c r="BP41" i="46"/>
  <c r="BP41" i="44"/>
  <c r="O42" i="46"/>
  <c r="O42" i="44"/>
  <c r="BG43" i="46"/>
  <c r="BG43" i="44"/>
  <c r="F44" i="46"/>
  <c r="F44" i="44"/>
  <c r="V44" i="46"/>
  <c r="V44" i="44"/>
  <c r="AL44" i="46"/>
  <c r="AL44" i="44"/>
  <c r="BB46" i="46"/>
  <c r="BB46" i="44"/>
  <c r="P47" i="46"/>
  <c r="P47" i="44"/>
  <c r="BD47" i="46"/>
  <c r="BD47" i="44"/>
  <c r="BC49" i="46"/>
  <c r="BC49" i="44"/>
  <c r="AI50" i="46"/>
  <c r="AI50" i="44"/>
  <c r="N12" i="44"/>
  <c r="AF18" i="44"/>
  <c r="X20" i="44"/>
  <c r="M27" i="44"/>
  <c r="BL33" i="44"/>
  <c r="AA34" i="44"/>
  <c r="BD34" i="44"/>
  <c r="BM36" i="44"/>
  <c r="BH39" i="44"/>
  <c r="L41" i="44"/>
  <c r="AD44" i="44"/>
  <c r="BB44" i="44"/>
  <c r="F46" i="44"/>
  <c r="I51" i="44"/>
  <c r="AG51" i="44"/>
  <c r="T52" i="44"/>
  <c r="L56" i="44"/>
  <c r="N60" i="44"/>
  <c r="BF65" i="44"/>
  <c r="C52" i="46"/>
  <c r="C52" i="44" s="1"/>
  <c r="C68" i="46"/>
  <c r="C68" i="44" s="1"/>
  <c r="AV15" i="44"/>
  <c r="AR16" i="44"/>
  <c r="P18" i="44"/>
  <c r="T21" i="44"/>
  <c r="AJ21" i="44"/>
  <c r="AE22" i="44"/>
  <c r="H23" i="44"/>
  <c r="X23" i="44"/>
  <c r="AN23" i="44"/>
  <c r="I26" i="44"/>
  <c r="Y26" i="44"/>
  <c r="BM28" i="44"/>
  <c r="Y29" i="44"/>
  <c r="BP29" i="44"/>
  <c r="O30" i="44"/>
  <c r="AE30" i="44"/>
  <c r="BC30" i="44"/>
  <c r="P31" i="44"/>
  <c r="BC32" i="44"/>
  <c r="AO36" i="44"/>
  <c r="BI37" i="44"/>
  <c r="AB41" i="44"/>
  <c r="BO43" i="44"/>
  <c r="V46" i="44"/>
  <c r="S50" i="44"/>
  <c r="AY50" i="44"/>
  <c r="BL50" i="44"/>
  <c r="Y51" i="44"/>
  <c r="I52" i="44"/>
  <c r="N53" i="44"/>
  <c r="AB58" i="44"/>
  <c r="BP58" i="44"/>
  <c r="AX59" i="44"/>
  <c r="U61" i="44"/>
  <c r="AF61" i="44"/>
  <c r="AG62" i="44"/>
  <c r="AH65" i="44"/>
  <c r="BJ66" i="44"/>
  <c r="Q67" i="44"/>
  <c r="AD67" i="44"/>
  <c r="AP68" i="44"/>
  <c r="BA68" i="44"/>
  <c r="AS69" i="44"/>
  <c r="AO70" i="44"/>
  <c r="AZ70" i="44"/>
  <c r="L72" i="44"/>
  <c r="F74" i="44"/>
  <c r="BJ74" i="44"/>
  <c r="U75" i="44"/>
  <c r="BQ75" i="44"/>
  <c r="AZ76" i="44"/>
  <c r="Z77" i="44"/>
  <c r="M78" i="44"/>
  <c r="AR79" i="44"/>
  <c r="D81" i="44"/>
  <c r="M82" i="44"/>
  <c r="X82" i="44"/>
  <c r="AV82" i="44"/>
  <c r="AI83" i="44"/>
  <c r="BK84" i="44"/>
  <c r="AX85" i="44"/>
  <c r="AS86" i="44"/>
  <c r="K90" i="44"/>
  <c r="BP16" i="46"/>
  <c r="BP16" i="44"/>
  <c r="BJ17" i="46"/>
  <c r="BJ17" i="44"/>
  <c r="BK22" i="46"/>
  <c r="BK22" i="44"/>
  <c r="AC27" i="46"/>
  <c r="AC27" i="44"/>
  <c r="AG28" i="46"/>
  <c r="AG28" i="44"/>
  <c r="T29" i="46"/>
  <c r="T29" i="44"/>
  <c r="AB29" i="46"/>
  <c r="AB29" i="44"/>
  <c r="AZ29" i="46"/>
  <c r="AZ29" i="44"/>
  <c r="AU30" i="46"/>
  <c r="AU30" i="44"/>
  <c r="W32" i="46"/>
  <c r="W32" i="44"/>
  <c r="I36" i="46"/>
  <c r="I36" i="44"/>
  <c r="Y36" i="46"/>
  <c r="Y36" i="44"/>
  <c r="AW36" i="46"/>
  <c r="AW36" i="44"/>
  <c r="D41" i="46"/>
  <c r="D41" i="44"/>
  <c r="BL47" i="46"/>
  <c r="BL47" i="44"/>
  <c r="AM49" i="46"/>
  <c r="AM49" i="44"/>
  <c r="BK49" i="46"/>
  <c r="BK49" i="44"/>
  <c r="K50" i="46"/>
  <c r="K50" i="44"/>
  <c r="AA50" i="46"/>
  <c r="AA50" i="44"/>
  <c r="Q51" i="46"/>
  <c r="Q51" i="44"/>
  <c r="BH58" i="46"/>
  <c r="BH58" i="44"/>
  <c r="BD23" i="44"/>
  <c r="A54" i="44"/>
  <c r="C13" i="46"/>
  <c r="C13" i="44" s="1"/>
  <c r="C61" i="46"/>
  <c r="C61" i="44" s="1"/>
  <c r="F12" i="44"/>
  <c r="AL12" i="44"/>
  <c r="R13" i="44"/>
  <c r="AH13" i="44"/>
  <c r="P15" i="44"/>
  <c r="AF15" i="44"/>
  <c r="F17" i="44"/>
  <c r="V17" i="44"/>
  <c r="AL17" i="44"/>
  <c r="BB17" i="44"/>
  <c r="AV18" i="44"/>
  <c r="AZ19" i="44"/>
  <c r="AZ21" i="44"/>
  <c r="O22" i="44"/>
  <c r="AU22" i="44"/>
  <c r="Y28" i="44"/>
  <c r="L29" i="44"/>
  <c r="AE32" i="44"/>
  <c r="AH35" i="44"/>
  <c r="D39" i="44"/>
  <c r="Q39" i="44"/>
  <c r="G42" i="44"/>
  <c r="W42" i="44"/>
  <c r="AT44" i="44"/>
  <c r="AX45" i="44"/>
  <c r="X47" i="44"/>
  <c r="AV47" i="44"/>
  <c r="W49" i="44"/>
  <c r="AU54" i="44"/>
  <c r="BQ55" i="44"/>
  <c r="T58" i="44"/>
  <c r="AY60" i="44"/>
  <c r="BJ60" i="44"/>
  <c r="S63" i="44"/>
  <c r="F66" i="44"/>
  <c r="BN68" i="44"/>
  <c r="G73" i="44"/>
  <c r="AV75" i="44"/>
  <c r="AB76" i="44"/>
  <c r="X78" i="44"/>
  <c r="T79" i="44"/>
  <c r="H80" i="44"/>
  <c r="M23" i="46"/>
  <c r="M23" i="44"/>
  <c r="BM29" i="46"/>
  <c r="BM29" i="44"/>
  <c r="AF31" i="46"/>
  <c r="AF31" i="44"/>
  <c r="AV34" i="46"/>
  <c r="AV34" i="44"/>
  <c r="AH37" i="46"/>
  <c r="AH37" i="44"/>
  <c r="BF37" i="46"/>
  <c r="BF37" i="44"/>
  <c r="M38" i="46"/>
  <c r="M38" i="44"/>
  <c r="K46" i="46"/>
  <c r="K46" i="44"/>
  <c r="M47" i="46"/>
  <c r="M47" i="44"/>
  <c r="BA47" i="46"/>
  <c r="BA47" i="44"/>
  <c r="BI47" i="46"/>
  <c r="BI47" i="44"/>
  <c r="Y48" i="46"/>
  <c r="Y48" i="44"/>
  <c r="AG48" i="46"/>
  <c r="AG48" i="44"/>
  <c r="AR49" i="46"/>
  <c r="AR49" i="44"/>
  <c r="AV50" i="46"/>
  <c r="AV50" i="44"/>
  <c r="W54" i="46"/>
  <c r="W54" i="44"/>
  <c r="U55" i="46"/>
  <c r="U55" i="44"/>
  <c r="I58" i="46"/>
  <c r="I58" i="44"/>
  <c r="Q58" i="46"/>
  <c r="Q58" i="44"/>
  <c r="Y58" i="46"/>
  <c r="Y58" i="44"/>
  <c r="AG58" i="46"/>
  <c r="AG58" i="44"/>
  <c r="AO58" i="46"/>
  <c r="AO58" i="44"/>
  <c r="AW58" i="46"/>
  <c r="AW58" i="44"/>
  <c r="BE58" i="46"/>
  <c r="BE58" i="44"/>
  <c r="BM58" i="46"/>
  <c r="BM58" i="44"/>
  <c r="G59" i="46"/>
  <c r="G59" i="44"/>
  <c r="O59" i="46"/>
  <c r="O59" i="44"/>
  <c r="W59" i="46"/>
  <c r="W59" i="44"/>
  <c r="AE59" i="46"/>
  <c r="AE59" i="44"/>
  <c r="AM59" i="46"/>
  <c r="AM59" i="44"/>
  <c r="AU59" i="46"/>
  <c r="AU59" i="44"/>
  <c r="BC59" i="46"/>
  <c r="BC59" i="44"/>
  <c r="AC61" i="46"/>
  <c r="AC61" i="44"/>
  <c r="BA61" i="46"/>
  <c r="BA61" i="44"/>
  <c r="BI61" i="46"/>
  <c r="BI61" i="44"/>
  <c r="I62" i="46"/>
  <c r="I62" i="44"/>
  <c r="Q62" i="46"/>
  <c r="Q62" i="44"/>
  <c r="Y62" i="46"/>
  <c r="Y62" i="44"/>
  <c r="AW62" i="46"/>
  <c r="AW62" i="44"/>
  <c r="BE62" i="46"/>
  <c r="BE62" i="44"/>
  <c r="P63" i="46"/>
  <c r="P63" i="44"/>
  <c r="AF63" i="46"/>
  <c r="AF63" i="44"/>
  <c r="AV63" i="46"/>
  <c r="AV63" i="44"/>
  <c r="BD63" i="46"/>
  <c r="BD63" i="44"/>
  <c r="G65" i="46"/>
  <c r="G65" i="44"/>
  <c r="AE65" i="46"/>
  <c r="AE65" i="44"/>
  <c r="AM65" i="46"/>
  <c r="AM65" i="44"/>
  <c r="BC65" i="46"/>
  <c r="BC65" i="44"/>
  <c r="BK65" i="46"/>
  <c r="BK65" i="44"/>
  <c r="S66" i="46"/>
  <c r="S66" i="44"/>
  <c r="AA66" i="46"/>
  <c r="AA66" i="44"/>
  <c r="AI66" i="46"/>
  <c r="AI66" i="44"/>
  <c r="AQ66" i="46"/>
  <c r="AQ66" i="44"/>
  <c r="AY66" i="46"/>
  <c r="AY66" i="44"/>
  <c r="BG66" i="46"/>
  <c r="BG66" i="44"/>
  <c r="BO66" i="46"/>
  <c r="BO66" i="44"/>
  <c r="V67" i="46"/>
  <c r="V67" i="44"/>
  <c r="AT67" i="46"/>
  <c r="AT67" i="44"/>
  <c r="BB67" i="46"/>
  <c r="BB67" i="44"/>
  <c r="J68" i="46"/>
  <c r="J68" i="44"/>
  <c r="R68" i="46"/>
  <c r="R68" i="44"/>
  <c r="AX68" i="46"/>
  <c r="AX68" i="44"/>
  <c r="BF68" i="46"/>
  <c r="BF68" i="44"/>
  <c r="E69" i="46"/>
  <c r="E69" i="44"/>
  <c r="M69" i="46"/>
  <c r="M69" i="44"/>
  <c r="AK69" i="46"/>
  <c r="AK69" i="44"/>
  <c r="BA69" i="46"/>
  <c r="BA69" i="44"/>
  <c r="BQ69" i="46"/>
  <c r="BQ69" i="44"/>
  <c r="Y70" i="46"/>
  <c r="Y70" i="44"/>
  <c r="BE70" i="46"/>
  <c r="BE70" i="44"/>
  <c r="E71" i="46"/>
  <c r="E71" i="44"/>
  <c r="M71" i="46"/>
  <c r="M71" i="44"/>
  <c r="AC71" i="46"/>
  <c r="AC71" i="44"/>
  <c r="AS71" i="46"/>
  <c r="AS71" i="44"/>
  <c r="BQ71" i="46"/>
  <c r="BQ71" i="44"/>
  <c r="I72" i="46"/>
  <c r="I72" i="44"/>
  <c r="Q72" i="46"/>
  <c r="Q72" i="44"/>
  <c r="Y72" i="46"/>
  <c r="Y72" i="44"/>
  <c r="AW72" i="46"/>
  <c r="AW72" i="44"/>
  <c r="BE72" i="46"/>
  <c r="BE72" i="44"/>
  <c r="O73" i="46"/>
  <c r="O73" i="44"/>
  <c r="W73" i="46"/>
  <c r="W73" i="44"/>
  <c r="AM73" i="46"/>
  <c r="AM73" i="44"/>
  <c r="BC73" i="46"/>
  <c r="BC73" i="44"/>
  <c r="S74" i="46"/>
  <c r="S74" i="44"/>
  <c r="AQ74" i="46"/>
  <c r="AQ74" i="44"/>
  <c r="BG74" i="46"/>
  <c r="BG74" i="44"/>
  <c r="BO74" i="46"/>
  <c r="BO74" i="44"/>
  <c r="M75" i="46"/>
  <c r="M75" i="44"/>
  <c r="AC75" i="46"/>
  <c r="AC75" i="44"/>
  <c r="AK75" i="46"/>
  <c r="AK75" i="44"/>
  <c r="BA75" i="46"/>
  <c r="BA75" i="44"/>
  <c r="BI75" i="46"/>
  <c r="BI75" i="44"/>
  <c r="Q76" i="46"/>
  <c r="Q76" i="44"/>
  <c r="AG76" i="46"/>
  <c r="AG76" i="44"/>
  <c r="AW76" i="46"/>
  <c r="AW76" i="44"/>
  <c r="BE76" i="46"/>
  <c r="BE76" i="44"/>
  <c r="R77" i="46"/>
  <c r="R77" i="44"/>
  <c r="AH77" i="46"/>
  <c r="AH77" i="44"/>
  <c r="AX77" i="46"/>
  <c r="AX77" i="44"/>
  <c r="BF77" i="46"/>
  <c r="BF77" i="44"/>
  <c r="E78" i="46"/>
  <c r="E78" i="44"/>
  <c r="AC78" i="46"/>
  <c r="AC78" i="44"/>
  <c r="AK78" i="46"/>
  <c r="AK78" i="44"/>
  <c r="BI78" i="46"/>
  <c r="BI78" i="44"/>
  <c r="I79" i="46"/>
  <c r="I79" i="44"/>
  <c r="Y79" i="46"/>
  <c r="Y79" i="44"/>
  <c r="AO79" i="46"/>
  <c r="AO79" i="44"/>
  <c r="AW79" i="46"/>
  <c r="AW79" i="44"/>
  <c r="BE79" i="46"/>
  <c r="BE79" i="44"/>
  <c r="BM79" i="46"/>
  <c r="BM79" i="44"/>
  <c r="U80" i="46"/>
  <c r="U80" i="44"/>
  <c r="BA80" i="46"/>
  <c r="BA80" i="44"/>
  <c r="BI80" i="46"/>
  <c r="BI80" i="44"/>
  <c r="BQ80" i="46"/>
  <c r="BQ80" i="44"/>
  <c r="Q81" i="46"/>
  <c r="Q81" i="44"/>
  <c r="Y81" i="46"/>
  <c r="Y81" i="44"/>
  <c r="AG81" i="46"/>
  <c r="AG81" i="44"/>
  <c r="AO81" i="46"/>
  <c r="AO81" i="44"/>
  <c r="BM81" i="46"/>
  <c r="BM81" i="44"/>
  <c r="U82" i="46"/>
  <c r="U82" i="44"/>
  <c r="AK82" i="46"/>
  <c r="AK82" i="44"/>
  <c r="BA82" i="46"/>
  <c r="BA82" i="44"/>
  <c r="BQ82" i="46"/>
  <c r="BQ82" i="44"/>
  <c r="X83" i="46"/>
  <c r="X83" i="44"/>
  <c r="AV83" i="46"/>
  <c r="AV83" i="44"/>
  <c r="BL83" i="46"/>
  <c r="BL83" i="44"/>
  <c r="L84" i="46"/>
  <c r="L84" i="44"/>
  <c r="AB84" i="46"/>
  <c r="AB84" i="44"/>
  <c r="AJ84" i="46"/>
  <c r="AJ84" i="44"/>
  <c r="AZ84" i="46"/>
  <c r="AZ84" i="44"/>
  <c r="BH84" i="46"/>
  <c r="BH84" i="44"/>
  <c r="BP84" i="46"/>
  <c r="BP84" i="44"/>
  <c r="G85" i="46"/>
  <c r="G85" i="44"/>
  <c r="O85" i="46"/>
  <c r="O85" i="44"/>
  <c r="AE85" i="46"/>
  <c r="AE85" i="44"/>
  <c r="AM85" i="46"/>
  <c r="AM85" i="44"/>
  <c r="AU85" i="46"/>
  <c r="AU85" i="44"/>
  <c r="BK85" i="46"/>
  <c r="BK85" i="44"/>
  <c r="J86" i="46"/>
  <c r="J86" i="44"/>
  <c r="R86" i="46"/>
  <c r="R86" i="44"/>
  <c r="AH86" i="46"/>
  <c r="AH86" i="44"/>
  <c r="AP86" i="46"/>
  <c r="AP86" i="44"/>
  <c r="AX86" i="46"/>
  <c r="AX86" i="44"/>
  <c r="BN86" i="46"/>
  <c r="BN86" i="44"/>
  <c r="M87" i="46"/>
  <c r="M87" i="44"/>
  <c r="U87" i="46"/>
  <c r="U87" i="44"/>
  <c r="AC87" i="46"/>
  <c r="AC87" i="44"/>
  <c r="AS87" i="46"/>
  <c r="AS87" i="44"/>
  <c r="BI87" i="46"/>
  <c r="BI87" i="44"/>
  <c r="BQ87" i="46"/>
  <c r="BQ87" i="44"/>
  <c r="Q88" i="46"/>
  <c r="Q88" i="44"/>
  <c r="AG88" i="46"/>
  <c r="AG88" i="44"/>
  <c r="BE88" i="46"/>
  <c r="BE88" i="44"/>
  <c r="BM88" i="46"/>
  <c r="BM88" i="44"/>
  <c r="M89" i="46"/>
  <c r="M89" i="44"/>
  <c r="U89" i="46"/>
  <c r="U89" i="44"/>
  <c r="AS89" i="46"/>
  <c r="AS89" i="44"/>
  <c r="BA89" i="46"/>
  <c r="BA89" i="44"/>
  <c r="BI89" i="46"/>
  <c r="BI89" i="44"/>
  <c r="H90" i="46"/>
  <c r="H90" i="44"/>
  <c r="P90" i="46"/>
  <c r="P90" i="44"/>
  <c r="AV90" i="46"/>
  <c r="AV90" i="44"/>
  <c r="BD90" i="46"/>
  <c r="BD90" i="44"/>
  <c r="Z91" i="46"/>
  <c r="Z91" i="44"/>
  <c r="AH91" i="46"/>
  <c r="AH91" i="44"/>
  <c r="AX91" i="46"/>
  <c r="AX91" i="44"/>
  <c r="BF91" i="46"/>
  <c r="BF91" i="44"/>
  <c r="F92" i="46"/>
  <c r="F92" i="44"/>
  <c r="N92" i="46"/>
  <c r="N92" i="44"/>
  <c r="V92" i="46"/>
  <c r="V92" i="44"/>
  <c r="AL92" i="46"/>
  <c r="AL92" i="44"/>
  <c r="AT92" i="46"/>
  <c r="AT92" i="44"/>
  <c r="BJ92" i="46"/>
  <c r="BJ92" i="44"/>
  <c r="J93" i="46"/>
  <c r="J93" i="44"/>
  <c r="R93" i="46"/>
  <c r="R93" i="44"/>
  <c r="Z93" i="46"/>
  <c r="Z93" i="44"/>
  <c r="AH93" i="46"/>
  <c r="AH93" i="44"/>
  <c r="AP93" i="46"/>
  <c r="AP93" i="44"/>
  <c r="AX93" i="46"/>
  <c r="AX93" i="44"/>
  <c r="BF93" i="46"/>
  <c r="BF93" i="44"/>
  <c r="AC94" i="46"/>
  <c r="AC94" i="44"/>
  <c r="BI23" i="46"/>
  <c r="BI23" i="44"/>
  <c r="J35" i="46"/>
  <c r="J35" i="44"/>
  <c r="C37" i="46"/>
  <c r="C37" i="44" s="1"/>
  <c r="D7" i="44"/>
  <c r="BN13" i="44"/>
  <c r="AJ16" i="44"/>
  <c r="BP19" i="44"/>
  <c r="BL20" i="44"/>
  <c r="AV23" i="44"/>
  <c r="AT28" i="46"/>
  <c r="AT28" i="44"/>
  <c r="E38" i="46"/>
  <c r="E38" i="44"/>
  <c r="BA38" i="46"/>
  <c r="BA38" i="44"/>
  <c r="H18" i="44"/>
  <c r="P20" i="44"/>
  <c r="AV20" i="44"/>
  <c r="L21" i="44"/>
  <c r="P23" i="44"/>
  <c r="AF23" i="44"/>
  <c r="BE24" i="44"/>
  <c r="BI27" i="44"/>
  <c r="C18" i="46"/>
  <c r="C18" i="44" s="1"/>
  <c r="C29" i="46"/>
  <c r="C29" i="44" s="1"/>
  <c r="C47" i="46"/>
  <c r="C47" i="44" s="1"/>
  <c r="AT12" i="44"/>
  <c r="J13" i="44"/>
  <c r="X15" i="44"/>
  <c r="BD15" i="44"/>
  <c r="L16" i="44"/>
  <c r="AN18" i="44"/>
  <c r="AB19" i="44"/>
  <c r="AR19" i="44"/>
  <c r="AR21" i="44"/>
  <c r="BP21" i="44"/>
  <c r="BL23" i="44"/>
  <c r="M25" i="44"/>
  <c r="AK25" i="44"/>
  <c r="BA25" i="44"/>
  <c r="U27" i="44"/>
  <c r="Q28" i="44"/>
  <c r="BE28" i="44"/>
  <c r="D29" i="44"/>
  <c r="W30" i="44"/>
  <c r="BA37" i="44"/>
  <c r="BQ37" i="44"/>
  <c r="AV38" i="44"/>
  <c r="L42" i="44"/>
  <c r="AP45" i="44"/>
  <c r="BN45" i="44"/>
  <c r="BJ46" i="44"/>
  <c r="AN47" i="44"/>
  <c r="AQ50" i="44"/>
  <c r="BH52" i="44"/>
  <c r="BJ53" i="44"/>
  <c r="J54" i="44"/>
  <c r="AX54" i="44"/>
  <c r="BP56" i="44"/>
  <c r="X57" i="44"/>
  <c r="K60" i="44"/>
  <c r="BB60" i="44"/>
  <c r="BO60" i="44"/>
  <c r="AB62" i="44"/>
  <c r="R65" i="44"/>
  <c r="AW67" i="44"/>
  <c r="AC69" i="44"/>
  <c r="P75" i="44"/>
  <c r="BL75" i="44"/>
  <c r="U77" i="44"/>
  <c r="D96" i="44"/>
  <c r="BP96" i="44"/>
  <c r="H99" i="44"/>
  <c r="AE103" i="44"/>
  <c r="J104" i="44"/>
  <c r="BJ105" i="44"/>
  <c r="AO106" i="44"/>
  <c r="H95" i="44"/>
  <c r="P95" i="44"/>
  <c r="T96" i="44"/>
  <c r="AR98" i="44"/>
  <c r="BP98" i="44"/>
  <c r="BD99" i="44"/>
  <c r="AU101" i="44"/>
  <c r="F105" i="44"/>
  <c r="BB105" i="44"/>
  <c r="AB109" i="44"/>
  <c r="W110" i="44"/>
  <c r="BA94" i="44"/>
  <c r="AN97" i="44"/>
  <c r="BL97" i="44"/>
  <c r="AV99" i="44"/>
  <c r="BO100" i="44"/>
  <c r="AM101" i="44"/>
  <c r="Z104" i="44"/>
  <c r="AX104" i="44"/>
  <c r="AD105" i="44"/>
  <c r="AK107" i="44"/>
  <c r="BQ107" i="44"/>
  <c r="BH109" i="44"/>
  <c r="O110" i="44"/>
  <c r="J111" i="44"/>
  <c r="AS94" i="46"/>
  <c r="AS94" i="44"/>
  <c r="BI94" i="46"/>
  <c r="BI94" i="44"/>
  <c r="X95" i="46"/>
  <c r="X95" i="44"/>
  <c r="AF95" i="46"/>
  <c r="AF95" i="44"/>
  <c r="AN95" i="46"/>
  <c r="AN95" i="44"/>
  <c r="AV95" i="46"/>
  <c r="AV95" i="44"/>
  <c r="BD95" i="46"/>
  <c r="BD95" i="44"/>
  <c r="BL95" i="46"/>
  <c r="BL95" i="44"/>
  <c r="L96" i="46"/>
  <c r="L96" i="44"/>
  <c r="AB96" i="46"/>
  <c r="AB96" i="44"/>
  <c r="BH96" i="46"/>
  <c r="BH96" i="44"/>
  <c r="P97" i="46"/>
  <c r="P97" i="44"/>
  <c r="AV97" i="46"/>
  <c r="AV97" i="44"/>
  <c r="BD97" i="46"/>
  <c r="BD97" i="44"/>
  <c r="D98" i="46"/>
  <c r="D98" i="44"/>
  <c r="AB98" i="46"/>
  <c r="AB98" i="44"/>
  <c r="AJ98" i="46"/>
  <c r="AJ98" i="44"/>
  <c r="BH98" i="46"/>
  <c r="BH98" i="44"/>
  <c r="K100" i="46"/>
  <c r="K100" i="44"/>
  <c r="AQ100" i="46"/>
  <c r="AQ100" i="44"/>
  <c r="G101" i="46"/>
  <c r="G101" i="44"/>
  <c r="O101" i="46"/>
  <c r="O101" i="44"/>
  <c r="W101" i="46"/>
  <c r="W101" i="44"/>
  <c r="BC101" i="46"/>
  <c r="BC101" i="44"/>
  <c r="K102" i="46"/>
  <c r="K102" i="44"/>
  <c r="S102" i="46"/>
  <c r="S102" i="44"/>
  <c r="AI102" i="46"/>
  <c r="AI102" i="44"/>
  <c r="AY102" i="46"/>
  <c r="AY102" i="44"/>
  <c r="BO102" i="46"/>
  <c r="BO102" i="44"/>
  <c r="O103" i="46"/>
  <c r="O103" i="44"/>
  <c r="W103" i="46"/>
  <c r="W103" i="44"/>
  <c r="AU103" i="46"/>
  <c r="AU103" i="44"/>
  <c r="BC103" i="46"/>
  <c r="BC103" i="44"/>
  <c r="AH104" i="46"/>
  <c r="AH104" i="44"/>
  <c r="AP104" i="46"/>
  <c r="AP104" i="44"/>
  <c r="BN104" i="46"/>
  <c r="BN104" i="44"/>
  <c r="V105" i="46"/>
  <c r="V105" i="44"/>
  <c r="AL105" i="46"/>
  <c r="AL105" i="44"/>
  <c r="AT105" i="46"/>
  <c r="AT105" i="44"/>
  <c r="I106" i="46"/>
  <c r="I106" i="44"/>
  <c r="Y106" i="46"/>
  <c r="Y106" i="44"/>
  <c r="BE106" i="46"/>
  <c r="BE106" i="44"/>
  <c r="BM106" i="46"/>
  <c r="BM106" i="44"/>
  <c r="E107" i="46"/>
  <c r="E107" i="44"/>
  <c r="U107" i="46"/>
  <c r="U107" i="44"/>
  <c r="AS107" i="46"/>
  <c r="AS107" i="44"/>
  <c r="BI107" i="46"/>
  <c r="BI107" i="44"/>
  <c r="P108" i="46"/>
  <c r="P108" i="44"/>
  <c r="X108" i="46"/>
  <c r="X108" i="44"/>
  <c r="AF108" i="46"/>
  <c r="AF108" i="44"/>
  <c r="BD108" i="46"/>
  <c r="BD108" i="44"/>
  <c r="BL108" i="46"/>
  <c r="BL108" i="44"/>
  <c r="AJ109" i="46"/>
  <c r="AJ109" i="44"/>
  <c r="AR109" i="46"/>
  <c r="AR109" i="44"/>
  <c r="G110" i="46"/>
  <c r="G110" i="44"/>
  <c r="AM110" i="46"/>
  <c r="AM110" i="44"/>
  <c r="BC110" i="46"/>
  <c r="BC110" i="44"/>
  <c r="BK110" i="46"/>
  <c r="BK110" i="44"/>
  <c r="R111" i="46"/>
  <c r="R111" i="44"/>
  <c r="Z111" i="46"/>
  <c r="Z111" i="44"/>
  <c r="AH111" i="46"/>
  <c r="AH111" i="44"/>
  <c r="BN111" i="46"/>
  <c r="BN111" i="44"/>
  <c r="AC112" i="46"/>
  <c r="AC112" i="44"/>
  <c r="AK112" i="46"/>
  <c r="AK112" i="44"/>
  <c r="BI112" i="46"/>
  <c r="BI112" i="44"/>
  <c r="BQ112" i="46"/>
  <c r="BQ112" i="44"/>
  <c r="I113" i="46"/>
  <c r="I113" i="44"/>
  <c r="Q113" i="46"/>
  <c r="Q113" i="44"/>
  <c r="Y113" i="46"/>
  <c r="Y113" i="44"/>
  <c r="AG113" i="46"/>
  <c r="AG113" i="44"/>
  <c r="AO113" i="46"/>
  <c r="AO113" i="44"/>
  <c r="AW113" i="46"/>
  <c r="AW113" i="44"/>
  <c r="D114" i="46"/>
  <c r="D114" i="44"/>
  <c r="L114" i="46"/>
  <c r="L114" i="44"/>
  <c r="AJ114" i="46"/>
  <c r="AJ114" i="44"/>
  <c r="AR114" i="46"/>
  <c r="AR114" i="44"/>
  <c r="H115" i="46"/>
  <c r="H115" i="44"/>
  <c r="AF115" i="46"/>
  <c r="AF115" i="44"/>
  <c r="AN115" i="46"/>
  <c r="AN115" i="44"/>
  <c r="BD115" i="46"/>
  <c r="BD115" i="44"/>
  <c r="BL115" i="46"/>
  <c r="BL115" i="44"/>
  <c r="AB116" i="46"/>
  <c r="AB116" i="44"/>
  <c r="AJ116" i="46"/>
  <c r="AJ116" i="44"/>
  <c r="H117" i="46"/>
  <c r="H117" i="44"/>
  <c r="X117" i="46"/>
  <c r="X117" i="44"/>
  <c r="AF117" i="46"/>
  <c r="AF117" i="44"/>
  <c r="BL117" i="46"/>
  <c r="BL117" i="44"/>
  <c r="K118" i="46"/>
  <c r="K118" i="44"/>
  <c r="S118" i="46"/>
  <c r="S118" i="44"/>
  <c r="AA118" i="46"/>
  <c r="AA118" i="44"/>
  <c r="AI118" i="46"/>
  <c r="AI118" i="44"/>
  <c r="AY118" i="46"/>
  <c r="AY118" i="44"/>
  <c r="BG118" i="46"/>
  <c r="BG118" i="44"/>
  <c r="G119" i="46"/>
  <c r="G119" i="44"/>
  <c r="O119" i="46"/>
  <c r="O119" i="44"/>
  <c r="W119" i="46"/>
  <c r="W119" i="44"/>
  <c r="AE119" i="46"/>
  <c r="AE119" i="44"/>
  <c r="AM119" i="46"/>
  <c r="AM119" i="44"/>
  <c r="BK119" i="46"/>
  <c r="BK119" i="44"/>
  <c r="S120" i="46"/>
  <c r="S120" i="44"/>
  <c r="AA120" i="46"/>
  <c r="AA120" i="44"/>
  <c r="AI120" i="46"/>
  <c r="AI120" i="44"/>
  <c r="AK30" i="46"/>
  <c r="AK30" i="44"/>
  <c r="AS32" i="46"/>
  <c r="AS32" i="44"/>
  <c r="BQ32" i="46"/>
  <c r="BQ32" i="44"/>
  <c r="I34" i="46"/>
  <c r="I34" i="44"/>
  <c r="AA35" i="46"/>
  <c r="AA35" i="44"/>
  <c r="G96" i="46"/>
  <c r="G96" i="44"/>
  <c r="AE96" i="46"/>
  <c r="AE96" i="44"/>
  <c r="AA97" i="46"/>
  <c r="AA97" i="44"/>
  <c r="AI97" i="46"/>
  <c r="AI97" i="44"/>
  <c r="BO97" i="46"/>
  <c r="BO97" i="44"/>
  <c r="AM98" i="46"/>
  <c r="AM98" i="44"/>
  <c r="V100" i="46"/>
  <c r="V100" i="44"/>
  <c r="BJ100" i="46"/>
  <c r="BJ100" i="44"/>
  <c r="Z101" i="46"/>
  <c r="Z101" i="44"/>
  <c r="AH101" i="46"/>
  <c r="AH101" i="44"/>
  <c r="BN101" i="46"/>
  <c r="BN101" i="44"/>
  <c r="F102" i="46"/>
  <c r="F102" i="44"/>
  <c r="AD102" i="46"/>
  <c r="AD102" i="44"/>
  <c r="BB102" i="46"/>
  <c r="BB102" i="44"/>
  <c r="R103" i="46"/>
  <c r="R103" i="44"/>
  <c r="Z103" i="46"/>
  <c r="Z103" i="44"/>
  <c r="BF103" i="46"/>
  <c r="BF103" i="44"/>
  <c r="U104" i="46"/>
  <c r="U104" i="44"/>
  <c r="BA104" i="46"/>
  <c r="BA104" i="44"/>
  <c r="Q105" i="46"/>
  <c r="Q105" i="44"/>
  <c r="Y105" i="46"/>
  <c r="Y105" i="44"/>
  <c r="AW105" i="46"/>
  <c r="AW105" i="44"/>
  <c r="BM105" i="46"/>
  <c r="BM105" i="44"/>
  <c r="D106" i="46"/>
  <c r="D106" i="44"/>
  <c r="AB106" i="46"/>
  <c r="AB106" i="44"/>
  <c r="AR106" i="46"/>
  <c r="AR106" i="44"/>
  <c r="AZ106" i="46"/>
  <c r="AZ106" i="44"/>
  <c r="BP106" i="46"/>
  <c r="BP106" i="44"/>
  <c r="BO95" i="44"/>
  <c r="W96" i="44"/>
  <c r="AU96" i="44"/>
  <c r="BG97" i="44"/>
  <c r="AU98" i="44"/>
  <c r="K99" i="44"/>
  <c r="S99" i="44"/>
  <c r="AA99" i="44"/>
  <c r="AI99" i="44"/>
  <c r="AQ99" i="44"/>
  <c r="AY99" i="44"/>
  <c r="BG99" i="44"/>
  <c r="BO99" i="44"/>
  <c r="J101" i="44"/>
  <c r="V102" i="44"/>
  <c r="AH103" i="44"/>
  <c r="L106" i="44"/>
  <c r="AH122" i="44"/>
  <c r="BH125" i="44"/>
  <c r="P126" i="44"/>
  <c r="AU128" i="44"/>
  <c r="J129" i="44"/>
  <c r="J133" i="44"/>
  <c r="AP133" i="44"/>
  <c r="AK139" i="44"/>
  <c r="E141" i="44"/>
  <c r="M141" i="44"/>
  <c r="U141" i="44"/>
  <c r="AC141" i="44"/>
  <c r="AK141" i="44"/>
  <c r="AS141" i="44"/>
  <c r="BA141" i="44"/>
  <c r="BI141" i="44"/>
  <c r="BQ141" i="44"/>
  <c r="AR143" i="44"/>
  <c r="H144" i="44"/>
  <c r="AM96" i="44"/>
  <c r="W98" i="44"/>
  <c r="BB100" i="44"/>
  <c r="AT102" i="44"/>
  <c r="M104" i="44"/>
  <c r="AS104" i="44"/>
  <c r="AG105" i="44"/>
  <c r="BE105" i="44"/>
  <c r="BN122" i="44"/>
  <c r="U123" i="44"/>
  <c r="BA123" i="44"/>
  <c r="Q124" i="44"/>
  <c r="L125" i="44"/>
  <c r="AZ125" i="44"/>
  <c r="G128" i="44"/>
  <c r="AP129" i="44"/>
  <c r="R131" i="44"/>
  <c r="AD137" i="44"/>
  <c r="AP138" i="44"/>
  <c r="AC139" i="44"/>
  <c r="BQ139" i="44"/>
  <c r="AG140" i="44"/>
  <c r="AJ143" i="44"/>
  <c r="AN144" i="44"/>
  <c r="F121" i="46"/>
  <c r="F121" i="44"/>
  <c r="AL121" i="46"/>
  <c r="AL121" i="44"/>
  <c r="AT121" i="46"/>
  <c r="AT121" i="44"/>
  <c r="J122" i="46"/>
  <c r="J122" i="44"/>
  <c r="AP122" i="46"/>
  <c r="AP122" i="44"/>
  <c r="E123" i="46"/>
  <c r="E123" i="44"/>
  <c r="AK123" i="46"/>
  <c r="AK123" i="44"/>
  <c r="AS123" i="46"/>
  <c r="AS123" i="44"/>
  <c r="I124" i="46"/>
  <c r="I124" i="44"/>
  <c r="AO124" i="46"/>
  <c r="AO124" i="44"/>
  <c r="BE124" i="46"/>
  <c r="BE124" i="44"/>
  <c r="AR125" i="46"/>
  <c r="AR125" i="44"/>
  <c r="BP125" i="46"/>
  <c r="BP125" i="44"/>
  <c r="H126" i="46"/>
  <c r="H126" i="44"/>
  <c r="AF126" i="46"/>
  <c r="AF126" i="44"/>
  <c r="AN126" i="46"/>
  <c r="AN126" i="44"/>
  <c r="AV126" i="46"/>
  <c r="AV126" i="44"/>
  <c r="K127" i="46"/>
  <c r="K127" i="44"/>
  <c r="S127" i="46"/>
  <c r="S127" i="44"/>
  <c r="AY127" i="46"/>
  <c r="AY127" i="44"/>
  <c r="BG127" i="46"/>
  <c r="BG127" i="44"/>
  <c r="O128" i="46"/>
  <c r="O128" i="44"/>
  <c r="W128" i="46"/>
  <c r="W128" i="44"/>
  <c r="BC128" i="46"/>
  <c r="BC128" i="44"/>
  <c r="BK128" i="46"/>
  <c r="BK128" i="44"/>
  <c r="Z129" i="46"/>
  <c r="Z129" i="44"/>
  <c r="AH129" i="46"/>
  <c r="AH129" i="44"/>
  <c r="F130" i="46"/>
  <c r="F130" i="44"/>
  <c r="N130" i="46"/>
  <c r="N130" i="44"/>
  <c r="AD130" i="46"/>
  <c r="AD130" i="44"/>
  <c r="BJ130" i="46"/>
  <c r="BJ130" i="44"/>
  <c r="J131" i="46"/>
  <c r="J131" i="44"/>
  <c r="Z131" i="46"/>
  <c r="Z131" i="44"/>
  <c r="AH131" i="46"/>
  <c r="AH131" i="44"/>
  <c r="AX131" i="46"/>
  <c r="AX131" i="44"/>
  <c r="BF131" i="46"/>
  <c r="BF131" i="44"/>
  <c r="BN131" i="46"/>
  <c r="BN131" i="44"/>
  <c r="F132" i="46"/>
  <c r="F132" i="44"/>
  <c r="AD132" i="46"/>
  <c r="AD132" i="44"/>
  <c r="AT132" i="46"/>
  <c r="AT132" i="44"/>
  <c r="BJ132" i="46"/>
  <c r="BJ132" i="44"/>
  <c r="R133" i="46"/>
  <c r="R133" i="44"/>
  <c r="Z133" i="46"/>
  <c r="Z133" i="44"/>
  <c r="AH133" i="46"/>
  <c r="AH133" i="44"/>
  <c r="AX133" i="46"/>
  <c r="AX133" i="44"/>
  <c r="E134" i="46"/>
  <c r="E134" i="44"/>
  <c r="M134" i="46"/>
  <c r="M134" i="44"/>
  <c r="U134" i="46"/>
  <c r="U134" i="44"/>
  <c r="AC134" i="46"/>
  <c r="AC134" i="44"/>
  <c r="AK134" i="46"/>
  <c r="AK134" i="44"/>
  <c r="AS134" i="46"/>
  <c r="AS134" i="44"/>
  <c r="BA134" i="46"/>
  <c r="BA134" i="44"/>
  <c r="BI134" i="46"/>
  <c r="BI134" i="44"/>
  <c r="BQ134" i="46"/>
  <c r="BQ134" i="44"/>
  <c r="X135" i="46"/>
  <c r="X135" i="44"/>
  <c r="BD135" i="46"/>
  <c r="BD135" i="44"/>
  <c r="D136" i="46"/>
  <c r="D136" i="44"/>
  <c r="AB136" i="46"/>
  <c r="AB136" i="44"/>
  <c r="AJ136" i="46"/>
  <c r="AJ136" i="44"/>
  <c r="AL137" i="46"/>
  <c r="AL137" i="44"/>
  <c r="J138" i="46"/>
  <c r="J138" i="44"/>
  <c r="AX138" i="46"/>
  <c r="AX138" i="44"/>
  <c r="BF138" i="46"/>
  <c r="BF138" i="44"/>
  <c r="E139" i="46"/>
  <c r="E139" i="44"/>
  <c r="M139" i="46"/>
  <c r="M139" i="44"/>
  <c r="BA139" i="46"/>
  <c r="BA139" i="44"/>
  <c r="BI139" i="46"/>
  <c r="BI139" i="44"/>
  <c r="Q140" i="46"/>
  <c r="Q140" i="44"/>
  <c r="Y140" i="46"/>
  <c r="Y140" i="44"/>
  <c r="AW140" i="46"/>
  <c r="AW140" i="44"/>
  <c r="BM140" i="46"/>
  <c r="BM140" i="44"/>
  <c r="Q142" i="46"/>
  <c r="Q142" i="44"/>
  <c r="Y142" i="46"/>
  <c r="Y142" i="44"/>
  <c r="AG142" i="46"/>
  <c r="AG142" i="44"/>
  <c r="AW142" i="46"/>
  <c r="AW142" i="44"/>
  <c r="D143" i="46"/>
  <c r="D143" i="44"/>
  <c r="AB143" i="46"/>
  <c r="AB143" i="44"/>
  <c r="AZ143" i="46"/>
  <c r="AZ143" i="44"/>
  <c r="X144" i="46"/>
  <c r="X144" i="44"/>
  <c r="AF144" i="46"/>
  <c r="AF144" i="44"/>
  <c r="AV144" i="46"/>
  <c r="AV144" i="44"/>
  <c r="BL144" i="46"/>
  <c r="BL144" i="44"/>
  <c r="G146" i="46"/>
  <c r="G146" i="44"/>
  <c r="O146" i="46"/>
  <c r="O146" i="44"/>
  <c r="W146" i="46"/>
  <c r="W146" i="44"/>
  <c r="AU146" i="46"/>
  <c r="AU146" i="44"/>
  <c r="BK146" i="46"/>
  <c r="BK146" i="44"/>
  <c r="AA147" i="46"/>
  <c r="AA147" i="44"/>
  <c r="AI147" i="46"/>
  <c r="AI147" i="44"/>
  <c r="AQ147" i="46"/>
  <c r="AQ147" i="44"/>
  <c r="G148" i="46"/>
  <c r="G148" i="44"/>
  <c r="BC148" i="46"/>
  <c r="BC148" i="44"/>
  <c r="H149" i="46"/>
  <c r="H149" i="44"/>
  <c r="P149" i="46"/>
  <c r="P149" i="44"/>
  <c r="BD149" i="46"/>
  <c r="BD149" i="44"/>
  <c r="BL149" i="46"/>
  <c r="BL149" i="44"/>
  <c r="AJ150" i="46"/>
  <c r="AJ150" i="44"/>
  <c r="AR150" i="46"/>
  <c r="AR150" i="44"/>
  <c r="AZ150" i="46"/>
  <c r="AZ150" i="44"/>
  <c r="G151" i="46"/>
  <c r="G151" i="44"/>
  <c r="O151" i="46"/>
  <c r="O151" i="44"/>
  <c r="W151" i="46"/>
  <c r="W151" i="44"/>
  <c r="AE151" i="46"/>
  <c r="AE151" i="44"/>
  <c r="BC151" i="46"/>
  <c r="BC151" i="44"/>
  <c r="K152" i="46"/>
  <c r="K152" i="44"/>
  <c r="AQ152" i="46"/>
  <c r="AQ152" i="44"/>
  <c r="BG152" i="46"/>
  <c r="BG152" i="44"/>
  <c r="O153" i="46"/>
  <c r="O153" i="44"/>
  <c r="W153" i="46"/>
  <c r="W153" i="44"/>
  <c r="AE153" i="46"/>
  <c r="AE153" i="44"/>
  <c r="AM153" i="46"/>
  <c r="AM153" i="44"/>
  <c r="BK153" i="46"/>
  <c r="BK153" i="44"/>
  <c r="S154" i="46"/>
  <c r="S154" i="44"/>
  <c r="AI154" i="46"/>
  <c r="AI154" i="44"/>
  <c r="G155" i="46"/>
  <c r="G155" i="44"/>
  <c r="AU155" i="46"/>
  <c r="AU155" i="44"/>
  <c r="BC155" i="46"/>
  <c r="BC155" i="44"/>
  <c r="BK155" i="46"/>
  <c r="BK155" i="44"/>
  <c r="AI156" i="46"/>
  <c r="AI156" i="44"/>
  <c r="AQ156" i="46"/>
  <c r="AQ156" i="44"/>
  <c r="F157" i="46"/>
  <c r="F157" i="44"/>
  <c r="AL157" i="46"/>
  <c r="AL157" i="44"/>
  <c r="BB157" i="46"/>
  <c r="BB157" i="44"/>
  <c r="J158" i="46"/>
  <c r="J158" i="44"/>
  <c r="R158" i="46"/>
  <c r="R158" i="44"/>
  <c r="AK159" i="44"/>
  <c r="V160" i="44"/>
  <c r="AP161" i="44"/>
  <c r="D162" i="44"/>
  <c r="L162" i="44"/>
  <c r="T162" i="44"/>
  <c r="AB162" i="44"/>
  <c r="AJ162" i="44"/>
  <c r="AR162" i="44"/>
  <c r="AZ162" i="44"/>
  <c r="BH162" i="44"/>
  <c r="BP162" i="44"/>
  <c r="AN163" i="44"/>
  <c r="BD165" i="44"/>
  <c r="Z158" i="44"/>
  <c r="AH158" i="44"/>
  <c r="AP158" i="44"/>
  <c r="AX158" i="44"/>
  <c r="BF158" i="44"/>
  <c r="BN158" i="44"/>
  <c r="AC159" i="44"/>
  <c r="BQ159" i="44"/>
  <c r="AH161" i="44"/>
  <c r="AV165" i="44"/>
  <c r="AQ168" i="44"/>
  <c r="E159" i="46"/>
  <c r="E159" i="44"/>
  <c r="BA159" i="46"/>
  <c r="BA159" i="44"/>
  <c r="BI159" i="46"/>
  <c r="BI159" i="44"/>
  <c r="N160" i="46"/>
  <c r="N160" i="44"/>
  <c r="BB160" i="46"/>
  <c r="BB160" i="44"/>
  <c r="Z161" i="46"/>
  <c r="Z161" i="44"/>
  <c r="AF163" i="46"/>
  <c r="AF163" i="44"/>
  <c r="AJ164" i="46"/>
  <c r="AJ164" i="44"/>
  <c r="BH164" i="46"/>
  <c r="BH164" i="44"/>
  <c r="H165" i="46"/>
  <c r="H165" i="44"/>
  <c r="AN165" i="46"/>
  <c r="AN165" i="44"/>
  <c r="BL165" i="46"/>
  <c r="BL165" i="44"/>
  <c r="K168" i="46"/>
  <c r="K168" i="44"/>
  <c r="AY168" i="46"/>
  <c r="AY168" i="44"/>
  <c r="E171" i="46"/>
  <c r="E171" i="44"/>
  <c r="BA171" i="46"/>
  <c r="BA171" i="44"/>
  <c r="BI171" i="46"/>
  <c r="BI171" i="44"/>
  <c r="G175" i="46"/>
  <c r="G175" i="44"/>
  <c r="BK175" i="46"/>
  <c r="BK175" i="44"/>
  <c r="AX177" i="46"/>
  <c r="AX177" i="44"/>
  <c r="V178" i="46"/>
  <c r="V178" i="44"/>
  <c r="AD178" i="46"/>
  <c r="AD178" i="44"/>
  <c r="J179" i="46"/>
  <c r="J179" i="44"/>
  <c r="AX179" i="44"/>
  <c r="AD180" i="44"/>
  <c r="T181" i="44"/>
  <c r="AM182" i="44"/>
  <c r="AT184" i="44"/>
  <c r="AH187" i="44"/>
  <c r="F188" i="44"/>
  <c r="BJ188" i="44"/>
  <c r="V190" i="44"/>
  <c r="AX191" i="44"/>
  <c r="V192" i="44"/>
  <c r="AN193" i="44"/>
  <c r="X197" i="44"/>
  <c r="R200" i="44"/>
  <c r="AT201" i="44"/>
  <c r="BB180" i="46"/>
  <c r="BB180" i="44"/>
  <c r="AZ181" i="46"/>
  <c r="AZ181" i="44"/>
  <c r="W182" i="46"/>
  <c r="W182" i="44"/>
  <c r="K183" i="46"/>
  <c r="K183" i="44"/>
  <c r="S183" i="46"/>
  <c r="S183" i="44"/>
  <c r="AA183" i="46"/>
  <c r="AA183" i="44"/>
  <c r="AI183" i="46"/>
  <c r="AI183" i="44"/>
  <c r="AQ183" i="46"/>
  <c r="AQ183" i="44"/>
  <c r="AY183" i="46"/>
  <c r="AY183" i="44"/>
  <c r="BG183" i="46"/>
  <c r="BG183" i="44"/>
  <c r="BO183" i="46"/>
  <c r="BO183" i="44"/>
  <c r="AL184" i="46"/>
  <c r="AL184" i="44"/>
  <c r="R185" i="46"/>
  <c r="R185" i="44"/>
  <c r="BJ186" i="46"/>
  <c r="BJ186" i="44"/>
  <c r="AP187" i="46"/>
  <c r="AP187" i="44"/>
  <c r="V188" i="46"/>
  <c r="V188" i="44"/>
  <c r="J189" i="46"/>
  <c r="J189" i="44"/>
  <c r="R189" i="46"/>
  <c r="R189" i="44"/>
  <c r="Z189" i="46"/>
  <c r="Z189" i="44"/>
  <c r="AH189" i="46"/>
  <c r="AH189" i="44"/>
  <c r="AP189" i="46"/>
  <c r="AP189" i="44"/>
  <c r="AX189" i="46"/>
  <c r="AX189" i="44"/>
  <c r="BF189" i="46"/>
  <c r="BF189" i="44"/>
  <c r="BN189" i="46"/>
  <c r="BN189" i="44"/>
  <c r="AT190" i="46"/>
  <c r="AT190" i="44"/>
  <c r="Z191" i="46"/>
  <c r="Z191" i="44"/>
  <c r="F192" i="46"/>
  <c r="F192" i="44"/>
  <c r="AF193" i="46"/>
  <c r="AF193" i="44"/>
  <c r="T194" i="46"/>
  <c r="T194" i="44"/>
  <c r="BL195" i="46"/>
  <c r="BL195" i="44"/>
  <c r="AF197" i="46"/>
  <c r="AF197" i="44"/>
  <c r="AH200" i="46"/>
  <c r="AH200" i="44"/>
  <c r="N201" i="46"/>
  <c r="N201" i="44"/>
  <c r="AB203" i="46"/>
  <c r="AB203" i="44"/>
  <c r="BB204" i="46"/>
  <c r="BB204" i="44"/>
  <c r="BG206" i="46"/>
  <c r="BG206" i="44"/>
  <c r="AL207" i="46"/>
  <c r="AL207" i="44"/>
  <c r="L7" i="44"/>
  <c r="V11" i="44"/>
  <c r="AL11" i="44"/>
  <c r="AS18" i="44"/>
  <c r="BE8" i="44"/>
  <c r="BD7" i="44"/>
  <c r="J10" i="44"/>
  <c r="W12" i="44"/>
  <c r="AM12" i="44"/>
  <c r="AS15" i="44"/>
  <c r="R35" i="44"/>
  <c r="Y39" i="44"/>
  <c r="AX10" i="44"/>
  <c r="BN10" i="44"/>
  <c r="AT26" i="44"/>
  <c r="H7" i="44"/>
  <c r="AV7" i="44"/>
  <c r="BL7" i="44"/>
  <c r="AG9" i="44"/>
  <c r="BQ9" i="44"/>
  <c r="O12" i="44"/>
  <c r="R14" i="44"/>
  <c r="E16" i="44"/>
  <c r="BA19" i="44"/>
  <c r="H22" i="44"/>
  <c r="BL22" i="44"/>
  <c r="BQ24" i="44"/>
  <c r="AL25" i="44"/>
  <c r="BJ25" i="44"/>
  <c r="J26" i="44"/>
  <c r="F28" i="44"/>
  <c r="H31" i="44"/>
  <c r="H34" i="44"/>
  <c r="U40" i="44"/>
  <c r="T42" i="44"/>
  <c r="AY44" i="44"/>
  <c r="T49" i="44"/>
  <c r="AA60" i="44"/>
  <c r="BG60" i="44"/>
  <c r="E61" i="44"/>
  <c r="AS61" i="44"/>
  <c r="AD39" i="46"/>
  <c r="AD39" i="44"/>
  <c r="AX40" i="46"/>
  <c r="AX40" i="44"/>
  <c r="F41" i="46"/>
  <c r="F41" i="44"/>
  <c r="AG42" i="46"/>
  <c r="AG42" i="44"/>
  <c r="U43" i="46"/>
  <c r="U43" i="44"/>
  <c r="BI43" i="46"/>
  <c r="BI43" i="44"/>
  <c r="D45" i="46"/>
  <c r="D45" i="44"/>
  <c r="AJ45" i="46"/>
  <c r="AJ45" i="44"/>
  <c r="BP45" i="46"/>
  <c r="BP45" i="44"/>
  <c r="AF46" i="46"/>
  <c r="AF46" i="44"/>
  <c r="BD46" i="46"/>
  <c r="BD46" i="44"/>
  <c r="AL48" i="46"/>
  <c r="AL48" i="44"/>
  <c r="Q49" i="46"/>
  <c r="Q49" i="44"/>
  <c r="AY51" i="46"/>
  <c r="AY51" i="44"/>
  <c r="AT52" i="46"/>
  <c r="AT52" i="44"/>
  <c r="BL53" i="46"/>
  <c r="BL53" i="44"/>
  <c r="R55" i="46"/>
  <c r="R55" i="44"/>
  <c r="AX55" i="46"/>
  <c r="AX55" i="44"/>
  <c r="BB56" i="46"/>
  <c r="BB56" i="44"/>
  <c r="AH57" i="46"/>
  <c r="AH57" i="44"/>
  <c r="BL60" i="46"/>
  <c r="BL60" i="44"/>
  <c r="Z61" i="46"/>
  <c r="Z61" i="44"/>
  <c r="F62" i="46"/>
  <c r="F62" i="44"/>
  <c r="M63" i="46"/>
  <c r="M63" i="44"/>
  <c r="AR65" i="46"/>
  <c r="AR65" i="44"/>
  <c r="AV66" i="46"/>
  <c r="AV66" i="44"/>
  <c r="S67" i="46"/>
  <c r="S67" i="44"/>
  <c r="AN37" i="46"/>
  <c r="AN37" i="44"/>
  <c r="AU41" i="46"/>
  <c r="AU41" i="44"/>
  <c r="AQ47" i="46"/>
  <c r="AQ47" i="44"/>
  <c r="G48" i="46"/>
  <c r="G48" i="44"/>
  <c r="AX49" i="46"/>
  <c r="AX49" i="44"/>
  <c r="F50" i="46"/>
  <c r="F50" i="44"/>
  <c r="AD50" i="46"/>
  <c r="AD50" i="44"/>
  <c r="BH51" i="46"/>
  <c r="BH51" i="44"/>
  <c r="I53" i="46"/>
  <c r="I53" i="44"/>
  <c r="BI54" i="46"/>
  <c r="BI54" i="44"/>
  <c r="BG55" i="46"/>
  <c r="BG55" i="44"/>
  <c r="W56" i="46"/>
  <c r="W56" i="44"/>
  <c r="BK56" i="46"/>
  <c r="BK56" i="44"/>
  <c r="AQ57" i="46"/>
  <c r="AQ57" i="44"/>
  <c r="I60" i="46"/>
  <c r="I60" i="44"/>
  <c r="AI61" i="46"/>
  <c r="AI61" i="44"/>
  <c r="O62" i="46"/>
  <c r="O62" i="44"/>
  <c r="V63" i="46"/>
  <c r="V63" i="44"/>
  <c r="AP64" i="46"/>
  <c r="AP64" i="44"/>
  <c r="BA65" i="46"/>
  <c r="BA65" i="44"/>
  <c r="BI65" i="46"/>
  <c r="BI65" i="44"/>
  <c r="BQ65" i="46"/>
  <c r="BQ65" i="44"/>
  <c r="BE66" i="46"/>
  <c r="BE66" i="44"/>
  <c r="AB67" i="46"/>
  <c r="AB67" i="44"/>
  <c r="H68" i="46"/>
  <c r="H68" i="44"/>
  <c r="S71" i="46"/>
  <c r="S71" i="44"/>
  <c r="AE72" i="46"/>
  <c r="AE72" i="44"/>
  <c r="AS73" i="46"/>
  <c r="AS73" i="44"/>
  <c r="Q74" i="46"/>
  <c r="Q74" i="44"/>
  <c r="AO74" i="46"/>
  <c r="AO74" i="44"/>
  <c r="AW74" i="46"/>
  <c r="AW74" i="44"/>
  <c r="BG75" i="46"/>
  <c r="BG75" i="44"/>
  <c r="AM76" i="46"/>
  <c r="AM76" i="44"/>
  <c r="AU76" i="46"/>
  <c r="AU76" i="44"/>
  <c r="AN77" i="46"/>
  <c r="AN77" i="44"/>
  <c r="BL77" i="46"/>
  <c r="BL77" i="44"/>
  <c r="AI78" i="46"/>
  <c r="AI78" i="44"/>
  <c r="O79" i="46"/>
  <c r="O79" i="44"/>
  <c r="BK79" i="46"/>
  <c r="BK79" i="44"/>
  <c r="W81" i="46"/>
  <c r="W81" i="44"/>
  <c r="AU81" i="46"/>
  <c r="AU81" i="44"/>
  <c r="AA82" i="46"/>
  <c r="AA82" i="44"/>
  <c r="AQ82" i="46"/>
  <c r="AQ82" i="44"/>
  <c r="AT83" i="46"/>
  <c r="AT83" i="44"/>
  <c r="BJ83" i="46"/>
  <c r="BJ83" i="44"/>
  <c r="AX84" i="46"/>
  <c r="AX84" i="44"/>
  <c r="BN84" i="46"/>
  <c r="BN84" i="44"/>
  <c r="U85" i="46"/>
  <c r="U85" i="44"/>
  <c r="BQ85" i="46"/>
  <c r="BQ85" i="44"/>
  <c r="AF86" i="46"/>
  <c r="AF86" i="44"/>
  <c r="BL86" i="46"/>
  <c r="BL86" i="44"/>
  <c r="AI87" i="46"/>
  <c r="AI87" i="44"/>
  <c r="AY87" i="46"/>
  <c r="AY87" i="44"/>
  <c r="O88" i="46"/>
  <c r="O88" i="44"/>
  <c r="AQ89" i="46"/>
  <c r="AQ89" i="44"/>
  <c r="BG89" i="46"/>
  <c r="BG89" i="44"/>
  <c r="F90" i="46"/>
  <c r="F90" i="44"/>
  <c r="V90" i="46"/>
  <c r="V90" i="44"/>
  <c r="AT90" i="46"/>
  <c r="AT90" i="44"/>
  <c r="BB90" i="46"/>
  <c r="BB90" i="44"/>
  <c r="H91" i="46"/>
  <c r="H91" i="44"/>
  <c r="X91" i="46"/>
  <c r="X91" i="44"/>
  <c r="AN91" i="46"/>
  <c r="AN91" i="44"/>
  <c r="AV91" i="46"/>
  <c r="AV91" i="44"/>
  <c r="D92" i="46"/>
  <c r="D92" i="44"/>
  <c r="L92" i="46"/>
  <c r="L92" i="44"/>
  <c r="T92" i="46"/>
  <c r="T92" i="44"/>
  <c r="AB92" i="46"/>
  <c r="AB92" i="44"/>
  <c r="AJ92" i="46"/>
  <c r="AJ92" i="44"/>
  <c r="AR92" i="46"/>
  <c r="AR92" i="44"/>
  <c r="AZ92" i="46"/>
  <c r="AZ92" i="44"/>
  <c r="BH92" i="46"/>
  <c r="BH92" i="44"/>
  <c r="AA94" i="46"/>
  <c r="AA94" i="44"/>
  <c r="BJ8" i="44"/>
  <c r="AH9" i="44"/>
  <c r="G10" i="44"/>
  <c r="O41" i="46"/>
  <c r="O41" i="44"/>
  <c r="A25" i="44"/>
  <c r="A32" i="44"/>
  <c r="C25" i="46"/>
  <c r="C25" i="44" s="1"/>
  <c r="V8" i="44"/>
  <c r="AY8" i="44"/>
  <c r="AX9" i="44"/>
  <c r="AJ10" i="44"/>
  <c r="BH10" i="44"/>
  <c r="AU11" i="44"/>
  <c r="AC12" i="44"/>
  <c r="BA12" i="44"/>
  <c r="AF13" i="44"/>
  <c r="L14" i="44"/>
  <c r="BF15" i="44"/>
  <c r="F16" i="44"/>
  <c r="AY16" i="44"/>
  <c r="BD17" i="44"/>
  <c r="AL19" i="44"/>
  <c r="AP20" i="44"/>
  <c r="AA21" i="44"/>
  <c r="AD22" i="44"/>
  <c r="O23" i="44"/>
  <c r="AP23" i="44"/>
  <c r="O24" i="44"/>
  <c r="BN24" i="44"/>
  <c r="AQ25" i="44"/>
  <c r="BK25" i="44"/>
  <c r="T26" i="44"/>
  <c r="BO27" i="44"/>
  <c r="AM29" i="44"/>
  <c r="BJ29" i="44"/>
  <c r="Q30" i="44"/>
  <c r="AF35" i="44"/>
  <c r="K40" i="44"/>
  <c r="AI40" i="44"/>
  <c r="G41" i="44"/>
  <c r="J42" i="44"/>
  <c r="BB43" i="44"/>
  <c r="BQ45" i="44"/>
  <c r="AW46" i="44"/>
  <c r="W48" i="44"/>
  <c r="BM7" i="44"/>
  <c r="P37" i="46"/>
  <c r="P37" i="44"/>
  <c r="BC39" i="46"/>
  <c r="BC39" i="44"/>
  <c r="C16" i="46"/>
  <c r="C16" i="44" s="1"/>
  <c r="I7" i="44"/>
  <c r="AL7" i="44"/>
  <c r="AL8" i="44"/>
  <c r="W9" i="44"/>
  <c r="BH11" i="44"/>
  <c r="AN12" i="44"/>
  <c r="T13" i="44"/>
  <c r="AY14" i="44"/>
  <c r="S16" i="44"/>
  <c r="AS17" i="44"/>
  <c r="AX18" i="44"/>
  <c r="F19" i="44"/>
  <c r="AE20" i="44"/>
  <c r="N21" i="44"/>
  <c r="AL21" i="44"/>
  <c r="AO22" i="44"/>
  <c r="K25" i="44"/>
  <c r="AE25" i="44"/>
  <c r="AE27" i="44"/>
  <c r="BC27" i="44"/>
  <c r="K28" i="44"/>
  <c r="AI28" i="44"/>
  <c r="AC30" i="44"/>
  <c r="BJ31" i="44"/>
  <c r="AI33" i="44"/>
  <c r="O39" i="44"/>
  <c r="BK41" i="44"/>
  <c r="V43" i="44"/>
  <c r="M45" i="44"/>
  <c r="S47" i="44"/>
  <c r="BC48" i="44"/>
  <c r="AT50" i="44"/>
  <c r="A41" i="44"/>
  <c r="A53" i="44"/>
  <c r="C7" i="46"/>
  <c r="C7" i="44" s="1"/>
  <c r="C17" i="46"/>
  <c r="C17" i="44" s="1"/>
  <c r="C35" i="46"/>
  <c r="C35" i="44" s="1"/>
  <c r="C43" i="46"/>
  <c r="C43" i="44" s="1"/>
  <c r="C51" i="46"/>
  <c r="C51" i="44" s="1"/>
  <c r="K7" i="44"/>
  <c r="Y7" i="44"/>
  <c r="AN7" i="44"/>
  <c r="BB7" i="44"/>
  <c r="F8" i="44"/>
  <c r="X8" i="44"/>
  <c r="AM8" i="44"/>
  <c r="BB8" i="44"/>
  <c r="BN8" i="44"/>
  <c r="Y9" i="44"/>
  <c r="AM9" i="44"/>
  <c r="AY9" i="44"/>
  <c r="BN9" i="44"/>
  <c r="W10" i="44"/>
  <c r="AL10" i="44"/>
  <c r="BJ10" i="44"/>
  <c r="K11" i="44"/>
  <c r="W11" i="44"/>
  <c r="AI11" i="44"/>
  <c r="AV11" i="44"/>
  <c r="BI11" i="44"/>
  <c r="G12" i="44"/>
  <c r="P12" i="44"/>
  <c r="AD12" i="44"/>
  <c r="AO12" i="44"/>
  <c r="BB12" i="44"/>
  <c r="BK12" i="44"/>
  <c r="K13" i="44"/>
  <c r="U13" i="44"/>
  <c r="AG13" i="44"/>
  <c r="AR13" i="44"/>
  <c r="BE13" i="44"/>
  <c r="BO13" i="44"/>
  <c r="N14" i="44"/>
  <c r="W14" i="44"/>
  <c r="AM14" i="44"/>
  <c r="AZ14" i="44"/>
  <c r="BP14" i="44"/>
  <c r="R15" i="44"/>
  <c r="AG15" i="44"/>
  <c r="AU15" i="44"/>
  <c r="BK15" i="44"/>
  <c r="J16" i="44"/>
  <c r="T16" i="44"/>
  <c r="AD16" i="44"/>
  <c r="AP16" i="44"/>
  <c r="AZ16" i="44"/>
  <c r="BJ16" i="44"/>
  <c r="G17" i="44"/>
  <c r="U17" i="44"/>
  <c r="AF17" i="44"/>
  <c r="AT17" i="44"/>
  <c r="F18" i="44"/>
  <c r="Q18" i="44"/>
  <c r="AE18" i="44"/>
  <c r="AP18" i="44"/>
  <c r="BK18" i="44"/>
  <c r="G19" i="44"/>
  <c r="S19" i="44"/>
  <c r="AC19" i="44"/>
  <c r="AM19" i="44"/>
  <c r="AY19" i="44"/>
  <c r="BI19" i="44"/>
  <c r="G20" i="44"/>
  <c r="R20" i="44"/>
  <c r="AF20" i="44"/>
  <c r="BE20" i="44"/>
  <c r="D21" i="44"/>
  <c r="AB21" i="44"/>
  <c r="AM21" i="44"/>
  <c r="AY21" i="44"/>
  <c r="BI21" i="44"/>
  <c r="F22" i="44"/>
  <c r="Q22" i="44"/>
  <c r="AE23" i="44"/>
  <c r="AQ23" i="44"/>
  <c r="BF23" i="44"/>
  <c r="AD24" i="44"/>
  <c r="AP24" i="44"/>
  <c r="BB24" i="44"/>
  <c r="BO24" i="44"/>
  <c r="L25" i="44"/>
  <c r="AR25" i="44"/>
  <c r="K26" i="44"/>
  <c r="AF26" i="44"/>
  <c r="AQ26" i="44"/>
  <c r="BD26" i="44"/>
  <c r="BO26" i="44"/>
  <c r="K27" i="44"/>
  <c r="BD27" i="44"/>
  <c r="BP27" i="44"/>
  <c r="AV28" i="44"/>
  <c r="BG28" i="44"/>
  <c r="BK29" i="44"/>
  <c r="R30" i="44"/>
  <c r="AD30" i="44"/>
  <c r="J31" i="44"/>
  <c r="BA31" i="44"/>
  <c r="Q32" i="44"/>
  <c r="AC32" i="44"/>
  <c r="AW32" i="44"/>
  <c r="BI32" i="44"/>
  <c r="F33" i="44"/>
  <c r="Z33" i="44"/>
  <c r="BF33" i="44"/>
  <c r="Z34" i="44"/>
  <c r="AL34" i="44"/>
  <c r="AX34" i="44"/>
  <c r="D35" i="44"/>
  <c r="W35" i="44"/>
  <c r="AU35" i="44"/>
  <c r="BH35" i="44"/>
  <c r="D36" i="44"/>
  <c r="P36" i="44"/>
  <c r="AA36" i="44"/>
  <c r="AJ36" i="44"/>
  <c r="AV36" i="44"/>
  <c r="BP36" i="44"/>
  <c r="AZ37" i="44"/>
  <c r="Z39" i="44"/>
  <c r="AM39" i="44"/>
  <c r="AY40" i="44"/>
  <c r="BK40" i="44"/>
  <c r="AE41" i="44"/>
  <c r="AQ41" i="44"/>
  <c r="BB41" i="44"/>
  <c r="U42" i="44"/>
  <c r="AH42" i="44"/>
  <c r="AT42" i="44"/>
  <c r="BE42" i="44"/>
  <c r="M43" i="44"/>
  <c r="AH43" i="44"/>
  <c r="AS43" i="44"/>
  <c r="BN43" i="44"/>
  <c r="L44" i="44"/>
  <c r="AK44" i="44"/>
  <c r="BE44" i="44"/>
  <c r="BQ44" i="44"/>
  <c r="AK45" i="44"/>
  <c r="AW45" i="44"/>
  <c r="D46" i="44"/>
  <c r="M46" i="44"/>
  <c r="Y46" i="44"/>
  <c r="BM46" i="44"/>
  <c r="K47" i="44"/>
  <c r="BC47" i="44"/>
  <c r="N49" i="44"/>
  <c r="Y49" i="44"/>
  <c r="AW49" i="44"/>
  <c r="BJ49" i="44"/>
  <c r="I50" i="44"/>
  <c r="V50" i="44"/>
  <c r="BF50" i="44"/>
  <c r="L51" i="44"/>
  <c r="W51" i="44"/>
  <c r="AZ51" i="44"/>
  <c r="N52" i="44"/>
  <c r="W52" i="44"/>
  <c r="AP52" i="44"/>
  <c r="BJ52" i="44"/>
  <c r="Q53" i="44"/>
  <c r="BM53" i="44"/>
  <c r="AG54" i="44"/>
  <c r="AS54" i="44"/>
  <c r="Z55" i="44"/>
  <c r="AI55" i="44"/>
  <c r="AU55" i="44"/>
  <c r="BF55" i="44"/>
  <c r="AU56" i="44"/>
  <c r="AE57" i="44"/>
  <c r="AY57" i="44"/>
  <c r="H60" i="44"/>
  <c r="AV60" i="44"/>
  <c r="BE60" i="44"/>
  <c r="BP60" i="44"/>
  <c r="K61" i="44"/>
  <c r="AX61" i="44"/>
  <c r="Z62" i="44"/>
  <c r="AT62" i="44"/>
  <c r="BC62" i="44"/>
  <c r="AK63" i="44"/>
  <c r="J64" i="44"/>
  <c r="AS64" i="44"/>
  <c r="BN64" i="44"/>
  <c r="U65" i="44"/>
  <c r="AN65" i="44"/>
  <c r="BP65" i="44"/>
  <c r="AF66" i="44"/>
  <c r="AO66" i="44"/>
  <c r="AZ66" i="44"/>
  <c r="O67" i="44"/>
  <c r="AR67" i="44"/>
  <c r="BC67" i="44"/>
  <c r="S68" i="44"/>
  <c r="AV68" i="44"/>
  <c r="BO68" i="44"/>
  <c r="S69" i="44"/>
  <c r="G70" i="44"/>
  <c r="R70" i="44"/>
  <c r="AM70" i="44"/>
  <c r="BF70" i="44"/>
  <c r="R72" i="44"/>
  <c r="BM74" i="44"/>
  <c r="W76" i="44"/>
  <c r="BK76" i="44"/>
  <c r="AV77" i="44"/>
  <c r="AY78" i="44"/>
  <c r="BJ78" i="44"/>
  <c r="Z79" i="44"/>
  <c r="BC79" i="44"/>
  <c r="BN79" i="44"/>
  <c r="AA80" i="44"/>
  <c r="K82" i="44"/>
  <c r="AY82" i="44"/>
  <c r="F83" i="44"/>
  <c r="BF84" i="44"/>
  <c r="M85" i="44"/>
  <c r="BA85" i="44"/>
  <c r="BD86" i="44"/>
  <c r="N40" i="46"/>
  <c r="N40" i="44"/>
  <c r="BF41" i="46"/>
  <c r="BF41" i="44"/>
  <c r="M42" i="46"/>
  <c r="M42" i="44"/>
  <c r="BH44" i="46"/>
  <c r="BH44" i="44"/>
  <c r="AR46" i="46"/>
  <c r="AR46" i="44"/>
  <c r="BP46" i="46"/>
  <c r="BP46" i="44"/>
  <c r="AC49" i="46"/>
  <c r="AC49" i="44"/>
  <c r="BI49" i="46"/>
  <c r="BI49" i="44"/>
  <c r="AO50" i="46"/>
  <c r="AO50" i="44"/>
  <c r="O51" i="46"/>
  <c r="O51" i="44"/>
  <c r="AB60" i="46"/>
  <c r="AB60" i="44"/>
  <c r="BB61" i="46"/>
  <c r="BB61" i="44"/>
  <c r="AH62" i="46"/>
  <c r="AH62" i="44"/>
  <c r="AO63" i="46"/>
  <c r="AO63" i="44"/>
  <c r="M64" i="46"/>
  <c r="M64" i="44"/>
  <c r="H65" i="46"/>
  <c r="H65" i="44"/>
  <c r="L66" i="46"/>
  <c r="L66" i="44"/>
  <c r="AU67" i="46"/>
  <c r="AU67" i="44"/>
  <c r="AA68" i="46"/>
  <c r="AA68" i="44"/>
  <c r="F69" i="46"/>
  <c r="F69" i="44"/>
  <c r="N69" i="46"/>
  <c r="N69" i="44"/>
  <c r="V69" i="46"/>
  <c r="V69" i="44"/>
  <c r="AD69" i="46"/>
  <c r="AD69" i="44"/>
  <c r="AL69" i="46"/>
  <c r="AL69" i="44"/>
  <c r="AT69" i="46"/>
  <c r="AT69" i="44"/>
  <c r="BB69" i="46"/>
  <c r="BB69" i="44"/>
  <c r="BJ69" i="46"/>
  <c r="BJ69" i="44"/>
  <c r="AX72" i="46"/>
  <c r="AX72" i="44"/>
  <c r="AF73" i="46"/>
  <c r="AF73" i="44"/>
  <c r="AN73" i="46"/>
  <c r="AN73" i="44"/>
  <c r="AV73" i="46"/>
  <c r="AV73" i="44"/>
  <c r="BD73" i="46"/>
  <c r="BD73" i="44"/>
  <c r="AB74" i="46"/>
  <c r="AB74" i="44"/>
  <c r="AZ74" i="46"/>
  <c r="AZ74" i="44"/>
  <c r="N75" i="46"/>
  <c r="N75" i="44"/>
  <c r="AL75" i="46"/>
  <c r="AL75" i="44"/>
  <c r="J76" i="46"/>
  <c r="J76" i="44"/>
  <c r="BF76" i="46"/>
  <c r="BF76" i="44"/>
  <c r="K77" i="46"/>
  <c r="K77" i="44"/>
  <c r="S77" i="46"/>
  <c r="S77" i="44"/>
  <c r="BG77" i="46"/>
  <c r="BG77" i="44"/>
  <c r="V78" i="46"/>
  <c r="V78" i="44"/>
  <c r="BB78" i="46"/>
  <c r="BB78" i="44"/>
  <c r="AH79" i="46"/>
  <c r="AH79" i="44"/>
  <c r="F80" i="46"/>
  <c r="F80" i="44"/>
  <c r="N80" i="46"/>
  <c r="N80" i="44"/>
  <c r="V80" i="46"/>
  <c r="V80" i="44"/>
  <c r="AD80" i="46"/>
  <c r="AD80" i="44"/>
  <c r="AL80" i="46"/>
  <c r="AL80" i="44"/>
  <c r="AT80" i="46"/>
  <c r="AT80" i="44"/>
  <c r="BB80" i="46"/>
  <c r="BB80" i="44"/>
  <c r="BJ80" i="46"/>
  <c r="BJ80" i="44"/>
  <c r="AP81" i="46"/>
  <c r="AP81" i="44"/>
  <c r="BN81" i="46"/>
  <c r="BN81" i="44"/>
  <c r="F82" i="46"/>
  <c r="F82" i="44"/>
  <c r="AT82" i="46"/>
  <c r="AT82" i="44"/>
  <c r="BB82" i="46"/>
  <c r="BB82" i="44"/>
  <c r="Q83" i="46"/>
  <c r="Q83" i="44"/>
  <c r="E84" i="46"/>
  <c r="E84" i="44"/>
  <c r="AC84" i="46"/>
  <c r="AC84" i="44"/>
  <c r="BQ84" i="46"/>
  <c r="BQ84" i="44"/>
  <c r="AN85" i="46"/>
  <c r="AN85" i="44"/>
  <c r="S86" i="46"/>
  <c r="S86" i="44"/>
  <c r="AY86" i="46"/>
  <c r="AY86" i="44"/>
  <c r="N87" i="46"/>
  <c r="N87" i="44"/>
  <c r="BB87" i="46"/>
  <c r="BB87" i="44"/>
  <c r="BJ87" i="46"/>
  <c r="BJ87" i="44"/>
  <c r="AH88" i="46"/>
  <c r="AH88" i="44"/>
  <c r="F89" i="46"/>
  <c r="F89" i="44"/>
  <c r="N89" i="46"/>
  <c r="N89" i="44"/>
  <c r="D37" i="46"/>
  <c r="D37" i="44"/>
  <c r="BH37" i="46"/>
  <c r="BH37" i="44"/>
  <c r="G38" i="46"/>
  <c r="G38" i="44"/>
  <c r="AA41" i="46"/>
  <c r="AA41" i="44"/>
  <c r="V42" i="46"/>
  <c r="V42" i="44"/>
  <c r="AP43" i="46"/>
  <c r="AP43" i="44"/>
  <c r="E44" i="46"/>
  <c r="E44" i="44"/>
  <c r="AC44" i="46"/>
  <c r="AC44" i="44"/>
  <c r="U46" i="46"/>
  <c r="U46" i="44"/>
  <c r="W47" i="46"/>
  <c r="W47" i="44"/>
  <c r="BK47" i="46"/>
  <c r="BK47" i="44"/>
  <c r="S48" i="46"/>
  <c r="S48" i="44"/>
  <c r="R50" i="46"/>
  <c r="R50" i="44"/>
  <c r="AX50" i="46"/>
  <c r="AX50" i="44"/>
  <c r="X51" i="46"/>
  <c r="X51" i="44"/>
  <c r="K52" i="46"/>
  <c r="K52" i="44"/>
  <c r="S52" i="46"/>
  <c r="S52" i="44"/>
  <c r="BO52" i="46"/>
  <c r="BO52" i="44"/>
  <c r="AK53" i="46"/>
  <c r="AK53" i="44"/>
  <c r="I54" i="46"/>
  <c r="I54" i="44"/>
  <c r="AO54" i="46"/>
  <c r="AO54" i="44"/>
  <c r="G55" i="46"/>
  <c r="G55" i="44"/>
  <c r="AI56" i="46"/>
  <c r="AI56" i="44"/>
  <c r="G57" i="46"/>
  <c r="G57" i="44"/>
  <c r="AK60" i="46"/>
  <c r="AK60" i="44"/>
  <c r="BK61" i="46"/>
  <c r="BK61" i="44"/>
  <c r="AQ62" i="46"/>
  <c r="AQ62" i="44"/>
  <c r="AX63" i="46"/>
  <c r="AX63" i="44"/>
  <c r="BB64" i="46"/>
  <c r="BB64" i="44"/>
  <c r="Q65" i="46"/>
  <c r="Q65" i="44"/>
  <c r="AD8" i="44"/>
  <c r="O10" i="44"/>
  <c r="AA11" i="44"/>
  <c r="AJ13" i="44"/>
  <c r="BH13" i="44"/>
  <c r="AC37" i="46"/>
  <c r="AC37" i="44"/>
  <c r="Q7" i="44"/>
  <c r="N8" i="44"/>
  <c r="AT8" i="44"/>
  <c r="R9" i="44"/>
  <c r="BF9" i="44"/>
  <c r="AE10" i="44"/>
  <c r="BC10" i="44"/>
  <c r="S11" i="44"/>
  <c r="AV12" i="44"/>
  <c r="AQ94" i="46"/>
  <c r="AQ94" i="44"/>
  <c r="AH96" i="46"/>
  <c r="AH96" i="44"/>
  <c r="BN96" i="46"/>
  <c r="BN96" i="44"/>
  <c r="F97" i="46"/>
  <c r="F97" i="44"/>
  <c r="AT97" i="46"/>
  <c r="AT97" i="44"/>
  <c r="BB97" i="46"/>
  <c r="BB97" i="44"/>
  <c r="AH98" i="46"/>
  <c r="AH98" i="44"/>
  <c r="Y100" i="46"/>
  <c r="Y100" i="44"/>
  <c r="Q38" i="44"/>
  <c r="U66" i="44"/>
  <c r="BD67" i="44"/>
  <c r="AJ68" i="44"/>
  <c r="BG72" i="44"/>
  <c r="BE90" i="44"/>
  <c r="BO94" i="44"/>
  <c r="R96" i="44"/>
  <c r="AC96" i="44"/>
  <c r="Z98" i="44"/>
  <c r="AK98" i="44"/>
  <c r="BP100" i="44"/>
  <c r="BD103" i="44"/>
  <c r="BG104" i="44"/>
  <c r="AO90" i="46"/>
  <c r="AO90" i="44"/>
  <c r="AQ91" i="46"/>
  <c r="AQ91" i="44"/>
  <c r="AY91" i="46"/>
  <c r="AY91" i="44"/>
  <c r="W92" i="46"/>
  <c r="W92" i="44"/>
  <c r="F94" i="46"/>
  <c r="F94" i="44"/>
  <c r="BB94" i="46"/>
  <c r="BB94" i="44"/>
  <c r="BJ94" i="46"/>
  <c r="BJ94" i="44"/>
  <c r="E96" i="46"/>
  <c r="E96" i="44"/>
  <c r="U96" i="46"/>
  <c r="U96" i="44"/>
  <c r="BA96" i="46"/>
  <c r="BA96" i="44"/>
  <c r="Q97" i="46"/>
  <c r="Q97" i="44"/>
  <c r="BM97" i="46"/>
  <c r="BM97" i="44"/>
  <c r="AS98" i="46"/>
  <c r="AS98" i="44"/>
  <c r="BA98" i="46"/>
  <c r="BA98" i="44"/>
  <c r="L100" i="46"/>
  <c r="L100" i="44"/>
  <c r="AR100" i="46"/>
  <c r="AR100" i="44"/>
  <c r="P101" i="46"/>
  <c r="P101" i="44"/>
  <c r="BD101" i="46"/>
  <c r="BD101" i="44"/>
  <c r="BL101" i="46"/>
  <c r="BL101" i="44"/>
  <c r="AR102" i="46"/>
  <c r="AR102" i="44"/>
  <c r="H103" i="46"/>
  <c r="H103" i="44"/>
  <c r="X103" i="46"/>
  <c r="X103" i="44"/>
  <c r="BL103" i="46"/>
  <c r="BL103" i="44"/>
  <c r="AI104" i="46"/>
  <c r="AI104" i="44"/>
  <c r="BO104" i="46"/>
  <c r="BO104" i="44"/>
  <c r="AU105" i="46"/>
  <c r="AU105" i="44"/>
  <c r="R106" i="46"/>
  <c r="R106" i="44"/>
  <c r="BN106" i="46"/>
  <c r="BN106" i="44"/>
  <c r="BJ107" i="46"/>
  <c r="BJ107" i="44"/>
  <c r="AG108" i="46"/>
  <c r="AG108" i="44"/>
  <c r="AW108" i="46"/>
  <c r="AW108" i="44"/>
  <c r="U109" i="46"/>
  <c r="U109" i="44"/>
  <c r="AC109" i="46"/>
  <c r="AC109" i="44"/>
  <c r="W75" i="46"/>
  <c r="W75" i="44"/>
  <c r="BO76" i="46"/>
  <c r="BO76" i="44"/>
  <c r="AB77" i="46"/>
  <c r="AB77" i="44"/>
  <c r="BK78" i="46"/>
  <c r="BK78" i="44"/>
  <c r="AQ79" i="46"/>
  <c r="AQ79" i="44"/>
  <c r="K81" i="46"/>
  <c r="K81" i="44"/>
  <c r="BC82" i="46"/>
  <c r="BC82" i="44"/>
  <c r="Z83" i="46"/>
  <c r="Z83" i="44"/>
  <c r="N84" i="46"/>
  <c r="N84" i="44"/>
  <c r="BE100" i="46"/>
  <c r="BE100" i="44"/>
  <c r="AK101" i="46"/>
  <c r="AK101" i="44"/>
  <c r="Y102" i="46"/>
  <c r="Y102" i="44"/>
  <c r="E103" i="46"/>
  <c r="E103" i="44"/>
  <c r="BQ103" i="46"/>
  <c r="BQ103" i="44"/>
  <c r="AV104" i="46"/>
  <c r="AV104" i="44"/>
  <c r="AB105" i="46"/>
  <c r="AB105" i="44"/>
  <c r="BK106" i="46"/>
  <c r="BK106" i="44"/>
  <c r="AQ107" i="46"/>
  <c r="AQ107" i="44"/>
  <c r="N108" i="46"/>
  <c r="N108" i="44"/>
  <c r="BN109" i="46"/>
  <c r="BN109" i="44"/>
  <c r="AK110" i="46"/>
  <c r="AK110" i="44"/>
  <c r="P111" i="46"/>
  <c r="P111" i="44"/>
  <c r="BD111" i="46"/>
  <c r="BD111" i="44"/>
  <c r="AA112" i="46"/>
  <c r="AA112" i="44"/>
  <c r="AI112" i="46"/>
  <c r="AI112" i="44"/>
  <c r="G113" i="46"/>
  <c r="G113" i="44"/>
  <c r="O113" i="46"/>
  <c r="O113" i="44"/>
  <c r="W113" i="46"/>
  <c r="W113" i="44"/>
  <c r="AE113" i="46"/>
  <c r="AE113" i="44"/>
  <c r="AM113" i="46"/>
  <c r="AM113" i="44"/>
  <c r="AU113" i="46"/>
  <c r="AU113" i="44"/>
  <c r="BC113" i="46"/>
  <c r="BC113" i="44"/>
  <c r="BK113" i="46"/>
  <c r="BK113" i="44"/>
  <c r="Z114" i="46"/>
  <c r="Z114" i="44"/>
  <c r="AX114" i="46"/>
  <c r="AX114" i="44"/>
  <c r="AD115" i="46"/>
  <c r="AD115" i="44"/>
  <c r="AW85" i="44"/>
  <c r="AB86" i="44"/>
  <c r="BA101" i="44"/>
  <c r="AS103" i="44"/>
  <c r="P104" i="44"/>
  <c r="AJ105" i="44"/>
  <c r="BC106" i="44"/>
  <c r="AA107" i="44"/>
  <c r="AV110" i="44"/>
  <c r="BG111" i="44"/>
  <c r="BJ112" i="44"/>
  <c r="AH113" i="44"/>
  <c r="BQ116" i="44"/>
  <c r="AG117" i="44"/>
  <c r="BD110" i="46"/>
  <c r="BD110" i="44"/>
  <c r="AI111" i="46"/>
  <c r="AI111" i="44"/>
  <c r="AT112" i="46"/>
  <c r="AT112" i="44"/>
  <c r="R113" i="46"/>
  <c r="R113" i="44"/>
  <c r="E114" i="46"/>
  <c r="E114" i="44"/>
  <c r="AS114" i="46"/>
  <c r="AS114" i="44"/>
  <c r="BQ114" i="46"/>
  <c r="BQ114" i="44"/>
  <c r="I115" i="46"/>
  <c r="I115" i="44"/>
  <c r="AW115" i="46"/>
  <c r="AW115" i="44"/>
  <c r="BE115" i="46"/>
  <c r="BE115" i="44"/>
  <c r="AK116" i="46"/>
  <c r="AK116" i="44"/>
  <c r="I117" i="46"/>
  <c r="I117" i="44"/>
  <c r="Q117" i="46"/>
  <c r="Q117" i="44"/>
  <c r="AJ118" i="46"/>
  <c r="AJ118" i="44"/>
  <c r="BH118" i="46"/>
  <c r="BH118" i="44"/>
  <c r="AN119" i="46"/>
  <c r="AN119" i="44"/>
  <c r="AV119" i="46"/>
  <c r="AV119" i="44"/>
  <c r="AJ120" i="46"/>
  <c r="AJ120" i="44"/>
  <c r="G121" i="46"/>
  <c r="G121" i="44"/>
  <c r="BK121" i="46"/>
  <c r="BK121" i="44"/>
  <c r="AA122" i="46"/>
  <c r="AA122" i="44"/>
  <c r="AQ122" i="46"/>
  <c r="AQ122" i="44"/>
  <c r="N123" i="46"/>
  <c r="N123" i="44"/>
  <c r="AT123" i="46"/>
  <c r="AT123" i="44"/>
  <c r="R124" i="46"/>
  <c r="R124" i="44"/>
  <c r="BF124" i="46"/>
  <c r="BF124" i="44"/>
  <c r="BN124" i="46"/>
  <c r="BN124" i="44"/>
  <c r="AK125" i="46"/>
  <c r="AK125" i="44"/>
  <c r="I126" i="46"/>
  <c r="I126" i="44"/>
  <c r="Q126" i="46"/>
  <c r="Q126" i="44"/>
  <c r="BM126" i="46"/>
  <c r="BM126" i="44"/>
  <c r="AR127" i="46"/>
  <c r="AR127" i="44"/>
  <c r="BH127" i="46"/>
  <c r="BH127" i="44"/>
  <c r="P128" i="46"/>
  <c r="P128" i="44"/>
  <c r="R90" i="46"/>
  <c r="R90" i="44"/>
  <c r="AZ91" i="46"/>
  <c r="AZ91" i="44"/>
  <c r="G94" i="46"/>
  <c r="G94" i="44"/>
  <c r="AD96" i="46"/>
  <c r="AD96" i="44"/>
  <c r="J97" i="46"/>
  <c r="J97" i="44"/>
  <c r="BJ98" i="46"/>
  <c r="BJ98" i="44"/>
  <c r="R116" i="46"/>
  <c r="R116" i="44"/>
  <c r="BJ117" i="46"/>
  <c r="BJ117" i="44"/>
  <c r="AO118" i="46"/>
  <c r="AO118" i="44"/>
  <c r="U119" i="46"/>
  <c r="U119" i="44"/>
  <c r="I120" i="46"/>
  <c r="I120" i="44"/>
  <c r="Q120" i="46"/>
  <c r="Q120" i="44"/>
  <c r="Y120" i="46"/>
  <c r="Y120" i="44"/>
  <c r="AG120" i="46"/>
  <c r="AG120" i="44"/>
  <c r="AO120" i="46"/>
  <c r="AO120" i="44"/>
  <c r="AW120" i="46"/>
  <c r="AW120" i="44"/>
  <c r="BE120" i="46"/>
  <c r="BE120" i="44"/>
  <c r="BM120" i="46"/>
  <c r="BM120" i="44"/>
  <c r="AR121" i="46"/>
  <c r="AR121" i="44"/>
  <c r="X122" i="46"/>
  <c r="X122" i="44"/>
  <c r="BG123" i="46"/>
  <c r="BG123" i="44"/>
  <c r="AM124" i="46"/>
  <c r="AM124" i="44"/>
  <c r="R125" i="46"/>
  <c r="R125" i="44"/>
  <c r="AT115" i="44"/>
  <c r="AT117" i="44"/>
  <c r="Q118" i="44"/>
  <c r="BM118" i="44"/>
  <c r="AK119" i="44"/>
  <c r="P122" i="44"/>
  <c r="BL122" i="44"/>
  <c r="AA123" i="44"/>
  <c r="AQ129" i="44"/>
  <c r="K131" i="44"/>
  <c r="BO131" i="44"/>
  <c r="AM132" i="44"/>
  <c r="E136" i="44"/>
  <c r="BI136" i="44"/>
  <c r="W137" i="44"/>
  <c r="AY138" i="44"/>
  <c r="V139" i="44"/>
  <c r="AN128" i="46"/>
  <c r="AN128" i="44"/>
  <c r="S129" i="46"/>
  <c r="S129" i="44"/>
  <c r="G130" i="46"/>
  <c r="G130" i="44"/>
  <c r="O130" i="46"/>
  <c r="O130" i="44"/>
  <c r="W130" i="46"/>
  <c r="W130" i="44"/>
  <c r="AE130" i="46"/>
  <c r="AE130" i="44"/>
  <c r="AM130" i="46"/>
  <c r="AM130" i="44"/>
  <c r="AU130" i="46"/>
  <c r="AU130" i="44"/>
  <c r="BC130" i="46"/>
  <c r="BC130" i="44"/>
  <c r="BK130" i="46"/>
  <c r="BK130" i="44"/>
  <c r="AY131" i="46"/>
  <c r="AY131" i="44"/>
  <c r="AE132" i="46"/>
  <c r="AE132" i="44"/>
  <c r="K133" i="46"/>
  <c r="K133" i="44"/>
  <c r="Y135" i="46"/>
  <c r="Y135" i="44"/>
  <c r="M136" i="46"/>
  <c r="M136" i="44"/>
  <c r="AM137" i="46"/>
  <c r="AM137" i="44"/>
  <c r="S138" i="46"/>
  <c r="S138" i="44"/>
  <c r="BB139" i="46"/>
  <c r="BB139" i="44"/>
  <c r="AH140" i="46"/>
  <c r="AH140" i="44"/>
  <c r="J142" i="46"/>
  <c r="J142" i="44"/>
  <c r="BA143" i="46"/>
  <c r="BA143" i="44"/>
  <c r="AG144" i="46"/>
  <c r="AG144" i="44"/>
  <c r="BD146" i="46"/>
  <c r="BD146" i="44"/>
  <c r="AR147" i="46"/>
  <c r="AR147" i="44"/>
  <c r="X148" i="46"/>
  <c r="X148" i="44"/>
  <c r="AW149" i="46"/>
  <c r="AW149" i="44"/>
  <c r="AK150" i="46"/>
  <c r="AK150" i="44"/>
  <c r="H151" i="46"/>
  <c r="H151" i="44"/>
  <c r="BC112" i="46"/>
  <c r="BC112" i="44"/>
  <c r="N114" i="44"/>
  <c r="BH152" i="44"/>
  <c r="AN153" i="44"/>
  <c r="AB154" i="44"/>
  <c r="H155" i="44"/>
  <c r="BH156" i="44"/>
  <c r="AE157" i="44"/>
  <c r="AT159" i="44"/>
  <c r="BK160" i="44"/>
  <c r="AQ161" i="44"/>
  <c r="R27" i="46"/>
  <c r="R27" i="44"/>
  <c r="Q8" i="44"/>
  <c r="E9" i="44"/>
  <c r="AA17" i="44"/>
  <c r="BG17" i="44"/>
  <c r="AK20" i="44"/>
  <c r="AG24" i="44"/>
  <c r="BJ33" i="46"/>
  <c r="BJ33" i="44"/>
  <c r="AG34" i="46"/>
  <c r="AG34" i="44"/>
  <c r="BG35" i="46"/>
  <c r="BG35" i="44"/>
  <c r="K37" i="46"/>
  <c r="K37" i="44"/>
  <c r="AA37" i="46"/>
  <c r="AA37" i="44"/>
  <c r="F38" i="46"/>
  <c r="F38" i="44"/>
  <c r="BB38" i="46"/>
  <c r="BB38" i="44"/>
  <c r="AP39" i="46"/>
  <c r="AP39" i="44"/>
  <c r="BF39" i="46"/>
  <c r="BF39" i="44"/>
  <c r="BN39" i="46"/>
  <c r="BN39" i="44"/>
  <c r="V40" i="46"/>
  <c r="V40" i="44"/>
  <c r="AL40" i="46"/>
  <c r="AL40" i="44"/>
  <c r="AT40" i="46"/>
  <c r="AT40" i="44"/>
  <c r="R41" i="46"/>
  <c r="R41" i="44"/>
  <c r="Z41" i="46"/>
  <c r="Z41" i="44"/>
  <c r="BN41" i="46"/>
  <c r="BN41" i="44"/>
  <c r="E42" i="46"/>
  <c r="E42" i="44"/>
  <c r="AS42" i="46"/>
  <c r="AS42" i="44"/>
  <c r="BI42" i="46"/>
  <c r="BI42" i="44"/>
  <c r="BQ42" i="46"/>
  <c r="BQ42" i="44"/>
  <c r="Y43" i="46"/>
  <c r="Y43" i="44"/>
  <c r="AO43" i="46"/>
  <c r="AO43" i="44"/>
  <c r="AW43" i="46"/>
  <c r="AW43" i="44"/>
  <c r="D44" i="46"/>
  <c r="D44" i="44"/>
  <c r="T44" i="46"/>
  <c r="T44" i="44"/>
  <c r="AB44" i="46"/>
  <c r="AB44" i="44"/>
  <c r="BP44" i="46"/>
  <c r="BP44" i="44"/>
  <c r="H45" i="46"/>
  <c r="H45" i="44"/>
  <c r="P45" i="46"/>
  <c r="P45" i="44"/>
  <c r="X45" i="46"/>
  <c r="X45" i="44"/>
  <c r="AF45" i="46"/>
  <c r="AF45" i="44"/>
  <c r="AN45" i="46"/>
  <c r="AN45" i="44"/>
  <c r="AV45" i="46"/>
  <c r="AV45" i="44"/>
  <c r="BD45" i="46"/>
  <c r="BD45" i="44"/>
  <c r="BL45" i="46"/>
  <c r="BL45" i="44"/>
  <c r="AJ46" i="46"/>
  <c r="AJ46" i="44"/>
  <c r="AZ46" i="46"/>
  <c r="AZ46" i="44"/>
  <c r="BH46" i="46"/>
  <c r="BH46" i="44"/>
  <c r="F47" i="46"/>
  <c r="F47" i="44"/>
  <c r="N47" i="46"/>
  <c r="N47" i="44"/>
  <c r="V47" i="46"/>
  <c r="V47" i="44"/>
  <c r="AD47" i="46"/>
  <c r="AD47" i="44"/>
  <c r="AL47" i="46"/>
  <c r="AL47" i="44"/>
  <c r="AT47" i="46"/>
  <c r="AT47" i="44"/>
  <c r="BB47" i="46"/>
  <c r="BB47" i="44"/>
  <c r="BJ47" i="46"/>
  <c r="BJ47" i="44"/>
  <c r="J48" i="46"/>
  <c r="J48" i="44"/>
  <c r="AX48" i="46"/>
  <c r="AX48" i="44"/>
  <c r="BN48" i="46"/>
  <c r="BN48" i="44"/>
  <c r="U49" i="46"/>
  <c r="U49" i="44"/>
  <c r="AK49" i="46"/>
  <c r="AK49" i="44"/>
  <c r="AS49" i="46"/>
  <c r="AS49" i="44"/>
  <c r="Q50" i="46"/>
  <c r="Q50" i="44"/>
  <c r="Y50" i="46"/>
  <c r="Y50" i="44"/>
  <c r="J27" i="46"/>
  <c r="J27" i="44"/>
  <c r="AP10" i="44"/>
  <c r="K17" i="44"/>
  <c r="AY17" i="44"/>
  <c r="AC20" i="44"/>
  <c r="BQ20" i="44"/>
  <c r="BA23" i="44"/>
  <c r="R7" i="44"/>
  <c r="AB7" i="44"/>
  <c r="R8" i="44"/>
  <c r="AW8" i="44"/>
  <c r="F9" i="44"/>
  <c r="BA9" i="44"/>
  <c r="BJ9" i="44"/>
  <c r="AH10" i="44"/>
  <c r="AQ10" i="44"/>
  <c r="F11" i="44"/>
  <c r="O11" i="44"/>
  <c r="AZ11" i="44"/>
  <c r="AG12" i="44"/>
  <c r="E13" i="44"/>
  <c r="X13" i="44"/>
  <c r="S15" i="44"/>
  <c r="AD15" i="44"/>
  <c r="BG15" i="44"/>
  <c r="D17" i="44"/>
  <c r="L17" i="44"/>
  <c r="T17" i="44"/>
  <c r="AB17" i="44"/>
  <c r="AJ17" i="44"/>
  <c r="AR17" i="44"/>
  <c r="AZ17" i="44"/>
  <c r="BH17" i="44"/>
  <c r="BP17" i="44"/>
  <c r="AC18" i="44"/>
  <c r="AL18" i="44"/>
  <c r="F20" i="44"/>
  <c r="N20" i="44"/>
  <c r="V20" i="44"/>
  <c r="AD20" i="44"/>
  <c r="AL20" i="44"/>
  <c r="AT20" i="44"/>
  <c r="BB20" i="44"/>
  <c r="BJ20" i="44"/>
  <c r="AE21" i="44"/>
  <c r="AX21" i="44"/>
  <c r="J22" i="44"/>
  <c r="R22" i="44"/>
  <c r="Z22" i="44"/>
  <c r="AH22" i="44"/>
  <c r="AP22" i="44"/>
  <c r="AX22" i="44"/>
  <c r="BF22" i="44"/>
  <c r="BN22" i="44"/>
  <c r="AA23" i="44"/>
  <c r="AS23" i="44"/>
  <c r="BB23" i="44"/>
  <c r="G24" i="44"/>
  <c r="Y24" i="44"/>
  <c r="AH24" i="44"/>
  <c r="BH26" i="44"/>
  <c r="AN27" i="44"/>
  <c r="BG27" i="44"/>
  <c r="T28" i="44"/>
  <c r="BP28" i="44"/>
  <c r="AW29" i="44"/>
  <c r="U30" i="44"/>
  <c r="BN30" i="44"/>
  <c r="AT33" i="44"/>
  <c r="AN34" i="44"/>
  <c r="AW34" i="44"/>
  <c r="K35" i="44"/>
  <c r="AI37" i="44"/>
  <c r="AT38" i="44"/>
  <c r="I39" i="44"/>
  <c r="R39" i="44"/>
  <c r="AX39" i="44"/>
  <c r="F40" i="44"/>
  <c r="AX41" i="44"/>
  <c r="AQ44" i="44"/>
  <c r="AS47" i="44"/>
  <c r="Q48" i="44"/>
  <c r="AN50" i="44"/>
  <c r="Q56" i="44"/>
  <c r="E57" i="44"/>
  <c r="M57" i="44"/>
  <c r="U57" i="44"/>
  <c r="AC57" i="44"/>
  <c r="AK57" i="44"/>
  <c r="AS57" i="44"/>
  <c r="BA57" i="44"/>
  <c r="BI57" i="44"/>
  <c r="BQ57" i="44"/>
  <c r="BH7" i="44"/>
  <c r="AI17" i="44"/>
  <c r="AK18" i="44"/>
  <c r="U20" i="44"/>
  <c r="BI20" i="44"/>
  <c r="AL28" i="44"/>
  <c r="I29" i="44"/>
  <c r="BE29" i="44"/>
  <c r="A24" i="44"/>
  <c r="A16" i="44"/>
  <c r="C10" i="46"/>
  <c r="C10" i="44" s="1"/>
  <c r="AP7" i="44"/>
  <c r="AZ7" i="44"/>
  <c r="I8" i="44"/>
  <c r="AE8" i="44"/>
  <c r="AO8" i="44"/>
  <c r="AX8" i="44"/>
  <c r="AS9" i="44"/>
  <c r="BB9" i="44"/>
  <c r="P10" i="44"/>
  <c r="Z10" i="44"/>
  <c r="AI10" i="44"/>
  <c r="G11" i="44"/>
  <c r="AR11" i="44"/>
  <c r="BJ11" i="44"/>
  <c r="Y12" i="44"/>
  <c r="AR12" i="44"/>
  <c r="P13" i="44"/>
  <c r="AF14" i="44"/>
  <c r="AQ14" i="44"/>
  <c r="BL14" i="44"/>
  <c r="U15" i="44"/>
  <c r="BJ15" i="44"/>
  <c r="O16" i="44"/>
  <c r="W16" i="44"/>
  <c r="AE16" i="44"/>
  <c r="AM16" i="44"/>
  <c r="AU16" i="44"/>
  <c r="BC16" i="44"/>
  <c r="BK16" i="44"/>
  <c r="U18" i="44"/>
  <c r="AD18" i="44"/>
  <c r="I19" i="44"/>
  <c r="Q19" i="44"/>
  <c r="Y19" i="44"/>
  <c r="AG19" i="44"/>
  <c r="AO19" i="44"/>
  <c r="AW19" i="44"/>
  <c r="BE19" i="44"/>
  <c r="BM19" i="44"/>
  <c r="W21" i="44"/>
  <c r="AP21" i="44"/>
  <c r="S23" i="44"/>
  <c r="AK23" i="44"/>
  <c r="AT23" i="44"/>
  <c r="Q24" i="44"/>
  <c r="Z24" i="44"/>
  <c r="BK24" i="44"/>
  <c r="N26" i="44"/>
  <c r="AZ26" i="44"/>
  <c r="AF27" i="44"/>
  <c r="AY27" i="44"/>
  <c r="L28" i="44"/>
  <c r="AD28" i="44"/>
  <c r="BH28" i="44"/>
  <c r="AE29" i="44"/>
  <c r="AO29" i="44"/>
  <c r="M30" i="44"/>
  <c r="BF30" i="44"/>
  <c r="AV31" i="44"/>
  <c r="J32" i="44"/>
  <c r="R32" i="44"/>
  <c r="Z32" i="44"/>
  <c r="AH32" i="44"/>
  <c r="AP32" i="44"/>
  <c r="AX32" i="44"/>
  <c r="BF32" i="44"/>
  <c r="BN32" i="44"/>
  <c r="AO34" i="44"/>
  <c r="AY35" i="44"/>
  <c r="BJ36" i="44"/>
  <c r="Z37" i="44"/>
  <c r="AK38" i="44"/>
  <c r="J39" i="44"/>
  <c r="BQ40" i="44"/>
  <c r="AP41" i="44"/>
  <c r="D42" i="44"/>
  <c r="AI44" i="44"/>
  <c r="BO46" i="44"/>
  <c r="AK47" i="44"/>
  <c r="D49" i="44"/>
  <c r="AF50" i="44"/>
  <c r="E55" i="44"/>
  <c r="Z27" i="46"/>
  <c r="Z27" i="44"/>
  <c r="AQ17" i="44"/>
  <c r="M20" i="44"/>
  <c r="BA20" i="44"/>
  <c r="A19" i="44"/>
  <c r="C27" i="46"/>
  <c r="C27" i="44" s="1"/>
  <c r="J7" i="44"/>
  <c r="T7" i="44"/>
  <c r="J8" i="44"/>
  <c r="AP8" i="44"/>
  <c r="AA9" i="44"/>
  <c r="AK9" i="44"/>
  <c r="AT9" i="44"/>
  <c r="H10" i="44"/>
  <c r="AA10" i="44"/>
  <c r="BL10" i="44"/>
  <c r="AJ11" i="44"/>
  <c r="BB11" i="44"/>
  <c r="BK11" i="44"/>
  <c r="AJ12" i="44"/>
  <c r="H13" i="44"/>
  <c r="K15" i="44"/>
  <c r="V15" i="44"/>
  <c r="AY15" i="44"/>
  <c r="G16" i="44"/>
  <c r="M18" i="44"/>
  <c r="V18" i="44"/>
  <c r="J19" i="44"/>
  <c r="R19" i="44"/>
  <c r="Z19" i="44"/>
  <c r="AH19" i="44"/>
  <c r="AP19" i="44"/>
  <c r="AX19" i="44"/>
  <c r="BF19" i="44"/>
  <c r="BN19" i="44"/>
  <c r="O21" i="44"/>
  <c r="AH21" i="44"/>
  <c r="D22" i="44"/>
  <c r="L22" i="44"/>
  <c r="T22" i="44"/>
  <c r="AB22" i="44"/>
  <c r="AJ22" i="44"/>
  <c r="AR22" i="44"/>
  <c r="AZ22" i="44"/>
  <c r="BH22" i="44"/>
  <c r="BP22" i="44"/>
  <c r="K23" i="44"/>
  <c r="AC23" i="44"/>
  <c r="AL23" i="44"/>
  <c r="I24" i="44"/>
  <c r="R24" i="44"/>
  <c r="BC24" i="44"/>
  <c r="F26" i="44"/>
  <c r="AR26" i="44"/>
  <c r="BJ26" i="44"/>
  <c r="X27" i="44"/>
  <c r="AQ27" i="44"/>
  <c r="D28" i="44"/>
  <c r="V28" i="44"/>
  <c r="W29" i="44"/>
  <c r="E30" i="44"/>
  <c r="AX30" i="44"/>
  <c r="BQ30" i="44"/>
  <c r="AD31" i="44"/>
  <c r="AN31" i="44"/>
  <c r="AL33" i="44"/>
  <c r="AF34" i="44"/>
  <c r="AP35" i="44"/>
  <c r="N36" i="44"/>
  <c r="BB36" i="44"/>
  <c r="BO37" i="44"/>
  <c r="AC38" i="44"/>
  <c r="AL38" i="44"/>
  <c r="BQ38" i="44"/>
  <c r="AO39" i="44"/>
  <c r="AD40" i="44"/>
  <c r="BI40" i="44"/>
  <c r="AH41" i="44"/>
  <c r="AR42" i="44"/>
  <c r="AI46" i="44"/>
  <c r="AC47" i="44"/>
  <c r="I48" i="44"/>
  <c r="AE54" i="44"/>
  <c r="AW56" i="44"/>
  <c r="BE56" i="44"/>
  <c r="BM56" i="44"/>
  <c r="F65" i="44"/>
  <c r="N65" i="44"/>
  <c r="V65" i="44"/>
  <c r="AD65" i="44"/>
  <c r="AL65" i="44"/>
  <c r="AT65" i="44"/>
  <c r="BI9" i="44"/>
  <c r="N11" i="44"/>
  <c r="S17" i="44"/>
  <c r="E20" i="44"/>
  <c r="AS20" i="44"/>
  <c r="A10" i="44"/>
  <c r="A27" i="44"/>
  <c r="C12" i="46"/>
  <c r="C12" i="44" s="1"/>
  <c r="AR7" i="44"/>
  <c r="BN7" i="44"/>
  <c r="W8" i="44"/>
  <c r="AG8" i="44"/>
  <c r="BM8" i="44"/>
  <c r="S9" i="44"/>
  <c r="AL9" i="44"/>
  <c r="R10" i="44"/>
  <c r="BD10" i="44"/>
  <c r="AB11" i="44"/>
  <c r="AT11" i="44"/>
  <c r="BC11" i="44"/>
  <c r="Q12" i="44"/>
  <c r="AB12" i="44"/>
  <c r="BM12" i="44"/>
  <c r="AK13" i="44"/>
  <c r="AU13" i="44"/>
  <c r="X14" i="44"/>
  <c r="AI14" i="44"/>
  <c r="BD14" i="44"/>
  <c r="N15" i="44"/>
  <c r="AQ15" i="44"/>
  <c r="BB15" i="44"/>
  <c r="I16" i="44"/>
  <c r="Q16" i="44"/>
  <c r="Y16" i="44"/>
  <c r="AG16" i="44"/>
  <c r="AO16" i="44"/>
  <c r="AW16" i="44"/>
  <c r="BE16" i="44"/>
  <c r="BM16" i="44"/>
  <c r="E18" i="44"/>
  <c r="N18" i="44"/>
  <c r="BQ18" i="44"/>
  <c r="G21" i="44"/>
  <c r="Z21" i="44"/>
  <c r="E22" i="44"/>
  <c r="M22" i="44"/>
  <c r="U22" i="44"/>
  <c r="AC22" i="44"/>
  <c r="AK22" i="44"/>
  <c r="AS22" i="44"/>
  <c r="BA22" i="44"/>
  <c r="BI22" i="44"/>
  <c r="BQ22" i="44"/>
  <c r="U23" i="44"/>
  <c r="AD23" i="44"/>
  <c r="J24" i="44"/>
  <c r="AU24" i="44"/>
  <c r="BM24" i="44"/>
  <c r="H25" i="44"/>
  <c r="P25" i="44"/>
  <c r="X25" i="44"/>
  <c r="AF25" i="44"/>
  <c r="AN25" i="44"/>
  <c r="AV25" i="44"/>
  <c r="BD25" i="44"/>
  <c r="BL25" i="44"/>
  <c r="AJ26" i="44"/>
  <c r="BB26" i="44"/>
  <c r="P27" i="44"/>
  <c r="AI27" i="44"/>
  <c r="N28" i="44"/>
  <c r="AZ28" i="44"/>
  <c r="BJ28" i="44"/>
  <c r="AP30" i="44"/>
  <c r="BI30" i="44"/>
  <c r="V31" i="44"/>
  <c r="D32" i="44"/>
  <c r="L32" i="44"/>
  <c r="T32" i="44"/>
  <c r="AB32" i="44"/>
  <c r="AJ32" i="44"/>
  <c r="AR32" i="44"/>
  <c r="AZ32" i="44"/>
  <c r="BH32" i="44"/>
  <c r="BP32" i="44"/>
  <c r="K33" i="44"/>
  <c r="AD33" i="44"/>
  <c r="N34" i="44"/>
  <c r="AQ35" i="44"/>
  <c r="F36" i="44"/>
  <c r="AT36" i="44"/>
  <c r="S37" i="44"/>
  <c r="U38" i="44"/>
  <c r="AD38" i="44"/>
  <c r="BM39" i="44"/>
  <c r="BA40" i="44"/>
  <c r="BJ40" i="44"/>
  <c r="BP42" i="44"/>
  <c r="AA44" i="44"/>
  <c r="BG46" i="44"/>
  <c r="U47" i="44"/>
  <c r="AW48" i="44"/>
  <c r="BP49" i="44"/>
  <c r="X50" i="44"/>
  <c r="K53" i="44"/>
  <c r="S53" i="44"/>
  <c r="AA53" i="44"/>
  <c r="AI53" i="44"/>
  <c r="AQ53" i="44"/>
  <c r="AY53" i="44"/>
  <c r="BG53" i="44"/>
  <c r="AO56" i="44"/>
  <c r="AQ64" i="44"/>
  <c r="D26" i="46"/>
  <c r="D26" i="44"/>
  <c r="BP26" i="46"/>
  <c r="BP26" i="44"/>
  <c r="AJ28" i="46"/>
  <c r="AJ28" i="44"/>
  <c r="O29" i="46"/>
  <c r="O29" i="44"/>
  <c r="AL31" i="46"/>
  <c r="AL31" i="44"/>
  <c r="AQ33" i="46"/>
  <c r="AQ33" i="44"/>
  <c r="F34" i="46"/>
  <c r="F34" i="44"/>
  <c r="AN35" i="46"/>
  <c r="AN35" i="44"/>
  <c r="A12" i="44"/>
  <c r="A21" i="44"/>
  <c r="A29" i="44"/>
  <c r="A37" i="44"/>
  <c r="AJ7" i="44"/>
  <c r="BF7" i="44"/>
  <c r="BP7" i="44"/>
  <c r="O8" i="44"/>
  <c r="Y8" i="44"/>
  <c r="U9" i="44"/>
  <c r="AD9" i="44"/>
  <c r="K10" i="44"/>
  <c r="AN10" i="44"/>
  <c r="BF10" i="44"/>
  <c r="BO10" i="44"/>
  <c r="L11" i="44"/>
  <c r="AD11" i="44"/>
  <c r="AM11" i="44"/>
  <c r="AW12" i="44"/>
  <c r="BP12" i="44"/>
  <c r="AN13" i="44"/>
  <c r="AA14" i="44"/>
  <c r="AV14" i="44"/>
  <c r="BF14" i="44"/>
  <c r="F15" i="44"/>
  <c r="AI15" i="44"/>
  <c r="AT15" i="44"/>
  <c r="I17" i="44"/>
  <c r="Q17" i="44"/>
  <c r="Y17" i="44"/>
  <c r="AG17" i="44"/>
  <c r="AO17" i="44"/>
  <c r="AW17" i="44"/>
  <c r="BE17" i="44"/>
  <c r="BM17" i="44"/>
  <c r="BA18" i="44"/>
  <c r="BJ18" i="44"/>
  <c r="K20" i="44"/>
  <c r="S20" i="44"/>
  <c r="AA20" i="44"/>
  <c r="AI20" i="44"/>
  <c r="AQ20" i="44"/>
  <c r="AY20" i="44"/>
  <c r="BG20" i="44"/>
  <c r="BO20" i="44"/>
  <c r="J21" i="44"/>
  <c r="BC21" i="44"/>
  <c r="E23" i="44"/>
  <c r="N23" i="44"/>
  <c r="AY23" i="44"/>
  <c r="BQ23" i="44"/>
  <c r="AE24" i="44"/>
  <c r="AW24" i="44"/>
  <c r="BF24" i="44"/>
  <c r="J25" i="44"/>
  <c r="R25" i="44"/>
  <c r="Z25" i="44"/>
  <c r="AH25" i="44"/>
  <c r="AP25" i="44"/>
  <c r="AX25" i="44"/>
  <c r="BF25" i="44"/>
  <c r="AL26" i="44"/>
  <c r="S27" i="44"/>
  <c r="BL27" i="44"/>
  <c r="G29" i="44"/>
  <c r="Q29" i="44"/>
  <c r="BC29" i="44"/>
  <c r="Z30" i="44"/>
  <c r="AS30" i="44"/>
  <c r="F31" i="44"/>
  <c r="X31" i="44"/>
  <c r="N33" i="44"/>
  <c r="P34" i="44"/>
  <c r="BL34" i="44"/>
  <c r="Z35" i="44"/>
  <c r="AI35" i="44"/>
  <c r="J37" i="44"/>
  <c r="AX37" i="44"/>
  <c r="BG37" i="44"/>
  <c r="N38" i="44"/>
  <c r="AS40" i="44"/>
  <c r="AB42" i="44"/>
  <c r="S46" i="44"/>
  <c r="E47" i="44"/>
  <c r="BQ47" i="44"/>
  <c r="AZ49" i="44"/>
  <c r="BI55" i="44"/>
  <c r="G63" i="44"/>
  <c r="W63" i="44"/>
  <c r="AE63" i="44"/>
  <c r="AM63" i="44"/>
  <c r="AU63" i="44"/>
  <c r="BC63" i="44"/>
  <c r="BK63" i="44"/>
  <c r="V26" i="46"/>
  <c r="V26" i="44"/>
  <c r="AH27" i="46"/>
  <c r="AH27" i="44"/>
  <c r="AP27" i="46"/>
  <c r="AP27" i="44"/>
  <c r="AX27" i="46"/>
  <c r="AX27" i="44"/>
  <c r="BF27" i="46"/>
  <c r="BF27" i="44"/>
  <c r="BN27" i="46"/>
  <c r="BN27" i="44"/>
  <c r="BB28" i="46"/>
  <c r="BB28" i="44"/>
  <c r="AG29" i="46"/>
  <c r="AG29" i="44"/>
  <c r="D30" i="46"/>
  <c r="D30" i="44"/>
  <c r="L30" i="46"/>
  <c r="L30" i="44"/>
  <c r="T30" i="46"/>
  <c r="T30" i="44"/>
  <c r="AB30" i="46"/>
  <c r="AB30" i="44"/>
  <c r="AJ30" i="46"/>
  <c r="AJ30" i="44"/>
  <c r="AR30" i="46"/>
  <c r="AR30" i="44"/>
  <c r="AZ30" i="46"/>
  <c r="AZ30" i="44"/>
  <c r="BH30" i="46"/>
  <c r="BH30" i="44"/>
  <c r="BP30" i="46"/>
  <c r="BP30" i="44"/>
  <c r="BD31" i="46"/>
  <c r="BD31" i="44"/>
  <c r="X34" i="46"/>
  <c r="X34" i="44"/>
  <c r="AX35" i="46"/>
  <c r="AX35" i="44"/>
  <c r="V36" i="46"/>
  <c r="V36" i="44"/>
  <c r="AL36" i="46"/>
  <c r="AL36" i="44"/>
  <c r="R37" i="46"/>
  <c r="R37" i="44"/>
  <c r="BN37" i="46"/>
  <c r="BN37" i="44"/>
  <c r="AS38" i="46"/>
  <c r="AS38" i="44"/>
  <c r="BI38" i="46"/>
  <c r="BI38" i="44"/>
  <c r="AG39" i="46"/>
  <c r="AG39" i="44"/>
  <c r="AW39" i="46"/>
  <c r="AW39" i="44"/>
  <c r="BE39" i="46"/>
  <c r="BE39" i="44"/>
  <c r="M40" i="46"/>
  <c r="M40" i="44"/>
  <c r="AC40" i="46"/>
  <c r="AC40" i="44"/>
  <c r="AK40" i="46"/>
  <c r="AK40" i="44"/>
  <c r="AJ42" i="46"/>
  <c r="AJ42" i="44"/>
  <c r="AZ42" i="46"/>
  <c r="AZ42" i="44"/>
  <c r="BH42" i="46"/>
  <c r="BH42" i="44"/>
  <c r="K44" i="46"/>
  <c r="K44" i="44"/>
  <c r="S44" i="46"/>
  <c r="S44" i="44"/>
  <c r="BG44" i="46"/>
  <c r="BG44" i="44"/>
  <c r="G45" i="46"/>
  <c r="G45" i="44"/>
  <c r="O45" i="46"/>
  <c r="O45" i="44"/>
  <c r="W45" i="46"/>
  <c r="W45" i="44"/>
  <c r="AE45" i="46"/>
  <c r="AE45" i="44"/>
  <c r="AM45" i="46"/>
  <c r="AM45" i="44"/>
  <c r="AU45" i="46"/>
  <c r="AU45" i="44"/>
  <c r="BC45" i="46"/>
  <c r="BC45" i="44"/>
  <c r="BK45" i="46"/>
  <c r="BK45" i="44"/>
  <c r="AA46" i="46"/>
  <c r="AA46" i="44"/>
  <c r="AQ46" i="46"/>
  <c r="AQ46" i="44"/>
  <c r="AY46" i="46"/>
  <c r="AY46" i="44"/>
  <c r="AO48" i="46"/>
  <c r="AO48" i="44"/>
  <c r="BE48" i="46"/>
  <c r="BE48" i="44"/>
  <c r="BM48" i="46"/>
  <c r="BM48" i="44"/>
  <c r="L49" i="46"/>
  <c r="L49" i="44"/>
  <c r="AB49" i="46"/>
  <c r="AB49" i="44"/>
  <c r="AJ49" i="46"/>
  <c r="AJ49" i="44"/>
  <c r="H50" i="46"/>
  <c r="H50" i="44"/>
  <c r="P50" i="46"/>
  <c r="P50" i="44"/>
  <c r="BD50" i="46"/>
  <c r="BD50" i="44"/>
  <c r="F51" i="46"/>
  <c r="F51" i="44"/>
  <c r="N51" i="46"/>
  <c r="N51" i="44"/>
  <c r="V51" i="46"/>
  <c r="V51" i="44"/>
  <c r="AD51" i="46"/>
  <c r="AD51" i="44"/>
  <c r="AL51" i="46"/>
  <c r="AL51" i="44"/>
  <c r="AT51" i="46"/>
  <c r="AT51" i="44"/>
  <c r="BB51" i="46"/>
  <c r="BB51" i="44"/>
  <c r="Y52" i="46"/>
  <c r="Y52" i="44"/>
  <c r="AG52" i="46"/>
  <c r="AG52" i="44"/>
  <c r="AO52" i="46"/>
  <c r="AO52" i="44"/>
  <c r="AW52" i="46"/>
  <c r="AW52" i="44"/>
  <c r="BE52" i="46"/>
  <c r="BE52" i="44"/>
  <c r="BM52" i="46"/>
  <c r="BM52" i="44"/>
  <c r="G54" i="46"/>
  <c r="G54" i="44"/>
  <c r="O54" i="46"/>
  <c r="O54" i="44"/>
  <c r="AM54" i="46"/>
  <c r="AM54" i="44"/>
  <c r="BC54" i="46"/>
  <c r="BC54" i="44"/>
  <c r="BK54" i="46"/>
  <c r="BK54" i="44"/>
  <c r="M55" i="46"/>
  <c r="M55" i="44"/>
  <c r="AK55" i="46"/>
  <c r="AK55" i="44"/>
  <c r="AS55" i="46"/>
  <c r="AS55" i="44"/>
  <c r="I56" i="46"/>
  <c r="I56" i="44"/>
  <c r="Y56" i="46"/>
  <c r="Y56" i="44"/>
  <c r="AG56" i="46"/>
  <c r="AG56" i="44"/>
  <c r="J60" i="46"/>
  <c r="J60" i="44"/>
  <c r="R60" i="46"/>
  <c r="R60" i="44"/>
  <c r="Z60" i="46"/>
  <c r="Z60" i="44"/>
  <c r="AH60" i="46"/>
  <c r="AH60" i="44"/>
  <c r="AP60" i="46"/>
  <c r="AP60" i="44"/>
  <c r="AX60" i="46"/>
  <c r="AX60" i="44"/>
  <c r="BF60" i="46"/>
  <c r="BF60" i="44"/>
  <c r="BN60" i="46"/>
  <c r="BN60" i="44"/>
  <c r="D61" i="46"/>
  <c r="D61" i="44"/>
  <c r="L61" i="46"/>
  <c r="L61" i="44"/>
  <c r="T61" i="46"/>
  <c r="T61" i="44"/>
  <c r="AB61" i="46"/>
  <c r="AB61" i="44"/>
  <c r="AJ61" i="46"/>
  <c r="AJ61" i="44"/>
  <c r="AR61" i="46"/>
  <c r="AR61" i="44"/>
  <c r="AZ61" i="46"/>
  <c r="AZ61" i="44"/>
  <c r="BH61" i="46"/>
  <c r="BH61" i="44"/>
  <c r="BP61" i="46"/>
  <c r="BP61" i="44"/>
  <c r="H62" i="46"/>
  <c r="H62" i="44"/>
  <c r="P62" i="46"/>
  <c r="P62" i="44"/>
  <c r="X62" i="46"/>
  <c r="X62" i="44"/>
  <c r="AF62" i="46"/>
  <c r="AF62" i="44"/>
  <c r="AN62" i="46"/>
  <c r="AN62" i="44"/>
  <c r="AV62" i="46"/>
  <c r="AV62" i="44"/>
  <c r="BD62" i="46"/>
  <c r="BD62" i="44"/>
  <c r="BL62" i="46"/>
  <c r="BL62" i="44"/>
  <c r="K64" i="46"/>
  <c r="K64" i="44"/>
  <c r="S64" i="46"/>
  <c r="S64" i="44"/>
  <c r="AI64" i="46"/>
  <c r="AI64" i="44"/>
  <c r="AY64" i="46"/>
  <c r="AY64" i="44"/>
  <c r="BG64" i="46"/>
  <c r="BG64" i="44"/>
  <c r="J66" i="46"/>
  <c r="J66" i="44"/>
  <c r="R66" i="46"/>
  <c r="R66" i="44"/>
  <c r="Z66" i="46"/>
  <c r="Z66" i="44"/>
  <c r="AH66" i="46"/>
  <c r="AH66" i="44"/>
  <c r="AP66" i="46"/>
  <c r="AP66" i="44"/>
  <c r="AX66" i="46"/>
  <c r="AX66" i="44"/>
  <c r="BF66" i="46"/>
  <c r="BF66" i="44"/>
  <c r="BN66" i="46"/>
  <c r="BN66" i="44"/>
  <c r="E67" i="46"/>
  <c r="E67" i="44"/>
  <c r="M67" i="46"/>
  <c r="M67" i="44"/>
  <c r="U67" i="46"/>
  <c r="U67" i="44"/>
  <c r="AC67" i="46"/>
  <c r="AC67" i="44"/>
  <c r="AK67" i="46"/>
  <c r="AK67" i="44"/>
  <c r="AS67" i="46"/>
  <c r="AS67" i="44"/>
  <c r="BA67" i="46"/>
  <c r="BA67" i="44"/>
  <c r="BI67" i="46"/>
  <c r="BI67" i="44"/>
  <c r="BQ67" i="46"/>
  <c r="BQ67" i="44"/>
  <c r="I68" i="46"/>
  <c r="I68" i="44"/>
  <c r="Q68" i="46"/>
  <c r="Q68" i="44"/>
  <c r="Y68" i="46"/>
  <c r="Y68" i="44"/>
  <c r="AG68" i="46"/>
  <c r="AG68" i="44"/>
  <c r="AO68" i="46"/>
  <c r="AO68" i="44"/>
  <c r="AW68" i="46"/>
  <c r="AW68" i="44"/>
  <c r="BE68" i="46"/>
  <c r="BE68" i="44"/>
  <c r="BM68" i="46"/>
  <c r="BM68" i="44"/>
  <c r="H70" i="46"/>
  <c r="H70" i="44"/>
  <c r="P70" i="46"/>
  <c r="P70" i="44"/>
  <c r="X70" i="46"/>
  <c r="X70" i="44"/>
  <c r="AF70" i="46"/>
  <c r="AF70" i="44"/>
  <c r="BD70" i="46"/>
  <c r="BD70" i="44"/>
  <c r="BL70" i="46"/>
  <c r="BL70" i="44"/>
  <c r="D71" i="46"/>
  <c r="D71" i="44"/>
  <c r="T71" i="46"/>
  <c r="T71" i="44"/>
  <c r="AJ71" i="46"/>
  <c r="AJ71" i="44"/>
  <c r="AR71" i="46"/>
  <c r="AR71" i="44"/>
  <c r="AZ71" i="46"/>
  <c r="AZ71" i="44"/>
  <c r="BH71" i="46"/>
  <c r="BH71" i="44"/>
  <c r="H72" i="46"/>
  <c r="H72" i="44"/>
  <c r="X54" i="46"/>
  <c r="X54" i="44"/>
  <c r="V55" i="46"/>
  <c r="V55" i="44"/>
  <c r="J56" i="46"/>
  <c r="J56" i="44"/>
  <c r="R56" i="46"/>
  <c r="R56" i="44"/>
  <c r="Z56" i="46"/>
  <c r="Z56" i="44"/>
  <c r="AH56" i="46"/>
  <c r="AH56" i="44"/>
  <c r="T36" i="44"/>
  <c r="BL37" i="44"/>
  <c r="AE39" i="44"/>
  <c r="BN52" i="44"/>
  <c r="BL54" i="44"/>
  <c r="AT55" i="44"/>
  <c r="P72" i="44"/>
  <c r="X72" i="44"/>
  <c r="AF72" i="44"/>
  <c r="AN72" i="44"/>
  <c r="AV72" i="44"/>
  <c r="BD72" i="44"/>
  <c r="BL72" i="44"/>
  <c r="F73" i="44"/>
  <c r="BM50" i="44"/>
  <c r="AX52" i="44"/>
  <c r="Z74" i="44"/>
  <c r="BN74" i="44"/>
  <c r="J74" i="46"/>
  <c r="J74" i="44"/>
  <c r="R74" i="46"/>
  <c r="R74" i="44"/>
  <c r="AH74" i="46"/>
  <c r="AH74" i="44"/>
  <c r="AP74" i="46"/>
  <c r="AP74" i="44"/>
  <c r="BF74" i="46"/>
  <c r="BF74" i="44"/>
  <c r="D75" i="46"/>
  <c r="D75" i="44"/>
  <c r="L75" i="46"/>
  <c r="L75" i="44"/>
  <c r="T75" i="46"/>
  <c r="T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F79" i="46"/>
  <c r="AF79" i="44"/>
  <c r="AN79" i="46"/>
  <c r="AN79" i="44"/>
  <c r="AV79" i="46"/>
  <c r="AV79" i="44"/>
  <c r="BD79" i="46"/>
  <c r="BD79" i="44"/>
  <c r="BL79" i="46"/>
  <c r="BL79"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G83" i="46"/>
  <c r="G83" i="44"/>
  <c r="O83" i="46"/>
  <c r="O83" i="44"/>
  <c r="W83" i="46"/>
  <c r="W83" i="44"/>
  <c r="AE83" i="46"/>
  <c r="AE83" i="44"/>
  <c r="AM83" i="46"/>
  <c r="AM83" i="44"/>
  <c r="AU83" i="46"/>
  <c r="AU83" i="44"/>
  <c r="BC83" i="46"/>
  <c r="BC83" i="44"/>
  <c r="BK83" i="46"/>
  <c r="BK83" i="44"/>
  <c r="K84" i="46"/>
  <c r="K84" i="44"/>
  <c r="S84" i="46"/>
  <c r="S84" i="44"/>
  <c r="AA84" i="46"/>
  <c r="AA84" i="44"/>
  <c r="AI84" i="46"/>
  <c r="AI84" i="44"/>
  <c r="AQ84" i="46"/>
  <c r="AQ84" i="44"/>
  <c r="AY84" i="46"/>
  <c r="AY84" i="44"/>
  <c r="BG84" i="46"/>
  <c r="BG84" i="44"/>
  <c r="BO84" i="46"/>
  <c r="BO84" i="44"/>
  <c r="F85" i="46"/>
  <c r="F85" i="44"/>
  <c r="N85" i="46"/>
  <c r="N85" i="44"/>
  <c r="V85" i="46"/>
  <c r="V85" i="44"/>
  <c r="AD85" i="46"/>
  <c r="AD85" i="44"/>
  <c r="AL85" i="46"/>
  <c r="AL85" i="44"/>
  <c r="AT85" i="46"/>
  <c r="AT85" i="44"/>
  <c r="BB85" i="46"/>
  <c r="BB85" i="44"/>
  <c r="BJ85" i="46"/>
  <c r="BJ85" i="44"/>
  <c r="I86" i="46"/>
  <c r="I86" i="44"/>
  <c r="Q86" i="46"/>
  <c r="Q86" i="44"/>
  <c r="Y86" i="46"/>
  <c r="Y86" i="44"/>
  <c r="AG86" i="46"/>
  <c r="AG86" i="44"/>
  <c r="AO86" i="46"/>
  <c r="AO86" i="44"/>
  <c r="AW86" i="46"/>
  <c r="AW86" i="44"/>
  <c r="BE86" i="46"/>
  <c r="BE86" i="44"/>
  <c r="BM86" i="46"/>
  <c r="BM86" i="44"/>
  <c r="D87" i="46"/>
  <c r="D87" i="44"/>
  <c r="L87" i="46"/>
  <c r="L87" i="44"/>
  <c r="T87" i="46"/>
  <c r="T87" i="44"/>
  <c r="AB87" i="46"/>
  <c r="AB87" i="44"/>
  <c r="AJ87" i="46"/>
  <c r="AJ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D89" i="46"/>
  <c r="D89" i="44"/>
  <c r="L89" i="46"/>
  <c r="L89" i="44"/>
  <c r="T89" i="46"/>
  <c r="T89" i="44"/>
  <c r="AB89" i="46"/>
  <c r="AB89" i="44"/>
  <c r="AJ89" i="46"/>
  <c r="AJ89" i="44"/>
  <c r="AR89" i="46"/>
  <c r="AR89" i="44"/>
  <c r="AZ89" i="46"/>
  <c r="AZ89" i="44"/>
  <c r="BH89" i="46"/>
  <c r="BH89" i="44"/>
  <c r="BP89" i="46"/>
  <c r="BP89" i="44"/>
  <c r="G90" i="46"/>
  <c r="G90" i="44"/>
  <c r="O90" i="46"/>
  <c r="O90" i="44"/>
  <c r="W90" i="46"/>
  <c r="W90" i="44"/>
  <c r="AE90" i="46"/>
  <c r="AE90" i="44"/>
  <c r="AM90" i="46"/>
  <c r="AM90" i="44"/>
  <c r="AU90" i="46"/>
  <c r="AU90" i="44"/>
  <c r="BC90" i="46"/>
  <c r="BC90" i="44"/>
  <c r="BK90" i="46"/>
  <c r="BK90" i="44"/>
  <c r="I91" i="46"/>
  <c r="I91" i="44"/>
  <c r="Q91" i="46"/>
  <c r="Q91" i="44"/>
  <c r="Y91" i="46"/>
  <c r="Y91" i="44"/>
  <c r="AG91" i="46"/>
  <c r="AG91" i="44"/>
  <c r="AO91" i="46"/>
  <c r="AO91" i="44"/>
  <c r="AW91" i="46"/>
  <c r="AW91" i="44"/>
  <c r="BE91" i="46"/>
  <c r="BE91" i="44"/>
  <c r="BM91" i="46"/>
  <c r="BM91" i="44"/>
  <c r="BA92" i="46"/>
  <c r="BA92" i="44"/>
  <c r="BI92" i="46"/>
  <c r="BI92" i="44"/>
  <c r="BQ92" i="46"/>
  <c r="BQ92" i="44"/>
  <c r="AW93" i="46"/>
  <c r="AW93" i="44"/>
  <c r="BE93" i="46"/>
  <c r="BE93" i="44"/>
  <c r="BM93" i="46"/>
  <c r="BM93" i="44"/>
  <c r="D94" i="46"/>
  <c r="D94" i="44"/>
  <c r="L94" i="46"/>
  <c r="L94" i="44"/>
  <c r="T94" i="46"/>
  <c r="T94" i="44"/>
  <c r="AB94" i="46"/>
  <c r="AB94" i="44"/>
  <c r="AJ94" i="46"/>
  <c r="AJ94" i="44"/>
  <c r="AR94" i="46"/>
  <c r="AR94" i="44"/>
  <c r="AZ94" i="46"/>
  <c r="AZ94" i="44"/>
  <c r="BH94" i="46"/>
  <c r="BH94" i="44"/>
  <c r="BP94" i="46"/>
  <c r="BP94" i="44"/>
  <c r="K96" i="46"/>
  <c r="K96" i="44"/>
  <c r="S96" i="46"/>
  <c r="S96" i="44"/>
  <c r="AA96" i="46"/>
  <c r="AA96" i="44"/>
  <c r="AI96" i="46"/>
  <c r="AI96" i="44"/>
  <c r="AQ96" i="46"/>
  <c r="AQ96" i="44"/>
  <c r="AY96" i="46"/>
  <c r="AY96" i="44"/>
  <c r="BG96" i="46"/>
  <c r="BG96" i="44"/>
  <c r="BO96" i="46"/>
  <c r="BO96" i="44"/>
  <c r="G97" i="46"/>
  <c r="G97" i="44"/>
  <c r="O97" i="46"/>
  <c r="O97" i="44"/>
  <c r="W97" i="46"/>
  <c r="W97" i="44"/>
  <c r="AE97" i="46"/>
  <c r="AE97" i="44"/>
  <c r="AM97" i="46"/>
  <c r="AM97" i="44"/>
  <c r="AU97" i="46"/>
  <c r="AU97" i="44"/>
  <c r="BC97" i="46"/>
  <c r="BC97" i="44"/>
  <c r="BK97" i="46"/>
  <c r="BK97" i="44"/>
  <c r="K98" i="46"/>
  <c r="K98" i="44"/>
  <c r="S98" i="46"/>
  <c r="S98" i="44"/>
  <c r="AA98" i="46"/>
  <c r="AA98" i="44"/>
  <c r="AI98" i="46"/>
  <c r="AI98" i="44"/>
  <c r="AQ98" i="46"/>
  <c r="AQ98" i="44"/>
  <c r="AY98" i="46"/>
  <c r="AY98" i="44"/>
  <c r="BG98" i="46"/>
  <c r="BG98" i="44"/>
  <c r="BO98" i="46"/>
  <c r="BO98" i="44"/>
  <c r="J100" i="46"/>
  <c r="J100" i="44"/>
  <c r="R100" i="46"/>
  <c r="R100" i="44"/>
  <c r="Z100" i="46"/>
  <c r="Z100" i="44"/>
  <c r="AH100" i="46"/>
  <c r="AH100" i="44"/>
  <c r="AP100" i="46"/>
  <c r="AP100" i="44"/>
  <c r="AX100" i="46"/>
  <c r="AX100" i="44"/>
  <c r="BF100" i="46"/>
  <c r="BF100" i="44"/>
  <c r="BN100" i="46"/>
  <c r="BN100" i="44"/>
  <c r="F101" i="46"/>
  <c r="F101" i="44"/>
  <c r="N101" i="46"/>
  <c r="N101" i="44"/>
  <c r="V101" i="46"/>
  <c r="V101" i="44"/>
  <c r="AD101" i="46"/>
  <c r="AD101" i="44"/>
  <c r="AL101" i="46"/>
  <c r="AL101" i="44"/>
  <c r="AT101" i="46"/>
  <c r="AT101" i="44"/>
  <c r="BB101" i="46"/>
  <c r="BB101" i="44"/>
  <c r="BJ101" i="46"/>
  <c r="BJ101" i="44"/>
  <c r="J102" i="46"/>
  <c r="J102" i="44"/>
  <c r="R102" i="46"/>
  <c r="R102" i="44"/>
  <c r="Z102" i="46"/>
  <c r="Z102" i="44"/>
  <c r="AH102" i="46"/>
  <c r="AH102" i="44"/>
  <c r="AP102" i="46"/>
  <c r="AP102" i="44"/>
  <c r="AX102" i="46"/>
  <c r="AX102" i="44"/>
  <c r="BF102" i="46"/>
  <c r="BF102" i="44"/>
  <c r="BN102" i="46"/>
  <c r="BN102" i="44"/>
  <c r="D64" i="46"/>
  <c r="D64" i="44"/>
  <c r="L64" i="46"/>
  <c r="L64" i="44"/>
  <c r="T64" i="46"/>
  <c r="T64" i="44"/>
  <c r="AB64" i="46"/>
  <c r="AB64" i="44"/>
  <c r="AJ64" i="46"/>
  <c r="AJ64" i="44"/>
  <c r="AR64" i="46"/>
  <c r="AR64" i="44"/>
  <c r="AZ64" i="46"/>
  <c r="AZ64" i="44"/>
  <c r="BH64" i="46"/>
  <c r="BH64" i="44"/>
  <c r="BP64" i="46"/>
  <c r="BP64" i="44"/>
  <c r="I104" i="44"/>
  <c r="Q104" i="44"/>
  <c r="Y104" i="44"/>
  <c r="AG104" i="44"/>
  <c r="AO104" i="44"/>
  <c r="AW104" i="44"/>
  <c r="BE104" i="44"/>
  <c r="BM104" i="44"/>
  <c r="D107" i="44"/>
  <c r="L107" i="44"/>
  <c r="T107" i="44"/>
  <c r="AB107" i="44"/>
  <c r="AJ107" i="44"/>
  <c r="AR107" i="44"/>
  <c r="AZ107" i="44"/>
  <c r="BH107" i="44"/>
  <c r="BP107" i="44"/>
  <c r="F110" i="44"/>
  <c r="N110" i="44"/>
  <c r="V110" i="44"/>
  <c r="AD110" i="44"/>
  <c r="AL110" i="44"/>
  <c r="AT110" i="44"/>
  <c r="BB110" i="44"/>
  <c r="BJ110" i="44"/>
  <c r="K116" i="44"/>
  <c r="S116" i="44"/>
  <c r="AA116" i="44"/>
  <c r="AI116" i="44"/>
  <c r="AQ116" i="44"/>
  <c r="AY116" i="44"/>
  <c r="BG116" i="44"/>
  <c r="BO116" i="44"/>
  <c r="AP56" i="44"/>
  <c r="J118" i="44"/>
  <c r="R118" i="44"/>
  <c r="Z118" i="44"/>
  <c r="AH118" i="44"/>
  <c r="AP118" i="44"/>
  <c r="AX118" i="44"/>
  <c r="BF118" i="44"/>
  <c r="BN118" i="44"/>
  <c r="F103" i="46"/>
  <c r="F103" i="44"/>
  <c r="N103" i="46"/>
  <c r="N103" i="44"/>
  <c r="V103" i="46"/>
  <c r="V103" i="44"/>
  <c r="AD103" i="46"/>
  <c r="AD103" i="44"/>
  <c r="AL103" i="46"/>
  <c r="AL103" i="44"/>
  <c r="AT103" i="46"/>
  <c r="AT103" i="44"/>
  <c r="BB103" i="46"/>
  <c r="BB103" i="44"/>
  <c r="BJ103" i="46"/>
  <c r="BJ103" i="44"/>
  <c r="E105" i="46"/>
  <c r="E105" i="44"/>
  <c r="M105" i="46"/>
  <c r="M105" i="44"/>
  <c r="U105" i="46"/>
  <c r="U105" i="44"/>
  <c r="AC105" i="46"/>
  <c r="AC105" i="44"/>
  <c r="AK105" i="46"/>
  <c r="AK105" i="44"/>
  <c r="AS105" i="46"/>
  <c r="AS105" i="44"/>
  <c r="BA105" i="46"/>
  <c r="BA105" i="44"/>
  <c r="BI105" i="46"/>
  <c r="BI105" i="44"/>
  <c r="BQ105" i="46"/>
  <c r="BQ105" i="44"/>
  <c r="H106" i="46"/>
  <c r="H106" i="44"/>
  <c r="P106" i="46"/>
  <c r="P106" i="44"/>
  <c r="X106" i="46"/>
  <c r="X106" i="44"/>
  <c r="AF106" i="46"/>
  <c r="AF106" i="44"/>
  <c r="AN106" i="46"/>
  <c r="AN106" i="44"/>
  <c r="AV106" i="46"/>
  <c r="AV106" i="44"/>
  <c r="BD106" i="46"/>
  <c r="BD106" i="44"/>
  <c r="BL106" i="46"/>
  <c r="BL106" i="44"/>
  <c r="G108" i="46"/>
  <c r="G108" i="44"/>
  <c r="O108" i="46"/>
  <c r="O108" i="44"/>
  <c r="W108" i="46"/>
  <c r="W108" i="44"/>
  <c r="AE108" i="46"/>
  <c r="AE108" i="44"/>
  <c r="AM108" i="46"/>
  <c r="AM108" i="44"/>
  <c r="AU108" i="46"/>
  <c r="AU108" i="44"/>
  <c r="BC108" i="46"/>
  <c r="BC108" i="44"/>
  <c r="BK108" i="46"/>
  <c r="BK108" i="44"/>
  <c r="K109" i="46"/>
  <c r="K109" i="44"/>
  <c r="S109" i="46"/>
  <c r="S109" i="44"/>
  <c r="AA109" i="46"/>
  <c r="AA109" i="44"/>
  <c r="AI109" i="46"/>
  <c r="AI109" i="44"/>
  <c r="AQ109" i="46"/>
  <c r="AQ109" i="44"/>
  <c r="AY109" i="46"/>
  <c r="AY109" i="44"/>
  <c r="BG109" i="46"/>
  <c r="BG109" i="44"/>
  <c r="BO109" i="46"/>
  <c r="BO109" i="44"/>
  <c r="I111" i="46"/>
  <c r="I111" i="44"/>
  <c r="Q111" i="46"/>
  <c r="Q111" i="44"/>
  <c r="Y111" i="46"/>
  <c r="Y111" i="44"/>
  <c r="AG111" i="46"/>
  <c r="AG111" i="44"/>
  <c r="AO111" i="46"/>
  <c r="AO111" i="44"/>
  <c r="AW111" i="46"/>
  <c r="AW111" i="44"/>
  <c r="BE111" i="46"/>
  <c r="BE111" i="44"/>
  <c r="BM111" i="46"/>
  <c r="BM111" i="44"/>
  <c r="D112" i="46"/>
  <c r="D112" i="44"/>
  <c r="L112" i="46"/>
  <c r="L112" i="44"/>
  <c r="T112" i="46"/>
  <c r="T112" i="44"/>
  <c r="AB112" i="46"/>
  <c r="AB112" i="44"/>
  <c r="AJ112" i="46"/>
  <c r="AJ112" i="44"/>
  <c r="AR112" i="46"/>
  <c r="AR112" i="44"/>
  <c r="AZ112" i="46"/>
  <c r="AZ112" i="44"/>
  <c r="BH112" i="46"/>
  <c r="BH112" i="44"/>
  <c r="BP112" i="46"/>
  <c r="BP112" i="44"/>
  <c r="K114" i="46"/>
  <c r="K114" i="44"/>
  <c r="S114" i="46"/>
  <c r="S114" i="44"/>
  <c r="AA114" i="46"/>
  <c r="AA114" i="44"/>
  <c r="AI114" i="46"/>
  <c r="AI114" i="44"/>
  <c r="AQ114" i="46"/>
  <c r="AQ114" i="44"/>
  <c r="AY114" i="46"/>
  <c r="AY114" i="44"/>
  <c r="BG114" i="46"/>
  <c r="BG114" i="44"/>
  <c r="G115" i="46"/>
  <c r="G115" i="44"/>
  <c r="O115" i="46"/>
  <c r="O115" i="44"/>
  <c r="W115" i="46"/>
  <c r="W115" i="44"/>
  <c r="AE115" i="46"/>
  <c r="AE115" i="44"/>
  <c r="AM115" i="46"/>
  <c r="AM115" i="44"/>
  <c r="AU115" i="46"/>
  <c r="AU115" i="44"/>
  <c r="BC115" i="46"/>
  <c r="BC115" i="44"/>
  <c r="BK115" i="46"/>
  <c r="BK115" i="44"/>
  <c r="G117" i="46"/>
  <c r="G117" i="44"/>
  <c r="O117" i="46"/>
  <c r="O117" i="44"/>
  <c r="W117" i="46"/>
  <c r="W117" i="44"/>
  <c r="AE117" i="46"/>
  <c r="AE117" i="44"/>
  <c r="AM117" i="46"/>
  <c r="AM117" i="44"/>
  <c r="AU117" i="46"/>
  <c r="AU117" i="44"/>
  <c r="BC117" i="46"/>
  <c r="BC117" i="44"/>
  <c r="BK117" i="46"/>
  <c r="BK117" i="44"/>
  <c r="F119" i="46"/>
  <c r="F119" i="44"/>
  <c r="N119" i="46"/>
  <c r="N119" i="44"/>
  <c r="V119" i="46"/>
  <c r="V119" i="44"/>
  <c r="AD119" i="46"/>
  <c r="AD119" i="44"/>
  <c r="AL119" i="46"/>
  <c r="AL119" i="44"/>
  <c r="AT119" i="46"/>
  <c r="AT119" i="44"/>
  <c r="BB119" i="46"/>
  <c r="BB119" i="44"/>
  <c r="BJ119" i="46"/>
  <c r="BJ119" i="44"/>
  <c r="E121" i="46"/>
  <c r="E121"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D123" i="46"/>
  <c r="D123" i="44"/>
  <c r="L123" i="46"/>
  <c r="L123" i="44"/>
  <c r="T123" i="46"/>
  <c r="T123" i="44"/>
  <c r="AB123" i="46"/>
  <c r="AB123" i="44"/>
  <c r="AJ123" i="46"/>
  <c r="AJ123" i="44"/>
  <c r="AR123" i="46"/>
  <c r="AR123" i="44"/>
  <c r="AZ123" i="46"/>
  <c r="AZ123" i="44"/>
  <c r="BH123" i="46"/>
  <c r="BH123" i="44"/>
  <c r="BP123" i="46"/>
  <c r="BP123" i="44"/>
  <c r="H124" i="46"/>
  <c r="H124" i="44"/>
  <c r="P124" i="46"/>
  <c r="P124" i="44"/>
  <c r="X124" i="46"/>
  <c r="X124" i="44"/>
  <c r="AF124" i="46"/>
  <c r="AF124" i="44"/>
  <c r="AN124" i="46"/>
  <c r="AN124" i="44"/>
  <c r="AV124" i="46"/>
  <c r="AV124" i="44"/>
  <c r="BD124" i="46"/>
  <c r="BD124" i="44"/>
  <c r="BL124" i="46"/>
  <c r="BL124" i="44"/>
  <c r="S125" i="46"/>
  <c r="S125" i="44"/>
  <c r="AA125" i="46"/>
  <c r="AA125" i="44"/>
  <c r="AI125" i="46"/>
  <c r="AI125" i="44"/>
  <c r="AQ125" i="46"/>
  <c r="AQ125" i="44"/>
  <c r="AY125" i="46"/>
  <c r="AY125" i="44"/>
  <c r="BG125" i="46"/>
  <c r="BG125" i="44"/>
  <c r="BO125" i="46"/>
  <c r="BO125" i="44"/>
  <c r="G126" i="46"/>
  <c r="G126" i="44"/>
  <c r="O126" i="46"/>
  <c r="O126" i="44"/>
  <c r="W126" i="46"/>
  <c r="W126" i="44"/>
  <c r="AE126" i="46"/>
  <c r="AE126" i="44"/>
  <c r="AM126" i="46"/>
  <c r="AM126" i="44"/>
  <c r="AU126" i="46"/>
  <c r="AU126" i="44"/>
  <c r="BC126" i="46"/>
  <c r="BC126" i="44"/>
  <c r="BK126" i="46"/>
  <c r="BK126" i="44"/>
  <c r="J127" i="46"/>
  <c r="J127" i="44"/>
  <c r="R127" i="46"/>
  <c r="R127" i="44"/>
  <c r="Z127" i="46"/>
  <c r="Z127" i="44"/>
  <c r="AH127" i="46"/>
  <c r="AH127" i="44"/>
  <c r="AP127" i="46"/>
  <c r="AP127" i="44"/>
  <c r="AX127" i="46"/>
  <c r="AX127" i="44"/>
  <c r="BF127" i="46"/>
  <c r="BF127" i="44"/>
  <c r="BN127" i="46"/>
  <c r="BN127" i="44"/>
  <c r="F128" i="46"/>
  <c r="F128" i="44"/>
  <c r="N128" i="46"/>
  <c r="N128" i="44"/>
  <c r="V128" i="46"/>
  <c r="V128" i="44"/>
  <c r="AD128" i="46"/>
  <c r="AD128" i="44"/>
  <c r="AL128" i="46"/>
  <c r="AL128" i="44"/>
  <c r="AT128" i="46"/>
  <c r="AT128" i="44"/>
  <c r="BB128" i="46"/>
  <c r="BB128" i="44"/>
  <c r="BJ128" i="46"/>
  <c r="BJ128" i="44"/>
  <c r="I129" i="46"/>
  <c r="I129" i="44"/>
  <c r="Q129" i="46"/>
  <c r="Q129" i="44"/>
  <c r="Y129" i="46"/>
  <c r="Y129" i="44"/>
  <c r="AG129" i="46"/>
  <c r="AG129" i="44"/>
  <c r="AO129" i="46"/>
  <c r="AO129" i="44"/>
  <c r="AW129" i="46"/>
  <c r="AW129" i="44"/>
  <c r="BE129" i="46"/>
  <c r="BE129" i="44"/>
  <c r="BM129" i="46"/>
  <c r="BM129"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I133" i="46"/>
  <c r="I133" i="44"/>
  <c r="Q133" i="46"/>
  <c r="Q133" i="44"/>
  <c r="Y133" i="46"/>
  <c r="Y133" i="44"/>
  <c r="AG133" i="46"/>
  <c r="AG133" i="44"/>
  <c r="AO133" i="46"/>
  <c r="AO133" i="44"/>
  <c r="AW133" i="46"/>
  <c r="AW133" i="44"/>
  <c r="BE133" i="46"/>
  <c r="BE133" i="44"/>
  <c r="BM133" i="46"/>
  <c r="BM133" i="44"/>
  <c r="G135" i="46"/>
  <c r="G135" i="44"/>
  <c r="O135" i="46"/>
  <c r="O135" i="44"/>
  <c r="W135" i="46"/>
  <c r="W135" i="44"/>
  <c r="AE135" i="46"/>
  <c r="AE135" i="44"/>
  <c r="AM135" i="46"/>
  <c r="AM135" i="44"/>
  <c r="AU135" i="46"/>
  <c r="AU135" i="44"/>
  <c r="BC135" i="46"/>
  <c r="BC135" i="44"/>
  <c r="BK135" i="46"/>
  <c r="BK135" i="44"/>
  <c r="K136" i="46"/>
  <c r="K136" i="44"/>
  <c r="S136" i="46"/>
  <c r="S136" i="44"/>
  <c r="AA136" i="46"/>
  <c r="AA136" i="44"/>
  <c r="AI136" i="46"/>
  <c r="AI136" i="44"/>
  <c r="AQ136" i="46"/>
  <c r="AQ136" i="44"/>
  <c r="AY136" i="46"/>
  <c r="AY136" i="44"/>
  <c r="BG136" i="46"/>
  <c r="BG136" i="44"/>
  <c r="BO136" i="46"/>
  <c r="BO136" i="44"/>
  <c r="E137" i="46"/>
  <c r="E137" i="44"/>
  <c r="M137" i="46"/>
  <c r="M137" i="44"/>
  <c r="U137" i="46"/>
  <c r="U137" i="44"/>
  <c r="AC137" i="46"/>
  <c r="AC137" i="44"/>
  <c r="AK137" i="46"/>
  <c r="AK137" i="44"/>
  <c r="AS137" i="46"/>
  <c r="AS137" i="44"/>
  <c r="BA137" i="46"/>
  <c r="BA137" i="44"/>
  <c r="BI137" i="46"/>
  <c r="BI137" i="44"/>
  <c r="BQ137" i="46"/>
  <c r="BQ137" i="44"/>
  <c r="I138" i="46"/>
  <c r="I138" i="44"/>
  <c r="Q138" i="46"/>
  <c r="Q138" i="44"/>
  <c r="Y138" i="46"/>
  <c r="Y138" i="44"/>
  <c r="AG138" i="46"/>
  <c r="AG138" i="44"/>
  <c r="AO138" i="46"/>
  <c r="AO138" i="44"/>
  <c r="AW138" i="46"/>
  <c r="AW138" i="44"/>
  <c r="BE138" i="46"/>
  <c r="BE138" i="44"/>
  <c r="BM138" i="46"/>
  <c r="BM138" i="44"/>
  <c r="D139" i="46"/>
  <c r="D139" i="44"/>
  <c r="L139" i="46"/>
  <c r="L139" i="44"/>
  <c r="T139" i="46"/>
  <c r="T139" i="44"/>
  <c r="AB139" i="46"/>
  <c r="AB139" i="44"/>
  <c r="AJ139" i="46"/>
  <c r="AJ139" i="44"/>
  <c r="AR139" i="46"/>
  <c r="AR139" i="44"/>
  <c r="AZ139" i="46"/>
  <c r="AZ139" i="44"/>
  <c r="BH139" i="46"/>
  <c r="BH139" i="44"/>
  <c r="BP139" i="46"/>
  <c r="BP139" i="44"/>
  <c r="H140" i="46"/>
  <c r="H140" i="44"/>
  <c r="P140" i="46"/>
  <c r="P140" i="44"/>
  <c r="X140" i="46"/>
  <c r="X140" i="44"/>
  <c r="AF140" i="46"/>
  <c r="AF140" i="44"/>
  <c r="AN140" i="46"/>
  <c r="AN140" i="44"/>
  <c r="AV140" i="44"/>
  <c r="BD140" i="44"/>
  <c r="BL140" i="44"/>
  <c r="G144" i="44"/>
  <c r="O144" i="44"/>
  <c r="W144" i="44"/>
  <c r="AE144" i="44"/>
  <c r="AM144" i="44"/>
  <c r="AU144" i="44"/>
  <c r="BC144" i="44"/>
  <c r="BK144" i="44"/>
  <c r="K150" i="44"/>
  <c r="S150" i="44"/>
  <c r="AA150" i="44"/>
  <c r="AI150" i="44"/>
  <c r="AQ150" i="44"/>
  <c r="AY150" i="44"/>
  <c r="BG150" i="44"/>
  <c r="BO150" i="44"/>
  <c r="E157" i="44"/>
  <c r="M157" i="44"/>
  <c r="U157" i="44"/>
  <c r="AC157" i="44"/>
  <c r="AK157" i="44"/>
  <c r="AS157" i="44"/>
  <c r="BA157" i="44"/>
  <c r="BI157" i="44"/>
  <c r="BQ157" i="44"/>
  <c r="J147" i="44"/>
  <c r="R147" i="44"/>
  <c r="Z147" i="44"/>
  <c r="AH147" i="44"/>
  <c r="AP147" i="44"/>
  <c r="AX147" i="44"/>
  <c r="BF147" i="44"/>
  <c r="BN147" i="44"/>
  <c r="F153" i="44"/>
  <c r="N153" i="44"/>
  <c r="V153" i="44"/>
  <c r="AD153" i="44"/>
  <c r="AL153" i="44"/>
  <c r="AT153" i="44"/>
  <c r="BB153" i="44"/>
  <c r="BJ153" i="44"/>
  <c r="E160" i="44"/>
  <c r="M160" i="44"/>
  <c r="U160" i="44"/>
  <c r="AC160" i="44"/>
  <c r="AK160" i="44"/>
  <c r="AS160" i="44"/>
  <c r="BA160" i="44"/>
  <c r="BI160" i="44"/>
  <c r="BQ160" i="44"/>
  <c r="G163" i="44"/>
  <c r="O163" i="44"/>
  <c r="W163" i="44"/>
  <c r="AE163" i="44"/>
  <c r="AM163" i="44"/>
  <c r="AU163" i="44"/>
  <c r="P142" i="46"/>
  <c r="P142" i="44"/>
  <c r="X142" i="46"/>
  <c r="X142" i="44"/>
  <c r="AF142" i="46"/>
  <c r="AF142" i="44"/>
  <c r="AN142" i="46"/>
  <c r="AN142" i="44"/>
  <c r="AV142" i="46"/>
  <c r="AV142" i="44"/>
  <c r="BD142" i="46"/>
  <c r="BD142" i="44"/>
  <c r="BL142" i="46"/>
  <c r="BL142" i="44"/>
  <c r="K143" i="46"/>
  <c r="K143" i="44"/>
  <c r="S143" i="46"/>
  <c r="S143" i="44"/>
  <c r="AA143" i="46"/>
  <c r="AA143" i="44"/>
  <c r="AI143" i="46"/>
  <c r="AI143" i="44"/>
  <c r="AQ143" i="46"/>
  <c r="AQ143" i="44"/>
  <c r="AY143" i="46"/>
  <c r="AY143" i="44"/>
  <c r="BG143" i="46"/>
  <c r="BG143" i="44"/>
  <c r="F146" i="46"/>
  <c r="F146" i="44"/>
  <c r="N146" i="46"/>
  <c r="N146" i="44"/>
  <c r="V146" i="46"/>
  <c r="V146" i="44"/>
  <c r="AD146" i="46"/>
  <c r="AD146" i="44"/>
  <c r="AL146" i="46"/>
  <c r="AL146" i="44"/>
  <c r="AT146" i="46"/>
  <c r="AT146" i="44"/>
  <c r="BB146" i="46"/>
  <c r="BB146" i="44"/>
  <c r="BJ146" i="46"/>
  <c r="BJ146" i="44"/>
  <c r="F148" i="46"/>
  <c r="F148" i="44"/>
  <c r="N148" i="46"/>
  <c r="N148" i="44"/>
  <c r="V148" i="46"/>
  <c r="V148" i="44"/>
  <c r="AD148" i="46"/>
  <c r="AD148" i="44"/>
  <c r="AL148" i="46"/>
  <c r="AL148" i="44"/>
  <c r="AT148" i="46"/>
  <c r="AT148" i="44"/>
  <c r="BB148" i="46"/>
  <c r="BB148" i="44"/>
  <c r="BJ148" i="46"/>
  <c r="BJ148" i="44"/>
  <c r="G149" i="46"/>
  <c r="G149" i="44"/>
  <c r="O149" i="46"/>
  <c r="O149" i="44"/>
  <c r="W149" i="46"/>
  <c r="W149" i="44"/>
  <c r="AE149" i="46"/>
  <c r="AE149" i="44"/>
  <c r="AM149" i="46"/>
  <c r="AM149" i="44"/>
  <c r="AU149" i="46"/>
  <c r="AU149" i="44"/>
  <c r="BC149" i="46"/>
  <c r="BC149" i="44"/>
  <c r="BK149" i="46"/>
  <c r="BK149" i="44"/>
  <c r="F151" i="46"/>
  <c r="F151" i="44"/>
  <c r="N151" i="46"/>
  <c r="N151" i="44"/>
  <c r="V151" i="46"/>
  <c r="V151" i="44"/>
  <c r="AD151" i="46"/>
  <c r="AD151" i="44"/>
  <c r="AL151" i="46"/>
  <c r="AL151" i="44"/>
  <c r="AT151" i="46"/>
  <c r="AT151" i="44"/>
  <c r="BB151" i="46"/>
  <c r="BB151" i="44"/>
  <c r="BJ151" i="46"/>
  <c r="BJ151" i="44"/>
  <c r="J152" i="46"/>
  <c r="J152" i="44"/>
  <c r="R152" i="46"/>
  <c r="R152" i="44"/>
  <c r="Z152" i="46"/>
  <c r="Z152" i="44"/>
  <c r="AH152" i="46"/>
  <c r="AH152" i="44"/>
  <c r="AP152" i="46"/>
  <c r="AP152" i="44"/>
  <c r="AX152" i="46"/>
  <c r="AX152" i="44"/>
  <c r="BF152" i="46"/>
  <c r="BF152" i="44"/>
  <c r="BN152" i="46"/>
  <c r="BN152" i="44"/>
  <c r="J154" i="46"/>
  <c r="J154" i="44"/>
  <c r="R154" i="46"/>
  <c r="R154" i="44"/>
  <c r="Z154" i="46"/>
  <c r="Z154" i="44"/>
  <c r="AH154" i="46"/>
  <c r="AH154" i="44"/>
  <c r="AP154" i="46"/>
  <c r="AP154" i="44"/>
  <c r="AX154" i="46"/>
  <c r="AX154" i="44"/>
  <c r="BF154" i="46"/>
  <c r="BF154" i="44"/>
  <c r="BN154" i="46"/>
  <c r="BN154" i="44"/>
  <c r="F155" i="46"/>
  <c r="F155" i="44"/>
  <c r="N155" i="46"/>
  <c r="N155" i="44"/>
  <c r="V155" i="46"/>
  <c r="V155" i="44"/>
  <c r="AD155" i="46"/>
  <c r="AD155" i="44"/>
  <c r="AL155" i="46"/>
  <c r="AL155" i="44"/>
  <c r="AT155" i="46"/>
  <c r="AT155" i="44"/>
  <c r="BB155" i="46"/>
  <c r="BB155" i="44"/>
  <c r="BJ155" i="46"/>
  <c r="BJ155" i="44"/>
  <c r="J156" i="46"/>
  <c r="J156" i="44"/>
  <c r="R156" i="46"/>
  <c r="R156" i="44"/>
  <c r="Z156" i="46"/>
  <c r="Z156" i="44"/>
  <c r="AH156" i="46"/>
  <c r="AH156" i="44"/>
  <c r="AP156" i="46"/>
  <c r="AP156" i="44"/>
  <c r="AX156" i="46"/>
  <c r="AX156" i="44"/>
  <c r="BF156" i="46"/>
  <c r="BF156" i="44"/>
  <c r="BN156" i="46"/>
  <c r="BN156" i="44"/>
  <c r="D159" i="46"/>
  <c r="D159" i="44"/>
  <c r="L159" i="46"/>
  <c r="L159" i="44"/>
  <c r="T159" i="46"/>
  <c r="T159" i="44"/>
  <c r="AB159" i="46"/>
  <c r="AB159" i="44"/>
  <c r="AJ159" i="46"/>
  <c r="AJ159" i="44"/>
  <c r="AR159" i="46"/>
  <c r="AR159" i="44"/>
  <c r="AZ159" i="46"/>
  <c r="AZ159" i="44"/>
  <c r="BH159" i="46"/>
  <c r="BH159" i="44"/>
  <c r="BP159" i="46"/>
  <c r="BP159" i="44"/>
  <c r="I161" i="46"/>
  <c r="I161" i="44"/>
  <c r="Q161" i="46"/>
  <c r="Q161" i="44"/>
  <c r="Y161" i="46"/>
  <c r="Y161" i="44"/>
  <c r="AG161" i="46"/>
  <c r="AG161" i="44"/>
  <c r="AO161" i="46"/>
  <c r="AO161" i="44"/>
  <c r="AW161" i="46"/>
  <c r="AW161" i="44"/>
  <c r="BE161" i="46"/>
  <c r="BE161" i="44"/>
  <c r="BM161" i="46"/>
  <c r="BM161" i="44"/>
  <c r="K164" i="46"/>
  <c r="K164" i="44"/>
  <c r="S164" i="46"/>
  <c r="S164" i="44"/>
  <c r="AA164" i="46"/>
  <c r="AA164" i="44"/>
  <c r="AI164" i="46"/>
  <c r="AI164" i="44"/>
  <c r="AQ164" i="46"/>
  <c r="AQ164" i="44"/>
  <c r="AY164" i="46"/>
  <c r="AY164" i="44"/>
  <c r="BG164" i="46"/>
  <c r="BG164" i="44"/>
  <c r="BO164" i="46"/>
  <c r="BO164" i="44"/>
  <c r="G165" i="46"/>
  <c r="G165" i="44"/>
  <c r="O165" i="46"/>
  <c r="O165" i="44"/>
  <c r="W165" i="46"/>
  <c r="W165" i="44"/>
  <c r="AE165" i="46"/>
  <c r="AE165" i="44"/>
  <c r="AM165" i="46"/>
  <c r="AM165" i="44"/>
  <c r="AU165" i="46"/>
  <c r="AU165" i="44"/>
  <c r="BC165" i="46"/>
  <c r="BC165" i="44"/>
  <c r="BK165" i="46"/>
  <c r="BK165" i="44"/>
  <c r="J168" i="46"/>
  <c r="J168" i="44"/>
  <c r="R168" i="46"/>
  <c r="R168" i="44"/>
  <c r="Z168" i="46"/>
  <c r="Z168" i="44"/>
  <c r="AH168" i="46"/>
  <c r="AH168" i="44"/>
  <c r="AP168" i="46"/>
  <c r="AP168" i="44"/>
  <c r="AX168" i="46"/>
  <c r="AX168" i="44"/>
  <c r="BF168" i="46"/>
  <c r="BF168" i="44"/>
  <c r="BN168" i="46"/>
  <c r="BN168" i="44"/>
  <c r="K171" i="44"/>
  <c r="S171" i="44"/>
  <c r="AA171" i="44"/>
  <c r="AI171" i="44"/>
  <c r="AQ171" i="44"/>
  <c r="AY171" i="44"/>
  <c r="BO171" i="44"/>
  <c r="H177" i="44"/>
  <c r="P177" i="44"/>
  <c r="X177" i="44"/>
  <c r="AF177" i="44"/>
  <c r="AN177" i="44"/>
  <c r="AV177" i="44"/>
  <c r="BD177" i="44"/>
  <c r="J207" i="46"/>
  <c r="J207" i="44"/>
  <c r="R207" i="46"/>
  <c r="R207" i="44"/>
  <c r="Z207" i="46"/>
  <c r="Z207" i="44"/>
  <c r="AH207" i="46"/>
  <c r="AH207" i="44"/>
  <c r="AP207" i="46"/>
  <c r="AP207" i="44"/>
  <c r="AX207" i="46"/>
  <c r="AX207" i="44"/>
  <c r="BF207" i="46"/>
  <c r="BF207" i="44"/>
  <c r="BN207" i="46"/>
  <c r="BN207" i="44"/>
  <c r="G206" i="46"/>
  <c r="G206" i="44"/>
  <c r="O206" i="46"/>
  <c r="O206" i="44"/>
  <c r="W206" i="46"/>
  <c r="W206" i="44"/>
  <c r="AE206" i="46"/>
  <c r="AE206" i="44"/>
  <c r="AM206" i="46"/>
  <c r="AM206" i="44"/>
  <c r="AU206" i="46"/>
  <c r="AU206" i="44"/>
  <c r="BC206" i="44"/>
  <c r="BC206" i="46"/>
  <c r="BK206" i="46"/>
  <c r="BK206" i="44"/>
  <c r="E182" i="44"/>
  <c r="M182" i="44"/>
  <c r="U182" i="44"/>
  <c r="AC182" i="44"/>
  <c r="AK182" i="44"/>
  <c r="AS182" i="44"/>
  <c r="BA182" i="44"/>
  <c r="BI182" i="44"/>
  <c r="BQ182" i="44"/>
  <c r="H185" i="44"/>
  <c r="P185" i="44"/>
  <c r="X185" i="44"/>
  <c r="AF185" i="44"/>
  <c r="AN185" i="44"/>
  <c r="AV185" i="44"/>
  <c r="BD185" i="44"/>
  <c r="BL185" i="44"/>
  <c r="E175" i="46"/>
  <c r="E175" i="44"/>
  <c r="M175" i="46"/>
  <c r="M175" i="44"/>
  <c r="U175" i="46"/>
  <c r="U175" i="44"/>
  <c r="AC175" i="46"/>
  <c r="AC175" i="44"/>
  <c r="AK175" i="46"/>
  <c r="AK175" i="44"/>
  <c r="AS175" i="46"/>
  <c r="AS175" i="44"/>
  <c r="BA175" i="46"/>
  <c r="BA175" i="44"/>
  <c r="BI175" i="46"/>
  <c r="BI175" i="44"/>
  <c r="BQ175" i="46"/>
  <c r="BQ175" i="44"/>
  <c r="D178" i="46"/>
  <c r="D178" i="44"/>
  <c r="L178" i="46"/>
  <c r="L178" i="44"/>
  <c r="T178" i="46"/>
  <c r="T178" i="44"/>
  <c r="AB178" i="46"/>
  <c r="AB178" i="44"/>
  <c r="AJ178" i="46"/>
  <c r="AJ178" i="44"/>
  <c r="AR178" i="46"/>
  <c r="AR178" i="44"/>
  <c r="AZ178" i="46"/>
  <c r="AZ178" i="44"/>
  <c r="BH178" i="46"/>
  <c r="BH178" i="44"/>
  <c r="BP178" i="46"/>
  <c r="BP178" i="44"/>
  <c r="H179" i="46"/>
  <c r="H179" i="44"/>
  <c r="P179" i="46"/>
  <c r="P179" i="44"/>
  <c r="X179" i="46"/>
  <c r="X179" i="44"/>
  <c r="AF179" i="46"/>
  <c r="AF179" i="44"/>
  <c r="AN179" i="46"/>
  <c r="AN179" i="44"/>
  <c r="AV179" i="46"/>
  <c r="AV179" i="44"/>
  <c r="BD179" i="46"/>
  <c r="BD179" i="44"/>
  <c r="BL179" i="46"/>
  <c r="BL179" i="44"/>
  <c r="D180" i="46"/>
  <c r="D180" i="44"/>
  <c r="L180" i="46"/>
  <c r="L180" i="44"/>
  <c r="T180" i="46"/>
  <c r="T180" i="44"/>
  <c r="AB180" i="46"/>
  <c r="AB180" i="44"/>
  <c r="AJ180" i="46"/>
  <c r="AJ180" i="44"/>
  <c r="AR180" i="46"/>
  <c r="AR180" i="44"/>
  <c r="AZ180" i="46"/>
  <c r="AZ180" i="44"/>
  <c r="BH180" i="46"/>
  <c r="BH180" i="44"/>
  <c r="BP180" i="46"/>
  <c r="BP180" i="44"/>
  <c r="J181" i="46"/>
  <c r="J181" i="44"/>
  <c r="R181" i="46"/>
  <c r="R181" i="44"/>
  <c r="Z181" i="46"/>
  <c r="Z181" i="44"/>
  <c r="AH181" i="46"/>
  <c r="AH181" i="44"/>
  <c r="AP181" i="46"/>
  <c r="AP181" i="44"/>
  <c r="AX181" i="46"/>
  <c r="AX181" i="44"/>
  <c r="BF181" i="46"/>
  <c r="BF181" i="44"/>
  <c r="D184" i="46"/>
  <c r="D184" i="44"/>
  <c r="L184" i="46"/>
  <c r="L184" i="44"/>
  <c r="T184" i="46"/>
  <c r="T184" i="44"/>
  <c r="AB184" i="46"/>
  <c r="AB184" i="44"/>
  <c r="AJ184" i="46"/>
  <c r="AJ184" i="44"/>
  <c r="AR184" i="46"/>
  <c r="AR184" i="44"/>
  <c r="AZ184" i="46"/>
  <c r="AZ184" i="44"/>
  <c r="BH184" i="46"/>
  <c r="BH184" i="44"/>
  <c r="BP184" i="46"/>
  <c r="BP184" i="44"/>
  <c r="D186" i="46"/>
  <c r="D186" i="44"/>
  <c r="L186" i="46"/>
  <c r="L186" i="44"/>
  <c r="T186" i="46"/>
  <c r="T186" i="44"/>
  <c r="AB186" i="46"/>
  <c r="AB186" i="44"/>
  <c r="AJ186" i="46"/>
  <c r="AJ186" i="44"/>
  <c r="AR186" i="46"/>
  <c r="AR186" i="44"/>
  <c r="AZ186" i="46"/>
  <c r="AZ186" i="44"/>
  <c r="BH186" i="46"/>
  <c r="BH186" i="44"/>
  <c r="BP186" i="46"/>
  <c r="BP186" i="44"/>
  <c r="H187" i="46"/>
  <c r="H187" i="44"/>
  <c r="P187" i="46"/>
  <c r="P187" i="44"/>
  <c r="X187" i="46"/>
  <c r="X187" i="44"/>
  <c r="AF187" i="46"/>
  <c r="AF187" i="44"/>
  <c r="AN187" i="46"/>
  <c r="AN187" i="44"/>
  <c r="AV187" i="46"/>
  <c r="AV187" i="44"/>
  <c r="BD187" i="46"/>
  <c r="BD187" i="44"/>
  <c r="BL187" i="46"/>
  <c r="BL187" i="44"/>
  <c r="D188" i="46"/>
  <c r="D188" i="44"/>
  <c r="L188" i="46"/>
  <c r="L188" i="44"/>
  <c r="T188" i="46"/>
  <c r="T188" i="44"/>
  <c r="AB188" i="46"/>
  <c r="AB188" i="44"/>
  <c r="AJ188" i="46"/>
  <c r="AJ188" i="44"/>
  <c r="AR188" i="46"/>
  <c r="AR188" i="44"/>
  <c r="AZ188" i="46"/>
  <c r="AZ188" i="44"/>
  <c r="BH188" i="46"/>
  <c r="BH188" i="44"/>
  <c r="BP188" i="46"/>
  <c r="BP188" i="44"/>
  <c r="D190" i="46"/>
  <c r="D190" i="44"/>
  <c r="L190" i="46"/>
  <c r="L190" i="44"/>
  <c r="T190" i="46"/>
  <c r="T190" i="44"/>
  <c r="AB190" i="46"/>
  <c r="AB190" i="44"/>
  <c r="AJ190" i="46"/>
  <c r="AJ190" i="44"/>
  <c r="AR190" i="46"/>
  <c r="AR190" i="44"/>
  <c r="AZ190" i="46"/>
  <c r="AZ190" i="44"/>
  <c r="BH190" i="46"/>
  <c r="BH190" i="44"/>
  <c r="BP190" i="46"/>
  <c r="BP190"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AZ192" i="46"/>
  <c r="AZ192" i="44"/>
  <c r="BH192" i="46"/>
  <c r="BH192" i="44"/>
  <c r="BP192" i="46"/>
  <c r="BP192" i="44"/>
  <c r="F193" i="46"/>
  <c r="F193" i="44"/>
  <c r="N193" i="46"/>
  <c r="N193" i="44"/>
  <c r="V193" i="46"/>
  <c r="V193" i="44"/>
  <c r="AD193" i="46"/>
  <c r="AD193" i="44"/>
  <c r="AL193" i="46"/>
  <c r="AL193" i="44"/>
  <c r="AT193" i="46"/>
  <c r="AT193" i="44"/>
  <c r="BB193" i="46"/>
  <c r="BB193" i="44"/>
  <c r="BJ193" i="46"/>
  <c r="BJ193" i="44"/>
  <c r="J194" i="46"/>
  <c r="J194" i="44"/>
  <c r="R194" i="46"/>
  <c r="R194" i="44"/>
  <c r="Z194" i="46"/>
  <c r="Z194" i="44"/>
  <c r="AH194" i="46"/>
  <c r="AH194" i="44"/>
  <c r="AP194" i="46"/>
  <c r="AP194" i="44"/>
  <c r="AX194" i="46"/>
  <c r="AX194" i="44"/>
  <c r="BF194" i="46"/>
  <c r="BF194" i="44"/>
  <c r="BN194" i="46"/>
  <c r="BN194" i="44"/>
  <c r="F195" i="46"/>
  <c r="F195" i="44"/>
  <c r="N195" i="46"/>
  <c r="N195" i="44"/>
  <c r="V195" i="46"/>
  <c r="V195" i="44"/>
  <c r="AD195" i="46"/>
  <c r="AD195" i="44"/>
  <c r="AL195" i="46"/>
  <c r="AL195" i="44"/>
  <c r="AT195" i="46"/>
  <c r="AT195" i="44"/>
  <c r="BB195" i="46"/>
  <c r="BB195" i="44"/>
  <c r="BJ195" i="46"/>
  <c r="BJ195" i="44"/>
  <c r="F197" i="46"/>
  <c r="F197" i="44"/>
  <c r="N197" i="46"/>
  <c r="N197" i="44"/>
  <c r="V197" i="46"/>
  <c r="V197" i="44"/>
  <c r="AD197" i="46"/>
  <c r="AD197" i="44"/>
  <c r="AL197" i="46"/>
  <c r="AL197" i="44"/>
  <c r="AT197" i="46"/>
  <c r="AT197" i="44"/>
  <c r="BB197" i="46"/>
  <c r="BB197" i="44"/>
  <c r="BJ197" i="46"/>
  <c r="BJ197" i="44"/>
  <c r="H200" i="46"/>
  <c r="H200" i="44"/>
  <c r="P200" i="46"/>
  <c r="P200" i="44"/>
  <c r="X200" i="46"/>
  <c r="X200" i="44"/>
  <c r="AF200" i="46"/>
  <c r="AF200" i="44"/>
  <c r="AN200" i="46"/>
  <c r="AN200" i="44"/>
  <c r="AV200" i="46"/>
  <c r="AV200" i="44"/>
  <c r="BD200" i="46"/>
  <c r="BD200" i="44"/>
  <c r="BL200" i="46"/>
  <c r="BL200" i="44"/>
  <c r="D201" i="46"/>
  <c r="D201" i="44"/>
  <c r="L201" i="46"/>
  <c r="L201" i="44"/>
  <c r="T201" i="46"/>
  <c r="T201" i="44"/>
  <c r="AB201" i="46"/>
  <c r="AB201" i="44"/>
  <c r="AJ201" i="46"/>
  <c r="AJ201" i="44"/>
  <c r="AR201" i="46"/>
  <c r="AR201" i="44"/>
  <c r="AZ201" i="46"/>
  <c r="AZ201" i="44"/>
  <c r="BH201" i="46"/>
  <c r="BH201" i="44"/>
  <c r="BP201" i="46"/>
  <c r="BP201" i="44"/>
  <c r="J203" i="46"/>
  <c r="J203" i="44"/>
  <c r="R203" i="46"/>
  <c r="R203" i="44"/>
  <c r="Z203" i="46"/>
  <c r="Z203" i="44"/>
  <c r="AH203" i="46"/>
  <c r="AH203" i="44"/>
  <c r="AP203" i="46"/>
  <c r="AP203" i="44"/>
  <c r="AX203" i="46"/>
  <c r="AX203" i="44"/>
  <c r="BF203" i="46"/>
  <c r="BF203" i="44"/>
  <c r="BN203" i="46"/>
  <c r="BN203" i="44"/>
  <c r="D204" i="46"/>
  <c r="D204" i="44"/>
  <c r="L204" i="46"/>
  <c r="L204" i="44"/>
  <c r="T204" i="46"/>
  <c r="T204" i="44"/>
  <c r="AB204" i="46"/>
  <c r="AB204" i="44"/>
  <c r="AJ204" i="46"/>
  <c r="AJ204" i="44"/>
  <c r="AR204" i="46"/>
  <c r="AR204" i="44"/>
  <c r="AZ204" i="46"/>
  <c r="AZ204" i="44"/>
  <c r="BH204" i="46"/>
  <c r="BH204" i="44"/>
  <c r="BP204" i="46"/>
  <c r="BP20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H7" i="44"/>
  <c r="BC7" i="44"/>
  <c r="BK8" i="44"/>
  <c r="AI9" i="44"/>
  <c r="X10" i="44"/>
  <c r="D11" i="44"/>
  <c r="BP11" i="44"/>
  <c r="T12" i="44"/>
  <c r="AU12" i="44"/>
  <c r="AA13" i="44"/>
  <c r="BD13" i="44"/>
  <c r="K14" i="44"/>
  <c r="BJ14"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M7" i="44"/>
  <c r="AB8" i="44"/>
  <c r="H9" i="44"/>
  <c r="P9" i="44"/>
  <c r="X9" i="44"/>
  <c r="AF9" i="44"/>
  <c r="AN9" i="44"/>
  <c r="AV9" i="44"/>
  <c r="BD9" i="44"/>
  <c r="BL9" i="44"/>
  <c r="BN14" i="44"/>
  <c r="AC15" i="44"/>
  <c r="H16" i="44"/>
  <c r="AE7" i="44"/>
  <c r="T8" i="44"/>
  <c r="K12" i="44"/>
  <c r="S12" i="44"/>
  <c r="AA12" i="44"/>
  <c r="AI12" i="44"/>
  <c r="AQ12" i="44"/>
  <c r="AY12" i="44"/>
  <c r="BG12" i="44"/>
  <c r="BO12" i="44"/>
  <c r="W7" i="44"/>
  <c r="L8" i="44"/>
  <c r="AX14" i="44"/>
  <c r="M15" i="44"/>
  <c r="O7" i="44"/>
  <c r="D8" i="44"/>
  <c r="BP8" i="44"/>
  <c r="AP14" i="44"/>
  <c r="E15" i="44"/>
  <c r="BQ15" i="44"/>
  <c r="G7" i="44"/>
  <c r="BH8" i="44"/>
  <c r="BK13" i="44"/>
  <c r="AH14" i="44"/>
  <c r="BI15" i="44"/>
  <c r="BK7" i="44"/>
  <c r="AZ8" i="44"/>
  <c r="I11" i="44"/>
  <c r="Q11" i="44"/>
  <c r="Y11" i="44"/>
  <c r="AG11" i="44"/>
  <c r="AO11" i="44"/>
  <c r="AW11" i="44"/>
  <c r="BE11" i="44"/>
  <c r="BM11" i="44"/>
  <c r="BC13" i="44"/>
  <c r="Z14" i="44"/>
  <c r="BA15" i="44"/>
  <c r="AU7" i="44"/>
  <c r="AJ8" i="44"/>
  <c r="E10" i="44"/>
  <c r="M10" i="44"/>
  <c r="U10" i="44"/>
  <c r="AC10" i="44"/>
  <c r="AK10" i="44"/>
  <c r="AS10" i="44"/>
  <c r="BA10" i="44"/>
  <c r="BI10" i="44"/>
  <c r="BQ10" i="44"/>
  <c r="G13" i="44"/>
  <c r="O13" i="44"/>
  <c r="W13" i="44"/>
  <c r="AE13" i="44"/>
  <c r="AM13" i="44"/>
  <c r="J14" i="44"/>
  <c r="AK15" i="44"/>
  <c r="A70" i="27"/>
  <c r="BM35" i="46"/>
  <c r="BM35" i="44"/>
  <c r="AF44" i="46"/>
  <c r="AF44" i="44"/>
  <c r="AI70" i="46"/>
  <c r="AI70" i="44"/>
  <c r="N71" i="46"/>
  <c r="N71" i="44"/>
  <c r="M74" i="46"/>
  <c r="M74" i="44"/>
  <c r="AW77" i="46"/>
  <c r="AW77" i="44"/>
  <c r="H42" i="46"/>
  <c r="H42" i="44"/>
  <c r="P42" i="46"/>
  <c r="P42" i="44"/>
  <c r="X42" i="46"/>
  <c r="X42" i="44"/>
  <c r="BD42" i="46"/>
  <c r="BD42" i="44"/>
  <c r="BL42" i="46"/>
  <c r="BL42" i="44"/>
  <c r="U50" i="46"/>
  <c r="U50" i="44"/>
  <c r="BI50" i="46"/>
  <c r="BI50" i="44"/>
  <c r="G37" i="46"/>
  <c r="G37" i="44"/>
  <c r="O37" i="46"/>
  <c r="O37" i="44"/>
  <c r="W37" i="46"/>
  <c r="W37" i="44"/>
  <c r="AE37" i="44"/>
  <c r="AE37" i="46"/>
  <c r="AM37" i="46"/>
  <c r="AM37" i="44"/>
  <c r="AU37" i="46"/>
  <c r="AU37" i="44"/>
  <c r="BC37" i="46"/>
  <c r="BC37" i="44"/>
  <c r="BK37" i="46"/>
  <c r="BK37" i="44"/>
  <c r="Y35" i="46"/>
  <c r="Y35" i="44"/>
  <c r="AO35" i="46"/>
  <c r="AO35" i="44"/>
  <c r="BE35" i="46"/>
  <c r="BE35" i="44"/>
  <c r="H44" i="46"/>
  <c r="H44" i="44"/>
  <c r="AN44" i="46"/>
  <c r="AN44" i="44"/>
  <c r="AA70" i="46"/>
  <c r="AA70" i="44"/>
  <c r="AL71" i="46"/>
  <c r="AL71" i="44"/>
  <c r="U74" i="46"/>
  <c r="U74" i="44"/>
  <c r="Y77" i="46"/>
  <c r="Y77" i="44"/>
  <c r="E7" i="44"/>
  <c r="M7" i="44"/>
  <c r="U7" i="44"/>
  <c r="AC7" i="44"/>
  <c r="AK7" i="44"/>
  <c r="AS7" i="44"/>
  <c r="BA7" i="44"/>
  <c r="BI7" i="44"/>
  <c r="BQ7" i="44"/>
  <c r="I31" i="46"/>
  <c r="I31" i="44"/>
  <c r="Q31" i="46"/>
  <c r="Q31" i="44"/>
  <c r="Y31" i="46"/>
  <c r="Y31" i="44"/>
  <c r="AG31" i="46"/>
  <c r="AG31" i="44"/>
  <c r="AO31" i="46"/>
  <c r="AO31" i="44"/>
  <c r="AW31" i="46"/>
  <c r="AW31" i="44"/>
  <c r="BE31" i="46"/>
  <c r="BE31" i="44"/>
  <c r="BM31" i="46"/>
  <c r="BM31" i="44"/>
  <c r="H40" i="46"/>
  <c r="H40" i="44"/>
  <c r="P40" i="46"/>
  <c r="P40" i="44"/>
  <c r="X40" i="46"/>
  <c r="X40" i="44"/>
  <c r="AF40" i="46"/>
  <c r="AF40" i="44"/>
  <c r="AN40" i="46"/>
  <c r="AN40" i="44"/>
  <c r="AV40" i="46"/>
  <c r="AV40" i="44"/>
  <c r="BD40" i="46"/>
  <c r="BD40" i="44"/>
  <c r="BL40" i="46"/>
  <c r="BL40" i="44"/>
  <c r="I41" i="46"/>
  <c r="I41" i="44"/>
  <c r="Q41" i="46"/>
  <c r="Q41" i="44"/>
  <c r="Y41" i="46"/>
  <c r="Y41" i="44"/>
  <c r="AG41" i="46"/>
  <c r="AG41" i="44"/>
  <c r="AO41" i="46"/>
  <c r="AO41" i="44"/>
  <c r="AW41" i="46"/>
  <c r="AW41" i="44"/>
  <c r="BE41" i="46"/>
  <c r="BE41" i="44"/>
  <c r="BM41" i="46"/>
  <c r="BM41" i="44"/>
  <c r="D48" i="46"/>
  <c r="D48" i="44"/>
  <c r="L48" i="46"/>
  <c r="L48" i="44"/>
  <c r="T48" i="46"/>
  <c r="T48" i="44"/>
  <c r="AB48" i="46"/>
  <c r="AB48" i="44"/>
  <c r="AJ48" i="44"/>
  <c r="AJ48" i="46"/>
  <c r="AR48" i="46"/>
  <c r="AR48" i="44"/>
  <c r="AZ48" i="46"/>
  <c r="AZ48" i="44"/>
  <c r="BH48" i="46"/>
  <c r="BH48" i="44"/>
  <c r="BP48" i="46"/>
  <c r="BP48" i="44"/>
  <c r="I35" i="46"/>
  <c r="I35" i="44"/>
  <c r="AQ70" i="46"/>
  <c r="AQ70" i="44"/>
  <c r="F71" i="46"/>
  <c r="F71" i="44"/>
  <c r="V71" i="46"/>
  <c r="V71" i="44"/>
  <c r="BJ71" i="46"/>
  <c r="BJ71" i="44"/>
  <c r="AK74" i="46"/>
  <c r="AK74" i="44"/>
  <c r="BI74" i="46"/>
  <c r="BI74" i="44"/>
  <c r="Q77" i="46"/>
  <c r="Q77" i="44"/>
  <c r="AG77" i="46"/>
  <c r="AG77" i="44"/>
  <c r="BE77" i="46"/>
  <c r="BE77" i="44"/>
  <c r="AA18" i="46"/>
  <c r="AA18" i="44"/>
  <c r="AV42" i="46"/>
  <c r="AV42" i="44"/>
  <c r="AK50" i="46"/>
  <c r="AK50" i="44"/>
  <c r="L54" i="46"/>
  <c r="L54" i="44"/>
  <c r="H55" i="44"/>
  <c r="P55" i="44"/>
  <c r="X55" i="44"/>
  <c r="AF55" i="44"/>
  <c r="AN55" i="44"/>
  <c r="AV55" i="44"/>
  <c r="BD55" i="44"/>
  <c r="AS13" i="46"/>
  <c r="AS13" i="44"/>
  <c r="BA13" i="46"/>
  <c r="BA13" i="44"/>
  <c r="BI13" i="46"/>
  <c r="BI13" i="44"/>
  <c r="BQ13" i="46"/>
  <c r="BQ13" i="44"/>
  <c r="Q35" i="46"/>
  <c r="Q35" i="44"/>
  <c r="X44" i="46"/>
  <c r="X44" i="44"/>
  <c r="BL44" i="46"/>
  <c r="BL44" i="44"/>
  <c r="S70" i="46"/>
  <c r="S70" i="44"/>
  <c r="BO70" i="46"/>
  <c r="BO70" i="44"/>
  <c r="AD71" i="46"/>
  <c r="AD71" i="44"/>
  <c r="AC74" i="46"/>
  <c r="AC74" i="44"/>
  <c r="BA74" i="46"/>
  <c r="BA74" i="44"/>
  <c r="I77" i="46"/>
  <c r="I77" i="44"/>
  <c r="AO77" i="46"/>
  <c r="AO77" i="44"/>
  <c r="S18" i="46"/>
  <c r="S18" i="44"/>
  <c r="AF42" i="46"/>
  <c r="AF42" i="44"/>
  <c r="AC50" i="46"/>
  <c r="AC50" i="44"/>
  <c r="AS50" i="46"/>
  <c r="AS50" i="44"/>
  <c r="T54" i="46"/>
  <c r="T54" i="44"/>
  <c r="AJ54" i="46"/>
  <c r="AJ54" i="44"/>
  <c r="AZ54" i="46"/>
  <c r="AZ54" i="44"/>
  <c r="BH54" i="46"/>
  <c r="BH54" i="44"/>
  <c r="BP54" i="46"/>
  <c r="BP54" i="44"/>
  <c r="E8" i="44"/>
  <c r="M8" i="44"/>
  <c r="U8" i="44"/>
  <c r="AC8" i="44"/>
  <c r="AK8" i="44"/>
  <c r="AS8" i="44"/>
  <c r="BA8" i="44"/>
  <c r="BI8" i="44"/>
  <c r="BQ8" i="44"/>
  <c r="E14" i="44"/>
  <c r="M14" i="44"/>
  <c r="U14" i="44"/>
  <c r="AC14" i="44"/>
  <c r="AK14" i="44"/>
  <c r="AS14" i="44"/>
  <c r="BA14" i="44"/>
  <c r="BI14" i="44"/>
  <c r="BQ14" i="44"/>
  <c r="K49" i="44"/>
  <c r="S49" i="44"/>
  <c r="AA49" i="44"/>
  <c r="AI49" i="44"/>
  <c r="AQ49" i="44"/>
  <c r="AY49" i="44"/>
  <c r="BO49" i="44"/>
  <c r="E34" i="44"/>
  <c r="E34" i="46"/>
  <c r="M34" i="46"/>
  <c r="M34" i="44"/>
  <c r="U34" i="46"/>
  <c r="U34" i="44"/>
  <c r="AC34" i="46"/>
  <c r="AC34" i="44"/>
  <c r="AK34" i="46"/>
  <c r="AK34" i="44"/>
  <c r="AS34" i="46"/>
  <c r="AS34" i="44"/>
  <c r="BA34" i="46"/>
  <c r="BA34" i="44"/>
  <c r="BI34" i="46"/>
  <c r="BI34" i="44"/>
  <c r="BQ34" i="46"/>
  <c r="BQ34" i="44"/>
  <c r="G36" i="46"/>
  <c r="G36" i="44"/>
  <c r="O36" i="46"/>
  <c r="O36" i="44"/>
  <c r="W36" i="46"/>
  <c r="W36" i="44"/>
  <c r="AE36" i="46"/>
  <c r="AE36" i="44"/>
  <c r="AM36" i="46"/>
  <c r="AM36" i="44"/>
  <c r="AU36" i="46"/>
  <c r="AU36" i="44"/>
  <c r="BC36" i="46"/>
  <c r="BC36" i="44"/>
  <c r="BK36" i="46"/>
  <c r="BK36" i="44"/>
  <c r="K39" i="46"/>
  <c r="K39" i="44"/>
  <c r="S39" i="46"/>
  <c r="S39" i="44"/>
  <c r="AA39" i="46"/>
  <c r="AA39" i="44"/>
  <c r="AI39" i="46"/>
  <c r="AI39" i="44"/>
  <c r="AQ39" i="46"/>
  <c r="AQ39" i="44"/>
  <c r="AY39" i="46"/>
  <c r="AY39" i="44"/>
  <c r="BG39" i="46"/>
  <c r="BG39" i="44"/>
  <c r="BO39" i="46"/>
  <c r="BO39" i="44"/>
  <c r="G46" i="46"/>
  <c r="G46" i="44"/>
  <c r="O46" i="46"/>
  <c r="O46" i="44"/>
  <c r="W46" i="46"/>
  <c r="W46" i="44"/>
  <c r="AE46" i="44"/>
  <c r="AE46" i="46"/>
  <c r="AM46" i="46"/>
  <c r="AM46" i="44"/>
  <c r="AU46" i="46"/>
  <c r="AU46" i="44"/>
  <c r="BC46" i="44"/>
  <c r="BC46" i="46"/>
  <c r="BK46" i="46"/>
  <c r="BK46" i="44"/>
  <c r="AW35" i="46"/>
  <c r="AW35" i="44"/>
  <c r="AV44" i="46"/>
  <c r="AV44" i="44"/>
  <c r="K70" i="46"/>
  <c r="K70" i="44"/>
  <c r="BG70" i="46"/>
  <c r="BG70" i="44"/>
  <c r="BB71" i="46"/>
  <c r="BB71" i="44"/>
  <c r="AI18" i="46"/>
  <c r="AI18" i="44"/>
  <c r="AY18" i="46"/>
  <c r="AY18" i="44"/>
  <c r="E50" i="46"/>
  <c r="E50" i="44"/>
  <c r="BQ50" i="46"/>
  <c r="BQ50" i="44"/>
  <c r="D54" i="46"/>
  <c r="D54" i="44"/>
  <c r="AR54" i="46"/>
  <c r="AR54" i="44"/>
  <c r="C72" i="46"/>
  <c r="C72" i="44" s="1"/>
  <c r="D15" i="44"/>
  <c r="L15" i="44"/>
  <c r="T15" i="44"/>
  <c r="AB15" i="44"/>
  <c r="AJ15" i="44"/>
  <c r="AR15" i="44"/>
  <c r="AZ15" i="44"/>
  <c r="BH15" i="44"/>
  <c r="BP15" i="44"/>
  <c r="G26" i="44"/>
  <c r="O26" i="44"/>
  <c r="W26" i="44"/>
  <c r="AE26" i="44"/>
  <c r="AM26" i="44"/>
  <c r="AU26" i="44"/>
  <c r="BC26" i="44"/>
  <c r="BK26" i="44"/>
  <c r="D24" i="46"/>
  <c r="D24" i="44"/>
  <c r="L24" i="46"/>
  <c r="L24" i="44"/>
  <c r="T24" i="46"/>
  <c r="T24" i="44"/>
  <c r="AB24" i="46"/>
  <c r="AB24" i="44"/>
  <c r="AJ24" i="46"/>
  <c r="AJ24" i="44"/>
  <c r="AR24" i="46"/>
  <c r="AR24" i="44"/>
  <c r="AZ24" i="46"/>
  <c r="AZ24" i="44"/>
  <c r="BH24" i="46"/>
  <c r="BH24" i="44"/>
  <c r="BP24" i="46"/>
  <c r="BP24" i="44"/>
  <c r="AG35" i="46"/>
  <c r="AG35" i="44"/>
  <c r="P44" i="46"/>
  <c r="P44" i="44"/>
  <c r="BD44" i="46"/>
  <c r="BD44" i="44"/>
  <c r="AY70" i="46"/>
  <c r="AY70" i="44"/>
  <c r="AT71" i="46"/>
  <c r="AT71" i="44"/>
  <c r="E74" i="46"/>
  <c r="E74" i="44"/>
  <c r="AS74" i="46"/>
  <c r="AS74" i="44"/>
  <c r="BQ74" i="46"/>
  <c r="BQ74" i="44"/>
  <c r="K18" i="46"/>
  <c r="K18" i="44"/>
  <c r="AQ18" i="46"/>
  <c r="AQ18" i="44"/>
  <c r="BG18" i="46"/>
  <c r="BG18" i="44"/>
  <c r="AN42" i="46"/>
  <c r="AN42" i="44"/>
  <c r="M50" i="46"/>
  <c r="M50" i="44"/>
  <c r="BA50" i="46"/>
  <c r="BA50" i="44"/>
  <c r="AB54" i="46"/>
  <c r="AB54" i="44"/>
  <c r="I21" i="44"/>
  <c r="Q21" i="44"/>
  <c r="Y21" i="44"/>
  <c r="AG21" i="44"/>
  <c r="AO21" i="44"/>
  <c r="AW21" i="44"/>
  <c r="BE21" i="44"/>
  <c r="BM21" i="44"/>
  <c r="H43" i="44"/>
  <c r="P43" i="44"/>
  <c r="X43" i="44"/>
  <c r="AF43" i="44"/>
  <c r="AN43" i="44"/>
  <c r="AV43" i="44"/>
  <c r="BD43" i="44"/>
  <c r="BL43" i="44"/>
  <c r="I23" i="46"/>
  <c r="I23" i="44"/>
  <c r="Q23" i="46"/>
  <c r="Q23" i="44"/>
  <c r="Y23" i="46"/>
  <c r="Y23" i="44"/>
  <c r="AG23" i="46"/>
  <c r="AG23" i="44"/>
  <c r="AO23" i="46"/>
  <c r="AO23" i="44"/>
  <c r="AW23" i="46"/>
  <c r="AW23" i="44"/>
  <c r="BE23" i="46"/>
  <c r="BE23" i="44"/>
  <c r="G28" i="46"/>
  <c r="G28" i="44"/>
  <c r="O28" i="46"/>
  <c r="O28" i="44"/>
  <c r="W28" i="46"/>
  <c r="W28" i="44"/>
  <c r="AE28" i="46"/>
  <c r="AE28" i="44"/>
  <c r="AM28" i="46"/>
  <c r="AM28" i="44"/>
  <c r="AU28" i="46"/>
  <c r="AU28" i="44"/>
  <c r="BC28" i="46"/>
  <c r="BC28" i="44"/>
  <c r="BK28" i="46"/>
  <c r="BK28" i="44"/>
  <c r="J29" i="46"/>
  <c r="J29" i="44"/>
  <c r="R29" i="46"/>
  <c r="R29" i="44"/>
  <c r="Z29" i="46"/>
  <c r="Z29" i="44"/>
  <c r="AH29" i="46"/>
  <c r="AH29" i="44"/>
  <c r="AP29" i="46"/>
  <c r="AP29" i="44"/>
  <c r="AX29" i="46"/>
  <c r="AX29" i="44"/>
  <c r="BF29" i="46"/>
  <c r="BF29" i="44"/>
  <c r="BN29" i="46"/>
  <c r="BN29" i="44"/>
  <c r="E33" i="46"/>
  <c r="E33" i="44"/>
  <c r="M33" i="46"/>
  <c r="M33" i="44"/>
  <c r="U33" i="46"/>
  <c r="U33" i="44"/>
  <c r="AC33" i="46"/>
  <c r="AC33" i="44"/>
  <c r="AK33" i="46"/>
  <c r="AK33" i="44"/>
  <c r="AS33" i="46"/>
  <c r="AS33" i="44"/>
  <c r="BA33" i="46"/>
  <c r="BA33" i="44"/>
  <c r="BI33" i="46"/>
  <c r="BI33" i="44"/>
  <c r="BQ33" i="46"/>
  <c r="BQ33" i="44"/>
  <c r="K38" i="46"/>
  <c r="K38" i="44"/>
  <c r="S38" i="46"/>
  <c r="S38" i="44"/>
  <c r="AA38" i="46"/>
  <c r="AA38" i="44"/>
  <c r="AI38" i="46"/>
  <c r="AI38" i="44"/>
  <c r="AQ38" i="46"/>
  <c r="AQ38" i="44"/>
  <c r="AY38" i="46"/>
  <c r="AY38" i="44"/>
  <c r="BG38" i="46"/>
  <c r="BG38" i="44"/>
  <c r="U29" i="42"/>
  <c r="V29" i="42"/>
  <c r="H29" i="42"/>
  <c r="G29" i="42"/>
  <c r="N29" i="42"/>
  <c r="O29" i="42"/>
  <c r="A9" i="44"/>
  <c r="C19" i="46"/>
  <c r="C19" i="44" s="1"/>
  <c r="A151" i="29"/>
  <c r="A151" i="27"/>
  <c r="A151" i="28"/>
  <c r="A148" i="28"/>
  <c r="A148" i="29"/>
  <c r="A148" i="27"/>
  <c r="A150" i="29"/>
  <c r="A150" i="27"/>
  <c r="A150" i="28"/>
  <c r="A149" i="29"/>
  <c r="A149" i="27"/>
  <c r="A149"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EB4" i="46"/>
  <c r="DR4" i="46"/>
  <c r="DH4" i="46"/>
  <c r="CV4" i="46"/>
  <c r="CL4" i="46"/>
  <c r="CB4" i="46"/>
  <c r="BO4" i="46"/>
  <c r="BE4" i="46"/>
  <c r="AU4" i="46"/>
  <c r="AI4" i="46"/>
  <c r="Y4" i="46"/>
  <c r="O4" i="46"/>
  <c r="C4" i="46"/>
  <c r="BS2" i="46"/>
  <c r="C178" i="45"/>
  <c r="C175" i="45"/>
  <c r="C162" i="45"/>
  <c r="C159" i="45"/>
  <c r="C129" i="45"/>
  <c r="C126" i="45"/>
  <c r="C123" i="45"/>
  <c r="C117" i="45"/>
  <c r="C97" i="45"/>
  <c r="C94" i="45"/>
  <c r="C91" i="45"/>
  <c r="C85" i="45"/>
  <c r="C65" i="45"/>
  <c r="C62" i="45"/>
  <c r="C59" i="45"/>
  <c r="C53" i="45"/>
  <c r="C33" i="45"/>
  <c r="C30" i="45"/>
  <c r="C27" i="45"/>
  <c r="C21" i="45"/>
  <c r="L3" i="45"/>
  <c r="C3" i="45"/>
  <c r="J27" i="42"/>
  <c r="EA4" i="46"/>
  <c r="DQ4" i="46"/>
  <c r="DE4" i="46"/>
  <c r="CU4" i="46"/>
  <c r="CK4" i="46"/>
  <c r="BY4" i="46"/>
  <c r="BN4" i="46"/>
  <c r="BD4" i="46"/>
  <c r="AR4" i="46"/>
  <c r="AH4" i="46"/>
  <c r="X4" i="46"/>
  <c r="L4" i="46"/>
  <c r="B4" i="46"/>
  <c r="AZ2" i="46"/>
  <c r="C146" i="45"/>
  <c r="C143" i="45"/>
  <c r="C140" i="45"/>
  <c r="C114" i="45"/>
  <c r="C111" i="45"/>
  <c r="C108" i="45"/>
  <c r="C82" i="45"/>
  <c r="C79" i="45"/>
  <c r="C76" i="45"/>
  <c r="C50" i="45"/>
  <c r="C47" i="45"/>
  <c r="C44" i="45"/>
  <c r="C18" i="45"/>
  <c r="C15" i="45"/>
  <c r="C12" i="45"/>
  <c r="K3" i="45"/>
  <c r="A3" i="45"/>
  <c r="DZ4" i="46"/>
  <c r="DP4" i="46"/>
  <c r="DD4" i="46"/>
  <c r="CT4" i="46"/>
  <c r="CJ4" i="46"/>
  <c r="BX4" i="46"/>
  <c r="BM4" i="46"/>
  <c r="BC4" i="46"/>
  <c r="AQ4" i="46"/>
  <c r="AG4" i="46"/>
  <c r="W4" i="46"/>
  <c r="K4" i="46"/>
  <c r="A4" i="46"/>
  <c r="V2" i="46"/>
  <c r="C187" i="45"/>
  <c r="C171" i="45"/>
  <c r="C155" i="45"/>
  <c r="C137" i="45"/>
  <c r="C134" i="45"/>
  <c r="C131" i="45"/>
  <c r="C125" i="45"/>
  <c r="C105" i="45"/>
  <c r="C102" i="45"/>
  <c r="C99" i="45"/>
  <c r="C93" i="45"/>
  <c r="C73" i="45"/>
  <c r="C70" i="45"/>
  <c r="C67" i="45"/>
  <c r="C61" i="45"/>
  <c r="C41" i="45"/>
  <c r="C38" i="45"/>
  <c r="C35" i="45"/>
  <c r="C29" i="45"/>
  <c r="C9" i="45"/>
  <c r="C6" i="45"/>
  <c r="S3" i="45"/>
  <c r="I3" i="45"/>
  <c r="O1" i="45"/>
  <c r="B4" i="44"/>
  <c r="A44" i="43"/>
  <c r="I4" i="42"/>
  <c r="J36" i="42"/>
  <c r="DY4" i="46"/>
  <c r="DM4" i="46"/>
  <c r="DC4" i="46"/>
  <c r="CS4" i="46"/>
  <c r="CG4" i="46"/>
  <c r="BW4" i="46"/>
  <c r="BL4" i="46"/>
  <c r="AZ4" i="46"/>
  <c r="AP4" i="46"/>
  <c r="AF4" i="46"/>
  <c r="T4" i="46"/>
  <c r="J4" i="46"/>
  <c r="D2" i="46"/>
  <c r="C180" i="45"/>
  <c r="C177" i="45"/>
  <c r="C174" i="45"/>
  <c r="C164" i="45"/>
  <c r="C161" i="45"/>
  <c r="C158" i="45"/>
  <c r="C148" i="45"/>
  <c r="C122" i="45"/>
  <c r="C119" i="45"/>
  <c r="C116" i="45"/>
  <c r="C90" i="45"/>
  <c r="C87" i="45"/>
  <c r="C84" i="45"/>
  <c r="C58" i="45"/>
  <c r="C55" i="45"/>
  <c r="C52" i="45"/>
  <c r="C26" i="45"/>
  <c r="C23" i="45"/>
  <c r="C20" i="45"/>
  <c r="Q3" i="45"/>
  <c r="H3" i="45"/>
  <c r="J1" i="45"/>
  <c r="A23" i="43"/>
  <c r="Q38" i="42"/>
  <c r="J37" i="42"/>
  <c r="C36" i="42"/>
  <c r="B4" i="42"/>
  <c r="Q37" i="42"/>
  <c r="DX4" i="46"/>
  <c r="DL4" i="46"/>
  <c r="DB4" i="46"/>
  <c r="CR4" i="46"/>
  <c r="CF4" i="46"/>
  <c r="BV4" i="46"/>
  <c r="BK4" i="46"/>
  <c r="AY4" i="46"/>
  <c r="AO4" i="46"/>
  <c r="AE4" i="46"/>
  <c r="S4" i="46"/>
  <c r="I4" i="46"/>
  <c r="A2" i="46"/>
  <c r="C186" i="45"/>
  <c r="C183" i="45"/>
  <c r="C170" i="45"/>
  <c r="C167" i="45"/>
  <c r="C154" i="45"/>
  <c r="C151" i="45"/>
  <c r="C145" i="45"/>
  <c r="C142" i="45"/>
  <c r="C139" i="45"/>
  <c r="C133" i="45"/>
  <c r="C113" i="45"/>
  <c r="C110" i="45"/>
  <c r="C107" i="45"/>
  <c r="C101" i="45"/>
  <c r="C81" i="45"/>
  <c r="C78" i="45"/>
  <c r="C75" i="45"/>
  <c r="C69" i="45"/>
  <c r="C49" i="45"/>
  <c r="C46" i="45"/>
  <c r="C43" i="45"/>
  <c r="C37" i="45"/>
  <c r="C17" i="45"/>
  <c r="C14" i="45"/>
  <c r="C11" i="45"/>
  <c r="C5" i="45"/>
  <c r="P3" i="45"/>
  <c r="G3" i="45"/>
  <c r="E1" i="45"/>
  <c r="A2" i="43"/>
  <c r="A1" i="42"/>
  <c r="C27" i="42"/>
  <c r="DU4" i="46"/>
  <c r="DK4" i="46"/>
  <c r="DA4" i="46"/>
  <c r="CO4" i="46"/>
  <c r="CE4" i="46"/>
  <c r="BU4" i="46"/>
  <c r="BH4" i="46"/>
  <c r="AX4" i="46"/>
  <c r="AN4" i="46"/>
  <c r="AB4" i="46"/>
  <c r="R4" i="46"/>
  <c r="H4" i="46"/>
  <c r="C130" i="45"/>
  <c r="C127" i="45"/>
  <c r="C124" i="45"/>
  <c r="C98" i="45"/>
  <c r="C95" i="45"/>
  <c r="C92" i="45"/>
  <c r="C66" i="45"/>
  <c r="C63" i="45"/>
  <c r="C60" i="45"/>
  <c r="C34" i="45"/>
  <c r="C31" i="45"/>
  <c r="C28" i="45"/>
  <c r="O3" i="45"/>
  <c r="F3" i="45"/>
  <c r="A1" i="45"/>
  <c r="AZ2" i="44"/>
  <c r="Q39" i="42"/>
  <c r="J38" i="42"/>
  <c r="C37" i="42"/>
  <c r="B34" i="42"/>
  <c r="D2" i="44"/>
  <c r="C38" i="42"/>
  <c r="EF4" i="46"/>
  <c r="DT4" i="46"/>
  <c r="DJ4" i="46"/>
  <c r="CZ4" i="46"/>
  <c r="CN4" i="46"/>
  <c r="CD4" i="46"/>
  <c r="BT4" i="46"/>
  <c r="BG4" i="46"/>
  <c r="AW4" i="46"/>
  <c r="AM4" i="46"/>
  <c r="AA4" i="46"/>
  <c r="Q4" i="46"/>
  <c r="G4" i="46"/>
  <c r="C179" i="45"/>
  <c r="C163" i="45"/>
  <c r="C147" i="45"/>
  <c r="C141" i="45"/>
  <c r="C121" i="45"/>
  <c r="C118" i="45"/>
  <c r="C115" i="45"/>
  <c r="C109" i="45"/>
  <c r="C89" i="45"/>
  <c r="C86" i="45"/>
  <c r="C83" i="45"/>
  <c r="C77" i="45"/>
  <c r="C57" i="45"/>
  <c r="C54" i="45"/>
  <c r="C51" i="45"/>
  <c r="C45" i="45"/>
  <c r="C25" i="45"/>
  <c r="C22" i="45"/>
  <c r="C19" i="45"/>
  <c r="C13" i="45"/>
  <c r="N3" i="45"/>
  <c r="E3" i="45"/>
  <c r="V2" i="44"/>
  <c r="Q36" i="42"/>
  <c r="A65" i="43"/>
  <c r="EC4" i="46"/>
  <c r="DS4" i="46"/>
  <c r="DI4" i="46"/>
  <c r="CW4" i="46"/>
  <c r="CM4" i="46"/>
  <c r="CC4" i="46"/>
  <c r="BP4" i="46"/>
  <c r="BF4" i="46"/>
  <c r="AV4" i="46"/>
  <c r="AJ4" i="46"/>
  <c r="Z4" i="46"/>
  <c r="P4" i="46"/>
  <c r="D4" i="46"/>
  <c r="CK2" i="46"/>
  <c r="C188" i="45"/>
  <c r="C185" i="45"/>
  <c r="C182" i="45"/>
  <c r="C172" i="45"/>
  <c r="C169" i="45"/>
  <c r="C166" i="45"/>
  <c r="C156" i="45"/>
  <c r="C153" i="45"/>
  <c r="C150" i="45"/>
  <c r="C138" i="45"/>
  <c r="C135" i="45"/>
  <c r="C132" i="45"/>
  <c r="C106" i="45"/>
  <c r="C103" i="45"/>
  <c r="C100" i="45"/>
  <c r="C74" i="45"/>
  <c r="C71" i="45"/>
  <c r="C68" i="45"/>
  <c r="C42" i="45"/>
  <c r="C39" i="45"/>
  <c r="C36" i="45"/>
  <c r="C10" i="45"/>
  <c r="C7" i="45"/>
  <c r="C4" i="45"/>
  <c r="M3" i="45"/>
  <c r="D3" i="45"/>
  <c r="J39" i="42"/>
  <c r="Q27" i="42"/>
  <c r="A1" i="44"/>
  <c r="C39"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V1" i="28"/>
  <c r="D1" i="29"/>
  <c r="BB1" i="28"/>
  <c r="BL1" i="28"/>
  <c r="AH1" i="28"/>
  <c r="AR1" i="28"/>
  <c r="N1" i="28"/>
  <c r="X1" i="28"/>
  <c r="BV1" i="27"/>
  <c r="D1" i="28"/>
  <c r="BB1" i="27"/>
  <c r="BL1" i="27"/>
  <c r="AH1" i="27"/>
  <c r="AR1" i="27"/>
  <c r="N1" i="27"/>
  <c r="X1" i="27"/>
  <c r="A5" i="40"/>
  <c r="C5" i="40" s="1"/>
  <c r="D1" i="27"/>
  <c r="I36" i="42"/>
  <c r="A30" i="42"/>
  <c r="B36" i="42"/>
  <c r="P36" i="42"/>
  <c r="P37" i="42"/>
  <c r="I37" i="42"/>
  <c r="B37" i="42"/>
  <c r="A31" i="42"/>
  <c r="B38" i="42"/>
  <c r="A32" i="42"/>
  <c r="P38" i="42"/>
  <c r="I38" i="42"/>
  <c r="AF3" i="46"/>
  <c r="DU3" i="46"/>
  <c r="CU3" i="46"/>
  <c r="BF3" i="46"/>
  <c r="J3" i="46"/>
  <c r="BY3" i="46"/>
  <c r="S28" i="42"/>
  <c r="E28" i="42"/>
  <c r="L28" i="42"/>
  <c r="AA3" i="46"/>
  <c r="CP3" i="46"/>
  <c r="BC3" i="46"/>
  <c r="R28" i="42"/>
  <c r="DR3" i="46"/>
  <c r="G3" i="46"/>
  <c r="BV3" i="46"/>
  <c r="K28" i="42"/>
  <c r="D28" i="42"/>
  <c r="B39" i="42"/>
  <c r="I39" i="42"/>
  <c r="P39" i="42"/>
  <c r="A33" i="42"/>
  <c r="DX3" i="46"/>
  <c r="BI3" i="46"/>
  <c r="CZ3" i="46"/>
  <c r="M3" i="46"/>
  <c r="F28" i="42"/>
  <c r="CB3" i="46"/>
  <c r="AK3" i="46"/>
  <c r="T28" i="42"/>
  <c r="M28" i="42"/>
  <c r="BL3" i="46"/>
  <c r="P3" i="46"/>
  <c r="EA3" i="46"/>
  <c r="CE3" i="46"/>
  <c r="AP3" i="46"/>
  <c r="DE3" i="46"/>
  <c r="N28" i="42"/>
  <c r="G28" i="42"/>
  <c r="U28" i="42"/>
  <c r="CH3" i="46"/>
  <c r="BO3" i="46"/>
  <c r="S3" i="46"/>
  <c r="H28" i="42"/>
  <c r="ED3" i="46"/>
  <c r="O28" i="42"/>
  <c r="AU3" i="46"/>
  <c r="V28" i="42"/>
  <c r="B12" i="46"/>
  <c r="B8" i="46"/>
  <c r="B11" i="46"/>
  <c r="B9" i="46"/>
  <c r="B6" i="46"/>
  <c r="B13" i="46"/>
  <c r="B7" i="46"/>
  <c r="B10"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44" i="45"/>
  <c r="A141" i="45"/>
  <c r="A121" i="45"/>
  <c r="A115" i="45"/>
  <c r="A112" i="45"/>
  <c r="A109" i="45"/>
  <c r="A89" i="45"/>
  <c r="A83" i="45"/>
  <c r="A80" i="45"/>
  <c r="A77" i="45"/>
  <c r="A57" i="45"/>
  <c r="A51" i="45"/>
  <c r="A48" i="45"/>
  <c r="A45" i="45"/>
  <c r="A25" i="45"/>
  <c r="A19" i="45"/>
  <c r="A16" i="45"/>
  <c r="A13" i="45"/>
  <c r="A188" i="45"/>
  <c r="A185" i="45"/>
  <c r="A172" i="45"/>
  <c r="A169" i="45"/>
  <c r="A156" i="45"/>
  <c r="A153" i="45"/>
  <c r="A138" i="45"/>
  <c r="A135" i="45"/>
  <c r="A132" i="45"/>
  <c r="A106" i="45"/>
  <c r="A103" i="45"/>
  <c r="A100" i="45"/>
  <c r="A74" i="45"/>
  <c r="A71" i="45"/>
  <c r="A68" i="45"/>
  <c r="A42" i="45"/>
  <c r="A39" i="45"/>
  <c r="A36" i="45"/>
  <c r="A10" i="45"/>
  <c r="A7" i="45"/>
  <c r="A4" i="45"/>
  <c r="A181" i="45"/>
  <c r="A178" i="45"/>
  <c r="A175" i="45"/>
  <c r="A165" i="45"/>
  <c r="A162" i="45"/>
  <c r="A159" i="45"/>
  <c r="A149" i="45"/>
  <c r="A129" i="45"/>
  <c r="A123" i="45"/>
  <c r="A120" i="45"/>
  <c r="A117" i="45"/>
  <c r="A97" i="45"/>
  <c r="A91" i="45"/>
  <c r="A88" i="45"/>
  <c r="A85" i="45"/>
  <c r="A65" i="45"/>
  <c r="A59" i="45"/>
  <c r="A56" i="45"/>
  <c r="A53" i="45"/>
  <c r="A33" i="45"/>
  <c r="A27" i="45"/>
  <c r="A24" i="45"/>
  <c r="A21" i="45"/>
  <c r="B27" i="42"/>
  <c r="A184" i="45"/>
  <c r="A168" i="45"/>
  <c r="A152" i="45"/>
  <c r="A146" i="45"/>
  <c r="A143" i="45"/>
  <c r="A140" i="45"/>
  <c r="A114" i="45"/>
  <c r="A111" i="45"/>
  <c r="A108" i="45"/>
  <c r="A82" i="45"/>
  <c r="A79" i="45"/>
  <c r="A76" i="45"/>
  <c r="A50" i="45"/>
  <c r="A47" i="45"/>
  <c r="A44" i="45"/>
  <c r="A18" i="45"/>
  <c r="A15" i="45"/>
  <c r="A12" i="45"/>
  <c r="A137" i="45"/>
  <c r="A131" i="45"/>
  <c r="A128" i="45"/>
  <c r="A125" i="45"/>
  <c r="A105" i="45"/>
  <c r="A99" i="45"/>
  <c r="A96" i="45"/>
  <c r="A93" i="45"/>
  <c r="A73" i="45"/>
  <c r="A67" i="45"/>
  <c r="A64" i="45"/>
  <c r="A61" i="45"/>
  <c r="A41" i="45"/>
  <c r="A35" i="45"/>
  <c r="A32" i="45"/>
  <c r="A29" i="45"/>
  <c r="A9" i="45"/>
  <c r="A180" i="45"/>
  <c r="A177" i="45"/>
  <c r="A164" i="45"/>
  <c r="A161" i="45"/>
  <c r="A148" i="45"/>
  <c r="A122" i="45"/>
  <c r="A119" i="45"/>
  <c r="A116" i="45"/>
  <c r="A90" i="45"/>
  <c r="A87" i="45"/>
  <c r="A84" i="45"/>
  <c r="A58" i="45"/>
  <c r="A55" i="45"/>
  <c r="A52" i="45"/>
  <c r="A26" i="45"/>
  <c r="A23" i="45"/>
  <c r="A20" i="45"/>
  <c r="A189" i="45"/>
  <c r="A186" i="45"/>
  <c r="A183" i="45"/>
  <c r="A173" i="45"/>
  <c r="A170" i="45"/>
  <c r="A167" i="45"/>
  <c r="A157" i="45"/>
  <c r="A154" i="45"/>
  <c r="A151" i="45"/>
  <c r="A145" i="45"/>
  <c r="A139" i="45"/>
  <c r="A136" i="45"/>
  <c r="A133" i="45"/>
  <c r="A113" i="45"/>
  <c r="A107" i="45"/>
  <c r="A104" i="45"/>
  <c r="A101" i="45"/>
  <c r="A81" i="45"/>
  <c r="A75" i="45"/>
  <c r="A72" i="45"/>
  <c r="A69" i="45"/>
  <c r="A49" i="45"/>
  <c r="A43" i="45"/>
  <c r="A40" i="45"/>
  <c r="A37" i="45"/>
  <c r="A17" i="45"/>
  <c r="A11" i="45"/>
  <c r="A8" i="45"/>
  <c r="A5" i="45"/>
  <c r="A176" i="45"/>
  <c r="A160" i="45"/>
  <c r="A130" i="45"/>
  <c r="A127" i="45"/>
  <c r="A124" i="45"/>
  <c r="A98" i="45"/>
  <c r="A95" i="45"/>
  <c r="A92" i="45"/>
  <c r="A66" i="45"/>
  <c r="A63" i="45"/>
  <c r="A60" i="45"/>
  <c r="A34" i="45"/>
  <c r="A31" i="45"/>
  <c r="A28" i="45"/>
  <c r="G3" i="30" l="1"/>
  <c r="F3" i="30"/>
  <c r="E3" i="30"/>
  <c r="D3" i="30"/>
  <c r="C3" i="30"/>
  <c r="D5" i="40"/>
  <c r="E5" i="40"/>
  <c r="F5" i="40"/>
  <c r="B5" i="40"/>
  <c r="C26" i="42"/>
  <c r="C25" i="42"/>
  <c r="J25" i="42"/>
  <c r="J26" i="42"/>
  <c r="Q26" i="42"/>
  <c r="Q25" i="42"/>
  <c r="C15" i="47"/>
  <c r="C2" i="47"/>
  <c r="D2" i="45"/>
  <c r="C1" i="45"/>
  <c r="O27" i="42"/>
  <c r="G27" i="42"/>
  <c r="U2" i="42"/>
  <c r="M2" i="42"/>
  <c r="E2" i="42"/>
  <c r="S1" i="42"/>
  <c r="K1" i="42"/>
  <c r="C1" i="42"/>
  <c r="C2" i="45"/>
  <c r="B1" i="45"/>
  <c r="V27" i="42"/>
  <c r="N27" i="42"/>
  <c r="F27" i="42"/>
  <c r="T2" i="42"/>
  <c r="L2" i="42"/>
  <c r="D2" i="42"/>
  <c r="R1" i="42"/>
  <c r="J1" i="42"/>
  <c r="B1" i="42"/>
  <c r="U27" i="42"/>
  <c r="M27" i="42"/>
  <c r="S2" i="42"/>
  <c r="K2" i="42"/>
  <c r="C2" i="42"/>
  <c r="I1" i="42"/>
  <c r="L27" i="42"/>
  <c r="R2" i="42"/>
  <c r="J2" i="42"/>
  <c r="B2" i="42"/>
  <c r="A2" i="42"/>
  <c r="U1" i="42"/>
  <c r="B2" i="45"/>
  <c r="E27" i="42"/>
  <c r="Q1" i="42"/>
  <c r="T27" i="42"/>
  <c r="P1" i="42"/>
  <c r="K27" i="42"/>
  <c r="I2" i="42"/>
  <c r="G1" i="42"/>
  <c r="O2" i="42"/>
  <c r="G2" i="42"/>
  <c r="M1" i="42"/>
  <c r="A2" i="45"/>
  <c r="D27" i="42"/>
  <c r="H1" i="42"/>
  <c r="S27" i="42"/>
  <c r="O1" i="42"/>
  <c r="N1" i="42"/>
  <c r="E1" i="42"/>
  <c r="Q2" i="42"/>
  <c r="R27" i="42"/>
  <c r="P2" i="42"/>
  <c r="H2" i="42"/>
  <c r="V1" i="42"/>
  <c r="F1" i="42"/>
  <c r="F2" i="42"/>
  <c r="N2" i="42"/>
  <c r="T1" i="42"/>
  <c r="D1" i="42"/>
  <c r="D1" i="45"/>
  <c r="L1" i="42"/>
  <c r="V2" i="42"/>
  <c r="H27" i="42"/>
  <c r="B23" i="44" l="1"/>
  <c r="B26" i="44"/>
  <c r="B21" i="44"/>
  <c r="B27" i="44"/>
  <c r="B19" i="44"/>
  <c r="B17" i="44"/>
  <c r="B11" i="44"/>
  <c r="B12" i="44"/>
  <c r="B10" i="44"/>
  <c r="B20" i="44"/>
  <c r="B13" i="44"/>
  <c r="B6" i="44"/>
  <c r="B7" i="44"/>
  <c r="B8" i="44"/>
  <c r="B9" i="44"/>
  <c r="B28" i="44"/>
  <c r="B25" i="44"/>
  <c r="B18" i="44"/>
  <c r="B16" i="44"/>
  <c r="B22"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<sst xmlns="http://schemas.openxmlformats.org/spreadsheetml/2006/main" count="4221" uniqueCount="2216">
  <si>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</si>
  <si>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</si>
  <si>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</si>
  <si>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</si>
  <si>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</si>
  <si>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</si>
  <si>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</si>
  <si>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</si>
  <si>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</si>
  <si>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</si>
  <si>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</si>
  <si>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</si>
  <si>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</si>
  <si>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</si>
  <si>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</si>
  <si>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</si>
  <si>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</si>
  <si>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</si>
  <si>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</si>
  <si>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</si>
  <si>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Improved &amp; usable</t>
  </si>
  <si>
    <t>Sanitation in Schools</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</si>
  <si>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</si>
  <si>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</si>
  <si>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</si>
  <si>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</si>
  <si>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</si>
  <si>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</si>
  <si>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</si>
  <si>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</si>
  <si>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</si>
  <si>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</si>
  <si>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</si>
  <si>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</si>
  <si>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</si>
  <si>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</si>
  <si>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</si>
  <si>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</si>
  <si>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</si>
  <si>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</si>
  <si>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</si>
  <si>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</si>
  <si>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</si>
  <si>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</si>
  <si>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</si>
  <si>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</si>
  <si>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</si>
  <si>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</si>
  <si>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</si>
  <si>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</si>
  <si>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</si>
  <si>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</si>
  <si>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</si>
  <si>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</si>
  <si>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</si>
  <si>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</si>
  <si>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</si>
  <si>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</si>
  <si>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</si>
  <si>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</si>
  <si>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</si>
  <si>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</si>
  <si>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</si>
  <si>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</si>
  <si>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</si>
  <si>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</si>
  <si>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</si>
  <si>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</si>
  <si>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</si>
  <si>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</si>
  <si>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</si>
  <si>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</si>
  <si>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</si>
  <si>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</si>
  <si>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</si>
  <si>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</si>
  <si>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</si>
  <si>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</si>
  <si>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</si>
  <si>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</si>
  <si>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</si>
  <si>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</si>
  <si>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</si>
  <si>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</si>
  <si>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</si>
  <si>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</si>
  <si>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</si>
  <si>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</si>
  <si>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</si>
  <si>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</si>
  <si>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</si>
  <si>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</si>
  <si>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No response</t>
  </si>
  <si>
    <t>Improved &amp; on-premises</t>
  </si>
  <si>
    <t>Improved, available &amp; on-premises</t>
  </si>
  <si>
    <t>h_wat_n</t>
  </si>
  <si>
    <t>h_wat_u</t>
  </si>
  <si>
    <t>h_wat_r</t>
  </si>
  <si>
    <t>h_wat_pp</t>
  </si>
  <si>
    <t>h_wat_p</t>
  </si>
  <si>
    <t>h_wat_s</t>
  </si>
  <si>
    <t>Basic (Improved &amp; available)</t>
  </si>
  <si>
    <t>Basic (Improved, usable &amp; single-sex)</t>
  </si>
  <si>
    <t>hyg_fac_</t>
  </si>
  <si>
    <t>Handwashing facility with water</t>
  </si>
  <si>
    <t>Handwashing facility</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</si>
  <si>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</si>
  <si>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</si>
  <si>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</si>
  <si>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</si>
  <si>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</si>
  <si>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</si>
  <si>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</si>
  <si>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</si>
  <si>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</si>
  <si>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</si>
  <si>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</si>
  <si>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</si>
  <si>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</si>
  <si>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</si>
  <si>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</si>
  <si>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</si>
  <si>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</si>
  <si>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</si>
  <si>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</si>
  <si>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</si>
  <si>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</si>
  <si>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</si>
  <si>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</si>
  <si>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</si>
  <si>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</si>
  <si>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</si>
  <si>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</si>
  <si>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</si>
  <si>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</si>
  <si>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</si>
  <si>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</si>
  <si>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</si>
  <si>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</si>
  <si>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</si>
  <si>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</si>
  <si>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</si>
  <si>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Singapore</t>
  </si>
  <si>
    <t>Basic handwashing facilities</t>
  </si>
  <si>
    <t>Single-sex basic sanitation facilities</t>
  </si>
  <si>
    <t>POPULATION OF SCHOOL AGE CHILDREN</t>
  </si>
  <si>
    <t>Estimated from basic</t>
  </si>
  <si>
    <t>Improved (estimated from basic)</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</si>
  <si>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</si>
  <si>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</si>
  <si>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</si>
  <si>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</si>
  <si>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</si>
  <si>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</si>
  <si>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</si>
  <si>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</si>
  <si>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</si>
  <si>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</si>
  <si>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</si>
  <si>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</si>
  <si>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</si>
  <si>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</si>
  <si>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</si>
  <si>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</si>
  <si>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</si>
  <si>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</si>
  <si>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</si>
  <si>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</si>
  <si>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</si>
  <si>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</si>
  <si>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</si>
  <si>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</si>
  <si>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</si>
  <si>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SGP_2016_UIS</t>
  </si>
  <si>
    <t>SGP_2017_UIS</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</si>
  <si>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</si>
  <si>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</si>
  <si>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</si>
  <si>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</si>
  <si>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</si>
  <si>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</si>
  <si>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</si>
  <si>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</si>
  <si>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</si>
  <si>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</si>
  <si>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</si>
  <si>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</si>
  <si>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</si>
  <si>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</si>
  <si>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</si>
  <si>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</si>
  <si>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SGP_2018_UIS</t>
  </si>
  <si>
    <t>SGP_2019_UIS</t>
  </si>
  <si>
    <t>The JMP releases updated estimates every 2 years following consultations with national authorities: https://washdata.org/how-we-work/jmp-country-consultation</t>
  </si>
  <si>
    <t>Links to sources within this tab</t>
  </si>
  <si>
    <t>SGP_2020_UIS</t>
  </si>
  <si>
    <t>SGP_2021_UIS</t>
  </si>
  <si>
    <t>On premises</t>
  </si>
  <si>
    <t>Estimated</t>
  </si>
  <si>
    <t>Proprortion improved</t>
  </si>
  <si>
    <t>The secondary school estimate is based on coverage in lower and upper secondary schools and the school age population for each level. The national estimate is based on coverage in pre-primary, primary and secondary schools.  Singapore is a city state, hence the indicator value reflects that of the national average. Estimates for the proportion with the specified facilities are based on the estimates for basic. Pre-primary not used due to the lack of suporting documents</t>
  </si>
  <si>
    <t>No</t>
  </si>
  <si>
    <r>
      <t>The secondary school estimate is based on coverage in lower and upper secondary schools and the school age population for each level. The national estimate is based on coverage in pre-primary, primary and secondary schools. Singapore is a city state, hence the indicator value reflects that of the national average. Estimates for the proportion with</t>
    </r>
    <r>
      <rPr>
        <strike/>
        <sz val="8"/>
        <rFont val="Arial"/>
        <family val="2"/>
      </rPr>
      <t> </t>
    </r>
    <r>
      <rPr>
        <sz val="8"/>
        <rFont val="Arial"/>
        <family val="2"/>
      </rPr>
      <t xml:space="preserve">the specified facilities </t>
    </r>
    <r>
      <rPr>
        <strike/>
        <sz val="8"/>
        <rFont val="Arial"/>
        <family val="2"/>
      </rPr>
      <t> </t>
    </r>
    <r>
      <rPr>
        <sz val="8"/>
        <rFont val="Arial"/>
        <family val="2"/>
      </rPr>
      <t>are based on the estimates for basic. Single-sex toilets are not applicable in pre-primary schools.  Pre-primary not used due to the lack of suporting documents</t>
    </r>
  </si>
  <si>
    <t>The secondary school estimate is based on coverage in lower and upper secondary schools and the school age population for each level. The national estimate is based on coverage in pre-primary, primary and secondary schools. Singapore is a city state, hence the indicator value reflects that of the national average. Estimates for the proportion of schools with the specified facilities are based on the estimates for basic.  Pre-primary not used due to the lack of suporting documents.</t>
  </si>
  <si>
    <t>Usable &amp; Single-sex</t>
  </si>
  <si>
    <t>Facility estimate used</t>
  </si>
  <si>
    <t>Improved estimate used</t>
  </si>
  <si>
    <t>Basic estimate used</t>
  </si>
  <si>
    <t>Number of schools total</t>
  </si>
  <si>
    <t>Number surveyed</t>
  </si>
  <si>
    <t>Improved &amp; usable estimate used</t>
  </si>
  <si>
    <t>Improved &amp; single-sex estimate used</t>
  </si>
  <si>
    <t>Facility with water estimate used</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</si>
  <si>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</si>
  <si>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</si>
  <si>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</si>
  <si>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</si>
  <si>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</si>
  <si>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</si>
  <si>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</si>
  <si>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</si>
  <si>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</si>
  <si>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</si>
  <si>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</si>
  <si>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</si>
  <si>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SGP_2023_UIS</t>
  </si>
  <si>
    <t>SGP_2022_UIS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</si>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</sst>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7"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8"/>
      <name val="Arial"/>
      <family val="2"/>
    </font>
    <font>
      <sz val="8"/>
      <color rgb="FFFF0000"/>
      <name val="Arial"/>
      <family val="2"/>
    </font>
    <font>
      <strike/>
      <sz val="8"/>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4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3" fillId="0" borderId="4" xfId="0" applyFont="1" applyBorder="1" applyAlignment="1">
      <alignment horizontal="left"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1" fillId="0" borderId="23" xfId="0" applyNumberFormat="1"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23" xfId="0" applyFont="1" applyBorder="1" applyAlignment="1">
      <alignment horizontal="center" vertical="center" wrapText="1"/>
    </xf>
    <xf numFmtId="0" fontId="3" fillId="0" borderId="12"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164" fontId="3" fillId="2" borderId="54" xfId="0" applyNumberFormat="1" applyFont="1" applyFill="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vertical="center"/>
    </xf>
    <xf numFmtId="164" fontId="62" fillId="17" borderId="69" xfId="0" applyNumberFormat="1"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67" fillId="22"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92" fillId="0" borderId="22" xfId="0" applyFont="1" applyBorder="1" applyAlignment="1">
      <alignment horizontal="left" vertical="center"/>
    </xf>
    <xf numFmtId="0" fontId="31" fillId="0" borderId="89" xfId="0" applyFont="1" applyBorder="1" applyAlignment="1">
      <alignment horizontal="left" vertical="center"/>
    </xf>
    <xf numFmtId="164" fontId="1" fillId="2" borderId="12" xfId="0" applyNumberFormat="1" applyFont="1" applyFill="1" applyBorder="1" applyAlignment="1">
      <alignment horizontal="center" vertical="center"/>
    </xf>
    <xf numFmtId="164" fontId="1" fillId="0" borderId="12" xfId="0" applyNumberFormat="1" applyFont="1" applyBorder="1" applyAlignment="1">
      <alignment horizontal="center" vertical="center"/>
    </xf>
    <xf numFmtId="164" fontId="1" fillId="2" borderId="24" xfId="0" applyNumberFormat="1" applyFont="1" applyFill="1" applyBorder="1" applyAlignment="1">
      <alignment horizontal="center" vertical="center"/>
    </xf>
    <xf numFmtId="0" fontId="92" fillId="0" borderId="22" xfId="0" applyFont="1" applyBorder="1" applyAlignment="1">
      <alignment horizontal="left" vertical="center" wrapText="1"/>
    </xf>
    <xf numFmtId="0" fontId="31" fillId="2" borderId="89" xfId="0" applyFont="1" applyFill="1" applyBorder="1" applyAlignment="1">
      <alignment horizontal="left" vertical="center" wrapText="1"/>
    </xf>
    <xf numFmtId="164" fontId="1" fillId="0" borderId="12" xfId="0" applyNumberFormat="1" applyFont="1" applyBorder="1" applyAlignment="1">
      <alignment horizontal="center" vertical="center" wrapText="1"/>
    </xf>
    <xf numFmtId="164" fontId="1" fillId="2" borderId="89" xfId="0" applyNumberFormat="1" applyFont="1" applyFill="1" applyBorder="1" applyAlignment="1">
      <alignment horizontal="center" vertical="center" wrapText="1"/>
    </xf>
    <xf numFmtId="164" fontId="1" fillId="2" borderId="23" xfId="0" applyNumberFormat="1" applyFont="1" applyFill="1" applyBorder="1" applyAlignment="1">
      <alignment horizontal="center" vertical="center" wrapText="1"/>
    </xf>
    <xf numFmtId="0" fontId="8" fillId="11" borderId="89" xfId="0" applyFont="1" applyFill="1" applyBorder="1" applyAlignment="1">
      <alignment vertical="center"/>
    </xf>
    <xf numFmtId="0" fontId="93" fillId="11" borderId="89" xfId="0" applyFont="1" applyFill="1" applyBorder="1" applyAlignment="1">
      <alignment vertical="center"/>
    </xf>
    <xf numFmtId="164" fontId="1" fillId="2" borderId="10" xfId="0" applyNumberFormat="1" applyFont="1" applyFill="1" applyBorder="1" applyAlignment="1">
      <alignment horizontal="center" vertical="center"/>
    </xf>
    <xf numFmtId="0" fontId="3" fillId="2" borderId="89" xfId="0" applyFont="1" applyFill="1" applyBorder="1" applyAlignment="1">
      <alignment horizontal="center"/>
    </xf>
    <xf numFmtId="164" fontId="3" fillId="2" borderId="89" xfId="0" applyNumberFormat="1" applyFont="1" applyFill="1" applyBorder="1" applyAlignment="1">
      <alignment horizontal="center" vertical="center"/>
    </xf>
    <xf numFmtId="164" fontId="1" fillId="2" borderId="89" xfId="0" applyNumberFormat="1" applyFont="1" applyFill="1" applyBorder="1" applyAlignment="1">
      <alignment horizontal="center" vertical="center"/>
    </xf>
    <xf numFmtId="0" fontId="1" fillId="0" borderId="10" xfId="0" applyFont="1" applyBorder="1" applyAlignment="1">
      <alignment horizontal="center" vertical="center" wrapText="1"/>
    </xf>
    <xf numFmtId="1" fontId="3" fillId="0" borderId="89" xfId="0" applyNumberFormat="1" applyFont="1" applyBorder="1" applyAlignment="1">
      <alignment horizontal="center" vertical="center"/>
    </xf>
    <xf numFmtId="0" fontId="93" fillId="0" borderId="89" xfId="0" applyFont="1" applyBorder="1" applyAlignment="1">
      <alignment horizontal="center"/>
    </xf>
    <xf numFmtId="1" fontId="1" fillId="0" borderId="89"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9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1" fillId="0" borderId="89" xfId="0" applyNumberFormat="1" applyFont="1" applyBorder="1" applyAlignment="1">
      <alignment horizontal="center" vertical="center"/>
    </xf>
    <xf numFmtId="164" fontId="1" fillId="0" borderId="23" xfId="0" applyNumberFormat="1" applyFont="1" applyBorder="1" applyAlignment="1">
      <alignment horizontal="center" vertical="center"/>
    </xf>
    <xf numFmtId="164" fontId="1" fillId="0" borderId="89" xfId="0" applyNumberFormat="1" applyFont="1" applyBorder="1" applyAlignment="1">
      <alignment horizontal="center" vertical="center" wrapText="1"/>
    </xf>
    <xf numFmtId="164" fontId="1" fillId="0" borderId="23" xfId="0" applyNumberFormat="1" applyFont="1" applyBorder="1" applyAlignment="1">
      <alignment horizontal="center" vertical="center" wrapText="1"/>
    </xf>
    <xf numFmtId="0" fontId="31" fillId="28" borderId="22" xfId="0" applyFont="1" applyFill="1" applyBorder="1" applyAlignment="1">
      <alignment horizontal="left" vertical="center"/>
    </xf>
    <xf numFmtId="0" fontId="31" fillId="28" borderId="31" xfId="0" applyFont="1" applyFill="1" applyBorder="1" applyAlignment="1">
      <alignment horizontal="center" vertical="center" wrapText="1"/>
    </xf>
    <xf numFmtId="0" fontId="1" fillId="28" borderId="89" xfId="0" applyFont="1" applyFill="1" applyBorder="1" applyAlignment="1">
      <alignment vertical="center"/>
    </xf>
    <xf numFmtId="0" fontId="1" fillId="28" borderId="8" xfId="0" applyFont="1" applyFill="1" applyBorder="1" applyAlignment="1">
      <alignment vertical="center"/>
    </xf>
    <xf numFmtId="0" fontId="1" fillId="28" borderId="25" xfId="0" applyFont="1" applyFill="1" applyBorder="1" applyAlignment="1">
      <alignment vertical="center"/>
    </xf>
    <xf numFmtId="0" fontId="92" fillId="0" borderId="22" xfId="0" applyFont="1" applyBorder="1" applyAlignment="1">
      <alignment horizontal="left"/>
    </xf>
    <xf numFmtId="0" fontId="1" fillId="2" borderId="10" xfId="0" applyFont="1" applyFill="1" applyBorder="1" applyAlignment="1">
      <alignment horizontal="center"/>
    </xf>
    <xf numFmtId="164" fontId="1" fillId="2" borderId="23" xfId="0" applyNumberFormat="1" applyFont="1" applyFill="1" applyBorder="1" applyAlignment="1">
      <alignment horizontal="center" vertical="center"/>
    </xf>
    <xf numFmtId="0" fontId="1" fillId="2" borderId="34" xfId="0" applyFont="1" applyFill="1" applyBorder="1" applyAlignment="1">
      <alignment horizontal="center"/>
    </xf>
    <xf numFmtId="0" fontId="92" fillId="2" borderId="22" xfId="0" applyFont="1" applyFill="1" applyBorder="1" applyAlignment="1">
      <alignment horizontal="left"/>
    </xf>
    <xf numFmtId="0" fontId="1" fillId="2" borderId="8" xfId="0" applyFont="1" applyFill="1" applyBorder="1" applyAlignment="1">
      <alignment horizontal="center" vertical="center"/>
    </xf>
    <xf numFmtId="164" fontId="1" fillId="2" borderId="21" xfId="0" applyNumberFormat="1" applyFont="1" applyFill="1" applyBorder="1" applyAlignment="1">
      <alignment horizontal="center" vertical="center"/>
    </xf>
    <xf numFmtId="0" fontId="1" fillId="0" borderId="4" xfId="0" applyFont="1" applyBorder="1" applyAlignment="1">
      <alignment horizontal="left" vertical="center" wrapText="1"/>
    </xf>
    <xf numFmtId="0" fontId="1" fillId="0" borderId="23" xfId="0" applyFont="1" applyBorder="1" applyAlignment="1">
      <alignment horizontal="center" vertical="center" wrapText="1"/>
    </xf>
    <xf numFmtId="1" fontId="1" fillId="0" borderId="89" xfId="0" applyNumberFormat="1" applyFont="1" applyBorder="1" applyAlignment="1">
      <alignment horizontal="center" vertical="center"/>
    </xf>
    <xf numFmtId="1" fontId="1" fillId="2" borderId="89" xfId="0" applyNumberFormat="1" applyFont="1" applyFill="1" applyBorder="1" applyAlignment="1">
      <alignment horizontal="center" vertical="center"/>
    </xf>
    <xf numFmtId="0" fontId="1" fillId="0" borderId="89" xfId="0" applyFont="1" applyBorder="1" applyAlignment="1">
      <alignment horizontal="center"/>
    </xf>
    <xf numFmtId="0" fontId="1" fillId="0" borderId="27" xfId="0" applyFont="1" applyBorder="1" applyAlignment="1">
      <alignment horizontal="left" vertical="center" wrapText="1"/>
    </xf>
    <xf numFmtId="1" fontId="1" fillId="0" borderId="27" xfId="0" applyNumberFormat="1" applyFont="1" applyBorder="1" applyAlignment="1">
      <alignment horizontal="center" vertical="center"/>
    </xf>
    <xf numFmtId="0" fontId="85" fillId="0" borderId="22" xfId="0" applyFont="1" applyBorder="1" applyAlignment="1">
      <alignment horizontal="left" vertical="center"/>
    </xf>
    <xf numFmtId="0" fontId="3" fillId="0" borderId="89" xfId="0" applyFont="1" applyBorder="1" applyAlignment="1">
      <alignment horizontal="center" vertical="center" wrapText="1"/>
    </xf>
    <xf numFmtId="0" fontId="1" fillId="0" borderId="89" xfId="0" applyFont="1" applyBorder="1" applyAlignment="1">
      <alignment horizontal="center" vertical="center" wrapText="1"/>
    </xf>
    <xf numFmtId="1" fontId="3" fillId="2" borderId="89" xfId="0" applyNumberFormat="1" applyFont="1" applyFill="1" applyBorder="1" applyAlignment="1">
      <alignment horizontal="center" vertical="center"/>
    </xf>
    <xf numFmtId="0" fontId="3" fillId="0" borderId="35" xfId="0" applyFont="1" applyBorder="1" applyAlignment="1">
      <alignment horizontal="left" vertical="center" wrapText="1"/>
    </xf>
    <xf numFmtId="0" fontId="4" fillId="2" borderId="89" xfId="0" applyFont="1" applyFill="1" applyBorder="1" applyAlignment="1">
      <alignment vertical="center"/>
    </xf>
    <xf numFmtId="0" fontId="4" fillId="0" borderId="89" xfId="0" applyFont="1" applyBorder="1" applyAlignment="1">
      <alignment vertical="center"/>
    </xf>
    <xf numFmtId="0" fontId="4" fillId="2" borderId="89" xfId="0" applyFont="1" applyFill="1" applyBorder="1" applyAlignment="1">
      <alignment horizontal="left" vertical="center"/>
    </xf>
    <xf numFmtId="1" fontId="96" fillId="36" borderId="92" xfId="0" applyNumberFormat="1" applyFont="1" applyFill="1" applyBorder="1" applyAlignment="1">
      <alignment horizontal="center" vertical="center"/>
    </xf>
    <xf numFmtId="1" fontId="97" fillId="37" borderId="93" xfId="0" applyNumberFormat="1" applyFont="1" applyFill="1" applyBorder="1" applyAlignment="1">
      <alignment horizontal="center" vertical="center"/>
    </xf>
    <xf numFmtId="1" fontId="98" fillId="38" borderId="94" xfId="0" applyNumberFormat="1" applyFont="1" applyFill="1" applyBorder="1" applyAlignment="1">
      <alignment horizontal="center" vertical="center"/>
    </xf>
    <xf numFmtId="1" fontId="99" fillId="39" borderId="95" xfId="0" applyNumberFormat="1" applyFont="1" applyFill="1" applyBorder="1" applyAlignment="1">
      <alignment horizontal="center" vertical="center"/>
    </xf>
    <xf numFmtId="1" fontId="100" fillId="40" borderId="96" xfId="0" applyNumberFormat="1" applyFont="1" applyFill="1" applyBorder="1" applyAlignment="1">
      <alignment horizontal="center" vertical="center"/>
    </xf>
    <xf numFmtId="1" fontId="101" fillId="41" borderId="97" xfId="0" applyNumberFormat="1" applyFont="1" applyFill="1" applyBorder="1" applyAlignment="1">
      <alignment horizontal="center" vertical="center"/>
    </xf>
    <xf numFmtId="1" fontId="102" fillId="42" borderId="98" xfId="0" applyNumberFormat="1" applyFont="1" applyFill="1" applyBorder="1" applyAlignment="1">
      <alignment horizontal="center" vertical="center"/>
    </xf>
    <xf numFmtId="1" fontId="103" fillId="43" borderId="99" xfId="0" applyNumberFormat="1" applyFont="1" applyFill="1" applyBorder="1" applyAlignment="1">
      <alignment horizontal="center" vertical="center"/>
    </xf>
    <xf numFmtId="1" fontId="104" fillId="44" borderId="100" xfId="0" applyNumberFormat="1" applyFont="1" applyFill="1" applyBorder="1" applyAlignment="1">
      <alignment horizontal="center" vertical="center"/>
    </xf>
    <xf numFmtId="1" fontId="105" fillId="45" borderId="101" xfId="0" applyNumberFormat="1" applyFont="1" applyFill="1" applyBorder="1" applyAlignment="1">
      <alignment horizontal="center" vertical="center"/>
    </xf>
    <xf numFmtId="1" fontId="106" fillId="46" borderId="102" xfId="0" applyNumberFormat="1" applyFont="1" applyFill="1" applyBorder="1" applyAlignment="1">
      <alignment horizontal="center" vertical="center"/>
    </xf>
    <xf numFmtId="1" fontId="107" fillId="47" borderId="103" xfId="0" applyNumberFormat="1" applyFont="1" applyFill="1" applyBorder="1" applyAlignment="1">
      <alignment horizontal="center" vertical="center"/>
    </xf>
    <xf numFmtId="1" fontId="108" fillId="48" borderId="104" xfId="0" applyNumberFormat="1" applyFont="1" applyFill="1" applyBorder="1" applyAlignment="1">
      <alignment horizontal="center" vertical="center"/>
    </xf>
    <xf numFmtId="1" fontId="109" fillId="49" borderId="105" xfId="0" applyNumberFormat="1" applyFont="1" applyFill="1" applyBorder="1" applyAlignment="1">
      <alignment horizontal="center" vertical="center"/>
    </xf>
    <xf numFmtId="1" fontId="110" fillId="50" borderId="106" xfId="0" applyNumberFormat="1" applyFont="1" applyFill="1" applyBorder="1" applyAlignment="1">
      <alignment horizontal="center" vertical="center"/>
    </xf>
    <xf numFmtId="1" fontId="111" fillId="51" borderId="107" xfId="0" applyNumberFormat="1" applyFont="1" applyFill="1" applyBorder="1" applyAlignment="1">
      <alignment horizontal="center" vertical="center"/>
    </xf>
    <xf numFmtId="1" fontId="112" fillId="52" borderId="108" xfId="0" applyNumberFormat="1" applyFont="1" applyFill="1" applyBorder="1" applyAlignment="1">
      <alignment horizontal="center" vertical="center"/>
    </xf>
    <xf numFmtId="1" fontId="113" fillId="53" borderId="109" xfId="0" applyNumberFormat="1" applyFont="1" applyFill="1" applyBorder="1" applyAlignment="1">
      <alignment horizontal="center" vertical="center"/>
    </xf>
    <xf numFmtId="1" fontId="114" fillId="54" borderId="110" xfId="0" applyNumberFormat="1" applyFont="1" applyFill="1" applyBorder="1" applyAlignment="1">
      <alignment horizontal="center" vertical="center"/>
    </xf>
    <xf numFmtId="1" fontId="115" fillId="55" borderId="111" xfId="0" applyNumberFormat="1" applyFont="1" applyFill="1" applyBorder="1" applyAlignment="1">
      <alignment horizontal="center" vertical="center"/>
    </xf>
    <xf numFmtId="1" fontId="116" fillId="56" borderId="112" xfId="0" applyNumberFormat="1" applyFont="1" applyFill="1" applyBorder="1" applyAlignment="1">
      <alignment horizontal="center" vertical="center"/>
    </xf>
    <xf numFmtId="1" fontId="117" fillId="57" borderId="113" xfId="0" applyNumberFormat="1" applyFont="1" applyFill="1" applyBorder="1" applyAlignment="1">
      <alignment horizontal="center" vertical="center"/>
    </xf>
    <xf numFmtId="1" fontId="118" fillId="58" borderId="114" xfId="0" applyNumberFormat="1" applyFont="1" applyFill="1" applyBorder="1" applyAlignment="1">
      <alignment horizontal="center" vertical="center"/>
    </xf>
    <xf numFmtId="1" fontId="119" fillId="59" borderId="115" xfId="0" applyNumberFormat="1" applyFont="1" applyFill="1" applyBorder="1" applyAlignment="1">
      <alignment horizontal="center" vertical="center"/>
    </xf>
    <xf numFmtId="1" fontId="120" fillId="60" borderId="116" xfId="0" applyNumberFormat="1" applyFont="1" applyFill="1" applyBorder="1" applyAlignment="1">
      <alignment horizontal="center" vertical="center"/>
    </xf>
    <xf numFmtId="1" fontId="121" fillId="61" borderId="117" xfId="0" applyNumberFormat="1" applyFont="1" applyFill="1" applyBorder="1" applyAlignment="1">
      <alignment horizontal="center" vertical="center"/>
    </xf>
    <xf numFmtId="164" fontId="122" fillId="62" borderId="118" xfId="0" applyNumberFormat="1" applyFont="1" applyFill="1" applyBorder="1" applyAlignment="1">
      <alignment horizontal="center" vertical="center"/>
    </xf>
    <xf numFmtId="164" fontId="123" fillId="63" borderId="119" xfId="0" applyNumberFormat="1" applyFont="1" applyFill="1" applyBorder="1" applyAlignment="1">
      <alignment horizontal="center" vertical="center"/>
    </xf>
    <xf numFmtId="164" fontId="124" fillId="64" borderId="120" xfId="0" applyNumberFormat="1" applyFont="1" applyFill="1" applyBorder="1" applyAlignment="1">
      <alignment horizontal="center" vertical="center"/>
    </xf>
    <xf numFmtId="164" fontId="125" fillId="65" borderId="121" xfId="0" applyNumberFormat="1" applyFont="1" applyFill="1" applyBorder="1" applyAlignment="1">
      <alignment horizontal="center" vertical="center"/>
    </xf>
    <xf numFmtId="164" fontId="126" fillId="66" borderId="122" xfId="0" applyNumberFormat="1" applyFont="1" applyFill="1" applyBorder="1" applyAlignment="1">
      <alignment horizontal="center" vertical="center"/>
    </xf>
    <xf numFmtId="164" fontId="127" fillId="67" borderId="123" xfId="0" applyNumberFormat="1" applyFont="1" applyFill="1" applyBorder="1" applyAlignment="1">
      <alignment horizontal="center" vertical="center"/>
    </xf>
    <xf numFmtId="164" fontId="128" fillId="68" borderId="124" xfId="0" applyNumberFormat="1" applyFont="1" applyFill="1" applyBorder="1" applyAlignment="1">
      <alignment horizontal="center" vertical="center"/>
    </xf>
    <xf numFmtId="164" fontId="129" fillId="69" borderId="125" xfId="0" applyNumberFormat="1" applyFont="1" applyFill="1" applyBorder="1" applyAlignment="1">
      <alignment horizontal="center" vertical="center"/>
    </xf>
    <xf numFmtId="164" fontId="130" fillId="70" borderId="126" xfId="0" applyNumberFormat="1" applyFont="1" applyFill="1" applyBorder="1" applyAlignment="1">
      <alignment horizontal="center" vertical="center"/>
    </xf>
    <xf numFmtId="164" fontId="131" fillId="71" borderId="127" xfId="0" applyNumberFormat="1" applyFont="1" applyFill="1" applyBorder="1" applyAlignment="1">
      <alignment horizontal="center" vertical="center"/>
    </xf>
    <xf numFmtId="164" fontId="132" fillId="72" borderId="128" xfId="0" applyNumberFormat="1" applyFont="1" applyFill="1" applyBorder="1" applyAlignment="1">
      <alignment horizontal="center" vertical="center"/>
    </xf>
    <xf numFmtId="164" fontId="133" fillId="73" borderId="129" xfId="0" applyNumberFormat="1" applyFont="1" applyFill="1" applyBorder="1" applyAlignment="1">
      <alignment horizontal="center" vertical="center"/>
    </xf>
    <xf numFmtId="164" fontId="134" fillId="74" borderId="130" xfId="0" applyNumberFormat="1" applyFont="1" applyFill="1" applyBorder="1" applyAlignment="1">
      <alignment horizontal="center" vertical="center"/>
    </xf>
    <xf numFmtId="164" fontId="135" fillId="75" borderId="131" xfId="0" applyNumberFormat="1" applyFont="1" applyFill="1" applyBorder="1" applyAlignment="1">
      <alignment horizontal="center" vertical="center"/>
    </xf>
    <xf numFmtId="0" fontId="136" fillId="76" borderId="132" xfId="0" applyFont="1" applyFill="1" applyBorder="1" applyAlignment="1">
      <alignment horizontal="center" vertical="center"/>
    </xf>
    <xf numFmtId="164" fontId="137" fillId="77" borderId="133" xfId="0" applyNumberFormat="1" applyFont="1" applyFill="1" applyBorder="1" applyAlignment="1">
      <alignment horizontal="center" vertical="center"/>
    </xf>
    <xf numFmtId="0" fontId="138" fillId="78" borderId="134" xfId="0" applyFont="1" applyFill="1" applyBorder="1" applyAlignment="1">
      <alignment horizontal="center" vertical="center"/>
    </xf>
    <xf numFmtId="0" fontId="139" fillId="79" borderId="135" xfId="0" applyFont="1" applyFill="1" applyBorder="1" applyAlignment="1">
      <alignment horizontal="center" vertical="center"/>
    </xf>
    <xf numFmtId="0" fontId="140" fillId="80" borderId="136" xfId="0" applyFont="1" applyFill="1" applyBorder="1" applyAlignment="1">
      <alignment horizontal="center" vertical="center"/>
    </xf>
    <xf numFmtId="0" fontId="141" fillId="81" borderId="137" xfId="0" applyFont="1" applyFill="1" applyBorder="1" applyAlignment="1">
      <alignment horizontal="center" vertical="center"/>
    </xf>
    <xf numFmtId="164" fontId="142" fillId="82" borderId="138" xfId="0" applyNumberFormat="1" applyFont="1" applyFill="1" applyBorder="1" applyAlignment="1">
      <alignment horizontal="center" vertical="center"/>
    </xf>
    <xf numFmtId="0" fontId="143" fillId="83" borderId="139" xfId="0" applyFont="1" applyFill="1" applyBorder="1" applyAlignment="1">
      <alignment horizontal="center" vertical="center"/>
    </xf>
    <xf numFmtId="0" fontId="144" fillId="84" borderId="140" xfId="0" applyFont="1" applyFill="1" applyBorder="1" applyAlignment="1">
      <alignment horizontal="center" vertical="center"/>
    </xf>
    <xf numFmtId="0" fontId="145" fillId="85" borderId="141" xfId="0" applyFont="1" applyFill="1" applyBorder="1" applyAlignment="1">
      <alignment horizontal="center" vertical="center"/>
    </xf>
    <xf numFmtId="0" fontId="146" fillId="86" borderId="142" xfId="0" applyFont="1" applyFill="1" applyBorder="1" applyAlignment="1">
      <alignment horizontal="center" vertical="center"/>
    </xf>
    <xf numFmtId="164" fontId="147" fillId="87" borderId="143" xfId="0" applyNumberFormat="1" applyFont="1" applyFill="1" applyBorder="1" applyAlignment="1">
      <alignment horizontal="center" vertical="center"/>
    </xf>
    <xf numFmtId="0" fontId="148" fillId="88" borderId="144" xfId="0" applyFont="1" applyFill="1" applyBorder="1" applyAlignment="1">
      <alignment horizontal="center" vertical="center"/>
    </xf>
    <xf numFmtId="0" fontId="149" fillId="89" borderId="145" xfId="0" applyFont="1" applyFill="1" applyBorder="1" applyAlignment="1">
      <alignment horizontal="center" vertical="center"/>
    </xf>
    <xf numFmtId="0" fontId="150" fillId="90" borderId="146" xfId="0" applyFont="1" applyFill="1" applyBorder="1" applyAlignment="1">
      <alignment horizontal="center" vertical="center"/>
    </xf>
    <xf numFmtId="0" fontId="151" fillId="91" borderId="147" xfId="0" applyFont="1" applyFill="1" applyBorder="1" applyAlignment="1">
      <alignment horizontal="center" vertical="center"/>
    </xf>
    <xf numFmtId="164" fontId="152" fillId="92" borderId="148" xfId="0" applyNumberFormat="1" applyFont="1" applyFill="1" applyBorder="1" applyAlignment="1">
      <alignment horizontal="center" vertical="center"/>
    </xf>
    <xf numFmtId="0" fontId="153" fillId="93" borderId="149" xfId="0" applyFont="1" applyFill="1" applyBorder="1" applyAlignment="1">
      <alignment horizontal="center" vertical="center"/>
    </xf>
    <xf numFmtId="0" fontId="154" fillId="94" borderId="150" xfId="0" applyFont="1" applyFill="1" applyBorder="1" applyAlignment="1">
      <alignment horizontal="center" vertical="center"/>
    </xf>
    <xf numFmtId="0" fontId="155" fillId="95" borderId="151" xfId="0" applyFont="1" applyFill="1" applyBorder="1" applyAlignment="1">
      <alignment horizontal="center" vertical="center"/>
    </xf>
    <xf numFmtId="0" fontId="156" fillId="96" borderId="152" xfId="0" applyFont="1" applyFill="1" applyBorder="1" applyAlignment="1">
      <alignment horizontal="center" vertical="center"/>
    </xf>
    <xf numFmtId="164" fontId="157" fillId="97" borderId="153" xfId="0" applyNumberFormat="1" applyFont="1" applyFill="1" applyBorder="1" applyAlignment="1">
      <alignment horizontal="center" vertical="center"/>
    </xf>
    <xf numFmtId="0" fontId="158" fillId="98" borderId="154" xfId="0" applyFont="1" applyFill="1" applyBorder="1" applyAlignment="1">
      <alignment horizontal="center" vertical="center"/>
    </xf>
    <xf numFmtId="0" fontId="159" fillId="99" borderId="155" xfId="0" applyFont="1" applyFill="1" applyBorder="1" applyAlignment="1">
      <alignment horizontal="center" vertical="center"/>
    </xf>
    <xf numFmtId="0" fontId="160" fillId="100" borderId="156" xfId="0" applyFont="1" applyFill="1" applyBorder="1" applyAlignment="1">
      <alignment horizontal="center" vertical="center"/>
    </xf>
    <xf numFmtId="0" fontId="161" fillId="101" borderId="157" xfId="0" applyFont="1" applyFill="1" applyBorder="1" applyAlignment="1">
      <alignment horizontal="center" vertical="center"/>
    </xf>
    <xf numFmtId="164" fontId="162" fillId="102" borderId="158" xfId="0" applyNumberFormat="1" applyFont="1" applyFill="1" applyBorder="1" applyAlignment="1">
      <alignment horizontal="center" vertical="center"/>
    </xf>
    <xf numFmtId="0" fontId="163" fillId="103" borderId="159" xfId="0" applyFont="1" applyFill="1" applyBorder="1" applyAlignment="1">
      <alignment horizontal="center" vertical="center"/>
    </xf>
    <xf numFmtId="0" fontId="164" fillId="104" borderId="160" xfId="0" applyFont="1" applyFill="1" applyBorder="1" applyAlignment="1">
      <alignment horizontal="center" vertical="center"/>
    </xf>
    <xf numFmtId="0" fontId="165" fillId="105" borderId="161" xfId="0" applyFont="1" applyFill="1" applyBorder="1" applyAlignment="1">
      <alignment horizontal="center" vertical="center"/>
    </xf>
    <xf numFmtId="0" fontId="166" fillId="106" borderId="162" xfId="0" applyFont="1" applyFill="1" applyBorder="1" applyAlignment="1">
      <alignment horizontal="center" vertical="center"/>
    </xf>
    <xf numFmtId="164" fontId="167" fillId="107" borderId="163" xfId="0" applyNumberFormat="1" applyFont="1" applyFill="1" applyBorder="1" applyAlignment="1">
      <alignment horizontal="center" vertical="center"/>
    </xf>
    <xf numFmtId="0" fontId="168" fillId="108" borderId="164" xfId="0" applyFont="1" applyFill="1" applyBorder="1" applyAlignment="1">
      <alignment horizontal="center" vertical="center"/>
    </xf>
    <xf numFmtId="0" fontId="169" fillId="109" borderId="165" xfId="0" applyFont="1" applyFill="1" applyBorder="1" applyAlignment="1">
      <alignment horizontal="center" vertical="center"/>
    </xf>
    <xf numFmtId="0" fontId="170" fillId="110" borderId="166" xfId="0" applyFont="1" applyFill="1" applyBorder="1" applyAlignment="1">
      <alignment horizontal="center" vertical="center"/>
    </xf>
    <xf numFmtId="0" fontId="171" fillId="111" borderId="167" xfId="0" applyFont="1" applyFill="1" applyBorder="1" applyAlignment="1">
      <alignment horizontal="center" vertical="center"/>
    </xf>
    <xf numFmtId="164" fontId="172" fillId="112" borderId="168" xfId="0" applyNumberFormat="1" applyFont="1" applyFill="1" applyBorder="1" applyAlignment="1">
      <alignment horizontal="center" vertical="center"/>
    </xf>
    <xf numFmtId="0" fontId="173" fillId="113" borderId="169" xfId="0" applyFont="1" applyFill="1" applyBorder="1" applyAlignment="1">
      <alignment horizontal="center" vertical="center"/>
    </xf>
    <xf numFmtId="0" fontId="174" fillId="114" borderId="170" xfId="0" applyFont="1" applyFill="1" applyBorder="1" applyAlignment="1">
      <alignment horizontal="center" vertical="center"/>
    </xf>
    <xf numFmtId="0" fontId="175" fillId="115" borderId="171" xfId="0" applyFont="1" applyFill="1" applyBorder="1" applyAlignment="1">
      <alignment horizontal="center" vertical="center"/>
    </xf>
    <xf numFmtId="0" fontId="176" fillId="116" borderId="172" xfId="0" applyFont="1" applyFill="1" applyBorder="1" applyAlignment="1">
      <alignment horizontal="center" vertical="center"/>
    </xf>
    <xf numFmtId="164" fontId="177" fillId="117" borderId="173" xfId="0" applyNumberFormat="1" applyFont="1" applyFill="1" applyBorder="1" applyAlignment="1">
      <alignment horizontal="center" vertical="center"/>
    </xf>
    <xf numFmtId="0" fontId="178" fillId="118" borderId="174" xfId="0" applyFont="1" applyFill="1" applyBorder="1" applyAlignment="1">
      <alignment horizontal="center" vertical="center"/>
    </xf>
    <xf numFmtId="0" fontId="179" fillId="119" borderId="175" xfId="0" applyFont="1" applyFill="1" applyBorder="1" applyAlignment="1">
      <alignment horizontal="center" vertical="center"/>
    </xf>
    <xf numFmtId="0" fontId="180" fillId="120" borderId="176" xfId="0" applyFont="1" applyFill="1" applyBorder="1" applyAlignment="1">
      <alignment horizontal="center" vertical="center"/>
    </xf>
    <xf numFmtId="0" fontId="181" fillId="121" borderId="177" xfId="0" applyFont="1" applyFill="1" applyBorder="1" applyAlignment="1">
      <alignment horizontal="center" vertical="center"/>
    </xf>
    <xf numFmtId="164" fontId="182" fillId="122" borderId="178" xfId="0" applyNumberFormat="1" applyFont="1" applyFill="1" applyBorder="1" applyAlignment="1">
      <alignment horizontal="center" vertical="center"/>
    </xf>
    <xf numFmtId="0" fontId="183" fillId="123" borderId="179" xfId="0" applyFont="1" applyFill="1" applyBorder="1" applyAlignment="1">
      <alignment horizontal="center" vertical="center"/>
    </xf>
    <xf numFmtId="0" fontId="184" fillId="124" borderId="180" xfId="0" applyFont="1" applyFill="1" applyBorder="1" applyAlignment="1">
      <alignment horizontal="center" vertical="center"/>
    </xf>
    <xf numFmtId="0" fontId="185" fillId="125" borderId="181" xfId="0" applyFont="1" applyFill="1" applyBorder="1" applyAlignment="1">
      <alignment horizontal="center" vertical="center"/>
    </xf>
    <xf numFmtId="164" fontId="186" fillId="126" borderId="182" xfId="0" applyNumberFormat="1" applyFont="1" applyFill="1" applyBorder="1" applyAlignment="1">
      <alignment horizontal="center" vertical="center"/>
    </xf>
    <xf numFmtId="164" fontId="187" fillId="127" borderId="183" xfId="0" applyNumberFormat="1" applyFont="1" applyFill="1" applyBorder="1" applyAlignment="1">
      <alignment horizontal="center" vertical="center"/>
    </xf>
    <xf numFmtId="0" fontId="188" fillId="128" borderId="184" xfId="0" applyFont="1" applyFill="1" applyBorder="1" applyAlignment="1">
      <alignment horizontal="center" vertical="center"/>
    </xf>
    <xf numFmtId="0" fontId="189" fillId="129" borderId="185" xfId="0" applyFont="1" applyFill="1" applyBorder="1" applyAlignment="1">
      <alignment horizontal="center" vertical="center"/>
    </xf>
    <xf numFmtId="0" fontId="190" fillId="130" borderId="186" xfId="0" applyFont="1" applyFill="1" applyBorder="1" applyAlignment="1">
      <alignment horizontal="center" vertical="center"/>
    </xf>
    <xf numFmtId="0" fontId="191" fillId="131" borderId="187" xfId="0" applyFont="1" applyFill="1" applyBorder="1" applyAlignment="1">
      <alignment horizontal="center" vertical="center"/>
    </xf>
    <xf numFmtId="0" fontId="192" fillId="132" borderId="188" xfId="0" applyFont="1" applyFill="1" applyBorder="1" applyAlignment="1">
      <alignment horizontal="center" vertical="center"/>
    </xf>
    <xf numFmtId="0" fontId="193" fillId="133" borderId="189" xfId="0" applyFont="1" applyFill="1" applyBorder="1" applyAlignment="1">
      <alignment horizontal="center" vertical="center"/>
    </xf>
    <xf numFmtId="0" fontId="194" fillId="134" borderId="190" xfId="0" applyFont="1" applyFill="1" applyBorder="1" applyAlignment="1">
      <alignment horizontal="center" vertical="center"/>
    </xf>
    <xf numFmtId="0" fontId="195" fillId="135" borderId="191" xfId="0" applyFont="1" applyFill="1" applyBorder="1" applyAlignment="1">
      <alignment horizontal="center" vertical="center"/>
    </xf>
    <xf numFmtId="0" fontId="196" fillId="136" borderId="192" xfId="0" applyFont="1" applyFill="1" applyBorder="1" applyAlignment="1">
      <alignment horizontal="center" vertical="center"/>
    </xf>
    <xf numFmtId="0" fontId="197" fillId="137" borderId="193" xfId="0" applyFont="1" applyFill="1" applyBorder="1" applyAlignment="1">
      <alignment horizontal="center" vertical="center"/>
    </xf>
    <xf numFmtId="0" fontId="198" fillId="138" borderId="194" xfId="0" applyFont="1" applyFill="1" applyBorder="1" applyAlignment="1">
      <alignment horizontal="center" vertical="center"/>
    </xf>
    <xf numFmtId="0" fontId="199" fillId="139" borderId="195" xfId="0" applyFont="1" applyFill="1" applyBorder="1" applyAlignment="1">
      <alignment horizontal="center" vertical="center"/>
    </xf>
    <xf numFmtId="0" fontId="200" fillId="140" borderId="196" xfId="0" applyFont="1" applyFill="1" applyBorder="1" applyAlignment="1">
      <alignment horizontal="center" vertical="center"/>
    </xf>
    <xf numFmtId="0" fontId="201" fillId="141" borderId="197" xfId="0" applyFont="1" applyFill="1" applyBorder="1" applyAlignment="1">
      <alignment horizontal="center" vertical="center"/>
    </xf>
    <xf numFmtId="0" fontId="202" fillId="142" borderId="198" xfId="0" applyFont="1" applyFill="1" applyBorder="1" applyAlignment="1">
      <alignment horizontal="center" vertical="center"/>
    </xf>
    <xf numFmtId="0" fontId="203" fillId="143" borderId="199" xfId="0" applyFont="1" applyFill="1" applyBorder="1" applyAlignment="1">
      <alignment horizontal="center" vertical="center"/>
    </xf>
    <xf numFmtId="0" fontId="204" fillId="144" borderId="200" xfId="0" applyFont="1" applyFill="1" applyBorder="1" applyAlignment="1">
      <alignment horizontal="center" vertical="center"/>
    </xf>
    <xf numFmtId="0" fontId="205" fillId="145" borderId="201" xfId="0" applyFont="1" applyFill="1" applyBorder="1" applyAlignment="1">
      <alignment horizontal="center" vertical="center"/>
    </xf>
    <xf numFmtId="0" fontId="206" fillId="146" borderId="202" xfId="0" applyFont="1" applyFill="1" applyBorder="1" applyAlignment="1">
      <alignment horizontal="center" vertical="center"/>
    </xf>
    <xf numFmtId="0" fontId="207" fillId="147" borderId="203" xfId="0" applyFont="1" applyFill="1" applyBorder="1" applyAlignment="1">
      <alignment horizontal="center" vertical="center"/>
    </xf>
    <xf numFmtId="0" fontId="208" fillId="148" borderId="204" xfId="0" applyFont="1" applyFill="1" applyBorder="1" applyAlignment="1">
      <alignment horizontal="center" vertical="center"/>
    </xf>
    <xf numFmtId="0" fontId="209" fillId="149" borderId="205" xfId="0" applyFont="1" applyFill="1" applyBorder="1" applyAlignment="1">
      <alignment horizontal="center" vertical="center"/>
    </xf>
    <xf numFmtId="0" fontId="210" fillId="150" borderId="206" xfId="0" applyFont="1" applyFill="1" applyBorder="1" applyAlignment="1">
      <alignment horizontal="center" vertical="center"/>
    </xf>
    <xf numFmtId="0" fontId="211" fillId="151" borderId="207" xfId="0" applyFont="1" applyFill="1" applyBorder="1" applyAlignment="1">
      <alignment horizontal="center" vertical="center"/>
    </xf>
    <xf numFmtId="0" fontId="212" fillId="152" borderId="208" xfId="0" applyFont="1" applyFill="1" applyBorder="1" applyAlignment="1">
      <alignment horizontal="center" vertical="center"/>
    </xf>
    <xf numFmtId="0" fontId="213" fillId="153" borderId="209" xfId="0" applyFont="1" applyFill="1" applyBorder="1" applyAlignment="1">
      <alignment horizontal="center" vertical="center"/>
    </xf>
    <xf numFmtId="0" fontId="214" fillId="154" borderId="210" xfId="0" applyFont="1" applyFill="1" applyBorder="1" applyAlignment="1">
      <alignment horizontal="center" vertical="center"/>
    </xf>
    <xf numFmtId="0" fontId="215" fillId="155" borderId="211" xfId="0" applyFont="1" applyFill="1" applyBorder="1" applyAlignment="1">
      <alignment horizontal="center" vertical="center"/>
    </xf>
    <xf numFmtId="0" fontId="216" fillId="156" borderId="212" xfId="0" applyFont="1" applyFill="1" applyBorder="1" applyAlignment="1">
      <alignment horizontal="center" vertical="center"/>
    </xf>
    <xf numFmtId="0" fontId="217" fillId="157" borderId="213" xfId="0" applyFont="1" applyFill="1" applyBorder="1" applyAlignment="1">
      <alignment horizontal="center" vertical="center"/>
    </xf>
    <xf numFmtId="0" fontId="218" fillId="158" borderId="214" xfId="0" applyFont="1" applyFill="1" applyBorder="1" applyAlignment="1">
      <alignment horizontal="center" vertical="center"/>
    </xf>
    <xf numFmtId="0" fontId="219" fillId="159" borderId="215" xfId="0" applyFont="1" applyFill="1" applyBorder="1" applyAlignment="1">
      <alignment horizontal="center" vertical="center"/>
    </xf>
    <xf numFmtId="0" fontId="220" fillId="160" borderId="216" xfId="0" applyFont="1" applyFill="1" applyBorder="1" applyAlignment="1">
      <alignment horizontal="center" vertical="center"/>
    </xf>
    <xf numFmtId="0" fontId="221" fillId="161" borderId="217" xfId="0" applyFont="1" applyFill="1" applyBorder="1" applyAlignment="1">
      <alignment horizontal="center" vertical="center"/>
    </xf>
    <xf numFmtId="0" fontId="222" fillId="162" borderId="218" xfId="0" applyFont="1" applyFill="1" applyBorder="1" applyAlignment="1">
      <alignment horizontal="center" vertical="center"/>
    </xf>
    <xf numFmtId="0" fontId="223" fillId="163" borderId="219" xfId="0" applyFont="1" applyFill="1" applyBorder="1" applyAlignment="1">
      <alignment horizontal="center" vertical="center"/>
    </xf>
    <xf numFmtId="0" fontId="224" fillId="164" borderId="220" xfId="0" applyFont="1" applyFill="1" applyBorder="1" applyAlignment="1">
      <alignment horizontal="center" vertical="center"/>
    </xf>
    <xf numFmtId="0" fontId="225" fillId="165" borderId="221" xfId="0" applyFont="1" applyFill="1" applyBorder="1" applyAlignment="1">
      <alignment horizontal="center" vertical="center"/>
    </xf>
    <xf numFmtId="0" fontId="226" fillId="166" borderId="222" xfId="0" applyFont="1" applyFill="1" applyBorder="1" applyAlignment="1">
      <alignment horizontal="center" vertical="center"/>
    </xf>
    <xf numFmtId="0" fontId="227" fillId="167" borderId="223" xfId="0" applyFont="1" applyFill="1" applyBorder="1" applyAlignment="1">
      <alignment horizontal="center" vertical="center"/>
    </xf>
    <xf numFmtId="0" fontId="228" fillId="168" borderId="224" xfId="0" applyFont="1" applyFill="1" applyBorder="1" applyAlignment="1">
      <alignment horizontal="center" vertical="center"/>
    </xf>
    <xf numFmtId="0" fontId="229" fillId="169" borderId="225" xfId="0" applyFont="1" applyFill="1" applyBorder="1" applyAlignment="1">
      <alignment horizontal="center" vertical="center"/>
    </xf>
    <xf numFmtId="0" fontId="230" fillId="170" borderId="226" xfId="0" applyFont="1" applyFill="1" applyBorder="1" applyAlignment="1">
      <alignment horizontal="center" vertical="center"/>
    </xf>
    <xf numFmtId="0" fontId="231" fillId="171" borderId="227" xfId="0" applyFont="1" applyFill="1" applyBorder="1" applyAlignment="1">
      <alignment horizontal="center" vertical="center"/>
    </xf>
    <xf numFmtId="0" fontId="232" fillId="172" borderId="228" xfId="0" applyFont="1" applyFill="1" applyBorder="1" applyAlignment="1">
      <alignment horizontal="center" vertical="center"/>
    </xf>
    <xf numFmtId="0" fontId="233" fillId="173" borderId="229" xfId="0" applyFont="1" applyFill="1" applyBorder="1" applyAlignment="1">
      <alignment horizontal="center" vertical="center"/>
    </xf>
    <xf numFmtId="0" fontId="234" fillId="174" borderId="230" xfId="0" applyFont="1" applyFill="1" applyBorder="1" applyAlignment="1">
      <alignment horizontal="center" vertical="center"/>
    </xf>
    <xf numFmtId="0" fontId="235" fillId="175" borderId="231" xfId="0" applyFont="1" applyFill="1" applyBorder="1" applyAlignment="1">
      <alignment horizontal="center" vertical="center"/>
    </xf>
    <xf numFmtId="0" fontId="236" fillId="176" borderId="232" xfId="0" applyFont="1" applyFill="1" applyBorder="1" applyAlignment="1">
      <alignment horizontal="center" vertical="center"/>
    </xf>
    <xf numFmtId="0" fontId="237" fillId="177" borderId="233" xfId="0" applyFont="1" applyFill="1" applyBorder="1" applyAlignment="1">
      <alignment horizontal="center" vertical="center"/>
    </xf>
    <xf numFmtId="0" fontId="238" fillId="178" borderId="234" xfId="0" applyFont="1" applyFill="1" applyBorder="1" applyAlignment="1">
      <alignment horizontal="center" vertical="center"/>
    </xf>
    <xf numFmtId="0" fontId="239" fillId="179" borderId="235" xfId="0" applyFont="1" applyFill="1" applyBorder="1" applyAlignment="1">
      <alignment horizontal="center" vertical="center"/>
    </xf>
    <xf numFmtId="0" fontId="240" fillId="180" borderId="236" xfId="0" applyFont="1" applyFill="1" applyBorder="1" applyAlignment="1">
      <alignment horizontal="center" vertical="center"/>
    </xf>
    <xf numFmtId="0" fontId="241" fillId="181" borderId="237" xfId="0" applyFont="1" applyFill="1" applyBorder="1" applyAlignment="1">
      <alignment horizontal="center" vertical="center"/>
    </xf>
    <xf numFmtId="0" fontId="242" fillId="182" borderId="238" xfId="0" applyFont="1" applyFill="1" applyBorder="1" applyAlignment="1">
      <alignment horizontal="center" vertical="center"/>
    </xf>
    <xf numFmtId="0" fontId="243" fillId="183" borderId="239" xfId="0" applyFont="1" applyFill="1" applyBorder="1" applyAlignment="1">
      <alignment horizontal="center" vertical="center"/>
    </xf>
    <xf numFmtId="0" fontId="244" fillId="184" borderId="240" xfId="0" applyFont="1" applyFill="1" applyBorder="1" applyAlignment="1">
      <alignment horizontal="center" vertical="center"/>
    </xf>
    <xf numFmtId="0" fontId="245" fillId="185" borderId="241" xfId="0" applyFont="1" applyFill="1" applyBorder="1" applyAlignment="1">
      <alignment horizontal="center" vertical="center"/>
    </xf>
    <xf numFmtId="0" fontId="246" fillId="186" borderId="242" xfId="0" applyFont="1" applyFill="1" applyBorder="1" applyAlignment="1">
      <alignment horizontal="center" vertical="center"/>
    </xf>
    <xf numFmtId="0" fontId="247" fillId="187" borderId="243" xfId="0" applyFont="1" applyFill="1" applyBorder="1" applyAlignment="1">
      <alignment horizontal="center" vertical="center"/>
    </xf>
    <xf numFmtId="0" fontId="248" fillId="188" borderId="244" xfId="0" applyFont="1" applyFill="1" applyBorder="1" applyAlignment="1">
      <alignment horizontal="center" vertical="center"/>
    </xf>
    <xf numFmtId="0" fontId="249" fillId="189" borderId="245" xfId="0" applyFont="1" applyFill="1" applyBorder="1" applyAlignment="1">
      <alignment horizontal="center" vertical="center"/>
    </xf>
    <xf numFmtId="0" fontId="250" fillId="190" borderId="246" xfId="0" applyFont="1" applyFill="1" applyBorder="1" applyAlignment="1">
      <alignment horizontal="center" vertical="center"/>
    </xf>
    <xf numFmtId="0" fontId="251" fillId="191" borderId="247" xfId="0" applyFont="1" applyFill="1" applyBorder="1" applyAlignment="1">
      <alignment horizontal="center" vertical="center"/>
    </xf>
    <xf numFmtId="0" fontId="7" fillId="5" borderId="55" xfId="11" applyFont="1" applyFill="1" applyAlignment="1">
      <alignment horizontal="center"/>
    </xf>
    <xf numFmtId="0" fontId="1" fillId="0" borderId="11" xfId="0" applyFont="1" applyBorder="1" applyAlignment="1">
      <alignment horizontal="left" vertical="center" wrapText="1"/>
    </xf>
    <xf numFmtId="0" fontId="1" fillId="0" borderId="31" xfId="0" applyFont="1" applyBorder="1" applyAlignment="1">
      <alignment horizontal="left" vertical="center" wrapText="1"/>
    </xf>
    <xf numFmtId="0" fontId="1"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1" fillId="0" borderId="89" xfId="0" applyFont="1" applyBorder="1" applyAlignment="1">
      <alignment horizontal="left" vertical="center" wrapText="1"/>
    </xf>
    <xf numFmtId="0" fontId="1"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3"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4" fillId="193" borderId="249" xfId="27" applyFont="1" applyFill="1" applyBorder="1" applyAlignment="1">
      <alignment horizontal="center"/>
    </xf>
    <xf numFmtId="0" fontId="254" fillId="193" borderId="250" xfId="27" applyFont="1" applyFill="1" applyBorder="1" applyAlignment="1">
      <alignment horizontal="center"/>
    </xf>
    <xf numFmtId="0" fontId="254"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5"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5" fillId="27" borderId="248" xfId="33" applyFont="1" applyFill="1" applyAlignment="1">
      <alignment horizontal="left" vertical="center" wrapText="1"/>
    </xf>
    <xf numFmtId="0" fontId="95" fillId="28" borderId="91" xfId="33" applyFont="1" applyFill="1" applyBorder="1" applyAlignment="1">
      <alignment horizontal="left" vertical="center" wrapText="1"/>
    </xf>
    <xf numFmtId="0" fontId="95" fillId="28" borderId="248" xfId="33" applyFont="1" applyFill="1" applyAlignment="1">
      <alignment horizontal="left" vertical="center" wrapText="1"/>
    </xf>
    <xf numFmtId="0" fontId="95"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6"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1" fillId="2" borderId="12" xfId="0" applyNumberFormat="1" applyFont="1" applyFill="1" applyBorder="1" applyAlignment="1">
      <alignment horizontal="center" vertical="center" wrapText="1"/>
    </xf>
    <xf numFmtId="164" fontId="1" fillId="2" borderId="24" xfId="0" applyNumberFormat="1" applyFont="1" applyFill="1" applyBorder="1" applyAlignment="1">
      <alignment horizontal="center" vertical="center" wrapText="1"/>
    </xf>
    <xf numFmtId="0" fontId="88" fillId="0" borderId="248" xfId="35" applyFont="1" applyAlignment="1">
      <alignment vertical="center" wrapText="1"/>
    </xf>
    <xf numFmtId="0" fontId="4" fillId="0" borderId="89" xfId="0" applyFont="1" applyBorder="1" applyAlignment="1">
      <alignment vertical="center" wrapText="1"/>
    </xf>
    <xf numFmtId="0" fontId="3" fillId="3" borderId="3" xfId="0" applyFont="1" applyFill="1" applyBorder="1" applyAlignment="1">
      <alignment vertical="center" wrapText="1"/>
    </xf>
    <xf numFmtId="0" fontId="4" fillId="2" borderId="89" xfId="0" applyFont="1" applyFill="1" applyBorder="1" applyAlignment="1">
      <alignment horizontal="lef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252"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91393A00-FC60-43B0-966E-6F1D6234E36C}"/>
    <cellStyle name="Hyperlink" xfId="19" builtinId="8"/>
    <cellStyle name="Hyperlink 2" xfId="6" xr:uid="{00000000-0005-0000-0000-000003000000}"/>
    <cellStyle name="Hyperlink 2 2" xfId="16" xr:uid="{00000000-0005-0000-0000-000004000000}"/>
    <cellStyle name="Hyperlink 2 2 2" xfId="29" xr:uid="{9472BA86-49C5-4135-9AEB-77CF514961CF}"/>
    <cellStyle name="Hyperlink 3" xfId="17" xr:uid="{00000000-0005-0000-0000-000005000000}"/>
    <cellStyle name="Hyperlink 3 2" xfId="30" xr:uid="{D1E0E81A-82CF-4F90-878A-FBD67E236680}"/>
    <cellStyle name="Hyperlink 4" xfId="35" xr:uid="{F82C7793-0D7D-4CF5-94BB-2326C133F3D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D23F729-BF7C-40FA-BE95-B41BC63F91E8}"/>
    <cellStyle name="Normal 2 2 3" xfId="34" xr:uid="{8997A691-40A5-4A15-9765-5CD2DD7E9CF6}"/>
    <cellStyle name="Normal 2 3" xfId="9" xr:uid="{00000000-0005-0000-0000-00000B000000}"/>
    <cellStyle name="Normal 2 3 2" xfId="12" xr:uid="{00000000-0005-0000-0000-00000C000000}"/>
    <cellStyle name="Normal 2 3 2 2" xfId="22" xr:uid="{00000000-0005-0000-0000-00000D000000}"/>
    <cellStyle name="Normal 2 3 2 2 2" xfId="33" xr:uid="{C069E9FC-DC1B-4C91-8916-F2FDDBE2061B}"/>
    <cellStyle name="Normal 2 3 3" xfId="20" xr:uid="{00000000-0005-0000-0000-00000E000000}"/>
    <cellStyle name="Normal 2 3 4" xfId="32" xr:uid="{F1DE6501-0709-42D6-9C81-EE88AB92ADE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D567FD9-0E7F-42AE-BC6B-63B43DE4DBFC}"/>
    <cellStyle name="Normal 4 3" xfId="21" xr:uid="{00000000-0005-0000-0000-000013000000}"/>
    <cellStyle name="Normal 5" xfId="23" xr:uid="{E0B38E8B-DBCC-4AC4-BB4B-26F84A4C59CF}"/>
    <cellStyle name="Normal 6" xfId="1" xr:uid="{00000000-0005-0000-0000-000014000000}"/>
    <cellStyle name="Normal 6 2" xfId="11" xr:uid="{00000000-0005-0000-0000-000015000000}"/>
    <cellStyle name="Normal 6 2 2" xfId="14" xr:uid="{00000000-0005-0000-0000-000016000000}"/>
    <cellStyle name="Normal 6 2 2 2" xfId="25" xr:uid="{E0F2D324-E4DB-44E8-B6D6-A889D54615C7}"/>
    <cellStyle name="Normal 6 2 3" xfId="24" xr:uid="{27FE4398-D36C-4E6E-9AF9-4CA0AFB33469}"/>
    <cellStyle name="Normal 6 3" xfId="27" xr:uid="{E87C00AE-1602-4696-8665-47465925454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84A4-46B2-9091-1747A24EC96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A4-46B2-9091-1747A24EC96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4A4-46B2-9091-1747A24EC96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A4-46B2-9091-1747A24EC96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4A4-46B2-9091-1747A24EC96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4A4-46B2-9091-1747A24EC96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4A4-46B2-9091-1747A24EC96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7-84A4-46B2-9091-1747A24EC96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8-84A4-46B2-9091-1747A24EC96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9-84A4-46B2-9091-1747A24EC96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F10-4E9F-97C6-ABAEE1330DC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2-8F10-4E9F-97C6-ABAEE1330DC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8F10-4E9F-97C6-ABAEE1330DC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4-8F10-4E9F-97C6-ABAEE1330DC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5-8F10-4E9F-97C6-ABAEE1330DC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4C8F-4497-8E84-CBE1D5B96777}"/>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1-4C8F-4497-8E84-CBE1D5B96777}"/>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2-4C8F-4497-8E84-CBE1D5B96777}"/>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4C8F-4497-8E84-CBE1D5B96777}"/>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07A-4B15-8EE3-23E0C9F667A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7A-4B15-8EE3-23E0C9F667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7A-4B15-8EE3-23E0C9F667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7A-4B15-8EE3-23E0C9F667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7A-4B15-8EE3-23E0C9F667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7A-4B15-8EE3-23E0C9F667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7A-4B15-8EE3-23E0C9F667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7A-4B15-8EE3-23E0C9F667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7A-4B15-8EE3-23E0C9F667A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7A-4B15-8EE3-23E0C9F667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7A-4B15-8EE3-23E0C9F667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7A-4B15-8EE3-23E0C9F667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7A-4B15-8EE3-23E0C9F667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7A-4B15-8EE3-23E0C9F667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7A-4B15-8EE3-23E0C9F667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7A-4B15-8EE3-23E0C9F667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7A-4B15-8EE3-23E0C9F667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7A-4B15-8EE3-23E0C9F667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7A-4B15-8EE3-23E0C9F667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7A-4B15-8EE3-23E0C9F667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7A-4B15-8EE3-23E0C9F667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7A-4B15-8EE3-23E0C9F667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7A-4B15-8EE3-23E0C9F667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7A-4B15-8EE3-23E0C9F667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7A-4B15-8EE3-23E0C9F667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7A-4B15-8EE3-23E0C9F667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7A-4B15-8EE3-23E0C9F667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7A-4B15-8EE3-23E0C9F667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7A-4B15-8EE3-23E0C9F667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7A-4B15-8EE3-23E0C9F667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7A-4B15-8EE3-23E0C9F667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7A-4B15-8EE3-23E0C9F667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7A-4B15-8EE3-23E0C9F667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7A-4B15-8EE3-23E0C9F667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7A-4B15-8EE3-23E0C9F667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7A-4B15-8EE3-23E0C9F667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7A-4B15-8EE3-23E0C9F667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7A-4B15-8EE3-23E0C9F667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7A-4B15-8EE3-23E0C9F667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7A-4B15-8EE3-23E0C9F667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7A-4B15-8EE3-23E0C9F667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7A-4B15-8EE3-23E0C9F667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7A-4B15-8EE3-23E0C9F667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7A-4B15-8EE3-23E0C9F667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7A-4B15-8EE3-23E0C9F667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7A-4B15-8EE3-23E0C9F667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7A-4B15-8EE3-23E0C9F667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7A-4B15-8EE3-23E0C9F667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7A-4B15-8EE3-23E0C9F667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7A-4B15-8EE3-23E0C9F667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7A-4B15-8EE3-23E0C9F667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7A-4B15-8EE3-23E0C9F667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7A-4B15-8EE3-23E0C9F667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7A-4B15-8EE3-23E0C9F667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7A-4B15-8EE3-23E0C9F667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7A-4B15-8EE3-23E0C9F667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7A-4B15-8EE3-23E0C9F667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7A-4B15-8EE3-23E0C9F667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7A-4B15-8EE3-23E0C9F667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7A-4B15-8EE3-23E0C9F667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7A-4B15-8EE3-23E0C9F667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7A-4B15-8EE3-23E0C9F667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7A-4B15-8EE3-23E0C9F667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7A-4B15-8EE3-23E0C9F667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7A-4B15-8EE3-23E0C9F667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7A-4B15-8EE3-23E0C9F667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7A-4B15-8EE3-23E0C9F667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7A-4B15-8EE3-23E0C9F667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7A-4B15-8EE3-23E0C9F667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7A-4B15-8EE3-23E0C9F667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7A-4B15-8EE3-23E0C9F667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7A-4B15-8EE3-23E0C9F667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7A-4B15-8EE3-23E0C9F667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7A-4B15-8EE3-23E0C9F667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7A-4B15-8EE3-23E0C9F667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7A-4B15-8EE3-23E0C9F667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7A-4B15-8EE3-23E0C9F667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7A-4B15-8EE3-23E0C9F667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7A-4B15-8EE3-23E0C9F667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7A-4B15-8EE3-23E0C9F667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7A-4B15-8EE3-23E0C9F667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7A-4B15-8EE3-23E0C9F667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7A-4B15-8EE3-23E0C9F667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7A-4B15-8EE3-23E0C9F667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7A-4B15-8EE3-23E0C9F667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7A-4B15-8EE3-23E0C9F667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7A-4B15-8EE3-23E0C9F667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7A-4B15-8EE3-23E0C9F667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7A-4B15-8EE3-23E0C9F667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7A-4B15-8EE3-23E0C9F667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7A-4B15-8EE3-23E0C9F667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7A-4B15-8EE3-23E0C9F667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7A-4B15-8EE3-23E0C9F667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7A-4B15-8EE3-23E0C9F667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7A-4B15-8EE3-23E0C9F667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7A-4B15-8EE3-23E0C9F667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7A-4B15-8EE3-23E0C9F667A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07A-4B15-8EE3-23E0C9F667A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07A-4B15-8EE3-23E0C9F667A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07A-4B15-8EE3-23E0C9F667A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07A-4B15-8EE3-23E0C9F667A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07A-4B15-8EE3-23E0C9F667A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07A-4B15-8EE3-23E0C9F667A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07A-4B15-8EE3-23E0C9F667A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07A-4B15-8EE3-23E0C9F667A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07A-4B15-8EE3-23E0C9F667A6}"/>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07A-4B15-8EE3-23E0C9F667A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07A-4B15-8EE3-23E0C9F667A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07A-4B15-8EE3-23E0C9F667A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07A-4B15-8EE3-23E0C9F667A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07A-4B15-8EE3-23E0C9F667A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07A-4B15-8EE3-23E0C9F667A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07A-4B15-8EE3-23E0C9F667A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07A-4B15-8EE3-23E0C9F667A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07A-4B15-8EE3-23E0C9F667A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07A-4B15-8EE3-23E0C9F667A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07A-4B15-8EE3-23E0C9F667A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07A-4B15-8EE3-23E0C9F667A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07A-4B15-8EE3-23E0C9F667A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07A-4B15-8EE3-23E0C9F667A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07A-4B15-8EE3-23E0C9F667A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07A-4B15-8EE3-23E0C9F667A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07A-4B15-8EE3-23E0C9F667A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07A-4B15-8EE3-23E0C9F667A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07A-4B15-8EE3-23E0C9F667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07A-4B15-8EE3-23E0C9F667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07A-4B15-8EE3-23E0C9F667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07A-4B15-8EE3-23E0C9F667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07A-4B15-8EE3-23E0C9F667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07A-4B15-8EE3-23E0C9F667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07A-4B15-8EE3-23E0C9F667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07A-4B15-8EE3-23E0C9F667A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07A-4B15-8EE3-23E0C9F667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07A-4B15-8EE3-23E0C9F667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07A-4B15-8EE3-23E0C9F667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07A-4B15-8EE3-23E0C9F667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07A-4B15-8EE3-23E0C9F667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07A-4B15-8EE3-23E0C9F667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07A-4B15-8EE3-23E0C9F667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07A-4B15-8EE3-23E0C9F667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07A-4B15-8EE3-23E0C9F667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07A-4B15-8EE3-23E0C9F667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07A-4B15-8EE3-23E0C9F667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07A-4B15-8EE3-23E0C9F667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07A-4B15-8EE3-23E0C9F667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07A-4B15-8EE3-23E0C9F667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07A-4B15-8EE3-23E0C9F667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07A-4B15-8EE3-23E0C9F667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7A-4B15-8EE3-23E0C9F667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7A-4B15-8EE3-23E0C9F667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7A-4B15-8EE3-23E0C9F667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7A-4B15-8EE3-23E0C9F667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7A-4B15-8EE3-23E0C9F667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7A-4B15-8EE3-23E0C9F667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7A-4B15-8EE3-23E0C9F667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7A-4B15-8EE3-23E0C9F667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7A-4B15-8EE3-23E0C9F667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7A-4B15-8EE3-23E0C9F667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7A-4B15-8EE3-23E0C9F667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7A-4B15-8EE3-23E0C9F667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7A-4B15-8EE3-23E0C9F667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7A-4B15-8EE3-23E0C9F667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7A-4B15-8EE3-23E0C9F667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7A-4B15-8EE3-23E0C9F667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7A-4B15-8EE3-23E0C9F667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7A-4B15-8EE3-23E0C9F667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7A-4B15-8EE3-23E0C9F667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7A-4B15-8EE3-23E0C9F667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7A-4B15-8EE3-23E0C9F667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7A-4B15-8EE3-23E0C9F667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7A-4B15-8EE3-23E0C9F667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7A-4B15-8EE3-23E0C9F667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7A-4B15-8EE3-23E0C9F667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7A-4B15-8EE3-23E0C9F667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7A-4B15-8EE3-23E0C9F667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7A-4B15-8EE3-23E0C9F667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7A-4B15-8EE3-23E0C9F667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7A-4B15-8EE3-23E0C9F667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7A-4B15-8EE3-23E0C9F667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7A-4B15-8EE3-23E0C9F667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7A-4B15-8EE3-23E0C9F667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7A-4B15-8EE3-23E0C9F667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7A-4B15-8EE3-23E0C9F667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7A-4B15-8EE3-23E0C9F667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7A-4B15-8EE3-23E0C9F667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7A-4B15-8EE3-23E0C9F667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7A-4B15-8EE3-23E0C9F667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7A-4B15-8EE3-23E0C9F667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7A-4B15-8EE3-23E0C9F667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7A-4B15-8EE3-23E0C9F667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7A-4B15-8EE3-23E0C9F667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7A-4B15-8EE3-23E0C9F667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7A-4B15-8EE3-23E0C9F667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07A-4B15-8EE3-23E0C9F667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07A-4B15-8EE3-23E0C9F667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07A-4B15-8EE3-23E0C9F667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07A-4B15-8EE3-23E0C9F667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07A-4B15-8EE3-23E0C9F667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07A-4B15-8EE3-23E0C9F667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07A-4B15-8EE3-23E0C9F667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07A-4B15-8EE3-23E0C9F667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07A-4B15-8EE3-23E0C9F667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07A-4B15-8EE3-23E0C9F667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07A-4B15-8EE3-23E0C9F667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07A-4B15-8EE3-23E0C9F667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07A-4B15-8EE3-23E0C9F667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07A-4B15-8EE3-23E0C9F667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07A-4B15-8EE3-23E0C9F667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07A-4B15-8EE3-23E0C9F667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07A-4B15-8EE3-23E0C9F667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07A-4B15-8EE3-23E0C9F667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07A-4B15-8EE3-23E0C9F667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07A-4B15-8EE3-23E0C9F667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07A-4B15-8EE3-23E0C9F667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07A-4B15-8EE3-23E0C9F667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07A-4B15-8EE3-23E0C9F667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07A-4B15-8EE3-23E0C9F667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07A-4B15-8EE3-23E0C9F667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07A-4B15-8EE3-23E0C9F667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07A-4B15-8EE3-23E0C9F667A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2A6-4DCB-98C8-8143A62036BB}"/>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2A6-4DCB-98C8-8143A62036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A6-4DCB-98C8-8143A62036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A6-4DCB-98C8-8143A62036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A6-4DCB-98C8-8143A62036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A6-4DCB-98C8-8143A62036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A6-4DCB-98C8-8143A62036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A6-4DCB-98C8-8143A62036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A6-4DCB-98C8-8143A62036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A6-4DCB-98C8-8143A62036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A6-4DCB-98C8-8143A62036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A6-4DCB-98C8-8143A62036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A6-4DCB-98C8-8143A62036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A6-4DCB-98C8-8143A62036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A6-4DCB-98C8-8143A62036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A6-4DCB-98C8-8143A62036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A6-4DCB-98C8-8143A62036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A6-4DCB-98C8-8143A62036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A6-4DCB-98C8-8143A62036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A6-4DCB-98C8-8143A62036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A6-4DCB-98C8-8143A62036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A6-4DCB-98C8-8143A62036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A6-4DCB-98C8-8143A62036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A6-4DCB-98C8-8143A62036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2A6-4DCB-98C8-8143A62036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2A6-4DCB-98C8-8143A62036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A6-4DCB-98C8-8143A62036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A6-4DCB-98C8-8143A62036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A6-4DCB-98C8-8143A62036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A6-4DCB-98C8-8143A62036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A6-4DCB-98C8-8143A62036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A6-4DCB-98C8-8143A62036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A6-4DCB-98C8-8143A62036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A6-4DCB-98C8-8143A62036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A6-4DCB-98C8-8143A62036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A6-4DCB-98C8-8143A62036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A6-4DCB-98C8-8143A62036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A6-4DCB-98C8-8143A62036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A6-4DCB-98C8-8143A62036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A6-4DCB-98C8-8143A62036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A6-4DCB-98C8-8143A62036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A6-4DCB-98C8-8143A62036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A6-4DCB-98C8-8143A62036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A6-4DCB-98C8-8143A62036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A6-4DCB-98C8-8143A62036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A6-4DCB-98C8-8143A62036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A6-4DCB-98C8-8143A62036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A6-4DCB-98C8-8143A62036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A6-4DCB-98C8-8143A62036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A6-4DCB-98C8-8143A62036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A6-4DCB-98C8-8143A62036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A6-4DCB-98C8-8143A62036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A6-4DCB-98C8-8143A62036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A6-4DCB-98C8-8143A62036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A6-4DCB-98C8-8143A62036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A6-4DCB-98C8-8143A62036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A6-4DCB-98C8-8143A62036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A6-4DCB-98C8-8143A62036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A6-4DCB-98C8-8143A62036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A6-4DCB-98C8-8143A62036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A6-4DCB-98C8-8143A62036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A6-4DCB-98C8-8143A62036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A6-4DCB-98C8-8143A62036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A6-4DCB-98C8-8143A62036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A6-4DCB-98C8-8143A62036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A6-4DCB-98C8-8143A62036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A6-4DCB-98C8-8143A62036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A6-4DCB-98C8-8143A62036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A6-4DCB-98C8-8143A62036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A6-4DCB-98C8-8143A62036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A6-4DCB-98C8-8143A62036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A6-4DCB-98C8-8143A62036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A6-4DCB-98C8-8143A62036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A6-4DCB-98C8-8143A62036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A6-4DCB-98C8-8143A62036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A6-4DCB-98C8-8143A62036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A6-4DCB-98C8-8143A62036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A6-4DCB-98C8-8143A62036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A6-4DCB-98C8-8143A62036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A6-4DCB-98C8-8143A62036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A6-4DCB-98C8-8143A62036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A6-4DCB-98C8-8143A62036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A6-4DCB-98C8-8143A62036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A6-4DCB-98C8-8143A62036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A6-4DCB-98C8-8143A62036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A6-4DCB-98C8-8143A62036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A6-4DCB-98C8-8143A62036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A6-4DCB-98C8-8143A62036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A6-4DCB-98C8-8143A62036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A6-4DCB-98C8-8143A62036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A6-4DCB-98C8-8143A62036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A6-4DCB-98C8-8143A62036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A6-4DCB-98C8-8143A62036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A6-4DCB-98C8-8143A62036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A6-4DCB-98C8-8143A62036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2A6-4DCB-98C8-8143A62036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2A6-4DCB-98C8-8143A62036BB}"/>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2A6-4DCB-98C8-8143A62036BB}"/>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2A6-4DCB-98C8-8143A62036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2A6-4DCB-98C8-8143A62036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2A6-4DCB-98C8-8143A62036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2A6-4DCB-98C8-8143A62036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2A6-4DCB-98C8-8143A62036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2A6-4DCB-98C8-8143A62036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2A6-4DCB-98C8-8143A62036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2A6-4DCB-98C8-8143A62036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2A6-4DCB-98C8-8143A62036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2A6-4DCB-98C8-8143A62036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2A6-4DCB-98C8-8143A62036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2A6-4DCB-98C8-8143A62036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2A6-4DCB-98C8-8143A62036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2A6-4DCB-98C8-8143A62036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2A6-4DCB-98C8-8143A62036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2A6-4DCB-98C8-8143A62036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2A6-4DCB-98C8-8143A62036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2A6-4DCB-98C8-8143A62036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2A6-4DCB-98C8-8143A62036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2A6-4DCB-98C8-8143A62036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2A6-4DCB-98C8-8143A62036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2A6-4DCB-98C8-8143A62036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2A6-4DCB-98C8-8143A62036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2A6-4DCB-98C8-8143A62036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2A6-4DCB-98C8-8143A62036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2A6-4DCB-98C8-8143A62036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2A6-4DCB-98C8-8143A62036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2A6-4DCB-98C8-8143A62036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2A6-4DCB-98C8-8143A62036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2A6-4DCB-98C8-8143A62036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2A6-4DCB-98C8-8143A62036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2A6-4DCB-98C8-8143A62036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2A6-4DCB-98C8-8143A62036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2A6-4DCB-98C8-8143A62036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2A6-4DCB-98C8-8143A62036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2A6-4DCB-98C8-8143A62036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2A6-4DCB-98C8-8143A62036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2A6-4DCB-98C8-8143A62036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2A6-4DCB-98C8-8143A62036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2A6-4DCB-98C8-8143A62036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2A6-4DCB-98C8-8143A62036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2A6-4DCB-98C8-8143A62036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2A6-4DCB-98C8-8143A62036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2A6-4DCB-98C8-8143A62036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2A6-4DCB-98C8-8143A62036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2A6-4DCB-98C8-8143A62036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2A6-4DCB-98C8-8143A62036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2A6-4DCB-98C8-8143A62036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2A6-4DCB-98C8-8143A62036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2A6-4DCB-98C8-8143A62036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2A6-4DCB-98C8-8143A62036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2A6-4DCB-98C8-8143A62036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2A6-4DCB-98C8-8143A62036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2A6-4DCB-98C8-8143A62036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2A6-4DCB-98C8-8143A62036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2A6-4DCB-98C8-8143A62036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2A6-4DCB-98C8-8143A62036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2A6-4DCB-98C8-8143A62036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2A6-4DCB-98C8-8143A62036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2A6-4DCB-98C8-8143A62036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2A6-4DCB-98C8-8143A62036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2A6-4DCB-98C8-8143A62036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2A6-4DCB-98C8-8143A62036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2A6-4DCB-98C8-8143A62036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2A6-4DCB-98C8-8143A62036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2A6-4DCB-98C8-8143A62036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2A6-4DCB-98C8-8143A62036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2A6-4DCB-98C8-8143A62036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2A6-4DCB-98C8-8143A62036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2A6-4DCB-98C8-8143A62036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2A6-4DCB-98C8-8143A62036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2A6-4DCB-98C8-8143A62036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A6-4DCB-98C8-8143A62036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A6-4DCB-98C8-8143A62036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A6-4DCB-98C8-8143A62036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A6-4DCB-98C8-8143A62036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A6-4DCB-98C8-8143A62036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A6-4DCB-98C8-8143A62036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A6-4DCB-98C8-8143A62036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A6-4DCB-98C8-8143A62036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A6-4DCB-98C8-8143A62036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A6-4DCB-98C8-8143A62036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A6-4DCB-98C8-8143A62036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A6-4DCB-98C8-8143A62036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A6-4DCB-98C8-8143A62036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A6-4DCB-98C8-8143A62036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A6-4DCB-98C8-8143A62036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A6-4DCB-98C8-8143A62036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A6-4DCB-98C8-8143A62036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A6-4DCB-98C8-8143A62036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A6-4DCB-98C8-8143A62036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A6-4DCB-98C8-8143A62036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A6-4DCB-98C8-8143A62036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A6-4DCB-98C8-8143A62036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A6-4DCB-98C8-8143A62036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2A6-4DCB-98C8-8143A62036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2A6-4DCB-98C8-8143A62036B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2A6-4DCB-98C8-8143A62036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2A6-4DCB-98C8-8143A62036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2A6-4DCB-98C8-8143A62036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2A6-4DCB-98C8-8143A62036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2A6-4DCB-98C8-8143A62036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2A6-4DCB-98C8-8143A62036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2A6-4DCB-98C8-8143A62036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2A6-4DCB-98C8-8143A62036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2A6-4DCB-98C8-8143A62036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2A6-4DCB-98C8-8143A62036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2A6-4DCB-98C8-8143A62036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2A6-4DCB-98C8-8143A62036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2A6-4DCB-98C8-8143A62036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2A6-4DCB-98C8-8143A62036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2A6-4DCB-98C8-8143A62036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2A6-4DCB-98C8-8143A62036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2A6-4DCB-98C8-8143A62036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2A6-4DCB-98C8-8143A62036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2A6-4DCB-98C8-8143A62036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2A6-4DCB-98C8-8143A62036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2A6-4DCB-98C8-8143A62036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2A6-4DCB-98C8-8143A62036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2A6-4DCB-98C8-8143A62036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2A6-4DCB-98C8-8143A62036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A6-4DCB-98C8-8143A62036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A6-4DCB-98C8-8143A62036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A6-4DCB-98C8-8143A62036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A6-4DCB-98C8-8143A62036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A6-4DCB-98C8-8143A62036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A6-4DCB-98C8-8143A62036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A6-4DCB-98C8-8143A62036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A6-4DCB-98C8-8143A62036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A6-4DCB-98C8-8143A62036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A6-4DCB-98C8-8143A62036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A6-4DCB-98C8-8143A62036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A6-4DCB-98C8-8143A62036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A6-4DCB-98C8-8143A62036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A6-4DCB-98C8-8143A62036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A6-4DCB-98C8-8143A62036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A6-4DCB-98C8-8143A62036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A6-4DCB-98C8-8143A62036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A6-4DCB-98C8-8143A62036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A6-4DCB-98C8-8143A62036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A6-4DCB-98C8-8143A62036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A6-4DCB-98C8-8143A62036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A6-4DCB-98C8-8143A62036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2A6-4DCB-98C8-8143A62036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2A6-4DCB-98C8-8143A62036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2A6-4DCB-98C8-8143A62036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2A6-4DCB-98C8-8143A62036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2A6-4DCB-98C8-8143A62036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2A6-4DCB-98C8-8143A62036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2A6-4DCB-98C8-8143A62036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2A6-4DCB-98C8-8143A62036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2A6-4DCB-98C8-8143A62036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2A6-4DCB-98C8-8143A62036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2A6-4DCB-98C8-8143A62036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2A6-4DCB-98C8-8143A62036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2A6-4DCB-98C8-8143A62036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2A6-4DCB-98C8-8143A62036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2A6-4DCB-98C8-8143A62036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2A6-4DCB-98C8-8143A62036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2A6-4DCB-98C8-8143A62036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2A6-4DCB-98C8-8143A62036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2A6-4DCB-98C8-8143A62036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2A6-4DCB-98C8-8143A62036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2A6-4DCB-98C8-8143A62036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2A6-4DCB-98C8-8143A62036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2A6-4DCB-98C8-8143A62036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2A6-4DCB-98C8-8143A62036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2A6-4DCB-98C8-8143A62036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2A6-4DCB-98C8-8143A62036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A6-4DCB-98C8-8143A62036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A6-4DCB-98C8-8143A62036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A6-4DCB-98C8-8143A62036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A6-4DCB-98C8-8143A62036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A6-4DCB-98C8-8143A62036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A6-4DCB-98C8-8143A62036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A6-4DCB-98C8-8143A62036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A6-4DCB-98C8-8143A62036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A6-4DCB-98C8-8143A62036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A6-4DCB-98C8-8143A62036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A6-4DCB-98C8-8143A62036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A6-4DCB-98C8-8143A62036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A6-4DCB-98C8-8143A62036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A6-4DCB-98C8-8143A62036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A6-4DCB-98C8-8143A62036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A6-4DCB-98C8-8143A62036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A6-4DCB-98C8-8143A62036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A6-4DCB-98C8-8143A62036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A6-4DCB-98C8-8143A62036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A6-4DCB-98C8-8143A62036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A6-4DCB-98C8-8143A62036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A6-4DCB-98C8-8143A62036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A6-4DCB-98C8-8143A62036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2A6-4DCB-98C8-8143A62036B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56-47C4-9158-A50DCB503C9C}"/>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56-47C4-9158-A50DCB503C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56-47C4-9158-A50DCB503C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56-47C4-9158-A50DCB503C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56-47C4-9158-A50DCB503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56-47C4-9158-A50DCB503C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56-47C4-9158-A50DCB503C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56-47C4-9158-A50DCB503C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56-47C4-9158-A50DCB503C9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56-47C4-9158-A50DCB503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56-47C4-9158-A50DCB503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56-47C4-9158-A50DCB503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56-47C4-9158-A50DCB503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56-47C4-9158-A50DCB503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56-47C4-9158-A50DCB503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56-47C4-9158-A50DCB503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56-47C4-9158-A50DCB503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56-47C4-9158-A50DCB503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56-47C4-9158-A50DCB503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56-47C4-9158-A50DCB503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56-47C4-9158-A50DCB503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56-47C4-9158-A50DCB503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56-47C4-9158-A50DCB503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56-47C4-9158-A50DCB503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56-47C4-9158-A50DCB503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56-47C4-9158-A50DCB503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56-47C4-9158-A50DCB503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56-47C4-9158-A50DCB503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56-47C4-9158-A50DCB503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56-47C4-9158-A50DCB503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56-47C4-9158-A50DCB503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56-47C4-9158-A50DCB503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56-47C4-9158-A50DCB503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56-47C4-9158-A50DCB503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56-47C4-9158-A50DCB503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56-47C4-9158-A50DCB503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56-47C4-9158-A50DCB503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56-47C4-9158-A50DCB503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56-47C4-9158-A50DCB503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56-47C4-9158-A50DCB503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56-47C4-9158-A50DCB503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56-47C4-9158-A50DCB503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56-47C4-9158-A50DCB503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56-47C4-9158-A50DCB503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56-47C4-9158-A50DCB503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56-47C4-9158-A50DCB503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56-47C4-9158-A50DCB503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56-47C4-9158-A50DCB503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56-47C4-9158-A50DCB503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56-47C4-9158-A50DCB503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56-47C4-9158-A50DCB503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56-47C4-9158-A50DCB503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56-47C4-9158-A50DCB503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56-47C4-9158-A50DCB503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56-47C4-9158-A50DCB503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56-47C4-9158-A50DCB503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56-47C4-9158-A50DCB503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56-47C4-9158-A50DCB503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56-47C4-9158-A50DCB503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56-47C4-9158-A50DCB503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56-47C4-9158-A50DCB503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56-47C4-9158-A50DCB503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56-47C4-9158-A50DCB503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56-47C4-9158-A50DCB503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56-47C4-9158-A50DCB503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56-47C4-9158-A50DCB503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56-47C4-9158-A50DCB503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56-47C4-9158-A50DCB503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56-47C4-9158-A50DCB503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56-47C4-9158-A50DCB503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56-47C4-9158-A50DCB503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56-47C4-9158-A50DCB503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56-47C4-9158-A50DCB503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56-47C4-9158-A50DCB503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56-47C4-9158-A50DCB503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56-47C4-9158-A50DCB503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56-47C4-9158-A50DCB503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56-47C4-9158-A50DCB503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56-47C4-9158-A50DCB503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56-47C4-9158-A50DCB503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56-47C4-9158-A50DCB503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56-47C4-9158-A50DCB503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56-47C4-9158-A50DCB503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56-47C4-9158-A50DCB503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56-47C4-9158-A50DCB503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56-47C4-9158-A50DCB503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56-47C4-9158-A50DCB503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56-47C4-9158-A50DCB503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56-47C4-9158-A50DCB503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56-47C4-9158-A50DCB503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56-47C4-9158-A50DCB503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56-47C4-9158-A50DCB503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56-47C4-9158-A50DCB503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56-47C4-9158-A50DCB503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56-47C4-9158-A50DCB503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56-47C4-9158-A50DCB503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56-47C4-9158-A50DCB503C9C}"/>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56-47C4-9158-A50DCB503C9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56-47C4-9158-A50DCB503C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56-47C4-9158-A50DCB503C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56-47C4-9158-A50DCB503C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56-47C4-9158-A50DCB503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56-47C4-9158-A50DCB503C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56-47C4-9158-A50DCB503C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56-47C4-9158-A50DCB503C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56-47C4-9158-A50DCB503C9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56-47C4-9158-A50DCB503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56-47C4-9158-A50DCB503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56-47C4-9158-A50DCB503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56-47C4-9158-A50DCB503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56-47C4-9158-A50DCB503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56-47C4-9158-A50DCB503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56-47C4-9158-A50DCB503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56-47C4-9158-A50DCB503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56-47C4-9158-A50DCB503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56-47C4-9158-A50DCB503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56-47C4-9158-A50DCB503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56-47C4-9158-A50DCB503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56-47C4-9158-A50DCB503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56-47C4-9158-A50DCB503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56-47C4-9158-A50DCB503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56-47C4-9158-A50DCB503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56-47C4-9158-A50DCB503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56-47C4-9158-A50DCB503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56-47C4-9158-A50DCB503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56-47C4-9158-A50DCB503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56-47C4-9158-A50DCB503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56-47C4-9158-A50DCB503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56-47C4-9158-A50DCB503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56-47C4-9158-A50DCB503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56-47C4-9158-A50DCB503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56-47C4-9158-A50DCB503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56-47C4-9158-A50DCB503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56-47C4-9158-A50DCB503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56-47C4-9158-A50DCB503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56-47C4-9158-A50DCB503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56-47C4-9158-A50DCB503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56-47C4-9158-A50DCB503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56-47C4-9158-A50DCB503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56-47C4-9158-A50DCB503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56-47C4-9158-A50DCB503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56-47C4-9158-A50DCB503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56-47C4-9158-A50DCB503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56-47C4-9158-A50DCB503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56-47C4-9158-A50DCB503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56-47C4-9158-A50DCB503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56-47C4-9158-A50DCB503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56-47C4-9158-A50DCB503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56-47C4-9158-A50DCB503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56-47C4-9158-A50DCB503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56-47C4-9158-A50DCB503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56-47C4-9158-A50DCB503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56-47C4-9158-A50DCB503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56-47C4-9158-A50DCB503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56-47C4-9158-A50DCB503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56-47C4-9158-A50DCB503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56-47C4-9158-A50DCB503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56-47C4-9158-A50DCB503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56-47C4-9158-A50DCB503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56-47C4-9158-A50DCB503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56-47C4-9158-A50DCB503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56-47C4-9158-A50DCB503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56-47C4-9158-A50DCB503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56-47C4-9158-A50DCB503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56-47C4-9158-A50DCB503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56-47C4-9158-A50DCB503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56-47C4-9158-A50DCB503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56-47C4-9158-A50DCB503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56-47C4-9158-A50DCB503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56-47C4-9158-A50DCB503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56-47C4-9158-A50DCB503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56-47C4-9158-A50DCB503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56-47C4-9158-A50DCB503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56-47C4-9158-A50DCB503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56-47C4-9158-A50DCB503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56-47C4-9158-A50DCB503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56-47C4-9158-A50DCB503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56-47C4-9158-A50DCB503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56-47C4-9158-A50DCB503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56-47C4-9158-A50DCB503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56-47C4-9158-A50DCB503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56-47C4-9158-A50DCB503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56-47C4-9158-A50DCB503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56-47C4-9158-A50DCB503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56-47C4-9158-A50DCB503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56-47C4-9158-A50DCB503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56-47C4-9158-A50DCB503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56-47C4-9158-A50DCB503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56-47C4-9158-A50DCB503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56-47C4-9158-A50DCB503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56-47C4-9158-A50DCB503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56-47C4-9158-A50DCB503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56-47C4-9158-A50DCB503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56-47C4-9158-A50DCB503C9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56-47C4-9158-A50DCB503C9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56-47C4-9158-A50DCB503C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56-47C4-9158-A50DCB503C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56-47C4-9158-A50DCB503C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56-47C4-9158-A50DCB503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56-47C4-9158-A50DCB503C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56-47C4-9158-A50DCB503C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56-47C4-9158-A50DCB503C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56-47C4-9158-A50DCB503C9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56-47C4-9158-A50DCB503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56-47C4-9158-A50DCB503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56-47C4-9158-A50DCB503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56-47C4-9158-A50DCB503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56-47C4-9158-A50DCB503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56-47C4-9158-A50DCB503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56-47C4-9158-A50DCB503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56-47C4-9158-A50DCB503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56-47C4-9158-A50DCB503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56-47C4-9158-A50DCB503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56-47C4-9158-A50DCB503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56-47C4-9158-A50DCB503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56-47C4-9158-A50DCB503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56-47C4-9158-A50DCB503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56-47C4-9158-A50DCB503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56-47C4-9158-A50DCB503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56-47C4-9158-A50DCB503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56-47C4-9158-A50DCB503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56-47C4-9158-A50DCB503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56-47C4-9158-A50DCB503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56-47C4-9158-A50DCB503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56-47C4-9158-A50DCB503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56-47C4-9158-A50DCB503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56-47C4-9158-A50DCB503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56-47C4-9158-A50DCB503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56-47C4-9158-A50DCB503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56-47C4-9158-A50DCB503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56-47C4-9158-A50DCB503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56-47C4-9158-A50DCB503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56-47C4-9158-A50DCB503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56-47C4-9158-A50DCB503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56-47C4-9158-A50DCB503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56-47C4-9158-A50DCB503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56-47C4-9158-A50DCB503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56-47C4-9158-A50DCB503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56-47C4-9158-A50DCB503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56-47C4-9158-A50DCB503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56-47C4-9158-A50DCB503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56-47C4-9158-A50DCB503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56-47C4-9158-A50DCB503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56-47C4-9158-A50DCB503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56-47C4-9158-A50DCB503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56-47C4-9158-A50DCB503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56-47C4-9158-A50DCB503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56-47C4-9158-A50DCB503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56-47C4-9158-A50DCB503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56-47C4-9158-A50DCB503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56-47C4-9158-A50DCB503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56-47C4-9158-A50DCB503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56-47C4-9158-A50DCB503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56-47C4-9158-A50DCB503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56-47C4-9158-A50DCB503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56-47C4-9158-A50DCB503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56-47C4-9158-A50DCB503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56-47C4-9158-A50DCB503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56-47C4-9158-A50DCB503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56-47C4-9158-A50DCB503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56-47C4-9158-A50DCB503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56-47C4-9158-A50DCB503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56-47C4-9158-A50DCB503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56-47C4-9158-A50DCB503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56-47C4-9158-A50DCB503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56-47C4-9158-A50DCB503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56-47C4-9158-A50DCB503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56-47C4-9158-A50DCB503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56-47C4-9158-A50DCB503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56-47C4-9158-A50DCB503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56-47C4-9158-A50DCB503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56-47C4-9158-A50DCB503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56-47C4-9158-A50DCB503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56-47C4-9158-A50DCB503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56-47C4-9158-A50DCB503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56-47C4-9158-A50DCB503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56-47C4-9158-A50DCB503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56-47C4-9158-A50DCB503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56-47C4-9158-A50DCB503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56-47C4-9158-A50DCB503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56-47C4-9158-A50DCB503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56-47C4-9158-A50DCB503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56-47C4-9158-A50DCB503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56-47C4-9158-A50DCB503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56-47C4-9158-A50DCB503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56-47C4-9158-A50DCB503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56-47C4-9158-A50DCB503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56-47C4-9158-A50DCB503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56-47C4-9158-A50DCB503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56-47C4-9158-A50DCB503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56-47C4-9158-A50DCB503C9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5F2-4742-B6B5-3CA9F50CAD4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F2-4742-B6B5-3CA9F50CAD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F2-4742-B6B5-3CA9F50CAD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F2-4742-B6B5-3CA9F50CAD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F2-4742-B6B5-3CA9F50CAD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F2-4742-B6B5-3CA9F50CAD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F2-4742-B6B5-3CA9F50CAD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F2-4742-B6B5-3CA9F50CAD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F2-4742-B6B5-3CA9F50CAD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F2-4742-B6B5-3CA9F50CA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F2-4742-B6B5-3CA9F50CA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F2-4742-B6B5-3CA9F50CA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F2-4742-B6B5-3CA9F50CA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F2-4742-B6B5-3CA9F50CA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F2-4742-B6B5-3CA9F50CA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F2-4742-B6B5-3CA9F50CA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F2-4742-B6B5-3CA9F50CA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F2-4742-B6B5-3CA9F50CA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F2-4742-B6B5-3CA9F50CA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F2-4742-B6B5-3CA9F50CA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F2-4742-B6B5-3CA9F50CA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F2-4742-B6B5-3CA9F50CA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F2-4742-B6B5-3CA9F50CA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F2-4742-B6B5-3CA9F50CA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5F2-4742-B6B5-3CA9F50CA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F2-4742-B6B5-3CA9F50CA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F2-4742-B6B5-3CA9F50CA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F2-4742-B6B5-3CA9F50CA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F2-4742-B6B5-3CA9F50CA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F2-4742-B6B5-3CA9F50CA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F2-4742-B6B5-3CA9F50CA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F2-4742-B6B5-3CA9F50CA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F2-4742-B6B5-3CA9F50CA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F2-4742-B6B5-3CA9F50CA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F2-4742-B6B5-3CA9F50CA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F2-4742-B6B5-3CA9F50CA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F2-4742-B6B5-3CA9F50CA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F2-4742-B6B5-3CA9F50CA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F2-4742-B6B5-3CA9F50CA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F2-4742-B6B5-3CA9F50CA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F2-4742-B6B5-3CA9F50CA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F2-4742-B6B5-3CA9F50CA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F2-4742-B6B5-3CA9F50CA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F2-4742-B6B5-3CA9F50CA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F2-4742-B6B5-3CA9F50CA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F2-4742-B6B5-3CA9F50CA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F2-4742-B6B5-3CA9F50CA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F2-4742-B6B5-3CA9F50CA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F2-4742-B6B5-3CA9F50CA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F2-4742-B6B5-3CA9F50CA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F2-4742-B6B5-3CA9F50CA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F2-4742-B6B5-3CA9F50CA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F2-4742-B6B5-3CA9F50CA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F2-4742-B6B5-3CA9F50CA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F2-4742-B6B5-3CA9F50CA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F2-4742-B6B5-3CA9F50CA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F2-4742-B6B5-3CA9F50CA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F2-4742-B6B5-3CA9F50CA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F2-4742-B6B5-3CA9F50CA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F2-4742-B6B5-3CA9F50CA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F2-4742-B6B5-3CA9F50CA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F2-4742-B6B5-3CA9F50CA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F2-4742-B6B5-3CA9F50CA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F2-4742-B6B5-3CA9F50CA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F2-4742-B6B5-3CA9F50CA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F2-4742-B6B5-3CA9F50CA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F2-4742-B6B5-3CA9F50CA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F2-4742-B6B5-3CA9F50CA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F2-4742-B6B5-3CA9F50CA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F2-4742-B6B5-3CA9F50CA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F2-4742-B6B5-3CA9F50CA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F2-4742-B6B5-3CA9F50CA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F2-4742-B6B5-3CA9F50CA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F2-4742-B6B5-3CA9F50CA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F2-4742-B6B5-3CA9F50CA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F2-4742-B6B5-3CA9F50CA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F2-4742-B6B5-3CA9F50CA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F2-4742-B6B5-3CA9F50CA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F2-4742-B6B5-3CA9F50CA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F2-4742-B6B5-3CA9F50CA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F2-4742-B6B5-3CA9F50CA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F2-4742-B6B5-3CA9F50CA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F2-4742-B6B5-3CA9F50CA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F2-4742-B6B5-3CA9F50CA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F2-4742-B6B5-3CA9F50CA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F2-4742-B6B5-3CA9F50CA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F2-4742-B6B5-3CA9F50CA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F2-4742-B6B5-3CA9F50CA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F2-4742-B6B5-3CA9F50CA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F2-4742-B6B5-3CA9F50CA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F2-4742-B6B5-3CA9F50CA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F2-4742-B6B5-3CA9F50CA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F2-4742-B6B5-3CA9F50CA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F2-4742-B6B5-3CA9F50CA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F2-4742-B6B5-3CA9F50CA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5F2-4742-B6B5-3CA9F50CA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5F2-4742-B6B5-3CA9F50CAD4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5F2-4742-B6B5-3CA9F50CAD4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F2-4742-B6B5-3CA9F50CAD4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F2-4742-B6B5-3CA9F50CAD4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F2-4742-B6B5-3CA9F50CAD4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F2-4742-B6B5-3CA9F50CAD4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F2-4742-B6B5-3CA9F50CAD4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F2-4742-B6B5-3CA9F50CAD4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F2-4742-B6B5-3CA9F50CAD4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F2-4742-B6B5-3CA9F50CAD4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F2-4742-B6B5-3CA9F50CAD4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F2-4742-B6B5-3CA9F50CAD4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F2-4742-B6B5-3CA9F50CAD4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F2-4742-B6B5-3CA9F50CAD4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F2-4742-B6B5-3CA9F50CAD4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F2-4742-B6B5-3CA9F50CAD4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F2-4742-B6B5-3CA9F50CAD4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F2-4742-B6B5-3CA9F50CAD4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F2-4742-B6B5-3CA9F50CAD4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F2-4742-B6B5-3CA9F50CAD4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F2-4742-B6B5-3CA9F50CAD4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F2-4742-B6B5-3CA9F50CAD4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F2-4742-B6B5-3CA9F50CAD4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F2-4742-B6B5-3CA9F50CAD4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F2-4742-B6B5-3CA9F50CA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F2-4742-B6B5-3CA9F50CA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F2-4742-B6B5-3CA9F50CA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F2-4742-B6B5-3CA9F50CA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F2-4742-B6B5-3CA9F50CA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F2-4742-B6B5-3CA9F50CA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F2-4742-B6B5-3CA9F50CA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F2-4742-B6B5-3CA9F50CA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F2-4742-B6B5-3CA9F50CA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F2-4742-B6B5-3CA9F50CA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F2-4742-B6B5-3CA9F50CA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F2-4742-B6B5-3CA9F50CA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F2-4742-B6B5-3CA9F50CA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F2-4742-B6B5-3CA9F50CA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F2-4742-B6B5-3CA9F50CA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F2-4742-B6B5-3CA9F50CA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F2-4742-B6B5-3CA9F50CA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F2-4742-B6B5-3CA9F50CA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F2-4742-B6B5-3CA9F50CA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F2-4742-B6B5-3CA9F50CA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F2-4742-B6B5-3CA9F50CA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F2-4742-B6B5-3CA9F50CA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F2-4742-B6B5-3CA9F50CA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F2-4742-B6B5-3CA9F50CA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F2-4742-B6B5-3CA9F50CA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F2-4742-B6B5-3CA9F50CA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F2-4742-B6B5-3CA9F50CA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F2-4742-B6B5-3CA9F50CA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F2-4742-B6B5-3CA9F50CA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F2-4742-B6B5-3CA9F50CA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F2-4742-B6B5-3CA9F50CA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F2-4742-B6B5-3CA9F50CA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F2-4742-B6B5-3CA9F50CA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F2-4742-B6B5-3CA9F50CA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F2-4742-B6B5-3CA9F50CA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F2-4742-B6B5-3CA9F50CA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F2-4742-B6B5-3CA9F50CA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F2-4742-B6B5-3CA9F50CA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F2-4742-B6B5-3CA9F50CA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F2-4742-B6B5-3CA9F50CA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F2-4742-B6B5-3CA9F50CA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F2-4742-B6B5-3CA9F50CA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F2-4742-B6B5-3CA9F50CA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F2-4742-B6B5-3CA9F50CA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F2-4742-B6B5-3CA9F50CA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F2-4742-B6B5-3CA9F50CA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F2-4742-B6B5-3CA9F50CA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F2-4742-B6B5-3CA9F50CA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F2-4742-B6B5-3CA9F50CA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F2-4742-B6B5-3CA9F50CA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F2-4742-B6B5-3CA9F50CA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F2-4742-B6B5-3CA9F50CA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F2-4742-B6B5-3CA9F50CA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F2-4742-B6B5-3CA9F50CA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F2-4742-B6B5-3CA9F50CA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F2-4742-B6B5-3CA9F50CA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F2-4742-B6B5-3CA9F50CA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F2-4742-B6B5-3CA9F50CA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F2-4742-B6B5-3CA9F50CA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F2-4742-B6B5-3CA9F50CA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F2-4742-B6B5-3CA9F50CA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F2-4742-B6B5-3CA9F50CA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F2-4742-B6B5-3CA9F50CA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F2-4742-B6B5-3CA9F50CA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F2-4742-B6B5-3CA9F50CA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F2-4742-B6B5-3CA9F50CA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F2-4742-B6B5-3CA9F50CA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F2-4742-B6B5-3CA9F50CA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F2-4742-B6B5-3CA9F50CA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F2-4742-B6B5-3CA9F50CA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F2-4742-B6B5-3CA9F50CA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F2-4742-B6B5-3CA9F50CA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F2-4742-B6B5-3CA9F50CAD4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F2-4742-B6B5-3CA9F50CAD4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5F2-4742-B6B5-3CA9F50CAD4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F2-4742-B6B5-3CA9F50CAD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F2-4742-B6B5-3CA9F50CAD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F2-4742-B6B5-3CA9F50CAD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F2-4742-B6B5-3CA9F50CAD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F2-4742-B6B5-3CA9F50CAD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F2-4742-B6B5-3CA9F50CAD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F2-4742-B6B5-3CA9F50CAD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F2-4742-B6B5-3CA9F50CAD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F2-4742-B6B5-3CA9F50CA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F2-4742-B6B5-3CA9F50CA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F2-4742-B6B5-3CA9F50CA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F2-4742-B6B5-3CA9F50CA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F2-4742-B6B5-3CA9F50CA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F2-4742-B6B5-3CA9F50CA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F2-4742-B6B5-3CA9F50CA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F2-4742-B6B5-3CA9F50CA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F2-4742-B6B5-3CA9F50CA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F2-4742-B6B5-3CA9F50CA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F2-4742-B6B5-3CA9F50CA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F2-4742-B6B5-3CA9F50CA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F2-4742-B6B5-3CA9F50CA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F2-4742-B6B5-3CA9F50CA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F2-4742-B6B5-3CA9F50CA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F2-4742-B6B5-3CA9F50CA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F2-4742-B6B5-3CA9F50CA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F2-4742-B6B5-3CA9F50CA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F2-4742-B6B5-3CA9F50CA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F2-4742-B6B5-3CA9F50CA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F2-4742-B6B5-3CA9F50CA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F2-4742-B6B5-3CA9F50CA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F2-4742-B6B5-3CA9F50CA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F2-4742-B6B5-3CA9F50CA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F2-4742-B6B5-3CA9F50CA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F2-4742-B6B5-3CA9F50CA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F2-4742-B6B5-3CA9F50CA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F2-4742-B6B5-3CA9F50CA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F2-4742-B6B5-3CA9F50CA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F2-4742-B6B5-3CA9F50CA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F2-4742-B6B5-3CA9F50CA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F2-4742-B6B5-3CA9F50CA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F2-4742-B6B5-3CA9F50CA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F2-4742-B6B5-3CA9F50CA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F2-4742-B6B5-3CA9F50CA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F2-4742-B6B5-3CA9F50CA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F2-4742-B6B5-3CA9F50CA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F2-4742-B6B5-3CA9F50CA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F2-4742-B6B5-3CA9F50CA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F2-4742-B6B5-3CA9F50CA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F2-4742-B6B5-3CA9F50CA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F2-4742-B6B5-3CA9F50CA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F2-4742-B6B5-3CA9F50CA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F2-4742-B6B5-3CA9F50CA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F2-4742-B6B5-3CA9F50CA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F2-4742-B6B5-3CA9F50CA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F2-4742-B6B5-3CA9F50CA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F2-4742-B6B5-3CA9F50CA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F2-4742-B6B5-3CA9F50CA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F2-4742-B6B5-3CA9F50CA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F2-4742-B6B5-3CA9F50CA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F2-4742-B6B5-3CA9F50CA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F2-4742-B6B5-3CA9F50CA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F2-4742-B6B5-3CA9F50CA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F2-4742-B6B5-3CA9F50CA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F2-4742-B6B5-3CA9F50CA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F2-4742-B6B5-3CA9F50CA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F2-4742-B6B5-3CA9F50CA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F2-4742-B6B5-3CA9F50CA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F2-4742-B6B5-3CA9F50CA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F2-4742-B6B5-3CA9F50CA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F2-4742-B6B5-3CA9F50CA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F2-4742-B6B5-3CA9F50CA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F2-4742-B6B5-3CA9F50CA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F2-4742-B6B5-3CA9F50CA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F2-4742-B6B5-3CA9F50CA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F2-4742-B6B5-3CA9F50CA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F2-4742-B6B5-3CA9F50CA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F2-4742-B6B5-3CA9F50CA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F2-4742-B6B5-3CA9F50CA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F2-4742-B6B5-3CA9F50CA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F2-4742-B6B5-3CA9F50CA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F2-4742-B6B5-3CA9F50CA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F2-4742-B6B5-3CA9F50CA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F2-4742-B6B5-3CA9F50CA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F2-4742-B6B5-3CA9F50CA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F2-4742-B6B5-3CA9F50CA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F2-4742-B6B5-3CA9F50CA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F2-4742-B6B5-3CA9F50CA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F2-4742-B6B5-3CA9F50CA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F2-4742-B6B5-3CA9F50CA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F2-4742-B6B5-3CA9F50CA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F2-4742-B6B5-3CA9F50CA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F2-4742-B6B5-3CA9F50CA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F2-4742-B6B5-3CA9F50CA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F2-4742-B6B5-3CA9F50CA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F2-4742-B6B5-3CA9F50CA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F2-4742-B6B5-3CA9F50CAD4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192-46FC-8578-0F3A88CCC2C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92-46FC-8578-0F3A88CCC2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92-46FC-8578-0F3A88CCC2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92-46FC-8578-0F3A88CCC2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92-46FC-8578-0F3A88CCC2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92-46FC-8578-0F3A88CCC2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92-46FC-8578-0F3A88CCC2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92-46FC-8578-0F3A88CCC2C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92-46FC-8578-0F3A88CCC2C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92-46FC-8578-0F3A88CCC2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92-46FC-8578-0F3A88CCC2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92-46FC-8578-0F3A88CCC2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92-46FC-8578-0F3A88CCC2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92-46FC-8578-0F3A88CCC2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92-46FC-8578-0F3A88CCC2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92-46FC-8578-0F3A88CCC2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92-46FC-8578-0F3A88CCC2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92-46FC-8578-0F3A88CCC2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92-46FC-8578-0F3A88CCC2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92-46FC-8578-0F3A88CCC2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92-46FC-8578-0F3A88CCC2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92-46FC-8578-0F3A88CCC2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92-46FC-8578-0F3A88CCC2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92-46FC-8578-0F3A88CCC2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92-46FC-8578-0F3A88CCC2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92-46FC-8578-0F3A88CCC2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92-46FC-8578-0F3A88CCC2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92-46FC-8578-0F3A88CCC2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92-46FC-8578-0F3A88CCC2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92-46FC-8578-0F3A88CCC2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92-46FC-8578-0F3A88CCC2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92-46FC-8578-0F3A88CCC2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92-46FC-8578-0F3A88CCC2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92-46FC-8578-0F3A88CCC2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92-46FC-8578-0F3A88CCC2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92-46FC-8578-0F3A88CCC2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92-46FC-8578-0F3A88CCC2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92-46FC-8578-0F3A88CCC2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92-46FC-8578-0F3A88CCC2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92-46FC-8578-0F3A88CCC2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92-46FC-8578-0F3A88CCC2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92-46FC-8578-0F3A88CCC2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92-46FC-8578-0F3A88CCC2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92-46FC-8578-0F3A88CCC2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92-46FC-8578-0F3A88CCC2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92-46FC-8578-0F3A88CCC2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92-46FC-8578-0F3A88CCC2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92-46FC-8578-0F3A88CCC2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92-46FC-8578-0F3A88CCC2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92-46FC-8578-0F3A88CCC2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92-46FC-8578-0F3A88CCC2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92-46FC-8578-0F3A88CCC2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92-46FC-8578-0F3A88CCC2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92-46FC-8578-0F3A88CCC2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92-46FC-8578-0F3A88CCC2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92-46FC-8578-0F3A88CCC2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92-46FC-8578-0F3A88CCC2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92-46FC-8578-0F3A88CCC2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92-46FC-8578-0F3A88CCC2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92-46FC-8578-0F3A88CCC2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92-46FC-8578-0F3A88CCC2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92-46FC-8578-0F3A88CCC2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92-46FC-8578-0F3A88CCC2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92-46FC-8578-0F3A88CCC2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92-46FC-8578-0F3A88CCC2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92-46FC-8578-0F3A88CCC2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92-46FC-8578-0F3A88CCC2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92-46FC-8578-0F3A88CCC2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92-46FC-8578-0F3A88CCC2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92-46FC-8578-0F3A88CCC2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92-46FC-8578-0F3A88CCC2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92-46FC-8578-0F3A88CCC2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92-46FC-8578-0F3A88CCC2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92-46FC-8578-0F3A88CCC2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92-46FC-8578-0F3A88CCC2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92-46FC-8578-0F3A88CCC2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92-46FC-8578-0F3A88CCC2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92-46FC-8578-0F3A88CCC2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92-46FC-8578-0F3A88CCC2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92-46FC-8578-0F3A88CCC2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92-46FC-8578-0F3A88CCC2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92-46FC-8578-0F3A88CCC2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92-46FC-8578-0F3A88CCC2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92-46FC-8578-0F3A88CCC2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92-46FC-8578-0F3A88CCC2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92-46FC-8578-0F3A88CCC2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92-46FC-8578-0F3A88CCC2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92-46FC-8578-0F3A88CCC2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92-46FC-8578-0F3A88CCC2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92-46FC-8578-0F3A88CCC2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92-46FC-8578-0F3A88CCC2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92-46FC-8578-0F3A88CCC2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92-46FC-8578-0F3A88CCC2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92-46FC-8578-0F3A88CCC2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92-46FC-8578-0F3A88CCC2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92-46FC-8578-0F3A88CCC2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192-46FC-8578-0F3A88CCC2C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192-46FC-8578-0F3A88CCC2C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192-46FC-8578-0F3A88CCC2C5}"/>
              </c:ext>
            </c:extLst>
          </c:dPt>
          <c:dPt>
            <c:idx val="2"/>
            <c:bubble3D val="0"/>
            <c:extLst>
              <c:ext xmlns:c16="http://schemas.microsoft.com/office/drawing/2014/chart" uri="{C3380CC4-5D6E-409C-BE32-E72D297353CC}">
                <c16:uniqueId val="{00000063-C192-46FC-8578-0F3A88CCC2C5}"/>
              </c:ext>
            </c:extLst>
          </c:dPt>
          <c:dPt>
            <c:idx val="3"/>
            <c:bubble3D val="0"/>
            <c:extLst>
              <c:ext xmlns:c16="http://schemas.microsoft.com/office/drawing/2014/chart" uri="{C3380CC4-5D6E-409C-BE32-E72D297353CC}">
                <c16:uniqueId val="{00000064-C192-46FC-8578-0F3A88CCC2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92-46FC-8578-0F3A88CCC2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92-46FC-8578-0F3A88CCC2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92-46FC-8578-0F3A88CCC2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92-46FC-8578-0F3A88CCC2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92-46FC-8578-0F3A88CCC2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92-46FC-8578-0F3A88CCC2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92-46FC-8578-0F3A88CCC2C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92-46FC-8578-0F3A88CCC2C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92-46FC-8578-0F3A88CCC2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92-46FC-8578-0F3A88CCC2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92-46FC-8578-0F3A88CCC2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92-46FC-8578-0F3A88CCC2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92-46FC-8578-0F3A88CCC2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92-46FC-8578-0F3A88CCC2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92-46FC-8578-0F3A88CCC2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92-46FC-8578-0F3A88CCC2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92-46FC-8578-0F3A88CCC2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92-46FC-8578-0F3A88CCC2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92-46FC-8578-0F3A88CCC2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92-46FC-8578-0F3A88CCC2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92-46FC-8578-0F3A88CCC2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92-46FC-8578-0F3A88CCC2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92-46FC-8578-0F3A88CCC2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92-46FC-8578-0F3A88CCC2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92-46FC-8578-0F3A88CCC2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92-46FC-8578-0F3A88CCC2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92-46FC-8578-0F3A88CCC2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92-46FC-8578-0F3A88CCC2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92-46FC-8578-0F3A88CCC2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92-46FC-8578-0F3A88CCC2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92-46FC-8578-0F3A88CCC2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92-46FC-8578-0F3A88CCC2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92-46FC-8578-0F3A88CCC2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92-46FC-8578-0F3A88CCC2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92-46FC-8578-0F3A88CCC2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92-46FC-8578-0F3A88CCC2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92-46FC-8578-0F3A88CCC2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92-46FC-8578-0F3A88CCC2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92-46FC-8578-0F3A88CCC2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92-46FC-8578-0F3A88CCC2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92-46FC-8578-0F3A88CCC2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92-46FC-8578-0F3A88CCC2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92-46FC-8578-0F3A88CCC2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92-46FC-8578-0F3A88CCC2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92-46FC-8578-0F3A88CCC2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92-46FC-8578-0F3A88CCC2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92-46FC-8578-0F3A88CCC2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92-46FC-8578-0F3A88CCC2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92-46FC-8578-0F3A88CCC2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92-46FC-8578-0F3A88CCC2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92-46FC-8578-0F3A88CCC2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92-46FC-8578-0F3A88CCC2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92-46FC-8578-0F3A88CCC2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92-46FC-8578-0F3A88CCC2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92-46FC-8578-0F3A88CCC2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92-46FC-8578-0F3A88CCC2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92-46FC-8578-0F3A88CCC2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92-46FC-8578-0F3A88CCC2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92-46FC-8578-0F3A88CCC2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92-46FC-8578-0F3A88CCC2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92-46FC-8578-0F3A88CCC2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92-46FC-8578-0F3A88CCC2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92-46FC-8578-0F3A88CCC2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92-46FC-8578-0F3A88CCC2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92-46FC-8578-0F3A88CCC2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92-46FC-8578-0F3A88CCC2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92-46FC-8578-0F3A88CCC2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92-46FC-8578-0F3A88CCC2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92-46FC-8578-0F3A88CCC2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92-46FC-8578-0F3A88CCC2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92-46FC-8578-0F3A88CCC2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92-46FC-8578-0F3A88CCC2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92-46FC-8578-0F3A88CCC2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92-46FC-8578-0F3A88CCC2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92-46FC-8578-0F3A88CCC2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92-46FC-8578-0F3A88CCC2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92-46FC-8578-0F3A88CCC2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92-46FC-8578-0F3A88CCC2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92-46FC-8578-0F3A88CCC2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92-46FC-8578-0F3A88CCC2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92-46FC-8578-0F3A88CCC2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92-46FC-8578-0F3A88CCC2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92-46FC-8578-0F3A88CCC2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92-46FC-8578-0F3A88CCC2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92-46FC-8578-0F3A88CCC2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92-46FC-8578-0F3A88CCC2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92-46FC-8578-0F3A88CCC2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92-46FC-8578-0F3A88CCC2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92-46FC-8578-0F3A88CCC2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92-46FC-8578-0F3A88CCC2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92-46FC-8578-0F3A88CCC2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92-46FC-8578-0F3A88CCC2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92-46FC-8578-0F3A88CCC2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92-46FC-8578-0F3A88CCC2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92-46FC-8578-0F3A88CCC2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92-46FC-8578-0F3A88CCC2C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192-46FC-8578-0F3A88CCC2C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92-46FC-8578-0F3A88CCC2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92-46FC-8578-0F3A88CCC2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92-46FC-8578-0F3A88CCC2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92-46FC-8578-0F3A88CCC2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92-46FC-8578-0F3A88CCC2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92-46FC-8578-0F3A88CCC2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92-46FC-8578-0F3A88CCC2C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92-46FC-8578-0F3A88CCC2C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92-46FC-8578-0F3A88CCC2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92-46FC-8578-0F3A88CCC2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92-46FC-8578-0F3A88CCC2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92-46FC-8578-0F3A88CCC2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92-46FC-8578-0F3A88CCC2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92-46FC-8578-0F3A88CCC2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92-46FC-8578-0F3A88CCC2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92-46FC-8578-0F3A88CCC2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92-46FC-8578-0F3A88CCC2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92-46FC-8578-0F3A88CCC2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92-46FC-8578-0F3A88CCC2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92-46FC-8578-0F3A88CCC2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92-46FC-8578-0F3A88CCC2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92-46FC-8578-0F3A88CCC2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92-46FC-8578-0F3A88CCC2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92-46FC-8578-0F3A88CCC2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92-46FC-8578-0F3A88CCC2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92-46FC-8578-0F3A88CCC2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92-46FC-8578-0F3A88CCC2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92-46FC-8578-0F3A88CCC2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92-46FC-8578-0F3A88CCC2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92-46FC-8578-0F3A88CCC2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92-46FC-8578-0F3A88CCC2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92-46FC-8578-0F3A88CCC2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92-46FC-8578-0F3A88CCC2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92-46FC-8578-0F3A88CCC2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92-46FC-8578-0F3A88CCC2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92-46FC-8578-0F3A88CCC2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92-46FC-8578-0F3A88CCC2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92-46FC-8578-0F3A88CCC2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92-46FC-8578-0F3A88CCC2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92-46FC-8578-0F3A88CCC2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92-46FC-8578-0F3A88CCC2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92-46FC-8578-0F3A88CCC2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92-46FC-8578-0F3A88CCC2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92-46FC-8578-0F3A88CCC2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92-46FC-8578-0F3A88CCC2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92-46FC-8578-0F3A88CCC2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92-46FC-8578-0F3A88CCC2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92-46FC-8578-0F3A88CCC2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92-46FC-8578-0F3A88CCC2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92-46FC-8578-0F3A88CCC2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92-46FC-8578-0F3A88CCC2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92-46FC-8578-0F3A88CCC2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92-46FC-8578-0F3A88CCC2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92-46FC-8578-0F3A88CCC2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92-46FC-8578-0F3A88CCC2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92-46FC-8578-0F3A88CCC2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92-46FC-8578-0F3A88CCC2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92-46FC-8578-0F3A88CCC2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92-46FC-8578-0F3A88CCC2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92-46FC-8578-0F3A88CCC2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92-46FC-8578-0F3A88CCC2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92-46FC-8578-0F3A88CCC2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92-46FC-8578-0F3A88CCC2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92-46FC-8578-0F3A88CCC2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92-46FC-8578-0F3A88CCC2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92-46FC-8578-0F3A88CCC2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92-46FC-8578-0F3A88CCC2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92-46FC-8578-0F3A88CCC2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92-46FC-8578-0F3A88CCC2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92-46FC-8578-0F3A88CCC2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92-46FC-8578-0F3A88CCC2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92-46FC-8578-0F3A88CCC2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92-46FC-8578-0F3A88CCC2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92-46FC-8578-0F3A88CCC2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92-46FC-8578-0F3A88CCC2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92-46FC-8578-0F3A88CCC2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92-46FC-8578-0F3A88CCC2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92-46FC-8578-0F3A88CCC2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92-46FC-8578-0F3A88CCC2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92-46FC-8578-0F3A88CCC2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92-46FC-8578-0F3A88CCC2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92-46FC-8578-0F3A88CCC2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92-46FC-8578-0F3A88CCC2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92-46FC-8578-0F3A88CCC2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92-46FC-8578-0F3A88CCC2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92-46FC-8578-0F3A88CCC2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92-46FC-8578-0F3A88CCC2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92-46FC-8578-0F3A88CCC2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92-46FC-8578-0F3A88CCC2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92-46FC-8578-0F3A88CCC2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92-46FC-8578-0F3A88CCC2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92-46FC-8578-0F3A88CCC2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92-46FC-8578-0F3A88CCC2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92-46FC-8578-0F3A88CCC2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92-46FC-8578-0F3A88CCC2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92-46FC-8578-0F3A88CCC2C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319-4C39-838A-EEFEF8F5CBC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19-4C39-838A-EEFEF8F5CB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319-4C39-838A-EEFEF8F5CB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19-4C39-838A-EEFEF8F5CB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319-4C39-838A-EEFEF8F5CB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319-4C39-838A-EEFEF8F5CB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319-4C39-838A-EEFEF8F5CBC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319-4C39-838A-EEFEF8F5CBC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319-4C39-838A-EEFEF8F5CBC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319-4C39-838A-EEFEF8F5C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319-4C39-838A-EEFEF8F5C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319-4C39-838A-EEFEF8F5C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19-4C39-838A-EEFEF8F5C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319-4C39-838A-EEFEF8F5C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19-4C39-838A-EEFEF8F5C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319-4C39-838A-EEFEF8F5C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19-4C39-838A-EEFEF8F5C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319-4C39-838A-EEFEF8F5C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19-4C39-838A-EEFEF8F5C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319-4C39-838A-EEFEF8F5C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19-4C39-838A-EEFEF8F5C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319-4C39-838A-EEFEF8F5C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319-4C39-838A-EEFEF8F5C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319-4C39-838A-EEFEF8F5C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319-4C39-838A-EEFEF8F5C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319-4C39-838A-EEFEF8F5C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319-4C39-838A-EEFEF8F5C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319-4C39-838A-EEFEF8F5C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319-4C39-838A-EEFEF8F5C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319-4C39-838A-EEFEF8F5C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319-4C39-838A-EEFEF8F5C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319-4C39-838A-EEFEF8F5C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319-4C39-838A-EEFEF8F5C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319-4C39-838A-EEFEF8F5C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319-4C39-838A-EEFEF8F5C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319-4C39-838A-EEFEF8F5C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319-4C39-838A-EEFEF8F5C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319-4C39-838A-EEFEF8F5C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319-4C39-838A-EEFEF8F5C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319-4C39-838A-EEFEF8F5C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319-4C39-838A-EEFEF8F5C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319-4C39-838A-EEFEF8F5C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319-4C39-838A-EEFEF8F5C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319-4C39-838A-EEFEF8F5C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319-4C39-838A-EEFEF8F5C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319-4C39-838A-EEFEF8F5C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319-4C39-838A-EEFEF8F5C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319-4C39-838A-EEFEF8F5C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319-4C39-838A-EEFEF8F5C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319-4C39-838A-EEFEF8F5C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319-4C39-838A-EEFEF8F5C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319-4C39-838A-EEFEF8F5C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319-4C39-838A-EEFEF8F5C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319-4C39-838A-EEFEF8F5C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319-4C39-838A-EEFEF8F5C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319-4C39-838A-EEFEF8F5C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319-4C39-838A-EEFEF8F5C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319-4C39-838A-EEFEF8F5C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319-4C39-838A-EEFEF8F5C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319-4C39-838A-EEFEF8F5C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319-4C39-838A-EEFEF8F5C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319-4C39-838A-EEFEF8F5C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319-4C39-838A-EEFEF8F5C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319-4C39-838A-EEFEF8F5C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319-4C39-838A-EEFEF8F5C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319-4C39-838A-EEFEF8F5C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319-4C39-838A-EEFEF8F5C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319-4C39-838A-EEFEF8F5C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319-4C39-838A-EEFEF8F5C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319-4C39-838A-EEFEF8F5C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319-4C39-838A-EEFEF8F5C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319-4C39-838A-EEFEF8F5C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319-4C39-838A-EEFEF8F5C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319-4C39-838A-EEFEF8F5C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319-4C39-838A-EEFEF8F5C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319-4C39-838A-EEFEF8F5C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319-4C39-838A-EEFEF8F5C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319-4C39-838A-EEFEF8F5C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319-4C39-838A-EEFEF8F5C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319-4C39-838A-EEFEF8F5C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319-4C39-838A-EEFEF8F5C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319-4C39-838A-EEFEF8F5C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319-4C39-838A-EEFEF8F5C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319-4C39-838A-EEFEF8F5C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319-4C39-838A-EEFEF8F5C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319-4C39-838A-EEFEF8F5C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319-4C39-838A-EEFEF8F5C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319-4C39-838A-EEFEF8F5C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319-4C39-838A-EEFEF8F5C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319-4C39-838A-EEFEF8F5C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319-4C39-838A-EEFEF8F5C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319-4C39-838A-EEFEF8F5C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319-4C39-838A-EEFEF8F5C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319-4C39-838A-EEFEF8F5C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319-4C39-838A-EEFEF8F5C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319-4C39-838A-EEFEF8F5C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319-4C39-838A-EEFEF8F5CBC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319-4C39-838A-EEFEF8F5CBC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319-4C39-838A-EEFEF8F5CBC4}"/>
              </c:ext>
            </c:extLst>
          </c:dPt>
          <c:dPt>
            <c:idx val="2"/>
            <c:bubble3D val="0"/>
            <c:extLst>
              <c:ext xmlns:c16="http://schemas.microsoft.com/office/drawing/2014/chart" uri="{C3380CC4-5D6E-409C-BE32-E72D297353CC}">
                <c16:uniqueId val="{00000063-C319-4C39-838A-EEFEF8F5CBC4}"/>
              </c:ext>
            </c:extLst>
          </c:dPt>
          <c:dPt>
            <c:idx val="3"/>
            <c:bubble3D val="0"/>
            <c:extLst>
              <c:ext xmlns:c16="http://schemas.microsoft.com/office/drawing/2014/chart" uri="{C3380CC4-5D6E-409C-BE32-E72D297353CC}">
                <c16:uniqueId val="{00000064-C319-4C39-838A-EEFEF8F5CB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319-4C39-838A-EEFEF8F5CB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319-4C39-838A-EEFEF8F5CB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319-4C39-838A-EEFEF8F5CB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319-4C39-838A-EEFEF8F5CB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319-4C39-838A-EEFEF8F5CB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319-4C39-838A-EEFEF8F5CBC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319-4C39-838A-EEFEF8F5CBC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319-4C39-838A-EEFEF8F5CBC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319-4C39-838A-EEFEF8F5C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319-4C39-838A-EEFEF8F5C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319-4C39-838A-EEFEF8F5C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319-4C39-838A-EEFEF8F5C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319-4C39-838A-EEFEF8F5C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319-4C39-838A-EEFEF8F5C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319-4C39-838A-EEFEF8F5C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319-4C39-838A-EEFEF8F5C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319-4C39-838A-EEFEF8F5C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319-4C39-838A-EEFEF8F5C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319-4C39-838A-EEFEF8F5C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319-4C39-838A-EEFEF8F5C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319-4C39-838A-EEFEF8F5C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319-4C39-838A-EEFEF8F5C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319-4C39-838A-EEFEF8F5C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319-4C39-838A-EEFEF8F5C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319-4C39-838A-EEFEF8F5C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319-4C39-838A-EEFEF8F5C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319-4C39-838A-EEFEF8F5C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319-4C39-838A-EEFEF8F5C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319-4C39-838A-EEFEF8F5C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319-4C39-838A-EEFEF8F5C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319-4C39-838A-EEFEF8F5C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319-4C39-838A-EEFEF8F5C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319-4C39-838A-EEFEF8F5C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319-4C39-838A-EEFEF8F5C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319-4C39-838A-EEFEF8F5C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319-4C39-838A-EEFEF8F5C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319-4C39-838A-EEFEF8F5C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319-4C39-838A-EEFEF8F5C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319-4C39-838A-EEFEF8F5C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319-4C39-838A-EEFEF8F5C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319-4C39-838A-EEFEF8F5C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319-4C39-838A-EEFEF8F5C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319-4C39-838A-EEFEF8F5C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319-4C39-838A-EEFEF8F5C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319-4C39-838A-EEFEF8F5C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319-4C39-838A-EEFEF8F5C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319-4C39-838A-EEFEF8F5C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319-4C39-838A-EEFEF8F5C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319-4C39-838A-EEFEF8F5C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319-4C39-838A-EEFEF8F5C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319-4C39-838A-EEFEF8F5C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319-4C39-838A-EEFEF8F5C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319-4C39-838A-EEFEF8F5C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319-4C39-838A-EEFEF8F5C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319-4C39-838A-EEFEF8F5C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319-4C39-838A-EEFEF8F5C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319-4C39-838A-EEFEF8F5C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319-4C39-838A-EEFEF8F5C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319-4C39-838A-EEFEF8F5C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319-4C39-838A-EEFEF8F5C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319-4C39-838A-EEFEF8F5C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319-4C39-838A-EEFEF8F5C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319-4C39-838A-EEFEF8F5C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319-4C39-838A-EEFEF8F5C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319-4C39-838A-EEFEF8F5C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319-4C39-838A-EEFEF8F5C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319-4C39-838A-EEFEF8F5C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319-4C39-838A-EEFEF8F5C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319-4C39-838A-EEFEF8F5C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319-4C39-838A-EEFEF8F5C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319-4C39-838A-EEFEF8F5C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319-4C39-838A-EEFEF8F5C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319-4C39-838A-EEFEF8F5C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319-4C39-838A-EEFEF8F5C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319-4C39-838A-EEFEF8F5C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319-4C39-838A-EEFEF8F5C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319-4C39-838A-EEFEF8F5C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319-4C39-838A-EEFEF8F5C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319-4C39-838A-EEFEF8F5C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319-4C39-838A-EEFEF8F5C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319-4C39-838A-EEFEF8F5C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319-4C39-838A-EEFEF8F5C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319-4C39-838A-EEFEF8F5C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319-4C39-838A-EEFEF8F5C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319-4C39-838A-EEFEF8F5C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319-4C39-838A-EEFEF8F5C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319-4C39-838A-EEFEF8F5C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319-4C39-838A-EEFEF8F5C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319-4C39-838A-EEFEF8F5C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319-4C39-838A-EEFEF8F5C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319-4C39-838A-EEFEF8F5C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319-4C39-838A-EEFEF8F5C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319-4C39-838A-EEFEF8F5C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319-4C39-838A-EEFEF8F5C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319-4C39-838A-EEFEF8F5C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319-4C39-838A-EEFEF8F5CBC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319-4C39-838A-EEFEF8F5CBC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319-4C39-838A-EEFEF8F5CB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319-4C39-838A-EEFEF8F5CB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319-4C39-838A-EEFEF8F5CB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319-4C39-838A-EEFEF8F5CB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319-4C39-838A-EEFEF8F5CB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319-4C39-838A-EEFEF8F5CBC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319-4C39-838A-EEFEF8F5CBC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319-4C39-838A-EEFEF8F5CBC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319-4C39-838A-EEFEF8F5C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319-4C39-838A-EEFEF8F5C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319-4C39-838A-EEFEF8F5C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319-4C39-838A-EEFEF8F5C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319-4C39-838A-EEFEF8F5C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319-4C39-838A-EEFEF8F5C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319-4C39-838A-EEFEF8F5C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319-4C39-838A-EEFEF8F5C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319-4C39-838A-EEFEF8F5C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319-4C39-838A-EEFEF8F5C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319-4C39-838A-EEFEF8F5C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319-4C39-838A-EEFEF8F5C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319-4C39-838A-EEFEF8F5C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319-4C39-838A-EEFEF8F5C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319-4C39-838A-EEFEF8F5C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319-4C39-838A-EEFEF8F5C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319-4C39-838A-EEFEF8F5C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319-4C39-838A-EEFEF8F5C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319-4C39-838A-EEFEF8F5C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319-4C39-838A-EEFEF8F5C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319-4C39-838A-EEFEF8F5C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319-4C39-838A-EEFEF8F5C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319-4C39-838A-EEFEF8F5C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319-4C39-838A-EEFEF8F5C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319-4C39-838A-EEFEF8F5C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319-4C39-838A-EEFEF8F5C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319-4C39-838A-EEFEF8F5C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319-4C39-838A-EEFEF8F5C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319-4C39-838A-EEFEF8F5C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319-4C39-838A-EEFEF8F5C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319-4C39-838A-EEFEF8F5C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319-4C39-838A-EEFEF8F5C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319-4C39-838A-EEFEF8F5C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319-4C39-838A-EEFEF8F5C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319-4C39-838A-EEFEF8F5C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319-4C39-838A-EEFEF8F5C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319-4C39-838A-EEFEF8F5C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319-4C39-838A-EEFEF8F5C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319-4C39-838A-EEFEF8F5C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319-4C39-838A-EEFEF8F5C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319-4C39-838A-EEFEF8F5C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319-4C39-838A-EEFEF8F5C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319-4C39-838A-EEFEF8F5C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319-4C39-838A-EEFEF8F5C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319-4C39-838A-EEFEF8F5C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319-4C39-838A-EEFEF8F5C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319-4C39-838A-EEFEF8F5C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319-4C39-838A-EEFEF8F5C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319-4C39-838A-EEFEF8F5C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319-4C39-838A-EEFEF8F5C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319-4C39-838A-EEFEF8F5C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319-4C39-838A-EEFEF8F5C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319-4C39-838A-EEFEF8F5C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319-4C39-838A-EEFEF8F5C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319-4C39-838A-EEFEF8F5C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319-4C39-838A-EEFEF8F5C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319-4C39-838A-EEFEF8F5C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319-4C39-838A-EEFEF8F5C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319-4C39-838A-EEFEF8F5C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319-4C39-838A-EEFEF8F5C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319-4C39-838A-EEFEF8F5C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319-4C39-838A-EEFEF8F5C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319-4C39-838A-EEFEF8F5C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319-4C39-838A-EEFEF8F5C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319-4C39-838A-EEFEF8F5C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319-4C39-838A-EEFEF8F5C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319-4C39-838A-EEFEF8F5C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319-4C39-838A-EEFEF8F5C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319-4C39-838A-EEFEF8F5C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319-4C39-838A-EEFEF8F5C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319-4C39-838A-EEFEF8F5C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319-4C39-838A-EEFEF8F5C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319-4C39-838A-EEFEF8F5C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319-4C39-838A-EEFEF8F5C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319-4C39-838A-EEFEF8F5C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319-4C39-838A-EEFEF8F5C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319-4C39-838A-EEFEF8F5C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319-4C39-838A-EEFEF8F5C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319-4C39-838A-EEFEF8F5C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319-4C39-838A-EEFEF8F5C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319-4C39-838A-EEFEF8F5C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319-4C39-838A-EEFEF8F5C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319-4C39-838A-EEFEF8F5C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319-4C39-838A-EEFEF8F5C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319-4C39-838A-EEFEF8F5C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319-4C39-838A-EEFEF8F5C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319-4C39-838A-EEFEF8F5C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319-4C39-838A-EEFEF8F5CBC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46A-46BC-81F8-399ABD0978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6A-46BC-81F8-399ABD0978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6A-46BC-81F8-399ABD0978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6A-46BC-81F8-399ABD0978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6A-46BC-81F8-399ABD0978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6A-46BC-81F8-399ABD0978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6A-46BC-81F8-399ABD0978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6A-46BC-81F8-399ABD09781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6A-46BC-81F8-399ABD0978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6A-46BC-81F8-399ABD0978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6A-46BC-81F8-399ABD0978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6A-46BC-81F8-399ABD0978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6A-46BC-81F8-399ABD0978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6A-46BC-81F8-399ABD0978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6A-46BC-81F8-399ABD0978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6A-46BC-81F8-399ABD0978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6A-46BC-81F8-399ABD0978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6A-46BC-81F8-399ABD0978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6A-46BC-81F8-399ABD0978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6A-46BC-81F8-399ABD0978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6A-46BC-81F8-399ABD0978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6A-46BC-81F8-399ABD0978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6A-46BC-81F8-399ABD0978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6A-46BC-81F8-399ABD0978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6A-46BC-81F8-399ABD0978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6A-46BC-81F8-399ABD0978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6A-46BC-81F8-399ABD0978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6A-46BC-81F8-399ABD0978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6A-46BC-81F8-399ABD0978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6A-46BC-81F8-399ABD0978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6A-46BC-81F8-399ABD0978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6A-46BC-81F8-399ABD0978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6A-46BC-81F8-399ABD0978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6A-46BC-81F8-399ABD0978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6A-46BC-81F8-399ABD0978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6A-46BC-81F8-399ABD0978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6A-46BC-81F8-399ABD0978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6A-46BC-81F8-399ABD0978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6A-46BC-81F8-399ABD0978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6A-46BC-81F8-399ABD0978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6A-46BC-81F8-399ABD0978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6A-46BC-81F8-399ABD0978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6A-46BC-81F8-399ABD0978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6A-46BC-81F8-399ABD0978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6A-46BC-81F8-399ABD0978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6A-46BC-81F8-399ABD0978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6A-46BC-81F8-399ABD0978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6A-46BC-81F8-399ABD0978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6A-46BC-81F8-399ABD0978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6A-46BC-81F8-399ABD0978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6A-46BC-81F8-399ABD0978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6A-46BC-81F8-399ABD0978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6A-46BC-81F8-399ABD0978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6A-46BC-81F8-399ABD0978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6A-46BC-81F8-399ABD0978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6A-46BC-81F8-399ABD0978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6A-46BC-81F8-399ABD0978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6A-46BC-81F8-399ABD0978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6A-46BC-81F8-399ABD0978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6A-46BC-81F8-399ABD0978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6A-46BC-81F8-399ABD0978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6A-46BC-81F8-399ABD0978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6A-46BC-81F8-399ABD0978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6A-46BC-81F8-399ABD0978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6A-46BC-81F8-399ABD0978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6A-46BC-81F8-399ABD0978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6A-46BC-81F8-399ABD0978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6A-46BC-81F8-399ABD0978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6A-46BC-81F8-399ABD0978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6A-46BC-81F8-399ABD0978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6A-46BC-81F8-399ABD0978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6A-46BC-81F8-399ABD0978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6A-46BC-81F8-399ABD0978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6A-46BC-81F8-399ABD0978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6A-46BC-81F8-399ABD0978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6A-46BC-81F8-399ABD0978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6A-46BC-81F8-399ABD0978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6A-46BC-81F8-399ABD0978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6A-46BC-81F8-399ABD0978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6A-46BC-81F8-399ABD0978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6A-46BC-81F8-399ABD0978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6A-46BC-81F8-399ABD0978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6A-46BC-81F8-399ABD0978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6A-46BC-81F8-399ABD0978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6A-46BC-81F8-399ABD0978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6A-46BC-81F8-399ABD0978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6A-46BC-81F8-399ABD0978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6A-46BC-81F8-399ABD0978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6A-46BC-81F8-399ABD0978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6A-46BC-81F8-399ABD0978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6A-46BC-81F8-399ABD0978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6A-46BC-81F8-399ABD0978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6A-46BC-81F8-399ABD0978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6A-46BC-81F8-399ABD0978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6A-46BC-81F8-399ABD0978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46A-46BC-81F8-399ABD09781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46A-46BC-81F8-399ABD09781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46A-46BC-81F8-399ABD09781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46A-46BC-81F8-399ABD09781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6A-46BC-81F8-399ABD0978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6A-46BC-81F8-399ABD0978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6A-46BC-81F8-399ABD0978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6A-46BC-81F8-399ABD0978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6A-46BC-81F8-399ABD0978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6A-46BC-81F8-399ABD09781D}"/>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6A-46BC-81F8-399ABD09781D}"/>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6A-46BC-81F8-399ABD09781D}"/>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6A-46BC-81F8-399ABD0978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6A-46BC-81F8-399ABD0978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6A-46BC-81F8-399ABD0978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6A-46BC-81F8-399ABD0978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6A-46BC-81F8-399ABD0978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6A-46BC-81F8-399ABD0978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6A-46BC-81F8-399ABD09781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6A-46BC-81F8-399ABD09781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6A-46BC-81F8-399ABD0978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6A-46BC-81F8-399ABD0978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6A-46BC-81F8-399ABD0978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6A-46BC-81F8-399ABD0978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6A-46BC-81F8-399ABD0978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6A-46BC-81F8-399ABD0978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6A-46BC-81F8-399ABD0978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6A-46BC-81F8-399ABD0978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6A-46BC-81F8-399ABD0978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6A-46BC-81F8-399ABD0978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6A-46BC-81F8-399ABD0978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6A-46BC-81F8-399ABD0978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6A-46BC-81F8-399ABD0978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6A-46BC-81F8-399ABD0978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6A-46BC-81F8-399ABD0978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6A-46BC-81F8-399ABD0978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6A-46BC-81F8-399ABD0978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6A-46BC-81F8-399ABD0978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6A-46BC-81F8-399ABD0978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6A-46BC-81F8-399ABD0978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6A-46BC-81F8-399ABD0978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6A-46BC-81F8-399ABD0978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6A-46BC-81F8-399ABD0978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6A-46BC-81F8-399ABD0978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6A-46BC-81F8-399ABD0978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6A-46BC-81F8-399ABD0978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6A-46BC-81F8-399ABD0978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6A-46BC-81F8-399ABD0978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6A-46BC-81F8-399ABD0978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6A-46BC-81F8-399ABD0978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6A-46BC-81F8-399ABD0978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6A-46BC-81F8-399ABD0978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6A-46BC-81F8-399ABD0978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6A-46BC-81F8-399ABD0978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6A-46BC-81F8-399ABD0978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6A-46BC-81F8-399ABD0978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6A-46BC-81F8-399ABD0978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6A-46BC-81F8-399ABD0978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6A-46BC-81F8-399ABD0978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6A-46BC-81F8-399ABD0978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6A-46BC-81F8-399ABD0978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6A-46BC-81F8-399ABD0978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6A-46BC-81F8-399ABD0978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6A-46BC-81F8-399ABD0978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6A-46BC-81F8-399ABD0978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6A-46BC-81F8-399ABD0978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6A-46BC-81F8-399ABD0978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6A-46BC-81F8-399ABD0978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6A-46BC-81F8-399ABD0978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6A-46BC-81F8-399ABD0978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6A-46BC-81F8-399ABD0978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6A-46BC-81F8-399ABD0978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6A-46BC-81F8-399ABD0978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6A-46BC-81F8-399ABD0978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6A-46BC-81F8-399ABD0978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6A-46BC-81F8-399ABD0978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6A-46BC-81F8-399ABD0978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6A-46BC-81F8-399ABD0978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6A-46BC-81F8-399ABD0978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6A-46BC-81F8-399ABD0978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6A-46BC-81F8-399ABD0978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6A-46BC-81F8-399ABD0978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6A-46BC-81F8-399ABD0978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6A-46BC-81F8-399ABD0978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6A-46BC-81F8-399ABD0978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6A-46BC-81F8-399ABD0978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6A-46BC-81F8-399ABD0978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6A-46BC-81F8-399ABD0978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6A-46BC-81F8-399ABD0978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6A-46BC-81F8-399ABD0978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6A-46BC-81F8-399ABD0978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6A-46BC-81F8-399ABD0978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6A-46BC-81F8-399ABD0978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6A-46BC-81F8-399ABD0978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6A-46BC-81F8-399ABD0978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6A-46BC-81F8-399ABD0978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6A-46BC-81F8-399ABD0978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6A-46BC-81F8-399ABD0978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6A-46BC-81F8-399ABD0978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6A-46BC-81F8-399ABD09781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46A-46BC-81F8-399ABD09781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6A-46BC-81F8-399ABD0978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6A-46BC-81F8-399ABD0978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6A-46BC-81F8-399ABD0978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6A-46BC-81F8-399ABD0978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6A-46BC-81F8-399ABD0978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6A-46BC-81F8-399ABD0978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6A-46BC-81F8-399ABD0978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6A-46BC-81F8-399ABD09781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6A-46BC-81F8-399ABD0978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6A-46BC-81F8-399ABD0978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6A-46BC-81F8-399ABD0978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6A-46BC-81F8-399ABD0978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6A-46BC-81F8-399ABD0978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6A-46BC-81F8-399ABD0978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6A-46BC-81F8-399ABD0978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6A-46BC-81F8-399ABD0978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6A-46BC-81F8-399ABD0978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6A-46BC-81F8-399ABD0978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6A-46BC-81F8-399ABD0978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6A-46BC-81F8-399ABD0978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6A-46BC-81F8-399ABD0978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6A-46BC-81F8-399ABD0978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6A-46BC-81F8-399ABD0978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6A-46BC-81F8-399ABD0978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6A-46BC-81F8-399ABD0978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6A-46BC-81F8-399ABD0978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6A-46BC-81F8-399ABD0978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6A-46BC-81F8-399ABD0978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6A-46BC-81F8-399ABD0978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6A-46BC-81F8-399ABD0978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6A-46BC-81F8-399ABD0978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6A-46BC-81F8-399ABD0978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6A-46BC-81F8-399ABD0978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6A-46BC-81F8-399ABD0978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6A-46BC-81F8-399ABD0978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6A-46BC-81F8-399ABD0978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6A-46BC-81F8-399ABD0978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6A-46BC-81F8-399ABD0978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6A-46BC-81F8-399ABD0978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6A-46BC-81F8-399ABD0978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6A-46BC-81F8-399ABD0978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6A-46BC-81F8-399ABD0978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6A-46BC-81F8-399ABD0978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6A-46BC-81F8-399ABD0978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6A-46BC-81F8-399ABD0978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6A-46BC-81F8-399ABD0978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6A-46BC-81F8-399ABD0978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6A-46BC-81F8-399ABD0978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6A-46BC-81F8-399ABD0978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6A-46BC-81F8-399ABD0978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6A-46BC-81F8-399ABD0978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6A-46BC-81F8-399ABD0978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6A-46BC-81F8-399ABD0978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6A-46BC-81F8-399ABD0978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6A-46BC-81F8-399ABD0978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6A-46BC-81F8-399ABD0978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6A-46BC-81F8-399ABD0978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6A-46BC-81F8-399ABD0978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6A-46BC-81F8-399ABD0978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6A-46BC-81F8-399ABD0978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6A-46BC-81F8-399ABD0978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6A-46BC-81F8-399ABD0978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6A-46BC-81F8-399ABD0978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6A-46BC-81F8-399ABD0978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6A-46BC-81F8-399ABD0978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6A-46BC-81F8-399ABD0978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6A-46BC-81F8-399ABD0978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6A-46BC-81F8-399ABD0978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6A-46BC-81F8-399ABD0978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6A-46BC-81F8-399ABD0978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6A-46BC-81F8-399ABD0978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6A-46BC-81F8-399ABD0978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6A-46BC-81F8-399ABD0978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6A-46BC-81F8-399ABD0978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6A-46BC-81F8-399ABD0978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6A-46BC-81F8-399ABD0978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6A-46BC-81F8-399ABD0978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6A-46BC-81F8-399ABD0978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6A-46BC-81F8-399ABD0978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6A-46BC-81F8-399ABD0978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6A-46BC-81F8-399ABD0978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6A-46BC-81F8-399ABD0978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6A-46BC-81F8-399ABD0978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6A-46BC-81F8-399ABD0978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6A-46BC-81F8-399ABD0978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6A-46BC-81F8-399ABD0978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6A-46BC-81F8-399ABD0978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6A-46BC-81F8-399ABD0978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6A-46BC-81F8-399ABD0978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6A-46BC-81F8-399ABD0978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6A-46BC-81F8-399ABD0978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6A-46BC-81F8-399ABD0978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6A-46BC-81F8-399ABD0978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6A-46BC-81F8-399ABD0978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6A-46BC-81F8-399ABD0978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6A-46BC-81F8-399ABD09781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79-47C1-ABBE-F255933E0F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79-47C1-ABBE-F255933E0F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79-47C1-ABBE-F255933E0F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79-47C1-ABBE-F255933E0F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79-47C1-ABBE-F255933E0F0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79-47C1-ABBE-F255933E0F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79-47C1-ABBE-F255933E0F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79-47C1-ABBE-F255933E0F0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79-47C1-ABBE-F255933E0F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79-47C1-ABBE-F255933E0F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79-47C1-ABBE-F255933E0F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79-47C1-ABBE-F255933E0F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79-47C1-ABBE-F255933E0F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79-47C1-ABBE-F255933E0F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79-47C1-ABBE-F255933E0F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79-47C1-ABBE-F255933E0F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79-47C1-ABBE-F255933E0F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79-47C1-ABBE-F255933E0F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79-47C1-ABBE-F255933E0F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79-47C1-ABBE-F255933E0F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79-47C1-ABBE-F255933E0F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79-47C1-ABBE-F255933E0F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79-47C1-ABBE-F255933E0F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79-47C1-ABBE-F255933E0F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279-47C1-ABBE-F255933E0F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79-47C1-ABBE-F255933E0F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79-47C1-ABBE-F255933E0F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79-47C1-ABBE-F255933E0F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79-47C1-ABBE-F255933E0F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79-47C1-ABBE-F255933E0F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79-47C1-ABBE-F255933E0F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79-47C1-ABBE-F255933E0F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79-47C1-ABBE-F255933E0F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79-47C1-ABBE-F255933E0F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79-47C1-ABBE-F255933E0F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79-47C1-ABBE-F255933E0F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79-47C1-ABBE-F255933E0F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79-47C1-ABBE-F255933E0F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79-47C1-ABBE-F255933E0F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79-47C1-ABBE-F255933E0F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79-47C1-ABBE-F255933E0F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79-47C1-ABBE-F255933E0F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79-47C1-ABBE-F255933E0F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79-47C1-ABBE-F255933E0F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79-47C1-ABBE-F255933E0F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79-47C1-ABBE-F255933E0F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79-47C1-ABBE-F255933E0F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79-47C1-ABBE-F255933E0F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79-47C1-ABBE-F255933E0F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79-47C1-ABBE-F255933E0F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79-47C1-ABBE-F255933E0F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79-47C1-ABBE-F255933E0F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79-47C1-ABBE-F255933E0F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79-47C1-ABBE-F255933E0F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79-47C1-ABBE-F255933E0F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79-47C1-ABBE-F255933E0F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79-47C1-ABBE-F255933E0F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79-47C1-ABBE-F255933E0F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79-47C1-ABBE-F255933E0F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79-47C1-ABBE-F255933E0F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79-47C1-ABBE-F255933E0F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79-47C1-ABBE-F255933E0F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79-47C1-ABBE-F255933E0F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79-47C1-ABBE-F255933E0F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79-47C1-ABBE-F255933E0F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79-47C1-ABBE-F255933E0F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79-47C1-ABBE-F255933E0F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79-47C1-ABBE-F255933E0F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79-47C1-ABBE-F255933E0F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79-47C1-ABBE-F255933E0F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79-47C1-ABBE-F255933E0F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79-47C1-ABBE-F255933E0F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79-47C1-ABBE-F255933E0F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79-47C1-ABBE-F255933E0F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79-47C1-ABBE-F255933E0F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79-47C1-ABBE-F255933E0F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79-47C1-ABBE-F255933E0F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79-47C1-ABBE-F255933E0F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79-47C1-ABBE-F255933E0F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79-47C1-ABBE-F255933E0F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79-47C1-ABBE-F255933E0F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79-47C1-ABBE-F255933E0F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79-47C1-ABBE-F255933E0F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79-47C1-ABBE-F255933E0F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79-47C1-ABBE-F255933E0F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79-47C1-ABBE-F255933E0F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79-47C1-ABBE-F255933E0F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79-47C1-ABBE-F255933E0F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79-47C1-ABBE-F255933E0F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79-47C1-ABBE-F255933E0F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79-47C1-ABBE-F255933E0F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79-47C1-ABBE-F255933E0F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79-47C1-ABBE-F255933E0F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79-47C1-ABBE-F255933E0F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79-47C1-ABBE-F255933E0F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279-47C1-ABBE-F255933E0F0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279-47C1-ABBE-F255933E0F07}"/>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279-47C1-ABBE-F255933E0F0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1279-47C1-ABBE-F255933E0F07}"/>
              </c:ext>
            </c:extLst>
          </c:dPt>
          <c:dPt>
            <c:idx val="3"/>
            <c:bubble3D val="0"/>
            <c:extLst>
              <c:ext xmlns:c16="http://schemas.microsoft.com/office/drawing/2014/chart" uri="{C3380CC4-5D6E-409C-BE32-E72D297353CC}">
                <c16:uniqueId val="{00000063-1279-47C1-ABBE-F255933E0F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79-47C1-ABBE-F255933E0F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79-47C1-ABBE-F255933E0F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79-47C1-ABBE-F255933E0F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79-47C1-ABBE-F255933E0F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79-47C1-ABBE-F255933E0F0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79-47C1-ABBE-F255933E0F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79-47C1-ABBE-F255933E0F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79-47C1-ABBE-F255933E0F0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79-47C1-ABBE-F255933E0F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79-47C1-ABBE-F255933E0F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79-47C1-ABBE-F255933E0F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79-47C1-ABBE-F255933E0F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79-47C1-ABBE-F255933E0F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79-47C1-ABBE-F255933E0F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79-47C1-ABBE-F255933E0F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79-47C1-ABBE-F255933E0F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79-47C1-ABBE-F255933E0F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79-47C1-ABBE-F255933E0F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79-47C1-ABBE-F255933E0F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79-47C1-ABBE-F255933E0F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79-47C1-ABBE-F255933E0F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79-47C1-ABBE-F255933E0F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79-47C1-ABBE-F255933E0F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79-47C1-ABBE-F255933E0F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79-47C1-ABBE-F255933E0F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79-47C1-ABBE-F255933E0F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79-47C1-ABBE-F255933E0F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79-47C1-ABBE-F255933E0F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79-47C1-ABBE-F255933E0F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79-47C1-ABBE-F255933E0F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79-47C1-ABBE-F255933E0F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79-47C1-ABBE-F255933E0F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79-47C1-ABBE-F255933E0F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79-47C1-ABBE-F255933E0F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79-47C1-ABBE-F255933E0F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79-47C1-ABBE-F255933E0F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79-47C1-ABBE-F255933E0F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79-47C1-ABBE-F255933E0F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79-47C1-ABBE-F255933E0F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79-47C1-ABBE-F255933E0F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79-47C1-ABBE-F255933E0F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79-47C1-ABBE-F255933E0F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79-47C1-ABBE-F255933E0F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79-47C1-ABBE-F255933E0F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79-47C1-ABBE-F255933E0F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79-47C1-ABBE-F255933E0F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79-47C1-ABBE-F255933E0F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79-47C1-ABBE-F255933E0F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79-47C1-ABBE-F255933E0F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79-47C1-ABBE-F255933E0F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79-47C1-ABBE-F255933E0F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79-47C1-ABBE-F255933E0F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79-47C1-ABBE-F255933E0F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79-47C1-ABBE-F255933E0F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79-47C1-ABBE-F255933E0F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79-47C1-ABBE-F255933E0F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79-47C1-ABBE-F255933E0F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79-47C1-ABBE-F255933E0F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79-47C1-ABBE-F255933E0F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79-47C1-ABBE-F255933E0F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79-47C1-ABBE-F255933E0F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79-47C1-ABBE-F255933E0F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79-47C1-ABBE-F255933E0F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79-47C1-ABBE-F255933E0F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79-47C1-ABBE-F255933E0F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79-47C1-ABBE-F255933E0F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79-47C1-ABBE-F255933E0F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79-47C1-ABBE-F255933E0F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79-47C1-ABBE-F255933E0F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79-47C1-ABBE-F255933E0F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79-47C1-ABBE-F255933E0F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79-47C1-ABBE-F255933E0F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79-47C1-ABBE-F255933E0F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79-47C1-ABBE-F255933E0F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79-47C1-ABBE-F255933E0F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79-47C1-ABBE-F255933E0F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79-47C1-ABBE-F255933E0F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79-47C1-ABBE-F255933E0F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79-47C1-ABBE-F255933E0F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79-47C1-ABBE-F255933E0F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79-47C1-ABBE-F255933E0F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79-47C1-ABBE-F255933E0F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79-47C1-ABBE-F255933E0F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79-47C1-ABBE-F255933E0F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79-47C1-ABBE-F255933E0F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79-47C1-ABBE-F255933E0F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79-47C1-ABBE-F255933E0F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79-47C1-ABBE-F255933E0F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79-47C1-ABBE-F255933E0F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79-47C1-ABBE-F255933E0F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79-47C1-ABBE-F255933E0F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79-47C1-ABBE-F255933E0F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79-47C1-ABBE-F255933E0F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79-47C1-ABBE-F255933E0F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79-47C1-ABBE-F255933E0F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79-47C1-ABBE-F255933E0F0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279-47C1-ABBE-F255933E0F0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79-47C1-ABBE-F255933E0F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79-47C1-ABBE-F255933E0F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79-47C1-ABBE-F255933E0F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79-47C1-ABBE-F255933E0F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79-47C1-ABBE-F255933E0F0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79-47C1-ABBE-F255933E0F0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79-47C1-ABBE-F255933E0F0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79-47C1-ABBE-F255933E0F0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79-47C1-ABBE-F255933E0F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79-47C1-ABBE-F255933E0F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79-47C1-ABBE-F255933E0F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79-47C1-ABBE-F255933E0F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79-47C1-ABBE-F255933E0F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79-47C1-ABBE-F255933E0F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79-47C1-ABBE-F255933E0F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79-47C1-ABBE-F255933E0F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79-47C1-ABBE-F255933E0F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79-47C1-ABBE-F255933E0F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79-47C1-ABBE-F255933E0F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79-47C1-ABBE-F255933E0F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79-47C1-ABBE-F255933E0F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79-47C1-ABBE-F255933E0F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79-47C1-ABBE-F255933E0F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79-47C1-ABBE-F255933E0F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79-47C1-ABBE-F255933E0F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79-47C1-ABBE-F255933E0F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79-47C1-ABBE-F255933E0F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79-47C1-ABBE-F255933E0F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79-47C1-ABBE-F255933E0F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79-47C1-ABBE-F255933E0F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79-47C1-ABBE-F255933E0F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79-47C1-ABBE-F255933E0F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79-47C1-ABBE-F255933E0F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79-47C1-ABBE-F255933E0F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79-47C1-ABBE-F255933E0F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79-47C1-ABBE-F255933E0F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79-47C1-ABBE-F255933E0F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79-47C1-ABBE-F255933E0F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79-47C1-ABBE-F255933E0F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79-47C1-ABBE-F255933E0F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79-47C1-ABBE-F255933E0F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79-47C1-ABBE-F255933E0F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79-47C1-ABBE-F255933E0F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79-47C1-ABBE-F255933E0F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79-47C1-ABBE-F255933E0F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79-47C1-ABBE-F255933E0F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79-47C1-ABBE-F255933E0F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79-47C1-ABBE-F255933E0F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79-47C1-ABBE-F255933E0F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79-47C1-ABBE-F255933E0F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79-47C1-ABBE-F255933E0F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79-47C1-ABBE-F255933E0F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79-47C1-ABBE-F255933E0F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79-47C1-ABBE-F255933E0F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79-47C1-ABBE-F255933E0F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79-47C1-ABBE-F255933E0F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79-47C1-ABBE-F255933E0F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79-47C1-ABBE-F255933E0F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79-47C1-ABBE-F255933E0F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79-47C1-ABBE-F255933E0F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79-47C1-ABBE-F255933E0F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79-47C1-ABBE-F255933E0F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79-47C1-ABBE-F255933E0F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79-47C1-ABBE-F255933E0F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79-47C1-ABBE-F255933E0F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79-47C1-ABBE-F255933E0F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79-47C1-ABBE-F255933E0F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79-47C1-ABBE-F255933E0F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79-47C1-ABBE-F255933E0F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79-47C1-ABBE-F255933E0F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79-47C1-ABBE-F255933E0F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79-47C1-ABBE-F255933E0F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79-47C1-ABBE-F255933E0F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79-47C1-ABBE-F255933E0F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79-47C1-ABBE-F255933E0F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79-47C1-ABBE-F255933E0F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79-47C1-ABBE-F255933E0F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79-47C1-ABBE-F255933E0F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79-47C1-ABBE-F255933E0F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79-47C1-ABBE-F255933E0F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79-47C1-ABBE-F255933E0F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79-47C1-ABBE-F255933E0F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79-47C1-ABBE-F255933E0F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79-47C1-ABBE-F255933E0F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79-47C1-ABBE-F255933E0F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79-47C1-ABBE-F255933E0F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79-47C1-ABBE-F255933E0F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79-47C1-ABBE-F255933E0F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79-47C1-ABBE-F255933E0F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79-47C1-ABBE-F255933E0F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79-47C1-ABBE-F255933E0F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79-47C1-ABBE-F255933E0F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79-47C1-ABBE-F255933E0F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79-47C1-ABBE-F255933E0F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79-47C1-ABBE-F255933E0F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79-47C1-ABBE-F255933E0F0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AD-4CB3-B757-FF8F2241F6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AD-4CB3-B757-FF8F2241F6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AD-4CB3-B757-FF8F2241F6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AD-4CB3-B757-FF8F2241F6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AD-4CB3-B757-FF8F2241F6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AD-4CB3-B757-FF8F2241F6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AD-4CB3-B757-FF8F2241F6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AD-4CB3-B757-FF8F2241F6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AD-4CB3-B757-FF8F2241F6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AD-4CB3-B757-FF8F2241F6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AD-4CB3-B757-FF8F2241F6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AD-4CB3-B757-FF8F2241F6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AD-4CB3-B757-FF8F2241F6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AD-4CB3-B757-FF8F2241F6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AD-4CB3-B757-FF8F2241F6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AD-4CB3-B757-FF8F2241F6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AD-4CB3-B757-FF8F2241F6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AD-4CB3-B757-FF8F2241F6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AD-4CB3-B757-FF8F2241F6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AD-4CB3-B757-FF8F2241F6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AD-4CB3-B757-FF8F2241F6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AD-4CB3-B757-FF8F2241F6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AD-4CB3-B757-FF8F2241F6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AD-4CB3-B757-FF8F2241F6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AD-4CB3-B757-FF8F2241F6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AD-4CB3-B757-FF8F2241F6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AD-4CB3-B757-FF8F2241F6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AD-4CB3-B757-FF8F2241F6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AD-4CB3-B757-FF8F2241F6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AD-4CB3-B757-FF8F2241F6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AD-4CB3-B757-FF8F2241F6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AD-4CB3-B757-FF8F2241F6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AD-4CB3-B757-FF8F2241F6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AD-4CB3-B757-FF8F2241F6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AD-4CB3-B757-FF8F2241F6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AD-4CB3-B757-FF8F2241F6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AD-4CB3-B757-FF8F2241F6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AD-4CB3-B757-FF8F2241F6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AD-4CB3-B757-FF8F2241F6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AD-4CB3-B757-FF8F2241F6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AD-4CB3-B757-FF8F2241F6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AD-4CB3-B757-FF8F2241F6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AD-4CB3-B757-FF8F2241F6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AD-4CB3-B757-FF8F2241F6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AD-4CB3-B757-FF8F2241F6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AD-4CB3-B757-FF8F2241F6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AD-4CB3-B757-FF8F2241F6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AD-4CB3-B757-FF8F2241F6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AD-4CB3-B757-FF8F2241F6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AD-4CB3-B757-FF8F2241F6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AD-4CB3-B757-FF8F2241F6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AD-4CB3-B757-FF8F2241F6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AD-4CB3-B757-FF8F2241F6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AD-4CB3-B757-FF8F2241F6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AD-4CB3-B757-FF8F2241F6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AD-4CB3-B757-FF8F2241F6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AD-4CB3-B757-FF8F2241F6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AD-4CB3-B757-FF8F2241F6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AD-4CB3-B757-FF8F2241F6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AD-4CB3-B757-FF8F2241F6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AD-4CB3-B757-FF8F2241F6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AD-4CB3-B757-FF8F2241F6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AD-4CB3-B757-FF8F2241F6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AD-4CB3-B757-FF8F2241F6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AD-4CB3-B757-FF8F2241F6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AD-4CB3-B757-FF8F2241F6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AD-4CB3-B757-FF8F2241F6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AD-4CB3-B757-FF8F2241F6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AD-4CB3-B757-FF8F2241F6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AD-4CB3-B757-FF8F2241F6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AD-4CB3-B757-FF8F2241F6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AD-4CB3-B757-FF8F2241F6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AD-4CB3-B757-FF8F2241F6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AD-4CB3-B757-FF8F2241F6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AD-4CB3-B757-FF8F2241F6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AD-4CB3-B757-FF8F2241F6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AD-4CB3-B757-FF8F2241F6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AD-4CB3-B757-FF8F2241F6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AD-4CB3-B757-FF8F2241F6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AD-4CB3-B757-FF8F2241F6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AD-4CB3-B757-FF8F2241F6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AD-4CB3-B757-FF8F2241F6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AD-4CB3-B757-FF8F2241F6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AD-4CB3-B757-FF8F2241F6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AD-4CB3-B757-FF8F2241F6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AD-4CB3-B757-FF8F2241F6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AD-4CB3-B757-FF8F2241F6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AD-4CB3-B757-FF8F2241F6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AD-4CB3-B757-FF8F2241F6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AD-4CB3-B757-FF8F2241F6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AD-4CB3-B757-FF8F2241F6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AD-4CB3-B757-FF8F2241F6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AD-4CB3-B757-FF8F2241F6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AD-4CB3-B757-FF8F2241F6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AD-4CB3-B757-FF8F2241F6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AD-4CB3-B757-FF8F2241F69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DAD-4CB3-B757-FF8F2241F69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DAD-4CB3-B757-FF8F2241F69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8DAD-4CB3-B757-FF8F2241F69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DAD-4CB3-B757-FF8F2241F69F}"/>
              </c:ext>
            </c:extLst>
          </c:dPt>
          <c:dPt>
            <c:idx val="3"/>
            <c:bubble3D val="0"/>
            <c:extLst>
              <c:ext xmlns:c16="http://schemas.microsoft.com/office/drawing/2014/chart" uri="{C3380CC4-5D6E-409C-BE32-E72D297353CC}">
                <c16:uniqueId val="{00000064-8DAD-4CB3-B757-FF8F2241F69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AD-4CB3-B757-FF8F2241F6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AD-4CB3-B757-FF8F2241F6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AD-4CB3-B757-FF8F2241F6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AD-4CB3-B757-FF8F2241F6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AD-4CB3-B757-FF8F2241F6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AD-4CB3-B757-FF8F2241F6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AD-4CB3-B757-FF8F2241F6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AD-4CB3-B757-FF8F2241F6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AD-4CB3-B757-FF8F2241F6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AD-4CB3-B757-FF8F2241F6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AD-4CB3-B757-FF8F2241F6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AD-4CB3-B757-FF8F2241F6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AD-4CB3-B757-FF8F2241F6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AD-4CB3-B757-FF8F2241F6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AD-4CB3-B757-FF8F2241F6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AD-4CB3-B757-FF8F2241F6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AD-4CB3-B757-FF8F2241F6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AD-4CB3-B757-FF8F2241F6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AD-4CB3-B757-FF8F2241F6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AD-4CB3-B757-FF8F2241F6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AD-4CB3-B757-FF8F2241F6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AD-4CB3-B757-FF8F2241F6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AD-4CB3-B757-FF8F2241F6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DAD-4CB3-B757-FF8F2241F6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AD-4CB3-B757-FF8F2241F6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AD-4CB3-B757-FF8F2241F6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AD-4CB3-B757-FF8F2241F6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AD-4CB3-B757-FF8F2241F6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AD-4CB3-B757-FF8F2241F6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AD-4CB3-B757-FF8F2241F6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AD-4CB3-B757-FF8F2241F6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AD-4CB3-B757-FF8F2241F6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AD-4CB3-B757-FF8F2241F6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AD-4CB3-B757-FF8F2241F6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AD-4CB3-B757-FF8F2241F6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AD-4CB3-B757-FF8F2241F6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AD-4CB3-B757-FF8F2241F6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AD-4CB3-B757-FF8F2241F6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AD-4CB3-B757-FF8F2241F6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AD-4CB3-B757-FF8F2241F6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AD-4CB3-B757-FF8F2241F6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AD-4CB3-B757-FF8F2241F6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AD-4CB3-B757-FF8F2241F6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AD-4CB3-B757-FF8F2241F6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AD-4CB3-B757-FF8F2241F6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AD-4CB3-B757-FF8F2241F6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AD-4CB3-B757-FF8F2241F6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AD-4CB3-B757-FF8F2241F6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AD-4CB3-B757-FF8F2241F6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AD-4CB3-B757-FF8F2241F6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AD-4CB3-B757-FF8F2241F6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AD-4CB3-B757-FF8F2241F6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AD-4CB3-B757-FF8F2241F6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AD-4CB3-B757-FF8F2241F6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AD-4CB3-B757-FF8F2241F6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AD-4CB3-B757-FF8F2241F6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AD-4CB3-B757-FF8F2241F6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AD-4CB3-B757-FF8F2241F6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AD-4CB3-B757-FF8F2241F6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AD-4CB3-B757-FF8F2241F6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AD-4CB3-B757-FF8F2241F6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AD-4CB3-B757-FF8F2241F6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AD-4CB3-B757-FF8F2241F6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AD-4CB3-B757-FF8F2241F6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AD-4CB3-B757-FF8F2241F6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AD-4CB3-B757-FF8F2241F6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AD-4CB3-B757-FF8F2241F6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AD-4CB3-B757-FF8F2241F6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AD-4CB3-B757-FF8F2241F6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AD-4CB3-B757-FF8F2241F6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AD-4CB3-B757-FF8F2241F6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AD-4CB3-B757-FF8F2241F6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AD-4CB3-B757-FF8F2241F6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AD-4CB3-B757-FF8F2241F6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AD-4CB3-B757-FF8F2241F6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AD-4CB3-B757-FF8F2241F6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AD-4CB3-B757-FF8F2241F6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AD-4CB3-B757-FF8F2241F6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AD-4CB3-B757-FF8F2241F6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AD-4CB3-B757-FF8F2241F6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AD-4CB3-B757-FF8F2241F6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AD-4CB3-B757-FF8F2241F6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AD-4CB3-B757-FF8F2241F6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AD-4CB3-B757-FF8F2241F6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AD-4CB3-B757-FF8F2241F6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AD-4CB3-B757-FF8F2241F6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AD-4CB3-B757-FF8F2241F6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AD-4CB3-B757-FF8F2241F6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AD-4CB3-B757-FF8F2241F6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AD-4CB3-B757-FF8F2241F6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AD-4CB3-B757-FF8F2241F6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AD-4CB3-B757-FF8F2241F6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AD-4CB3-B757-FF8F2241F6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AD-4CB3-B757-FF8F2241F6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DAD-4CB3-B757-FF8F2241F6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DAD-4CB3-B757-FF8F2241F69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DAD-4CB3-B757-FF8F2241F69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AD-4CB3-B757-FF8F2241F6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AD-4CB3-B757-FF8F2241F6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AD-4CB3-B757-FF8F2241F6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AD-4CB3-B757-FF8F2241F6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AD-4CB3-B757-FF8F2241F6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AD-4CB3-B757-FF8F2241F6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AD-4CB3-B757-FF8F2241F6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AD-4CB3-B757-FF8F2241F6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AD-4CB3-B757-FF8F2241F6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AD-4CB3-B757-FF8F2241F6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AD-4CB3-B757-FF8F2241F6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AD-4CB3-B757-FF8F2241F6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AD-4CB3-B757-FF8F2241F6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AD-4CB3-B757-FF8F2241F6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AD-4CB3-B757-FF8F2241F6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AD-4CB3-B757-FF8F2241F6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AD-4CB3-B757-FF8F2241F6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AD-4CB3-B757-FF8F2241F6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AD-4CB3-B757-FF8F2241F6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AD-4CB3-B757-FF8F2241F6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AD-4CB3-B757-FF8F2241F6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AD-4CB3-B757-FF8F2241F6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AD-4CB3-B757-FF8F2241F6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DAD-4CB3-B757-FF8F2241F6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AD-4CB3-B757-FF8F2241F6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AD-4CB3-B757-FF8F2241F6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AD-4CB3-B757-FF8F2241F6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AD-4CB3-B757-FF8F2241F6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AD-4CB3-B757-FF8F2241F6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AD-4CB3-B757-FF8F2241F6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AD-4CB3-B757-FF8F2241F6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AD-4CB3-B757-FF8F2241F6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AD-4CB3-B757-FF8F2241F6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AD-4CB3-B757-FF8F2241F6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AD-4CB3-B757-FF8F2241F6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AD-4CB3-B757-FF8F2241F6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AD-4CB3-B757-FF8F2241F6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AD-4CB3-B757-FF8F2241F6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AD-4CB3-B757-FF8F2241F6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AD-4CB3-B757-FF8F2241F6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AD-4CB3-B757-FF8F2241F6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AD-4CB3-B757-FF8F2241F6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AD-4CB3-B757-FF8F2241F6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AD-4CB3-B757-FF8F2241F6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AD-4CB3-B757-FF8F2241F6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AD-4CB3-B757-FF8F2241F6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AD-4CB3-B757-FF8F2241F6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AD-4CB3-B757-FF8F2241F6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AD-4CB3-B757-FF8F2241F6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AD-4CB3-B757-FF8F2241F6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AD-4CB3-B757-FF8F2241F6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AD-4CB3-B757-FF8F2241F6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AD-4CB3-B757-FF8F2241F6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AD-4CB3-B757-FF8F2241F6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AD-4CB3-B757-FF8F2241F6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AD-4CB3-B757-FF8F2241F6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AD-4CB3-B757-FF8F2241F6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AD-4CB3-B757-FF8F2241F6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AD-4CB3-B757-FF8F2241F6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AD-4CB3-B757-FF8F2241F6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AD-4CB3-B757-FF8F2241F6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AD-4CB3-B757-FF8F2241F6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AD-4CB3-B757-FF8F2241F6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AD-4CB3-B757-FF8F2241F6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AD-4CB3-B757-FF8F2241F6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AD-4CB3-B757-FF8F2241F6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AD-4CB3-B757-FF8F2241F6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AD-4CB3-B757-FF8F2241F6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AD-4CB3-B757-FF8F2241F6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AD-4CB3-B757-FF8F2241F6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AD-4CB3-B757-FF8F2241F6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AD-4CB3-B757-FF8F2241F6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AD-4CB3-B757-FF8F2241F6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AD-4CB3-B757-FF8F2241F6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AD-4CB3-B757-FF8F2241F6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AD-4CB3-B757-FF8F2241F6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AD-4CB3-B757-FF8F2241F6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AD-4CB3-B757-FF8F2241F6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AD-4CB3-B757-FF8F2241F6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AD-4CB3-B757-FF8F2241F6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AD-4CB3-B757-FF8F2241F6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AD-4CB3-B757-FF8F2241F6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AD-4CB3-B757-FF8F2241F6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AD-4CB3-B757-FF8F2241F6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AD-4CB3-B757-FF8F2241F6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AD-4CB3-B757-FF8F2241F6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AD-4CB3-B757-FF8F2241F6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AD-4CB3-B757-FF8F2241F6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AD-4CB3-B757-FF8F2241F6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AD-4CB3-B757-FF8F2241F6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AD-4CB3-B757-FF8F2241F6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AD-4CB3-B757-FF8F2241F6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AD-4CB3-B757-FF8F2241F6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AD-4CB3-B757-FF8F2241F6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DAD-4CB3-B757-FF8F2241F6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DAD-4CB3-B757-FF8F2241F69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0BD-4AFD-9D1E-1BCC34D6B9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BD-4AFD-9D1E-1BCC34D6B9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BD-4AFD-9D1E-1BCC34D6B9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BD-4AFD-9D1E-1BCC34D6B9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BD-4AFD-9D1E-1BCC34D6B9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BD-4AFD-9D1E-1BCC34D6B99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BD-4AFD-9D1E-1BCC34D6B99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BD-4AFD-9D1E-1BCC34D6B9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BD-4AFD-9D1E-1BCC34D6B9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BD-4AFD-9D1E-1BCC34D6B9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BD-4AFD-9D1E-1BCC34D6B9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BD-4AFD-9D1E-1BCC34D6B9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BD-4AFD-9D1E-1BCC34D6B9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BD-4AFD-9D1E-1BCC34D6B9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BD-4AFD-9D1E-1BCC34D6B9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BD-4AFD-9D1E-1BCC34D6B9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BD-4AFD-9D1E-1BCC34D6B9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BD-4AFD-9D1E-1BCC34D6B9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BD-4AFD-9D1E-1BCC34D6B9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BD-4AFD-9D1E-1BCC34D6B9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BD-4AFD-9D1E-1BCC34D6B9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BD-4AFD-9D1E-1BCC34D6B9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BD-4AFD-9D1E-1BCC34D6B9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BD-4AFD-9D1E-1BCC34D6B9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0BD-4AFD-9D1E-1BCC34D6B9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BD-4AFD-9D1E-1BCC34D6B9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BD-4AFD-9D1E-1BCC34D6B9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BD-4AFD-9D1E-1BCC34D6B9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BD-4AFD-9D1E-1BCC34D6B9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BD-4AFD-9D1E-1BCC34D6B9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BD-4AFD-9D1E-1BCC34D6B9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BD-4AFD-9D1E-1BCC34D6B9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BD-4AFD-9D1E-1BCC34D6B9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BD-4AFD-9D1E-1BCC34D6B9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BD-4AFD-9D1E-1BCC34D6B9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BD-4AFD-9D1E-1BCC34D6B9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BD-4AFD-9D1E-1BCC34D6B9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BD-4AFD-9D1E-1BCC34D6B9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BD-4AFD-9D1E-1BCC34D6B9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BD-4AFD-9D1E-1BCC34D6B9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BD-4AFD-9D1E-1BCC34D6B9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BD-4AFD-9D1E-1BCC34D6B9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BD-4AFD-9D1E-1BCC34D6B9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BD-4AFD-9D1E-1BCC34D6B9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BD-4AFD-9D1E-1BCC34D6B9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BD-4AFD-9D1E-1BCC34D6B9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BD-4AFD-9D1E-1BCC34D6B9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BD-4AFD-9D1E-1BCC34D6B9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BD-4AFD-9D1E-1BCC34D6B9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BD-4AFD-9D1E-1BCC34D6B9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BD-4AFD-9D1E-1BCC34D6B9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BD-4AFD-9D1E-1BCC34D6B9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BD-4AFD-9D1E-1BCC34D6B9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BD-4AFD-9D1E-1BCC34D6B9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BD-4AFD-9D1E-1BCC34D6B9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BD-4AFD-9D1E-1BCC34D6B9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BD-4AFD-9D1E-1BCC34D6B9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BD-4AFD-9D1E-1BCC34D6B9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BD-4AFD-9D1E-1BCC34D6B9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BD-4AFD-9D1E-1BCC34D6B9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BD-4AFD-9D1E-1BCC34D6B9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BD-4AFD-9D1E-1BCC34D6B9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BD-4AFD-9D1E-1BCC34D6B9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BD-4AFD-9D1E-1BCC34D6B9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BD-4AFD-9D1E-1BCC34D6B9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BD-4AFD-9D1E-1BCC34D6B9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BD-4AFD-9D1E-1BCC34D6B9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BD-4AFD-9D1E-1BCC34D6B9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BD-4AFD-9D1E-1BCC34D6B9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BD-4AFD-9D1E-1BCC34D6B9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BD-4AFD-9D1E-1BCC34D6B9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BD-4AFD-9D1E-1BCC34D6B9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BD-4AFD-9D1E-1BCC34D6B9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BD-4AFD-9D1E-1BCC34D6B9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BD-4AFD-9D1E-1BCC34D6B9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BD-4AFD-9D1E-1BCC34D6B9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BD-4AFD-9D1E-1BCC34D6B9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BD-4AFD-9D1E-1BCC34D6B9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BD-4AFD-9D1E-1BCC34D6B9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BD-4AFD-9D1E-1BCC34D6B9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BD-4AFD-9D1E-1BCC34D6B9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BD-4AFD-9D1E-1BCC34D6B9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BD-4AFD-9D1E-1BCC34D6B9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BD-4AFD-9D1E-1BCC34D6B9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BD-4AFD-9D1E-1BCC34D6B9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BD-4AFD-9D1E-1BCC34D6B9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BD-4AFD-9D1E-1BCC34D6B9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BD-4AFD-9D1E-1BCC34D6B9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BD-4AFD-9D1E-1BCC34D6B9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BD-4AFD-9D1E-1BCC34D6B9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BD-4AFD-9D1E-1BCC34D6B9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BD-4AFD-9D1E-1BCC34D6B9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BD-4AFD-9D1E-1BCC34D6B9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BD-4AFD-9D1E-1BCC34D6B9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BD-4AFD-9D1E-1BCC34D6B9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0BD-4AFD-9D1E-1BCC34D6B99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0BD-4AFD-9D1E-1BCC34D6B99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0BD-4AFD-9D1E-1BCC34D6B99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0BD-4AFD-9D1E-1BCC34D6B99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0BD-4AFD-9D1E-1BCC34D6B9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0BD-4AFD-9D1E-1BCC34D6B9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0BD-4AFD-9D1E-1BCC34D6B9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0BD-4AFD-9D1E-1BCC34D6B9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0BD-4AFD-9D1E-1BCC34D6B9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0BD-4AFD-9D1E-1BCC34D6B99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0BD-4AFD-9D1E-1BCC34D6B99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0BD-4AFD-9D1E-1BCC34D6B99B}"/>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D0BD-4AFD-9D1E-1BCC34D6B9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0BD-4AFD-9D1E-1BCC34D6B9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0BD-4AFD-9D1E-1BCC34D6B9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0BD-4AFD-9D1E-1BCC34D6B9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0BD-4AFD-9D1E-1BCC34D6B9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0BD-4AFD-9D1E-1BCC34D6B9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0BD-4AFD-9D1E-1BCC34D6B9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0BD-4AFD-9D1E-1BCC34D6B9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0BD-4AFD-9D1E-1BCC34D6B9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0BD-4AFD-9D1E-1BCC34D6B9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0BD-4AFD-9D1E-1BCC34D6B9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0BD-4AFD-9D1E-1BCC34D6B9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0BD-4AFD-9D1E-1BCC34D6B9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0BD-4AFD-9D1E-1BCC34D6B9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0BD-4AFD-9D1E-1BCC34D6B99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0BD-4AFD-9D1E-1BCC34D6B99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0BD-4AFD-9D1E-1BCC34D6B99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D0BD-4AFD-9D1E-1BCC34D6B99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0BD-4AFD-9D1E-1BCC34D6B9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0BD-4AFD-9D1E-1BCC34D6B9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0BD-4AFD-9D1E-1BCC34D6B9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0BD-4AFD-9D1E-1BCC34D6B9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0BD-4AFD-9D1E-1BCC34D6B9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0BD-4AFD-9D1E-1BCC34D6B99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0BD-4AFD-9D1E-1BCC34D6B99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0BD-4AFD-9D1E-1BCC34D6B9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0BD-4AFD-9D1E-1BCC34D6B9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0BD-4AFD-9D1E-1BCC34D6B9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0BD-4AFD-9D1E-1BCC34D6B9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0BD-4AFD-9D1E-1BCC34D6B9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0BD-4AFD-9D1E-1BCC34D6B9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0BD-4AFD-9D1E-1BCC34D6B9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0BD-4AFD-9D1E-1BCC34D6B9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0BD-4AFD-9D1E-1BCC34D6B9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0BD-4AFD-9D1E-1BCC34D6B9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0BD-4AFD-9D1E-1BCC34D6B9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0BD-4AFD-9D1E-1BCC34D6B9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0BD-4AFD-9D1E-1BCC34D6B9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0BD-4AFD-9D1E-1BCC34D6B9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0BD-4AFD-9D1E-1BCC34D6B9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0BD-4AFD-9D1E-1BCC34D6B9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0BD-4AFD-9D1E-1BCC34D6B9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BD-4AFD-9D1E-1BCC34D6B9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BD-4AFD-9D1E-1BCC34D6B9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BD-4AFD-9D1E-1BCC34D6B9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BD-4AFD-9D1E-1BCC34D6B9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BD-4AFD-9D1E-1BCC34D6B9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BD-4AFD-9D1E-1BCC34D6B9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BD-4AFD-9D1E-1BCC34D6B9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BD-4AFD-9D1E-1BCC34D6B9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BD-4AFD-9D1E-1BCC34D6B9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BD-4AFD-9D1E-1BCC34D6B9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BD-4AFD-9D1E-1BCC34D6B9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BD-4AFD-9D1E-1BCC34D6B9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BD-4AFD-9D1E-1BCC34D6B9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BD-4AFD-9D1E-1BCC34D6B9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BD-4AFD-9D1E-1BCC34D6B9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BD-4AFD-9D1E-1BCC34D6B9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BD-4AFD-9D1E-1BCC34D6B9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BD-4AFD-9D1E-1BCC34D6B9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BD-4AFD-9D1E-1BCC34D6B9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BD-4AFD-9D1E-1BCC34D6B9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BD-4AFD-9D1E-1BCC34D6B9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BD-4AFD-9D1E-1BCC34D6B9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BD-4AFD-9D1E-1BCC34D6B9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BD-4AFD-9D1E-1BCC34D6B9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BD-4AFD-9D1E-1BCC34D6B9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BD-4AFD-9D1E-1BCC34D6B9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BD-4AFD-9D1E-1BCC34D6B9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BD-4AFD-9D1E-1BCC34D6B9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BD-4AFD-9D1E-1BCC34D6B9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BD-4AFD-9D1E-1BCC34D6B9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BD-4AFD-9D1E-1BCC34D6B9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BD-4AFD-9D1E-1BCC34D6B9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BD-4AFD-9D1E-1BCC34D6B9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BD-4AFD-9D1E-1BCC34D6B9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BD-4AFD-9D1E-1BCC34D6B9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BD-4AFD-9D1E-1BCC34D6B9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BD-4AFD-9D1E-1BCC34D6B9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BD-4AFD-9D1E-1BCC34D6B9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BD-4AFD-9D1E-1BCC34D6B9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BD-4AFD-9D1E-1BCC34D6B9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BD-4AFD-9D1E-1BCC34D6B9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BD-4AFD-9D1E-1BCC34D6B9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BD-4AFD-9D1E-1BCC34D6B9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BD-4AFD-9D1E-1BCC34D6B9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BD-4AFD-9D1E-1BCC34D6B9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0BD-4AFD-9D1E-1BCC34D6B9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0BD-4AFD-9D1E-1BCC34D6B9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0BD-4AFD-9D1E-1BCC34D6B9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0BD-4AFD-9D1E-1BCC34D6B9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0BD-4AFD-9D1E-1BCC34D6B9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0BD-4AFD-9D1E-1BCC34D6B9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0BD-4AFD-9D1E-1BCC34D6B9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0BD-4AFD-9D1E-1BCC34D6B9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0BD-4AFD-9D1E-1BCC34D6B9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0BD-4AFD-9D1E-1BCC34D6B9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0BD-4AFD-9D1E-1BCC34D6B9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0BD-4AFD-9D1E-1BCC34D6B9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0BD-4AFD-9D1E-1BCC34D6B9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0BD-4AFD-9D1E-1BCC34D6B9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0BD-4AFD-9D1E-1BCC34D6B9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0BD-4AFD-9D1E-1BCC34D6B9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0BD-4AFD-9D1E-1BCC34D6B9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0BD-4AFD-9D1E-1BCC34D6B9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0BD-4AFD-9D1E-1BCC34D6B9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0BD-4AFD-9D1E-1BCC34D6B9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0BD-4AFD-9D1E-1BCC34D6B9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0BD-4AFD-9D1E-1BCC34D6B9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0BD-4AFD-9D1E-1BCC34D6B9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0BD-4AFD-9D1E-1BCC34D6B9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0BD-4AFD-9D1E-1BCC34D6B9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0BD-4AFD-9D1E-1BCC34D6B9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0BD-4AFD-9D1E-1BCC34D6B99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B1C-49AA-9BD6-246BD2EAA1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1C-49AA-9BD6-246BD2EAA1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1C-49AA-9BD6-246BD2EAA1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1C-49AA-9BD6-246BD2EAA1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1C-49AA-9BD6-246BD2EAA1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1C-49AA-9BD6-246BD2EAA1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1C-49AA-9BD6-246BD2EAA1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1C-49AA-9BD6-246BD2EAA1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1C-49AA-9BD6-246BD2EAA1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1C-49AA-9BD6-246BD2EAA1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1C-49AA-9BD6-246BD2EAA1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1C-49AA-9BD6-246BD2EAA1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1C-49AA-9BD6-246BD2EAA1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1C-49AA-9BD6-246BD2EAA1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1C-49AA-9BD6-246BD2EAA1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1C-49AA-9BD6-246BD2EAA1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1C-49AA-9BD6-246BD2EAA1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1C-49AA-9BD6-246BD2EAA1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1C-49AA-9BD6-246BD2EAA1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1C-49AA-9BD6-246BD2EAA1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1C-49AA-9BD6-246BD2EAA1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1C-49AA-9BD6-246BD2EAA1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1C-49AA-9BD6-246BD2EAA1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1C-49AA-9BD6-246BD2EAA1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B1C-49AA-9BD6-246BD2EAA1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1C-49AA-9BD6-246BD2EAA1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1C-49AA-9BD6-246BD2EAA1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1C-49AA-9BD6-246BD2EAA1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1C-49AA-9BD6-246BD2EAA1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1C-49AA-9BD6-246BD2EAA1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1C-49AA-9BD6-246BD2EAA1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1C-49AA-9BD6-246BD2EAA1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1C-49AA-9BD6-246BD2EAA1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1C-49AA-9BD6-246BD2EAA1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1C-49AA-9BD6-246BD2EAA1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1C-49AA-9BD6-246BD2EAA1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1C-49AA-9BD6-246BD2EAA1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1C-49AA-9BD6-246BD2EAA1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1C-49AA-9BD6-246BD2EAA1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1C-49AA-9BD6-246BD2EAA1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1C-49AA-9BD6-246BD2EAA1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1C-49AA-9BD6-246BD2EAA1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1C-49AA-9BD6-246BD2EAA1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1C-49AA-9BD6-246BD2EAA1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1C-49AA-9BD6-246BD2EAA1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1C-49AA-9BD6-246BD2EAA1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1C-49AA-9BD6-246BD2EAA1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1C-49AA-9BD6-246BD2EAA1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1C-49AA-9BD6-246BD2EAA1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1C-49AA-9BD6-246BD2EAA1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1C-49AA-9BD6-246BD2EAA1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1C-49AA-9BD6-246BD2EAA1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1C-49AA-9BD6-246BD2EAA1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1C-49AA-9BD6-246BD2EAA1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1C-49AA-9BD6-246BD2EAA1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1C-49AA-9BD6-246BD2EAA1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1C-49AA-9BD6-246BD2EAA1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1C-49AA-9BD6-246BD2EAA1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1C-49AA-9BD6-246BD2EAA1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1C-49AA-9BD6-246BD2EAA1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1C-49AA-9BD6-246BD2EAA1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1C-49AA-9BD6-246BD2EAA1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1C-49AA-9BD6-246BD2EAA1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1C-49AA-9BD6-246BD2EAA1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1C-49AA-9BD6-246BD2EAA1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1C-49AA-9BD6-246BD2EAA1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1C-49AA-9BD6-246BD2EAA1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1C-49AA-9BD6-246BD2EAA1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1C-49AA-9BD6-246BD2EAA1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1C-49AA-9BD6-246BD2EAA1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1C-49AA-9BD6-246BD2EAA1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1C-49AA-9BD6-246BD2EAA1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1C-49AA-9BD6-246BD2EAA1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1C-49AA-9BD6-246BD2EAA1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1C-49AA-9BD6-246BD2EAA1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1C-49AA-9BD6-246BD2EAA1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1C-49AA-9BD6-246BD2EAA1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1C-49AA-9BD6-246BD2EAA1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1C-49AA-9BD6-246BD2EAA1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1C-49AA-9BD6-246BD2EAA1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1C-49AA-9BD6-246BD2EAA1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1C-49AA-9BD6-246BD2EAA1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1C-49AA-9BD6-246BD2EAA1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1C-49AA-9BD6-246BD2EAA1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1C-49AA-9BD6-246BD2EAA1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1C-49AA-9BD6-246BD2EAA1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1C-49AA-9BD6-246BD2EAA1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1C-49AA-9BD6-246BD2EAA1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1C-49AA-9BD6-246BD2EAA1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1C-49AA-9BD6-246BD2EAA1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1C-49AA-9BD6-246BD2EAA1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1C-49AA-9BD6-246BD2EAA1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1C-49AA-9BD6-246BD2EAA1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1C-49AA-9BD6-246BD2EAA1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1C-49AA-9BD6-246BD2EAA1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B1C-49AA-9BD6-246BD2EAA1B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B1C-49AA-9BD6-246BD2EAA1B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B1C-49AA-9BD6-246BD2EAA1B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B1C-49AA-9BD6-246BD2EAA1B3}"/>
              </c:ext>
            </c:extLst>
          </c:dPt>
          <c:dPt>
            <c:idx val="3"/>
            <c:bubble3D val="0"/>
            <c:extLst>
              <c:ext xmlns:c16="http://schemas.microsoft.com/office/drawing/2014/chart" uri="{C3380CC4-5D6E-409C-BE32-E72D297353CC}">
                <c16:uniqueId val="{00000063-7B1C-49AA-9BD6-246BD2EAA1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B1C-49AA-9BD6-246BD2EAA1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B1C-49AA-9BD6-246BD2EAA1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B1C-49AA-9BD6-246BD2EAA1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B1C-49AA-9BD6-246BD2EAA1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B1C-49AA-9BD6-246BD2EAA1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B1C-49AA-9BD6-246BD2EAA1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B1C-49AA-9BD6-246BD2EAA1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B1C-49AA-9BD6-246BD2EAA1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B1C-49AA-9BD6-246BD2EAA1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B1C-49AA-9BD6-246BD2EAA1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B1C-49AA-9BD6-246BD2EAA1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B1C-49AA-9BD6-246BD2EAA1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B1C-49AA-9BD6-246BD2EAA1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B1C-49AA-9BD6-246BD2EAA1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B1C-49AA-9BD6-246BD2EAA1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B1C-49AA-9BD6-246BD2EAA1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B1C-49AA-9BD6-246BD2EAA1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B1C-49AA-9BD6-246BD2EAA1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B1C-49AA-9BD6-246BD2EAA1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B1C-49AA-9BD6-246BD2EAA1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B1C-49AA-9BD6-246BD2EAA1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B1C-49AA-9BD6-246BD2EAA1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B1C-49AA-9BD6-246BD2EAA1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B1C-49AA-9BD6-246BD2EAA1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B1C-49AA-9BD6-246BD2EAA1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B1C-49AA-9BD6-246BD2EAA1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B1C-49AA-9BD6-246BD2EAA1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B1C-49AA-9BD6-246BD2EAA1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B1C-49AA-9BD6-246BD2EAA1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B1C-49AA-9BD6-246BD2EAA1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B1C-49AA-9BD6-246BD2EAA1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B1C-49AA-9BD6-246BD2EAA1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B1C-49AA-9BD6-246BD2EAA1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B1C-49AA-9BD6-246BD2EAA1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B1C-49AA-9BD6-246BD2EAA1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B1C-49AA-9BD6-246BD2EAA1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B1C-49AA-9BD6-246BD2EAA1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B1C-49AA-9BD6-246BD2EAA1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B1C-49AA-9BD6-246BD2EAA1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B1C-49AA-9BD6-246BD2EAA1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B1C-49AA-9BD6-246BD2EAA1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B1C-49AA-9BD6-246BD2EAA1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B1C-49AA-9BD6-246BD2EAA1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B1C-49AA-9BD6-246BD2EAA1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B1C-49AA-9BD6-246BD2EAA1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B1C-49AA-9BD6-246BD2EAA1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B1C-49AA-9BD6-246BD2EAA1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B1C-49AA-9BD6-246BD2EAA1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B1C-49AA-9BD6-246BD2EAA1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B1C-49AA-9BD6-246BD2EAA1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1C-49AA-9BD6-246BD2EAA1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1C-49AA-9BD6-246BD2EAA1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1C-49AA-9BD6-246BD2EAA1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1C-49AA-9BD6-246BD2EAA1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1C-49AA-9BD6-246BD2EAA1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1C-49AA-9BD6-246BD2EAA1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1C-49AA-9BD6-246BD2EAA1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1C-49AA-9BD6-246BD2EAA1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1C-49AA-9BD6-246BD2EAA1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1C-49AA-9BD6-246BD2EAA1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1C-49AA-9BD6-246BD2EAA1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1C-49AA-9BD6-246BD2EAA1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1C-49AA-9BD6-246BD2EAA1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1C-49AA-9BD6-246BD2EAA1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1C-49AA-9BD6-246BD2EAA1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1C-49AA-9BD6-246BD2EAA1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1C-49AA-9BD6-246BD2EAA1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1C-49AA-9BD6-246BD2EAA1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1C-49AA-9BD6-246BD2EAA1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1C-49AA-9BD6-246BD2EAA1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1C-49AA-9BD6-246BD2EAA1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1C-49AA-9BD6-246BD2EAA1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1C-49AA-9BD6-246BD2EAA1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1C-49AA-9BD6-246BD2EAA1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1C-49AA-9BD6-246BD2EAA1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1C-49AA-9BD6-246BD2EAA1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1C-49AA-9BD6-246BD2EAA1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1C-49AA-9BD6-246BD2EAA1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1C-49AA-9BD6-246BD2EAA1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1C-49AA-9BD6-246BD2EAA1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1C-49AA-9BD6-246BD2EAA1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1C-49AA-9BD6-246BD2EAA1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1C-49AA-9BD6-246BD2EAA1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1C-49AA-9BD6-246BD2EAA1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1C-49AA-9BD6-246BD2EAA1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1C-49AA-9BD6-246BD2EAA1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1C-49AA-9BD6-246BD2EAA1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1C-49AA-9BD6-246BD2EAA1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1C-49AA-9BD6-246BD2EAA1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1C-49AA-9BD6-246BD2EAA1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1C-49AA-9BD6-246BD2EAA1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1C-49AA-9BD6-246BD2EAA1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1C-49AA-9BD6-246BD2EAA1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1C-49AA-9BD6-246BD2EAA1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1C-49AA-9BD6-246BD2EAA1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B1C-49AA-9BD6-246BD2EAA1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B1C-49AA-9BD6-246BD2EAA1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B1C-49AA-9BD6-246BD2EAA1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B1C-49AA-9BD6-246BD2EAA1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B1C-49AA-9BD6-246BD2EAA1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B1C-49AA-9BD6-246BD2EAA1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B1C-49AA-9BD6-246BD2EAA1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B1C-49AA-9BD6-246BD2EAA1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B1C-49AA-9BD6-246BD2EAA1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B1C-49AA-9BD6-246BD2EAA1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B1C-49AA-9BD6-246BD2EAA1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B1C-49AA-9BD6-246BD2EAA1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B1C-49AA-9BD6-246BD2EAA1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B1C-49AA-9BD6-246BD2EAA1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B1C-49AA-9BD6-246BD2EAA1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B1C-49AA-9BD6-246BD2EAA1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B1C-49AA-9BD6-246BD2EAA1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B1C-49AA-9BD6-246BD2EAA1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B1C-49AA-9BD6-246BD2EAA1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B1C-49AA-9BD6-246BD2EAA1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B1C-49AA-9BD6-246BD2EAA1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B1C-49AA-9BD6-246BD2EAA1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B1C-49AA-9BD6-246BD2EAA1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B1C-49AA-9BD6-246BD2EAA1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B1C-49AA-9BD6-246BD2EAA1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B1C-49AA-9BD6-246BD2EAA1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1C-49AA-9BD6-246BD2EAA1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1C-49AA-9BD6-246BD2EAA1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1C-49AA-9BD6-246BD2EAA1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1C-49AA-9BD6-246BD2EAA1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1C-49AA-9BD6-246BD2EAA1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1C-49AA-9BD6-246BD2EAA1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1C-49AA-9BD6-246BD2EAA1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1C-49AA-9BD6-246BD2EAA1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1C-49AA-9BD6-246BD2EAA1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1C-49AA-9BD6-246BD2EAA1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1C-49AA-9BD6-246BD2EAA1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1C-49AA-9BD6-246BD2EAA1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1C-49AA-9BD6-246BD2EAA1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1C-49AA-9BD6-246BD2EAA1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1C-49AA-9BD6-246BD2EAA1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1C-49AA-9BD6-246BD2EAA1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1C-49AA-9BD6-246BD2EAA1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1C-49AA-9BD6-246BD2EAA1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1C-49AA-9BD6-246BD2EAA1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1C-49AA-9BD6-246BD2EAA1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1C-49AA-9BD6-246BD2EAA1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1C-49AA-9BD6-246BD2EAA1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B1C-49AA-9BD6-246BD2EAA1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B1C-49AA-9BD6-246BD2EAA1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B1C-49AA-9BD6-246BD2EAA1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B1C-49AA-9BD6-246BD2EAA1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B1C-49AA-9BD6-246BD2EAA1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B1C-49AA-9BD6-246BD2EAA1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B1C-49AA-9BD6-246BD2EAA1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B1C-49AA-9BD6-246BD2EAA1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B1C-49AA-9BD6-246BD2EAA1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B1C-49AA-9BD6-246BD2EAA1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B1C-49AA-9BD6-246BD2EAA1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B1C-49AA-9BD6-246BD2EAA1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B1C-49AA-9BD6-246BD2EAA1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B1C-49AA-9BD6-246BD2EAA1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B1C-49AA-9BD6-246BD2EAA1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B1C-49AA-9BD6-246BD2EAA1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B1C-49AA-9BD6-246BD2EAA1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B1C-49AA-9BD6-246BD2EAA1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B1C-49AA-9BD6-246BD2EAA1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B1C-49AA-9BD6-246BD2EAA1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B1C-49AA-9BD6-246BD2EAA1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B1C-49AA-9BD6-246BD2EAA1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B1C-49AA-9BD6-246BD2EAA1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B1C-49AA-9BD6-246BD2EAA1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B1C-49AA-9BD6-246BD2EAA1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B1C-49AA-9BD6-246BD2EAA1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1C-49AA-9BD6-246BD2EAA1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1C-49AA-9BD6-246BD2EAA1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1C-49AA-9BD6-246BD2EAA1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1C-49AA-9BD6-246BD2EAA1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1C-49AA-9BD6-246BD2EAA1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1C-49AA-9BD6-246BD2EAA1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1C-49AA-9BD6-246BD2EAA1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1C-49AA-9BD6-246BD2EAA1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1C-49AA-9BD6-246BD2EAA1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1C-49AA-9BD6-246BD2EAA1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1C-49AA-9BD6-246BD2EAA1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1C-49AA-9BD6-246BD2EAA1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1C-49AA-9BD6-246BD2EAA1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1C-49AA-9BD6-246BD2EAA1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1C-49AA-9BD6-246BD2EAA1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1C-49AA-9BD6-246BD2EAA1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1C-49AA-9BD6-246BD2EAA1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1C-49AA-9BD6-246BD2EAA1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1C-49AA-9BD6-246BD2EAA1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1C-49AA-9BD6-246BD2EAA1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1C-49AA-9BD6-246BD2EAA1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1C-49AA-9BD6-246BD2EAA1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1C-49AA-9BD6-246BD2EAA1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B1C-49AA-9BD6-246BD2EAA1B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2A5-4859-A2A9-5AE04F9D7B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A5-4859-A2A9-5AE04F9D7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A5-4859-A2A9-5AE04F9D7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A5-4859-A2A9-5AE04F9D7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A5-4859-A2A9-5AE04F9D7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2A5-4859-A2A9-5AE04F9D7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A5-4859-A2A9-5AE04F9D7B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A5-4859-A2A9-5AE04F9D7B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A5-4859-A2A9-5AE04F9D7BC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A5-4859-A2A9-5AE04F9D7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A5-4859-A2A9-5AE04F9D7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A5-4859-A2A9-5AE04F9D7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A5-4859-A2A9-5AE04F9D7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A5-4859-A2A9-5AE04F9D7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A5-4859-A2A9-5AE04F9D7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A5-4859-A2A9-5AE04F9D7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A5-4859-A2A9-5AE04F9D7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A5-4859-A2A9-5AE04F9D7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A5-4859-A2A9-5AE04F9D7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A5-4859-A2A9-5AE04F9D7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A5-4859-A2A9-5AE04F9D7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A5-4859-A2A9-5AE04F9D7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A5-4859-A2A9-5AE04F9D7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A5-4859-A2A9-5AE04F9D7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A5-4859-A2A9-5AE04F9D7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2A5-4859-A2A9-5AE04F9D7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A5-4859-A2A9-5AE04F9D7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A5-4859-A2A9-5AE04F9D7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A5-4859-A2A9-5AE04F9D7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A5-4859-A2A9-5AE04F9D7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A5-4859-A2A9-5AE04F9D7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A5-4859-A2A9-5AE04F9D7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A5-4859-A2A9-5AE04F9D7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A5-4859-A2A9-5AE04F9D7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A5-4859-A2A9-5AE04F9D7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A5-4859-A2A9-5AE04F9D7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A5-4859-A2A9-5AE04F9D7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A5-4859-A2A9-5AE04F9D7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A5-4859-A2A9-5AE04F9D7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A5-4859-A2A9-5AE04F9D7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A5-4859-A2A9-5AE04F9D7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A5-4859-A2A9-5AE04F9D7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A5-4859-A2A9-5AE04F9D7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A5-4859-A2A9-5AE04F9D7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A5-4859-A2A9-5AE04F9D7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A5-4859-A2A9-5AE04F9D7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A5-4859-A2A9-5AE04F9D7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A5-4859-A2A9-5AE04F9D7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A5-4859-A2A9-5AE04F9D7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A5-4859-A2A9-5AE04F9D7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A5-4859-A2A9-5AE04F9D7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A5-4859-A2A9-5AE04F9D7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A5-4859-A2A9-5AE04F9D7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A5-4859-A2A9-5AE04F9D7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A5-4859-A2A9-5AE04F9D7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A5-4859-A2A9-5AE04F9D7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A5-4859-A2A9-5AE04F9D7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A5-4859-A2A9-5AE04F9D7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A5-4859-A2A9-5AE04F9D7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A5-4859-A2A9-5AE04F9D7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A5-4859-A2A9-5AE04F9D7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A5-4859-A2A9-5AE04F9D7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A5-4859-A2A9-5AE04F9D7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A5-4859-A2A9-5AE04F9D7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A5-4859-A2A9-5AE04F9D7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A5-4859-A2A9-5AE04F9D7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A5-4859-A2A9-5AE04F9D7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A5-4859-A2A9-5AE04F9D7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A5-4859-A2A9-5AE04F9D7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A5-4859-A2A9-5AE04F9D7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A5-4859-A2A9-5AE04F9D7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A5-4859-A2A9-5AE04F9D7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A5-4859-A2A9-5AE04F9D7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A5-4859-A2A9-5AE04F9D7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A5-4859-A2A9-5AE04F9D7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A5-4859-A2A9-5AE04F9D7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A5-4859-A2A9-5AE04F9D7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A5-4859-A2A9-5AE04F9D7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A5-4859-A2A9-5AE04F9D7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A5-4859-A2A9-5AE04F9D7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A5-4859-A2A9-5AE04F9D7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A5-4859-A2A9-5AE04F9D7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A5-4859-A2A9-5AE04F9D7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A5-4859-A2A9-5AE04F9D7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A5-4859-A2A9-5AE04F9D7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A5-4859-A2A9-5AE04F9D7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A5-4859-A2A9-5AE04F9D7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A5-4859-A2A9-5AE04F9D7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A5-4859-A2A9-5AE04F9D7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A5-4859-A2A9-5AE04F9D7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A5-4859-A2A9-5AE04F9D7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A5-4859-A2A9-5AE04F9D7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A5-4859-A2A9-5AE04F9D7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A5-4859-A2A9-5AE04F9D7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A5-4859-A2A9-5AE04F9D7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A5-4859-A2A9-5AE04F9D7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2A5-4859-A2A9-5AE04F9D7BC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2A5-4859-A2A9-5AE04F9D7BC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2A5-4859-A2A9-5AE04F9D7BC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2A5-4859-A2A9-5AE04F9D7BC3}"/>
              </c:ext>
            </c:extLst>
          </c:dPt>
          <c:dPt>
            <c:idx val="3"/>
            <c:bubble3D val="0"/>
            <c:extLst>
              <c:ext xmlns:c16="http://schemas.microsoft.com/office/drawing/2014/chart" uri="{C3380CC4-5D6E-409C-BE32-E72D297353CC}">
                <c16:uniqueId val="{00000063-F2A5-4859-A2A9-5AE04F9D7B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A5-4859-A2A9-5AE04F9D7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A5-4859-A2A9-5AE04F9D7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A5-4859-A2A9-5AE04F9D7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A5-4859-A2A9-5AE04F9D7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A5-4859-A2A9-5AE04F9D7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A5-4859-A2A9-5AE04F9D7B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A5-4859-A2A9-5AE04F9D7B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A5-4859-A2A9-5AE04F9D7BC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A5-4859-A2A9-5AE04F9D7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A5-4859-A2A9-5AE04F9D7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A5-4859-A2A9-5AE04F9D7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A5-4859-A2A9-5AE04F9D7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A5-4859-A2A9-5AE04F9D7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A5-4859-A2A9-5AE04F9D7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A5-4859-A2A9-5AE04F9D7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A5-4859-A2A9-5AE04F9D7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A5-4859-A2A9-5AE04F9D7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A5-4859-A2A9-5AE04F9D7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A5-4859-A2A9-5AE04F9D7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A5-4859-A2A9-5AE04F9D7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A5-4859-A2A9-5AE04F9D7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A5-4859-A2A9-5AE04F9D7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A5-4859-A2A9-5AE04F9D7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A5-4859-A2A9-5AE04F9D7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A5-4859-A2A9-5AE04F9D7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A5-4859-A2A9-5AE04F9D7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A5-4859-A2A9-5AE04F9D7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A5-4859-A2A9-5AE04F9D7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A5-4859-A2A9-5AE04F9D7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A5-4859-A2A9-5AE04F9D7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A5-4859-A2A9-5AE04F9D7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A5-4859-A2A9-5AE04F9D7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A5-4859-A2A9-5AE04F9D7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A5-4859-A2A9-5AE04F9D7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A5-4859-A2A9-5AE04F9D7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A5-4859-A2A9-5AE04F9D7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A5-4859-A2A9-5AE04F9D7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A5-4859-A2A9-5AE04F9D7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A5-4859-A2A9-5AE04F9D7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A5-4859-A2A9-5AE04F9D7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A5-4859-A2A9-5AE04F9D7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A5-4859-A2A9-5AE04F9D7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A5-4859-A2A9-5AE04F9D7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A5-4859-A2A9-5AE04F9D7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A5-4859-A2A9-5AE04F9D7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A5-4859-A2A9-5AE04F9D7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A5-4859-A2A9-5AE04F9D7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A5-4859-A2A9-5AE04F9D7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A5-4859-A2A9-5AE04F9D7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A5-4859-A2A9-5AE04F9D7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A5-4859-A2A9-5AE04F9D7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A5-4859-A2A9-5AE04F9D7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A5-4859-A2A9-5AE04F9D7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A5-4859-A2A9-5AE04F9D7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A5-4859-A2A9-5AE04F9D7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A5-4859-A2A9-5AE04F9D7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A5-4859-A2A9-5AE04F9D7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A5-4859-A2A9-5AE04F9D7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A5-4859-A2A9-5AE04F9D7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A5-4859-A2A9-5AE04F9D7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A5-4859-A2A9-5AE04F9D7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A5-4859-A2A9-5AE04F9D7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A5-4859-A2A9-5AE04F9D7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A5-4859-A2A9-5AE04F9D7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A5-4859-A2A9-5AE04F9D7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A5-4859-A2A9-5AE04F9D7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A5-4859-A2A9-5AE04F9D7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A5-4859-A2A9-5AE04F9D7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A5-4859-A2A9-5AE04F9D7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A5-4859-A2A9-5AE04F9D7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A5-4859-A2A9-5AE04F9D7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A5-4859-A2A9-5AE04F9D7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A5-4859-A2A9-5AE04F9D7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A5-4859-A2A9-5AE04F9D7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A5-4859-A2A9-5AE04F9D7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A5-4859-A2A9-5AE04F9D7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A5-4859-A2A9-5AE04F9D7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A5-4859-A2A9-5AE04F9D7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A5-4859-A2A9-5AE04F9D7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A5-4859-A2A9-5AE04F9D7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A5-4859-A2A9-5AE04F9D7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A5-4859-A2A9-5AE04F9D7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A5-4859-A2A9-5AE04F9D7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A5-4859-A2A9-5AE04F9D7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A5-4859-A2A9-5AE04F9D7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A5-4859-A2A9-5AE04F9D7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A5-4859-A2A9-5AE04F9D7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A5-4859-A2A9-5AE04F9D7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A5-4859-A2A9-5AE04F9D7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A5-4859-A2A9-5AE04F9D7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A5-4859-A2A9-5AE04F9D7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A5-4859-A2A9-5AE04F9D7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A5-4859-A2A9-5AE04F9D7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A5-4859-A2A9-5AE04F9D7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A5-4859-A2A9-5AE04F9D7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A5-4859-A2A9-5AE04F9D7BC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2A5-4859-A2A9-5AE04F9D7BC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A5-4859-A2A9-5AE04F9D7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A5-4859-A2A9-5AE04F9D7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A5-4859-A2A9-5AE04F9D7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A5-4859-A2A9-5AE04F9D7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A5-4859-A2A9-5AE04F9D7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A5-4859-A2A9-5AE04F9D7B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A5-4859-A2A9-5AE04F9D7B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A5-4859-A2A9-5AE04F9D7BC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A5-4859-A2A9-5AE04F9D7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A5-4859-A2A9-5AE04F9D7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A5-4859-A2A9-5AE04F9D7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A5-4859-A2A9-5AE04F9D7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A5-4859-A2A9-5AE04F9D7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A5-4859-A2A9-5AE04F9D7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A5-4859-A2A9-5AE04F9D7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A5-4859-A2A9-5AE04F9D7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A5-4859-A2A9-5AE04F9D7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A5-4859-A2A9-5AE04F9D7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A5-4859-A2A9-5AE04F9D7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A5-4859-A2A9-5AE04F9D7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A5-4859-A2A9-5AE04F9D7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A5-4859-A2A9-5AE04F9D7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A5-4859-A2A9-5AE04F9D7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A5-4859-A2A9-5AE04F9D7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A5-4859-A2A9-5AE04F9D7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A5-4859-A2A9-5AE04F9D7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A5-4859-A2A9-5AE04F9D7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A5-4859-A2A9-5AE04F9D7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A5-4859-A2A9-5AE04F9D7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A5-4859-A2A9-5AE04F9D7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A5-4859-A2A9-5AE04F9D7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A5-4859-A2A9-5AE04F9D7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A5-4859-A2A9-5AE04F9D7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A5-4859-A2A9-5AE04F9D7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A5-4859-A2A9-5AE04F9D7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A5-4859-A2A9-5AE04F9D7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A5-4859-A2A9-5AE04F9D7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A5-4859-A2A9-5AE04F9D7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A5-4859-A2A9-5AE04F9D7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A5-4859-A2A9-5AE04F9D7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A5-4859-A2A9-5AE04F9D7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A5-4859-A2A9-5AE04F9D7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A5-4859-A2A9-5AE04F9D7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A5-4859-A2A9-5AE04F9D7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A5-4859-A2A9-5AE04F9D7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A5-4859-A2A9-5AE04F9D7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A5-4859-A2A9-5AE04F9D7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A5-4859-A2A9-5AE04F9D7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A5-4859-A2A9-5AE04F9D7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A5-4859-A2A9-5AE04F9D7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A5-4859-A2A9-5AE04F9D7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A5-4859-A2A9-5AE04F9D7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A5-4859-A2A9-5AE04F9D7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A5-4859-A2A9-5AE04F9D7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A5-4859-A2A9-5AE04F9D7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A5-4859-A2A9-5AE04F9D7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A5-4859-A2A9-5AE04F9D7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A5-4859-A2A9-5AE04F9D7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A5-4859-A2A9-5AE04F9D7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A5-4859-A2A9-5AE04F9D7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A5-4859-A2A9-5AE04F9D7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A5-4859-A2A9-5AE04F9D7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A5-4859-A2A9-5AE04F9D7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A5-4859-A2A9-5AE04F9D7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A5-4859-A2A9-5AE04F9D7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A5-4859-A2A9-5AE04F9D7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A5-4859-A2A9-5AE04F9D7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A5-4859-A2A9-5AE04F9D7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A5-4859-A2A9-5AE04F9D7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A5-4859-A2A9-5AE04F9D7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A5-4859-A2A9-5AE04F9D7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A5-4859-A2A9-5AE04F9D7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A5-4859-A2A9-5AE04F9D7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A5-4859-A2A9-5AE04F9D7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A5-4859-A2A9-5AE04F9D7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A5-4859-A2A9-5AE04F9D7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A5-4859-A2A9-5AE04F9D7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A5-4859-A2A9-5AE04F9D7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A5-4859-A2A9-5AE04F9D7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A5-4859-A2A9-5AE04F9D7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A5-4859-A2A9-5AE04F9D7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A5-4859-A2A9-5AE04F9D7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A5-4859-A2A9-5AE04F9D7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A5-4859-A2A9-5AE04F9D7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A5-4859-A2A9-5AE04F9D7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A5-4859-A2A9-5AE04F9D7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A5-4859-A2A9-5AE04F9D7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A5-4859-A2A9-5AE04F9D7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A5-4859-A2A9-5AE04F9D7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A5-4859-A2A9-5AE04F9D7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A5-4859-A2A9-5AE04F9D7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A5-4859-A2A9-5AE04F9D7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A5-4859-A2A9-5AE04F9D7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A5-4859-A2A9-5AE04F9D7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A5-4859-A2A9-5AE04F9D7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A5-4859-A2A9-5AE04F9D7BC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DE4-4027-95C1-3033E0795A5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DE4-4027-95C1-3033E0795A5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E4-4027-95C1-3033E0795A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E4-4027-95C1-3033E0795A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E4-4027-95C1-3033E0795A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E4-4027-95C1-3033E0795A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E4-4027-95C1-3033E0795A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E4-4027-95C1-3033E0795A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E4-4027-95C1-3033E0795A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E4-4027-95C1-3033E0795A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E4-4027-95C1-3033E0795A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E4-4027-95C1-3033E0795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E4-4027-95C1-3033E0795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E4-4027-95C1-3033E0795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E4-4027-95C1-3033E0795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E4-4027-95C1-3033E0795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E4-4027-95C1-3033E0795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E4-4027-95C1-3033E0795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E4-4027-95C1-3033E0795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E4-4027-95C1-3033E0795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E4-4027-95C1-3033E0795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E4-4027-95C1-3033E0795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E4-4027-95C1-3033E0795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E4-4027-95C1-3033E0795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E4-4027-95C1-3033E0795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DE4-4027-95C1-3033E0795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E4-4027-95C1-3033E0795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E4-4027-95C1-3033E0795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E4-4027-95C1-3033E0795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E4-4027-95C1-3033E0795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E4-4027-95C1-3033E0795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E4-4027-95C1-3033E0795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E4-4027-95C1-3033E0795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E4-4027-95C1-3033E0795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E4-4027-95C1-3033E0795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E4-4027-95C1-3033E0795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E4-4027-95C1-3033E0795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E4-4027-95C1-3033E0795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E4-4027-95C1-3033E0795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E4-4027-95C1-3033E0795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E4-4027-95C1-3033E0795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E4-4027-95C1-3033E0795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E4-4027-95C1-3033E0795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E4-4027-95C1-3033E0795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E4-4027-95C1-3033E0795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E4-4027-95C1-3033E0795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E4-4027-95C1-3033E0795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E4-4027-95C1-3033E0795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E4-4027-95C1-3033E0795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E4-4027-95C1-3033E0795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E4-4027-95C1-3033E0795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E4-4027-95C1-3033E0795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E4-4027-95C1-3033E0795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E4-4027-95C1-3033E0795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E4-4027-95C1-3033E0795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E4-4027-95C1-3033E0795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E4-4027-95C1-3033E0795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E4-4027-95C1-3033E0795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E4-4027-95C1-3033E0795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E4-4027-95C1-3033E0795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E4-4027-95C1-3033E0795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E4-4027-95C1-3033E0795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E4-4027-95C1-3033E0795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E4-4027-95C1-3033E0795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E4-4027-95C1-3033E0795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E4-4027-95C1-3033E0795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E4-4027-95C1-3033E0795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E4-4027-95C1-3033E0795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E4-4027-95C1-3033E0795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E4-4027-95C1-3033E0795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E4-4027-95C1-3033E0795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E4-4027-95C1-3033E0795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E4-4027-95C1-3033E0795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E4-4027-95C1-3033E0795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E4-4027-95C1-3033E0795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E4-4027-95C1-3033E0795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E4-4027-95C1-3033E0795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E4-4027-95C1-3033E0795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E4-4027-95C1-3033E0795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E4-4027-95C1-3033E0795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E4-4027-95C1-3033E0795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E4-4027-95C1-3033E0795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E4-4027-95C1-3033E0795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E4-4027-95C1-3033E0795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E4-4027-95C1-3033E0795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E4-4027-95C1-3033E0795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E4-4027-95C1-3033E0795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E4-4027-95C1-3033E0795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E4-4027-95C1-3033E0795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E4-4027-95C1-3033E0795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E4-4027-95C1-3033E0795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E4-4027-95C1-3033E0795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E4-4027-95C1-3033E0795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E4-4027-95C1-3033E0795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E4-4027-95C1-3033E0795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E4-4027-95C1-3033E0795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DE4-4027-95C1-3033E0795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DE4-4027-95C1-3033E0795A5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DE4-4027-95C1-3033E0795A5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DE4-4027-95C1-3033E0795A5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DE4-4027-95C1-3033E0795A5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DE4-4027-95C1-3033E0795A5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DE4-4027-95C1-3033E0795A5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DE4-4027-95C1-3033E0795A5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DE4-4027-95C1-3033E0795A5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DE4-4027-95C1-3033E0795A5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DE4-4027-95C1-3033E0795A5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DE4-4027-95C1-3033E0795A5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DE4-4027-95C1-3033E0795A5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DE4-4027-95C1-3033E0795A5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DE4-4027-95C1-3033E0795A5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DE4-4027-95C1-3033E0795A5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DE4-4027-95C1-3033E0795A5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DE4-4027-95C1-3033E0795A5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DE4-4027-95C1-3033E0795A5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DE4-4027-95C1-3033E0795A5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DE4-4027-95C1-3033E0795A5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DE4-4027-95C1-3033E0795A5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DE4-4027-95C1-3033E0795A5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DE4-4027-95C1-3033E0795A5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DE4-4027-95C1-3033E0795A5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DE4-4027-95C1-3033E0795A5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DE4-4027-95C1-3033E0795A5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DE4-4027-95C1-3033E0795A5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DE4-4027-95C1-3033E0795A5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DE4-4027-95C1-3033E0795A5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DE4-4027-95C1-3033E0795A5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DE4-4027-95C1-3033E0795A5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DE4-4027-95C1-3033E0795A5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DE4-4027-95C1-3033E0795A5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DE4-4027-95C1-3033E0795A5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DE4-4027-95C1-3033E0795A5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DE4-4027-95C1-3033E0795A5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DE4-4027-95C1-3033E0795A5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DE4-4027-95C1-3033E0795A5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DE4-4027-95C1-3033E0795A5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DE4-4027-95C1-3033E0795A5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DE4-4027-95C1-3033E0795A5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DE4-4027-95C1-3033E0795A5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DE4-4027-95C1-3033E0795A5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DE4-4027-95C1-3033E0795A5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DE4-4027-95C1-3033E0795A5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DE4-4027-95C1-3033E0795A5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DE4-4027-95C1-3033E0795A5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DE4-4027-95C1-3033E0795A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3DE4-4027-95C1-3033E0795A5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DE4-4027-95C1-3033E0795A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DE4-4027-95C1-3033E0795A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DE4-4027-95C1-3033E0795A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DE4-4027-95C1-3033E0795A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DE4-4027-95C1-3033E0795A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DE4-4027-95C1-3033E0795A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DE4-4027-95C1-3033E0795A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DE4-4027-95C1-3033E0795A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DE4-4027-95C1-3033E0795A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DE4-4027-95C1-3033E0795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DE4-4027-95C1-3033E0795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DE4-4027-95C1-3033E0795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DE4-4027-95C1-3033E0795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DE4-4027-95C1-3033E0795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DE4-4027-95C1-3033E0795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DE4-4027-95C1-3033E0795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DE4-4027-95C1-3033E0795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DE4-4027-95C1-3033E0795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DE4-4027-95C1-3033E0795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DE4-4027-95C1-3033E0795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DE4-4027-95C1-3033E0795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DE4-4027-95C1-3033E0795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DE4-4027-95C1-3033E0795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DE4-4027-95C1-3033E0795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E4-4027-95C1-3033E0795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E4-4027-95C1-3033E0795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E4-4027-95C1-3033E0795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E4-4027-95C1-3033E0795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E4-4027-95C1-3033E0795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E4-4027-95C1-3033E0795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E4-4027-95C1-3033E0795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E4-4027-95C1-3033E0795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E4-4027-95C1-3033E0795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E4-4027-95C1-3033E0795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E4-4027-95C1-3033E0795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E4-4027-95C1-3033E0795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E4-4027-95C1-3033E0795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E4-4027-95C1-3033E0795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E4-4027-95C1-3033E0795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E4-4027-95C1-3033E0795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E4-4027-95C1-3033E0795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E4-4027-95C1-3033E0795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E4-4027-95C1-3033E0795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E4-4027-95C1-3033E0795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E4-4027-95C1-3033E0795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E4-4027-95C1-3033E0795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E4-4027-95C1-3033E0795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DE4-4027-95C1-3033E0795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DE4-4027-95C1-3033E0795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DE4-4027-95C1-3033E0795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DE4-4027-95C1-3033E0795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DE4-4027-95C1-3033E0795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DE4-4027-95C1-3033E0795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DE4-4027-95C1-3033E0795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DE4-4027-95C1-3033E0795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DE4-4027-95C1-3033E0795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DE4-4027-95C1-3033E0795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DE4-4027-95C1-3033E0795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DE4-4027-95C1-3033E0795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DE4-4027-95C1-3033E0795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DE4-4027-95C1-3033E0795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DE4-4027-95C1-3033E0795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DE4-4027-95C1-3033E0795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DE4-4027-95C1-3033E0795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DE4-4027-95C1-3033E0795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DE4-4027-95C1-3033E0795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DE4-4027-95C1-3033E0795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DE4-4027-95C1-3033E0795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DE4-4027-95C1-3033E0795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DE4-4027-95C1-3033E0795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DE4-4027-95C1-3033E0795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DE4-4027-95C1-3033E0795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DE4-4027-95C1-3033E0795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E4-4027-95C1-3033E0795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E4-4027-95C1-3033E0795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E4-4027-95C1-3033E0795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E4-4027-95C1-3033E0795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E4-4027-95C1-3033E0795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E4-4027-95C1-3033E0795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E4-4027-95C1-3033E0795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E4-4027-95C1-3033E0795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E4-4027-95C1-3033E0795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E4-4027-95C1-3033E0795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E4-4027-95C1-3033E0795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E4-4027-95C1-3033E0795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E4-4027-95C1-3033E0795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E4-4027-95C1-3033E0795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E4-4027-95C1-3033E0795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E4-4027-95C1-3033E0795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E4-4027-95C1-3033E0795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E4-4027-95C1-3033E0795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E4-4027-95C1-3033E0795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E4-4027-95C1-3033E0795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E4-4027-95C1-3033E0795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E4-4027-95C1-3033E0795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DE4-4027-95C1-3033E0795A5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3DE4-4027-95C1-3033E0795A5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DE4-4027-95C1-3033E0795A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DE4-4027-95C1-3033E0795A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DE4-4027-95C1-3033E0795A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DE4-4027-95C1-3033E0795A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DE4-4027-95C1-3033E0795A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DE4-4027-95C1-3033E0795A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DE4-4027-95C1-3033E0795A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DE4-4027-95C1-3033E0795A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DE4-4027-95C1-3033E0795A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DE4-4027-95C1-3033E0795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DE4-4027-95C1-3033E0795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DE4-4027-95C1-3033E0795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DE4-4027-95C1-3033E0795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DE4-4027-95C1-3033E0795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DE4-4027-95C1-3033E0795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DE4-4027-95C1-3033E0795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DE4-4027-95C1-3033E0795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DE4-4027-95C1-3033E0795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DE4-4027-95C1-3033E0795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DE4-4027-95C1-3033E0795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DE4-4027-95C1-3033E0795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DE4-4027-95C1-3033E0795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DE4-4027-95C1-3033E0795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DE4-4027-95C1-3033E0795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E4-4027-95C1-3033E0795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E4-4027-95C1-3033E0795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E4-4027-95C1-3033E0795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E4-4027-95C1-3033E0795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E4-4027-95C1-3033E0795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E4-4027-95C1-3033E0795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E4-4027-95C1-3033E0795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E4-4027-95C1-3033E0795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E4-4027-95C1-3033E0795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E4-4027-95C1-3033E0795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E4-4027-95C1-3033E0795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E4-4027-95C1-3033E0795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E4-4027-95C1-3033E0795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E4-4027-95C1-3033E0795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E4-4027-95C1-3033E0795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E4-4027-95C1-3033E0795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E4-4027-95C1-3033E0795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E4-4027-95C1-3033E0795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E4-4027-95C1-3033E0795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E4-4027-95C1-3033E0795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E4-4027-95C1-3033E0795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E4-4027-95C1-3033E0795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E4-4027-95C1-3033E0795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DE4-4027-95C1-3033E0795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DE4-4027-95C1-3033E0795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DE4-4027-95C1-3033E0795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DE4-4027-95C1-3033E0795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DE4-4027-95C1-3033E0795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DE4-4027-95C1-3033E0795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DE4-4027-95C1-3033E0795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DE4-4027-95C1-3033E0795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DE4-4027-95C1-3033E0795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DE4-4027-95C1-3033E0795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DE4-4027-95C1-3033E0795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DE4-4027-95C1-3033E0795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DE4-4027-95C1-3033E0795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DE4-4027-95C1-3033E0795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DE4-4027-95C1-3033E0795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DE4-4027-95C1-3033E0795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DE4-4027-95C1-3033E0795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DE4-4027-95C1-3033E0795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DE4-4027-95C1-3033E0795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DE4-4027-95C1-3033E0795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DE4-4027-95C1-3033E0795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DE4-4027-95C1-3033E0795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DE4-4027-95C1-3033E0795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DE4-4027-95C1-3033E0795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DE4-4027-95C1-3033E0795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DE4-4027-95C1-3033E0795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DE4-4027-95C1-3033E0795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DE4-4027-95C1-3033E0795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DE4-4027-95C1-3033E0795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DE4-4027-95C1-3033E0795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DE4-4027-95C1-3033E0795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DE4-4027-95C1-3033E0795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DE4-4027-95C1-3033E0795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DE4-4027-95C1-3033E0795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DE4-4027-95C1-3033E0795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DE4-4027-95C1-3033E0795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DE4-4027-95C1-3033E0795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DE4-4027-95C1-3033E0795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DE4-4027-95C1-3033E0795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DE4-4027-95C1-3033E0795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DE4-4027-95C1-3033E0795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DE4-4027-95C1-3033E0795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DE4-4027-95C1-3033E0795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DE4-4027-95C1-3033E0795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DE4-4027-95C1-3033E0795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DE4-4027-95C1-3033E0795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DE4-4027-95C1-3033E0795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DE4-4027-95C1-3033E0795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DE4-4027-95C1-3033E0795A5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11C-4D74-9FEC-7F74DB9802D0}"/>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11C-4D74-9FEC-7F74DB9802D0}"/>
              </c:ext>
            </c:extLst>
          </c:dPt>
          <c:dPt>
            <c:idx val="3"/>
            <c:bubble3D val="0"/>
            <c:extLst>
              <c:ext xmlns:c16="http://schemas.microsoft.com/office/drawing/2014/chart" uri="{C3380CC4-5D6E-409C-BE32-E72D297353CC}">
                <c16:uniqueId val="{00000002-611C-4D74-9FEC-7F74DB9802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1C-4D74-9FEC-7F74DB9802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11C-4D74-9FEC-7F74DB9802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1C-4D74-9FEC-7F74DB9802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1C-4D74-9FEC-7F74DB9802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1C-4D74-9FEC-7F74DB9802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1C-4D74-9FEC-7F74DB9802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1C-4D74-9FEC-7F74DB9802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1C-4D74-9FEC-7F74DB9802D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1C-4D74-9FEC-7F74DB9802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1C-4D74-9FEC-7F74DB9802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1C-4D74-9FEC-7F74DB9802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1C-4D74-9FEC-7F74DB9802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1C-4D74-9FEC-7F74DB9802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1C-4D74-9FEC-7F74DB9802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1C-4D74-9FEC-7F74DB9802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1C-4D74-9FEC-7F74DB9802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1C-4D74-9FEC-7F74DB9802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1C-4D74-9FEC-7F74DB9802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1C-4D74-9FEC-7F74DB9802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1C-4D74-9FEC-7F74DB9802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1C-4D74-9FEC-7F74DB9802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1C-4D74-9FEC-7F74DB9802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1C-4D74-9FEC-7F74DB9802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1C-4D74-9FEC-7F74DB9802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11C-4D74-9FEC-7F74DB9802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1C-4D74-9FEC-7F74DB9802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1C-4D74-9FEC-7F74DB9802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1C-4D74-9FEC-7F74DB9802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1C-4D74-9FEC-7F74DB9802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1C-4D74-9FEC-7F74DB9802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1C-4D74-9FEC-7F74DB9802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1C-4D74-9FEC-7F74DB9802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1C-4D74-9FEC-7F74DB9802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1C-4D74-9FEC-7F74DB9802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1C-4D74-9FEC-7F74DB9802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1C-4D74-9FEC-7F74DB9802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1C-4D74-9FEC-7F74DB9802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1C-4D74-9FEC-7F74DB9802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1C-4D74-9FEC-7F74DB9802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1C-4D74-9FEC-7F74DB9802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1C-4D74-9FEC-7F74DB9802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1C-4D74-9FEC-7F74DB9802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1C-4D74-9FEC-7F74DB9802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1C-4D74-9FEC-7F74DB9802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1C-4D74-9FEC-7F74DB9802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1C-4D74-9FEC-7F74DB9802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1C-4D74-9FEC-7F74DB9802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1C-4D74-9FEC-7F74DB9802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1C-4D74-9FEC-7F74DB9802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1C-4D74-9FEC-7F74DB9802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1C-4D74-9FEC-7F74DB9802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1C-4D74-9FEC-7F74DB9802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1C-4D74-9FEC-7F74DB9802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1C-4D74-9FEC-7F74DB9802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1C-4D74-9FEC-7F74DB9802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1C-4D74-9FEC-7F74DB9802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1C-4D74-9FEC-7F74DB9802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1C-4D74-9FEC-7F74DB9802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1C-4D74-9FEC-7F74DB9802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1C-4D74-9FEC-7F74DB9802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1C-4D74-9FEC-7F74DB9802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1C-4D74-9FEC-7F74DB9802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1C-4D74-9FEC-7F74DB9802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1C-4D74-9FEC-7F74DB9802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1C-4D74-9FEC-7F74DB9802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1C-4D74-9FEC-7F74DB9802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1C-4D74-9FEC-7F74DB9802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1C-4D74-9FEC-7F74DB9802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1C-4D74-9FEC-7F74DB9802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1C-4D74-9FEC-7F74DB9802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1C-4D74-9FEC-7F74DB9802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1C-4D74-9FEC-7F74DB9802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1C-4D74-9FEC-7F74DB9802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1C-4D74-9FEC-7F74DB9802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1C-4D74-9FEC-7F74DB9802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1C-4D74-9FEC-7F74DB9802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1C-4D74-9FEC-7F74DB9802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1C-4D74-9FEC-7F74DB9802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1C-4D74-9FEC-7F74DB9802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1C-4D74-9FEC-7F74DB9802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1C-4D74-9FEC-7F74DB9802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1C-4D74-9FEC-7F74DB9802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1C-4D74-9FEC-7F74DB9802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1C-4D74-9FEC-7F74DB9802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1C-4D74-9FEC-7F74DB9802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1C-4D74-9FEC-7F74DB9802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1C-4D74-9FEC-7F74DB9802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1C-4D74-9FEC-7F74DB9802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1C-4D74-9FEC-7F74DB9802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1C-4D74-9FEC-7F74DB9802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1C-4D74-9FEC-7F74DB9802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1C-4D74-9FEC-7F74DB9802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1C-4D74-9FEC-7F74DB9802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1C-4D74-9FEC-7F74DB9802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1C-4D74-9FEC-7F74DB9802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11C-4D74-9FEC-7F74DB9802D0}"/>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11C-4D74-9FEC-7F74DB9802D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11C-4D74-9FEC-7F74DB9802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11C-4D74-9FEC-7F74DB9802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11C-4D74-9FEC-7F74DB9802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11C-4D74-9FEC-7F74DB9802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11C-4D74-9FEC-7F74DB9802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11C-4D74-9FEC-7F74DB9802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11C-4D74-9FEC-7F74DB9802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11C-4D74-9FEC-7F74DB9802D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11C-4D74-9FEC-7F74DB9802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11C-4D74-9FEC-7F74DB9802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11C-4D74-9FEC-7F74DB9802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11C-4D74-9FEC-7F74DB9802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11C-4D74-9FEC-7F74DB9802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11C-4D74-9FEC-7F74DB9802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11C-4D74-9FEC-7F74DB9802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11C-4D74-9FEC-7F74DB9802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11C-4D74-9FEC-7F74DB9802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11C-4D74-9FEC-7F74DB9802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11C-4D74-9FEC-7F74DB9802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11C-4D74-9FEC-7F74DB9802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11C-4D74-9FEC-7F74DB9802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11C-4D74-9FEC-7F74DB9802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11C-4D74-9FEC-7F74DB9802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11C-4D74-9FEC-7F74DB9802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11C-4D74-9FEC-7F74DB9802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11C-4D74-9FEC-7F74DB9802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11C-4D74-9FEC-7F74DB9802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11C-4D74-9FEC-7F74DB9802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11C-4D74-9FEC-7F74DB9802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11C-4D74-9FEC-7F74DB9802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11C-4D74-9FEC-7F74DB9802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11C-4D74-9FEC-7F74DB9802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11C-4D74-9FEC-7F74DB9802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11C-4D74-9FEC-7F74DB9802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11C-4D74-9FEC-7F74DB9802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11C-4D74-9FEC-7F74DB9802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11C-4D74-9FEC-7F74DB9802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11C-4D74-9FEC-7F74DB9802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11C-4D74-9FEC-7F74DB9802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11C-4D74-9FEC-7F74DB9802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11C-4D74-9FEC-7F74DB9802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11C-4D74-9FEC-7F74DB9802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11C-4D74-9FEC-7F74DB9802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11C-4D74-9FEC-7F74DB9802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11C-4D74-9FEC-7F74DB9802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11C-4D74-9FEC-7F74DB9802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11C-4D74-9FEC-7F74DB9802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11C-4D74-9FEC-7F74DB9802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11C-4D74-9FEC-7F74DB9802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11C-4D74-9FEC-7F74DB9802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11C-4D74-9FEC-7F74DB9802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11C-4D74-9FEC-7F74DB9802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11C-4D74-9FEC-7F74DB9802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11C-4D74-9FEC-7F74DB9802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11C-4D74-9FEC-7F74DB9802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11C-4D74-9FEC-7F74DB9802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11C-4D74-9FEC-7F74DB9802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11C-4D74-9FEC-7F74DB9802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11C-4D74-9FEC-7F74DB9802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11C-4D74-9FEC-7F74DB9802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11C-4D74-9FEC-7F74DB9802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11C-4D74-9FEC-7F74DB9802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11C-4D74-9FEC-7F74DB9802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11C-4D74-9FEC-7F74DB9802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11C-4D74-9FEC-7F74DB9802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11C-4D74-9FEC-7F74DB9802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11C-4D74-9FEC-7F74DB9802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11C-4D74-9FEC-7F74DB9802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11C-4D74-9FEC-7F74DB9802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11C-4D74-9FEC-7F74DB9802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11C-4D74-9FEC-7F74DB9802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11C-4D74-9FEC-7F74DB9802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1C-4D74-9FEC-7F74DB9802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1C-4D74-9FEC-7F74DB9802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1C-4D74-9FEC-7F74DB9802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1C-4D74-9FEC-7F74DB9802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1C-4D74-9FEC-7F74DB9802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1C-4D74-9FEC-7F74DB9802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1C-4D74-9FEC-7F74DB9802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1C-4D74-9FEC-7F74DB9802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1C-4D74-9FEC-7F74DB9802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1C-4D74-9FEC-7F74DB9802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1C-4D74-9FEC-7F74DB9802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1C-4D74-9FEC-7F74DB9802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1C-4D74-9FEC-7F74DB9802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1C-4D74-9FEC-7F74DB9802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1C-4D74-9FEC-7F74DB9802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1C-4D74-9FEC-7F74DB9802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1C-4D74-9FEC-7F74DB9802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1C-4D74-9FEC-7F74DB9802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1C-4D74-9FEC-7F74DB9802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1C-4D74-9FEC-7F74DB9802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1C-4D74-9FEC-7F74DB9802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1C-4D74-9FEC-7F74DB9802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1C-4D74-9FEC-7F74DB9802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11C-4D74-9FEC-7F74DB9802D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11C-4D74-9FEC-7F74DB9802D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11C-4D74-9FEC-7F74DB9802D0}"/>
              </c:ext>
            </c:extLst>
          </c:dPt>
          <c:dPt>
            <c:idx val="3"/>
            <c:bubble3D val="0"/>
            <c:extLst>
              <c:ext xmlns:c16="http://schemas.microsoft.com/office/drawing/2014/chart" uri="{C3380CC4-5D6E-409C-BE32-E72D297353CC}">
                <c16:uniqueId val="{000000C4-611C-4D74-9FEC-7F74DB9802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11C-4D74-9FEC-7F74DB9802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11C-4D74-9FEC-7F74DB9802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11C-4D74-9FEC-7F74DB9802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11C-4D74-9FEC-7F74DB9802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11C-4D74-9FEC-7F74DB9802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11C-4D74-9FEC-7F74DB9802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11C-4D74-9FEC-7F74DB9802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11C-4D74-9FEC-7F74DB9802D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11C-4D74-9FEC-7F74DB9802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11C-4D74-9FEC-7F74DB9802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11C-4D74-9FEC-7F74DB9802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11C-4D74-9FEC-7F74DB9802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11C-4D74-9FEC-7F74DB9802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11C-4D74-9FEC-7F74DB9802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11C-4D74-9FEC-7F74DB9802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11C-4D74-9FEC-7F74DB9802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11C-4D74-9FEC-7F74DB9802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11C-4D74-9FEC-7F74DB9802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11C-4D74-9FEC-7F74DB9802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11C-4D74-9FEC-7F74DB9802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11C-4D74-9FEC-7F74DB9802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11C-4D74-9FEC-7F74DB9802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11C-4D74-9FEC-7F74DB9802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11C-4D74-9FEC-7F74DB9802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11C-4D74-9FEC-7F74DB9802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1C-4D74-9FEC-7F74DB9802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1C-4D74-9FEC-7F74DB9802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1C-4D74-9FEC-7F74DB9802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1C-4D74-9FEC-7F74DB9802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1C-4D74-9FEC-7F74DB9802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1C-4D74-9FEC-7F74DB9802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1C-4D74-9FEC-7F74DB9802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1C-4D74-9FEC-7F74DB9802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1C-4D74-9FEC-7F74DB9802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1C-4D74-9FEC-7F74DB9802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1C-4D74-9FEC-7F74DB9802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1C-4D74-9FEC-7F74DB9802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1C-4D74-9FEC-7F74DB9802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1C-4D74-9FEC-7F74DB9802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1C-4D74-9FEC-7F74DB9802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1C-4D74-9FEC-7F74DB9802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1C-4D74-9FEC-7F74DB9802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1C-4D74-9FEC-7F74DB9802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1C-4D74-9FEC-7F74DB9802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1C-4D74-9FEC-7F74DB9802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1C-4D74-9FEC-7F74DB9802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11C-4D74-9FEC-7F74DB9802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11C-4D74-9FEC-7F74DB9802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11C-4D74-9FEC-7F74DB9802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11C-4D74-9FEC-7F74DB9802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11C-4D74-9FEC-7F74DB9802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11C-4D74-9FEC-7F74DB9802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11C-4D74-9FEC-7F74DB9802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11C-4D74-9FEC-7F74DB9802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11C-4D74-9FEC-7F74DB9802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11C-4D74-9FEC-7F74DB9802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11C-4D74-9FEC-7F74DB9802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11C-4D74-9FEC-7F74DB9802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11C-4D74-9FEC-7F74DB9802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11C-4D74-9FEC-7F74DB9802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11C-4D74-9FEC-7F74DB9802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11C-4D74-9FEC-7F74DB9802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11C-4D74-9FEC-7F74DB9802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11C-4D74-9FEC-7F74DB9802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11C-4D74-9FEC-7F74DB9802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11C-4D74-9FEC-7F74DB9802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11C-4D74-9FEC-7F74DB9802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11C-4D74-9FEC-7F74DB9802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11C-4D74-9FEC-7F74DB9802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11C-4D74-9FEC-7F74DB9802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11C-4D74-9FEC-7F74DB9802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11C-4D74-9FEC-7F74DB9802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1C-4D74-9FEC-7F74DB9802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1C-4D74-9FEC-7F74DB9802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1C-4D74-9FEC-7F74DB9802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1C-4D74-9FEC-7F74DB9802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1C-4D74-9FEC-7F74DB9802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1C-4D74-9FEC-7F74DB9802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1C-4D74-9FEC-7F74DB9802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1C-4D74-9FEC-7F74DB9802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1C-4D74-9FEC-7F74DB9802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1C-4D74-9FEC-7F74DB9802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1C-4D74-9FEC-7F74DB9802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1C-4D74-9FEC-7F74DB9802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1C-4D74-9FEC-7F74DB9802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1C-4D74-9FEC-7F74DB9802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1C-4D74-9FEC-7F74DB9802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1C-4D74-9FEC-7F74DB9802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1C-4D74-9FEC-7F74DB9802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1C-4D74-9FEC-7F74DB9802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1C-4D74-9FEC-7F74DB9802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1C-4D74-9FEC-7F74DB9802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1C-4D74-9FEC-7F74DB9802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1C-4D74-9FEC-7F74DB9802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1C-4D74-9FEC-7F74DB9802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11C-4D74-9FEC-7F74DB9802D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8FE-44D4-AF80-885B489E6E0E}"/>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8FE-44D4-AF80-885B489E6E0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8FE-44D4-AF80-885B489E6E0E}"/>
              </c:ext>
            </c:extLst>
          </c:dPt>
          <c:dPt>
            <c:idx val="3"/>
            <c:bubble3D val="0"/>
            <c:extLst>
              <c:ext xmlns:c16="http://schemas.microsoft.com/office/drawing/2014/chart" uri="{C3380CC4-5D6E-409C-BE32-E72D297353CC}">
                <c16:uniqueId val="{00000003-A8FE-44D4-AF80-885B489E6E0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FE-44D4-AF80-885B489E6E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FE-44D4-AF80-885B489E6E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FE-44D4-AF80-885B489E6E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FE-44D4-AF80-885B489E6E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FE-44D4-AF80-885B489E6E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FE-44D4-AF80-885B489E6E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FE-44D4-AF80-885B489E6E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FE-44D4-AF80-885B489E6E0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FE-44D4-AF80-885B489E6E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FE-44D4-AF80-885B489E6E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FE-44D4-AF80-885B489E6E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FE-44D4-AF80-885B489E6E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FE-44D4-AF80-885B489E6E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FE-44D4-AF80-885B489E6E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FE-44D4-AF80-885B489E6E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FE-44D4-AF80-885B489E6E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FE-44D4-AF80-885B489E6E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FE-44D4-AF80-885B489E6E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FE-44D4-AF80-885B489E6E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FE-44D4-AF80-885B489E6E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FE-44D4-AF80-885B489E6E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FE-44D4-AF80-885B489E6E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8FE-44D4-AF80-885B489E6E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8FE-44D4-AF80-885B489E6E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FE-44D4-AF80-885B489E6E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FE-44D4-AF80-885B489E6E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FE-44D4-AF80-885B489E6E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FE-44D4-AF80-885B489E6E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FE-44D4-AF80-885B489E6E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FE-44D4-AF80-885B489E6E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FE-44D4-AF80-885B489E6E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FE-44D4-AF80-885B489E6E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FE-44D4-AF80-885B489E6E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FE-44D4-AF80-885B489E6E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FE-44D4-AF80-885B489E6E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FE-44D4-AF80-885B489E6E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FE-44D4-AF80-885B489E6E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FE-44D4-AF80-885B489E6E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FE-44D4-AF80-885B489E6E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FE-44D4-AF80-885B489E6E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FE-44D4-AF80-885B489E6E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FE-44D4-AF80-885B489E6E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FE-44D4-AF80-885B489E6E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FE-44D4-AF80-885B489E6E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FE-44D4-AF80-885B489E6E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FE-44D4-AF80-885B489E6E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FE-44D4-AF80-885B489E6E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FE-44D4-AF80-885B489E6E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FE-44D4-AF80-885B489E6E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FE-44D4-AF80-885B489E6E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FE-44D4-AF80-885B489E6E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FE-44D4-AF80-885B489E6E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FE-44D4-AF80-885B489E6E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FE-44D4-AF80-885B489E6E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FE-44D4-AF80-885B489E6E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FE-44D4-AF80-885B489E6E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FE-44D4-AF80-885B489E6E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FE-44D4-AF80-885B489E6E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FE-44D4-AF80-885B489E6E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FE-44D4-AF80-885B489E6E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FE-44D4-AF80-885B489E6E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FE-44D4-AF80-885B489E6E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FE-44D4-AF80-885B489E6E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FE-44D4-AF80-885B489E6E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FE-44D4-AF80-885B489E6E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FE-44D4-AF80-885B489E6E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FE-44D4-AF80-885B489E6E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FE-44D4-AF80-885B489E6E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FE-44D4-AF80-885B489E6E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FE-44D4-AF80-885B489E6E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FE-44D4-AF80-885B489E6E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FE-44D4-AF80-885B489E6E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FE-44D4-AF80-885B489E6E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FE-44D4-AF80-885B489E6E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FE-44D4-AF80-885B489E6E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FE-44D4-AF80-885B489E6E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FE-44D4-AF80-885B489E6E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FE-44D4-AF80-885B489E6E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FE-44D4-AF80-885B489E6E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FE-44D4-AF80-885B489E6E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FE-44D4-AF80-885B489E6E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FE-44D4-AF80-885B489E6E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FE-44D4-AF80-885B489E6E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FE-44D4-AF80-885B489E6E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FE-44D4-AF80-885B489E6E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FE-44D4-AF80-885B489E6E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FE-44D4-AF80-885B489E6E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FE-44D4-AF80-885B489E6E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FE-44D4-AF80-885B489E6E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FE-44D4-AF80-885B489E6E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FE-44D4-AF80-885B489E6E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FE-44D4-AF80-885B489E6E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FE-44D4-AF80-885B489E6E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8FE-44D4-AF80-885B489E6E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8FE-44D4-AF80-885B489E6E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8FE-44D4-AF80-885B489E6E0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FE-44D4-AF80-885B489E6E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FE-44D4-AF80-885B489E6E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FE-44D4-AF80-885B489E6E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FE-44D4-AF80-885B489E6E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FE-44D4-AF80-885B489E6E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FE-44D4-AF80-885B489E6E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FE-44D4-AF80-885B489E6E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FE-44D4-AF80-885B489E6E0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FE-44D4-AF80-885B489E6E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FE-44D4-AF80-885B489E6E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FE-44D4-AF80-885B489E6E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FE-44D4-AF80-885B489E6E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FE-44D4-AF80-885B489E6E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FE-44D4-AF80-885B489E6E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FE-44D4-AF80-885B489E6E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FE-44D4-AF80-885B489E6E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FE-44D4-AF80-885B489E6E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FE-44D4-AF80-885B489E6E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FE-44D4-AF80-885B489E6E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FE-44D4-AF80-885B489E6E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FE-44D4-AF80-885B489E6E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FE-44D4-AF80-885B489E6E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FE-44D4-AF80-885B489E6E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FE-44D4-AF80-885B489E6E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FE-44D4-AF80-885B489E6E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FE-44D4-AF80-885B489E6E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FE-44D4-AF80-885B489E6E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FE-44D4-AF80-885B489E6E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FE-44D4-AF80-885B489E6E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FE-44D4-AF80-885B489E6E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FE-44D4-AF80-885B489E6E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FE-44D4-AF80-885B489E6E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FE-44D4-AF80-885B489E6E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FE-44D4-AF80-885B489E6E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FE-44D4-AF80-885B489E6E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FE-44D4-AF80-885B489E6E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FE-44D4-AF80-885B489E6E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FE-44D4-AF80-885B489E6E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FE-44D4-AF80-885B489E6E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FE-44D4-AF80-885B489E6E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FE-44D4-AF80-885B489E6E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FE-44D4-AF80-885B489E6E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FE-44D4-AF80-885B489E6E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FE-44D4-AF80-885B489E6E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FE-44D4-AF80-885B489E6E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FE-44D4-AF80-885B489E6E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FE-44D4-AF80-885B489E6E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FE-44D4-AF80-885B489E6E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FE-44D4-AF80-885B489E6E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FE-44D4-AF80-885B489E6E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FE-44D4-AF80-885B489E6E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FE-44D4-AF80-885B489E6E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FE-44D4-AF80-885B489E6E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FE-44D4-AF80-885B489E6E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FE-44D4-AF80-885B489E6E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FE-44D4-AF80-885B489E6E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FE-44D4-AF80-885B489E6E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FE-44D4-AF80-885B489E6E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FE-44D4-AF80-885B489E6E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FE-44D4-AF80-885B489E6E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FE-44D4-AF80-885B489E6E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FE-44D4-AF80-885B489E6E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FE-44D4-AF80-885B489E6E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FE-44D4-AF80-885B489E6E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FE-44D4-AF80-885B489E6E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FE-44D4-AF80-885B489E6E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FE-44D4-AF80-885B489E6E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FE-44D4-AF80-885B489E6E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FE-44D4-AF80-885B489E6E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FE-44D4-AF80-885B489E6E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FE-44D4-AF80-885B489E6E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FE-44D4-AF80-885B489E6E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FE-44D4-AF80-885B489E6E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FE-44D4-AF80-885B489E6E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FE-44D4-AF80-885B489E6E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FE-44D4-AF80-885B489E6E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FE-44D4-AF80-885B489E6E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FE-44D4-AF80-885B489E6E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FE-44D4-AF80-885B489E6E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FE-44D4-AF80-885B489E6E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FE-44D4-AF80-885B489E6E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FE-44D4-AF80-885B489E6E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FE-44D4-AF80-885B489E6E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FE-44D4-AF80-885B489E6E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FE-44D4-AF80-885B489E6E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FE-44D4-AF80-885B489E6E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FE-44D4-AF80-885B489E6E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FE-44D4-AF80-885B489E6E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FE-44D4-AF80-885B489E6E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FE-44D4-AF80-885B489E6E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FE-44D4-AF80-885B489E6E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FE-44D4-AF80-885B489E6E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FE-44D4-AF80-885B489E6E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FE-44D4-AF80-885B489E6E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FE-44D4-AF80-885B489E6E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FE-44D4-AF80-885B489E6E0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8FE-44D4-AF80-885B489E6E0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8FE-44D4-AF80-885B489E6E0E}"/>
              </c:ext>
            </c:extLst>
          </c:dPt>
          <c:dPt>
            <c:idx val="3"/>
            <c:bubble3D val="0"/>
            <c:extLst>
              <c:ext xmlns:c16="http://schemas.microsoft.com/office/drawing/2014/chart" uri="{C3380CC4-5D6E-409C-BE32-E72D297353CC}">
                <c16:uniqueId val="{000000C4-A8FE-44D4-AF80-885B489E6E0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FE-44D4-AF80-885B489E6E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8FE-44D4-AF80-885B489E6E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FE-44D4-AF80-885B489E6E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FE-44D4-AF80-885B489E6E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FE-44D4-AF80-885B489E6E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FE-44D4-AF80-885B489E6E0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FE-44D4-AF80-885B489E6E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FE-44D4-AF80-885B489E6E0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FE-44D4-AF80-885B489E6E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FE-44D4-AF80-885B489E6E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FE-44D4-AF80-885B489E6E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FE-44D4-AF80-885B489E6E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FE-44D4-AF80-885B489E6E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FE-44D4-AF80-885B489E6E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FE-44D4-AF80-885B489E6E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FE-44D4-AF80-885B489E6E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FE-44D4-AF80-885B489E6E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FE-44D4-AF80-885B489E6E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FE-44D4-AF80-885B489E6E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FE-44D4-AF80-885B489E6E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FE-44D4-AF80-885B489E6E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FE-44D4-AF80-885B489E6E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FE-44D4-AF80-885B489E6E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FE-44D4-AF80-885B489E6E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8FE-44D4-AF80-885B489E6E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FE-44D4-AF80-885B489E6E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FE-44D4-AF80-885B489E6E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FE-44D4-AF80-885B489E6E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FE-44D4-AF80-885B489E6E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FE-44D4-AF80-885B489E6E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FE-44D4-AF80-885B489E6E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FE-44D4-AF80-885B489E6E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FE-44D4-AF80-885B489E6E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FE-44D4-AF80-885B489E6E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FE-44D4-AF80-885B489E6E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FE-44D4-AF80-885B489E6E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FE-44D4-AF80-885B489E6E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FE-44D4-AF80-885B489E6E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FE-44D4-AF80-885B489E6E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FE-44D4-AF80-885B489E6E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FE-44D4-AF80-885B489E6E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FE-44D4-AF80-885B489E6E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FE-44D4-AF80-885B489E6E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FE-44D4-AF80-885B489E6E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FE-44D4-AF80-885B489E6E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FE-44D4-AF80-885B489E6E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FE-44D4-AF80-885B489E6E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FE-44D4-AF80-885B489E6E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FE-44D4-AF80-885B489E6E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FE-44D4-AF80-885B489E6E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FE-44D4-AF80-885B489E6E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FE-44D4-AF80-885B489E6E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FE-44D4-AF80-885B489E6E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FE-44D4-AF80-885B489E6E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FE-44D4-AF80-885B489E6E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FE-44D4-AF80-885B489E6E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FE-44D4-AF80-885B489E6E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FE-44D4-AF80-885B489E6E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FE-44D4-AF80-885B489E6E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FE-44D4-AF80-885B489E6E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FE-44D4-AF80-885B489E6E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FE-44D4-AF80-885B489E6E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FE-44D4-AF80-885B489E6E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FE-44D4-AF80-885B489E6E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FE-44D4-AF80-885B489E6E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FE-44D4-AF80-885B489E6E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FE-44D4-AF80-885B489E6E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FE-44D4-AF80-885B489E6E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FE-44D4-AF80-885B489E6E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FE-44D4-AF80-885B489E6E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FE-44D4-AF80-885B489E6E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FE-44D4-AF80-885B489E6E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FE-44D4-AF80-885B489E6E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FE-44D4-AF80-885B489E6E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FE-44D4-AF80-885B489E6E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FE-44D4-AF80-885B489E6E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FE-44D4-AF80-885B489E6E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FE-44D4-AF80-885B489E6E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FE-44D4-AF80-885B489E6E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FE-44D4-AF80-885B489E6E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FE-44D4-AF80-885B489E6E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FE-44D4-AF80-885B489E6E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FE-44D4-AF80-885B489E6E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FE-44D4-AF80-885B489E6E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FE-44D4-AF80-885B489E6E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FE-44D4-AF80-885B489E6E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FE-44D4-AF80-885B489E6E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FE-44D4-AF80-885B489E6E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FE-44D4-AF80-885B489E6E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FE-44D4-AF80-885B489E6E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FE-44D4-AF80-885B489E6E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FE-44D4-AF80-885B489E6E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FE-44D4-AF80-885B489E6E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FE-44D4-AF80-885B489E6E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FE-44D4-AF80-885B489E6E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8FE-44D4-AF80-885B489E6E0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281-4D7E-9CD8-3B848B66715A}"/>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281-4D7E-9CD8-3B848B66715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281-4D7E-9CD8-3B848B6671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81-4D7E-9CD8-3B848B6671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81-4D7E-9CD8-3B848B6671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81-4D7E-9CD8-3B848B6671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81-4D7E-9CD8-3B848B6671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81-4D7E-9CD8-3B848B6671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81-4D7E-9CD8-3B848B6671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81-4D7E-9CD8-3B848B6671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81-4D7E-9CD8-3B848B6671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81-4D7E-9CD8-3B848B6671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81-4D7E-9CD8-3B848B6671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81-4D7E-9CD8-3B848B6671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81-4D7E-9CD8-3B848B6671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81-4D7E-9CD8-3B848B6671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81-4D7E-9CD8-3B848B6671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81-4D7E-9CD8-3B848B6671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81-4D7E-9CD8-3B848B6671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81-4D7E-9CD8-3B848B6671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81-4D7E-9CD8-3B848B6671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81-4D7E-9CD8-3B848B6671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81-4D7E-9CD8-3B848B6671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81-4D7E-9CD8-3B848B6671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81-4D7E-9CD8-3B848B6671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81-4D7E-9CD8-3B848B6671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281-4D7E-9CD8-3B848B6671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81-4D7E-9CD8-3B848B6671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81-4D7E-9CD8-3B848B6671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81-4D7E-9CD8-3B848B6671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81-4D7E-9CD8-3B848B6671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81-4D7E-9CD8-3B848B6671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81-4D7E-9CD8-3B848B6671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81-4D7E-9CD8-3B848B6671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81-4D7E-9CD8-3B848B6671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81-4D7E-9CD8-3B848B6671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81-4D7E-9CD8-3B848B6671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81-4D7E-9CD8-3B848B6671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81-4D7E-9CD8-3B848B6671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81-4D7E-9CD8-3B848B6671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81-4D7E-9CD8-3B848B6671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81-4D7E-9CD8-3B848B6671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81-4D7E-9CD8-3B848B6671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81-4D7E-9CD8-3B848B6671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81-4D7E-9CD8-3B848B6671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81-4D7E-9CD8-3B848B6671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81-4D7E-9CD8-3B848B6671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81-4D7E-9CD8-3B848B6671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81-4D7E-9CD8-3B848B6671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81-4D7E-9CD8-3B848B6671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81-4D7E-9CD8-3B848B6671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81-4D7E-9CD8-3B848B6671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81-4D7E-9CD8-3B848B6671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81-4D7E-9CD8-3B848B6671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81-4D7E-9CD8-3B848B6671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81-4D7E-9CD8-3B848B6671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81-4D7E-9CD8-3B848B6671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81-4D7E-9CD8-3B848B6671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81-4D7E-9CD8-3B848B6671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81-4D7E-9CD8-3B848B6671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81-4D7E-9CD8-3B848B6671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81-4D7E-9CD8-3B848B6671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81-4D7E-9CD8-3B848B6671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81-4D7E-9CD8-3B848B6671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81-4D7E-9CD8-3B848B6671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81-4D7E-9CD8-3B848B6671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81-4D7E-9CD8-3B848B6671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81-4D7E-9CD8-3B848B6671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81-4D7E-9CD8-3B848B6671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81-4D7E-9CD8-3B848B6671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81-4D7E-9CD8-3B848B6671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81-4D7E-9CD8-3B848B6671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81-4D7E-9CD8-3B848B6671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81-4D7E-9CD8-3B848B6671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81-4D7E-9CD8-3B848B6671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81-4D7E-9CD8-3B848B6671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81-4D7E-9CD8-3B848B6671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81-4D7E-9CD8-3B848B6671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81-4D7E-9CD8-3B848B6671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81-4D7E-9CD8-3B848B6671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81-4D7E-9CD8-3B848B6671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81-4D7E-9CD8-3B848B6671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81-4D7E-9CD8-3B848B6671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81-4D7E-9CD8-3B848B6671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81-4D7E-9CD8-3B848B6671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81-4D7E-9CD8-3B848B6671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81-4D7E-9CD8-3B848B6671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81-4D7E-9CD8-3B848B6671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81-4D7E-9CD8-3B848B6671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81-4D7E-9CD8-3B848B6671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81-4D7E-9CD8-3B848B6671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81-4D7E-9CD8-3B848B6671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81-4D7E-9CD8-3B848B6671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81-4D7E-9CD8-3B848B6671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81-4D7E-9CD8-3B848B6671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81-4D7E-9CD8-3B848B6671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81-4D7E-9CD8-3B848B6671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281-4D7E-9CD8-3B848B6671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281-4D7E-9CD8-3B848B66715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81-4D7E-9CD8-3B848B6671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81-4D7E-9CD8-3B848B6671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81-4D7E-9CD8-3B848B6671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81-4D7E-9CD8-3B848B6671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81-4D7E-9CD8-3B848B6671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81-4D7E-9CD8-3B848B6671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81-4D7E-9CD8-3B848B6671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81-4D7E-9CD8-3B848B6671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81-4D7E-9CD8-3B848B6671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81-4D7E-9CD8-3B848B6671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81-4D7E-9CD8-3B848B6671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81-4D7E-9CD8-3B848B6671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81-4D7E-9CD8-3B848B6671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81-4D7E-9CD8-3B848B6671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81-4D7E-9CD8-3B848B6671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81-4D7E-9CD8-3B848B66715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81-4D7E-9CD8-3B848B6671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81-4D7E-9CD8-3B848B6671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81-4D7E-9CD8-3B848B6671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81-4D7E-9CD8-3B848B6671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81-4D7E-9CD8-3B848B6671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81-4D7E-9CD8-3B848B6671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81-4D7E-9CD8-3B848B6671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81-4D7E-9CD8-3B848B6671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81-4D7E-9CD8-3B848B6671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81-4D7E-9CD8-3B848B6671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81-4D7E-9CD8-3B848B6671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81-4D7E-9CD8-3B848B6671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81-4D7E-9CD8-3B848B6671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81-4D7E-9CD8-3B848B6671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81-4D7E-9CD8-3B848B6671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81-4D7E-9CD8-3B848B6671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81-4D7E-9CD8-3B848B6671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81-4D7E-9CD8-3B848B6671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81-4D7E-9CD8-3B848B6671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81-4D7E-9CD8-3B848B6671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81-4D7E-9CD8-3B848B6671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81-4D7E-9CD8-3B848B6671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81-4D7E-9CD8-3B848B6671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81-4D7E-9CD8-3B848B6671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81-4D7E-9CD8-3B848B6671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81-4D7E-9CD8-3B848B6671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81-4D7E-9CD8-3B848B6671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81-4D7E-9CD8-3B848B6671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81-4D7E-9CD8-3B848B6671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81-4D7E-9CD8-3B848B6671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81-4D7E-9CD8-3B848B6671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81-4D7E-9CD8-3B848B6671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81-4D7E-9CD8-3B848B6671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81-4D7E-9CD8-3B848B6671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81-4D7E-9CD8-3B848B6671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81-4D7E-9CD8-3B848B6671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81-4D7E-9CD8-3B848B6671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81-4D7E-9CD8-3B848B6671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81-4D7E-9CD8-3B848B6671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81-4D7E-9CD8-3B848B6671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81-4D7E-9CD8-3B848B6671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81-4D7E-9CD8-3B848B6671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81-4D7E-9CD8-3B848B6671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81-4D7E-9CD8-3B848B6671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81-4D7E-9CD8-3B848B6671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81-4D7E-9CD8-3B848B6671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81-4D7E-9CD8-3B848B6671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81-4D7E-9CD8-3B848B6671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81-4D7E-9CD8-3B848B6671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81-4D7E-9CD8-3B848B6671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81-4D7E-9CD8-3B848B6671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81-4D7E-9CD8-3B848B6671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81-4D7E-9CD8-3B848B6671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81-4D7E-9CD8-3B848B6671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81-4D7E-9CD8-3B848B6671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81-4D7E-9CD8-3B848B6671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81-4D7E-9CD8-3B848B6671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81-4D7E-9CD8-3B848B6671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81-4D7E-9CD8-3B848B6671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81-4D7E-9CD8-3B848B6671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81-4D7E-9CD8-3B848B6671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81-4D7E-9CD8-3B848B6671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81-4D7E-9CD8-3B848B6671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81-4D7E-9CD8-3B848B6671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81-4D7E-9CD8-3B848B6671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81-4D7E-9CD8-3B848B6671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81-4D7E-9CD8-3B848B6671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81-4D7E-9CD8-3B848B6671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81-4D7E-9CD8-3B848B6671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81-4D7E-9CD8-3B848B6671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81-4D7E-9CD8-3B848B6671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81-4D7E-9CD8-3B848B6671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81-4D7E-9CD8-3B848B6671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81-4D7E-9CD8-3B848B6671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81-4D7E-9CD8-3B848B6671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81-4D7E-9CD8-3B848B6671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81-4D7E-9CD8-3B848B6671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81-4D7E-9CD8-3B848B6671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81-4D7E-9CD8-3B848B6671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81-4D7E-9CD8-3B848B66715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281-4D7E-9CD8-3B848B66715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281-4D7E-9CD8-3B848B6671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81-4D7E-9CD8-3B848B6671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81-4D7E-9CD8-3B848B6671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81-4D7E-9CD8-3B848B6671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81-4D7E-9CD8-3B848B6671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81-4D7E-9CD8-3B848B6671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81-4D7E-9CD8-3B848B6671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81-4D7E-9CD8-3B848B6671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81-4D7E-9CD8-3B848B6671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81-4D7E-9CD8-3B848B6671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81-4D7E-9CD8-3B848B6671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81-4D7E-9CD8-3B848B6671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81-4D7E-9CD8-3B848B6671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81-4D7E-9CD8-3B848B6671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81-4D7E-9CD8-3B848B6671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81-4D7E-9CD8-3B848B6671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81-4D7E-9CD8-3B848B6671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81-4D7E-9CD8-3B848B6671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81-4D7E-9CD8-3B848B6671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81-4D7E-9CD8-3B848B6671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81-4D7E-9CD8-3B848B6671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81-4D7E-9CD8-3B848B6671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81-4D7E-9CD8-3B848B6671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81-4D7E-9CD8-3B848B6671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81-4D7E-9CD8-3B848B6671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81-4D7E-9CD8-3B848B6671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81-4D7E-9CD8-3B848B6671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81-4D7E-9CD8-3B848B6671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81-4D7E-9CD8-3B848B6671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81-4D7E-9CD8-3B848B6671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81-4D7E-9CD8-3B848B6671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81-4D7E-9CD8-3B848B6671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81-4D7E-9CD8-3B848B6671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81-4D7E-9CD8-3B848B6671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81-4D7E-9CD8-3B848B6671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81-4D7E-9CD8-3B848B6671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81-4D7E-9CD8-3B848B6671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81-4D7E-9CD8-3B848B6671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81-4D7E-9CD8-3B848B6671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81-4D7E-9CD8-3B848B6671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81-4D7E-9CD8-3B848B6671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81-4D7E-9CD8-3B848B6671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81-4D7E-9CD8-3B848B6671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81-4D7E-9CD8-3B848B6671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81-4D7E-9CD8-3B848B6671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81-4D7E-9CD8-3B848B6671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81-4D7E-9CD8-3B848B6671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81-4D7E-9CD8-3B848B6671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81-4D7E-9CD8-3B848B6671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81-4D7E-9CD8-3B848B6671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81-4D7E-9CD8-3B848B6671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81-4D7E-9CD8-3B848B6671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81-4D7E-9CD8-3B848B6671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81-4D7E-9CD8-3B848B6671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81-4D7E-9CD8-3B848B6671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81-4D7E-9CD8-3B848B6671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81-4D7E-9CD8-3B848B6671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81-4D7E-9CD8-3B848B6671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81-4D7E-9CD8-3B848B6671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81-4D7E-9CD8-3B848B6671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81-4D7E-9CD8-3B848B6671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81-4D7E-9CD8-3B848B6671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81-4D7E-9CD8-3B848B6671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81-4D7E-9CD8-3B848B6671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81-4D7E-9CD8-3B848B6671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81-4D7E-9CD8-3B848B6671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81-4D7E-9CD8-3B848B6671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81-4D7E-9CD8-3B848B6671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81-4D7E-9CD8-3B848B6671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81-4D7E-9CD8-3B848B6671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81-4D7E-9CD8-3B848B6671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81-4D7E-9CD8-3B848B6671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81-4D7E-9CD8-3B848B6671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81-4D7E-9CD8-3B848B6671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81-4D7E-9CD8-3B848B6671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81-4D7E-9CD8-3B848B6671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81-4D7E-9CD8-3B848B6671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81-4D7E-9CD8-3B848B6671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81-4D7E-9CD8-3B848B6671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81-4D7E-9CD8-3B848B6671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81-4D7E-9CD8-3B848B6671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81-4D7E-9CD8-3B848B6671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81-4D7E-9CD8-3B848B6671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81-4D7E-9CD8-3B848B6671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81-4D7E-9CD8-3B848B6671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81-4D7E-9CD8-3B848B6671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81-4D7E-9CD8-3B848B6671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81-4D7E-9CD8-3B848B6671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81-4D7E-9CD8-3B848B6671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81-4D7E-9CD8-3B848B6671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81-4D7E-9CD8-3B848B6671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81-4D7E-9CD8-3B848B6671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81-4D7E-9CD8-3B848B6671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81-4D7E-9CD8-3B848B6671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81-4D7E-9CD8-3B848B6671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81-4D7E-9CD8-3B848B6671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81-4D7E-9CD8-3B848B66715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B8D-4DB2-952B-078571C461A3}"/>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B8D-4DB2-952B-078571C461A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B8D-4DB2-952B-078571C461A3}"/>
              </c:ext>
            </c:extLst>
          </c:dPt>
          <c:dPt>
            <c:idx val="3"/>
            <c:bubble3D val="0"/>
            <c:extLst>
              <c:ext xmlns:c16="http://schemas.microsoft.com/office/drawing/2014/chart" uri="{C3380CC4-5D6E-409C-BE32-E72D297353CC}">
                <c16:uniqueId val="{00000003-4B8D-4DB2-952B-078571C461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8D-4DB2-952B-078571C461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8D-4DB2-952B-078571C461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8D-4DB2-952B-078571C461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8D-4DB2-952B-078571C461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8D-4DB2-952B-078571C461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8D-4DB2-952B-078571C461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8D-4DB2-952B-078571C461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8D-4DB2-952B-078571C461A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8D-4DB2-952B-078571C461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8D-4DB2-952B-078571C461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8D-4DB2-952B-078571C461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8D-4DB2-952B-078571C461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8D-4DB2-952B-078571C461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8D-4DB2-952B-078571C461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8D-4DB2-952B-078571C461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8D-4DB2-952B-078571C461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8D-4DB2-952B-078571C461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8D-4DB2-952B-078571C461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8D-4DB2-952B-078571C461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8D-4DB2-952B-078571C461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8D-4DB2-952B-078571C461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8D-4DB2-952B-078571C461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B8D-4DB2-952B-078571C461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B8D-4DB2-952B-078571C461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8D-4DB2-952B-078571C461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8D-4DB2-952B-078571C461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8D-4DB2-952B-078571C461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8D-4DB2-952B-078571C461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8D-4DB2-952B-078571C461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8D-4DB2-952B-078571C461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8D-4DB2-952B-078571C461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8D-4DB2-952B-078571C461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8D-4DB2-952B-078571C461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8D-4DB2-952B-078571C461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8D-4DB2-952B-078571C461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8D-4DB2-952B-078571C461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8D-4DB2-952B-078571C461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8D-4DB2-952B-078571C461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8D-4DB2-952B-078571C461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8D-4DB2-952B-078571C461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8D-4DB2-952B-078571C461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8D-4DB2-952B-078571C461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8D-4DB2-952B-078571C461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8D-4DB2-952B-078571C461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8D-4DB2-952B-078571C461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8D-4DB2-952B-078571C461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8D-4DB2-952B-078571C461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8D-4DB2-952B-078571C461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8D-4DB2-952B-078571C461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8D-4DB2-952B-078571C461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8D-4DB2-952B-078571C461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8D-4DB2-952B-078571C461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8D-4DB2-952B-078571C461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8D-4DB2-952B-078571C461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8D-4DB2-952B-078571C461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8D-4DB2-952B-078571C461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8D-4DB2-952B-078571C461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8D-4DB2-952B-078571C461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8D-4DB2-952B-078571C461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8D-4DB2-952B-078571C461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8D-4DB2-952B-078571C461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8D-4DB2-952B-078571C461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8D-4DB2-952B-078571C461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8D-4DB2-952B-078571C461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8D-4DB2-952B-078571C461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8D-4DB2-952B-078571C461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8D-4DB2-952B-078571C461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8D-4DB2-952B-078571C461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8D-4DB2-952B-078571C461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8D-4DB2-952B-078571C461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8D-4DB2-952B-078571C461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8D-4DB2-952B-078571C461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8D-4DB2-952B-078571C461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8D-4DB2-952B-078571C461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8D-4DB2-952B-078571C461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8D-4DB2-952B-078571C461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8D-4DB2-952B-078571C461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8D-4DB2-952B-078571C461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8D-4DB2-952B-078571C461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8D-4DB2-952B-078571C461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8D-4DB2-952B-078571C461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8D-4DB2-952B-078571C461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8D-4DB2-952B-078571C461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8D-4DB2-952B-078571C461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8D-4DB2-952B-078571C461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8D-4DB2-952B-078571C461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8D-4DB2-952B-078571C461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8D-4DB2-952B-078571C461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8D-4DB2-952B-078571C461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8D-4DB2-952B-078571C461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8D-4DB2-952B-078571C461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8D-4DB2-952B-078571C461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8D-4DB2-952B-078571C461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B8D-4DB2-952B-078571C461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B8D-4DB2-952B-078571C461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B8D-4DB2-952B-078571C461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B8D-4DB2-952B-078571C461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8D-4DB2-952B-078571C461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8D-4DB2-952B-078571C461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8D-4DB2-952B-078571C461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8D-4DB2-952B-078571C461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8D-4DB2-952B-078571C461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8D-4DB2-952B-078571C461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8D-4DB2-952B-078571C461A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8D-4DB2-952B-078571C461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8D-4DB2-952B-078571C461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8D-4DB2-952B-078571C461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8D-4DB2-952B-078571C461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8D-4DB2-952B-078571C461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8D-4DB2-952B-078571C461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8D-4DB2-952B-078571C461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8D-4DB2-952B-078571C461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8D-4DB2-952B-078571C461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8D-4DB2-952B-078571C461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8D-4DB2-952B-078571C461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8D-4DB2-952B-078571C461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8D-4DB2-952B-078571C461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8D-4DB2-952B-078571C461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8D-4DB2-952B-078571C461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8D-4DB2-952B-078571C461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B8D-4DB2-952B-078571C461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8D-4DB2-952B-078571C461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8D-4DB2-952B-078571C461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8D-4DB2-952B-078571C461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8D-4DB2-952B-078571C461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8D-4DB2-952B-078571C461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8D-4DB2-952B-078571C461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8D-4DB2-952B-078571C461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8D-4DB2-952B-078571C461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8D-4DB2-952B-078571C461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8D-4DB2-952B-078571C461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8D-4DB2-952B-078571C461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8D-4DB2-952B-078571C461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8D-4DB2-952B-078571C461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8D-4DB2-952B-078571C461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8D-4DB2-952B-078571C461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8D-4DB2-952B-078571C461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8D-4DB2-952B-078571C461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8D-4DB2-952B-078571C461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8D-4DB2-952B-078571C461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8D-4DB2-952B-078571C461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8D-4DB2-952B-078571C461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8D-4DB2-952B-078571C461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8D-4DB2-952B-078571C461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8D-4DB2-952B-078571C461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8D-4DB2-952B-078571C461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8D-4DB2-952B-078571C461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8D-4DB2-952B-078571C461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8D-4DB2-952B-078571C461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8D-4DB2-952B-078571C461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8D-4DB2-952B-078571C461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8D-4DB2-952B-078571C461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8D-4DB2-952B-078571C461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8D-4DB2-952B-078571C461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8D-4DB2-952B-078571C461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8D-4DB2-952B-078571C461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8D-4DB2-952B-078571C461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8D-4DB2-952B-078571C461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8D-4DB2-952B-078571C461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8D-4DB2-952B-078571C461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8D-4DB2-952B-078571C461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8D-4DB2-952B-078571C461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8D-4DB2-952B-078571C461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8D-4DB2-952B-078571C461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8D-4DB2-952B-078571C461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8D-4DB2-952B-078571C461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8D-4DB2-952B-078571C461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8D-4DB2-952B-078571C461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8D-4DB2-952B-078571C461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8D-4DB2-952B-078571C461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8D-4DB2-952B-078571C461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8D-4DB2-952B-078571C461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8D-4DB2-952B-078571C461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8D-4DB2-952B-078571C461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8D-4DB2-952B-078571C461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8D-4DB2-952B-078571C461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8D-4DB2-952B-078571C461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8D-4DB2-952B-078571C461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8D-4DB2-952B-078571C461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8D-4DB2-952B-078571C461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8D-4DB2-952B-078571C461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8D-4DB2-952B-078571C461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8D-4DB2-952B-078571C461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8D-4DB2-952B-078571C461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8D-4DB2-952B-078571C461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8D-4DB2-952B-078571C461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8D-4DB2-952B-078571C461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8D-4DB2-952B-078571C461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8D-4DB2-952B-078571C461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8D-4DB2-952B-078571C461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8D-4DB2-952B-078571C461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B8D-4DB2-952B-078571C461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B8D-4DB2-952B-078571C461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B8D-4DB2-952B-078571C461A3}"/>
              </c:ext>
            </c:extLst>
          </c:dPt>
          <c:dPt>
            <c:idx val="3"/>
            <c:bubble3D val="0"/>
            <c:extLst>
              <c:ext xmlns:c16="http://schemas.microsoft.com/office/drawing/2014/chart" uri="{C3380CC4-5D6E-409C-BE32-E72D297353CC}">
                <c16:uniqueId val="{000000C4-4B8D-4DB2-952B-078571C461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8D-4DB2-952B-078571C461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B8D-4DB2-952B-078571C461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8D-4DB2-952B-078571C461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8D-4DB2-952B-078571C461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8D-4DB2-952B-078571C461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8D-4DB2-952B-078571C461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8D-4DB2-952B-078571C461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8D-4DB2-952B-078571C461A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8D-4DB2-952B-078571C461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8D-4DB2-952B-078571C461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8D-4DB2-952B-078571C461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8D-4DB2-952B-078571C461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8D-4DB2-952B-078571C461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8D-4DB2-952B-078571C461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8D-4DB2-952B-078571C461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8D-4DB2-952B-078571C461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8D-4DB2-952B-078571C461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8D-4DB2-952B-078571C461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8D-4DB2-952B-078571C461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8D-4DB2-952B-078571C461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8D-4DB2-952B-078571C461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8D-4DB2-952B-078571C461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8D-4DB2-952B-078571C461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8D-4DB2-952B-078571C461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B8D-4DB2-952B-078571C461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8D-4DB2-952B-078571C461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8D-4DB2-952B-078571C461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8D-4DB2-952B-078571C461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8D-4DB2-952B-078571C461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8D-4DB2-952B-078571C461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8D-4DB2-952B-078571C461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8D-4DB2-952B-078571C461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8D-4DB2-952B-078571C461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8D-4DB2-952B-078571C461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8D-4DB2-952B-078571C461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8D-4DB2-952B-078571C461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8D-4DB2-952B-078571C461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8D-4DB2-952B-078571C461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8D-4DB2-952B-078571C461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8D-4DB2-952B-078571C461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8D-4DB2-952B-078571C461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8D-4DB2-952B-078571C461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8D-4DB2-952B-078571C461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8D-4DB2-952B-078571C461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8D-4DB2-952B-078571C461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8D-4DB2-952B-078571C461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8D-4DB2-952B-078571C461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8D-4DB2-952B-078571C461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8D-4DB2-952B-078571C461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8D-4DB2-952B-078571C461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8D-4DB2-952B-078571C461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8D-4DB2-952B-078571C461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8D-4DB2-952B-078571C461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8D-4DB2-952B-078571C461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8D-4DB2-952B-078571C461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8D-4DB2-952B-078571C461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8D-4DB2-952B-078571C461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8D-4DB2-952B-078571C461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8D-4DB2-952B-078571C461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8D-4DB2-952B-078571C461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8D-4DB2-952B-078571C461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8D-4DB2-952B-078571C461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8D-4DB2-952B-078571C461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8D-4DB2-952B-078571C461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8D-4DB2-952B-078571C461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8D-4DB2-952B-078571C461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8D-4DB2-952B-078571C461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8D-4DB2-952B-078571C461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8D-4DB2-952B-078571C461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8D-4DB2-952B-078571C461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8D-4DB2-952B-078571C461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8D-4DB2-952B-078571C461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8D-4DB2-952B-078571C461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8D-4DB2-952B-078571C461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8D-4DB2-952B-078571C461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8D-4DB2-952B-078571C461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8D-4DB2-952B-078571C461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8D-4DB2-952B-078571C461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8D-4DB2-952B-078571C461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8D-4DB2-952B-078571C461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8D-4DB2-952B-078571C461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8D-4DB2-952B-078571C461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8D-4DB2-952B-078571C461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8D-4DB2-952B-078571C461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8D-4DB2-952B-078571C461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8D-4DB2-952B-078571C461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8D-4DB2-952B-078571C461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8D-4DB2-952B-078571C461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8D-4DB2-952B-078571C461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8D-4DB2-952B-078571C461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8D-4DB2-952B-078571C461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8D-4DB2-952B-078571C461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8D-4DB2-952B-078571C461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8D-4DB2-952B-078571C461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8D-4DB2-952B-078571C461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B8D-4DB2-952B-078571C461A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001-4E6D-B0B2-C4BE41AC41D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001-4E6D-B0B2-C4BE41AC41D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001-4E6D-B0B2-C4BE41AC41D6}"/>
              </c:ext>
            </c:extLst>
          </c:dPt>
          <c:dPt>
            <c:idx val="3"/>
            <c:bubble3D val="0"/>
            <c:extLst>
              <c:ext xmlns:c16="http://schemas.microsoft.com/office/drawing/2014/chart" uri="{C3380CC4-5D6E-409C-BE32-E72D297353CC}">
                <c16:uniqueId val="{00000003-5001-4E6D-B0B2-C4BE41AC41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01-4E6D-B0B2-C4BE41AC41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01-4E6D-B0B2-C4BE41AC41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01-4E6D-B0B2-C4BE41AC41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01-4E6D-B0B2-C4BE41AC41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01-4E6D-B0B2-C4BE41AC41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01-4E6D-B0B2-C4BE41AC41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01-4E6D-B0B2-C4BE41AC41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01-4E6D-B0B2-C4BE41AC41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01-4E6D-B0B2-C4BE41AC41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01-4E6D-B0B2-C4BE41AC41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01-4E6D-B0B2-C4BE41AC41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01-4E6D-B0B2-C4BE41AC41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01-4E6D-B0B2-C4BE41AC41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01-4E6D-B0B2-C4BE41AC41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01-4E6D-B0B2-C4BE41AC41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01-4E6D-B0B2-C4BE41AC41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01-4E6D-B0B2-C4BE41AC41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01-4E6D-B0B2-C4BE41AC41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01-4E6D-B0B2-C4BE41AC41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01-4E6D-B0B2-C4BE41AC41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01-4E6D-B0B2-C4BE41AC41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01-4E6D-B0B2-C4BE41AC41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001-4E6D-B0B2-C4BE41AC41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001-4E6D-B0B2-C4BE41AC41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01-4E6D-B0B2-C4BE41AC41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01-4E6D-B0B2-C4BE41AC41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01-4E6D-B0B2-C4BE41AC41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01-4E6D-B0B2-C4BE41AC41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01-4E6D-B0B2-C4BE41AC41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01-4E6D-B0B2-C4BE41AC41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01-4E6D-B0B2-C4BE41AC41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01-4E6D-B0B2-C4BE41AC41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01-4E6D-B0B2-C4BE41AC41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01-4E6D-B0B2-C4BE41AC41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01-4E6D-B0B2-C4BE41AC41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01-4E6D-B0B2-C4BE41AC41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01-4E6D-B0B2-C4BE41AC41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01-4E6D-B0B2-C4BE41AC41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01-4E6D-B0B2-C4BE41AC41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01-4E6D-B0B2-C4BE41AC41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01-4E6D-B0B2-C4BE41AC41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01-4E6D-B0B2-C4BE41AC41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01-4E6D-B0B2-C4BE41AC41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01-4E6D-B0B2-C4BE41AC41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01-4E6D-B0B2-C4BE41AC41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01-4E6D-B0B2-C4BE41AC41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01-4E6D-B0B2-C4BE41AC41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01-4E6D-B0B2-C4BE41AC41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01-4E6D-B0B2-C4BE41AC41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01-4E6D-B0B2-C4BE41AC41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01-4E6D-B0B2-C4BE41AC41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01-4E6D-B0B2-C4BE41AC41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01-4E6D-B0B2-C4BE41AC41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01-4E6D-B0B2-C4BE41AC41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01-4E6D-B0B2-C4BE41AC41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01-4E6D-B0B2-C4BE41AC41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01-4E6D-B0B2-C4BE41AC41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01-4E6D-B0B2-C4BE41AC41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01-4E6D-B0B2-C4BE41AC41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01-4E6D-B0B2-C4BE41AC41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01-4E6D-B0B2-C4BE41AC41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01-4E6D-B0B2-C4BE41AC41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01-4E6D-B0B2-C4BE41AC41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01-4E6D-B0B2-C4BE41AC41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01-4E6D-B0B2-C4BE41AC41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01-4E6D-B0B2-C4BE41AC41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01-4E6D-B0B2-C4BE41AC41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01-4E6D-B0B2-C4BE41AC41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01-4E6D-B0B2-C4BE41AC41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01-4E6D-B0B2-C4BE41AC41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01-4E6D-B0B2-C4BE41AC41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01-4E6D-B0B2-C4BE41AC41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01-4E6D-B0B2-C4BE41AC41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01-4E6D-B0B2-C4BE41AC41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01-4E6D-B0B2-C4BE41AC41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01-4E6D-B0B2-C4BE41AC41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01-4E6D-B0B2-C4BE41AC41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01-4E6D-B0B2-C4BE41AC41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01-4E6D-B0B2-C4BE41AC41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01-4E6D-B0B2-C4BE41AC41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01-4E6D-B0B2-C4BE41AC41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01-4E6D-B0B2-C4BE41AC41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01-4E6D-B0B2-C4BE41AC41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01-4E6D-B0B2-C4BE41AC41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01-4E6D-B0B2-C4BE41AC41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01-4E6D-B0B2-C4BE41AC41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01-4E6D-B0B2-C4BE41AC41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01-4E6D-B0B2-C4BE41AC41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01-4E6D-B0B2-C4BE41AC41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01-4E6D-B0B2-C4BE41AC41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01-4E6D-B0B2-C4BE41AC41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01-4E6D-B0B2-C4BE41AC41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01-4E6D-B0B2-C4BE41AC41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001-4E6D-B0B2-C4BE41AC41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001-4E6D-B0B2-C4BE41AC41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001-4E6D-B0B2-C4BE41AC41D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001-4E6D-B0B2-C4BE41AC41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001-4E6D-B0B2-C4BE41AC41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001-4E6D-B0B2-C4BE41AC41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001-4E6D-B0B2-C4BE41AC41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001-4E6D-B0B2-C4BE41AC41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001-4E6D-B0B2-C4BE41AC41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001-4E6D-B0B2-C4BE41AC41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001-4E6D-B0B2-C4BE41AC41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001-4E6D-B0B2-C4BE41AC41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001-4E6D-B0B2-C4BE41AC41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001-4E6D-B0B2-C4BE41AC41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001-4E6D-B0B2-C4BE41AC41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001-4E6D-B0B2-C4BE41AC41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001-4E6D-B0B2-C4BE41AC41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001-4E6D-B0B2-C4BE41AC41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001-4E6D-B0B2-C4BE41AC41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001-4E6D-B0B2-C4BE41AC41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001-4E6D-B0B2-C4BE41AC41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001-4E6D-B0B2-C4BE41AC41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001-4E6D-B0B2-C4BE41AC41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001-4E6D-B0B2-C4BE41AC41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001-4E6D-B0B2-C4BE41AC41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001-4E6D-B0B2-C4BE41AC41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001-4E6D-B0B2-C4BE41AC41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001-4E6D-B0B2-C4BE41AC41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001-4E6D-B0B2-C4BE41AC41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001-4E6D-B0B2-C4BE41AC41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001-4E6D-B0B2-C4BE41AC41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001-4E6D-B0B2-C4BE41AC41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001-4E6D-B0B2-C4BE41AC41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001-4E6D-B0B2-C4BE41AC41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001-4E6D-B0B2-C4BE41AC41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001-4E6D-B0B2-C4BE41AC41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001-4E6D-B0B2-C4BE41AC41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001-4E6D-B0B2-C4BE41AC41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001-4E6D-B0B2-C4BE41AC41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001-4E6D-B0B2-C4BE41AC41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001-4E6D-B0B2-C4BE41AC41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001-4E6D-B0B2-C4BE41AC41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001-4E6D-B0B2-C4BE41AC41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001-4E6D-B0B2-C4BE41AC41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001-4E6D-B0B2-C4BE41AC41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001-4E6D-B0B2-C4BE41AC41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001-4E6D-B0B2-C4BE41AC41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001-4E6D-B0B2-C4BE41AC41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001-4E6D-B0B2-C4BE41AC41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001-4E6D-B0B2-C4BE41AC41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001-4E6D-B0B2-C4BE41AC41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001-4E6D-B0B2-C4BE41AC41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001-4E6D-B0B2-C4BE41AC41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01-4E6D-B0B2-C4BE41AC41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01-4E6D-B0B2-C4BE41AC41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01-4E6D-B0B2-C4BE41AC41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01-4E6D-B0B2-C4BE41AC41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01-4E6D-B0B2-C4BE41AC41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01-4E6D-B0B2-C4BE41AC41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01-4E6D-B0B2-C4BE41AC41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01-4E6D-B0B2-C4BE41AC41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01-4E6D-B0B2-C4BE41AC41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01-4E6D-B0B2-C4BE41AC41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01-4E6D-B0B2-C4BE41AC41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01-4E6D-B0B2-C4BE41AC41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01-4E6D-B0B2-C4BE41AC41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01-4E6D-B0B2-C4BE41AC41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01-4E6D-B0B2-C4BE41AC41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01-4E6D-B0B2-C4BE41AC41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01-4E6D-B0B2-C4BE41AC41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01-4E6D-B0B2-C4BE41AC41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01-4E6D-B0B2-C4BE41AC41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01-4E6D-B0B2-C4BE41AC41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01-4E6D-B0B2-C4BE41AC41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01-4E6D-B0B2-C4BE41AC41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01-4E6D-B0B2-C4BE41AC41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01-4E6D-B0B2-C4BE41AC41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01-4E6D-B0B2-C4BE41AC41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01-4E6D-B0B2-C4BE41AC41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01-4E6D-B0B2-C4BE41AC41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01-4E6D-B0B2-C4BE41AC41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01-4E6D-B0B2-C4BE41AC41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01-4E6D-B0B2-C4BE41AC41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01-4E6D-B0B2-C4BE41AC41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01-4E6D-B0B2-C4BE41AC41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01-4E6D-B0B2-C4BE41AC41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01-4E6D-B0B2-C4BE41AC41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01-4E6D-B0B2-C4BE41AC41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01-4E6D-B0B2-C4BE41AC41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01-4E6D-B0B2-C4BE41AC41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01-4E6D-B0B2-C4BE41AC41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01-4E6D-B0B2-C4BE41AC41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01-4E6D-B0B2-C4BE41AC41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01-4E6D-B0B2-C4BE41AC41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01-4E6D-B0B2-C4BE41AC41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01-4E6D-B0B2-C4BE41AC41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01-4E6D-B0B2-C4BE41AC41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01-4E6D-B0B2-C4BE41AC41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001-4E6D-B0B2-C4BE41AC41D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001-4E6D-B0B2-C4BE41AC41D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5001-4E6D-B0B2-C4BE41AC41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001-4E6D-B0B2-C4BE41AC41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001-4E6D-B0B2-C4BE41AC41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001-4E6D-B0B2-C4BE41AC41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001-4E6D-B0B2-C4BE41AC41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001-4E6D-B0B2-C4BE41AC41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001-4E6D-B0B2-C4BE41AC41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001-4E6D-B0B2-C4BE41AC41D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001-4E6D-B0B2-C4BE41AC41D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001-4E6D-B0B2-C4BE41AC41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001-4E6D-B0B2-C4BE41AC41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001-4E6D-B0B2-C4BE41AC41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001-4E6D-B0B2-C4BE41AC41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001-4E6D-B0B2-C4BE41AC41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001-4E6D-B0B2-C4BE41AC41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001-4E6D-B0B2-C4BE41AC41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001-4E6D-B0B2-C4BE41AC41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001-4E6D-B0B2-C4BE41AC41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001-4E6D-B0B2-C4BE41AC41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001-4E6D-B0B2-C4BE41AC41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001-4E6D-B0B2-C4BE41AC41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001-4E6D-B0B2-C4BE41AC41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001-4E6D-B0B2-C4BE41AC41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001-4E6D-B0B2-C4BE41AC41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001-4E6D-B0B2-C4BE41AC41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001-4E6D-B0B2-C4BE41AC41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001-4E6D-B0B2-C4BE41AC41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001-4E6D-B0B2-C4BE41AC41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001-4E6D-B0B2-C4BE41AC41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001-4E6D-B0B2-C4BE41AC41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001-4E6D-B0B2-C4BE41AC41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001-4E6D-B0B2-C4BE41AC41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001-4E6D-B0B2-C4BE41AC41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001-4E6D-B0B2-C4BE41AC41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001-4E6D-B0B2-C4BE41AC41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001-4E6D-B0B2-C4BE41AC41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001-4E6D-B0B2-C4BE41AC41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001-4E6D-B0B2-C4BE41AC41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001-4E6D-B0B2-C4BE41AC41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001-4E6D-B0B2-C4BE41AC41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001-4E6D-B0B2-C4BE41AC41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001-4E6D-B0B2-C4BE41AC41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001-4E6D-B0B2-C4BE41AC41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001-4E6D-B0B2-C4BE41AC41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001-4E6D-B0B2-C4BE41AC41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001-4E6D-B0B2-C4BE41AC41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001-4E6D-B0B2-C4BE41AC41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001-4E6D-B0B2-C4BE41AC41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001-4E6D-B0B2-C4BE41AC41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001-4E6D-B0B2-C4BE41AC41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001-4E6D-B0B2-C4BE41AC41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001-4E6D-B0B2-C4BE41AC41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001-4E6D-B0B2-C4BE41AC41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001-4E6D-B0B2-C4BE41AC41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001-4E6D-B0B2-C4BE41AC41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001-4E6D-B0B2-C4BE41AC41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001-4E6D-B0B2-C4BE41AC41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001-4E6D-B0B2-C4BE41AC41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001-4E6D-B0B2-C4BE41AC41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001-4E6D-B0B2-C4BE41AC41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001-4E6D-B0B2-C4BE41AC41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001-4E6D-B0B2-C4BE41AC41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001-4E6D-B0B2-C4BE41AC41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001-4E6D-B0B2-C4BE41AC41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001-4E6D-B0B2-C4BE41AC41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001-4E6D-B0B2-C4BE41AC41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001-4E6D-B0B2-C4BE41AC41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001-4E6D-B0B2-C4BE41AC41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001-4E6D-B0B2-C4BE41AC41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001-4E6D-B0B2-C4BE41AC41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001-4E6D-B0B2-C4BE41AC41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001-4E6D-B0B2-C4BE41AC41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001-4E6D-B0B2-C4BE41AC41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001-4E6D-B0B2-C4BE41AC41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001-4E6D-B0B2-C4BE41AC41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001-4E6D-B0B2-C4BE41AC41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001-4E6D-B0B2-C4BE41AC41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001-4E6D-B0B2-C4BE41AC41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001-4E6D-B0B2-C4BE41AC41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001-4E6D-B0B2-C4BE41AC41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001-4E6D-B0B2-C4BE41AC41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001-4E6D-B0B2-C4BE41AC41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001-4E6D-B0B2-C4BE41AC41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001-4E6D-B0B2-C4BE41AC41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001-4E6D-B0B2-C4BE41AC41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001-4E6D-B0B2-C4BE41AC41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001-4E6D-B0B2-C4BE41AC41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001-4E6D-B0B2-C4BE41AC41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001-4E6D-B0B2-C4BE41AC41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001-4E6D-B0B2-C4BE41AC41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001-4E6D-B0B2-C4BE41AC41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001-4E6D-B0B2-C4BE41AC41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001-4E6D-B0B2-C4BE41AC41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001-4E6D-B0B2-C4BE41AC41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001-4E6D-B0B2-C4BE41AC41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001-4E6D-B0B2-C4BE41AC41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001-4E6D-B0B2-C4BE41AC41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001-4E6D-B0B2-C4BE41AC41D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512C641-6E1C-4B34-BC71-FC153AD189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7F0AF8B-9FD2-4C34-9688-D354E72612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0930724-FCA4-4287-875F-C06558BB2F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A4A5F18B-2795-44DF-8E13-96CB4915D500}"/>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A33A2D4-A896-46A6-9291-AA47635F517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7F09C21-F6AE-4749-B39F-04DBAC6E0474}"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5777B2B-D7B2-4211-B650-E20098DCE7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B5CF5C8-42F2-4D84-88B1-8267AA4ED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F24C67D-F77F-4CDC-B8B5-3F07509181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5803AB7-D610-4118-A272-5EA1782A55F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5BECED7-43B5-4DA2-933B-8876677FFD1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4806979-CD2C-49C9-B034-A9EAE7E3C2E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D43B05-558D-4912-A616-7F3E1E7CA0B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DAC9A14-DB09-47ED-89AF-A2710222E66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EBB1255-5647-49C1-BCEE-ECF2E9A022E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619997C-13EA-41C1-934D-9D66B3005EE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79636C9-22C6-4D23-99A0-715B57CB035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A6D9DEA-0FC4-4D80-8842-FBA3BF43C6E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8588FAF-A5F2-4AD8-AABE-59CE799C676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740AF30-7D14-4F8B-BFCA-4D64A029E8C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320A01-7BB0-43FD-9AAB-39167986B35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C0BAC4C-0E09-43E4-BE3D-AFDA224B1F3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FF97B8-7E33-419A-A559-6687C80C94D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A408E6-7AFD-415D-81DA-C94B216E0B7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A0C3D1-9672-4452-AA28-3F6263C2E4B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BBE489-6604-41D0-9A31-7E48E46D430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DDB8882-ED98-4741-9AD2-E42CEE03AB7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A27B36-1596-424C-AE71-4B3FC018A2C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FDC3F97-BCEB-4C6B-BAA0-23097E9AE4E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4098E8A-13F6-432A-9496-14894DDAECE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A35AC96-9E9A-4FE1-8740-F3C998BEF3B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50AB48-AF96-4BF3-8C6C-A699FFAAA5C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CDAF5C3-FAF4-4CE3-8502-790015A623F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F22C50-414D-44AB-834B-5669E391609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DE182B-79FA-4D17-A233-85470820FF4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642CB0-BBB3-4CF7-BD8B-D042EA0DD8D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2119F2-8AE5-42B9-BE51-9467EC98D85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AC4FD7-1483-498A-B181-3CA3863FE70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1F98C96-4326-4FCA-8307-561E363D8EB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A1EE52-70EF-4337-AFF1-4F3D7775992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B5348F-7DA8-4195-8B0E-AE1096C1114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17EA17-6709-4724-8718-FCDD183D7C5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9E527B-19F6-41FF-879B-062A53D748C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257FD9-15EE-49A4-9C1A-E3BBA345D2C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B635DC-0FA1-417E-92A5-7CDE908EECC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50BB52-8D39-49C7-84F0-C63BB42E790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DCE8EBE-C998-426F-B7B0-4AB723C26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705E705-E27F-4795-884E-9249521A35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A3948B2-8D57-4511-BBB4-580543B006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6BD02D1-03F7-4800-8FD2-78CB6BEA6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E5AE6D1-CCA4-416D-A674-DDA309C84A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43A77C0-C07A-4B6F-B8BF-5640F90DD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6128273-F815-41A1-AC26-01376D98C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8A3B95A-3272-449A-AF39-20D540992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BFCE209-77DB-4498-8C92-F63535A13F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330D09F-98E3-4DB2-971A-FE8B3EA5F4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FA8AA79-A3FC-4D19-BC0D-6FFAF90A7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90F6338-04E8-4CF0-B80F-0B899D22FD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47371C6-E04E-45BA-88DE-D1A27CDD6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4F6699D-FF91-4B6F-8BC8-8C7F8ADC01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0414BA5-4833-4991-B893-72CCA3BF68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9786DEA-8F61-4B98-8906-DB1D96130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A410AB1-5C01-4E35-B238-3465251E0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F2A673A8-5767-445B-8C79-7E83877F6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40201D2-A072-4F22-AD6A-5A56F64C08E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018C061-A46C-4FE0-8473-FB4B924B2B9B}"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C34D14E-6C0E-4AE8-BA20-2A6BD9FEA45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B2789A-0524-4BA1-857D-5315770D9B06}"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720D834-CF91-4FC7-9DEE-0984AE20ED6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23C3BBA-3EFC-43AB-97E1-4DB8FF0F995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FEB2DE0-C794-4AA5-8C1C-020BFC07969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688632D-1470-4591-8931-383B419CD86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E81A2BF-59BC-486F-99E5-72F520F870C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3DADBE5-B5C0-49CF-B2EF-FF354554750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46D5A1C-FE17-47B8-BDB1-6441164FA08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B383D1F-D6FE-490D-8ADE-F842327A77C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7BFEB371-1574-4841-8D27-E758952B33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C14F-C642-46D6-80CA-5F91383DCA97}">
  <sheetPr codeName="Sheet2"/>
  <dimension ref="A1:AH251"/>
  <sheetViews>
    <sheetView workbookViewId="0">
      <selection sqref="A1:U400"/>
    </sheetView>
  </sheetViews>
  <sheetFormatPr defaultColWidth="9" defaultRowHeight="13.2" x14ac:dyDescent="0.25"/>
  <cols>
    <col min="1" max="1" width="52.69921875" style="371" bestFit="1" customWidth="1"/>
    <col min="2" max="2" width="18.3984375" style="371" customWidth="1"/>
    <col min="3" max="3" width="22.3984375" style="371" customWidth="1"/>
    <col min="4" max="4" width="23.5" style="371" customWidth="1"/>
    <col min="5" max="5" width="23.69921875" style="371" customWidth="1"/>
    <col min="6" max="6" width="23.5" style="371" customWidth="1"/>
    <col min="7" max="12" width="9" style="371"/>
    <col min="13" max="13" width="39.69921875" style="371" bestFit="1" customWidth="1"/>
    <col min="14" max="22" width="9" style="371"/>
    <col min="23" max="23" width="13.09765625" style="371" bestFit="1" customWidth="1"/>
    <col min="24" max="16384" width="9" style="371"/>
  </cols>
  <sheetData>
    <row r="1" spans="1:34" x14ac:dyDescent="0.25">
      <c r="A1" s="370" t="s">
        <v>227</v>
      </c>
      <c r="B1" s="370" t="s">
        <v>228</v>
      </c>
      <c r="C1" s="370" t="s">
        <v>229</v>
      </c>
      <c r="D1" s="370" t="s">
        <v>230</v>
      </c>
      <c r="E1" s="370" t="s">
        <v>231</v>
      </c>
      <c r="F1" s="370" t="s">
        <v>140</v>
      </c>
      <c r="G1" s="370"/>
      <c r="I1" s="372" t="s">
        <v>232</v>
      </c>
      <c r="L1" s="372" t="s">
        <v>233</v>
      </c>
      <c r="M1" s="372" t="s">
        <v>234</v>
      </c>
      <c r="N1" s="372" t="s">
        <v>235</v>
      </c>
      <c r="O1" s="372" t="s">
        <v>236</v>
      </c>
      <c r="P1" s="372" t="s">
        <v>237</v>
      </c>
      <c r="Q1" s="372" t="s">
        <v>238</v>
      </c>
      <c r="R1" s="372" t="s">
        <v>239</v>
      </c>
      <c r="S1" s="372" t="s">
        <v>240</v>
      </c>
      <c r="T1" s="372" t="s">
        <v>233</v>
      </c>
      <c r="U1" s="372" t="s">
        <v>232</v>
      </c>
    </row>
    <row r="2" spans="1:34" x14ac:dyDescent="0.25">
      <c r="A2" s="373" t="s">
        <v>241</v>
      </c>
      <c r="I2" s="374" t="s">
        <v>227</v>
      </c>
      <c r="L2" s="374" t="s">
        <v>242</v>
      </c>
      <c r="M2" s="374" t="s">
        <v>243</v>
      </c>
      <c r="N2" s="374" t="s">
        <v>243</v>
      </c>
      <c r="O2" s="374" t="s">
        <v>243</v>
      </c>
      <c r="P2" s="374" t="s">
        <v>244</v>
      </c>
      <c r="Q2" s="374" t="s">
        <v>245</v>
      </c>
      <c r="R2" s="374"/>
      <c r="S2" s="374"/>
      <c r="T2" s="374" t="s">
        <v>242</v>
      </c>
      <c r="U2" s="375" t="s">
        <v>227</v>
      </c>
    </row>
    <row r="3" spans="1:34" x14ac:dyDescent="0.25">
      <c r="A3" s="376" t="s">
        <v>120</v>
      </c>
      <c r="B3" s="376" t="s">
        <v>246</v>
      </c>
      <c r="C3" s="376" t="s">
        <v>247</v>
      </c>
      <c r="D3" s="377" t="s">
        <v>248</v>
      </c>
      <c r="E3" s="371" t="s">
        <v>249</v>
      </c>
      <c r="I3" s="374" t="s">
        <v>228</v>
      </c>
      <c r="L3" s="374" t="s">
        <v>250</v>
      </c>
      <c r="M3" s="374" t="s">
        <v>251</v>
      </c>
      <c r="N3" s="374" t="s">
        <v>251</v>
      </c>
      <c r="O3" s="374" t="s">
        <v>252</v>
      </c>
      <c r="P3" s="374" t="s">
        <v>253</v>
      </c>
      <c r="Q3" s="374" t="s">
        <v>254</v>
      </c>
      <c r="R3" s="374"/>
      <c r="S3" s="374"/>
      <c r="T3" s="374" t="s">
        <v>250</v>
      </c>
      <c r="U3" s="374" t="s">
        <v>227</v>
      </c>
      <c r="W3" s="371" t="s">
        <v>255</v>
      </c>
      <c r="X3" s="371" t="s">
        <v>256</v>
      </c>
    </row>
    <row r="4" spans="1:34" x14ac:dyDescent="0.25">
      <c r="A4" s="371" t="s">
        <v>257</v>
      </c>
      <c r="B4" s="371" t="s">
        <v>258</v>
      </c>
      <c r="C4" s="371" t="s">
        <v>259</v>
      </c>
      <c r="D4" s="377" t="s">
        <v>260</v>
      </c>
      <c r="E4" s="371" t="s">
        <v>261</v>
      </c>
      <c r="I4" s="374" t="s">
        <v>229</v>
      </c>
      <c r="L4" s="374" t="s">
        <v>262</v>
      </c>
      <c r="M4" s="374" t="s">
        <v>263</v>
      </c>
      <c r="N4" s="374" t="s">
        <v>263</v>
      </c>
      <c r="O4" s="374" t="s">
        <v>263</v>
      </c>
      <c r="P4" s="374" t="s">
        <v>264</v>
      </c>
      <c r="Q4" s="374" t="s">
        <v>265</v>
      </c>
      <c r="R4" s="374"/>
      <c r="S4" s="374"/>
      <c r="T4" s="374" t="s">
        <v>262</v>
      </c>
      <c r="U4" s="374" t="s">
        <v>229</v>
      </c>
    </row>
    <row r="5" spans="1:34" x14ac:dyDescent="0.25">
      <c r="A5" s="376" t="str">
        <f>+Introduction!C7</f>
        <v>Singapore</v>
      </c>
      <c r="B5" s="378" t="str">
        <f t="shared" ref="B5" si="0">VLOOKUP($A$5,translationcountries,3,FALSE)</f>
        <v>Singapur</v>
      </c>
      <c r="C5" s="378" t="str">
        <f>VLOOKUP($A$5,translationcountries,2,FALSE)</f>
        <v>Singapour</v>
      </c>
      <c r="D5" s="378" t="str">
        <f>VLOOKUP($A$5,translationcountries,4,FALSE)</f>
        <v>Сингапур</v>
      </c>
      <c r="E5" s="378" t="str">
        <f>VLOOKUP($A$5,translationcountries,5,FALSE)</f>
        <v>سنغافورة</v>
      </c>
      <c r="F5" s="378">
        <f>VLOOKUP($A$5,translationcountries,6,FALSE)</f>
        <v>0</v>
      </c>
      <c r="G5" s="378"/>
      <c r="I5" s="374" t="s">
        <v>230</v>
      </c>
      <c r="L5" s="374" t="s">
        <v>267</v>
      </c>
      <c r="M5" s="374" t="s">
        <v>268</v>
      </c>
      <c r="N5" s="374" t="s">
        <v>268</v>
      </c>
      <c r="O5" s="374" t="s">
        <v>269</v>
      </c>
      <c r="P5" s="374" t="s">
        <v>270</v>
      </c>
      <c r="Q5" s="374" t="s">
        <v>271</v>
      </c>
      <c r="R5" s="374"/>
      <c r="S5" s="374"/>
      <c r="T5" s="374" t="s">
        <v>267</v>
      </c>
      <c r="U5" s="375" t="s">
        <v>227</v>
      </c>
    </row>
    <row r="6" spans="1:34" x14ac:dyDescent="0.25">
      <c r="A6" s="376" t="s">
        <v>272</v>
      </c>
      <c r="B6" s="371" t="s">
        <v>273</v>
      </c>
      <c r="C6" s="371" t="s">
        <v>274</v>
      </c>
      <c r="D6" s="377" t="s">
        <v>275</v>
      </c>
      <c r="E6" s="371" t="s">
        <v>276</v>
      </c>
      <c r="I6" s="374" t="s">
        <v>231</v>
      </c>
      <c r="L6" s="374" t="s">
        <v>277</v>
      </c>
      <c r="M6" s="374" t="s">
        <v>278</v>
      </c>
      <c r="N6" s="374" t="s">
        <v>279</v>
      </c>
      <c r="O6" s="374" t="s">
        <v>280</v>
      </c>
      <c r="P6" s="374" t="s">
        <v>281</v>
      </c>
      <c r="Q6" s="374" t="s">
        <v>282</v>
      </c>
      <c r="R6" s="374"/>
      <c r="S6" s="374"/>
      <c r="T6" s="374" t="s">
        <v>277</v>
      </c>
      <c r="U6" s="375" t="s">
        <v>227</v>
      </c>
    </row>
    <row r="7" spans="1:34" x14ac:dyDescent="0.25">
      <c r="A7" s="376" t="s">
        <v>29</v>
      </c>
      <c r="B7" s="371" t="s">
        <v>283</v>
      </c>
      <c r="C7" s="371" t="s">
        <v>284</v>
      </c>
      <c r="D7" s="377" t="s">
        <v>285</v>
      </c>
      <c r="E7" s="371" t="s">
        <v>286</v>
      </c>
      <c r="I7" s="374" t="s">
        <v>140</v>
      </c>
      <c r="L7" s="374" t="s">
        <v>287</v>
      </c>
      <c r="M7" s="374" t="s">
        <v>288</v>
      </c>
      <c r="N7" s="374" t="s">
        <v>289</v>
      </c>
      <c r="O7" s="374" t="s">
        <v>288</v>
      </c>
      <c r="P7" s="374" t="s">
        <v>290</v>
      </c>
      <c r="Q7" s="374" t="s">
        <v>291</v>
      </c>
      <c r="R7" s="374"/>
      <c r="S7" s="374"/>
      <c r="T7" s="374" t="s">
        <v>287</v>
      </c>
      <c r="U7" s="375" t="s">
        <v>227</v>
      </c>
      <c r="X7" s="374" t="str" cm="1">
        <f t="array" aca="1" ref="X7" ca="1">CELL("filename")</f>
        <v>C:\Users\johnstonr\WHOUNICEF Dropbox\WHOUNICEF Team Folder\Schools\2026 Report\Country files\Country files multilingual\Country files v09\[JMP_2026_WinS_SGP_Singapore.xlsx]Introduction</v>
      </c>
    </row>
    <row r="8" spans="1:34" x14ac:dyDescent="0.25">
      <c r="A8" s="371" t="s">
        <v>121</v>
      </c>
      <c r="B8" s="371" t="s">
        <v>292</v>
      </c>
      <c r="C8" s="371" t="s">
        <v>293</v>
      </c>
      <c r="D8" s="377" t="s">
        <v>294</v>
      </c>
      <c r="E8" s="371" t="s">
        <v>295</v>
      </c>
      <c r="I8" s="374"/>
      <c r="L8" s="374" t="s">
        <v>296</v>
      </c>
      <c r="M8" s="374" t="s">
        <v>297</v>
      </c>
      <c r="N8" s="374" t="s">
        <v>298</v>
      </c>
      <c r="O8" s="374" t="s">
        <v>297</v>
      </c>
      <c r="P8" s="374" t="s">
        <v>299</v>
      </c>
      <c r="Q8" s="374" t="s">
        <v>300</v>
      </c>
      <c r="R8" s="374"/>
      <c r="S8" s="374"/>
      <c r="T8" s="374" t="s">
        <v>296</v>
      </c>
      <c r="U8" s="375" t="s">
        <v>229</v>
      </c>
      <c r="X8" s="374" t="str">
        <f ca="1">IFERROR(MID(X7,FIND(CHAR(1),SUBSTITUTE(X7,"\",CHAR(1),LEN(X7)-LEN(SUBSTITUTE(X7,"\",""))))+1,FIND(CHAR(1),SUBSTITUTE(X7,".",CHAR(1),LEN(X7)-LEN(SUBSTITUTE(X7,".",""))))-FIND(CHAR(1),SUBSTITUTE(X7,"\",CHAR(1),LEN(X7)-LEN(SUBSTITUTE(X7,"\",""))))-1),"")</f>
        <v>[JMP_2026_WinS_SGP_Singapore</v>
      </c>
    </row>
    <row r="9" spans="1:34" x14ac:dyDescent="0.25">
      <c r="A9" s="376" t="s">
        <v>301</v>
      </c>
      <c r="B9" s="371" t="s">
        <v>302</v>
      </c>
      <c r="C9" s="371" t="s">
        <v>303</v>
      </c>
      <c r="D9" s="377" t="s">
        <v>304</v>
      </c>
      <c r="E9" s="371" t="s">
        <v>305</v>
      </c>
      <c r="L9" s="374" t="s">
        <v>306</v>
      </c>
      <c r="M9" s="374" t="s">
        <v>307</v>
      </c>
      <c r="N9" s="374" t="s">
        <v>308</v>
      </c>
      <c r="O9" s="374" t="s">
        <v>309</v>
      </c>
      <c r="P9" s="374" t="s">
        <v>310</v>
      </c>
      <c r="Q9" s="374" t="s">
        <v>311</v>
      </c>
      <c r="R9" s="374"/>
      <c r="S9" s="374"/>
      <c r="T9" s="374" t="s">
        <v>306</v>
      </c>
      <c r="U9" s="375" t="s">
        <v>231</v>
      </c>
      <c r="X9" s="374" t="s">
        <v>266</v>
      </c>
    </row>
    <row r="10" spans="1:34" x14ac:dyDescent="0.25">
      <c r="A10" s="376" t="s">
        <v>312</v>
      </c>
      <c r="B10" s="371" t="s">
        <v>313</v>
      </c>
      <c r="C10" s="371" t="s">
        <v>314</v>
      </c>
      <c r="D10" s="377" t="s">
        <v>315</v>
      </c>
      <c r="E10" s="371" t="s">
        <v>316</v>
      </c>
      <c r="I10" s="379" t="s">
        <v>317</v>
      </c>
      <c r="L10" s="374" t="s">
        <v>318</v>
      </c>
      <c r="M10" s="374" t="s">
        <v>319</v>
      </c>
      <c r="N10" s="374" t="s">
        <v>320</v>
      </c>
      <c r="O10" s="374" t="s">
        <v>319</v>
      </c>
      <c r="P10" s="374" t="s">
        <v>321</v>
      </c>
      <c r="Q10" s="374" t="s">
        <v>322</v>
      </c>
      <c r="R10" s="374"/>
      <c r="S10" s="374"/>
      <c r="T10" s="374" t="s">
        <v>318</v>
      </c>
      <c r="U10" s="375" t="s">
        <v>228</v>
      </c>
      <c r="W10" s="376" t="s">
        <v>323</v>
      </c>
      <c r="X10" s="376" t="s">
        <v>324</v>
      </c>
    </row>
    <row r="11" spans="1:34" x14ac:dyDescent="0.25">
      <c r="A11" s="376" t="s">
        <v>223</v>
      </c>
      <c r="B11" s="371" t="s">
        <v>325</v>
      </c>
      <c r="C11" s="371" t="s">
        <v>326</v>
      </c>
      <c r="D11" s="377" t="s">
        <v>327</v>
      </c>
      <c r="E11" s="371" t="s">
        <v>328</v>
      </c>
      <c r="I11" s="374" t="str">
        <f>HLOOKUP(Introduction!$G$4,nametranslations,18,FALSE)</f>
        <v>Notes on how to read the country file</v>
      </c>
      <c r="L11" s="374" t="s">
        <v>329</v>
      </c>
      <c r="M11" s="374" t="s">
        <v>330</v>
      </c>
      <c r="N11" s="374" t="s">
        <v>331</v>
      </c>
      <c r="O11" s="374" t="s">
        <v>330</v>
      </c>
      <c r="P11" s="374" t="s">
        <v>332</v>
      </c>
      <c r="Q11" s="374" t="s">
        <v>333</v>
      </c>
      <c r="R11" s="374"/>
      <c r="S11" s="374"/>
      <c r="T11" s="374" t="s">
        <v>329</v>
      </c>
      <c r="U11" s="375" t="s">
        <v>227</v>
      </c>
    </row>
    <row r="12" spans="1:34" x14ac:dyDescent="0.25">
      <c r="A12" s="376" t="s">
        <v>30</v>
      </c>
      <c r="B12" s="376" t="s">
        <v>334</v>
      </c>
      <c r="C12" s="376" t="s">
        <v>335</v>
      </c>
      <c r="D12" s="377" t="s">
        <v>336</v>
      </c>
      <c r="E12" s="376" t="s">
        <v>337</v>
      </c>
      <c r="I12" s="374" t="str">
        <f>HLOOKUP(Introduction!$G$4,nametranslations,24,FALSE)</f>
        <v>Total</v>
      </c>
      <c r="L12" s="374" t="s">
        <v>338</v>
      </c>
      <c r="M12" s="374" t="s">
        <v>339</v>
      </c>
      <c r="N12" s="374" t="s">
        <v>340</v>
      </c>
      <c r="O12" s="374" t="s">
        <v>341</v>
      </c>
      <c r="P12" s="374" t="s">
        <v>342</v>
      </c>
      <c r="Q12" s="374" t="s">
        <v>343</v>
      </c>
      <c r="R12" s="374"/>
      <c r="S12" s="374"/>
      <c r="T12" s="374" t="s">
        <v>338</v>
      </c>
      <c r="U12" s="375" t="s">
        <v>227</v>
      </c>
      <c r="W12" s="371" t="s">
        <v>344</v>
      </c>
      <c r="X12" s="371" t="s">
        <v>345</v>
      </c>
      <c r="Z12" s="371" t="s">
        <v>346</v>
      </c>
      <c r="AC12" s="371" t="s">
        <v>347</v>
      </c>
      <c r="AH12" s="380" t="str" cm="1">
        <f t="array" aca="1" ref="AH12" ca="1">MID(CELL("filename"),FIND("~",SUBSTITUTE(CELL("filename"),"_","~",3))+1,3)</f>
        <v>SGP</v>
      </c>
    </row>
    <row r="13" spans="1:34" x14ac:dyDescent="0.25">
      <c r="A13" s="376" t="s">
        <v>348</v>
      </c>
      <c r="B13" s="376" t="s">
        <v>349</v>
      </c>
      <c r="C13" s="376" t="s">
        <v>350</v>
      </c>
      <c r="D13" s="377" t="s">
        <v>351</v>
      </c>
      <c r="E13" s="376" t="s">
        <v>352</v>
      </c>
      <c r="I13" s="374" t="str">
        <f>HLOOKUP(Introduction!$G$4,nametranslations,25,FALSE)</f>
        <v>Rural</v>
      </c>
      <c r="L13" s="374" t="s">
        <v>353</v>
      </c>
      <c r="M13" s="374" t="s">
        <v>354</v>
      </c>
      <c r="N13" s="374" t="s">
        <v>355</v>
      </c>
      <c r="O13" s="374" t="s">
        <v>356</v>
      </c>
      <c r="P13" s="374" t="s">
        <v>357</v>
      </c>
      <c r="Q13" s="374" t="s">
        <v>358</v>
      </c>
      <c r="R13" s="374"/>
      <c r="S13" s="374"/>
      <c r="T13" s="374" t="s">
        <v>353</v>
      </c>
      <c r="U13" s="375" t="s">
        <v>229</v>
      </c>
    </row>
    <row r="14" spans="1:34" x14ac:dyDescent="0.25">
      <c r="A14" s="371" t="s">
        <v>123</v>
      </c>
      <c r="B14" s="371" t="s">
        <v>359</v>
      </c>
      <c r="C14" s="371" t="s">
        <v>360</v>
      </c>
      <c r="D14" s="377" t="s">
        <v>361</v>
      </c>
      <c r="E14" s="371" t="s">
        <v>362</v>
      </c>
      <c r="I14" s="374" t="str">
        <f>HLOOKUP(Introduction!$G$4,nametranslations,26,FALSE)</f>
        <v>Urban</v>
      </c>
      <c r="L14" s="374" t="s">
        <v>363</v>
      </c>
      <c r="M14" s="374" t="s">
        <v>364</v>
      </c>
      <c r="N14" s="374" t="s">
        <v>365</v>
      </c>
      <c r="O14" s="374" t="s">
        <v>366</v>
      </c>
      <c r="P14" s="374" t="s">
        <v>367</v>
      </c>
      <c r="Q14" s="374" t="s">
        <v>368</v>
      </c>
      <c r="R14" s="374"/>
      <c r="S14" s="374"/>
      <c r="T14" s="374" t="s">
        <v>363</v>
      </c>
      <c r="U14" s="375" t="s">
        <v>227</v>
      </c>
    </row>
    <row r="15" spans="1:34" x14ac:dyDescent="0.25">
      <c r="A15" s="371" t="s">
        <v>124</v>
      </c>
      <c r="B15" s="371" t="s">
        <v>369</v>
      </c>
      <c r="C15" s="376" t="s">
        <v>370</v>
      </c>
      <c r="D15" s="377" t="s">
        <v>371</v>
      </c>
      <c r="E15" s="376" t="s">
        <v>372</v>
      </c>
      <c r="I15" s="374" t="str">
        <f>HLOOKUP(Introduction!$G$4,nametranslations,27,FALSE)</f>
        <v>Pre-primary</v>
      </c>
      <c r="L15" s="374" t="s">
        <v>373</v>
      </c>
      <c r="M15" s="374" t="s">
        <v>374</v>
      </c>
      <c r="N15" s="374" t="s">
        <v>375</v>
      </c>
      <c r="O15" s="374" t="s">
        <v>374</v>
      </c>
      <c r="P15" s="374" t="s">
        <v>376</v>
      </c>
      <c r="Q15" s="374" t="s">
        <v>377</v>
      </c>
      <c r="R15" s="374"/>
      <c r="S15" s="374"/>
      <c r="T15" s="374" t="s">
        <v>373</v>
      </c>
      <c r="U15" s="375" t="s">
        <v>227</v>
      </c>
    </row>
    <row r="16" spans="1:34" x14ac:dyDescent="0.25">
      <c r="A16" s="371" t="s">
        <v>125</v>
      </c>
      <c r="B16" s="376" t="s">
        <v>378</v>
      </c>
      <c r="C16" s="376" t="s">
        <v>379</v>
      </c>
      <c r="D16" s="377" t="s">
        <v>380</v>
      </c>
      <c r="E16" s="376" t="s">
        <v>381</v>
      </c>
      <c r="I16" s="374" t="str">
        <f>HLOOKUP(Introduction!$G$4,nametranslations,28,FALSE)</f>
        <v>Primary</v>
      </c>
      <c r="L16" s="374" t="s">
        <v>382</v>
      </c>
      <c r="M16" s="374" t="s">
        <v>383</v>
      </c>
      <c r="N16" s="374" t="s">
        <v>384</v>
      </c>
      <c r="O16" s="374" t="s">
        <v>383</v>
      </c>
      <c r="P16" s="374" t="s">
        <v>385</v>
      </c>
      <c r="Q16" s="374" t="s">
        <v>386</v>
      </c>
      <c r="R16" s="374"/>
      <c r="S16" s="374"/>
      <c r="T16" s="374" t="s">
        <v>382</v>
      </c>
      <c r="U16" s="375" t="s">
        <v>227</v>
      </c>
    </row>
    <row r="17" spans="1:21" x14ac:dyDescent="0.25">
      <c r="A17" s="371" t="s">
        <v>387</v>
      </c>
      <c r="B17" s="376" t="s">
        <v>388</v>
      </c>
      <c r="C17" s="376" t="s">
        <v>389</v>
      </c>
      <c r="D17" s="377" t="s">
        <v>390</v>
      </c>
      <c r="E17" s="376" t="s">
        <v>391</v>
      </c>
      <c r="I17" s="374" t="str">
        <f>HLOOKUP(Introduction!$G$4,nametranslations,29,FALSE)</f>
        <v>Secondary</v>
      </c>
      <c r="L17" s="374" t="s">
        <v>392</v>
      </c>
      <c r="M17" s="374" t="s">
        <v>393</v>
      </c>
      <c r="N17" s="374" t="s">
        <v>394</v>
      </c>
      <c r="O17" s="374" t="s">
        <v>395</v>
      </c>
      <c r="P17" s="374" t="s">
        <v>396</v>
      </c>
      <c r="Q17" s="374" t="s">
        <v>397</v>
      </c>
      <c r="R17" s="374"/>
      <c r="S17" s="374"/>
      <c r="T17" s="374" t="s">
        <v>392</v>
      </c>
      <c r="U17" s="375" t="s">
        <v>227</v>
      </c>
    </row>
    <row r="18" spans="1:21" x14ac:dyDescent="0.25">
      <c r="A18" s="371" t="s">
        <v>398</v>
      </c>
      <c r="B18" s="376" t="s">
        <v>399</v>
      </c>
      <c r="C18" s="376" t="s">
        <v>400</v>
      </c>
      <c r="D18" s="377" t="s">
        <v>401</v>
      </c>
      <c r="E18" s="376" t="s">
        <v>402</v>
      </c>
      <c r="I18" s="374"/>
      <c r="L18" s="374" t="s">
        <v>403</v>
      </c>
      <c r="M18" s="374" t="s">
        <v>404</v>
      </c>
      <c r="N18" s="374" t="s">
        <v>404</v>
      </c>
      <c r="O18" s="374" t="s">
        <v>404</v>
      </c>
      <c r="P18" s="374" t="s">
        <v>405</v>
      </c>
      <c r="Q18" s="374" t="s">
        <v>406</v>
      </c>
      <c r="R18" s="374"/>
      <c r="S18" s="374"/>
      <c r="T18" s="374" t="s">
        <v>403</v>
      </c>
      <c r="U18" s="375" t="s">
        <v>229</v>
      </c>
    </row>
    <row r="19" spans="1:21" x14ac:dyDescent="0.25">
      <c r="A19" s="373" t="s">
        <v>407</v>
      </c>
      <c r="I19" s="374"/>
      <c r="L19" s="374" t="s">
        <v>408</v>
      </c>
      <c r="M19" s="374" t="s">
        <v>409</v>
      </c>
      <c r="N19" s="374" t="s">
        <v>410</v>
      </c>
      <c r="O19" s="374" t="s">
        <v>411</v>
      </c>
      <c r="P19" s="374" t="s">
        <v>412</v>
      </c>
      <c r="Q19" s="374" t="s">
        <v>413</v>
      </c>
      <c r="R19" s="374"/>
      <c r="S19" s="374"/>
      <c r="T19" s="374" t="s">
        <v>408</v>
      </c>
      <c r="U19" s="375" t="s">
        <v>229</v>
      </c>
    </row>
    <row r="20" spans="1:21" x14ac:dyDescent="0.25">
      <c r="A20" s="371" t="s">
        <v>127</v>
      </c>
      <c r="B20" s="376" t="s">
        <v>414</v>
      </c>
      <c r="C20" s="376" t="s">
        <v>415</v>
      </c>
      <c r="D20" s="377" t="s">
        <v>416</v>
      </c>
      <c r="E20" s="376" t="s">
        <v>417</v>
      </c>
      <c r="I20" s="374"/>
      <c r="L20" s="374" t="s">
        <v>418</v>
      </c>
      <c r="M20" s="374" t="s">
        <v>419</v>
      </c>
      <c r="N20" s="374" t="s">
        <v>420</v>
      </c>
      <c r="O20" s="374" t="s">
        <v>419</v>
      </c>
      <c r="P20" s="374" t="s">
        <v>421</v>
      </c>
      <c r="Q20" s="374" t="s">
        <v>422</v>
      </c>
      <c r="R20" s="374"/>
      <c r="S20" s="374"/>
      <c r="T20" s="374" t="s">
        <v>418</v>
      </c>
      <c r="U20" s="375" t="s">
        <v>229</v>
      </c>
    </row>
    <row r="21" spans="1:21" x14ac:dyDescent="0.25">
      <c r="A21" s="371" t="s">
        <v>167</v>
      </c>
      <c r="B21" s="376" t="s">
        <v>423</v>
      </c>
      <c r="C21" s="376" t="s">
        <v>424</v>
      </c>
      <c r="D21" s="377" t="s">
        <v>425</v>
      </c>
      <c r="E21" s="376" t="s">
        <v>426</v>
      </c>
      <c r="I21" s="374"/>
      <c r="L21" s="374" t="s">
        <v>427</v>
      </c>
      <c r="M21" s="374" t="s">
        <v>428</v>
      </c>
      <c r="N21" s="374" t="s">
        <v>429</v>
      </c>
      <c r="O21" s="374" t="s">
        <v>430</v>
      </c>
      <c r="P21" s="374" t="s">
        <v>431</v>
      </c>
      <c r="Q21" s="374" t="s">
        <v>432</v>
      </c>
      <c r="R21" s="374"/>
      <c r="S21" s="374"/>
      <c r="T21" s="374" t="s">
        <v>427</v>
      </c>
      <c r="U21" s="375" t="s">
        <v>227</v>
      </c>
    </row>
    <row r="22" spans="1:21" x14ac:dyDescent="0.25">
      <c r="A22" s="371" t="s">
        <v>14</v>
      </c>
      <c r="B22" s="376" t="s">
        <v>433</v>
      </c>
      <c r="C22" s="376" t="s">
        <v>434</v>
      </c>
      <c r="D22" s="377" t="s">
        <v>435</v>
      </c>
      <c r="E22" s="376" t="s">
        <v>436</v>
      </c>
      <c r="I22" s="374"/>
      <c r="L22" s="374" t="s">
        <v>437</v>
      </c>
      <c r="M22" s="374" t="s">
        <v>438</v>
      </c>
      <c r="N22" s="374" t="s">
        <v>438</v>
      </c>
      <c r="O22" s="374" t="s">
        <v>438</v>
      </c>
      <c r="P22" s="374" t="s">
        <v>439</v>
      </c>
      <c r="Q22" s="374" t="s">
        <v>440</v>
      </c>
      <c r="R22" s="374"/>
      <c r="S22" s="374"/>
      <c r="T22" s="374" t="s">
        <v>437</v>
      </c>
      <c r="U22" s="375" t="s">
        <v>229</v>
      </c>
    </row>
    <row r="23" spans="1:21" x14ac:dyDescent="0.25">
      <c r="A23" s="371" t="s">
        <v>15</v>
      </c>
      <c r="B23" s="376" t="s">
        <v>441</v>
      </c>
      <c r="C23" s="376" t="s">
        <v>442</v>
      </c>
      <c r="D23" s="377" t="s">
        <v>443</v>
      </c>
      <c r="E23" s="376" t="s">
        <v>444</v>
      </c>
      <c r="I23" s="374"/>
      <c r="L23" s="374" t="s">
        <v>445</v>
      </c>
      <c r="M23" s="374" t="s">
        <v>446</v>
      </c>
      <c r="N23" s="374" t="s">
        <v>446</v>
      </c>
      <c r="O23" s="374" t="s">
        <v>446</v>
      </c>
      <c r="P23" s="374" t="s">
        <v>447</v>
      </c>
      <c r="Q23" s="374" t="s">
        <v>448</v>
      </c>
      <c r="R23" s="374"/>
      <c r="S23" s="374"/>
      <c r="T23" s="374" t="s">
        <v>445</v>
      </c>
      <c r="U23" s="375" t="s">
        <v>227</v>
      </c>
    </row>
    <row r="24" spans="1:21" x14ac:dyDescent="0.25">
      <c r="A24" s="371" t="s">
        <v>449</v>
      </c>
      <c r="B24" s="376" t="s">
        <v>449</v>
      </c>
      <c r="C24" s="371" t="s">
        <v>449</v>
      </c>
      <c r="D24" s="377" t="s">
        <v>450</v>
      </c>
      <c r="E24" s="371" t="s">
        <v>451</v>
      </c>
      <c r="I24" s="379" t="s">
        <v>452</v>
      </c>
      <c r="L24" s="374" t="s">
        <v>453</v>
      </c>
      <c r="M24" s="374" t="s">
        <v>454</v>
      </c>
      <c r="N24" s="374" t="s">
        <v>455</v>
      </c>
      <c r="O24" s="374" t="s">
        <v>454</v>
      </c>
      <c r="P24" s="374" t="s">
        <v>456</v>
      </c>
      <c r="Q24" s="374" t="s">
        <v>457</v>
      </c>
      <c r="R24" s="374"/>
      <c r="S24" s="374"/>
      <c r="T24" s="374" t="s">
        <v>453</v>
      </c>
      <c r="U24" s="375" t="s">
        <v>227</v>
      </c>
    </row>
    <row r="25" spans="1:21" x14ac:dyDescent="0.25">
      <c r="A25" s="371" t="s">
        <v>2</v>
      </c>
      <c r="B25" s="376" t="s">
        <v>2</v>
      </c>
      <c r="C25" s="371" t="s">
        <v>2</v>
      </c>
      <c r="D25" s="377" t="s">
        <v>458</v>
      </c>
      <c r="E25" s="371" t="s">
        <v>459</v>
      </c>
      <c r="I25" s="374" t="str">
        <f>HLOOKUP(Introduction!$G$4,nametranslations,36,FALSE)</f>
        <v>Proportion of Schools (%)</v>
      </c>
      <c r="L25" s="374" t="s">
        <v>460</v>
      </c>
      <c r="M25" s="374" t="s">
        <v>461</v>
      </c>
      <c r="N25" s="374" t="s">
        <v>462</v>
      </c>
      <c r="O25" s="374" t="s">
        <v>463</v>
      </c>
      <c r="P25" s="374" t="s">
        <v>464</v>
      </c>
      <c r="Q25" s="374" t="s">
        <v>465</v>
      </c>
      <c r="R25" s="374"/>
      <c r="S25" s="374"/>
      <c r="T25" s="374" t="s">
        <v>460</v>
      </c>
      <c r="U25" s="375" t="s">
        <v>231</v>
      </c>
    </row>
    <row r="26" spans="1:21" x14ac:dyDescent="0.25">
      <c r="A26" s="371" t="s">
        <v>1</v>
      </c>
      <c r="B26" s="376" t="s">
        <v>466</v>
      </c>
      <c r="C26" s="371" t="s">
        <v>467</v>
      </c>
      <c r="D26" s="377" t="s">
        <v>468</v>
      </c>
      <c r="E26" s="371" t="s">
        <v>469</v>
      </c>
      <c r="I26" s="374" t="s">
        <v>449</v>
      </c>
      <c r="L26" s="374" t="s">
        <v>470</v>
      </c>
      <c r="M26" s="374" t="s">
        <v>471</v>
      </c>
      <c r="N26" s="374" t="s">
        <v>471</v>
      </c>
      <c r="O26" s="374" t="s">
        <v>471</v>
      </c>
      <c r="P26" s="374" t="s">
        <v>472</v>
      </c>
      <c r="Q26" s="374" t="s">
        <v>473</v>
      </c>
      <c r="R26" s="374"/>
      <c r="S26" s="374"/>
      <c r="T26" s="374" t="s">
        <v>470</v>
      </c>
      <c r="U26" s="375" t="s">
        <v>227</v>
      </c>
    </row>
    <row r="27" spans="1:21" x14ac:dyDescent="0.25">
      <c r="A27" s="371" t="s">
        <v>16</v>
      </c>
      <c r="B27" s="376" t="s">
        <v>474</v>
      </c>
      <c r="C27" s="371" t="s">
        <v>475</v>
      </c>
      <c r="D27" s="377" t="s">
        <v>476</v>
      </c>
      <c r="E27" s="371" t="s">
        <v>477</v>
      </c>
      <c r="I27" s="374" t="str">
        <f>HLOOKUP(Introduction!$G$4,nametranslations,25,FALSE)</f>
        <v>Rural</v>
      </c>
      <c r="L27" s="374" t="s">
        <v>478</v>
      </c>
      <c r="M27" s="374" t="s">
        <v>479</v>
      </c>
      <c r="N27" s="374" t="s">
        <v>480</v>
      </c>
      <c r="O27" s="374" t="s">
        <v>481</v>
      </c>
      <c r="P27" s="374" t="s">
        <v>482</v>
      </c>
      <c r="Q27" s="374" t="s">
        <v>483</v>
      </c>
      <c r="R27" s="374"/>
      <c r="S27" s="374"/>
      <c r="T27" s="374" t="s">
        <v>478</v>
      </c>
      <c r="U27" s="375" t="s">
        <v>227</v>
      </c>
    </row>
    <row r="28" spans="1:21" x14ac:dyDescent="0.25">
      <c r="A28" s="371" t="s">
        <v>17</v>
      </c>
      <c r="B28" s="381" t="s">
        <v>484</v>
      </c>
      <c r="C28" s="371" t="s">
        <v>485</v>
      </c>
      <c r="D28" s="377" t="s">
        <v>486</v>
      </c>
      <c r="E28" s="371" t="s">
        <v>487</v>
      </c>
      <c r="I28" s="374" t="str">
        <f>HLOOKUP(Introduction!$G$4,nametranslations,26,FALSE)</f>
        <v>Urban</v>
      </c>
      <c r="L28" s="374" t="s">
        <v>488</v>
      </c>
      <c r="M28" s="374" t="s">
        <v>489</v>
      </c>
      <c r="N28" s="374" t="s">
        <v>490</v>
      </c>
      <c r="O28" s="374" t="s">
        <v>491</v>
      </c>
      <c r="P28" s="374" t="s">
        <v>492</v>
      </c>
      <c r="Q28" s="374" t="s">
        <v>493</v>
      </c>
      <c r="R28" s="374"/>
      <c r="S28" s="374"/>
      <c r="T28" s="374" t="s">
        <v>488</v>
      </c>
      <c r="U28" s="375" t="s">
        <v>229</v>
      </c>
    </row>
    <row r="29" spans="1:21" x14ac:dyDescent="0.25">
      <c r="A29" s="371" t="s">
        <v>18</v>
      </c>
      <c r="B29" s="381" t="s">
        <v>494</v>
      </c>
      <c r="C29" s="371" t="s">
        <v>495</v>
      </c>
      <c r="D29" s="377" t="s">
        <v>496</v>
      </c>
      <c r="E29" s="371" t="s">
        <v>497</v>
      </c>
      <c r="I29" s="374" t="str">
        <f>HLOOKUP(Introduction!$G$4,nametranslations,27,FALSE)</f>
        <v>Pre-primary</v>
      </c>
      <c r="L29" s="374" t="s">
        <v>498</v>
      </c>
      <c r="M29" s="374" t="s">
        <v>499</v>
      </c>
      <c r="N29" s="374" t="s">
        <v>500</v>
      </c>
      <c r="O29" s="374" t="s">
        <v>501</v>
      </c>
      <c r="P29" s="374" t="s">
        <v>502</v>
      </c>
      <c r="Q29" s="374" t="s">
        <v>503</v>
      </c>
      <c r="R29" s="374"/>
      <c r="S29" s="374"/>
      <c r="T29" s="374" t="s">
        <v>498</v>
      </c>
      <c r="U29" s="375" t="s">
        <v>227</v>
      </c>
    </row>
    <row r="30" spans="1:21" x14ac:dyDescent="0.25">
      <c r="A30" s="371" t="s">
        <v>31</v>
      </c>
      <c r="B30" s="376" t="s">
        <v>504</v>
      </c>
      <c r="C30" s="376" t="s">
        <v>505</v>
      </c>
      <c r="D30" s="377" t="s">
        <v>506</v>
      </c>
      <c r="E30" s="376" t="s">
        <v>507</v>
      </c>
      <c r="I30" s="374" t="str">
        <f>HLOOKUP(Introduction!$G$4,nametranslations,28,FALSE)</f>
        <v>Primary</v>
      </c>
      <c r="L30" s="374" t="s">
        <v>508</v>
      </c>
      <c r="M30" s="374" t="s">
        <v>509</v>
      </c>
      <c r="N30" s="374" t="s">
        <v>509</v>
      </c>
      <c r="O30" s="374" t="s">
        <v>510</v>
      </c>
      <c r="P30" s="374" t="s">
        <v>511</v>
      </c>
      <c r="Q30" s="374" t="s">
        <v>512</v>
      </c>
      <c r="R30" s="374"/>
      <c r="S30" s="374"/>
      <c r="T30" s="374" t="s">
        <v>508</v>
      </c>
      <c r="U30" s="375" t="s">
        <v>227</v>
      </c>
    </row>
    <row r="31" spans="1:21" x14ac:dyDescent="0.25">
      <c r="A31" s="371" t="s">
        <v>32</v>
      </c>
      <c r="B31" s="376" t="s">
        <v>513</v>
      </c>
      <c r="C31" s="371" t="s">
        <v>514</v>
      </c>
      <c r="D31" s="377" t="s">
        <v>515</v>
      </c>
      <c r="E31" s="371" t="s">
        <v>516</v>
      </c>
      <c r="I31" s="374" t="str">
        <f>HLOOKUP(Introduction!$G$4,nametranslations,29,FALSE)</f>
        <v>Secondary</v>
      </c>
      <c r="L31" s="374" t="s">
        <v>517</v>
      </c>
      <c r="M31" s="374" t="s">
        <v>518</v>
      </c>
      <c r="N31" s="374" t="s">
        <v>519</v>
      </c>
      <c r="O31" s="374" t="s">
        <v>518</v>
      </c>
      <c r="P31" s="374" t="s">
        <v>520</v>
      </c>
      <c r="Q31" s="374" t="s">
        <v>521</v>
      </c>
      <c r="R31" s="374"/>
      <c r="S31" s="374"/>
      <c r="T31" s="374" t="s">
        <v>517</v>
      </c>
      <c r="U31" s="375" t="s">
        <v>227</v>
      </c>
    </row>
    <row r="32" spans="1:21" x14ac:dyDescent="0.25">
      <c r="A32" s="371" t="s">
        <v>33</v>
      </c>
      <c r="B32" s="376" t="s">
        <v>522</v>
      </c>
      <c r="C32" s="371" t="s">
        <v>523</v>
      </c>
      <c r="D32" s="377" t="s">
        <v>524</v>
      </c>
      <c r="E32" s="371" t="s">
        <v>525</v>
      </c>
      <c r="I32" s="374"/>
      <c r="L32" s="374" t="s">
        <v>526</v>
      </c>
      <c r="M32" s="374" t="s">
        <v>527</v>
      </c>
      <c r="N32" s="374" t="s">
        <v>528</v>
      </c>
      <c r="O32" s="374" t="s">
        <v>529</v>
      </c>
      <c r="P32" s="374" t="s">
        <v>530</v>
      </c>
      <c r="Q32" s="374" t="s">
        <v>531</v>
      </c>
      <c r="R32" s="374"/>
      <c r="S32" s="374"/>
      <c r="T32" s="374" t="s">
        <v>526</v>
      </c>
      <c r="U32" s="375" t="s">
        <v>228</v>
      </c>
    </row>
    <row r="33" spans="1:21" x14ac:dyDescent="0.25">
      <c r="A33" s="371" t="s">
        <v>172</v>
      </c>
      <c r="B33" s="376" t="s">
        <v>532</v>
      </c>
      <c r="C33" s="371" t="s">
        <v>533</v>
      </c>
      <c r="D33" s="377" t="s">
        <v>534</v>
      </c>
      <c r="E33" s="371" t="s">
        <v>535</v>
      </c>
      <c r="L33" s="374" t="s">
        <v>536</v>
      </c>
      <c r="M33" s="374" t="s">
        <v>537</v>
      </c>
      <c r="N33" s="374" t="s">
        <v>538</v>
      </c>
      <c r="O33" s="374" t="s">
        <v>539</v>
      </c>
      <c r="P33" s="374" t="s">
        <v>540</v>
      </c>
      <c r="Q33" s="374" t="s">
        <v>541</v>
      </c>
      <c r="R33" s="374"/>
      <c r="S33" s="374"/>
      <c r="T33" s="374" t="s">
        <v>536</v>
      </c>
      <c r="U33" s="375" t="s">
        <v>227</v>
      </c>
    </row>
    <row r="34" spans="1:21" x14ac:dyDescent="0.25">
      <c r="A34" s="371" t="s">
        <v>224</v>
      </c>
      <c r="B34" s="376" t="s">
        <v>542</v>
      </c>
      <c r="C34" s="371" t="s">
        <v>543</v>
      </c>
      <c r="D34" s="377" t="s">
        <v>544</v>
      </c>
      <c r="E34" s="376" t="s">
        <v>545</v>
      </c>
      <c r="L34" s="374" t="s">
        <v>546</v>
      </c>
      <c r="M34" s="374" t="s">
        <v>547</v>
      </c>
      <c r="N34" s="374" t="s">
        <v>548</v>
      </c>
      <c r="O34" s="374" t="s">
        <v>547</v>
      </c>
      <c r="P34" s="374" t="s">
        <v>549</v>
      </c>
      <c r="Q34" s="374" t="s">
        <v>550</v>
      </c>
      <c r="R34" s="374"/>
      <c r="S34" s="374"/>
      <c r="T34" s="374" t="s">
        <v>546</v>
      </c>
      <c r="U34" s="375" t="s">
        <v>227</v>
      </c>
    </row>
    <row r="35" spans="1:21" x14ac:dyDescent="0.25">
      <c r="A35" s="371" t="s">
        <v>551</v>
      </c>
      <c r="B35" s="376" t="s">
        <v>552</v>
      </c>
      <c r="C35" s="371" t="s">
        <v>553</v>
      </c>
      <c r="D35" s="377" t="s">
        <v>554</v>
      </c>
      <c r="E35" s="371" t="s">
        <v>555</v>
      </c>
      <c r="L35" s="374" t="s">
        <v>556</v>
      </c>
      <c r="M35" s="374" t="s">
        <v>557</v>
      </c>
      <c r="N35" s="374" t="s">
        <v>558</v>
      </c>
      <c r="O35" s="374" t="s">
        <v>557</v>
      </c>
      <c r="P35" s="374" t="s">
        <v>559</v>
      </c>
      <c r="Q35" s="374" t="s">
        <v>560</v>
      </c>
      <c r="R35" s="374"/>
      <c r="S35" s="374"/>
      <c r="T35" s="374" t="s">
        <v>556</v>
      </c>
      <c r="U35" s="375" t="s">
        <v>227</v>
      </c>
    </row>
    <row r="36" spans="1:21" x14ac:dyDescent="0.25">
      <c r="A36" s="371" t="s">
        <v>561</v>
      </c>
      <c r="B36" s="376" t="s">
        <v>562</v>
      </c>
      <c r="C36" s="371" t="s">
        <v>563</v>
      </c>
      <c r="D36" s="377" t="s">
        <v>564</v>
      </c>
      <c r="E36" s="371" t="s">
        <v>565</v>
      </c>
      <c r="L36" s="374" t="s">
        <v>566</v>
      </c>
      <c r="M36" s="374" t="s">
        <v>567</v>
      </c>
      <c r="N36" s="374" t="s">
        <v>568</v>
      </c>
      <c r="O36" s="374" t="s">
        <v>569</v>
      </c>
      <c r="P36" s="374" t="s">
        <v>570</v>
      </c>
      <c r="Q36" s="374" t="s">
        <v>571</v>
      </c>
      <c r="R36" s="374"/>
      <c r="S36" s="374"/>
      <c r="T36" s="374" t="s">
        <v>566</v>
      </c>
      <c r="U36" s="375" t="s">
        <v>227</v>
      </c>
    </row>
    <row r="37" spans="1:21" x14ac:dyDescent="0.25">
      <c r="A37" s="373" t="s">
        <v>572</v>
      </c>
      <c r="L37" s="374" t="s">
        <v>573</v>
      </c>
      <c r="M37" s="374" t="s">
        <v>574</v>
      </c>
      <c r="N37" s="374" t="s">
        <v>574</v>
      </c>
      <c r="O37" s="374" t="s">
        <v>574</v>
      </c>
      <c r="P37" s="374" t="s">
        <v>575</v>
      </c>
      <c r="Q37" s="374" t="s">
        <v>576</v>
      </c>
      <c r="R37" s="374"/>
      <c r="S37" s="374"/>
      <c r="T37" s="374" t="s">
        <v>573</v>
      </c>
      <c r="U37" s="375" t="s">
        <v>227</v>
      </c>
    </row>
    <row r="38" spans="1:21" x14ac:dyDescent="0.25">
      <c r="A38" s="371" t="s">
        <v>131</v>
      </c>
      <c r="B38" s="376" t="s">
        <v>577</v>
      </c>
      <c r="C38" s="371" t="s">
        <v>578</v>
      </c>
      <c r="D38" s="377" t="s">
        <v>579</v>
      </c>
      <c r="E38" s="371" t="s">
        <v>580</v>
      </c>
      <c r="L38" s="374" t="s">
        <v>581</v>
      </c>
      <c r="M38" s="374" t="s">
        <v>582</v>
      </c>
      <c r="N38" s="374" t="s">
        <v>583</v>
      </c>
      <c r="O38" s="374" t="s">
        <v>584</v>
      </c>
      <c r="P38" s="374" t="s">
        <v>585</v>
      </c>
      <c r="Q38" s="374" t="s">
        <v>586</v>
      </c>
      <c r="R38" s="374"/>
      <c r="S38" s="374"/>
      <c r="T38" s="374" t="s">
        <v>581</v>
      </c>
      <c r="U38" s="375" t="s">
        <v>229</v>
      </c>
    </row>
    <row r="39" spans="1:21" x14ac:dyDescent="0.25">
      <c r="A39" s="371" t="s">
        <v>587</v>
      </c>
      <c r="B39" s="376" t="s">
        <v>588</v>
      </c>
      <c r="C39" s="371" t="s">
        <v>589</v>
      </c>
      <c r="D39" s="377" t="s">
        <v>590</v>
      </c>
      <c r="E39" s="371" t="s">
        <v>591</v>
      </c>
      <c r="L39" s="374" t="s">
        <v>592</v>
      </c>
      <c r="M39" s="374" t="s">
        <v>593</v>
      </c>
      <c r="N39" s="374" t="s">
        <v>593</v>
      </c>
      <c r="O39" s="374" t="s">
        <v>594</v>
      </c>
      <c r="P39" s="374" t="s">
        <v>595</v>
      </c>
      <c r="Q39" s="374" t="s">
        <v>596</v>
      </c>
      <c r="R39" s="374"/>
      <c r="S39" s="374"/>
      <c r="T39" s="374" t="s">
        <v>592</v>
      </c>
      <c r="U39" s="375" t="s">
        <v>227</v>
      </c>
    </row>
    <row r="40" spans="1:21" x14ac:dyDescent="0.25">
      <c r="A40" s="371" t="s">
        <v>597</v>
      </c>
      <c r="B40" s="376" t="s">
        <v>598</v>
      </c>
      <c r="C40" s="371" t="s">
        <v>599</v>
      </c>
      <c r="D40" s="377" t="s">
        <v>600</v>
      </c>
      <c r="E40" s="371" t="s">
        <v>601</v>
      </c>
      <c r="L40" s="374" t="s">
        <v>602</v>
      </c>
      <c r="M40" s="374" t="s">
        <v>603</v>
      </c>
      <c r="N40" s="374" t="s">
        <v>604</v>
      </c>
      <c r="O40" s="374" t="s">
        <v>605</v>
      </c>
      <c r="P40" s="374" t="s">
        <v>606</v>
      </c>
      <c r="Q40" s="374" t="s">
        <v>607</v>
      </c>
      <c r="R40" s="374"/>
      <c r="S40" s="374"/>
      <c r="T40" s="374" t="s">
        <v>602</v>
      </c>
      <c r="U40" s="375" t="s">
        <v>227</v>
      </c>
    </row>
    <row r="41" spans="1:21" x14ac:dyDescent="0.25">
      <c r="A41" s="371" t="s">
        <v>608</v>
      </c>
      <c r="B41" s="376" t="s">
        <v>609</v>
      </c>
      <c r="C41" s="371" t="s">
        <v>610</v>
      </c>
      <c r="D41" s="377" t="s">
        <v>611</v>
      </c>
      <c r="E41" s="371" t="s">
        <v>612</v>
      </c>
      <c r="L41" s="374" t="s">
        <v>613</v>
      </c>
      <c r="M41" s="374" t="s">
        <v>614</v>
      </c>
      <c r="N41" s="374" t="s">
        <v>615</v>
      </c>
      <c r="O41" s="374" t="s">
        <v>616</v>
      </c>
      <c r="P41" s="374" t="s">
        <v>617</v>
      </c>
      <c r="Q41" s="374" t="s">
        <v>618</v>
      </c>
      <c r="R41" s="374"/>
      <c r="S41" s="374"/>
      <c r="T41" s="374" t="s">
        <v>613</v>
      </c>
      <c r="U41" s="375" t="s">
        <v>229</v>
      </c>
    </row>
    <row r="42" spans="1:21" x14ac:dyDescent="0.25">
      <c r="A42" s="371" t="s">
        <v>619</v>
      </c>
      <c r="B42" s="376" t="s">
        <v>620</v>
      </c>
      <c r="C42" s="371" t="s">
        <v>621</v>
      </c>
      <c r="D42" s="377" t="s">
        <v>622</v>
      </c>
      <c r="E42" s="371" t="s">
        <v>623</v>
      </c>
      <c r="L42" s="374" t="s">
        <v>624</v>
      </c>
      <c r="M42" s="374" t="s">
        <v>625</v>
      </c>
      <c r="N42" s="375" t="s">
        <v>626</v>
      </c>
      <c r="O42" s="375" t="s">
        <v>627</v>
      </c>
      <c r="P42" s="375" t="s">
        <v>628</v>
      </c>
      <c r="Q42" s="375" t="s">
        <v>629</v>
      </c>
      <c r="R42" s="375"/>
      <c r="S42" s="375"/>
      <c r="T42" s="374" t="s">
        <v>624</v>
      </c>
      <c r="U42" s="375" t="s">
        <v>227</v>
      </c>
    </row>
    <row r="43" spans="1:21" x14ac:dyDescent="0.25">
      <c r="A43" s="371" t="s">
        <v>630</v>
      </c>
      <c r="B43" s="376" t="s">
        <v>631</v>
      </c>
      <c r="C43" s="371" t="s">
        <v>632</v>
      </c>
      <c r="D43" s="377" t="s">
        <v>633</v>
      </c>
      <c r="E43" s="371" t="s">
        <v>634</v>
      </c>
      <c r="L43" s="374" t="s">
        <v>635</v>
      </c>
      <c r="M43" s="374" t="s">
        <v>636</v>
      </c>
      <c r="N43" s="374" t="s">
        <v>637</v>
      </c>
      <c r="O43" s="374" t="s">
        <v>636</v>
      </c>
      <c r="P43" s="374" t="s">
        <v>638</v>
      </c>
      <c r="Q43" s="374" t="s">
        <v>639</v>
      </c>
      <c r="R43" s="374"/>
      <c r="S43" s="374"/>
      <c r="T43" s="374" t="s">
        <v>635</v>
      </c>
      <c r="U43" s="375" t="s">
        <v>228</v>
      </c>
    </row>
    <row r="44" spans="1:21" x14ac:dyDescent="0.25">
      <c r="A44" s="371" t="s">
        <v>640</v>
      </c>
      <c r="B44" s="376" t="s">
        <v>641</v>
      </c>
      <c r="C44" s="371" t="s">
        <v>642</v>
      </c>
      <c r="D44" s="377" t="s">
        <v>643</v>
      </c>
      <c r="E44" s="371" t="s">
        <v>644</v>
      </c>
      <c r="L44" s="374" t="s">
        <v>645</v>
      </c>
      <c r="M44" s="374" t="s">
        <v>646</v>
      </c>
      <c r="N44" s="374" t="s">
        <v>647</v>
      </c>
      <c r="O44" s="374" t="s">
        <v>646</v>
      </c>
      <c r="P44" s="374" t="s">
        <v>648</v>
      </c>
      <c r="Q44" s="374" t="s">
        <v>649</v>
      </c>
      <c r="R44" s="374"/>
      <c r="S44" s="374"/>
      <c r="T44" s="374" t="s">
        <v>645</v>
      </c>
      <c r="U44" s="375" t="s">
        <v>227</v>
      </c>
    </row>
    <row r="45" spans="1:21" x14ac:dyDescent="0.25">
      <c r="A45" s="371" t="s">
        <v>650</v>
      </c>
      <c r="B45" s="376" t="s">
        <v>651</v>
      </c>
      <c r="C45" s="371" t="s">
        <v>652</v>
      </c>
      <c r="D45" s="377" t="s">
        <v>653</v>
      </c>
      <c r="E45" s="371" t="s">
        <v>654</v>
      </c>
      <c r="I45" s="379" t="s">
        <v>655</v>
      </c>
      <c r="L45" s="374" t="s">
        <v>656</v>
      </c>
      <c r="M45" s="374" t="s">
        <v>657</v>
      </c>
      <c r="N45" s="374" t="s">
        <v>657</v>
      </c>
      <c r="O45" s="374" t="s">
        <v>657</v>
      </c>
      <c r="P45" s="374" t="s">
        <v>658</v>
      </c>
      <c r="Q45" s="374" t="s">
        <v>659</v>
      </c>
      <c r="R45" s="374"/>
      <c r="S45" s="374"/>
      <c r="T45" s="374" t="s">
        <v>656</v>
      </c>
      <c r="U45" s="375" t="s">
        <v>229</v>
      </c>
    </row>
    <row r="46" spans="1:21" x14ac:dyDescent="0.25">
      <c r="A46" s="371" t="s">
        <v>660</v>
      </c>
      <c r="B46" s="376" t="s">
        <v>661</v>
      </c>
      <c r="C46" s="371" t="s">
        <v>662</v>
      </c>
      <c r="D46" s="377" t="s">
        <v>663</v>
      </c>
      <c r="E46" s="371" t="s">
        <v>664</v>
      </c>
      <c r="I46" s="374" t="str">
        <f>HLOOKUP(Introduction!$G$4,nametranslations,30,FALSE)</f>
        <v>Basic service</v>
      </c>
      <c r="L46" s="374" t="s">
        <v>665</v>
      </c>
      <c r="M46" s="374" t="s">
        <v>666</v>
      </c>
      <c r="N46" s="374" t="s">
        <v>667</v>
      </c>
      <c r="O46" s="374" t="s">
        <v>668</v>
      </c>
      <c r="P46" s="374" t="s">
        <v>669</v>
      </c>
      <c r="Q46" s="374" t="s">
        <v>670</v>
      </c>
      <c r="R46" s="374"/>
      <c r="S46" s="374"/>
      <c r="T46" s="374" t="s">
        <v>665</v>
      </c>
      <c r="U46" s="375" t="s">
        <v>229</v>
      </c>
    </row>
    <row r="47" spans="1:21" x14ac:dyDescent="0.25">
      <c r="A47" s="371" t="s">
        <v>671</v>
      </c>
      <c r="B47" s="376" t="s">
        <v>672</v>
      </c>
      <c r="C47" s="371" t="s">
        <v>673</v>
      </c>
      <c r="D47" s="377" t="s">
        <v>674</v>
      </c>
      <c r="E47" s="371" t="s">
        <v>675</v>
      </c>
      <c r="I47" s="374" t="str">
        <f>HLOOKUP(Introduction!$G$4,nametranslations,31,FALSE)</f>
        <v>Limited service</v>
      </c>
      <c r="L47" s="374" t="s">
        <v>676</v>
      </c>
      <c r="M47" s="374" t="s">
        <v>677</v>
      </c>
      <c r="N47" s="374" t="s">
        <v>678</v>
      </c>
      <c r="O47" s="374" t="s">
        <v>679</v>
      </c>
      <c r="P47" s="374" t="s">
        <v>680</v>
      </c>
      <c r="Q47" s="374" t="s">
        <v>681</v>
      </c>
      <c r="R47" s="374"/>
      <c r="S47" s="374"/>
      <c r="T47" s="374" t="s">
        <v>676</v>
      </c>
      <c r="U47" s="375" t="s">
        <v>229</v>
      </c>
    </row>
    <row r="48" spans="1:21" x14ac:dyDescent="0.25">
      <c r="A48" s="371" t="s">
        <v>682</v>
      </c>
      <c r="B48" s="376" t="s">
        <v>683</v>
      </c>
      <c r="C48" s="371" t="s">
        <v>684</v>
      </c>
      <c r="D48" s="377" t="s">
        <v>685</v>
      </c>
      <c r="E48" s="371" t="s">
        <v>686</v>
      </c>
      <c r="I48" s="374" t="str">
        <f>HLOOKUP(Introduction!$G$4,nametranslations,32,FALSE)</f>
        <v>No service</v>
      </c>
      <c r="L48" s="374" t="s">
        <v>687</v>
      </c>
      <c r="M48" s="374" t="s">
        <v>688</v>
      </c>
      <c r="N48" s="374" t="s">
        <v>688</v>
      </c>
      <c r="O48" s="374" t="s">
        <v>688</v>
      </c>
      <c r="P48" s="374" t="s">
        <v>689</v>
      </c>
      <c r="Q48" s="374" t="s">
        <v>690</v>
      </c>
      <c r="R48" s="374"/>
      <c r="S48" s="374"/>
      <c r="T48" s="374" t="s">
        <v>687</v>
      </c>
      <c r="U48" s="375" t="s">
        <v>229</v>
      </c>
    </row>
    <row r="49" spans="1:21" x14ac:dyDescent="0.25">
      <c r="A49" s="371" t="s">
        <v>691</v>
      </c>
      <c r="B49" s="376" t="s">
        <v>692</v>
      </c>
      <c r="C49" s="371" t="s">
        <v>693</v>
      </c>
      <c r="D49" s="377" t="s">
        <v>694</v>
      </c>
      <c r="E49" s="371" t="s">
        <v>695</v>
      </c>
      <c r="I49" s="374" t="str">
        <f>HLOOKUP(Introduction!$G$4,nametranslations,33,FALSE)</f>
        <v>Insufficient data</v>
      </c>
      <c r="L49" s="374" t="s">
        <v>696</v>
      </c>
      <c r="M49" s="374" t="s">
        <v>697</v>
      </c>
      <c r="N49" s="374" t="s">
        <v>698</v>
      </c>
      <c r="O49" s="374" t="s">
        <v>699</v>
      </c>
      <c r="P49" s="374" t="s">
        <v>700</v>
      </c>
      <c r="Q49" s="374" t="s">
        <v>701</v>
      </c>
      <c r="R49" s="374"/>
      <c r="S49" s="374"/>
      <c r="T49" s="374" t="s">
        <v>696</v>
      </c>
      <c r="U49" s="374" t="s">
        <v>227</v>
      </c>
    </row>
    <row r="50" spans="1:21" x14ac:dyDescent="0.25">
      <c r="A50" s="371" t="s">
        <v>702</v>
      </c>
      <c r="B50" s="376" t="s">
        <v>703</v>
      </c>
      <c r="C50" s="371" t="s">
        <v>704</v>
      </c>
      <c r="D50" s="377" t="s">
        <v>705</v>
      </c>
      <c r="E50" s="371" t="s">
        <v>706</v>
      </c>
      <c r="I50" s="374" t="str">
        <f>HLOOKUP(Introduction!$G$4,nametranslations,59,FALSE)</f>
        <v>Improved estimates</v>
      </c>
      <c r="L50" s="374" t="s">
        <v>707</v>
      </c>
      <c r="M50" s="374" t="s">
        <v>708</v>
      </c>
      <c r="N50" s="374" t="s">
        <v>709</v>
      </c>
      <c r="O50" s="374" t="s">
        <v>708</v>
      </c>
      <c r="P50" s="374" t="s">
        <v>710</v>
      </c>
      <c r="Q50" s="374" t="s">
        <v>711</v>
      </c>
      <c r="R50" s="374"/>
      <c r="S50" s="374"/>
      <c r="T50" s="374" t="s">
        <v>707</v>
      </c>
      <c r="U50" s="375" t="s">
        <v>228</v>
      </c>
    </row>
    <row r="51" spans="1:21" x14ac:dyDescent="0.25">
      <c r="A51" s="371" t="s">
        <v>712</v>
      </c>
      <c r="B51" s="376" t="s">
        <v>713</v>
      </c>
      <c r="C51" s="371" t="s">
        <v>714</v>
      </c>
      <c r="D51" s="377" t="s">
        <v>715</v>
      </c>
      <c r="E51" s="371" t="s">
        <v>716</v>
      </c>
      <c r="I51" s="374" t="str">
        <f>HLOOKUP(Introduction!$G$4,nametranslations,60,FALSE)</f>
        <v>Improved datapoints</v>
      </c>
      <c r="L51" s="374" t="s">
        <v>717</v>
      </c>
      <c r="M51" s="374" t="s">
        <v>718</v>
      </c>
      <c r="N51" s="374" t="s">
        <v>719</v>
      </c>
      <c r="O51" s="374" t="s">
        <v>720</v>
      </c>
      <c r="P51" s="374" t="s">
        <v>721</v>
      </c>
      <c r="Q51" s="374" t="s">
        <v>722</v>
      </c>
      <c r="R51" s="374"/>
      <c r="S51" s="374"/>
      <c r="T51" s="374" t="s">
        <v>717</v>
      </c>
      <c r="U51" s="375" t="s">
        <v>229</v>
      </c>
    </row>
    <row r="52" spans="1:21" x14ac:dyDescent="0.25">
      <c r="A52" s="371" t="s">
        <v>723</v>
      </c>
      <c r="B52" s="376" t="s">
        <v>724</v>
      </c>
      <c r="C52" s="371" t="s">
        <v>725</v>
      </c>
      <c r="D52" s="377" t="s">
        <v>726</v>
      </c>
      <c r="E52" s="371" t="s">
        <v>727</v>
      </c>
      <c r="I52" s="374" t="str">
        <f>HLOOKUP(Introduction!$G$4,nametranslations,61,FALSE)</f>
        <v>Basic estimates</v>
      </c>
      <c r="L52" s="374" t="s">
        <v>728</v>
      </c>
      <c r="M52" s="374" t="s">
        <v>729</v>
      </c>
      <c r="N52" s="374" t="s">
        <v>729</v>
      </c>
      <c r="O52" s="374" t="s">
        <v>729</v>
      </c>
      <c r="P52" s="374" t="s">
        <v>730</v>
      </c>
      <c r="Q52" s="374" t="s">
        <v>731</v>
      </c>
      <c r="R52" s="374"/>
      <c r="S52" s="374"/>
      <c r="T52" s="374" t="s">
        <v>728</v>
      </c>
      <c r="U52" s="374" t="s">
        <v>229</v>
      </c>
    </row>
    <row r="53" spans="1:21" x14ac:dyDescent="0.25">
      <c r="A53" s="371" t="s">
        <v>732</v>
      </c>
      <c r="B53" s="376" t="s">
        <v>733</v>
      </c>
      <c r="C53" s="371" t="s">
        <v>734</v>
      </c>
      <c r="D53" s="377" t="s">
        <v>735</v>
      </c>
      <c r="E53" s="371" t="s">
        <v>736</v>
      </c>
      <c r="I53" s="374" t="str">
        <f>HLOOKUP(Introduction!$G$4,nametranslations,62,FALSE)</f>
        <v>Basic datapoints</v>
      </c>
      <c r="L53" s="374" t="s">
        <v>737</v>
      </c>
      <c r="M53" s="374" t="s">
        <v>738</v>
      </c>
      <c r="N53" s="374" t="s">
        <v>738</v>
      </c>
      <c r="O53" s="374" t="s">
        <v>738</v>
      </c>
      <c r="P53" s="374" t="s">
        <v>739</v>
      </c>
      <c r="Q53" s="374" t="s">
        <v>740</v>
      </c>
      <c r="R53" s="374"/>
      <c r="S53" s="374"/>
      <c r="T53" s="374" t="s">
        <v>737</v>
      </c>
      <c r="U53" s="375" t="s">
        <v>228</v>
      </c>
    </row>
    <row r="54" spans="1:21" x14ac:dyDescent="0.25">
      <c r="A54" s="371" t="s">
        <v>741</v>
      </c>
      <c r="B54" s="376" t="s">
        <v>742</v>
      </c>
      <c r="C54" s="371" t="s">
        <v>743</v>
      </c>
      <c r="D54" s="377" t="s">
        <v>744</v>
      </c>
      <c r="E54" s="371" t="s">
        <v>745</v>
      </c>
      <c r="I54" s="374" t="str">
        <f>HLOOKUP(Introduction!$G$4,nametranslations,63,FALSE)</f>
        <v>With water estimates</v>
      </c>
      <c r="L54" s="374" t="s">
        <v>746</v>
      </c>
      <c r="M54" s="374" t="s">
        <v>747</v>
      </c>
      <c r="N54" s="374" t="s">
        <v>747</v>
      </c>
      <c r="O54" s="374" t="s">
        <v>747</v>
      </c>
      <c r="P54" s="374" t="s">
        <v>748</v>
      </c>
      <c r="Q54" s="374" t="s">
        <v>749</v>
      </c>
      <c r="R54" s="374"/>
      <c r="S54" s="374"/>
      <c r="T54" s="374" t="s">
        <v>746</v>
      </c>
      <c r="U54" s="375" t="s">
        <v>228</v>
      </c>
    </row>
    <row r="55" spans="1:21" x14ac:dyDescent="0.25">
      <c r="A55" s="371" t="s">
        <v>750</v>
      </c>
      <c r="B55" s="376" t="s">
        <v>751</v>
      </c>
      <c r="C55" s="371" t="s">
        <v>752</v>
      </c>
      <c r="D55" s="377" t="s">
        <v>753</v>
      </c>
      <c r="E55" s="371" t="s">
        <v>754</v>
      </c>
      <c r="I55" s="374" t="str">
        <f>HLOOKUP(Introduction!$G$4,nametranslations,64,FALSE)</f>
        <v>With water datapoints</v>
      </c>
      <c r="L55" s="374" t="s">
        <v>755</v>
      </c>
      <c r="M55" s="374" t="s">
        <v>756</v>
      </c>
      <c r="N55" s="374" t="s">
        <v>756</v>
      </c>
      <c r="O55" s="374" t="s">
        <v>757</v>
      </c>
      <c r="P55" s="374" t="s">
        <v>758</v>
      </c>
      <c r="Q55" s="374" t="s">
        <v>759</v>
      </c>
      <c r="R55" s="374"/>
      <c r="S55" s="374"/>
      <c r="T55" s="374" t="s">
        <v>755</v>
      </c>
      <c r="U55" s="374" t="s">
        <v>227</v>
      </c>
    </row>
    <row r="56" spans="1:21" x14ac:dyDescent="0.25">
      <c r="A56" s="371" t="s">
        <v>760</v>
      </c>
      <c r="B56" s="376" t="s">
        <v>761</v>
      </c>
      <c r="C56" s="371" t="s">
        <v>762</v>
      </c>
      <c r="D56" s="377" t="s">
        <v>763</v>
      </c>
      <c r="E56" s="371" t="s">
        <v>764</v>
      </c>
      <c r="I56" s="374" t="str">
        <f>HLOOKUP(Introduction!$G$4,nametranslations,57,FALSE)</f>
        <v>Facility estimates</v>
      </c>
      <c r="L56" s="374" t="s">
        <v>765</v>
      </c>
      <c r="M56" s="374" t="s">
        <v>766</v>
      </c>
      <c r="N56" s="374" t="s">
        <v>767</v>
      </c>
      <c r="O56" s="374" t="s">
        <v>768</v>
      </c>
      <c r="P56" s="374" t="s">
        <v>769</v>
      </c>
      <c r="Q56" s="374" t="s">
        <v>770</v>
      </c>
      <c r="R56" s="374"/>
      <c r="S56" s="374"/>
      <c r="T56" s="374" t="s">
        <v>765</v>
      </c>
      <c r="U56" s="374" t="s">
        <v>227</v>
      </c>
    </row>
    <row r="57" spans="1:21" x14ac:dyDescent="0.25">
      <c r="A57" s="371" t="s">
        <v>771</v>
      </c>
      <c r="B57" s="376" t="s">
        <v>772</v>
      </c>
      <c r="C57" s="371" t="s">
        <v>773</v>
      </c>
      <c r="D57" s="377" t="s">
        <v>774</v>
      </c>
      <c r="E57" s="371" t="s">
        <v>775</v>
      </c>
      <c r="I57" s="374" t="str">
        <f>HLOOKUP(Introduction!$G$4,nametranslations,58,FALSE)</f>
        <v>Facility datapoints</v>
      </c>
      <c r="L57" s="374" t="s">
        <v>776</v>
      </c>
      <c r="M57" s="374" t="s">
        <v>777</v>
      </c>
      <c r="N57" s="374" t="s">
        <v>778</v>
      </c>
      <c r="O57" s="374" t="s">
        <v>779</v>
      </c>
      <c r="P57" s="374" t="s">
        <v>780</v>
      </c>
      <c r="Q57" s="374" t="s">
        <v>781</v>
      </c>
      <c r="R57" s="374"/>
      <c r="S57" s="374"/>
      <c r="T57" s="374" t="s">
        <v>776</v>
      </c>
      <c r="U57" s="374" t="s">
        <v>227</v>
      </c>
    </row>
    <row r="58" spans="1:21" x14ac:dyDescent="0.25">
      <c r="A58" s="371" t="s">
        <v>782</v>
      </c>
      <c r="B58" s="376" t="s">
        <v>783</v>
      </c>
      <c r="C58" s="371" t="s">
        <v>784</v>
      </c>
      <c r="D58" s="377" t="s">
        <v>785</v>
      </c>
      <c r="E58" s="371" t="s">
        <v>786</v>
      </c>
      <c r="I58" s="374" t="str">
        <f>HLOOKUP(Introduction!$G$4,nametranslations,59,FALSE)</f>
        <v>Improved estimates</v>
      </c>
      <c r="L58" s="374" t="s">
        <v>787</v>
      </c>
      <c r="M58" s="374" t="s">
        <v>788</v>
      </c>
      <c r="N58" s="374" t="s">
        <v>789</v>
      </c>
      <c r="O58" s="374" t="s">
        <v>790</v>
      </c>
      <c r="P58" s="374" t="s">
        <v>791</v>
      </c>
      <c r="Q58" s="374" t="s">
        <v>792</v>
      </c>
      <c r="R58" s="374"/>
      <c r="S58" s="374"/>
      <c r="T58" s="374" t="s">
        <v>787</v>
      </c>
      <c r="U58" s="374" t="s">
        <v>227</v>
      </c>
    </row>
    <row r="59" spans="1:21" x14ac:dyDescent="0.25">
      <c r="A59" s="376" t="s">
        <v>793</v>
      </c>
      <c r="B59" s="371" t="s">
        <v>794</v>
      </c>
      <c r="C59" s="371" t="s">
        <v>795</v>
      </c>
      <c r="D59" s="377" t="s">
        <v>796</v>
      </c>
      <c r="E59" s="371" t="s">
        <v>797</v>
      </c>
      <c r="I59" s="374" t="str">
        <f>HLOOKUP(Introduction!$G$4,nametranslations,60,FALSE)</f>
        <v>Improved datapoints</v>
      </c>
      <c r="L59" s="374" t="s">
        <v>798</v>
      </c>
      <c r="M59" s="374" t="s">
        <v>799</v>
      </c>
      <c r="N59" s="374" t="s">
        <v>799</v>
      </c>
      <c r="O59" s="374" t="s">
        <v>799</v>
      </c>
      <c r="P59" s="374" t="s">
        <v>800</v>
      </c>
      <c r="Q59" s="374" t="s">
        <v>801</v>
      </c>
      <c r="R59" s="374"/>
      <c r="S59" s="374"/>
      <c r="T59" s="374" t="s">
        <v>798</v>
      </c>
      <c r="U59" s="374" t="s">
        <v>231</v>
      </c>
    </row>
    <row r="60" spans="1:21" x14ac:dyDescent="0.25">
      <c r="A60" s="376" t="s">
        <v>802</v>
      </c>
      <c r="B60" s="371" t="s">
        <v>803</v>
      </c>
      <c r="C60" s="371" t="s">
        <v>804</v>
      </c>
      <c r="D60" s="377" t="s">
        <v>805</v>
      </c>
      <c r="E60" s="371" t="s">
        <v>806</v>
      </c>
      <c r="I60" s="374" t="str">
        <f>HLOOKUP(Introduction!$G$4,nametranslations,61,FALSE)</f>
        <v>Basic estimates</v>
      </c>
      <c r="L60" s="374" t="s">
        <v>807</v>
      </c>
      <c r="M60" s="374" t="s">
        <v>808</v>
      </c>
      <c r="N60" s="374" t="s">
        <v>809</v>
      </c>
      <c r="O60" s="374" t="s">
        <v>808</v>
      </c>
      <c r="P60" s="374" t="s">
        <v>810</v>
      </c>
      <c r="Q60" s="374" t="s">
        <v>811</v>
      </c>
      <c r="R60" s="374"/>
      <c r="S60" s="374"/>
      <c r="T60" s="374" t="s">
        <v>807</v>
      </c>
      <c r="U60" s="374" t="s">
        <v>227</v>
      </c>
    </row>
    <row r="61" spans="1:21" x14ac:dyDescent="0.25">
      <c r="A61" s="376" t="s">
        <v>812</v>
      </c>
      <c r="B61" s="371" t="s">
        <v>813</v>
      </c>
      <c r="C61" s="371" t="s">
        <v>814</v>
      </c>
      <c r="D61" s="377" t="s">
        <v>815</v>
      </c>
      <c r="E61" s="371" t="s">
        <v>816</v>
      </c>
      <c r="I61" s="374" t="str">
        <f>HLOOKUP(Introduction!$G$4,nametranslations,62,FALSE)</f>
        <v>Basic datapoints</v>
      </c>
      <c r="L61" s="374" t="s">
        <v>817</v>
      </c>
      <c r="M61" s="374" t="s">
        <v>818</v>
      </c>
      <c r="N61" s="374" t="s">
        <v>819</v>
      </c>
      <c r="O61" s="374" t="s">
        <v>820</v>
      </c>
      <c r="P61" s="374" t="s">
        <v>821</v>
      </c>
      <c r="Q61" s="374" t="s">
        <v>822</v>
      </c>
      <c r="R61" s="374"/>
      <c r="S61" s="374"/>
      <c r="T61" s="374" t="s">
        <v>817</v>
      </c>
      <c r="U61" s="374" t="s">
        <v>227</v>
      </c>
    </row>
    <row r="62" spans="1:21" x14ac:dyDescent="0.25">
      <c r="A62" s="376" t="s">
        <v>823</v>
      </c>
      <c r="B62" s="371" t="s">
        <v>824</v>
      </c>
      <c r="C62" s="371" t="s">
        <v>825</v>
      </c>
      <c r="D62" s="377" t="s">
        <v>826</v>
      </c>
      <c r="E62" s="371" t="s">
        <v>827</v>
      </c>
      <c r="I62" s="374"/>
      <c r="L62" s="374" t="s">
        <v>828</v>
      </c>
      <c r="M62" s="374" t="s">
        <v>829</v>
      </c>
      <c r="N62" s="374" t="s">
        <v>830</v>
      </c>
      <c r="O62" s="374" t="s">
        <v>831</v>
      </c>
      <c r="P62" s="374" t="s">
        <v>832</v>
      </c>
      <c r="Q62" s="374" t="s">
        <v>833</v>
      </c>
      <c r="R62" s="374"/>
      <c r="S62" s="374"/>
      <c r="T62" s="374" t="s">
        <v>828</v>
      </c>
      <c r="U62" s="375" t="s">
        <v>228</v>
      </c>
    </row>
    <row r="63" spans="1:21" x14ac:dyDescent="0.25">
      <c r="A63" s="376" t="s">
        <v>834</v>
      </c>
      <c r="B63" s="371" t="s">
        <v>835</v>
      </c>
      <c r="C63" s="371" t="s">
        <v>836</v>
      </c>
      <c r="D63" s="377" t="s">
        <v>837</v>
      </c>
      <c r="E63" s="371" t="s">
        <v>838</v>
      </c>
      <c r="I63" s="374"/>
      <c r="L63" s="374" t="s">
        <v>839</v>
      </c>
      <c r="M63" s="374" t="s">
        <v>840</v>
      </c>
      <c r="N63" s="374" t="s">
        <v>841</v>
      </c>
      <c r="O63" s="374" t="s">
        <v>842</v>
      </c>
      <c r="P63" s="374" t="s">
        <v>843</v>
      </c>
      <c r="Q63" s="374" t="s">
        <v>844</v>
      </c>
      <c r="R63" s="374"/>
      <c r="S63" s="374"/>
      <c r="T63" s="374" t="s">
        <v>839</v>
      </c>
      <c r="U63" s="375" t="s">
        <v>231</v>
      </c>
    </row>
    <row r="64" spans="1:21" x14ac:dyDescent="0.25">
      <c r="A64" s="376" t="s">
        <v>845</v>
      </c>
      <c r="B64" s="371" t="s">
        <v>846</v>
      </c>
      <c r="C64" s="371" t="s">
        <v>847</v>
      </c>
      <c r="D64" s="377" t="s">
        <v>848</v>
      </c>
      <c r="E64" s="371" t="s">
        <v>849</v>
      </c>
      <c r="I64" s="374"/>
      <c r="L64" s="374" t="s">
        <v>850</v>
      </c>
      <c r="M64" s="374" t="s">
        <v>851</v>
      </c>
      <c r="N64" s="374" t="s">
        <v>852</v>
      </c>
      <c r="O64" s="374" t="s">
        <v>851</v>
      </c>
      <c r="P64" s="374" t="s">
        <v>853</v>
      </c>
      <c r="Q64" s="374" t="s">
        <v>854</v>
      </c>
      <c r="R64" s="374"/>
      <c r="S64" s="374"/>
      <c r="T64" s="374" t="s">
        <v>850</v>
      </c>
      <c r="U64" s="375" t="s">
        <v>228</v>
      </c>
    </row>
    <row r="65" spans="1:21" x14ac:dyDescent="0.25">
      <c r="A65" s="373" t="s">
        <v>855</v>
      </c>
      <c r="I65" s="374"/>
      <c r="L65" s="374" t="s">
        <v>856</v>
      </c>
      <c r="M65" s="374" t="s">
        <v>857</v>
      </c>
      <c r="N65" s="374" t="s">
        <v>858</v>
      </c>
      <c r="O65" s="374" t="s">
        <v>859</v>
      </c>
      <c r="P65" s="374" t="s">
        <v>860</v>
      </c>
      <c r="Q65" s="374" t="s">
        <v>861</v>
      </c>
      <c r="R65" s="374"/>
      <c r="S65" s="374"/>
      <c r="T65" s="374" t="s">
        <v>856</v>
      </c>
      <c r="U65" s="375" t="s">
        <v>231</v>
      </c>
    </row>
    <row r="66" spans="1:21" x14ac:dyDescent="0.25">
      <c r="A66" s="376" t="s">
        <v>183</v>
      </c>
      <c r="B66" s="371" t="s">
        <v>862</v>
      </c>
      <c r="C66" s="371" t="s">
        <v>863</v>
      </c>
      <c r="D66" s="377" t="s">
        <v>864</v>
      </c>
      <c r="E66" s="371" t="s">
        <v>865</v>
      </c>
      <c r="I66" s="374"/>
      <c r="L66" s="374" t="s">
        <v>866</v>
      </c>
      <c r="M66" s="374" t="s">
        <v>867</v>
      </c>
      <c r="N66" s="374" t="s">
        <v>868</v>
      </c>
      <c r="O66" s="374" t="s">
        <v>867</v>
      </c>
      <c r="P66" s="374" t="s">
        <v>869</v>
      </c>
      <c r="Q66" s="374" t="s">
        <v>870</v>
      </c>
      <c r="R66" s="374"/>
      <c r="S66" s="374"/>
      <c r="T66" s="374" t="s">
        <v>866</v>
      </c>
      <c r="U66" s="374" t="s">
        <v>227</v>
      </c>
    </row>
    <row r="67" spans="1:21" ht="15.75" customHeight="1" x14ac:dyDescent="0.25">
      <c r="A67" s="381" t="s">
        <v>871</v>
      </c>
      <c r="B67" s="381" t="s">
        <v>872</v>
      </c>
      <c r="C67" s="381" t="s">
        <v>873</v>
      </c>
      <c r="D67" s="382" t="s">
        <v>874</v>
      </c>
      <c r="E67" s="381" t="s">
        <v>875</v>
      </c>
      <c r="I67" s="374"/>
      <c r="L67" s="374" t="s">
        <v>876</v>
      </c>
      <c r="M67" s="374" t="s">
        <v>877</v>
      </c>
      <c r="N67" s="374" t="s">
        <v>878</v>
      </c>
      <c r="O67" s="374" t="s">
        <v>879</v>
      </c>
      <c r="P67" s="374" t="s">
        <v>880</v>
      </c>
      <c r="Q67" s="374" t="s">
        <v>881</v>
      </c>
      <c r="R67" s="374"/>
      <c r="S67" s="374"/>
      <c r="T67" s="374" t="s">
        <v>876</v>
      </c>
      <c r="U67" s="375" t="s">
        <v>227</v>
      </c>
    </row>
    <row r="68" spans="1:21" x14ac:dyDescent="0.25">
      <c r="A68" s="376" t="s">
        <v>49</v>
      </c>
      <c r="B68" s="371" t="s">
        <v>882</v>
      </c>
      <c r="C68" s="371" t="s">
        <v>883</v>
      </c>
      <c r="D68" s="377" t="s">
        <v>884</v>
      </c>
      <c r="E68" s="371" t="s">
        <v>885</v>
      </c>
      <c r="I68" s="374"/>
      <c r="L68" s="374" t="s">
        <v>886</v>
      </c>
      <c r="M68" s="374" t="s">
        <v>887</v>
      </c>
      <c r="N68" s="374" t="s">
        <v>888</v>
      </c>
      <c r="O68" s="374" t="s">
        <v>889</v>
      </c>
      <c r="P68" s="374" t="s">
        <v>890</v>
      </c>
      <c r="Q68" s="374" t="s">
        <v>891</v>
      </c>
      <c r="R68" s="374"/>
      <c r="S68" s="374"/>
      <c r="T68" s="374" t="s">
        <v>886</v>
      </c>
      <c r="U68" s="375" t="s">
        <v>228</v>
      </c>
    </row>
    <row r="69" spans="1:21" x14ac:dyDescent="0.25">
      <c r="A69" s="376" t="s">
        <v>10</v>
      </c>
      <c r="B69" s="371" t="s">
        <v>892</v>
      </c>
      <c r="C69" s="371" t="s">
        <v>893</v>
      </c>
      <c r="D69" s="377" t="s">
        <v>894</v>
      </c>
      <c r="E69" s="371" t="s">
        <v>895</v>
      </c>
      <c r="I69" s="374"/>
      <c r="L69" s="374" t="s">
        <v>896</v>
      </c>
      <c r="M69" s="374" t="s">
        <v>897</v>
      </c>
      <c r="N69" s="374" t="s">
        <v>898</v>
      </c>
      <c r="O69" s="374" t="s">
        <v>897</v>
      </c>
      <c r="P69" s="374" t="s">
        <v>899</v>
      </c>
      <c r="Q69" s="374" t="s">
        <v>900</v>
      </c>
      <c r="R69" s="374"/>
      <c r="S69" s="374"/>
      <c r="T69" s="374" t="s">
        <v>896</v>
      </c>
      <c r="U69" s="374" t="s">
        <v>227</v>
      </c>
    </row>
    <row r="70" spans="1:21" x14ac:dyDescent="0.25">
      <c r="A70" s="376" t="s">
        <v>11</v>
      </c>
      <c r="B70" s="371" t="s">
        <v>901</v>
      </c>
      <c r="C70" s="371" t="s">
        <v>902</v>
      </c>
      <c r="D70" s="377" t="s">
        <v>903</v>
      </c>
      <c r="E70" s="371" t="s">
        <v>904</v>
      </c>
      <c r="L70" s="374" t="s">
        <v>905</v>
      </c>
      <c r="M70" s="374" t="s">
        <v>906</v>
      </c>
      <c r="N70" s="374" t="s">
        <v>907</v>
      </c>
      <c r="O70" s="374" t="s">
        <v>908</v>
      </c>
      <c r="P70" s="374" t="s">
        <v>909</v>
      </c>
      <c r="Q70" s="374" t="s">
        <v>910</v>
      </c>
      <c r="R70" s="374"/>
      <c r="S70" s="374"/>
      <c r="T70" s="374" t="s">
        <v>905</v>
      </c>
      <c r="U70" s="374" t="s">
        <v>227</v>
      </c>
    </row>
    <row r="71" spans="1:21" x14ac:dyDescent="0.25">
      <c r="A71" s="371" t="s">
        <v>9</v>
      </c>
      <c r="B71" s="371" t="s">
        <v>911</v>
      </c>
      <c r="C71" s="371" t="s">
        <v>912</v>
      </c>
      <c r="D71" s="377" t="s">
        <v>913</v>
      </c>
      <c r="E71" s="371" t="s">
        <v>914</v>
      </c>
      <c r="I71" s="379" t="s">
        <v>452</v>
      </c>
      <c r="L71" s="374" t="s">
        <v>915</v>
      </c>
      <c r="M71" s="374" t="s">
        <v>916</v>
      </c>
      <c r="N71" s="374" t="s">
        <v>917</v>
      </c>
      <c r="O71" s="374" t="s">
        <v>918</v>
      </c>
      <c r="P71" s="374" t="s">
        <v>919</v>
      </c>
      <c r="Q71" s="374" t="s">
        <v>920</v>
      </c>
      <c r="R71" s="374"/>
      <c r="S71" s="374"/>
      <c r="T71" s="374" t="s">
        <v>915</v>
      </c>
      <c r="U71" s="374" t="s">
        <v>227</v>
      </c>
    </row>
    <row r="72" spans="1:21" x14ac:dyDescent="0.25">
      <c r="A72" s="371" t="s">
        <v>4</v>
      </c>
      <c r="B72" s="371" t="s">
        <v>921</v>
      </c>
      <c r="C72" s="371" t="s">
        <v>922</v>
      </c>
      <c r="D72" s="377" t="s">
        <v>923</v>
      </c>
      <c r="E72" s="371" t="s">
        <v>924</v>
      </c>
      <c r="H72" s="374">
        <v>39</v>
      </c>
      <c r="I72" s="374" t="str">
        <f>HLOOKUP(Introduction!$G$4,nametranslations,H72,FALSE)</f>
        <v>Water: total</v>
      </c>
      <c r="L72" s="374" t="s">
        <v>925</v>
      </c>
      <c r="M72" s="374" t="s">
        <v>926</v>
      </c>
      <c r="N72" s="374" t="s">
        <v>927</v>
      </c>
      <c r="O72" s="374" t="s">
        <v>926</v>
      </c>
      <c r="P72" s="374" t="s">
        <v>928</v>
      </c>
      <c r="Q72" s="374" t="s">
        <v>929</v>
      </c>
      <c r="R72" s="374"/>
      <c r="S72" s="374"/>
      <c r="T72" s="374" t="s">
        <v>925</v>
      </c>
      <c r="U72" s="374" t="s">
        <v>227</v>
      </c>
    </row>
    <row r="73" spans="1:21" x14ac:dyDescent="0.25">
      <c r="A73" s="371" t="s">
        <v>8</v>
      </c>
      <c r="B73" s="371" t="s">
        <v>930</v>
      </c>
      <c r="C73" s="371" t="s">
        <v>931</v>
      </c>
      <c r="D73" s="377" t="s">
        <v>932</v>
      </c>
      <c r="E73" s="371" t="s">
        <v>933</v>
      </c>
      <c r="H73" s="374">
        <v>40</v>
      </c>
      <c r="I73" s="374" t="str">
        <f>HLOOKUP(Introduction!$G$4,nametranslations,H73,FALSE)</f>
        <v>Water: urban</v>
      </c>
      <c r="L73" s="374" t="s">
        <v>934</v>
      </c>
      <c r="M73" s="374" t="s">
        <v>935</v>
      </c>
      <c r="N73" s="374" t="s">
        <v>936</v>
      </c>
      <c r="O73" s="374" t="s">
        <v>937</v>
      </c>
      <c r="P73" s="374" t="s">
        <v>938</v>
      </c>
      <c r="Q73" s="374" t="s">
        <v>939</v>
      </c>
      <c r="R73" s="374"/>
      <c r="S73" s="374"/>
      <c r="T73" s="374" t="s">
        <v>934</v>
      </c>
      <c r="U73" s="374" t="s">
        <v>227</v>
      </c>
    </row>
    <row r="74" spans="1:21" x14ac:dyDescent="0.25">
      <c r="A74" s="376" t="s">
        <v>23</v>
      </c>
      <c r="B74" s="376" t="s">
        <v>940</v>
      </c>
      <c r="C74" s="376" t="s">
        <v>941</v>
      </c>
      <c r="D74" s="377" t="s">
        <v>942</v>
      </c>
      <c r="E74" s="376" t="s">
        <v>943</v>
      </c>
      <c r="H74" s="374">
        <v>41</v>
      </c>
      <c r="I74" s="374" t="str">
        <f>HLOOKUP(Introduction!$G$4,nametranslations,H74,FALSE)</f>
        <v>Water: rural</v>
      </c>
      <c r="L74" s="374" t="s">
        <v>944</v>
      </c>
      <c r="M74" s="374" t="s">
        <v>945</v>
      </c>
      <c r="N74" s="374" t="s">
        <v>945</v>
      </c>
      <c r="O74" s="374" t="s">
        <v>946</v>
      </c>
      <c r="P74" s="374" t="s">
        <v>947</v>
      </c>
      <c r="Q74" s="374" t="s">
        <v>948</v>
      </c>
      <c r="R74" s="374"/>
      <c r="S74" s="374"/>
      <c r="T74" s="374" t="s">
        <v>944</v>
      </c>
      <c r="U74" s="375" t="s">
        <v>229</v>
      </c>
    </row>
    <row r="75" spans="1:21" x14ac:dyDescent="0.25">
      <c r="A75" s="371" t="s">
        <v>19</v>
      </c>
      <c r="B75" s="371" t="s">
        <v>949</v>
      </c>
      <c r="C75" s="371" t="s">
        <v>950</v>
      </c>
      <c r="D75" s="377" t="s">
        <v>951</v>
      </c>
      <c r="E75" s="371" t="s">
        <v>952</v>
      </c>
      <c r="H75" s="374">
        <v>42</v>
      </c>
      <c r="I75" s="374" t="str">
        <f>HLOOKUP(Introduction!$G$4,nametranslations,H75,FALSE)</f>
        <v>Water: pre-primary</v>
      </c>
      <c r="L75" s="374" t="s">
        <v>953</v>
      </c>
      <c r="M75" s="374" t="s">
        <v>954</v>
      </c>
      <c r="N75" s="374" t="s">
        <v>955</v>
      </c>
      <c r="O75" s="374" t="s">
        <v>956</v>
      </c>
      <c r="P75" s="374" t="s">
        <v>957</v>
      </c>
      <c r="Q75" s="374" t="s">
        <v>958</v>
      </c>
      <c r="R75" s="374"/>
      <c r="S75" s="374"/>
      <c r="T75" s="374" t="s">
        <v>953</v>
      </c>
      <c r="U75" s="374" t="s">
        <v>227</v>
      </c>
    </row>
    <row r="76" spans="1:21" x14ac:dyDescent="0.25">
      <c r="A76" s="371" t="s">
        <v>137</v>
      </c>
      <c r="B76" s="371" t="s">
        <v>959</v>
      </c>
      <c r="C76" s="371" t="s">
        <v>960</v>
      </c>
      <c r="D76" s="377" t="s">
        <v>961</v>
      </c>
      <c r="E76" s="371" t="s">
        <v>962</v>
      </c>
      <c r="H76" s="374">
        <v>43</v>
      </c>
      <c r="I76" s="374" t="str">
        <f>HLOOKUP(Introduction!$G$4,nametranslations,H76,FALSE)</f>
        <v>Water: primary</v>
      </c>
      <c r="L76" s="374" t="s">
        <v>963</v>
      </c>
      <c r="M76" s="374" t="s">
        <v>964</v>
      </c>
      <c r="N76" s="374" t="s">
        <v>965</v>
      </c>
      <c r="O76" s="374" t="s">
        <v>966</v>
      </c>
      <c r="P76" s="374" t="s">
        <v>967</v>
      </c>
      <c r="Q76" s="374" t="s">
        <v>968</v>
      </c>
      <c r="R76" s="374"/>
      <c r="S76" s="374"/>
      <c r="T76" s="374" t="s">
        <v>963</v>
      </c>
      <c r="U76" s="374" t="s">
        <v>227</v>
      </c>
    </row>
    <row r="77" spans="1:21" x14ac:dyDescent="0.25">
      <c r="A77" s="371" t="s">
        <v>138</v>
      </c>
      <c r="B77" s="381" t="s">
        <v>969</v>
      </c>
      <c r="C77" s="371" t="s">
        <v>970</v>
      </c>
      <c r="D77" s="377" t="s">
        <v>515</v>
      </c>
      <c r="E77" s="371" t="s">
        <v>971</v>
      </c>
      <c r="H77" s="374">
        <v>44</v>
      </c>
      <c r="I77" s="374" t="str">
        <f>HLOOKUP(Introduction!$G$4,nametranslations,H77,FALSE)</f>
        <v>Water: secondary</v>
      </c>
      <c r="L77" s="374" t="s">
        <v>972</v>
      </c>
      <c r="M77" s="374" t="s">
        <v>973</v>
      </c>
      <c r="N77" s="374" t="s">
        <v>973</v>
      </c>
      <c r="O77" s="374" t="s">
        <v>974</v>
      </c>
      <c r="P77" s="374" t="s">
        <v>975</v>
      </c>
      <c r="Q77" s="374" t="s">
        <v>976</v>
      </c>
      <c r="R77" s="374"/>
      <c r="S77" s="374"/>
      <c r="T77" s="374" t="s">
        <v>972</v>
      </c>
      <c r="U77" s="375" t="s">
        <v>229</v>
      </c>
    </row>
    <row r="78" spans="1:21" x14ac:dyDescent="0.25">
      <c r="A78" s="371" t="s">
        <v>33</v>
      </c>
      <c r="B78" s="376" t="s">
        <v>522</v>
      </c>
      <c r="C78" s="371" t="s">
        <v>523</v>
      </c>
      <c r="D78" s="377" t="s">
        <v>524</v>
      </c>
      <c r="E78" s="371" t="s">
        <v>525</v>
      </c>
      <c r="H78" s="374">
        <v>45</v>
      </c>
      <c r="I78" s="374" t="str">
        <f>HLOOKUP(Introduction!$G$4,nametranslations,H78,FALSE)</f>
        <v>Sanitation: total</v>
      </c>
      <c r="L78" s="374" t="s">
        <v>977</v>
      </c>
      <c r="M78" s="374" t="s">
        <v>978</v>
      </c>
      <c r="N78" s="374" t="s">
        <v>979</v>
      </c>
      <c r="O78" s="374" t="s">
        <v>980</v>
      </c>
      <c r="P78" s="374" t="s">
        <v>981</v>
      </c>
      <c r="Q78" s="374" t="s">
        <v>982</v>
      </c>
      <c r="R78" s="374"/>
      <c r="S78" s="374"/>
      <c r="T78" s="374" t="s">
        <v>977</v>
      </c>
      <c r="U78" s="374" t="s">
        <v>227</v>
      </c>
    </row>
    <row r="79" spans="1:21" ht="39.6" x14ac:dyDescent="0.25">
      <c r="A79" s="381" t="s">
        <v>983</v>
      </c>
      <c r="B79" s="381" t="s">
        <v>984</v>
      </c>
      <c r="C79" s="381" t="s">
        <v>985</v>
      </c>
      <c r="D79" s="377" t="s">
        <v>986</v>
      </c>
      <c r="E79" s="381" t="s">
        <v>987</v>
      </c>
      <c r="H79" s="374">
        <v>46</v>
      </c>
      <c r="I79" s="374" t="str">
        <f>HLOOKUP(Introduction!$G$4,nametranslations,H79,FALSE)</f>
        <v>Sanitation: urban</v>
      </c>
      <c r="L79" s="374" t="s">
        <v>988</v>
      </c>
      <c r="M79" s="374" t="s">
        <v>989</v>
      </c>
      <c r="N79" s="374" t="s">
        <v>990</v>
      </c>
      <c r="O79" s="374" t="s">
        <v>989</v>
      </c>
      <c r="P79" s="374" t="s">
        <v>991</v>
      </c>
      <c r="Q79" s="374" t="s">
        <v>992</v>
      </c>
      <c r="R79" s="374"/>
      <c r="S79" s="374"/>
      <c r="T79" s="374" t="s">
        <v>988</v>
      </c>
      <c r="U79" s="374" t="s">
        <v>227</v>
      </c>
    </row>
    <row r="80" spans="1:21" x14ac:dyDescent="0.25">
      <c r="A80" s="371" t="s">
        <v>118</v>
      </c>
      <c r="B80" s="376" t="s">
        <v>993</v>
      </c>
      <c r="C80" s="371" t="s">
        <v>994</v>
      </c>
      <c r="D80" s="377" t="s">
        <v>995</v>
      </c>
      <c r="E80" s="371" t="s">
        <v>996</v>
      </c>
      <c r="H80" s="374">
        <v>47</v>
      </c>
      <c r="I80" s="374" t="str">
        <f>HLOOKUP(Introduction!$G$4,nametranslations,H80,FALSE)</f>
        <v>Sanitation: rural</v>
      </c>
      <c r="L80" s="374" t="s">
        <v>997</v>
      </c>
      <c r="M80" s="374" t="s">
        <v>998</v>
      </c>
      <c r="N80" s="374" t="s">
        <v>999</v>
      </c>
      <c r="O80" s="374" t="s">
        <v>998</v>
      </c>
      <c r="P80" s="374" t="s">
        <v>1000</v>
      </c>
      <c r="Q80" s="374" t="s">
        <v>1001</v>
      </c>
      <c r="R80" s="374"/>
      <c r="S80" s="374"/>
      <c r="T80" s="374" t="s">
        <v>997</v>
      </c>
      <c r="U80" s="374" t="s">
        <v>227</v>
      </c>
    </row>
    <row r="81" spans="1:21" ht="39.6" x14ac:dyDescent="0.25">
      <c r="A81" s="371" t="s">
        <v>1002</v>
      </c>
      <c r="B81" s="381" t="s">
        <v>1003</v>
      </c>
      <c r="C81" s="381" t="s">
        <v>1004</v>
      </c>
      <c r="D81" s="377" t="s">
        <v>1005</v>
      </c>
      <c r="E81" s="381" t="s">
        <v>1006</v>
      </c>
      <c r="H81" s="374">
        <v>48</v>
      </c>
      <c r="I81" s="374" t="str">
        <f>HLOOKUP(Introduction!$G$4,nametranslations,H81,FALSE)</f>
        <v>Sanitation: pre-primary</v>
      </c>
      <c r="L81" s="374" t="s">
        <v>1007</v>
      </c>
      <c r="M81" s="374" t="s">
        <v>1008</v>
      </c>
      <c r="N81" s="374" t="s">
        <v>1008</v>
      </c>
      <c r="O81" s="374" t="s">
        <v>1008</v>
      </c>
      <c r="P81" s="374" t="s">
        <v>1009</v>
      </c>
      <c r="Q81" s="374" t="s">
        <v>1010</v>
      </c>
      <c r="R81" s="374"/>
      <c r="S81" s="374"/>
      <c r="T81" s="374" t="s">
        <v>1007</v>
      </c>
      <c r="U81" s="374" t="s">
        <v>227</v>
      </c>
    </row>
    <row r="82" spans="1:21" x14ac:dyDescent="0.25">
      <c r="A82" s="373" t="s">
        <v>1011</v>
      </c>
      <c r="H82" s="374">
        <v>49</v>
      </c>
      <c r="I82" s="374" t="str">
        <f>HLOOKUP(Introduction!$G$4,nametranslations,H82,FALSE)</f>
        <v>Sanitation: primary</v>
      </c>
      <c r="L82" s="374" t="s">
        <v>1012</v>
      </c>
      <c r="M82" s="374" t="s">
        <v>1013</v>
      </c>
      <c r="N82" s="374" t="s">
        <v>1013</v>
      </c>
      <c r="O82" s="374" t="s">
        <v>1013</v>
      </c>
      <c r="P82" s="374" t="s">
        <v>1014</v>
      </c>
      <c r="Q82" s="374" t="s">
        <v>1015</v>
      </c>
      <c r="R82" s="374"/>
      <c r="S82" s="374"/>
      <c r="T82" s="374" t="s">
        <v>1012</v>
      </c>
      <c r="U82" s="374" t="s">
        <v>227</v>
      </c>
    </row>
    <row r="83" spans="1:21" x14ac:dyDescent="0.25">
      <c r="A83" s="371" t="s">
        <v>1016</v>
      </c>
      <c r="B83" s="376" t="s">
        <v>1017</v>
      </c>
      <c r="C83" s="376" t="s">
        <v>1018</v>
      </c>
      <c r="D83" s="376" t="s">
        <v>1019</v>
      </c>
      <c r="E83" s="376" t="s">
        <v>1020</v>
      </c>
      <c r="H83" s="374">
        <v>50</v>
      </c>
      <c r="I83" s="374" t="str">
        <f>HLOOKUP(Introduction!$G$4,nametranslations,H83,FALSE)</f>
        <v>Sanitation: secondary</v>
      </c>
      <c r="L83" s="374" t="s">
        <v>1021</v>
      </c>
      <c r="M83" s="374" t="s">
        <v>1022</v>
      </c>
      <c r="N83" s="374" t="s">
        <v>1023</v>
      </c>
      <c r="O83" s="374" t="s">
        <v>1022</v>
      </c>
      <c r="P83" s="374" t="s">
        <v>1024</v>
      </c>
      <c r="Q83" s="374" t="s">
        <v>1025</v>
      </c>
      <c r="R83" s="374"/>
      <c r="S83" s="374"/>
      <c r="T83" s="374" t="s">
        <v>1021</v>
      </c>
      <c r="U83" s="375" t="s">
        <v>229</v>
      </c>
    </row>
    <row r="84" spans="1:21" x14ac:dyDescent="0.25">
      <c r="A84" s="371" t="s">
        <v>34</v>
      </c>
      <c r="B84" s="376" t="s">
        <v>1026</v>
      </c>
      <c r="C84" s="376" t="s">
        <v>1027</v>
      </c>
      <c r="D84" s="376" t="s">
        <v>1028</v>
      </c>
      <c r="E84" s="376" t="s">
        <v>1029</v>
      </c>
      <c r="H84" s="374">
        <v>51</v>
      </c>
      <c r="I84" s="374" t="str">
        <f>HLOOKUP(Introduction!$G$4,nametranslations,H84,FALSE)</f>
        <v>Hygiene: total</v>
      </c>
      <c r="L84" s="374" t="s">
        <v>1030</v>
      </c>
      <c r="M84" s="374" t="s">
        <v>1031</v>
      </c>
      <c r="N84" s="374" t="s">
        <v>1031</v>
      </c>
      <c r="O84" s="374" t="s">
        <v>1032</v>
      </c>
      <c r="P84" s="374" t="s">
        <v>1033</v>
      </c>
      <c r="Q84" s="374" t="s">
        <v>1034</v>
      </c>
      <c r="R84" s="374"/>
      <c r="S84" s="374"/>
      <c r="T84" s="374" t="s">
        <v>1030</v>
      </c>
      <c r="U84" s="375" t="s">
        <v>229</v>
      </c>
    </row>
    <row r="85" spans="1:21" x14ac:dyDescent="0.25">
      <c r="A85" s="371" t="s">
        <v>1035</v>
      </c>
      <c r="B85" s="371" t="s">
        <v>1036</v>
      </c>
      <c r="C85" s="371" t="s">
        <v>1037</v>
      </c>
      <c r="D85" s="371" t="s">
        <v>1038</v>
      </c>
      <c r="E85" s="371" t="s">
        <v>885</v>
      </c>
      <c r="H85" s="374">
        <v>52</v>
      </c>
      <c r="I85" s="374" t="str">
        <f>HLOOKUP(Introduction!$G$4,nametranslations,H85,FALSE)</f>
        <v>Hygiene: urban</v>
      </c>
      <c r="L85" s="374" t="s">
        <v>1039</v>
      </c>
      <c r="M85" s="374" t="s">
        <v>1040</v>
      </c>
      <c r="N85" s="374" t="s">
        <v>1041</v>
      </c>
      <c r="O85" s="374" t="s">
        <v>1040</v>
      </c>
      <c r="P85" s="374" t="s">
        <v>1042</v>
      </c>
      <c r="Q85" s="374" t="s">
        <v>1043</v>
      </c>
      <c r="R85" s="374"/>
      <c r="S85" s="374"/>
      <c r="T85" s="374" t="s">
        <v>1039</v>
      </c>
      <c r="U85" s="374" t="s">
        <v>227</v>
      </c>
    </row>
    <row r="86" spans="1:21" x14ac:dyDescent="0.25">
      <c r="A86" s="371" t="s">
        <v>14</v>
      </c>
      <c r="B86" s="371" t="s">
        <v>433</v>
      </c>
      <c r="C86" s="371" t="s">
        <v>434</v>
      </c>
      <c r="D86" s="371" t="s">
        <v>435</v>
      </c>
      <c r="E86" s="371" t="s">
        <v>436</v>
      </c>
      <c r="H86" s="374">
        <v>53</v>
      </c>
      <c r="I86" s="374" t="str">
        <f>HLOOKUP(Introduction!$G$4,nametranslations,H86,FALSE)</f>
        <v>Hygiene: rural</v>
      </c>
      <c r="L86" s="374" t="s">
        <v>1044</v>
      </c>
      <c r="M86" s="374" t="s">
        <v>1045</v>
      </c>
      <c r="N86" s="374" t="s">
        <v>1046</v>
      </c>
      <c r="O86" s="374" t="s">
        <v>1045</v>
      </c>
      <c r="P86" s="374" t="s">
        <v>1047</v>
      </c>
      <c r="Q86" s="374" t="s">
        <v>1048</v>
      </c>
      <c r="R86" s="374"/>
      <c r="S86" s="374"/>
      <c r="T86" s="374" t="s">
        <v>1044</v>
      </c>
      <c r="U86" s="374" t="s">
        <v>229</v>
      </c>
    </row>
    <row r="87" spans="1:21" x14ac:dyDescent="0.25">
      <c r="A87" s="371" t="s">
        <v>15</v>
      </c>
      <c r="B87" s="371" t="s">
        <v>441</v>
      </c>
      <c r="C87" s="371" t="s">
        <v>442</v>
      </c>
      <c r="D87" s="371" t="s">
        <v>443</v>
      </c>
      <c r="E87" s="371" t="s">
        <v>1049</v>
      </c>
      <c r="H87" s="374">
        <v>54</v>
      </c>
      <c r="I87" s="374" t="str">
        <f>HLOOKUP(Introduction!$G$4,nametranslations,H87,FALSE)</f>
        <v>Hygiene: pre-primary</v>
      </c>
      <c r="L87" s="374" t="s">
        <v>1050</v>
      </c>
      <c r="M87" s="374" t="s">
        <v>1051</v>
      </c>
      <c r="N87" s="374" t="s">
        <v>1052</v>
      </c>
      <c r="O87" s="374" t="s">
        <v>1053</v>
      </c>
      <c r="P87" s="374" t="s">
        <v>1054</v>
      </c>
      <c r="Q87" s="374" t="s">
        <v>1055</v>
      </c>
      <c r="R87" s="374"/>
      <c r="S87" s="374"/>
      <c r="T87" s="374" t="s">
        <v>1050</v>
      </c>
      <c r="U87" s="375" t="s">
        <v>229</v>
      </c>
    </row>
    <row r="88" spans="1:21" x14ac:dyDescent="0.25">
      <c r="A88" s="371" t="s">
        <v>6</v>
      </c>
      <c r="B88" s="376" t="s">
        <v>1056</v>
      </c>
      <c r="C88" s="376" t="s">
        <v>1057</v>
      </c>
      <c r="D88" s="376" t="s">
        <v>1058</v>
      </c>
      <c r="E88" s="376" t="s">
        <v>1059</v>
      </c>
      <c r="H88" s="374">
        <v>55</v>
      </c>
      <c r="I88" s="374" t="str">
        <f>HLOOKUP(Introduction!$G$4,nametranslations,H88,FALSE)</f>
        <v>Hygiene: primary</v>
      </c>
      <c r="L88" s="374" t="s">
        <v>1060</v>
      </c>
      <c r="M88" s="374" t="s">
        <v>1061</v>
      </c>
      <c r="N88" s="374" t="s">
        <v>1062</v>
      </c>
      <c r="O88" s="374" t="s">
        <v>1063</v>
      </c>
      <c r="P88" s="374" t="s">
        <v>1064</v>
      </c>
      <c r="Q88" s="374" t="s">
        <v>1065</v>
      </c>
      <c r="R88" s="374"/>
      <c r="S88" s="374"/>
      <c r="T88" s="374" t="s">
        <v>1060</v>
      </c>
      <c r="U88" s="374" t="s">
        <v>229</v>
      </c>
    </row>
    <row r="89" spans="1:21" x14ac:dyDescent="0.25">
      <c r="A89" s="371" t="s">
        <v>5</v>
      </c>
      <c r="B89" s="376" t="s">
        <v>1066</v>
      </c>
      <c r="C89" s="376" t="s">
        <v>1067</v>
      </c>
      <c r="D89" s="376" t="s">
        <v>1068</v>
      </c>
      <c r="E89" s="376" t="s">
        <v>1069</v>
      </c>
      <c r="H89" s="374">
        <v>56</v>
      </c>
      <c r="I89" s="374" t="str">
        <f>HLOOKUP(Introduction!$G$4,nametranslations,H89,FALSE)</f>
        <v>Hygiene: secondary</v>
      </c>
      <c r="L89" s="374" t="s">
        <v>1070</v>
      </c>
      <c r="M89" s="374" t="s">
        <v>1071</v>
      </c>
      <c r="N89" s="374" t="s">
        <v>1072</v>
      </c>
      <c r="O89" s="374" t="s">
        <v>1073</v>
      </c>
      <c r="P89" s="374" t="s">
        <v>1074</v>
      </c>
      <c r="Q89" s="374" t="s">
        <v>1075</v>
      </c>
      <c r="R89" s="374"/>
      <c r="S89" s="374"/>
      <c r="T89" s="374" t="s">
        <v>1070</v>
      </c>
      <c r="U89" s="374" t="s">
        <v>227</v>
      </c>
    </row>
    <row r="90" spans="1:21" x14ac:dyDescent="0.25">
      <c r="A90" s="371" t="s">
        <v>20</v>
      </c>
      <c r="B90" s="371" t="s">
        <v>1076</v>
      </c>
      <c r="C90" s="371" t="s">
        <v>1077</v>
      </c>
      <c r="D90" s="371" t="s">
        <v>1078</v>
      </c>
      <c r="E90" s="371" t="s">
        <v>1079</v>
      </c>
      <c r="H90" s="374"/>
      <c r="I90" s="374"/>
      <c r="L90" s="374" t="s">
        <v>1080</v>
      </c>
      <c r="M90" s="374" t="s">
        <v>1081</v>
      </c>
      <c r="N90" s="374" t="s">
        <v>1082</v>
      </c>
      <c r="O90" s="374" t="s">
        <v>1083</v>
      </c>
      <c r="P90" s="374" t="s">
        <v>1084</v>
      </c>
      <c r="Q90" s="374" t="s">
        <v>1085</v>
      </c>
      <c r="R90" s="374"/>
      <c r="S90" s="374"/>
      <c r="T90" s="374" t="s">
        <v>1080</v>
      </c>
      <c r="U90" s="374" t="s">
        <v>227</v>
      </c>
    </row>
    <row r="91" spans="1:21" x14ac:dyDescent="0.25">
      <c r="A91" s="371" t="s">
        <v>26</v>
      </c>
      <c r="B91" s="371" t="s">
        <v>1086</v>
      </c>
      <c r="C91" s="371" t="s">
        <v>1087</v>
      </c>
      <c r="D91" s="371" t="s">
        <v>1088</v>
      </c>
      <c r="E91" s="371" t="s">
        <v>1089</v>
      </c>
      <c r="I91" s="374"/>
      <c r="L91" s="374" t="s">
        <v>1090</v>
      </c>
      <c r="M91" s="374" t="s">
        <v>1091</v>
      </c>
      <c r="N91" s="374" t="s">
        <v>1091</v>
      </c>
      <c r="O91" s="374" t="s">
        <v>1091</v>
      </c>
      <c r="P91" s="374" t="s">
        <v>1092</v>
      </c>
      <c r="Q91" s="374" t="s">
        <v>1093</v>
      </c>
      <c r="R91" s="374"/>
      <c r="S91" s="374"/>
      <c r="T91" s="374" t="s">
        <v>1090</v>
      </c>
      <c r="U91" s="375" t="s">
        <v>228</v>
      </c>
    </row>
    <row r="92" spans="1:21" x14ac:dyDescent="0.25">
      <c r="A92" s="371" t="s">
        <v>105</v>
      </c>
      <c r="B92" s="376" t="s">
        <v>1094</v>
      </c>
      <c r="C92" s="376" t="s">
        <v>1095</v>
      </c>
      <c r="D92" s="376" t="s">
        <v>1096</v>
      </c>
      <c r="E92" s="376" t="s">
        <v>1097</v>
      </c>
      <c r="I92" s="374"/>
      <c r="L92" s="374" t="s">
        <v>1098</v>
      </c>
      <c r="M92" s="374" t="s">
        <v>1099</v>
      </c>
      <c r="N92" s="374" t="s">
        <v>1100</v>
      </c>
      <c r="O92" s="374" t="s">
        <v>1101</v>
      </c>
      <c r="P92" s="374" t="s">
        <v>1102</v>
      </c>
      <c r="Q92" s="374" t="s">
        <v>1103</v>
      </c>
      <c r="R92" s="374"/>
      <c r="S92" s="374"/>
      <c r="T92" s="374" t="s">
        <v>1098</v>
      </c>
      <c r="U92" s="375" t="s">
        <v>229</v>
      </c>
    </row>
    <row r="93" spans="1:21" x14ac:dyDescent="0.25">
      <c r="A93" s="371" t="s">
        <v>104</v>
      </c>
      <c r="B93" s="376" t="s">
        <v>1104</v>
      </c>
      <c r="C93" s="376" t="s">
        <v>1105</v>
      </c>
      <c r="D93" s="376" t="s">
        <v>1106</v>
      </c>
      <c r="E93" s="376" t="s">
        <v>1107</v>
      </c>
      <c r="I93" s="374"/>
      <c r="L93" s="374" t="s">
        <v>1108</v>
      </c>
      <c r="M93" s="374" t="s">
        <v>1109</v>
      </c>
      <c r="N93" s="374" t="s">
        <v>1109</v>
      </c>
      <c r="O93" s="374" t="s">
        <v>1109</v>
      </c>
      <c r="P93" s="374" t="s">
        <v>1110</v>
      </c>
      <c r="Q93" s="374" t="s">
        <v>1111</v>
      </c>
      <c r="R93" s="374"/>
      <c r="S93" s="374"/>
      <c r="T93" s="374" t="s">
        <v>1108</v>
      </c>
      <c r="U93" s="374" t="s">
        <v>227</v>
      </c>
    </row>
    <row r="94" spans="1:21" x14ac:dyDescent="0.25">
      <c r="A94" s="371" t="s">
        <v>1112</v>
      </c>
      <c r="B94" s="376" t="s">
        <v>1112</v>
      </c>
      <c r="C94" s="376" t="s">
        <v>1112</v>
      </c>
      <c r="D94" s="376" t="s">
        <v>1113</v>
      </c>
      <c r="E94" s="376" t="s">
        <v>1112</v>
      </c>
      <c r="I94" s="374"/>
      <c r="L94" s="374" t="s">
        <v>1114</v>
      </c>
      <c r="M94" s="374" t="s">
        <v>1115</v>
      </c>
      <c r="N94" s="374" t="s">
        <v>1115</v>
      </c>
      <c r="O94" s="374" t="s">
        <v>1115</v>
      </c>
      <c r="P94" s="374" t="s">
        <v>1116</v>
      </c>
      <c r="Q94" s="374" t="s">
        <v>1117</v>
      </c>
      <c r="R94" s="374"/>
      <c r="S94" s="374"/>
      <c r="T94" s="374" t="s">
        <v>1114</v>
      </c>
      <c r="U94" s="374" t="s">
        <v>227</v>
      </c>
    </row>
    <row r="95" spans="1:21" x14ac:dyDescent="0.25">
      <c r="A95" s="376" t="s">
        <v>1118</v>
      </c>
      <c r="B95" s="376" t="s">
        <v>1119</v>
      </c>
      <c r="C95" s="376" t="s">
        <v>1120</v>
      </c>
      <c r="D95" s="376" t="s">
        <v>1121</v>
      </c>
      <c r="E95" s="376" t="s">
        <v>1122</v>
      </c>
      <c r="I95" s="374"/>
      <c r="L95" s="374" t="s">
        <v>1123</v>
      </c>
      <c r="M95" s="374" t="s">
        <v>1124</v>
      </c>
      <c r="N95" s="374" t="s">
        <v>1125</v>
      </c>
      <c r="O95" s="374" t="s">
        <v>1126</v>
      </c>
      <c r="P95" s="374" t="s">
        <v>1127</v>
      </c>
      <c r="Q95" s="374" t="s">
        <v>1128</v>
      </c>
      <c r="R95" s="374"/>
      <c r="S95" s="374"/>
      <c r="T95" s="374" t="s">
        <v>1123</v>
      </c>
      <c r="U95" s="374" t="s">
        <v>227</v>
      </c>
    </row>
    <row r="96" spans="1:21" x14ac:dyDescent="0.25">
      <c r="A96" s="371" t="s">
        <v>1129</v>
      </c>
      <c r="B96" s="376" t="s">
        <v>1130</v>
      </c>
      <c r="C96" s="376" t="s">
        <v>1131</v>
      </c>
      <c r="D96" s="376" t="s">
        <v>1132</v>
      </c>
      <c r="E96" s="376" t="s">
        <v>1133</v>
      </c>
      <c r="I96" s="374"/>
      <c r="L96" s="374" t="s">
        <v>1134</v>
      </c>
      <c r="M96" s="374" t="s">
        <v>1135</v>
      </c>
      <c r="N96" s="374" t="s">
        <v>1136</v>
      </c>
      <c r="O96" s="374" t="s">
        <v>1137</v>
      </c>
      <c r="P96" s="374" t="s">
        <v>1138</v>
      </c>
      <c r="Q96" s="374" t="s">
        <v>1139</v>
      </c>
      <c r="R96" s="374"/>
      <c r="S96" s="374"/>
      <c r="T96" s="374" t="s">
        <v>1134</v>
      </c>
      <c r="U96" s="374" t="s">
        <v>227</v>
      </c>
    </row>
    <row r="97" spans="1:21" x14ac:dyDescent="0.25">
      <c r="A97" s="376" t="s">
        <v>140</v>
      </c>
      <c r="B97" s="376" t="s">
        <v>1140</v>
      </c>
      <c r="C97" s="376" t="s">
        <v>1141</v>
      </c>
      <c r="D97" s="376" t="s">
        <v>1142</v>
      </c>
      <c r="E97" s="376" t="s">
        <v>1143</v>
      </c>
      <c r="I97" s="374"/>
      <c r="L97" s="374" t="s">
        <v>1144</v>
      </c>
      <c r="M97" s="374" t="s">
        <v>1145</v>
      </c>
      <c r="N97" s="374" t="s">
        <v>1145</v>
      </c>
      <c r="O97" s="374" t="s">
        <v>1145</v>
      </c>
      <c r="P97" s="374" t="s">
        <v>1146</v>
      </c>
      <c r="Q97" s="374" t="s">
        <v>1147</v>
      </c>
      <c r="R97" s="374"/>
      <c r="S97" s="374"/>
      <c r="T97" s="374" t="s">
        <v>1144</v>
      </c>
      <c r="U97" s="375" t="s">
        <v>228</v>
      </c>
    </row>
    <row r="98" spans="1:21" x14ac:dyDescent="0.25">
      <c r="A98" s="371" t="s">
        <v>1148</v>
      </c>
      <c r="B98" s="376" t="s">
        <v>1149</v>
      </c>
      <c r="C98" s="376" t="s">
        <v>1150</v>
      </c>
      <c r="D98" s="376" t="s">
        <v>1151</v>
      </c>
      <c r="E98" s="376" t="s">
        <v>1152</v>
      </c>
      <c r="I98" s="374"/>
      <c r="L98" s="374" t="s">
        <v>1153</v>
      </c>
      <c r="M98" s="374" t="s">
        <v>1154</v>
      </c>
      <c r="N98" s="374" t="s">
        <v>1155</v>
      </c>
      <c r="O98" s="374" t="s">
        <v>1156</v>
      </c>
      <c r="P98" s="374" t="s">
        <v>1157</v>
      </c>
      <c r="Q98" s="374" t="s">
        <v>1158</v>
      </c>
      <c r="R98" s="374"/>
      <c r="S98" s="374"/>
      <c r="T98" s="374" t="s">
        <v>1153</v>
      </c>
      <c r="U98" s="374" t="s">
        <v>227</v>
      </c>
    </row>
    <row r="99" spans="1:21" x14ac:dyDescent="0.25">
      <c r="A99" s="376" t="s">
        <v>1159</v>
      </c>
      <c r="B99" s="376" t="s">
        <v>1159</v>
      </c>
      <c r="C99" s="376" t="s">
        <v>1159</v>
      </c>
      <c r="D99" s="376" t="s">
        <v>1160</v>
      </c>
      <c r="E99" s="376" t="s">
        <v>1161</v>
      </c>
      <c r="I99" s="374"/>
      <c r="L99" s="374" t="s">
        <v>1162</v>
      </c>
      <c r="M99" s="374" t="s">
        <v>1163</v>
      </c>
      <c r="N99" s="374" t="s">
        <v>1164</v>
      </c>
      <c r="O99" s="374" t="s">
        <v>1165</v>
      </c>
      <c r="P99" s="374" t="s">
        <v>1166</v>
      </c>
      <c r="Q99" s="374" t="s">
        <v>1167</v>
      </c>
      <c r="R99" s="374"/>
      <c r="S99" s="374"/>
      <c r="T99" s="374" t="s">
        <v>1162</v>
      </c>
      <c r="U99" s="374" t="s">
        <v>229</v>
      </c>
    </row>
    <row r="100" spans="1:21" x14ac:dyDescent="0.25">
      <c r="A100" s="373" t="s">
        <v>1168</v>
      </c>
      <c r="I100" s="374"/>
      <c r="L100" s="374" t="s">
        <v>1169</v>
      </c>
      <c r="M100" s="374" t="s">
        <v>1170</v>
      </c>
      <c r="N100" s="374" t="s">
        <v>1171</v>
      </c>
      <c r="O100" s="374" t="s">
        <v>1172</v>
      </c>
      <c r="P100" s="374" t="s">
        <v>1173</v>
      </c>
      <c r="Q100" s="374" t="s">
        <v>1174</v>
      </c>
      <c r="R100" s="374"/>
      <c r="S100" s="374"/>
      <c r="T100" s="374" t="s">
        <v>1169</v>
      </c>
      <c r="U100" s="374" t="s">
        <v>227</v>
      </c>
    </row>
    <row r="101" spans="1:21" x14ac:dyDescent="0.25">
      <c r="A101" s="371" t="s">
        <v>25</v>
      </c>
      <c r="B101" s="376" t="s">
        <v>1175</v>
      </c>
      <c r="C101" s="376" t="s">
        <v>1176</v>
      </c>
      <c r="D101" s="376" t="s">
        <v>1177</v>
      </c>
      <c r="E101" s="376" t="s">
        <v>1178</v>
      </c>
      <c r="I101" s="374"/>
      <c r="L101" s="374" t="s">
        <v>1179</v>
      </c>
      <c r="M101" s="374" t="s">
        <v>1180</v>
      </c>
      <c r="N101" s="374" t="s">
        <v>1181</v>
      </c>
      <c r="O101" s="374" t="s">
        <v>1180</v>
      </c>
      <c r="P101" s="374" t="s">
        <v>1182</v>
      </c>
      <c r="Q101" s="374" t="s">
        <v>1183</v>
      </c>
      <c r="R101" s="374"/>
      <c r="S101" s="374"/>
      <c r="T101" s="374" t="s">
        <v>1179</v>
      </c>
      <c r="U101" s="374" t="s">
        <v>227</v>
      </c>
    </row>
    <row r="102" spans="1:21" x14ac:dyDescent="0.25">
      <c r="A102" s="371" t="s">
        <v>53</v>
      </c>
      <c r="B102" s="376" t="s">
        <v>1184</v>
      </c>
      <c r="C102" s="376" t="s">
        <v>1185</v>
      </c>
      <c r="D102" s="376" t="s">
        <v>1186</v>
      </c>
      <c r="E102" s="376" t="s">
        <v>1187</v>
      </c>
      <c r="I102" s="374"/>
      <c r="L102" s="374" t="s">
        <v>1188</v>
      </c>
      <c r="M102" s="374" t="s">
        <v>1189</v>
      </c>
      <c r="N102" s="374" t="s">
        <v>1190</v>
      </c>
      <c r="O102" s="374" t="s">
        <v>1191</v>
      </c>
      <c r="P102" s="374" t="s">
        <v>1192</v>
      </c>
      <c r="Q102" s="374" t="s">
        <v>1193</v>
      </c>
      <c r="R102" s="374"/>
      <c r="S102" s="374"/>
      <c r="T102" s="374" t="s">
        <v>1188</v>
      </c>
      <c r="U102" s="374" t="s">
        <v>227</v>
      </c>
    </row>
    <row r="103" spans="1:21" x14ac:dyDescent="0.25">
      <c r="A103" s="371" t="s">
        <v>22</v>
      </c>
      <c r="B103" s="376" t="s">
        <v>1194</v>
      </c>
      <c r="C103" s="376" t="s">
        <v>1195</v>
      </c>
      <c r="D103" s="376" t="s">
        <v>1196</v>
      </c>
      <c r="E103" s="376" t="s">
        <v>1197</v>
      </c>
      <c r="I103" s="374"/>
      <c r="L103" s="374" t="s">
        <v>1198</v>
      </c>
      <c r="M103" s="374" t="s">
        <v>1199</v>
      </c>
      <c r="N103" s="374" t="s">
        <v>1200</v>
      </c>
      <c r="O103" s="374" t="s">
        <v>1199</v>
      </c>
      <c r="P103" s="374" t="s">
        <v>1201</v>
      </c>
      <c r="Q103" s="374" t="s">
        <v>1202</v>
      </c>
      <c r="R103" s="374"/>
      <c r="S103" s="374"/>
      <c r="T103" s="374" t="s">
        <v>1198</v>
      </c>
      <c r="U103" s="374" t="s">
        <v>227</v>
      </c>
    </row>
    <row r="104" spans="1:21" x14ac:dyDescent="0.25">
      <c r="A104" s="371" t="s">
        <v>0</v>
      </c>
      <c r="B104" s="376" t="s">
        <v>1203</v>
      </c>
      <c r="C104" s="376" t="s">
        <v>1204</v>
      </c>
      <c r="D104" s="376" t="s">
        <v>1205</v>
      </c>
      <c r="E104" s="376" t="s">
        <v>1206</v>
      </c>
      <c r="I104" s="374"/>
      <c r="L104" s="374" t="s">
        <v>1207</v>
      </c>
      <c r="M104" s="374" t="s">
        <v>1208</v>
      </c>
      <c r="N104" s="374" t="s">
        <v>1209</v>
      </c>
      <c r="O104" s="374" t="s">
        <v>1210</v>
      </c>
      <c r="P104" s="374" t="s">
        <v>1211</v>
      </c>
      <c r="Q104" s="374" t="s">
        <v>1212</v>
      </c>
      <c r="R104" s="374"/>
      <c r="S104" s="374"/>
      <c r="T104" s="374" t="s">
        <v>1207</v>
      </c>
      <c r="U104" s="374" t="s">
        <v>227</v>
      </c>
    </row>
    <row r="105" spans="1:21" x14ac:dyDescent="0.25">
      <c r="A105" s="371" t="s">
        <v>35</v>
      </c>
      <c r="B105" s="376" t="s">
        <v>1213</v>
      </c>
      <c r="C105" s="376" t="s">
        <v>1213</v>
      </c>
      <c r="D105" s="376" t="s">
        <v>1214</v>
      </c>
      <c r="E105" s="376" t="s">
        <v>1215</v>
      </c>
      <c r="I105" s="374"/>
      <c r="L105" s="374" t="s">
        <v>1216</v>
      </c>
      <c r="M105" s="374" t="s">
        <v>1217</v>
      </c>
      <c r="N105" s="374" t="s">
        <v>1218</v>
      </c>
      <c r="O105" s="374" t="s">
        <v>1219</v>
      </c>
      <c r="P105" s="374" t="s">
        <v>1220</v>
      </c>
      <c r="Q105" s="374" t="s">
        <v>1221</v>
      </c>
      <c r="R105" s="374"/>
      <c r="S105" s="374"/>
      <c r="T105" s="374" t="s">
        <v>1216</v>
      </c>
      <c r="U105" s="374" t="s">
        <v>227</v>
      </c>
    </row>
    <row r="106" spans="1:21" x14ac:dyDescent="0.25">
      <c r="A106" s="371" t="s">
        <v>197</v>
      </c>
      <c r="B106" s="376" t="s">
        <v>1222</v>
      </c>
      <c r="C106" s="376" t="s">
        <v>1223</v>
      </c>
      <c r="D106" s="376" t="s">
        <v>1224</v>
      </c>
      <c r="E106" s="376" t="s">
        <v>1225</v>
      </c>
      <c r="I106" s="374"/>
      <c r="L106" s="374" t="s">
        <v>1226</v>
      </c>
      <c r="M106" s="374" t="s">
        <v>1227</v>
      </c>
      <c r="N106" s="374" t="s">
        <v>1228</v>
      </c>
      <c r="O106" s="374" t="s">
        <v>1229</v>
      </c>
      <c r="P106" s="374" t="s">
        <v>1230</v>
      </c>
      <c r="Q106" s="374" t="s">
        <v>1231</v>
      </c>
      <c r="R106" s="374"/>
      <c r="S106" s="374"/>
      <c r="T106" s="374" t="s">
        <v>1226</v>
      </c>
      <c r="U106" s="374" t="s">
        <v>227</v>
      </c>
    </row>
    <row r="107" spans="1:21" x14ac:dyDescent="0.25">
      <c r="A107" s="371" t="s">
        <v>93</v>
      </c>
      <c r="B107" s="376" t="s">
        <v>1232</v>
      </c>
      <c r="C107" s="376" t="s">
        <v>1233</v>
      </c>
      <c r="D107" s="376" t="s">
        <v>1234</v>
      </c>
      <c r="E107" s="376" t="s">
        <v>1235</v>
      </c>
      <c r="L107" s="374" t="s">
        <v>1236</v>
      </c>
      <c r="M107" s="374" t="s">
        <v>1237</v>
      </c>
      <c r="N107" s="374" t="s">
        <v>1237</v>
      </c>
      <c r="O107" s="374" t="s">
        <v>1237</v>
      </c>
      <c r="P107" s="374" t="s">
        <v>1238</v>
      </c>
      <c r="Q107" s="374" t="s">
        <v>1239</v>
      </c>
      <c r="R107" s="374"/>
      <c r="S107" s="374"/>
      <c r="T107" s="374" t="s">
        <v>1236</v>
      </c>
      <c r="U107" s="375" t="s">
        <v>231</v>
      </c>
    </row>
    <row r="108" spans="1:21" x14ac:dyDescent="0.25">
      <c r="A108" s="371" t="s">
        <v>94</v>
      </c>
      <c r="B108" s="376" t="s">
        <v>1240</v>
      </c>
      <c r="C108" s="376" t="s">
        <v>1241</v>
      </c>
      <c r="D108" s="376" t="s">
        <v>1242</v>
      </c>
      <c r="E108" s="376" t="s">
        <v>1243</v>
      </c>
      <c r="I108" s="379" t="s">
        <v>1244</v>
      </c>
      <c r="L108" s="374" t="s">
        <v>1245</v>
      </c>
      <c r="M108" s="374" t="s">
        <v>1246</v>
      </c>
      <c r="N108" s="374" t="s">
        <v>1247</v>
      </c>
      <c r="O108" s="374" t="s">
        <v>1248</v>
      </c>
      <c r="P108" s="374" t="s">
        <v>1249</v>
      </c>
      <c r="Q108" s="374" t="s">
        <v>1250</v>
      </c>
      <c r="R108" s="374"/>
      <c r="S108" s="374"/>
      <c r="T108" s="374" t="s">
        <v>1245</v>
      </c>
      <c r="U108" s="374" t="s">
        <v>227</v>
      </c>
    </row>
    <row r="109" spans="1:21" x14ac:dyDescent="0.25">
      <c r="A109" s="371" t="s">
        <v>54</v>
      </c>
      <c r="B109" s="376" t="s">
        <v>1251</v>
      </c>
      <c r="C109" s="376" t="s">
        <v>1252</v>
      </c>
      <c r="D109" s="376" t="s">
        <v>1253</v>
      </c>
      <c r="E109" s="376" t="s">
        <v>1254</v>
      </c>
      <c r="I109" s="374" t="str">
        <f>HLOOKUP(Introduction!$G$4,nametranslations,94,FALSE)</f>
        <v>EMIS</v>
      </c>
      <c r="L109" s="374" t="s">
        <v>1255</v>
      </c>
      <c r="M109" s="374" t="s">
        <v>1256</v>
      </c>
      <c r="N109" s="374" t="s">
        <v>1257</v>
      </c>
      <c r="O109" s="374" t="s">
        <v>1256</v>
      </c>
      <c r="P109" s="374" t="s">
        <v>1258</v>
      </c>
      <c r="Q109" s="374" t="s">
        <v>1259</v>
      </c>
      <c r="R109" s="374"/>
      <c r="S109" s="374"/>
      <c r="T109" s="374" t="s">
        <v>1255</v>
      </c>
      <c r="U109" s="374" t="s">
        <v>227</v>
      </c>
    </row>
    <row r="110" spans="1:21" x14ac:dyDescent="0.25">
      <c r="A110" s="371" t="s">
        <v>199</v>
      </c>
      <c r="B110" s="376" t="s">
        <v>1260</v>
      </c>
      <c r="C110" s="376" t="s">
        <v>1261</v>
      </c>
      <c r="D110" s="376" t="s">
        <v>1262</v>
      </c>
      <c r="E110" s="376" t="s">
        <v>1263</v>
      </c>
      <c r="I110" s="374" t="str">
        <f>HLOOKUP(Introduction!$G$4,nametranslations,95,FALSE)</f>
        <v>Survey</v>
      </c>
      <c r="L110" s="374" t="s">
        <v>1264</v>
      </c>
      <c r="M110" s="374" t="s">
        <v>1265</v>
      </c>
      <c r="N110" s="374" t="s">
        <v>1266</v>
      </c>
      <c r="O110" s="374" t="s">
        <v>1267</v>
      </c>
      <c r="P110" s="374" t="s">
        <v>1268</v>
      </c>
      <c r="Q110" s="374" t="s">
        <v>1269</v>
      </c>
      <c r="R110" s="374"/>
      <c r="S110" s="374"/>
      <c r="T110" s="374" t="s">
        <v>1264</v>
      </c>
      <c r="U110" s="374" t="s">
        <v>229</v>
      </c>
    </row>
    <row r="111" spans="1:21" x14ac:dyDescent="0.25">
      <c r="A111" s="371" t="s">
        <v>12</v>
      </c>
      <c r="B111" s="371" t="s">
        <v>1270</v>
      </c>
      <c r="C111" s="376" t="s">
        <v>1271</v>
      </c>
      <c r="D111" s="376" t="s">
        <v>1272</v>
      </c>
      <c r="E111" s="376" t="s">
        <v>1273</v>
      </c>
      <c r="I111" s="374" t="str">
        <f>HLOOKUP(Introduction!$G$4,nametranslations,96,FALSE)</f>
        <v>Census</v>
      </c>
      <c r="L111" s="374" t="s">
        <v>1274</v>
      </c>
      <c r="M111" s="374" t="s">
        <v>1275</v>
      </c>
      <c r="N111" s="374" t="s">
        <v>1276</v>
      </c>
      <c r="O111" s="374" t="s">
        <v>1275</v>
      </c>
      <c r="P111" s="374" t="s">
        <v>1277</v>
      </c>
      <c r="Q111" s="374" t="s">
        <v>1278</v>
      </c>
      <c r="R111" s="374"/>
      <c r="S111" s="374"/>
      <c r="T111" s="374" t="s">
        <v>1274</v>
      </c>
      <c r="U111" s="374" t="s">
        <v>227</v>
      </c>
    </row>
    <row r="112" spans="1:21" x14ac:dyDescent="0.25">
      <c r="A112" s="371" t="s">
        <v>205</v>
      </c>
      <c r="B112" s="376" t="s">
        <v>1279</v>
      </c>
      <c r="C112" s="376" t="s">
        <v>1280</v>
      </c>
      <c r="D112" s="376" t="s">
        <v>1281</v>
      </c>
      <c r="E112" s="376" t="s">
        <v>1282</v>
      </c>
      <c r="I112" s="374" t="str">
        <f>HLOOKUP(Introduction!$G$4,nametranslations,97,FALSE)</f>
        <v>Other</v>
      </c>
      <c r="L112" s="374" t="s">
        <v>1283</v>
      </c>
      <c r="M112" s="374" t="s">
        <v>1284</v>
      </c>
      <c r="N112" s="374" t="s">
        <v>1284</v>
      </c>
      <c r="O112" s="374" t="s">
        <v>1284</v>
      </c>
      <c r="P112" s="374" t="s">
        <v>1285</v>
      </c>
      <c r="Q112" s="374" t="s">
        <v>1286</v>
      </c>
      <c r="R112" s="374"/>
      <c r="S112" s="374"/>
      <c r="T112" s="374" t="s">
        <v>1283</v>
      </c>
      <c r="U112" s="374" t="s">
        <v>227</v>
      </c>
    </row>
    <row r="113" spans="1:21" x14ac:dyDescent="0.25">
      <c r="A113" s="371" t="s">
        <v>206</v>
      </c>
      <c r="B113" s="376" t="s">
        <v>1287</v>
      </c>
      <c r="C113" s="376" t="s">
        <v>1288</v>
      </c>
      <c r="D113" s="376" t="s">
        <v>1289</v>
      </c>
      <c r="E113" s="376" t="s">
        <v>1290</v>
      </c>
      <c r="I113" s="374" t="str">
        <f>HLOOKUP(Introduction!$G$4,nametranslations,98,FALSE)</f>
        <v>Survey with microdata</v>
      </c>
      <c r="L113" s="374" t="s">
        <v>1291</v>
      </c>
      <c r="M113" s="374" t="s">
        <v>1292</v>
      </c>
      <c r="N113" s="374" t="s">
        <v>1293</v>
      </c>
      <c r="O113" s="374" t="s">
        <v>1294</v>
      </c>
      <c r="P113" s="374" t="s">
        <v>1295</v>
      </c>
      <c r="Q113" s="374" t="s">
        <v>1296</v>
      </c>
      <c r="R113" s="374"/>
      <c r="S113" s="374"/>
      <c r="T113" s="374" t="s">
        <v>1291</v>
      </c>
      <c r="U113" s="375" t="s">
        <v>231</v>
      </c>
    </row>
    <row r="114" spans="1:21" x14ac:dyDescent="0.25">
      <c r="A114" s="371" t="s">
        <v>207</v>
      </c>
      <c r="B114" s="376" t="s">
        <v>1297</v>
      </c>
      <c r="C114" s="376" t="s">
        <v>1298</v>
      </c>
      <c r="D114" s="376" t="s">
        <v>1299</v>
      </c>
      <c r="E114" s="376" t="s">
        <v>1300</v>
      </c>
      <c r="I114" s="374" t="str">
        <f>HLOOKUP(Introduction!$G$4,nametranslations,99,FALSE)</f>
        <v>Admin</v>
      </c>
      <c r="L114" s="374" t="s">
        <v>1301</v>
      </c>
      <c r="M114" s="374" t="s">
        <v>1302</v>
      </c>
      <c r="N114" s="374" t="s">
        <v>1303</v>
      </c>
      <c r="O114" s="374" t="s">
        <v>1304</v>
      </c>
      <c r="P114" s="374" t="s">
        <v>1305</v>
      </c>
      <c r="Q114" s="374" t="s">
        <v>1306</v>
      </c>
      <c r="R114" s="374"/>
      <c r="S114" s="374"/>
      <c r="T114" s="374" t="s">
        <v>1301</v>
      </c>
      <c r="U114" s="374" t="s">
        <v>227</v>
      </c>
    </row>
    <row r="115" spans="1:21" x14ac:dyDescent="0.25">
      <c r="A115" s="371" t="s">
        <v>208</v>
      </c>
      <c r="B115" s="376" t="s">
        <v>1307</v>
      </c>
      <c r="C115" s="376" t="s">
        <v>1308</v>
      </c>
      <c r="D115" s="376" t="s">
        <v>1309</v>
      </c>
      <c r="E115" s="376" t="s">
        <v>1310</v>
      </c>
      <c r="L115" s="374" t="s">
        <v>1311</v>
      </c>
      <c r="M115" s="374" t="s">
        <v>1312</v>
      </c>
      <c r="N115" s="374" t="s">
        <v>1312</v>
      </c>
      <c r="O115" s="374" t="s">
        <v>1313</v>
      </c>
      <c r="P115" s="374" t="s">
        <v>1314</v>
      </c>
      <c r="Q115" s="374" t="s">
        <v>1315</v>
      </c>
      <c r="R115" s="374"/>
      <c r="S115" s="374"/>
      <c r="T115" s="374" t="s">
        <v>1311</v>
      </c>
      <c r="U115" s="375" t="s">
        <v>227</v>
      </c>
    </row>
    <row r="116" spans="1:21" x14ac:dyDescent="0.25">
      <c r="A116" s="371" t="s">
        <v>209</v>
      </c>
      <c r="B116" s="376" t="s">
        <v>1316</v>
      </c>
      <c r="C116" s="376" t="s">
        <v>1317</v>
      </c>
      <c r="D116" s="376" t="s">
        <v>1318</v>
      </c>
      <c r="E116" s="376" t="s">
        <v>1319</v>
      </c>
      <c r="L116" s="374" t="s">
        <v>1320</v>
      </c>
      <c r="M116" s="374" t="s">
        <v>1321</v>
      </c>
      <c r="N116" s="374" t="s">
        <v>1321</v>
      </c>
      <c r="O116" s="374" t="s">
        <v>1321</v>
      </c>
      <c r="P116" s="374" t="s">
        <v>1322</v>
      </c>
      <c r="Q116" s="374" t="s">
        <v>1323</v>
      </c>
      <c r="R116" s="374"/>
      <c r="S116" s="374"/>
      <c r="T116" s="374" t="s">
        <v>1320</v>
      </c>
      <c r="U116" s="374" t="s">
        <v>227</v>
      </c>
    </row>
    <row r="117" spans="1:21" x14ac:dyDescent="0.25">
      <c r="A117" s="371" t="s">
        <v>21</v>
      </c>
      <c r="B117" s="376" t="s">
        <v>1324</v>
      </c>
      <c r="C117" s="376" t="s">
        <v>1325</v>
      </c>
      <c r="D117" s="376" t="s">
        <v>1326</v>
      </c>
      <c r="E117" s="376" t="s">
        <v>1327</v>
      </c>
      <c r="L117" s="374" t="s">
        <v>1328</v>
      </c>
      <c r="M117" s="374" t="s">
        <v>1329</v>
      </c>
      <c r="N117" s="374" t="s">
        <v>1330</v>
      </c>
      <c r="O117" s="374" t="s">
        <v>1331</v>
      </c>
      <c r="P117" s="374" t="s">
        <v>1332</v>
      </c>
      <c r="Q117" s="374" t="s">
        <v>1333</v>
      </c>
      <c r="R117" s="374"/>
      <c r="S117" s="374"/>
      <c r="T117" s="374" t="s">
        <v>1328</v>
      </c>
      <c r="U117" s="375" t="s">
        <v>227</v>
      </c>
    </row>
    <row r="118" spans="1:21" x14ac:dyDescent="0.25">
      <c r="A118" s="371" t="s">
        <v>3</v>
      </c>
      <c r="B118" s="376" t="s">
        <v>1334</v>
      </c>
      <c r="C118" s="376" t="s">
        <v>1335</v>
      </c>
      <c r="D118" s="376" t="s">
        <v>1336</v>
      </c>
      <c r="E118" s="376" t="s">
        <v>1337</v>
      </c>
      <c r="L118" s="374" t="s">
        <v>1338</v>
      </c>
      <c r="M118" s="374" t="s">
        <v>1339</v>
      </c>
      <c r="N118" s="374" t="s">
        <v>1340</v>
      </c>
      <c r="O118" s="374" t="s">
        <v>1341</v>
      </c>
      <c r="P118" s="374" t="s">
        <v>1342</v>
      </c>
      <c r="Q118" s="374" t="s">
        <v>1343</v>
      </c>
      <c r="R118" s="374"/>
      <c r="S118" s="374"/>
      <c r="T118" s="374" t="s">
        <v>1338</v>
      </c>
      <c r="U118" s="374" t="s">
        <v>227</v>
      </c>
    </row>
    <row r="119" spans="1:21" x14ac:dyDescent="0.25">
      <c r="A119" s="371" t="s">
        <v>50</v>
      </c>
      <c r="B119" s="376" t="s">
        <v>1344</v>
      </c>
      <c r="C119" s="376" t="s">
        <v>1345</v>
      </c>
      <c r="D119" s="376" t="s">
        <v>1346</v>
      </c>
      <c r="E119" s="376" t="s">
        <v>1347</v>
      </c>
      <c r="L119" s="374" t="s">
        <v>1348</v>
      </c>
      <c r="M119" s="374" t="s">
        <v>1349</v>
      </c>
      <c r="N119" s="374" t="s">
        <v>1349</v>
      </c>
      <c r="O119" s="374" t="s">
        <v>1349</v>
      </c>
      <c r="P119" s="374" t="s">
        <v>1350</v>
      </c>
      <c r="Q119" s="374" t="s">
        <v>1351</v>
      </c>
      <c r="R119" s="374"/>
      <c r="S119" s="374"/>
      <c r="T119" s="374" t="s">
        <v>1348</v>
      </c>
      <c r="U119" s="374" t="s">
        <v>227</v>
      </c>
    </row>
    <row r="120" spans="1:21" x14ac:dyDescent="0.25">
      <c r="A120" s="371" t="s">
        <v>55</v>
      </c>
      <c r="B120" s="376" t="s">
        <v>1352</v>
      </c>
      <c r="C120" s="376" t="s">
        <v>1353</v>
      </c>
      <c r="D120" s="376" t="s">
        <v>1354</v>
      </c>
      <c r="E120" s="376" t="s">
        <v>1355</v>
      </c>
      <c r="L120" s="374" t="s">
        <v>1356</v>
      </c>
      <c r="M120" s="374" t="s">
        <v>1357</v>
      </c>
      <c r="N120" s="374" t="s">
        <v>1358</v>
      </c>
      <c r="O120" s="374" t="s">
        <v>1359</v>
      </c>
      <c r="P120" s="374" t="s">
        <v>1360</v>
      </c>
      <c r="Q120" s="374" t="s">
        <v>1361</v>
      </c>
      <c r="R120" s="374"/>
      <c r="S120" s="374"/>
      <c r="T120" s="374" t="s">
        <v>1356</v>
      </c>
      <c r="U120" s="374" t="s">
        <v>227</v>
      </c>
    </row>
    <row r="121" spans="1:21" x14ac:dyDescent="0.25">
      <c r="A121" s="371" t="s">
        <v>204</v>
      </c>
      <c r="B121" s="376" t="s">
        <v>1362</v>
      </c>
      <c r="C121" s="376" t="s">
        <v>1363</v>
      </c>
      <c r="D121" s="376" t="s">
        <v>1364</v>
      </c>
      <c r="E121" s="376" t="s">
        <v>1365</v>
      </c>
      <c r="L121" s="374" t="s">
        <v>1366</v>
      </c>
      <c r="M121" s="374" t="s">
        <v>1367</v>
      </c>
      <c r="N121" s="374" t="s">
        <v>1368</v>
      </c>
      <c r="O121" s="374" t="s">
        <v>1369</v>
      </c>
      <c r="P121" s="374" t="s">
        <v>1370</v>
      </c>
      <c r="Q121" s="374" t="s">
        <v>1371</v>
      </c>
      <c r="R121" s="374"/>
      <c r="S121" s="374"/>
      <c r="T121" s="374" t="s">
        <v>1366</v>
      </c>
      <c r="U121" s="374" t="s">
        <v>227</v>
      </c>
    </row>
    <row r="122" spans="1:21" x14ac:dyDescent="0.25">
      <c r="A122" s="371" t="s">
        <v>210</v>
      </c>
      <c r="B122" s="376" t="s">
        <v>1372</v>
      </c>
      <c r="C122" s="376" t="s">
        <v>1373</v>
      </c>
      <c r="D122" s="376" t="s">
        <v>1374</v>
      </c>
      <c r="E122" s="376" t="s">
        <v>1375</v>
      </c>
      <c r="L122" s="374" t="s">
        <v>1376</v>
      </c>
      <c r="M122" s="374" t="s">
        <v>1377</v>
      </c>
      <c r="N122" s="374" t="s">
        <v>1378</v>
      </c>
      <c r="O122" s="374" t="s">
        <v>1377</v>
      </c>
      <c r="P122" s="374" t="s">
        <v>1379</v>
      </c>
      <c r="Q122" s="374" t="s">
        <v>1380</v>
      </c>
      <c r="R122" s="374"/>
      <c r="S122" s="374"/>
      <c r="T122" s="374" t="s">
        <v>1376</v>
      </c>
      <c r="U122" s="375" t="s">
        <v>231</v>
      </c>
    </row>
    <row r="123" spans="1:21" x14ac:dyDescent="0.25">
      <c r="A123" s="371" t="s">
        <v>211</v>
      </c>
      <c r="B123" s="376" t="s">
        <v>1381</v>
      </c>
      <c r="C123" s="376" t="s">
        <v>1382</v>
      </c>
      <c r="D123" s="376" t="s">
        <v>1383</v>
      </c>
      <c r="E123" s="376" t="s">
        <v>1384</v>
      </c>
      <c r="L123" s="374" t="s">
        <v>1385</v>
      </c>
      <c r="M123" s="374" t="s">
        <v>1386</v>
      </c>
      <c r="N123" s="374" t="s">
        <v>1387</v>
      </c>
      <c r="O123" s="374" t="s">
        <v>1388</v>
      </c>
      <c r="P123" s="374" t="s">
        <v>1389</v>
      </c>
      <c r="Q123" s="374" t="s">
        <v>1390</v>
      </c>
      <c r="R123" s="374"/>
      <c r="S123" s="374"/>
      <c r="T123" s="374" t="s">
        <v>1385</v>
      </c>
      <c r="U123" s="374" t="s">
        <v>229</v>
      </c>
    </row>
    <row r="124" spans="1:21" x14ac:dyDescent="0.25">
      <c r="A124" s="371" t="s">
        <v>28</v>
      </c>
      <c r="B124" s="376" t="s">
        <v>1391</v>
      </c>
      <c r="C124" s="376" t="s">
        <v>1392</v>
      </c>
      <c r="D124" s="376" t="s">
        <v>1393</v>
      </c>
      <c r="E124" s="376" t="s">
        <v>1394</v>
      </c>
      <c r="L124" s="374" t="s">
        <v>1395</v>
      </c>
      <c r="M124" s="374" t="s">
        <v>1396</v>
      </c>
      <c r="N124" s="374" t="s">
        <v>1397</v>
      </c>
      <c r="O124" s="374" t="s">
        <v>1398</v>
      </c>
      <c r="P124" s="374" t="s">
        <v>1399</v>
      </c>
      <c r="Q124" s="374" t="s">
        <v>1400</v>
      </c>
      <c r="R124" s="374"/>
      <c r="S124" s="374"/>
      <c r="T124" s="374" t="s">
        <v>1395</v>
      </c>
      <c r="U124" s="374" t="s">
        <v>231</v>
      </c>
    </row>
    <row r="125" spans="1:21" x14ac:dyDescent="0.25">
      <c r="A125" s="371" t="s">
        <v>24</v>
      </c>
      <c r="B125" s="376" t="s">
        <v>1401</v>
      </c>
      <c r="C125" s="376" t="s">
        <v>1402</v>
      </c>
      <c r="D125" s="376" t="s">
        <v>1403</v>
      </c>
      <c r="E125" s="376" t="s">
        <v>1404</v>
      </c>
      <c r="L125" s="374" t="s">
        <v>1405</v>
      </c>
      <c r="M125" s="374" t="s">
        <v>1406</v>
      </c>
      <c r="N125" s="374" t="s">
        <v>1407</v>
      </c>
      <c r="O125" s="374" t="s">
        <v>1406</v>
      </c>
      <c r="P125" s="374" t="s">
        <v>1408</v>
      </c>
      <c r="Q125" s="374" t="s">
        <v>1409</v>
      </c>
      <c r="R125" s="374"/>
      <c r="S125" s="374"/>
      <c r="T125" s="374" t="s">
        <v>1405</v>
      </c>
      <c r="U125" s="374" t="s">
        <v>227</v>
      </c>
    </row>
    <row r="126" spans="1:21" x14ac:dyDescent="0.25">
      <c r="A126" s="371" t="s">
        <v>118</v>
      </c>
      <c r="B126" s="376" t="s">
        <v>1410</v>
      </c>
      <c r="C126" s="376" t="s">
        <v>994</v>
      </c>
      <c r="D126" s="376" t="s">
        <v>995</v>
      </c>
      <c r="E126" s="376" t="s">
        <v>996</v>
      </c>
      <c r="L126" s="374" t="s">
        <v>1411</v>
      </c>
      <c r="M126" s="374" t="s">
        <v>1412</v>
      </c>
      <c r="N126" s="374" t="s">
        <v>1413</v>
      </c>
      <c r="O126" s="374" t="s">
        <v>1414</v>
      </c>
      <c r="P126" s="374" t="s">
        <v>1415</v>
      </c>
      <c r="Q126" s="374" t="s">
        <v>1416</v>
      </c>
      <c r="R126" s="374"/>
      <c r="S126" s="374"/>
      <c r="T126" s="374" t="s">
        <v>1411</v>
      </c>
      <c r="U126" s="375" t="s">
        <v>231</v>
      </c>
    </row>
    <row r="127" spans="1:21" x14ac:dyDescent="0.25">
      <c r="A127" s="371" t="s">
        <v>1417</v>
      </c>
      <c r="B127" s="376" t="s">
        <v>1418</v>
      </c>
      <c r="C127" s="376" t="s">
        <v>1419</v>
      </c>
      <c r="D127" s="376" t="s">
        <v>1420</v>
      </c>
      <c r="E127" s="376" t="s">
        <v>1421</v>
      </c>
      <c r="L127" s="374" t="s">
        <v>1422</v>
      </c>
      <c r="M127" s="374" t="s">
        <v>1423</v>
      </c>
      <c r="N127" s="374" t="s">
        <v>1424</v>
      </c>
      <c r="O127" s="374" t="s">
        <v>1425</v>
      </c>
      <c r="P127" s="374" t="s">
        <v>1426</v>
      </c>
      <c r="Q127" s="374" t="s">
        <v>1427</v>
      </c>
      <c r="R127" s="374"/>
      <c r="S127" s="374"/>
      <c r="T127" s="374" t="s">
        <v>1422</v>
      </c>
      <c r="U127" s="374" t="s">
        <v>227</v>
      </c>
    </row>
    <row r="128" spans="1:21" x14ac:dyDescent="0.25">
      <c r="A128" s="371" t="s">
        <v>212</v>
      </c>
      <c r="B128" s="376" t="s">
        <v>1428</v>
      </c>
      <c r="C128" s="376" t="s">
        <v>1429</v>
      </c>
      <c r="D128" s="376" t="s">
        <v>1430</v>
      </c>
      <c r="E128" s="376" t="s">
        <v>1431</v>
      </c>
      <c r="L128" s="374" t="s">
        <v>1432</v>
      </c>
      <c r="M128" s="374" t="s">
        <v>1433</v>
      </c>
      <c r="N128" s="374" t="s">
        <v>1433</v>
      </c>
      <c r="O128" s="374" t="s">
        <v>1433</v>
      </c>
      <c r="P128" s="374" t="s">
        <v>1434</v>
      </c>
      <c r="Q128" s="374" t="s">
        <v>1435</v>
      </c>
      <c r="R128" s="374"/>
      <c r="S128" s="374"/>
      <c r="T128" s="374" t="s">
        <v>1432</v>
      </c>
      <c r="U128" s="374" t="s">
        <v>227</v>
      </c>
    </row>
    <row r="129" spans="1:21" x14ac:dyDescent="0.25">
      <c r="A129" s="371" t="s">
        <v>145</v>
      </c>
      <c r="B129" s="376" t="s">
        <v>1436</v>
      </c>
      <c r="C129" s="376" t="s">
        <v>1437</v>
      </c>
      <c r="D129" s="376" t="s">
        <v>1438</v>
      </c>
      <c r="E129" s="376" t="s">
        <v>1439</v>
      </c>
      <c r="L129" s="374" t="s">
        <v>1440</v>
      </c>
      <c r="M129" s="374" t="s">
        <v>1441</v>
      </c>
      <c r="N129" s="374" t="s">
        <v>1441</v>
      </c>
      <c r="O129" s="374" t="s">
        <v>1441</v>
      </c>
      <c r="P129" s="374" t="s">
        <v>1442</v>
      </c>
      <c r="Q129" s="374" t="s">
        <v>1443</v>
      </c>
      <c r="R129" s="374"/>
      <c r="S129" s="374"/>
      <c r="T129" s="374" t="s">
        <v>1440</v>
      </c>
      <c r="U129" s="374" t="s">
        <v>227</v>
      </c>
    </row>
    <row r="130" spans="1:21" x14ac:dyDescent="0.25">
      <c r="A130" s="371" t="s">
        <v>1444</v>
      </c>
      <c r="B130" s="376" t="s">
        <v>1444</v>
      </c>
      <c r="C130" s="376" t="s">
        <v>1445</v>
      </c>
      <c r="D130" s="376" t="s">
        <v>1446</v>
      </c>
      <c r="E130" s="376" t="s">
        <v>1447</v>
      </c>
      <c r="L130" s="374" t="s">
        <v>1448</v>
      </c>
      <c r="M130" s="374" t="s">
        <v>1449</v>
      </c>
      <c r="N130" s="374" t="s">
        <v>1449</v>
      </c>
      <c r="O130" s="374" t="s">
        <v>1449</v>
      </c>
      <c r="P130" s="374" t="s">
        <v>1450</v>
      </c>
      <c r="Q130" s="374" t="s">
        <v>1451</v>
      </c>
      <c r="R130" s="374"/>
      <c r="S130" s="374"/>
      <c r="T130" s="374" t="s">
        <v>1448</v>
      </c>
      <c r="U130" s="374" t="s">
        <v>227</v>
      </c>
    </row>
    <row r="131" spans="1:21" x14ac:dyDescent="0.25">
      <c r="A131" s="371" t="s">
        <v>1452</v>
      </c>
      <c r="B131" s="376" t="s">
        <v>1453</v>
      </c>
      <c r="C131" s="376" t="s">
        <v>1454</v>
      </c>
      <c r="D131" s="376" t="s">
        <v>1455</v>
      </c>
      <c r="E131" s="376" t="s">
        <v>1456</v>
      </c>
      <c r="L131" s="374" t="s">
        <v>1457</v>
      </c>
      <c r="M131" s="374" t="s">
        <v>1458</v>
      </c>
      <c r="N131" s="374" t="s">
        <v>1459</v>
      </c>
      <c r="O131" s="374" t="s">
        <v>1460</v>
      </c>
      <c r="P131" s="374" t="s">
        <v>1461</v>
      </c>
      <c r="Q131" s="374" t="s">
        <v>1462</v>
      </c>
      <c r="R131" s="374"/>
      <c r="S131" s="374"/>
      <c r="T131" s="374" t="s">
        <v>1457</v>
      </c>
      <c r="U131" s="374" t="s">
        <v>227</v>
      </c>
    </row>
    <row r="132" spans="1:21" x14ac:dyDescent="0.25">
      <c r="A132" s="371" t="s">
        <v>1463</v>
      </c>
      <c r="B132" s="376" t="s">
        <v>1464</v>
      </c>
      <c r="C132" s="376" t="s">
        <v>1465</v>
      </c>
      <c r="D132" s="376" t="s">
        <v>1466</v>
      </c>
      <c r="E132" s="376" t="s">
        <v>1467</v>
      </c>
      <c r="L132" s="374" t="s">
        <v>1468</v>
      </c>
      <c r="M132" s="374" t="s">
        <v>1469</v>
      </c>
      <c r="N132" s="374" t="s">
        <v>1469</v>
      </c>
      <c r="O132" s="374" t="s">
        <v>1470</v>
      </c>
      <c r="P132" s="374" t="s">
        <v>1471</v>
      </c>
      <c r="Q132" s="374" t="s">
        <v>1472</v>
      </c>
      <c r="R132" s="374"/>
      <c r="S132" s="374"/>
      <c r="T132" s="374" t="s">
        <v>1468</v>
      </c>
      <c r="U132" s="374" t="s">
        <v>229</v>
      </c>
    </row>
    <row r="133" spans="1:21" x14ac:dyDescent="0.25">
      <c r="A133" s="371" t="s">
        <v>1473</v>
      </c>
      <c r="B133" s="376" t="s">
        <v>1474</v>
      </c>
      <c r="C133" s="376" t="s">
        <v>1475</v>
      </c>
      <c r="D133" s="376" t="s">
        <v>1476</v>
      </c>
      <c r="E133" s="376" t="s">
        <v>1477</v>
      </c>
      <c r="L133" s="374" t="s">
        <v>1478</v>
      </c>
      <c r="M133" s="374" t="s">
        <v>1479</v>
      </c>
      <c r="N133" s="374" t="s">
        <v>1480</v>
      </c>
      <c r="O133" s="374" t="s">
        <v>1481</v>
      </c>
      <c r="P133" s="374" t="s">
        <v>1482</v>
      </c>
      <c r="Q133" s="374" t="s">
        <v>1483</v>
      </c>
      <c r="R133" s="374"/>
      <c r="S133" s="374"/>
      <c r="T133" s="374" t="s">
        <v>1478</v>
      </c>
      <c r="U133" s="374" t="s">
        <v>227</v>
      </c>
    </row>
    <row r="134" spans="1:21" x14ac:dyDescent="0.25">
      <c r="A134" s="371" t="s">
        <v>1484</v>
      </c>
      <c r="B134" s="376" t="s">
        <v>1485</v>
      </c>
      <c r="C134" s="376" t="s">
        <v>1486</v>
      </c>
      <c r="D134" s="376" t="s">
        <v>1487</v>
      </c>
      <c r="E134" s="376" t="s">
        <v>1488</v>
      </c>
      <c r="L134" s="374" t="s">
        <v>1489</v>
      </c>
      <c r="M134" s="374" t="s">
        <v>1490</v>
      </c>
      <c r="N134" s="374" t="s">
        <v>1491</v>
      </c>
      <c r="O134" s="374" t="s">
        <v>1492</v>
      </c>
      <c r="P134" s="374" t="s">
        <v>1493</v>
      </c>
      <c r="Q134" s="374" t="s">
        <v>1494</v>
      </c>
      <c r="R134" s="374"/>
      <c r="S134" s="374"/>
      <c r="T134" s="374" t="s">
        <v>1489</v>
      </c>
      <c r="U134" s="374" t="s">
        <v>227</v>
      </c>
    </row>
    <row r="135" spans="1:21" x14ac:dyDescent="0.25">
      <c r="A135" s="371" t="s">
        <v>1495</v>
      </c>
      <c r="B135" s="376" t="s">
        <v>1496</v>
      </c>
      <c r="C135" s="376" t="s">
        <v>1497</v>
      </c>
      <c r="D135" s="376" t="s">
        <v>1498</v>
      </c>
      <c r="E135" s="376" t="s">
        <v>1499</v>
      </c>
      <c r="L135" s="374" t="s">
        <v>1500</v>
      </c>
      <c r="M135" s="374" t="s">
        <v>1501</v>
      </c>
      <c r="N135" s="374" t="s">
        <v>1502</v>
      </c>
      <c r="O135" s="374" t="s">
        <v>1503</v>
      </c>
      <c r="P135" s="374" t="s">
        <v>1504</v>
      </c>
      <c r="Q135" s="374" t="s">
        <v>1505</v>
      </c>
      <c r="R135" s="374"/>
      <c r="S135" s="374"/>
      <c r="T135" s="374" t="s">
        <v>1500</v>
      </c>
      <c r="U135" s="374" t="s">
        <v>229</v>
      </c>
    </row>
    <row r="136" spans="1:21" x14ac:dyDescent="0.25">
      <c r="A136" s="371" t="s">
        <v>1506</v>
      </c>
      <c r="B136" s="376" t="s">
        <v>1507</v>
      </c>
      <c r="C136" s="376" t="s">
        <v>1508</v>
      </c>
      <c r="D136" s="376" t="s">
        <v>1509</v>
      </c>
      <c r="E136" s="376" t="s">
        <v>1510</v>
      </c>
      <c r="L136" s="374" t="s">
        <v>1511</v>
      </c>
      <c r="M136" s="374" t="s">
        <v>1512</v>
      </c>
      <c r="N136" s="374" t="s">
        <v>1513</v>
      </c>
      <c r="O136" s="374" t="s">
        <v>1514</v>
      </c>
      <c r="P136" s="374" t="s">
        <v>1515</v>
      </c>
      <c r="Q136" s="374" t="s">
        <v>1516</v>
      </c>
      <c r="R136" s="374"/>
      <c r="S136" s="374"/>
      <c r="T136" s="374" t="s">
        <v>1511</v>
      </c>
      <c r="U136" s="374" t="s">
        <v>231</v>
      </c>
    </row>
    <row r="137" spans="1:21" x14ac:dyDescent="0.25">
      <c r="A137" s="371" t="s">
        <v>1517</v>
      </c>
      <c r="B137" s="376" t="s">
        <v>1518</v>
      </c>
      <c r="C137" s="376" t="s">
        <v>1519</v>
      </c>
      <c r="D137" s="376" t="s">
        <v>1520</v>
      </c>
      <c r="E137" s="376" t="s">
        <v>1521</v>
      </c>
      <c r="L137" s="374" t="s">
        <v>1522</v>
      </c>
      <c r="M137" s="374" t="s">
        <v>1523</v>
      </c>
      <c r="N137" s="374" t="s">
        <v>1523</v>
      </c>
      <c r="O137" s="374" t="s">
        <v>1524</v>
      </c>
      <c r="P137" s="374" t="s">
        <v>1525</v>
      </c>
      <c r="Q137" s="374" t="s">
        <v>1526</v>
      </c>
      <c r="R137" s="374"/>
      <c r="S137" s="374"/>
      <c r="T137" s="374" t="s">
        <v>1522</v>
      </c>
      <c r="U137" s="374" t="s">
        <v>229</v>
      </c>
    </row>
    <row r="138" spans="1:21" x14ac:dyDescent="0.25">
      <c r="A138" s="371" t="s">
        <v>148</v>
      </c>
      <c r="B138" s="376" t="s">
        <v>1527</v>
      </c>
      <c r="C138" s="376" t="s">
        <v>1528</v>
      </c>
      <c r="D138" s="376" t="s">
        <v>1529</v>
      </c>
      <c r="E138" s="376" t="s">
        <v>1530</v>
      </c>
      <c r="L138" s="374" t="s">
        <v>1531</v>
      </c>
      <c r="M138" s="374" t="s">
        <v>1532</v>
      </c>
      <c r="N138" s="374" t="s">
        <v>1533</v>
      </c>
      <c r="O138" s="374" t="s">
        <v>1534</v>
      </c>
      <c r="P138" s="374" t="s">
        <v>1535</v>
      </c>
      <c r="Q138" s="374" t="s">
        <v>1536</v>
      </c>
      <c r="R138" s="374"/>
      <c r="S138" s="374"/>
      <c r="T138" s="374" t="s">
        <v>1531</v>
      </c>
      <c r="U138" s="375" t="s">
        <v>227</v>
      </c>
    </row>
    <row r="139" spans="1:21" x14ac:dyDescent="0.25">
      <c r="A139" s="373" t="s">
        <v>1537</v>
      </c>
      <c r="L139" s="374" t="s">
        <v>1538</v>
      </c>
      <c r="M139" s="374" t="s">
        <v>1539</v>
      </c>
      <c r="N139" s="374" t="s">
        <v>1539</v>
      </c>
      <c r="O139" s="374" t="s">
        <v>1539</v>
      </c>
      <c r="P139" s="374" t="s">
        <v>1540</v>
      </c>
      <c r="Q139" s="374" t="s">
        <v>1541</v>
      </c>
      <c r="R139" s="374"/>
      <c r="S139" s="374"/>
      <c r="T139" s="374" t="s">
        <v>1538</v>
      </c>
      <c r="U139" s="374" t="s">
        <v>229</v>
      </c>
    </row>
    <row r="140" spans="1:21" x14ac:dyDescent="0.25">
      <c r="A140" s="371" t="s">
        <v>178</v>
      </c>
      <c r="B140" s="376" t="s">
        <v>1542</v>
      </c>
      <c r="C140" s="376" t="s">
        <v>1543</v>
      </c>
      <c r="D140" s="376" t="s">
        <v>1544</v>
      </c>
      <c r="E140" s="376" t="s">
        <v>1545</v>
      </c>
      <c r="L140" s="374" t="s">
        <v>1546</v>
      </c>
      <c r="M140" s="374" t="s">
        <v>1547</v>
      </c>
      <c r="N140" s="374" t="s">
        <v>1547</v>
      </c>
      <c r="O140" s="374" t="s">
        <v>1548</v>
      </c>
      <c r="P140" s="374" t="s">
        <v>1549</v>
      </c>
      <c r="Q140" s="374" t="s">
        <v>1550</v>
      </c>
      <c r="R140" s="374"/>
      <c r="S140" s="374"/>
      <c r="T140" s="374" t="s">
        <v>1546</v>
      </c>
      <c r="U140" s="374" t="s">
        <v>227</v>
      </c>
    </row>
    <row r="141" spans="1:21" x14ac:dyDescent="0.25">
      <c r="A141" s="371" t="s">
        <v>180</v>
      </c>
      <c r="B141" s="376" t="s">
        <v>1551</v>
      </c>
      <c r="C141" s="376" t="s">
        <v>1552</v>
      </c>
      <c r="D141" s="376" t="s">
        <v>1553</v>
      </c>
      <c r="E141" s="376" t="s">
        <v>1554</v>
      </c>
      <c r="L141" s="374" t="s">
        <v>1555</v>
      </c>
      <c r="M141" s="374" t="s">
        <v>1556</v>
      </c>
      <c r="N141" s="374" t="s">
        <v>1557</v>
      </c>
      <c r="O141" s="374" t="s">
        <v>1558</v>
      </c>
      <c r="P141" s="374" t="s">
        <v>1559</v>
      </c>
      <c r="Q141" s="374" t="s">
        <v>1560</v>
      </c>
      <c r="R141" s="374"/>
      <c r="S141" s="374"/>
      <c r="T141" s="374" t="s">
        <v>1555</v>
      </c>
      <c r="U141" s="375" t="s">
        <v>228</v>
      </c>
    </row>
    <row r="142" spans="1:21" x14ac:dyDescent="0.25">
      <c r="A142" s="371" t="s">
        <v>1561</v>
      </c>
      <c r="B142" s="376" t="s">
        <v>1562</v>
      </c>
      <c r="C142" s="376" t="s">
        <v>1563</v>
      </c>
      <c r="D142" s="376" t="s">
        <v>1564</v>
      </c>
      <c r="E142" s="376" t="s">
        <v>1565</v>
      </c>
      <c r="L142" s="374" t="s">
        <v>1566</v>
      </c>
      <c r="M142" s="374" t="s">
        <v>1567</v>
      </c>
      <c r="N142" s="374" t="s">
        <v>1568</v>
      </c>
      <c r="O142" s="374" t="s">
        <v>1569</v>
      </c>
      <c r="P142" s="374" t="s">
        <v>1570</v>
      </c>
      <c r="Q142" s="374" t="s">
        <v>1571</v>
      </c>
      <c r="R142" s="374"/>
      <c r="S142" s="374"/>
      <c r="T142" s="374" t="s">
        <v>1566</v>
      </c>
      <c r="U142" s="374" t="s">
        <v>227</v>
      </c>
    </row>
    <row r="143" spans="1:21" x14ac:dyDescent="0.25">
      <c r="A143" s="371" t="s">
        <v>182</v>
      </c>
      <c r="B143" s="376" t="s">
        <v>1572</v>
      </c>
      <c r="C143" s="376" t="s">
        <v>1573</v>
      </c>
      <c r="D143" s="376" t="s">
        <v>1574</v>
      </c>
      <c r="E143" s="376" t="s">
        <v>1575</v>
      </c>
      <c r="L143" s="374" t="s">
        <v>1576</v>
      </c>
      <c r="M143" s="374" t="s">
        <v>1577</v>
      </c>
      <c r="N143" s="374" t="s">
        <v>1578</v>
      </c>
      <c r="O143" s="374" t="s">
        <v>1579</v>
      </c>
      <c r="P143" s="374" t="s">
        <v>1580</v>
      </c>
      <c r="Q143" s="374" t="s">
        <v>1581</v>
      </c>
      <c r="R143" s="374"/>
      <c r="S143" s="374"/>
      <c r="T143" s="374" t="s">
        <v>1576</v>
      </c>
      <c r="U143" s="374" t="s">
        <v>227</v>
      </c>
    </row>
    <row r="144" spans="1:21" x14ac:dyDescent="0.25">
      <c r="A144" s="371" t="s">
        <v>1582</v>
      </c>
      <c r="B144" s="376" t="s">
        <v>1583</v>
      </c>
      <c r="C144" s="376" t="s">
        <v>1584</v>
      </c>
      <c r="D144" s="376" t="s">
        <v>1585</v>
      </c>
      <c r="E144" s="376" t="s">
        <v>1586</v>
      </c>
      <c r="L144" s="374" t="s">
        <v>1587</v>
      </c>
      <c r="M144" s="374" t="s">
        <v>1588</v>
      </c>
      <c r="N144" s="374" t="s">
        <v>1588</v>
      </c>
      <c r="O144" s="374" t="s">
        <v>1589</v>
      </c>
      <c r="P144" s="374" t="s">
        <v>1590</v>
      </c>
      <c r="Q144" s="374" t="s">
        <v>1591</v>
      </c>
      <c r="R144" s="374"/>
      <c r="S144" s="374"/>
      <c r="T144" s="374" t="s">
        <v>1587</v>
      </c>
      <c r="U144" s="374" t="s">
        <v>229</v>
      </c>
    </row>
    <row r="145" spans="1:21" x14ac:dyDescent="0.25">
      <c r="A145" s="371" t="s">
        <v>184</v>
      </c>
      <c r="B145" s="376" t="s">
        <v>1592</v>
      </c>
      <c r="C145" s="376" t="s">
        <v>1593</v>
      </c>
      <c r="D145" s="376" t="s">
        <v>1594</v>
      </c>
      <c r="E145" s="376" t="s">
        <v>1595</v>
      </c>
      <c r="L145" s="374" t="s">
        <v>1596</v>
      </c>
      <c r="M145" s="374" t="s">
        <v>1597</v>
      </c>
      <c r="N145" s="374" t="s">
        <v>1598</v>
      </c>
      <c r="O145" s="374" t="s">
        <v>1597</v>
      </c>
      <c r="P145" s="374" t="s">
        <v>1599</v>
      </c>
      <c r="Q145" s="374" t="s">
        <v>1600</v>
      </c>
      <c r="R145" s="374"/>
      <c r="S145" s="374"/>
      <c r="T145" s="374" t="s">
        <v>1596</v>
      </c>
      <c r="U145" s="374" t="s">
        <v>227</v>
      </c>
    </row>
    <row r="146" spans="1:21" x14ac:dyDescent="0.25">
      <c r="A146" s="371" t="s">
        <v>186</v>
      </c>
      <c r="B146" s="376" t="s">
        <v>1601</v>
      </c>
      <c r="C146" s="376" t="s">
        <v>1602</v>
      </c>
      <c r="D146" s="376" t="s">
        <v>1603</v>
      </c>
      <c r="E146" s="376" t="s">
        <v>1604</v>
      </c>
      <c r="L146" s="374" t="s">
        <v>1605</v>
      </c>
      <c r="M146" s="374" t="s">
        <v>1606</v>
      </c>
      <c r="N146" s="374" t="s">
        <v>1606</v>
      </c>
      <c r="O146" s="374" t="s">
        <v>1606</v>
      </c>
      <c r="P146" s="374" t="s">
        <v>1607</v>
      </c>
      <c r="Q146" s="374" t="s">
        <v>1608</v>
      </c>
      <c r="R146" s="374"/>
      <c r="S146" s="374"/>
      <c r="T146" s="374" t="s">
        <v>1605</v>
      </c>
      <c r="U146" s="374" t="s">
        <v>227</v>
      </c>
    </row>
    <row r="147" spans="1:21" x14ac:dyDescent="0.25">
      <c r="A147" s="371" t="s">
        <v>187</v>
      </c>
      <c r="B147" s="376" t="s">
        <v>1609</v>
      </c>
      <c r="C147" s="376" t="s">
        <v>1610</v>
      </c>
      <c r="D147" s="376" t="s">
        <v>1611</v>
      </c>
      <c r="E147" s="376" t="s">
        <v>1612</v>
      </c>
      <c r="L147" s="374" t="s">
        <v>1613</v>
      </c>
      <c r="M147" s="374" t="s">
        <v>1614</v>
      </c>
      <c r="N147" s="374" t="s">
        <v>1615</v>
      </c>
      <c r="O147" s="374" t="s">
        <v>1614</v>
      </c>
      <c r="P147" s="374" t="s">
        <v>1616</v>
      </c>
      <c r="Q147" s="374" t="s">
        <v>1617</v>
      </c>
      <c r="R147" s="374"/>
      <c r="S147" s="374"/>
      <c r="T147" s="374" t="s">
        <v>1613</v>
      </c>
      <c r="U147" s="374" t="s">
        <v>227</v>
      </c>
    </row>
    <row r="148" spans="1:21" x14ac:dyDescent="0.25">
      <c r="A148" s="371" t="s">
        <v>188</v>
      </c>
      <c r="B148" s="376" t="s">
        <v>1618</v>
      </c>
      <c r="C148" s="376" t="s">
        <v>1619</v>
      </c>
      <c r="D148" s="376" t="s">
        <v>1620</v>
      </c>
      <c r="E148" s="376" t="s">
        <v>1621</v>
      </c>
      <c r="L148" s="374" t="s">
        <v>1622</v>
      </c>
      <c r="M148" s="374" t="s">
        <v>1623</v>
      </c>
      <c r="N148" s="374" t="s">
        <v>1624</v>
      </c>
      <c r="O148" s="374" t="s">
        <v>1623</v>
      </c>
      <c r="P148" s="374" t="s">
        <v>1625</v>
      </c>
      <c r="Q148" s="374" t="s">
        <v>1626</v>
      </c>
      <c r="R148" s="374"/>
      <c r="S148" s="374"/>
      <c r="T148" s="374" t="s">
        <v>1622</v>
      </c>
      <c r="U148" s="374" t="s">
        <v>227</v>
      </c>
    </row>
    <row r="149" spans="1:21" x14ac:dyDescent="0.25">
      <c r="A149" s="371" t="s">
        <v>193</v>
      </c>
      <c r="B149" s="376" t="s">
        <v>1627</v>
      </c>
      <c r="C149" s="376" t="s">
        <v>1628</v>
      </c>
      <c r="D149" s="376" t="s">
        <v>1629</v>
      </c>
      <c r="E149" s="376" t="s">
        <v>1630</v>
      </c>
      <c r="L149" s="374" t="s">
        <v>1631</v>
      </c>
      <c r="M149" s="374" t="s">
        <v>1632</v>
      </c>
      <c r="N149" s="374" t="s">
        <v>1633</v>
      </c>
      <c r="O149" s="374" t="s">
        <v>1634</v>
      </c>
      <c r="P149" s="374" t="s">
        <v>1635</v>
      </c>
      <c r="Q149" s="374" t="s">
        <v>1636</v>
      </c>
      <c r="R149" s="374"/>
      <c r="S149" s="374"/>
      <c r="T149" s="374" t="s">
        <v>1631</v>
      </c>
      <c r="U149" s="374" t="s">
        <v>227</v>
      </c>
    </row>
    <row r="150" spans="1:21" x14ac:dyDescent="0.25">
      <c r="A150" s="371" t="s">
        <v>189</v>
      </c>
      <c r="B150" s="376" t="s">
        <v>1637</v>
      </c>
      <c r="C150" s="376" t="s">
        <v>1638</v>
      </c>
      <c r="D150" s="376" t="s">
        <v>1639</v>
      </c>
      <c r="E150" s="376" t="s">
        <v>1640</v>
      </c>
      <c r="L150" s="374" t="s">
        <v>1641</v>
      </c>
      <c r="M150" s="374" t="s">
        <v>1642</v>
      </c>
      <c r="N150" s="374" t="s">
        <v>1642</v>
      </c>
      <c r="O150" s="374" t="s">
        <v>1642</v>
      </c>
      <c r="P150" s="374" t="s">
        <v>1643</v>
      </c>
      <c r="Q150" s="374" t="s">
        <v>1644</v>
      </c>
      <c r="R150" s="374"/>
      <c r="S150" s="374"/>
      <c r="T150" s="374" t="s">
        <v>1641</v>
      </c>
      <c r="U150" s="374" t="s">
        <v>227</v>
      </c>
    </row>
    <row r="151" spans="1:21" ht="409.6" x14ac:dyDescent="0.25">
      <c r="A151" s="381" t="s">
        <v>190</v>
      </c>
      <c r="B151" s="381" t="s">
        <v>1645</v>
      </c>
      <c r="C151" s="381" t="s">
        <v>1646</v>
      </c>
      <c r="D151" s="383" t="s">
        <v>1647</v>
      </c>
      <c r="E151" s="381" t="s">
        <v>1648</v>
      </c>
      <c r="L151" s="374" t="s">
        <v>1649</v>
      </c>
      <c r="M151" s="374" t="s">
        <v>1650</v>
      </c>
      <c r="N151" s="374" t="s">
        <v>1651</v>
      </c>
      <c r="O151" s="374" t="s">
        <v>1650</v>
      </c>
      <c r="P151" s="374" t="s">
        <v>1652</v>
      </c>
      <c r="Q151" s="374" t="s">
        <v>1653</v>
      </c>
      <c r="R151" s="374"/>
      <c r="S151" s="374"/>
      <c r="T151" s="374" t="s">
        <v>1649</v>
      </c>
      <c r="U151" s="375" t="s">
        <v>231</v>
      </c>
    </row>
    <row r="152" spans="1:21" x14ac:dyDescent="0.25">
      <c r="A152" s="371" t="s">
        <v>136</v>
      </c>
      <c r="B152" s="376" t="s">
        <v>1654</v>
      </c>
      <c r="C152" s="376" t="s">
        <v>1655</v>
      </c>
      <c r="D152" s="376" t="s">
        <v>1656</v>
      </c>
      <c r="E152" s="376" t="s">
        <v>1657</v>
      </c>
      <c r="L152" s="374" t="s">
        <v>1658</v>
      </c>
      <c r="M152" s="374" t="s">
        <v>1659</v>
      </c>
      <c r="N152" s="374" t="s">
        <v>1659</v>
      </c>
      <c r="O152" s="374" t="s">
        <v>1659</v>
      </c>
      <c r="P152" s="374" t="s">
        <v>1660</v>
      </c>
      <c r="Q152" s="374" t="s">
        <v>1661</v>
      </c>
      <c r="R152" s="374"/>
      <c r="S152" s="374"/>
      <c r="T152" s="374" t="s">
        <v>1658</v>
      </c>
      <c r="U152" s="374" t="s">
        <v>227</v>
      </c>
    </row>
    <row r="153" spans="1:21" x14ac:dyDescent="0.25">
      <c r="A153" s="371" t="s">
        <v>20</v>
      </c>
      <c r="B153" s="376" t="s">
        <v>1662</v>
      </c>
      <c r="C153" s="376" t="s">
        <v>1077</v>
      </c>
      <c r="D153" s="376" t="s">
        <v>1078</v>
      </c>
      <c r="E153" s="376" t="s">
        <v>1079</v>
      </c>
      <c r="L153" s="374" t="s">
        <v>1663</v>
      </c>
      <c r="M153" s="374" t="s">
        <v>1664</v>
      </c>
      <c r="N153" s="374" t="s">
        <v>1664</v>
      </c>
      <c r="O153" s="374" t="s">
        <v>1665</v>
      </c>
      <c r="P153" s="374" t="s">
        <v>1666</v>
      </c>
      <c r="Q153" s="374" t="s">
        <v>1667</v>
      </c>
      <c r="R153" s="374"/>
      <c r="S153" s="374"/>
      <c r="T153" s="374" t="s">
        <v>1663</v>
      </c>
      <c r="U153" s="374" t="s">
        <v>229</v>
      </c>
    </row>
    <row r="154" spans="1:21" ht="26.4" x14ac:dyDescent="0.25">
      <c r="A154" s="371" t="s">
        <v>26</v>
      </c>
      <c r="B154" s="381" t="s">
        <v>1086</v>
      </c>
      <c r="C154" s="376" t="s">
        <v>1087</v>
      </c>
      <c r="D154" s="376" t="s">
        <v>1088</v>
      </c>
      <c r="E154" s="376" t="s">
        <v>1089</v>
      </c>
      <c r="L154" s="374" t="s">
        <v>1668</v>
      </c>
      <c r="M154" s="374" t="s">
        <v>1669</v>
      </c>
      <c r="N154" s="374" t="s">
        <v>1670</v>
      </c>
      <c r="O154" s="374" t="s">
        <v>1671</v>
      </c>
      <c r="P154" s="374" t="s">
        <v>1672</v>
      </c>
      <c r="Q154" s="374" t="s">
        <v>1673</v>
      </c>
      <c r="R154" s="374"/>
      <c r="S154" s="374"/>
      <c r="T154" s="374" t="s">
        <v>1668</v>
      </c>
      <c r="U154" s="374" t="s">
        <v>227</v>
      </c>
    </row>
    <row r="155" spans="1:21" x14ac:dyDescent="0.25">
      <c r="A155" s="371" t="s">
        <v>1674</v>
      </c>
      <c r="B155" s="376" t="s">
        <v>1675</v>
      </c>
      <c r="C155" s="376" t="s">
        <v>1676</v>
      </c>
      <c r="D155" s="376" t="s">
        <v>1677</v>
      </c>
      <c r="E155" s="376" t="s">
        <v>1678</v>
      </c>
      <c r="L155" s="374" t="s">
        <v>1679</v>
      </c>
      <c r="M155" s="374" t="s">
        <v>1680</v>
      </c>
      <c r="N155" s="374" t="s">
        <v>1680</v>
      </c>
      <c r="O155" s="374" t="s">
        <v>1680</v>
      </c>
      <c r="P155" s="374" t="s">
        <v>1681</v>
      </c>
      <c r="Q155" s="374" t="s">
        <v>1682</v>
      </c>
      <c r="R155" s="374"/>
      <c r="S155" s="374"/>
      <c r="T155" s="374" t="s">
        <v>1679</v>
      </c>
      <c r="U155" s="374" t="s">
        <v>229</v>
      </c>
    </row>
    <row r="156" spans="1:21" x14ac:dyDescent="0.25">
      <c r="A156" s="371" t="s">
        <v>1683</v>
      </c>
      <c r="B156" s="376" t="s">
        <v>1684</v>
      </c>
      <c r="C156" s="376" t="s">
        <v>1685</v>
      </c>
      <c r="D156" s="376" t="s">
        <v>1686</v>
      </c>
      <c r="E156" s="376" t="s">
        <v>1687</v>
      </c>
      <c r="L156" s="374" t="s">
        <v>1688</v>
      </c>
      <c r="M156" s="374" t="s">
        <v>1689</v>
      </c>
      <c r="N156" s="374" t="s">
        <v>1690</v>
      </c>
      <c r="O156" s="374" t="s">
        <v>1691</v>
      </c>
      <c r="P156" s="374" t="s">
        <v>1692</v>
      </c>
      <c r="Q156" s="374" t="s">
        <v>1693</v>
      </c>
      <c r="R156" s="374"/>
      <c r="S156" s="374"/>
      <c r="T156" s="374" t="s">
        <v>1688</v>
      </c>
      <c r="U156" s="374" t="s">
        <v>227</v>
      </c>
    </row>
    <row r="157" spans="1:21" ht="15.75" customHeight="1" x14ac:dyDescent="0.25">
      <c r="A157" s="381" t="s">
        <v>1694</v>
      </c>
      <c r="B157" s="381" t="s">
        <v>1695</v>
      </c>
      <c r="C157" s="381" t="s">
        <v>1696</v>
      </c>
      <c r="D157" s="381" t="s">
        <v>1697</v>
      </c>
      <c r="E157" s="381" t="s">
        <v>1698</v>
      </c>
      <c r="L157" s="374" t="s">
        <v>1699</v>
      </c>
      <c r="M157" s="374" t="s">
        <v>1700</v>
      </c>
      <c r="N157" s="374" t="s">
        <v>1700</v>
      </c>
      <c r="O157" s="374" t="s">
        <v>1700</v>
      </c>
      <c r="P157" s="374" t="s">
        <v>1701</v>
      </c>
      <c r="Q157" s="374" t="s">
        <v>1702</v>
      </c>
      <c r="R157" s="374"/>
      <c r="S157" s="374"/>
      <c r="T157" s="374" t="s">
        <v>1699</v>
      </c>
      <c r="U157" s="374" t="s">
        <v>229</v>
      </c>
    </row>
    <row r="158" spans="1:21" ht="15.75" customHeight="1" x14ac:dyDescent="0.25">
      <c r="A158" s="384" t="s">
        <v>213</v>
      </c>
      <c r="B158" s="384" t="s">
        <v>1703</v>
      </c>
      <c r="C158" s="384" t="s">
        <v>1704</v>
      </c>
      <c r="D158" s="384" t="s">
        <v>1705</v>
      </c>
      <c r="E158" s="371" t="s">
        <v>1706</v>
      </c>
      <c r="L158" s="374" t="s">
        <v>1707</v>
      </c>
      <c r="M158" s="374" t="s">
        <v>1708</v>
      </c>
      <c r="N158" s="374" t="s">
        <v>1709</v>
      </c>
      <c r="O158" s="374" t="s">
        <v>1708</v>
      </c>
      <c r="P158" s="374" t="s">
        <v>1710</v>
      </c>
      <c r="Q158" s="374" t="s">
        <v>1711</v>
      </c>
      <c r="R158" s="374"/>
      <c r="S158" s="374"/>
      <c r="T158" s="374" t="s">
        <v>1707</v>
      </c>
      <c r="U158" s="374" t="s">
        <v>227</v>
      </c>
    </row>
    <row r="159" spans="1:21" x14ac:dyDescent="0.25">
      <c r="A159" s="371" t="s">
        <v>216</v>
      </c>
      <c r="B159" s="371" t="s">
        <v>1712</v>
      </c>
      <c r="C159" s="371" t="s">
        <v>1713</v>
      </c>
      <c r="D159" s="371" t="s">
        <v>1714</v>
      </c>
      <c r="E159" s="371" t="s">
        <v>1715</v>
      </c>
      <c r="L159" s="374" t="s">
        <v>1716</v>
      </c>
      <c r="M159" s="374" t="s">
        <v>1717</v>
      </c>
      <c r="N159" s="374" t="s">
        <v>1718</v>
      </c>
      <c r="O159" s="374" t="s">
        <v>1719</v>
      </c>
      <c r="P159" s="374" t="s">
        <v>1720</v>
      </c>
      <c r="Q159" s="374" t="s">
        <v>1721</v>
      </c>
      <c r="R159" s="374"/>
      <c r="S159" s="374"/>
      <c r="T159" s="374" t="s">
        <v>1716</v>
      </c>
      <c r="U159" s="374" t="s">
        <v>229</v>
      </c>
    </row>
    <row r="160" spans="1:21" ht="13.5" customHeight="1" x14ac:dyDescent="0.25">
      <c r="A160" s="371" t="s">
        <v>219</v>
      </c>
      <c r="B160" s="381" t="s">
        <v>1722</v>
      </c>
      <c r="C160" s="371" t="s">
        <v>1723</v>
      </c>
      <c r="D160" s="371" t="s">
        <v>1724</v>
      </c>
      <c r="E160" s="371" t="s">
        <v>1725</v>
      </c>
      <c r="L160" s="374" t="s">
        <v>1726</v>
      </c>
      <c r="M160" s="374" t="s">
        <v>1727</v>
      </c>
      <c r="N160" s="374" t="s">
        <v>1727</v>
      </c>
      <c r="O160" s="374" t="s">
        <v>1728</v>
      </c>
      <c r="P160" s="374" t="s">
        <v>1729</v>
      </c>
      <c r="Q160" s="374" t="s">
        <v>1730</v>
      </c>
      <c r="R160" s="374"/>
      <c r="S160" s="374"/>
      <c r="T160" s="374" t="s">
        <v>1726</v>
      </c>
      <c r="U160" s="375" t="s">
        <v>229</v>
      </c>
    </row>
    <row r="161" spans="1:21" x14ac:dyDescent="0.25">
      <c r="A161" s="371" t="s">
        <v>222</v>
      </c>
      <c r="B161" s="371" t="s">
        <v>1731</v>
      </c>
      <c r="C161" s="371" t="s">
        <v>1732</v>
      </c>
      <c r="D161" s="371" t="s">
        <v>1733</v>
      </c>
      <c r="E161" s="371" t="s">
        <v>1734</v>
      </c>
      <c r="L161" s="374" t="s">
        <v>1735</v>
      </c>
      <c r="M161" s="374" t="s">
        <v>1736</v>
      </c>
      <c r="N161" s="374" t="s">
        <v>1737</v>
      </c>
      <c r="O161" s="374" t="s">
        <v>1738</v>
      </c>
      <c r="P161" s="374" t="s">
        <v>1739</v>
      </c>
      <c r="Q161" s="374" t="s">
        <v>1740</v>
      </c>
      <c r="R161" s="374"/>
      <c r="S161" s="374"/>
      <c r="T161" s="374" t="s">
        <v>1735</v>
      </c>
      <c r="U161" s="374" t="s">
        <v>227</v>
      </c>
    </row>
    <row r="162" spans="1:21" x14ac:dyDescent="0.25">
      <c r="A162" s="371" t="s">
        <v>214</v>
      </c>
      <c r="B162" s="371" t="s">
        <v>1741</v>
      </c>
      <c r="C162" s="371" t="s">
        <v>1742</v>
      </c>
      <c r="D162" s="371" t="s">
        <v>1743</v>
      </c>
      <c r="E162" s="371" t="s">
        <v>1744</v>
      </c>
      <c r="L162" s="374" t="s">
        <v>1745</v>
      </c>
      <c r="M162" s="374" t="s">
        <v>1746</v>
      </c>
      <c r="N162" s="374" t="s">
        <v>1747</v>
      </c>
      <c r="O162" s="374" t="s">
        <v>1746</v>
      </c>
      <c r="P162" s="374" t="s">
        <v>1748</v>
      </c>
      <c r="Q162" s="374" t="s">
        <v>1749</v>
      </c>
      <c r="R162" s="374"/>
      <c r="S162" s="374"/>
      <c r="T162" s="374" t="s">
        <v>1745</v>
      </c>
      <c r="U162" s="374" t="s">
        <v>227</v>
      </c>
    </row>
    <row r="163" spans="1:21" ht="14.25" customHeight="1" x14ac:dyDescent="0.25">
      <c r="A163" s="371" t="s">
        <v>217</v>
      </c>
      <c r="B163" s="371" t="s">
        <v>1750</v>
      </c>
      <c r="C163" s="371" t="s">
        <v>1751</v>
      </c>
      <c r="D163" s="371" t="s">
        <v>1752</v>
      </c>
      <c r="E163" s="371" t="s">
        <v>1753</v>
      </c>
      <c r="L163" s="374" t="s">
        <v>1754</v>
      </c>
      <c r="M163" s="374" t="s">
        <v>1755</v>
      </c>
      <c r="N163" s="374" t="s">
        <v>1755</v>
      </c>
      <c r="O163" s="374" t="s">
        <v>1755</v>
      </c>
      <c r="P163" s="374" t="s">
        <v>1756</v>
      </c>
      <c r="Q163" s="374" t="s">
        <v>1757</v>
      </c>
      <c r="R163" s="374"/>
      <c r="S163" s="374"/>
      <c r="T163" s="374" t="s">
        <v>1754</v>
      </c>
      <c r="U163" s="375" t="s">
        <v>228</v>
      </c>
    </row>
    <row r="164" spans="1:21" x14ac:dyDescent="0.25">
      <c r="A164" s="371" t="s">
        <v>220</v>
      </c>
      <c r="B164" s="371" t="s">
        <v>1758</v>
      </c>
      <c r="C164" s="371" t="s">
        <v>1759</v>
      </c>
      <c r="D164" s="371" t="s">
        <v>1760</v>
      </c>
      <c r="E164" s="371" t="s">
        <v>1761</v>
      </c>
      <c r="L164" s="374" t="s">
        <v>1762</v>
      </c>
      <c r="M164" s="374" t="s">
        <v>1763</v>
      </c>
      <c r="N164" s="374" t="s">
        <v>1764</v>
      </c>
      <c r="O164" s="374" t="s">
        <v>1763</v>
      </c>
      <c r="P164" s="374" t="s">
        <v>1765</v>
      </c>
      <c r="Q164" s="374" t="s">
        <v>1766</v>
      </c>
      <c r="R164" s="374"/>
      <c r="S164" s="374"/>
      <c r="T164" s="374" t="s">
        <v>1762</v>
      </c>
      <c r="U164" s="374" t="s">
        <v>227</v>
      </c>
    </row>
    <row r="165" spans="1:21" ht="12.75" customHeight="1" x14ac:dyDescent="0.25">
      <c r="A165" s="371" t="s">
        <v>215</v>
      </c>
      <c r="B165" s="371" t="s">
        <v>1767</v>
      </c>
      <c r="C165" s="371" t="s">
        <v>1768</v>
      </c>
      <c r="D165" s="371" t="s">
        <v>1769</v>
      </c>
      <c r="E165" s="371" t="s">
        <v>1770</v>
      </c>
      <c r="L165" s="374" t="s">
        <v>1771</v>
      </c>
      <c r="M165" s="374" t="s">
        <v>1772</v>
      </c>
      <c r="N165" s="374" t="s">
        <v>1773</v>
      </c>
      <c r="O165" s="374" t="s">
        <v>1774</v>
      </c>
      <c r="P165" s="374" t="s">
        <v>1775</v>
      </c>
      <c r="Q165" s="374" t="s">
        <v>1776</v>
      </c>
      <c r="R165" s="374"/>
      <c r="S165" s="374"/>
      <c r="T165" s="374" t="s">
        <v>1771</v>
      </c>
      <c r="U165" s="374" t="s">
        <v>227</v>
      </c>
    </row>
    <row r="166" spans="1:21" ht="12.75" customHeight="1" x14ac:dyDescent="0.25">
      <c r="A166" s="371" t="s">
        <v>218</v>
      </c>
      <c r="B166" s="371" t="s">
        <v>1777</v>
      </c>
      <c r="C166" s="371" t="s">
        <v>1778</v>
      </c>
      <c r="D166" s="371" t="s">
        <v>1779</v>
      </c>
      <c r="E166" s="371" t="s">
        <v>1780</v>
      </c>
      <c r="L166" s="374" t="s">
        <v>1781</v>
      </c>
      <c r="M166" s="374" t="s">
        <v>1782</v>
      </c>
      <c r="N166" s="374" t="s">
        <v>1783</v>
      </c>
      <c r="O166" s="374" t="s">
        <v>1784</v>
      </c>
      <c r="P166" s="374" t="s">
        <v>1785</v>
      </c>
      <c r="Q166" s="374" t="s">
        <v>1786</v>
      </c>
      <c r="R166" s="374"/>
      <c r="S166" s="374"/>
      <c r="T166" s="374" t="s">
        <v>1781</v>
      </c>
      <c r="U166" s="374" t="s">
        <v>227</v>
      </c>
    </row>
    <row r="167" spans="1:21" x14ac:dyDescent="0.25">
      <c r="A167" s="371" t="s">
        <v>221</v>
      </c>
      <c r="B167" s="371" t="s">
        <v>1787</v>
      </c>
      <c r="C167" s="371" t="s">
        <v>1788</v>
      </c>
      <c r="D167" s="371" t="s">
        <v>1789</v>
      </c>
      <c r="E167" s="371" t="s">
        <v>1790</v>
      </c>
      <c r="L167" s="374" t="s">
        <v>1791</v>
      </c>
      <c r="M167" s="374" t="s">
        <v>1792</v>
      </c>
      <c r="N167" s="374" t="s">
        <v>1793</v>
      </c>
      <c r="O167" s="374" t="s">
        <v>1792</v>
      </c>
      <c r="P167" s="374" t="s">
        <v>1794</v>
      </c>
      <c r="Q167" s="374" t="s">
        <v>1795</v>
      </c>
      <c r="R167" s="374"/>
      <c r="S167" s="374"/>
      <c r="T167" s="374" t="s">
        <v>1791</v>
      </c>
      <c r="U167" s="374" t="s">
        <v>227</v>
      </c>
    </row>
    <row r="168" spans="1:21" x14ac:dyDescent="0.25">
      <c r="L168" s="374" t="s">
        <v>1796</v>
      </c>
      <c r="M168" s="374" t="s">
        <v>1797</v>
      </c>
      <c r="N168" s="374" t="s">
        <v>1797</v>
      </c>
      <c r="O168" s="374" t="s">
        <v>1797</v>
      </c>
      <c r="P168" s="374" t="s">
        <v>1798</v>
      </c>
      <c r="Q168" s="374" t="s">
        <v>1799</v>
      </c>
      <c r="R168" s="374"/>
      <c r="S168" s="374"/>
      <c r="T168" s="374" t="s">
        <v>1796</v>
      </c>
      <c r="U168" s="374" t="s">
        <v>227</v>
      </c>
    </row>
    <row r="169" spans="1:21" x14ac:dyDescent="0.25">
      <c r="L169" s="374" t="s">
        <v>1800</v>
      </c>
      <c r="M169" s="374" t="s">
        <v>1801</v>
      </c>
      <c r="N169" s="374" t="s">
        <v>1802</v>
      </c>
      <c r="O169" s="374" t="s">
        <v>1803</v>
      </c>
      <c r="P169" s="374" t="s">
        <v>1804</v>
      </c>
      <c r="Q169" s="374" t="s">
        <v>1805</v>
      </c>
      <c r="R169" s="374"/>
      <c r="S169" s="374"/>
      <c r="T169" s="374" t="s">
        <v>1800</v>
      </c>
      <c r="U169" s="374" t="s">
        <v>227</v>
      </c>
    </row>
    <row r="170" spans="1:21" x14ac:dyDescent="0.25">
      <c r="L170" s="374" t="s">
        <v>1806</v>
      </c>
      <c r="M170" s="374" t="s">
        <v>1807</v>
      </c>
      <c r="N170" s="374" t="s">
        <v>1807</v>
      </c>
      <c r="O170" s="374" t="s">
        <v>1808</v>
      </c>
      <c r="P170" s="374" t="s">
        <v>1809</v>
      </c>
      <c r="Q170" s="374" t="s">
        <v>1810</v>
      </c>
      <c r="R170" s="374"/>
      <c r="S170" s="374"/>
      <c r="T170" s="374" t="s">
        <v>1806</v>
      </c>
      <c r="U170" s="375" t="s">
        <v>231</v>
      </c>
    </row>
    <row r="171" spans="1:21" x14ac:dyDescent="0.25">
      <c r="L171" s="374" t="s">
        <v>1811</v>
      </c>
      <c r="M171" s="374" t="s">
        <v>1812</v>
      </c>
      <c r="N171" s="374" t="s">
        <v>1812</v>
      </c>
      <c r="O171" s="374" t="s">
        <v>1813</v>
      </c>
      <c r="P171" s="374" t="s">
        <v>1814</v>
      </c>
      <c r="Q171" s="374" t="s">
        <v>1815</v>
      </c>
      <c r="R171" s="374"/>
      <c r="S171" s="374"/>
      <c r="T171" s="374" t="s">
        <v>1811</v>
      </c>
      <c r="U171" s="374" t="s">
        <v>227</v>
      </c>
    </row>
    <row r="172" spans="1:21" x14ac:dyDescent="0.25">
      <c r="L172" s="374" t="s">
        <v>1816</v>
      </c>
      <c r="M172" s="374" t="s">
        <v>1817</v>
      </c>
      <c r="N172" s="374" t="s">
        <v>1817</v>
      </c>
      <c r="O172" s="374" t="s">
        <v>1818</v>
      </c>
      <c r="P172" s="374" t="s">
        <v>1819</v>
      </c>
      <c r="Q172" s="374" t="s">
        <v>1820</v>
      </c>
      <c r="R172" s="374"/>
      <c r="S172" s="374"/>
      <c r="T172" s="374" t="s">
        <v>1816</v>
      </c>
      <c r="U172" s="375" t="s">
        <v>228</v>
      </c>
    </row>
    <row r="173" spans="1:21" x14ac:dyDescent="0.25">
      <c r="L173" s="374" t="s">
        <v>1821</v>
      </c>
      <c r="M173" s="374" t="s">
        <v>1822</v>
      </c>
      <c r="N173" s="374" t="s">
        <v>1822</v>
      </c>
      <c r="O173" s="374" t="s">
        <v>1822</v>
      </c>
      <c r="P173" s="374" t="s">
        <v>1823</v>
      </c>
      <c r="Q173" s="374" t="s">
        <v>1824</v>
      </c>
      <c r="R173" s="374"/>
      <c r="S173" s="374"/>
      <c r="T173" s="374" t="s">
        <v>1821</v>
      </c>
      <c r="U173" s="374" t="s">
        <v>227</v>
      </c>
    </row>
    <row r="174" spans="1:21" x14ac:dyDescent="0.25">
      <c r="L174" s="374" t="s">
        <v>1825</v>
      </c>
      <c r="M174" s="374" t="s">
        <v>1826</v>
      </c>
      <c r="N174" s="374" t="s">
        <v>1827</v>
      </c>
      <c r="O174" s="374" t="s">
        <v>1828</v>
      </c>
      <c r="P174" s="374" t="s">
        <v>1829</v>
      </c>
      <c r="Q174" s="374" t="s">
        <v>1830</v>
      </c>
      <c r="R174" s="374"/>
      <c r="S174" s="374"/>
      <c r="T174" s="374" t="s">
        <v>1825</v>
      </c>
      <c r="U174" s="375" t="s">
        <v>228</v>
      </c>
    </row>
    <row r="175" spans="1:21" x14ac:dyDescent="0.25">
      <c r="L175" s="374" t="s">
        <v>1831</v>
      </c>
      <c r="M175" s="374" t="s">
        <v>1832</v>
      </c>
      <c r="N175" s="374" t="s">
        <v>1832</v>
      </c>
      <c r="O175" s="374" t="s">
        <v>1833</v>
      </c>
      <c r="P175" s="374" t="s">
        <v>1834</v>
      </c>
      <c r="Q175" s="374" t="s">
        <v>1835</v>
      </c>
      <c r="R175" s="374"/>
      <c r="S175" s="374"/>
      <c r="T175" s="374" t="s">
        <v>1831</v>
      </c>
      <c r="U175" s="374" t="s">
        <v>227</v>
      </c>
    </row>
    <row r="176" spans="1:21" x14ac:dyDescent="0.25">
      <c r="L176" s="374" t="s">
        <v>1836</v>
      </c>
      <c r="M176" s="374" t="s">
        <v>1837</v>
      </c>
      <c r="N176" s="374" t="s">
        <v>1838</v>
      </c>
      <c r="O176" s="374" t="s">
        <v>1837</v>
      </c>
      <c r="P176" s="374" t="s">
        <v>1839</v>
      </c>
      <c r="Q176" s="374" t="s">
        <v>1840</v>
      </c>
      <c r="R176" s="374"/>
      <c r="S176" s="374"/>
      <c r="T176" s="374" t="s">
        <v>1836</v>
      </c>
      <c r="U176" s="374" t="s">
        <v>227</v>
      </c>
    </row>
    <row r="177" spans="12:21" x14ac:dyDescent="0.25">
      <c r="L177" s="374" t="s">
        <v>1841</v>
      </c>
      <c r="M177" s="374" t="s">
        <v>1842</v>
      </c>
      <c r="N177" s="374" t="s">
        <v>1843</v>
      </c>
      <c r="O177" s="374" t="s">
        <v>1844</v>
      </c>
      <c r="P177" s="374" t="s">
        <v>1845</v>
      </c>
      <c r="Q177" s="374" t="s">
        <v>1846</v>
      </c>
      <c r="R177" s="374"/>
      <c r="S177" s="374"/>
      <c r="T177" s="374" t="s">
        <v>1841</v>
      </c>
      <c r="U177" s="374" t="s">
        <v>227</v>
      </c>
    </row>
    <row r="178" spans="12:21" x14ac:dyDescent="0.25">
      <c r="L178" s="374" t="s">
        <v>1847</v>
      </c>
      <c r="M178" s="374" t="s">
        <v>1848</v>
      </c>
      <c r="N178" s="374" t="s">
        <v>1849</v>
      </c>
      <c r="O178" s="374" t="s">
        <v>1850</v>
      </c>
      <c r="P178" s="374" t="s">
        <v>1851</v>
      </c>
      <c r="Q178" s="374" t="s">
        <v>1852</v>
      </c>
      <c r="R178" s="374"/>
      <c r="S178" s="374"/>
      <c r="T178" s="374" t="s">
        <v>1847</v>
      </c>
      <c r="U178" s="374" t="s">
        <v>227</v>
      </c>
    </row>
    <row r="179" spans="12:21" x14ac:dyDescent="0.25">
      <c r="L179" s="374" t="s">
        <v>1853</v>
      </c>
      <c r="M179" s="374" t="s">
        <v>1854</v>
      </c>
      <c r="N179" s="374" t="s">
        <v>1855</v>
      </c>
      <c r="O179" s="374" t="s">
        <v>1854</v>
      </c>
      <c r="P179" s="374" t="s">
        <v>1856</v>
      </c>
      <c r="Q179" s="374" t="s">
        <v>1857</v>
      </c>
      <c r="R179" s="374"/>
      <c r="S179" s="374"/>
      <c r="T179" s="374" t="s">
        <v>1853</v>
      </c>
      <c r="U179" s="374" t="s">
        <v>228</v>
      </c>
    </row>
    <row r="180" spans="12:21" x14ac:dyDescent="0.25">
      <c r="L180" s="374" t="s">
        <v>1858</v>
      </c>
      <c r="M180" s="374" t="s">
        <v>1859</v>
      </c>
      <c r="N180" s="374" t="s">
        <v>1860</v>
      </c>
      <c r="O180" s="374" t="s">
        <v>1861</v>
      </c>
      <c r="P180" s="374" t="s">
        <v>1862</v>
      </c>
      <c r="Q180" s="374" t="s">
        <v>1863</v>
      </c>
      <c r="R180" s="374"/>
      <c r="S180" s="374"/>
      <c r="T180" s="374" t="s">
        <v>1858</v>
      </c>
      <c r="U180" s="374" t="s">
        <v>227</v>
      </c>
    </row>
    <row r="181" spans="12:21" x14ac:dyDescent="0.25">
      <c r="L181" s="374" t="s">
        <v>1864</v>
      </c>
      <c r="M181" s="374" t="s">
        <v>1865</v>
      </c>
      <c r="N181" s="374" t="s">
        <v>1865</v>
      </c>
      <c r="O181" s="374" t="s">
        <v>1865</v>
      </c>
      <c r="P181" s="374" t="s">
        <v>1866</v>
      </c>
      <c r="Q181" s="374" t="s">
        <v>1867</v>
      </c>
      <c r="R181" s="374"/>
      <c r="S181" s="374"/>
      <c r="T181" s="374" t="s">
        <v>1864</v>
      </c>
      <c r="U181" s="374" t="s">
        <v>229</v>
      </c>
    </row>
    <row r="182" spans="12:21" x14ac:dyDescent="0.25">
      <c r="L182" s="374" t="s">
        <v>1868</v>
      </c>
      <c r="M182" s="374" t="s">
        <v>1869</v>
      </c>
      <c r="N182" s="374" t="s">
        <v>1869</v>
      </c>
      <c r="O182" s="374" t="s">
        <v>1869</v>
      </c>
      <c r="P182" s="374" t="s">
        <v>1870</v>
      </c>
      <c r="Q182" s="374" t="s">
        <v>1871</v>
      </c>
      <c r="R182" s="374"/>
      <c r="S182" s="374"/>
      <c r="T182" s="374" t="s">
        <v>1868</v>
      </c>
      <c r="U182" s="374" t="s">
        <v>228</v>
      </c>
    </row>
    <row r="183" spans="12:21" x14ac:dyDescent="0.25">
      <c r="L183" s="375" t="s">
        <v>1872</v>
      </c>
      <c r="M183" s="374" t="s">
        <v>1873</v>
      </c>
      <c r="N183" s="374" t="s">
        <v>1874</v>
      </c>
      <c r="O183" s="374" t="s">
        <v>1875</v>
      </c>
      <c r="P183" s="374" t="s">
        <v>1876</v>
      </c>
      <c r="Q183" s="374" t="s">
        <v>1877</v>
      </c>
      <c r="R183" s="374"/>
      <c r="S183" s="374"/>
      <c r="T183" s="375" t="s">
        <v>1872</v>
      </c>
      <c r="U183" s="375" t="s">
        <v>231</v>
      </c>
    </row>
    <row r="184" spans="12:21" x14ac:dyDescent="0.25">
      <c r="L184" s="374" t="s">
        <v>1878</v>
      </c>
      <c r="M184" s="374" t="s">
        <v>1879</v>
      </c>
      <c r="N184" s="374" t="s">
        <v>1880</v>
      </c>
      <c r="O184" s="374" t="s">
        <v>1881</v>
      </c>
      <c r="P184" s="374" t="s">
        <v>1882</v>
      </c>
      <c r="Q184" s="374" t="s">
        <v>1883</v>
      </c>
      <c r="R184" s="374"/>
      <c r="S184" s="374"/>
      <c r="T184" s="374" t="s">
        <v>1878</v>
      </c>
      <c r="U184" s="375" t="s">
        <v>229</v>
      </c>
    </row>
    <row r="185" spans="12:21" x14ac:dyDescent="0.25">
      <c r="L185" s="374" t="s">
        <v>1884</v>
      </c>
      <c r="M185" s="374" t="s">
        <v>1885</v>
      </c>
      <c r="N185" s="374" t="s">
        <v>1885</v>
      </c>
      <c r="O185" s="374" t="s">
        <v>1885</v>
      </c>
      <c r="P185" s="374" t="s">
        <v>1886</v>
      </c>
      <c r="Q185" s="374" t="s">
        <v>1887</v>
      </c>
      <c r="R185" s="374"/>
      <c r="S185" s="374"/>
      <c r="T185" s="374" t="s">
        <v>1884</v>
      </c>
      <c r="U185" s="375" t="s">
        <v>231</v>
      </c>
    </row>
    <row r="186" spans="12:21" x14ac:dyDescent="0.25">
      <c r="L186" s="374" t="s">
        <v>1888</v>
      </c>
      <c r="M186" s="374" t="s">
        <v>1889</v>
      </c>
      <c r="N186" s="374" t="s">
        <v>1889</v>
      </c>
      <c r="O186" s="374" t="s">
        <v>1890</v>
      </c>
      <c r="P186" s="374" t="s">
        <v>1891</v>
      </c>
      <c r="Q186" s="374" t="s">
        <v>1892</v>
      </c>
      <c r="R186" s="374"/>
      <c r="S186" s="374"/>
      <c r="T186" s="374" t="s">
        <v>1888</v>
      </c>
      <c r="U186" s="375" t="s">
        <v>229</v>
      </c>
    </row>
    <row r="187" spans="12:21" x14ac:dyDescent="0.25">
      <c r="L187" s="374" t="s">
        <v>1893</v>
      </c>
      <c r="M187" s="374" t="s">
        <v>1894</v>
      </c>
      <c r="N187" s="374" t="s">
        <v>1895</v>
      </c>
      <c r="O187" s="374" t="s">
        <v>1896</v>
      </c>
      <c r="P187" s="374" t="s">
        <v>1897</v>
      </c>
      <c r="Q187" s="374" t="s">
        <v>1898</v>
      </c>
      <c r="R187" s="374"/>
      <c r="S187" s="374"/>
      <c r="T187" s="374" t="s">
        <v>1893</v>
      </c>
      <c r="U187" s="375" t="s">
        <v>229</v>
      </c>
    </row>
    <row r="188" spans="12:21" x14ac:dyDescent="0.25">
      <c r="L188" s="374" t="s">
        <v>1899</v>
      </c>
      <c r="M188" s="374" t="s">
        <v>1900</v>
      </c>
      <c r="N188" s="374" t="s">
        <v>1901</v>
      </c>
      <c r="O188" s="374" t="s">
        <v>1902</v>
      </c>
      <c r="P188" s="374" t="s">
        <v>1903</v>
      </c>
      <c r="Q188" s="374" t="s">
        <v>1904</v>
      </c>
      <c r="R188" s="374"/>
      <c r="S188" s="374"/>
      <c r="T188" s="374" t="s">
        <v>1899</v>
      </c>
      <c r="U188" s="375" t="s">
        <v>230</v>
      </c>
    </row>
    <row r="189" spans="12:21" x14ac:dyDescent="0.25">
      <c r="L189" s="374" t="s">
        <v>1905</v>
      </c>
      <c r="M189" s="374" t="s">
        <v>1906</v>
      </c>
      <c r="N189" s="374" t="s">
        <v>1906</v>
      </c>
      <c r="O189" s="374" t="s">
        <v>1906</v>
      </c>
      <c r="P189" s="374" t="s">
        <v>1907</v>
      </c>
      <c r="Q189" s="374" t="s">
        <v>1908</v>
      </c>
      <c r="R189" s="374"/>
      <c r="S189" s="374"/>
      <c r="T189" s="374" t="s">
        <v>1905</v>
      </c>
      <c r="U189" s="374" t="s">
        <v>227</v>
      </c>
    </row>
    <row r="190" spans="12:21" x14ac:dyDescent="0.25">
      <c r="L190" s="374" t="s">
        <v>1909</v>
      </c>
      <c r="M190" s="374" t="s">
        <v>1910</v>
      </c>
      <c r="N190" s="374" t="s">
        <v>1911</v>
      </c>
      <c r="O190" s="374" t="s">
        <v>1912</v>
      </c>
      <c r="P190" s="374" t="s">
        <v>1913</v>
      </c>
      <c r="Q190" s="374" t="s">
        <v>1914</v>
      </c>
      <c r="R190" s="374"/>
      <c r="S190" s="374"/>
      <c r="T190" s="374" t="s">
        <v>1909</v>
      </c>
      <c r="U190" s="375" t="s">
        <v>231</v>
      </c>
    </row>
    <row r="191" spans="12:21" x14ac:dyDescent="0.25">
      <c r="L191" s="374" t="s">
        <v>1915</v>
      </c>
      <c r="M191" s="374" t="s">
        <v>1916</v>
      </c>
      <c r="N191" s="374" t="s">
        <v>1917</v>
      </c>
      <c r="O191" s="374" t="s">
        <v>1918</v>
      </c>
      <c r="P191" s="374" t="s">
        <v>1919</v>
      </c>
      <c r="Q191" s="374" t="s">
        <v>1920</v>
      </c>
      <c r="R191" s="374"/>
      <c r="S191" s="374"/>
      <c r="T191" s="374" t="s">
        <v>1915</v>
      </c>
      <c r="U191" s="375" t="s">
        <v>231</v>
      </c>
    </row>
    <row r="192" spans="12:21" x14ac:dyDescent="0.25">
      <c r="L192" s="374" t="s">
        <v>1921</v>
      </c>
      <c r="M192" s="374" t="s">
        <v>1922</v>
      </c>
      <c r="N192" s="374" t="s">
        <v>1923</v>
      </c>
      <c r="O192" s="374" t="s">
        <v>1922</v>
      </c>
      <c r="P192" s="374" t="s">
        <v>1924</v>
      </c>
      <c r="Q192" s="374" t="s">
        <v>1925</v>
      </c>
      <c r="R192" s="374"/>
      <c r="S192" s="374"/>
      <c r="T192" s="374" t="s">
        <v>1921</v>
      </c>
      <c r="U192" s="375" t="s">
        <v>229</v>
      </c>
    </row>
    <row r="193" spans="12:21" x14ac:dyDescent="0.25">
      <c r="L193" s="374" t="s">
        <v>1926</v>
      </c>
      <c r="M193" s="374" t="s">
        <v>142</v>
      </c>
      <c r="N193" s="374" t="s">
        <v>1927</v>
      </c>
      <c r="O193" s="374" t="s">
        <v>1928</v>
      </c>
      <c r="P193" s="374" t="s">
        <v>1929</v>
      </c>
      <c r="Q193" s="374" t="s">
        <v>1930</v>
      </c>
      <c r="R193" s="374"/>
      <c r="S193" s="374"/>
      <c r="T193" s="374" t="s">
        <v>1926</v>
      </c>
      <c r="U193" s="375" t="s">
        <v>227</v>
      </c>
    </row>
    <row r="194" spans="12:21" x14ac:dyDescent="0.25">
      <c r="L194" s="374" t="s">
        <v>1931</v>
      </c>
      <c r="M194" s="374" t="s">
        <v>1932</v>
      </c>
      <c r="N194" s="374" t="s">
        <v>1933</v>
      </c>
      <c r="O194" s="374" t="s">
        <v>1934</v>
      </c>
      <c r="P194" s="374" t="s">
        <v>1935</v>
      </c>
      <c r="Q194" s="374" t="s">
        <v>1936</v>
      </c>
      <c r="R194" s="374"/>
      <c r="S194" s="374"/>
      <c r="T194" s="374" t="s">
        <v>1931</v>
      </c>
      <c r="U194" s="375" t="s">
        <v>227</v>
      </c>
    </row>
    <row r="195" spans="12:21" x14ac:dyDescent="0.25">
      <c r="L195" s="374" t="s">
        <v>1937</v>
      </c>
      <c r="M195" s="374" t="s">
        <v>1938</v>
      </c>
      <c r="N195" s="374" t="s">
        <v>1939</v>
      </c>
      <c r="O195" s="374" t="s">
        <v>1940</v>
      </c>
      <c r="P195" s="374" t="s">
        <v>1941</v>
      </c>
      <c r="Q195" s="374" t="s">
        <v>1942</v>
      </c>
      <c r="R195" s="374"/>
      <c r="S195" s="374"/>
      <c r="T195" s="374" t="s">
        <v>1937</v>
      </c>
      <c r="U195" s="375" t="s">
        <v>227</v>
      </c>
    </row>
    <row r="196" spans="12:21" x14ac:dyDescent="0.25">
      <c r="L196" s="374" t="s">
        <v>1943</v>
      </c>
      <c r="M196" s="374" t="s">
        <v>1944</v>
      </c>
      <c r="N196" s="374" t="s">
        <v>1945</v>
      </c>
      <c r="O196" s="374" t="s">
        <v>1946</v>
      </c>
      <c r="P196" s="374" t="s">
        <v>1947</v>
      </c>
      <c r="Q196" s="374" t="s">
        <v>1948</v>
      </c>
      <c r="R196" s="374"/>
      <c r="S196" s="374"/>
      <c r="T196" s="374" t="s">
        <v>1943</v>
      </c>
      <c r="U196" s="375" t="s">
        <v>227</v>
      </c>
    </row>
    <row r="197" spans="12:21" x14ac:dyDescent="0.25">
      <c r="L197" s="374" t="s">
        <v>1949</v>
      </c>
      <c r="M197" s="374" t="s">
        <v>1950</v>
      </c>
      <c r="N197" s="374" t="s">
        <v>1951</v>
      </c>
      <c r="O197" s="374" t="s">
        <v>1952</v>
      </c>
      <c r="P197" s="374" t="s">
        <v>1953</v>
      </c>
      <c r="Q197" s="374" t="s">
        <v>1954</v>
      </c>
      <c r="R197" s="374"/>
      <c r="S197" s="374"/>
      <c r="T197" s="374" t="s">
        <v>1949</v>
      </c>
      <c r="U197" s="374" t="s">
        <v>227</v>
      </c>
    </row>
    <row r="198" spans="12:21" x14ac:dyDescent="0.25">
      <c r="L198" s="374" t="s">
        <v>1955</v>
      </c>
      <c r="M198" s="374" t="s">
        <v>1956</v>
      </c>
      <c r="N198" s="374" t="s">
        <v>1956</v>
      </c>
      <c r="O198" s="374" t="s">
        <v>1957</v>
      </c>
      <c r="P198" s="374" t="s">
        <v>1958</v>
      </c>
      <c r="Q198" s="374" t="s">
        <v>1959</v>
      </c>
      <c r="R198" s="374"/>
      <c r="S198" s="374"/>
      <c r="T198" s="374" t="s">
        <v>1955</v>
      </c>
      <c r="U198" s="374" t="s">
        <v>227</v>
      </c>
    </row>
    <row r="199" spans="12:21" x14ac:dyDescent="0.25">
      <c r="L199" s="374" t="s">
        <v>1960</v>
      </c>
      <c r="M199" s="374" t="s">
        <v>1961</v>
      </c>
      <c r="N199" s="374" t="s">
        <v>1961</v>
      </c>
      <c r="O199" s="374" t="s">
        <v>1961</v>
      </c>
      <c r="P199" s="374" t="s">
        <v>1962</v>
      </c>
      <c r="Q199" s="374" t="s">
        <v>1963</v>
      </c>
      <c r="R199" s="374"/>
      <c r="S199" s="374"/>
      <c r="T199" s="374" t="s">
        <v>1960</v>
      </c>
      <c r="U199" s="374" t="s">
        <v>228</v>
      </c>
    </row>
    <row r="200" spans="12:21" x14ac:dyDescent="0.25">
      <c r="L200" s="374" t="s">
        <v>1964</v>
      </c>
      <c r="M200" s="374" t="s">
        <v>1965</v>
      </c>
      <c r="N200" s="374" t="s">
        <v>1966</v>
      </c>
      <c r="O200" s="374" t="s">
        <v>1965</v>
      </c>
      <c r="P200" s="374" t="s">
        <v>1967</v>
      </c>
      <c r="Q200" s="374" t="s">
        <v>1968</v>
      </c>
      <c r="R200" s="374"/>
      <c r="S200" s="374"/>
      <c r="T200" s="374" t="s">
        <v>1964</v>
      </c>
      <c r="U200" s="374" t="s">
        <v>227</v>
      </c>
    </row>
    <row r="201" spans="12:21" x14ac:dyDescent="0.25">
      <c r="L201" s="374" t="s">
        <v>1969</v>
      </c>
      <c r="M201" s="374" t="s">
        <v>1970</v>
      </c>
      <c r="N201" s="374" t="s">
        <v>1971</v>
      </c>
      <c r="O201" s="374" t="s">
        <v>1970</v>
      </c>
      <c r="P201" s="374" t="s">
        <v>1972</v>
      </c>
      <c r="Q201" s="374" t="s">
        <v>1973</v>
      </c>
      <c r="R201" s="374"/>
      <c r="S201" s="374"/>
      <c r="T201" s="374" t="s">
        <v>1969</v>
      </c>
      <c r="U201" s="374" t="s">
        <v>231</v>
      </c>
    </row>
    <row r="202" spans="12:21" x14ac:dyDescent="0.25">
      <c r="L202" s="374" t="s">
        <v>1974</v>
      </c>
      <c r="M202" s="374" t="s">
        <v>1975</v>
      </c>
      <c r="N202" s="374" t="s">
        <v>1976</v>
      </c>
      <c r="O202" s="374" t="s">
        <v>1977</v>
      </c>
      <c r="P202" s="374" t="s">
        <v>1978</v>
      </c>
      <c r="Q202" s="374" t="s">
        <v>1979</v>
      </c>
      <c r="R202" s="374"/>
      <c r="S202" s="374"/>
      <c r="T202" s="374" t="s">
        <v>1974</v>
      </c>
      <c r="U202" s="374" t="s">
        <v>229</v>
      </c>
    </row>
    <row r="203" spans="12:21" x14ac:dyDescent="0.25">
      <c r="L203" s="374" t="s">
        <v>1980</v>
      </c>
      <c r="M203" s="374" t="s">
        <v>1981</v>
      </c>
      <c r="N203" s="374" t="s">
        <v>1982</v>
      </c>
      <c r="O203" s="374" t="s">
        <v>1981</v>
      </c>
      <c r="P203" s="374" t="s">
        <v>1983</v>
      </c>
      <c r="Q203" s="374" t="s">
        <v>1984</v>
      </c>
      <c r="R203" s="374"/>
      <c r="S203" s="374"/>
      <c r="T203" s="374" t="s">
        <v>1980</v>
      </c>
      <c r="U203" s="374" t="s">
        <v>227</v>
      </c>
    </row>
    <row r="204" spans="12:21" x14ac:dyDescent="0.25">
      <c r="L204" s="374" t="s">
        <v>1985</v>
      </c>
      <c r="M204" s="374" t="s">
        <v>1986</v>
      </c>
      <c r="N204" s="374" t="s">
        <v>1987</v>
      </c>
      <c r="O204" s="374" t="s">
        <v>1988</v>
      </c>
      <c r="P204" s="374" t="s">
        <v>1989</v>
      </c>
      <c r="Q204" s="374" t="s">
        <v>1990</v>
      </c>
      <c r="R204" s="374"/>
      <c r="S204" s="374"/>
      <c r="T204" s="374" t="s">
        <v>1985</v>
      </c>
      <c r="U204" s="374" t="s">
        <v>227</v>
      </c>
    </row>
    <row r="205" spans="12:21" x14ac:dyDescent="0.25">
      <c r="L205" s="374" t="s">
        <v>1991</v>
      </c>
      <c r="M205" s="374" t="s">
        <v>1992</v>
      </c>
      <c r="N205" s="374" t="s">
        <v>1993</v>
      </c>
      <c r="O205" s="374" t="s">
        <v>1994</v>
      </c>
      <c r="P205" s="374" t="s">
        <v>1995</v>
      </c>
      <c r="Q205" s="374" t="s">
        <v>1996</v>
      </c>
      <c r="R205" s="374"/>
      <c r="S205" s="374"/>
      <c r="T205" s="374" t="s">
        <v>1991</v>
      </c>
      <c r="U205" s="375" t="s">
        <v>229</v>
      </c>
    </row>
    <row r="206" spans="12:21" x14ac:dyDescent="0.25">
      <c r="L206" s="374" t="s">
        <v>1997</v>
      </c>
      <c r="M206" s="374" t="s">
        <v>1998</v>
      </c>
      <c r="N206" s="374" t="s">
        <v>1998</v>
      </c>
      <c r="O206" s="374" t="s">
        <v>1998</v>
      </c>
      <c r="P206" s="374" t="s">
        <v>1999</v>
      </c>
      <c r="Q206" s="374" t="s">
        <v>2000</v>
      </c>
      <c r="R206" s="374"/>
      <c r="S206" s="374"/>
      <c r="T206" s="374" t="s">
        <v>1997</v>
      </c>
      <c r="U206" s="374" t="s">
        <v>227</v>
      </c>
    </row>
    <row r="207" spans="12:21" x14ac:dyDescent="0.25">
      <c r="L207" s="374" t="s">
        <v>2001</v>
      </c>
      <c r="M207" s="374" t="s">
        <v>2002</v>
      </c>
      <c r="N207" s="374" t="s">
        <v>2003</v>
      </c>
      <c r="O207" s="374" t="s">
        <v>2004</v>
      </c>
      <c r="P207" s="374" t="s">
        <v>2005</v>
      </c>
      <c r="Q207" s="374" t="s">
        <v>2006</v>
      </c>
      <c r="R207" s="374"/>
      <c r="S207" s="374"/>
      <c r="T207" s="374" t="s">
        <v>2001</v>
      </c>
      <c r="U207" s="374" t="s">
        <v>227</v>
      </c>
    </row>
    <row r="208" spans="12:21" x14ac:dyDescent="0.25">
      <c r="L208" s="374" t="s">
        <v>2007</v>
      </c>
      <c r="M208" s="374" t="s">
        <v>2008</v>
      </c>
      <c r="N208" s="374" t="s">
        <v>2009</v>
      </c>
      <c r="O208" s="374" t="s">
        <v>2010</v>
      </c>
      <c r="P208" s="374" t="s">
        <v>2011</v>
      </c>
      <c r="Q208" s="374" t="s">
        <v>2012</v>
      </c>
      <c r="R208" s="374"/>
      <c r="S208" s="374"/>
      <c r="T208" s="374" t="s">
        <v>2007</v>
      </c>
      <c r="U208" s="374" t="s">
        <v>227</v>
      </c>
    </row>
    <row r="209" spans="12:21" x14ac:dyDescent="0.25">
      <c r="L209" s="374" t="s">
        <v>2013</v>
      </c>
      <c r="M209" s="374" t="s">
        <v>2014</v>
      </c>
      <c r="N209" s="374" t="s">
        <v>2015</v>
      </c>
      <c r="O209" s="374" t="s">
        <v>2016</v>
      </c>
      <c r="P209" s="374" t="s">
        <v>2017</v>
      </c>
      <c r="Q209" s="374" t="s">
        <v>2018</v>
      </c>
      <c r="R209" s="374"/>
      <c r="S209" s="374"/>
      <c r="T209" s="374" t="s">
        <v>2013</v>
      </c>
      <c r="U209" s="374" t="s">
        <v>227</v>
      </c>
    </row>
    <row r="210" spans="12:21" x14ac:dyDescent="0.25">
      <c r="L210" s="374" t="s">
        <v>2019</v>
      </c>
      <c r="M210" s="374" t="s">
        <v>2020</v>
      </c>
      <c r="N210" s="374" t="s">
        <v>2020</v>
      </c>
      <c r="O210" s="374" t="s">
        <v>2020</v>
      </c>
      <c r="P210" s="374" t="s">
        <v>2021</v>
      </c>
      <c r="Q210" s="374" t="s">
        <v>2022</v>
      </c>
      <c r="R210" s="374"/>
      <c r="S210" s="374"/>
      <c r="T210" s="374" t="s">
        <v>2019</v>
      </c>
      <c r="U210" s="374" t="s">
        <v>227</v>
      </c>
    </row>
    <row r="211" spans="12:21" x14ac:dyDescent="0.25">
      <c r="L211" s="374" t="s">
        <v>2023</v>
      </c>
      <c r="M211" s="374" t="s">
        <v>2024</v>
      </c>
      <c r="N211" s="374" t="s">
        <v>2025</v>
      </c>
      <c r="O211" s="374" t="s">
        <v>2026</v>
      </c>
      <c r="P211" s="374" t="s">
        <v>2027</v>
      </c>
      <c r="Q211" s="374" t="s">
        <v>2028</v>
      </c>
      <c r="R211" s="374"/>
      <c r="S211" s="374"/>
      <c r="T211" s="374" t="s">
        <v>2023</v>
      </c>
      <c r="U211" s="374" t="s">
        <v>227</v>
      </c>
    </row>
    <row r="212" spans="12:21" x14ac:dyDescent="0.25">
      <c r="L212" s="374" t="s">
        <v>2029</v>
      </c>
      <c r="M212" s="374" t="s">
        <v>2030</v>
      </c>
      <c r="N212" s="374" t="s">
        <v>2030</v>
      </c>
      <c r="O212" s="374" t="s">
        <v>2030</v>
      </c>
      <c r="P212" s="374" t="s">
        <v>2031</v>
      </c>
      <c r="Q212" s="374" t="s">
        <v>2032</v>
      </c>
      <c r="R212" s="374"/>
      <c r="S212" s="374"/>
      <c r="T212" s="374" t="s">
        <v>2029</v>
      </c>
      <c r="U212" s="374" t="s">
        <v>227</v>
      </c>
    </row>
    <row r="213" spans="12:21" x14ac:dyDescent="0.25">
      <c r="L213" s="374" t="s">
        <v>2033</v>
      </c>
      <c r="M213" s="374" t="s">
        <v>2034</v>
      </c>
      <c r="N213" s="374" t="s">
        <v>2035</v>
      </c>
      <c r="O213" s="374" t="s">
        <v>2036</v>
      </c>
      <c r="P213" s="374" t="s">
        <v>2037</v>
      </c>
      <c r="Q213" s="374" t="s">
        <v>2038</v>
      </c>
      <c r="R213" s="374"/>
      <c r="S213" s="374"/>
      <c r="T213" s="374" t="s">
        <v>2033</v>
      </c>
      <c r="U213" s="374" t="s">
        <v>231</v>
      </c>
    </row>
    <row r="214" spans="12:21" x14ac:dyDescent="0.25">
      <c r="L214" s="374" t="s">
        <v>2039</v>
      </c>
      <c r="M214" s="374" t="s">
        <v>2040</v>
      </c>
      <c r="N214" s="374" t="s">
        <v>2041</v>
      </c>
      <c r="O214" s="374" t="s">
        <v>2042</v>
      </c>
      <c r="P214" s="374" t="s">
        <v>2043</v>
      </c>
      <c r="Q214" s="374" t="s">
        <v>2044</v>
      </c>
      <c r="R214" s="374"/>
      <c r="S214" s="374"/>
      <c r="T214" s="374" t="s">
        <v>2039</v>
      </c>
      <c r="U214" s="374" t="s">
        <v>227</v>
      </c>
    </row>
    <row r="215" spans="12:21" x14ac:dyDescent="0.25">
      <c r="L215" s="374" t="s">
        <v>2045</v>
      </c>
      <c r="M215" s="374" t="s">
        <v>2046</v>
      </c>
      <c r="N215" s="374" t="s">
        <v>2047</v>
      </c>
      <c r="O215" s="374" t="s">
        <v>2046</v>
      </c>
      <c r="P215" s="374" t="s">
        <v>2048</v>
      </c>
      <c r="Q215" s="374" t="s">
        <v>2049</v>
      </c>
      <c r="R215" s="374"/>
      <c r="S215" s="374"/>
      <c r="T215" s="374" t="s">
        <v>2045</v>
      </c>
      <c r="U215" s="374" t="s">
        <v>229</v>
      </c>
    </row>
    <row r="216" spans="12:21" x14ac:dyDescent="0.25">
      <c r="L216" s="374" t="s">
        <v>2050</v>
      </c>
      <c r="M216" s="374" t="s">
        <v>2051</v>
      </c>
      <c r="N216" s="374" t="s">
        <v>2051</v>
      </c>
      <c r="O216" s="374" t="s">
        <v>2051</v>
      </c>
      <c r="P216" s="374" t="s">
        <v>2052</v>
      </c>
      <c r="Q216" s="374" t="s">
        <v>2053</v>
      </c>
      <c r="R216" s="374"/>
      <c r="S216" s="374"/>
      <c r="T216" s="374" t="s">
        <v>2050</v>
      </c>
      <c r="U216" s="374" t="s">
        <v>229</v>
      </c>
    </row>
    <row r="217" spans="12:21" x14ac:dyDescent="0.25">
      <c r="L217" s="374" t="s">
        <v>2054</v>
      </c>
      <c r="M217" s="374" t="s">
        <v>2055</v>
      </c>
      <c r="N217" s="374" t="s">
        <v>2056</v>
      </c>
      <c r="O217" s="374" t="s">
        <v>2057</v>
      </c>
      <c r="P217" s="374" t="s">
        <v>2058</v>
      </c>
      <c r="Q217" s="374" t="s">
        <v>2059</v>
      </c>
      <c r="R217" s="374"/>
      <c r="S217" s="374"/>
      <c r="T217" s="374" t="s">
        <v>2054</v>
      </c>
      <c r="U217" s="375" t="s">
        <v>227</v>
      </c>
    </row>
    <row r="218" spans="12:21" x14ac:dyDescent="0.25">
      <c r="L218" s="374" t="s">
        <v>2060</v>
      </c>
      <c r="M218" s="374" t="s">
        <v>2061</v>
      </c>
      <c r="N218" s="374" t="s">
        <v>2062</v>
      </c>
      <c r="O218" s="374" t="s">
        <v>2063</v>
      </c>
      <c r="P218" s="374" t="s">
        <v>2064</v>
      </c>
      <c r="Q218" s="374" t="s">
        <v>2065</v>
      </c>
      <c r="R218" s="374"/>
      <c r="S218" s="374"/>
      <c r="T218" s="374" t="s">
        <v>2060</v>
      </c>
      <c r="U218" s="374" t="s">
        <v>230</v>
      </c>
    </row>
    <row r="219" spans="12:21" x14ac:dyDescent="0.25">
      <c r="L219" s="374" t="s">
        <v>2066</v>
      </c>
      <c r="M219" s="374" t="s">
        <v>2067</v>
      </c>
      <c r="N219" s="374" t="s">
        <v>2068</v>
      </c>
      <c r="O219" s="374" t="s">
        <v>2067</v>
      </c>
      <c r="P219" s="374" t="s">
        <v>2069</v>
      </c>
      <c r="Q219" s="374" t="s">
        <v>2070</v>
      </c>
      <c r="R219" s="374"/>
      <c r="S219" s="374"/>
      <c r="T219" s="374" t="s">
        <v>2066</v>
      </c>
      <c r="U219" s="375" t="s">
        <v>227</v>
      </c>
    </row>
    <row r="220" spans="12:21" x14ac:dyDescent="0.25">
      <c r="L220" s="374" t="s">
        <v>2071</v>
      </c>
      <c r="M220" s="374" t="s">
        <v>2072</v>
      </c>
      <c r="N220" s="374" t="s">
        <v>2073</v>
      </c>
      <c r="O220" s="374" t="s">
        <v>2074</v>
      </c>
      <c r="P220" s="374" t="s">
        <v>2075</v>
      </c>
      <c r="Q220" s="374" t="s">
        <v>2076</v>
      </c>
      <c r="R220" s="374"/>
      <c r="S220" s="374"/>
      <c r="T220" s="374" t="s">
        <v>2071</v>
      </c>
      <c r="U220" s="375" t="s">
        <v>227</v>
      </c>
    </row>
    <row r="221" spans="12:21" x14ac:dyDescent="0.25">
      <c r="L221" s="374" t="s">
        <v>2077</v>
      </c>
      <c r="M221" s="374" t="s">
        <v>2078</v>
      </c>
      <c r="N221" s="374" t="s">
        <v>2078</v>
      </c>
      <c r="O221" s="374" t="s">
        <v>2078</v>
      </c>
      <c r="P221" s="374" t="s">
        <v>2079</v>
      </c>
      <c r="Q221" s="374" t="s">
        <v>2080</v>
      </c>
      <c r="R221" s="374"/>
      <c r="S221" s="374"/>
      <c r="T221" s="374" t="s">
        <v>2077</v>
      </c>
      <c r="U221" s="374" t="s">
        <v>227</v>
      </c>
    </row>
    <row r="222" spans="12:21" x14ac:dyDescent="0.25">
      <c r="L222" s="374" t="s">
        <v>2081</v>
      </c>
      <c r="M222" s="374" t="s">
        <v>2082</v>
      </c>
      <c r="N222" s="374" t="s">
        <v>2082</v>
      </c>
      <c r="O222" s="374" t="s">
        <v>2082</v>
      </c>
      <c r="P222" s="374" t="s">
        <v>2083</v>
      </c>
      <c r="Q222" s="374" t="s">
        <v>2084</v>
      </c>
      <c r="R222" s="374"/>
      <c r="S222" s="374"/>
      <c r="T222" s="374" t="s">
        <v>2081</v>
      </c>
      <c r="U222" s="374" t="s">
        <v>227</v>
      </c>
    </row>
    <row r="223" spans="12:21" x14ac:dyDescent="0.25">
      <c r="L223" s="374" t="s">
        <v>2085</v>
      </c>
      <c r="M223" s="374" t="s">
        <v>2086</v>
      </c>
      <c r="N223" s="374" t="s">
        <v>2087</v>
      </c>
      <c r="O223" s="374" t="s">
        <v>2088</v>
      </c>
      <c r="P223" s="374" t="s">
        <v>2089</v>
      </c>
      <c r="Q223" s="374" t="s">
        <v>2090</v>
      </c>
      <c r="R223" s="374"/>
      <c r="S223" s="374"/>
      <c r="T223" s="374" t="s">
        <v>2085</v>
      </c>
      <c r="U223" s="374" t="s">
        <v>227</v>
      </c>
    </row>
    <row r="224" spans="12:21" x14ac:dyDescent="0.25">
      <c r="L224" s="374" t="s">
        <v>2091</v>
      </c>
      <c r="M224" s="374" t="s">
        <v>2092</v>
      </c>
      <c r="N224" s="374" t="s">
        <v>2093</v>
      </c>
      <c r="O224" s="374" t="s">
        <v>2094</v>
      </c>
      <c r="P224" s="374" t="s">
        <v>2095</v>
      </c>
      <c r="Q224" s="374" t="s">
        <v>2096</v>
      </c>
      <c r="R224" s="374"/>
      <c r="S224" s="374"/>
      <c r="T224" s="374" t="s">
        <v>2091</v>
      </c>
      <c r="U224" s="375" t="s">
        <v>231</v>
      </c>
    </row>
    <row r="225" spans="12:21" x14ac:dyDescent="0.25">
      <c r="L225" s="374" t="s">
        <v>2097</v>
      </c>
      <c r="M225" s="374" t="s">
        <v>2098</v>
      </c>
      <c r="N225" s="374" t="s">
        <v>2099</v>
      </c>
      <c r="O225" s="374" t="s">
        <v>2100</v>
      </c>
      <c r="P225" s="374" t="s">
        <v>2101</v>
      </c>
      <c r="Q225" s="374" t="s">
        <v>2102</v>
      </c>
      <c r="R225" s="374"/>
      <c r="S225" s="374"/>
      <c r="T225" s="374" t="s">
        <v>2097</v>
      </c>
      <c r="U225" s="374" t="s">
        <v>227</v>
      </c>
    </row>
    <row r="226" spans="12:21" x14ac:dyDescent="0.25">
      <c r="L226" s="374" t="s">
        <v>2103</v>
      </c>
      <c r="M226" s="374" t="s">
        <v>2104</v>
      </c>
      <c r="N226" s="374" t="s">
        <v>2104</v>
      </c>
      <c r="O226" s="374" t="s">
        <v>2104</v>
      </c>
      <c r="P226" s="374" t="s">
        <v>2105</v>
      </c>
      <c r="Q226" s="374" t="s">
        <v>2106</v>
      </c>
      <c r="R226" s="374"/>
      <c r="S226" s="374"/>
      <c r="T226" s="374" t="s">
        <v>2103</v>
      </c>
      <c r="U226" s="374" t="s">
        <v>227</v>
      </c>
    </row>
    <row r="227" spans="12:21" x14ac:dyDescent="0.25">
      <c r="L227" s="374" t="s">
        <v>2107</v>
      </c>
      <c r="M227" s="374" t="s">
        <v>2108</v>
      </c>
      <c r="N227" s="374" t="s">
        <v>2109</v>
      </c>
      <c r="O227" s="374" t="s">
        <v>2110</v>
      </c>
      <c r="P227" s="374" t="s">
        <v>2111</v>
      </c>
      <c r="Q227" s="374" t="s">
        <v>2112</v>
      </c>
      <c r="R227" s="374"/>
      <c r="S227" s="374"/>
      <c r="T227" s="374" t="s">
        <v>2107</v>
      </c>
      <c r="U227" s="374" t="s">
        <v>227</v>
      </c>
    </row>
    <row r="228" spans="12:21" x14ac:dyDescent="0.25">
      <c r="L228" s="374" t="s">
        <v>2113</v>
      </c>
      <c r="M228" s="374" t="s">
        <v>2114</v>
      </c>
      <c r="N228" s="374" t="s">
        <v>2115</v>
      </c>
      <c r="O228" s="374" t="s">
        <v>2114</v>
      </c>
      <c r="P228" s="374" t="s">
        <v>2116</v>
      </c>
      <c r="Q228" s="374" t="s">
        <v>2117</v>
      </c>
      <c r="R228" s="374"/>
      <c r="S228" s="374"/>
      <c r="T228" s="374" t="s">
        <v>2113</v>
      </c>
      <c r="U228" s="375" t="s">
        <v>227</v>
      </c>
    </row>
    <row r="229" spans="12:21" x14ac:dyDescent="0.25">
      <c r="L229" s="374" t="s">
        <v>2118</v>
      </c>
      <c r="M229" s="374" t="s">
        <v>2119</v>
      </c>
      <c r="N229" s="374" t="s">
        <v>2119</v>
      </c>
      <c r="O229" s="374" t="s">
        <v>2120</v>
      </c>
      <c r="P229" s="374" t="s">
        <v>2121</v>
      </c>
      <c r="Q229" s="374" t="s">
        <v>2122</v>
      </c>
      <c r="R229" s="374"/>
      <c r="S229" s="374"/>
      <c r="T229" s="374" t="s">
        <v>2118</v>
      </c>
      <c r="U229" s="374" t="s">
        <v>227</v>
      </c>
    </row>
    <row r="230" spans="12:21" x14ac:dyDescent="0.25">
      <c r="L230" s="374" t="s">
        <v>2123</v>
      </c>
      <c r="M230" s="374" t="s">
        <v>2124</v>
      </c>
      <c r="N230" s="374" t="s">
        <v>2125</v>
      </c>
      <c r="O230" s="374" t="s">
        <v>2126</v>
      </c>
      <c r="P230" s="374" t="s">
        <v>2127</v>
      </c>
      <c r="Q230" s="374" t="s">
        <v>2128</v>
      </c>
      <c r="R230" s="374"/>
      <c r="S230" s="374"/>
      <c r="T230" s="374" t="s">
        <v>2123</v>
      </c>
      <c r="U230" s="374" t="s">
        <v>227</v>
      </c>
    </row>
    <row r="231" spans="12:21" x14ac:dyDescent="0.25">
      <c r="L231" s="374" t="s">
        <v>2129</v>
      </c>
      <c r="M231" s="374" t="s">
        <v>2130</v>
      </c>
      <c r="N231" s="374" t="s">
        <v>2130</v>
      </c>
      <c r="O231" s="374" t="s">
        <v>2130</v>
      </c>
      <c r="P231" s="374" t="s">
        <v>2131</v>
      </c>
      <c r="Q231" s="374" t="s">
        <v>2132</v>
      </c>
      <c r="R231" s="374"/>
      <c r="S231" s="374"/>
      <c r="T231" s="374" t="s">
        <v>2129</v>
      </c>
      <c r="U231" s="374" t="s">
        <v>228</v>
      </c>
    </row>
    <row r="232" spans="12:21" x14ac:dyDescent="0.25">
      <c r="L232" s="374" t="s">
        <v>2133</v>
      </c>
      <c r="M232" s="374" t="s">
        <v>2134</v>
      </c>
      <c r="N232" s="374" t="s">
        <v>2135</v>
      </c>
      <c r="O232" s="374" t="s">
        <v>2136</v>
      </c>
      <c r="P232" s="374" t="s">
        <v>2137</v>
      </c>
      <c r="Q232" s="374" t="s">
        <v>2138</v>
      </c>
      <c r="R232" s="374"/>
      <c r="S232" s="374"/>
      <c r="T232" s="374" t="s">
        <v>2133</v>
      </c>
      <c r="U232" s="374" t="s">
        <v>227</v>
      </c>
    </row>
    <row r="233" spans="12:21" x14ac:dyDescent="0.25">
      <c r="L233" s="374" t="s">
        <v>2139</v>
      </c>
      <c r="M233" s="374" t="s">
        <v>2140</v>
      </c>
      <c r="N233" s="374" t="s">
        <v>2141</v>
      </c>
      <c r="O233" s="374" t="s">
        <v>2142</v>
      </c>
      <c r="P233" s="374" t="s">
        <v>2143</v>
      </c>
      <c r="Q233" s="374" t="s">
        <v>2144</v>
      </c>
      <c r="R233" s="374"/>
      <c r="S233" s="374"/>
      <c r="T233" s="374" t="s">
        <v>2139</v>
      </c>
      <c r="U233" s="375" t="s">
        <v>230</v>
      </c>
    </row>
    <row r="234" spans="12:21" x14ac:dyDescent="0.25">
      <c r="L234" s="374" t="s">
        <v>2145</v>
      </c>
      <c r="M234" s="374" t="s">
        <v>2146</v>
      </c>
      <c r="N234" s="374" t="s">
        <v>2147</v>
      </c>
      <c r="O234" s="374" t="s">
        <v>2148</v>
      </c>
      <c r="P234" s="374" t="s">
        <v>2149</v>
      </c>
      <c r="Q234" s="374" t="s">
        <v>2150</v>
      </c>
      <c r="R234" s="374"/>
      <c r="S234" s="374"/>
      <c r="T234" s="374" t="s">
        <v>2145</v>
      </c>
      <c r="U234" s="374" t="s">
        <v>227</v>
      </c>
    </row>
    <row r="235" spans="12:21" x14ac:dyDescent="0.25">
      <c r="L235" s="374" t="s">
        <v>2151</v>
      </c>
      <c r="M235" s="374" t="s">
        <v>2152</v>
      </c>
      <c r="N235" s="374" t="s">
        <v>2153</v>
      </c>
      <c r="O235" s="374" t="s">
        <v>2154</v>
      </c>
      <c r="P235" s="374" t="s">
        <v>2155</v>
      </c>
      <c r="Q235" s="374" t="s">
        <v>2156</v>
      </c>
      <c r="R235" s="374"/>
      <c r="S235" s="374"/>
      <c r="T235" s="374" t="s">
        <v>2151</v>
      </c>
      <c r="U235" s="374" t="s">
        <v>227</v>
      </c>
    </row>
    <row r="236" spans="12:21" x14ac:dyDescent="0.25">
      <c r="L236" s="374" t="s">
        <v>2157</v>
      </c>
      <c r="M236" s="374" t="s">
        <v>2158</v>
      </c>
      <c r="N236" s="374" t="s">
        <v>2159</v>
      </c>
      <c r="O236" s="374" t="s">
        <v>2160</v>
      </c>
      <c r="P236" s="374" t="s">
        <v>2161</v>
      </c>
      <c r="Q236" s="374" t="s">
        <v>2162</v>
      </c>
      <c r="R236" s="374"/>
      <c r="S236" s="374"/>
      <c r="T236" s="374" t="s">
        <v>2157</v>
      </c>
      <c r="U236" s="374" t="s">
        <v>228</v>
      </c>
    </row>
    <row r="237" spans="12:21" x14ac:dyDescent="0.25">
      <c r="L237" s="374" t="s">
        <v>2163</v>
      </c>
      <c r="M237" s="374" t="s">
        <v>2164</v>
      </c>
      <c r="N237" s="374" t="s">
        <v>2165</v>
      </c>
      <c r="O237" s="374" t="s">
        <v>2166</v>
      </c>
      <c r="P237" s="374" t="s">
        <v>2167</v>
      </c>
      <c r="Q237" s="374" t="s">
        <v>2168</v>
      </c>
      <c r="R237" s="374"/>
      <c r="S237" s="374"/>
      <c r="T237" s="374" t="s">
        <v>2163</v>
      </c>
      <c r="U237" s="375" t="s">
        <v>227</v>
      </c>
    </row>
    <row r="238" spans="12:21" x14ac:dyDescent="0.25">
      <c r="L238" s="374" t="s">
        <v>2169</v>
      </c>
      <c r="M238" s="374" t="s">
        <v>2170</v>
      </c>
      <c r="N238" s="374" t="s">
        <v>2171</v>
      </c>
      <c r="O238" s="374" t="s">
        <v>2172</v>
      </c>
      <c r="P238" s="374" t="s">
        <v>2173</v>
      </c>
      <c r="Q238" s="374" t="s">
        <v>2174</v>
      </c>
      <c r="R238" s="374"/>
      <c r="S238" s="374"/>
      <c r="T238" s="374" t="s">
        <v>2169</v>
      </c>
      <c r="U238" s="374" t="s">
        <v>228</v>
      </c>
    </row>
    <row r="239" spans="12:21" x14ac:dyDescent="0.25">
      <c r="L239" s="374" t="s">
        <v>2175</v>
      </c>
      <c r="M239" s="374" t="s">
        <v>2176</v>
      </c>
      <c r="N239" s="374" t="s">
        <v>2176</v>
      </c>
      <c r="O239" s="374" t="s">
        <v>2176</v>
      </c>
      <c r="P239" s="374" t="s">
        <v>2177</v>
      </c>
      <c r="Q239" s="374" t="s">
        <v>2178</v>
      </c>
      <c r="R239" s="374"/>
      <c r="S239" s="374"/>
      <c r="T239" s="374" t="s">
        <v>2175</v>
      </c>
      <c r="U239" s="374" t="s">
        <v>227</v>
      </c>
    </row>
    <row r="240" spans="12:21" x14ac:dyDescent="0.25">
      <c r="L240" s="374" t="s">
        <v>2179</v>
      </c>
      <c r="M240" s="374" t="s">
        <v>2180</v>
      </c>
      <c r="N240" s="374" t="s">
        <v>2180</v>
      </c>
      <c r="O240" s="374" t="s">
        <v>2180</v>
      </c>
      <c r="P240" s="374" t="s">
        <v>2181</v>
      </c>
      <c r="Q240" s="374" t="s">
        <v>2182</v>
      </c>
      <c r="R240" s="374"/>
      <c r="S240" s="374"/>
      <c r="T240" s="374" t="s">
        <v>2179</v>
      </c>
      <c r="U240" s="374" t="s">
        <v>227</v>
      </c>
    </row>
    <row r="241" spans="12:21" x14ac:dyDescent="0.25">
      <c r="L241" s="374" t="s">
        <v>2183</v>
      </c>
      <c r="M241" s="374" t="s">
        <v>2184</v>
      </c>
      <c r="N241" s="374" t="s">
        <v>2185</v>
      </c>
      <c r="O241" s="374" t="s">
        <v>2186</v>
      </c>
      <c r="P241" s="374" t="s">
        <v>2187</v>
      </c>
      <c r="Q241" s="374" t="s">
        <v>2188</v>
      </c>
      <c r="R241" s="374"/>
      <c r="S241" s="374"/>
      <c r="T241" s="374" t="s">
        <v>2183</v>
      </c>
      <c r="U241" s="374" t="s">
        <v>229</v>
      </c>
    </row>
    <row r="242" spans="12:21" x14ac:dyDescent="0.25">
      <c r="L242" s="374" t="s">
        <v>2189</v>
      </c>
      <c r="M242" s="374" t="s">
        <v>2190</v>
      </c>
      <c r="N242" s="374" t="s">
        <v>2190</v>
      </c>
      <c r="O242" s="374" t="s">
        <v>2190</v>
      </c>
      <c r="P242" s="374" t="s">
        <v>2191</v>
      </c>
      <c r="Q242" s="374" t="s">
        <v>2192</v>
      </c>
      <c r="R242" s="374"/>
      <c r="S242" s="374"/>
      <c r="T242" s="374" t="s">
        <v>2189</v>
      </c>
      <c r="U242" s="374" t="s">
        <v>227</v>
      </c>
    </row>
    <row r="243" spans="12:21" x14ac:dyDescent="0.25">
      <c r="L243" s="374" t="s">
        <v>2193</v>
      </c>
      <c r="M243" s="374" t="s">
        <v>2194</v>
      </c>
      <c r="N243" s="374" t="s">
        <v>2195</v>
      </c>
      <c r="O243" s="374" t="s">
        <v>2194</v>
      </c>
      <c r="P243" s="374" t="s">
        <v>2196</v>
      </c>
      <c r="Q243" s="374" t="s">
        <v>2197</v>
      </c>
      <c r="R243" s="374"/>
      <c r="S243" s="374"/>
      <c r="T243" s="374" t="s">
        <v>2193</v>
      </c>
      <c r="U243" s="374" t="s">
        <v>231</v>
      </c>
    </row>
    <row r="244" spans="12:21" x14ac:dyDescent="0.25">
      <c r="L244" s="374" t="s">
        <v>2198</v>
      </c>
      <c r="M244" s="374" t="s">
        <v>2199</v>
      </c>
      <c r="N244" s="374" t="s">
        <v>2200</v>
      </c>
      <c r="O244" s="374" t="s">
        <v>2201</v>
      </c>
      <c r="P244" s="374" t="s">
        <v>2202</v>
      </c>
      <c r="Q244" s="374" t="s">
        <v>2203</v>
      </c>
      <c r="R244" s="374"/>
      <c r="S244" s="374"/>
      <c r="T244" s="374" t="s">
        <v>2198</v>
      </c>
      <c r="U244" s="374" t="s">
        <v>227</v>
      </c>
    </row>
    <row r="245" spans="12:21" x14ac:dyDescent="0.25">
      <c r="L245" s="374" t="s">
        <v>2204</v>
      </c>
      <c r="M245" s="374" t="s">
        <v>2205</v>
      </c>
      <c r="N245" s="374" t="s">
        <v>2206</v>
      </c>
      <c r="O245" s="374" t="s">
        <v>2205</v>
      </c>
      <c r="P245" s="374" t="s">
        <v>2207</v>
      </c>
      <c r="Q245" s="374" t="s">
        <v>2208</v>
      </c>
      <c r="R245" s="374"/>
      <c r="S245" s="374"/>
      <c r="T245" s="374" t="s">
        <v>2204</v>
      </c>
      <c r="U245" s="374" t="s">
        <v>227</v>
      </c>
    </row>
    <row r="246" spans="12:21" x14ac:dyDescent="0.25">
      <c r="L246" s="374" t="s">
        <v>2209</v>
      </c>
      <c r="M246" s="374" t="s">
        <v>2210</v>
      </c>
      <c r="N246" s="374" t="s">
        <v>2210</v>
      </c>
      <c r="O246" s="374" t="s">
        <v>2210</v>
      </c>
      <c r="P246" s="374" t="s">
        <v>2211</v>
      </c>
      <c r="Q246" s="374" t="s">
        <v>2212</v>
      </c>
      <c r="R246" s="374"/>
      <c r="S246" s="374"/>
      <c r="T246" s="374" t="s">
        <v>2209</v>
      </c>
      <c r="U246" s="374" t="s">
        <v>227</v>
      </c>
    </row>
    <row r="247" spans="12:21" x14ac:dyDescent="0.25">
      <c r="L247" s="374" t="s">
        <v>2213</v>
      </c>
      <c r="M247" s="374" t="s">
        <v>266</v>
      </c>
      <c r="N247" s="374" t="s">
        <v>266</v>
      </c>
      <c r="O247" s="374" t="s">
        <v>266</v>
      </c>
      <c r="P247" s="374" t="s">
        <v>266</v>
      </c>
      <c r="Q247" s="374" t="s">
        <v>266</v>
      </c>
      <c r="R247" s="374" t="s">
        <v>266</v>
      </c>
      <c r="S247" s="374" t="s">
        <v>266</v>
      </c>
      <c r="T247" s="374" t="s">
        <v>2213</v>
      </c>
      <c r="U247" s="375" t="s">
        <v>227</v>
      </c>
    </row>
    <row r="248" spans="12:21" x14ac:dyDescent="0.25">
      <c r="L248" s="374"/>
      <c r="R248" s="374"/>
      <c r="S248" s="374"/>
      <c r="T248" s="374"/>
      <c r="U248" s="374"/>
    </row>
    <row r="249" spans="12:21" x14ac:dyDescent="0.25">
      <c r="L249" s="374"/>
      <c r="R249" s="374"/>
      <c r="S249" s="374"/>
      <c r="T249" s="374"/>
      <c r="U249" s="374"/>
    </row>
    <row r="250" spans="12:21" x14ac:dyDescent="0.25">
      <c r="L250" s="374"/>
      <c r="R250" s="374"/>
      <c r="S250" s="374"/>
      <c r="T250" s="374"/>
      <c r="U250" s="374"/>
    </row>
    <row r="251" spans="12:21" x14ac:dyDescent="0.25">
      <c r="L251" s="374"/>
      <c r="R251" s="374"/>
      <c r="S251" s="374"/>
      <c r="T251" s="374"/>
      <c r="U251" s="37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D218-60DC-44DD-A6CA-A48375D009F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8" customWidth="1"/>
    <col min="2" max="2" width="2.3984375" style="388" customWidth="1"/>
    <col min="3" max="3" width="58" style="388" customWidth="1"/>
    <col min="4" max="4" width="7.69921875" style="388" customWidth="1"/>
    <col min="5" max="6" width="7.69921875" style="388"/>
    <col min="7" max="7" width="9.59765625" style="388" customWidth="1"/>
    <col min="8" max="8" width="3.69921875" style="388" customWidth="1"/>
    <col min="9" max="9" width="5.69921875" style="388" customWidth="1"/>
    <col min="10" max="16384" width="7.69921875" style="388"/>
  </cols>
  <sheetData>
    <row r="1" spans="1:18" ht="29.25" customHeight="1" x14ac:dyDescent="0.3">
      <c r="A1" s="385"/>
      <c r="B1" s="386"/>
      <c r="C1" s="386"/>
      <c r="D1" s="386"/>
      <c r="E1" s="387"/>
      <c r="F1" s="387"/>
      <c r="G1" s="387"/>
      <c r="H1" s="387"/>
      <c r="I1" s="387"/>
      <c r="J1" s="387"/>
      <c r="K1" s="387"/>
      <c r="L1" s="387"/>
      <c r="M1" s="387"/>
      <c r="N1" s="387"/>
      <c r="O1" s="387"/>
      <c r="P1" s="387"/>
      <c r="Q1" s="387"/>
      <c r="R1" s="387"/>
    </row>
    <row r="2" spans="1:18" ht="23.4" thickBot="1" x14ac:dyDescent="0.45">
      <c r="A2" s="386"/>
      <c r="B2" s="386"/>
      <c r="C2" s="389"/>
      <c r="D2" s="386"/>
      <c r="E2" s="387"/>
      <c r="F2" s="387"/>
      <c r="G2" s="386"/>
      <c r="H2" s="387"/>
      <c r="I2" s="387"/>
      <c r="J2" s="387"/>
      <c r="K2" s="387"/>
      <c r="L2" s="387"/>
      <c r="M2" s="387"/>
      <c r="N2" s="387"/>
      <c r="O2" s="387"/>
      <c r="P2" s="387"/>
      <c r="Q2" s="387"/>
      <c r="R2" s="387"/>
    </row>
    <row r="3" spans="1:18" ht="15.6" x14ac:dyDescent="0.3">
      <c r="A3" s="386"/>
      <c r="B3" s="386"/>
      <c r="C3" s="386"/>
      <c r="D3" s="386"/>
      <c r="F3" s="386"/>
      <c r="G3" s="390" t="s">
        <v>2214</v>
      </c>
      <c r="H3" s="391"/>
      <c r="I3" s="392"/>
      <c r="J3" s="387"/>
      <c r="K3" s="387"/>
      <c r="L3" s="387"/>
      <c r="M3" s="387"/>
      <c r="N3" s="387"/>
      <c r="O3" s="387"/>
      <c r="P3" s="387"/>
      <c r="Q3" s="387"/>
      <c r="R3" s="387"/>
    </row>
    <row r="4" spans="1:18" ht="63" customHeight="1" thickBot="1" x14ac:dyDescent="0.3">
      <c r="A4" s="386"/>
      <c r="B4" s="386"/>
      <c r="C4" s="393" t="str">
        <f>HLOOKUP(Introduction!$G$4,Key!A:G,3,FALSE)</f>
        <v>Joint Monitoring Programme for Water Supply, Sanitation and Hygiene</v>
      </c>
      <c r="D4" s="386"/>
      <c r="E4" s="394"/>
      <c r="F4" s="387"/>
      <c r="G4" s="395" t="str">
        <f>+VLOOKUP(Introduction!$G$8,ISO3language,2,FALSE)</f>
        <v>English</v>
      </c>
      <c r="H4" s="396"/>
      <c r="I4" s="397"/>
      <c r="J4" s="387"/>
      <c r="K4" s="387"/>
      <c r="L4" s="387"/>
      <c r="M4" s="387"/>
      <c r="N4" s="387"/>
      <c r="O4" s="387"/>
      <c r="P4" s="387"/>
      <c r="Q4" s="387"/>
      <c r="R4" s="387"/>
    </row>
    <row r="5" spans="1:18" ht="10.5" customHeight="1" x14ac:dyDescent="0.25">
      <c r="A5" s="386"/>
      <c r="B5" s="386"/>
      <c r="C5" s="398"/>
      <c r="D5" s="386"/>
      <c r="E5" s="394"/>
      <c r="F5" s="387"/>
      <c r="G5" s="386"/>
      <c r="H5" s="387"/>
      <c r="I5" s="387"/>
      <c r="J5" s="387"/>
      <c r="K5" s="387"/>
      <c r="L5" s="387"/>
      <c r="M5" s="387"/>
      <c r="N5" s="387"/>
      <c r="O5" s="387"/>
      <c r="P5" s="387"/>
      <c r="Q5" s="387"/>
      <c r="R5" s="387"/>
    </row>
    <row r="6" spans="1:18" ht="44.25" customHeight="1" x14ac:dyDescent="0.25">
      <c r="A6" s="386"/>
      <c r="B6" s="386"/>
      <c r="C6" s="399" t="str">
        <f>HLOOKUP(Introduction!$G$4,Key!A:G,4,FALSE)</f>
        <v>Estimates on water, sanitation, hygiene in schools</v>
      </c>
      <c r="D6" s="387"/>
      <c r="E6" s="387"/>
      <c r="F6" s="387"/>
      <c r="G6" s="387"/>
      <c r="H6" s="387"/>
      <c r="I6" s="387"/>
      <c r="J6" s="387"/>
      <c r="K6" s="387"/>
      <c r="L6" s="387"/>
      <c r="M6" s="387"/>
      <c r="N6" s="387"/>
      <c r="O6" s="387"/>
      <c r="P6" s="387"/>
      <c r="Q6" s="387"/>
      <c r="R6" s="387"/>
    </row>
    <row r="7" spans="1:18" ht="52.5" customHeight="1" x14ac:dyDescent="0.4">
      <c r="A7" s="386"/>
      <c r="B7" s="386"/>
      <c r="C7" s="429" t="str">
        <f>IF($G$4="English",VLOOKUP($G$8,Key!$L$2:$S$247,2,FALSE),IF($G$4="Spanish",VLOOKUP($G$8,Key!$L$2:$S$247,4,FALSE),IF($G$4="French",VLOOKUP($G$8,Key!$L$2:$S$247,3,FALSE),IF($G$4="Russian",VLOOKUP($G$8,Key!$L$2:$S$247,5,FALSE),IF($G$4="Arabic",VLOOKUP($G$8,Key!$L$2:$S$247,6,FALSE),IF($G$4="Other",VLOOKUP($G$8,Key!$L$2:$S$247,7,FALSE)))))))</f>
        <v>Singapore</v>
      </c>
      <c r="D7" s="387"/>
      <c r="E7" s="387"/>
      <c r="F7" s="387"/>
      <c r="G7" s="400" t="s">
        <v>2215</v>
      </c>
      <c r="H7" s="400"/>
      <c r="I7" s="400"/>
      <c r="J7" s="387"/>
      <c r="K7" s="387"/>
      <c r="L7" s="387"/>
      <c r="M7" s="387"/>
      <c r="N7" s="387"/>
      <c r="O7" s="387"/>
      <c r="P7" s="387"/>
      <c r="Q7" s="387"/>
      <c r="R7" s="387"/>
    </row>
    <row r="8" spans="1:18" ht="15" x14ac:dyDescent="0.25">
      <c r="A8" s="386"/>
      <c r="B8" s="386"/>
      <c r="C8" s="430"/>
      <c r="D8" s="387"/>
      <c r="E8" s="387"/>
      <c r="F8" s="387"/>
      <c r="G8" s="401" t="s">
        <v>1926</v>
      </c>
      <c r="H8" s="401"/>
      <c r="I8" s="401"/>
      <c r="J8" s="387"/>
      <c r="K8" s="387"/>
      <c r="L8" s="387"/>
      <c r="M8" s="387"/>
      <c r="N8" s="387"/>
      <c r="O8" s="387"/>
      <c r="P8" s="387"/>
      <c r="Q8" s="387"/>
      <c r="R8" s="387"/>
    </row>
    <row r="9" spans="1:18" ht="15.6" x14ac:dyDescent="0.3">
      <c r="A9" s="386"/>
      <c r="B9" s="386"/>
      <c r="C9" s="402" t="str">
        <f>HLOOKUP(Introduction!$G$4,Key!A:G,6,FALSE)</f>
        <v>Updated September 2026</v>
      </c>
      <c r="D9" s="387"/>
      <c r="E9" s="387"/>
      <c r="F9" s="387"/>
      <c r="G9" s="387"/>
      <c r="H9" s="387"/>
      <c r="I9" s="387"/>
      <c r="J9" s="387"/>
      <c r="K9" s="387"/>
      <c r="L9" s="387"/>
      <c r="M9" s="387"/>
      <c r="N9" s="387"/>
      <c r="O9" s="387"/>
      <c r="P9" s="387"/>
      <c r="Q9" s="387"/>
      <c r="R9" s="387"/>
    </row>
    <row r="10" spans="1:18" ht="15" x14ac:dyDescent="0.25">
      <c r="A10" s="386"/>
      <c r="B10" s="386"/>
      <c r="C10" s="403"/>
      <c r="D10" s="387"/>
      <c r="E10" s="387"/>
      <c r="F10" s="387"/>
      <c r="G10" s="387"/>
      <c r="H10" s="387"/>
      <c r="I10" s="387"/>
      <c r="J10" s="387"/>
      <c r="K10" s="387"/>
      <c r="L10" s="387"/>
      <c r="M10" s="387"/>
      <c r="N10" s="387"/>
      <c r="O10" s="387"/>
      <c r="P10" s="387"/>
      <c r="Q10" s="387"/>
      <c r="R10" s="387"/>
    </row>
    <row r="11" spans="1:18" ht="15.9" customHeight="1" x14ac:dyDescent="0.25">
      <c r="A11" s="386"/>
      <c r="C11" s="404" t="str">
        <f>HLOOKUP(Introduction!$G$4,Key!A:G,7,FALSE)</f>
        <v xml:space="preserve">Follow the links below to find the following information: </v>
      </c>
      <c r="D11" s="387"/>
      <c r="E11" s="386"/>
      <c r="F11" s="387"/>
      <c r="G11" s="387"/>
      <c r="H11" s="387"/>
      <c r="I11" s="387"/>
      <c r="J11" s="387"/>
      <c r="K11" s="387"/>
      <c r="L11" s="387"/>
      <c r="M11" s="387"/>
      <c r="N11" s="387"/>
      <c r="O11" s="387"/>
      <c r="P11" s="387"/>
      <c r="Q11" s="387"/>
      <c r="R11" s="387"/>
    </row>
    <row r="12" spans="1:18" ht="9" customHeight="1" x14ac:dyDescent="0.25">
      <c r="A12" s="386"/>
      <c r="B12" s="387"/>
      <c r="C12" s="405"/>
      <c r="D12" s="387"/>
      <c r="E12" s="386"/>
      <c r="F12" s="387"/>
      <c r="G12" s="387"/>
      <c r="H12" s="387"/>
      <c r="I12" s="387"/>
      <c r="J12" s="387"/>
      <c r="K12" s="387"/>
      <c r="L12" s="387"/>
      <c r="M12" s="387"/>
      <c r="N12" s="387"/>
      <c r="O12" s="387"/>
      <c r="P12" s="387"/>
      <c r="Q12" s="387"/>
      <c r="R12" s="387"/>
    </row>
    <row r="13" spans="1:18" ht="24.9" customHeight="1" x14ac:dyDescent="0.3">
      <c r="A13" s="386"/>
      <c r="B13" s="387"/>
      <c r="C13" s="406" t="str">
        <f>HLOOKUP(Introduction!$G$4,Key!A:G,8,FALSE)</f>
        <v>JMP Estimates:</v>
      </c>
      <c r="D13" s="387"/>
      <c r="E13" s="386"/>
      <c r="F13" s="387"/>
      <c r="G13" s="387"/>
      <c r="H13" s="387"/>
      <c r="I13" s="387"/>
      <c r="J13" s="387"/>
      <c r="K13" s="387"/>
      <c r="L13" s="387"/>
      <c r="M13" s="387"/>
      <c r="N13" s="387"/>
      <c r="O13" s="387"/>
      <c r="P13" s="387"/>
      <c r="Q13" s="387"/>
      <c r="R13" s="387"/>
    </row>
    <row r="14" spans="1:18" ht="21.9" customHeight="1" x14ac:dyDescent="0.25">
      <c r="A14" s="386"/>
      <c r="B14" s="407"/>
      <c r="C14" s="408" t="str">
        <f>HLOOKUP(Introduction!$G$4,Key!A:G,9,FALSE)</f>
        <v>WASH ladders for schools</v>
      </c>
      <c r="D14" s="387"/>
      <c r="E14" s="386"/>
      <c r="F14" s="387"/>
      <c r="G14" s="387"/>
      <c r="H14" s="387"/>
      <c r="I14" s="387"/>
      <c r="J14" s="387"/>
      <c r="K14" s="387"/>
      <c r="L14" s="387"/>
      <c r="M14" s="387"/>
      <c r="N14" s="387"/>
      <c r="O14" s="387"/>
      <c r="P14" s="387"/>
      <c r="Q14" s="387"/>
      <c r="R14" s="387"/>
    </row>
    <row r="15" spans="1:18" ht="15" x14ac:dyDescent="0.25">
      <c r="A15" s="386"/>
      <c r="B15" s="407"/>
      <c r="C15" s="409" t="str">
        <f>HLOOKUP(Introduction!$G$4,Key!A:G,10,FALSE)</f>
        <v>Trends in basic WASH in schools</v>
      </c>
      <c r="D15" s="387"/>
      <c r="E15" s="386"/>
      <c r="F15" s="387"/>
      <c r="G15" s="387"/>
      <c r="H15" s="387"/>
      <c r="I15" s="387"/>
      <c r="J15" s="387"/>
      <c r="K15" s="387"/>
      <c r="L15" s="387"/>
      <c r="M15" s="387"/>
      <c r="N15" s="387"/>
      <c r="O15" s="387"/>
      <c r="P15" s="387"/>
      <c r="Q15" s="387"/>
      <c r="R15" s="387"/>
    </row>
    <row r="16" spans="1:18" ht="15" x14ac:dyDescent="0.25">
      <c r="A16" s="386"/>
      <c r="B16" s="407"/>
      <c r="C16" s="408" t="str">
        <f>HLOOKUP(Introduction!$G$4,Key!A:G,11,FALSE)</f>
        <v>Estimates (2000-2025) for schools</v>
      </c>
      <c r="D16" s="387"/>
      <c r="E16" s="386"/>
      <c r="F16" s="387"/>
      <c r="G16" s="387"/>
      <c r="H16" s="387"/>
      <c r="I16" s="387"/>
      <c r="J16" s="387"/>
      <c r="K16" s="387"/>
      <c r="L16" s="387"/>
      <c r="M16" s="387"/>
      <c r="N16" s="387"/>
      <c r="O16" s="387"/>
      <c r="P16" s="387"/>
      <c r="Q16" s="387"/>
      <c r="R16" s="387"/>
    </row>
    <row r="17" spans="1:18" ht="26.1" customHeight="1" x14ac:dyDescent="0.25">
      <c r="A17" s="386"/>
      <c r="B17" s="386"/>
      <c r="C17" s="410"/>
      <c r="D17" s="387"/>
      <c r="E17" s="407"/>
      <c r="F17" s="387"/>
      <c r="G17" s="387"/>
      <c r="H17" s="387"/>
      <c r="I17" s="387"/>
      <c r="J17" s="387"/>
      <c r="K17" s="387"/>
      <c r="L17" s="387"/>
      <c r="M17" s="387"/>
      <c r="N17" s="387"/>
      <c r="O17" s="387"/>
      <c r="P17" s="387"/>
      <c r="Q17" s="387"/>
      <c r="R17" s="387"/>
    </row>
    <row r="18" spans="1:18" ht="15.6" x14ac:dyDescent="0.3">
      <c r="A18" s="386"/>
      <c r="B18" s="386"/>
      <c r="C18" s="411" t="str">
        <f>HLOOKUP(Introduction!$G$4,Key!A:G,12,FALSE)</f>
        <v>Data inputs:</v>
      </c>
      <c r="D18" s="387"/>
      <c r="E18" s="412"/>
      <c r="F18" s="387"/>
      <c r="G18" s="387"/>
      <c r="H18" s="387"/>
      <c r="I18" s="387"/>
      <c r="J18" s="387"/>
      <c r="K18" s="387"/>
      <c r="L18" s="387"/>
      <c r="M18" s="387"/>
      <c r="N18" s="387"/>
      <c r="O18" s="387"/>
      <c r="P18" s="387"/>
      <c r="Q18" s="387"/>
      <c r="R18" s="387"/>
    </row>
    <row r="19" spans="1:18" ht="15" x14ac:dyDescent="0.25">
      <c r="A19" s="386"/>
      <c r="B19" s="386"/>
      <c r="C19" s="413" t="str">
        <f>HLOOKUP(Introduction!$G$4,Key!A:G,13,FALSE)</f>
        <v>Data summary</v>
      </c>
      <c r="D19" s="387"/>
      <c r="E19" s="414"/>
      <c r="F19" s="387"/>
      <c r="G19" s="387"/>
      <c r="H19" s="387"/>
      <c r="I19" s="387"/>
      <c r="J19" s="387"/>
      <c r="K19" s="387"/>
      <c r="L19" s="387"/>
      <c r="M19" s="387"/>
      <c r="N19" s="387"/>
      <c r="O19" s="387"/>
      <c r="P19" s="387"/>
      <c r="Q19" s="387"/>
      <c r="R19" s="387"/>
    </row>
    <row r="20" spans="1:18" ht="15" x14ac:dyDescent="0.25">
      <c r="A20" s="386"/>
      <c r="B20" s="386"/>
      <c r="C20" s="415" t="str">
        <f>HLOOKUP(Introduction!$G$4,Key!A:G,14,FALSE)</f>
        <v>Water Data</v>
      </c>
      <c r="D20" s="387"/>
      <c r="E20" s="416"/>
      <c r="F20" s="387"/>
      <c r="G20" s="387"/>
      <c r="H20" s="387"/>
      <c r="I20" s="387"/>
      <c r="J20" s="387"/>
      <c r="K20" s="387"/>
      <c r="L20" s="387"/>
      <c r="M20" s="387"/>
      <c r="N20" s="387"/>
      <c r="O20" s="387"/>
      <c r="P20" s="387"/>
      <c r="Q20" s="387"/>
      <c r="R20" s="387"/>
    </row>
    <row r="21" spans="1:18" ht="15" x14ac:dyDescent="0.25">
      <c r="A21" s="386"/>
      <c r="B21" s="386"/>
      <c r="C21" s="417" t="str">
        <f>HLOOKUP(Introduction!$G$4,Key!A:G,15,FALSE)</f>
        <v>Sanitation Data</v>
      </c>
      <c r="D21" s="387"/>
      <c r="E21" s="418"/>
      <c r="F21" s="387"/>
      <c r="G21" s="387"/>
      <c r="H21" s="387"/>
      <c r="I21" s="387"/>
      <c r="J21" s="387"/>
      <c r="K21" s="387"/>
      <c r="L21" s="387"/>
      <c r="M21" s="387"/>
      <c r="N21" s="387"/>
      <c r="O21" s="387"/>
      <c r="P21" s="387"/>
      <c r="Q21" s="387"/>
      <c r="R21" s="387"/>
    </row>
    <row r="22" spans="1:18" ht="15" x14ac:dyDescent="0.25">
      <c r="A22" s="386"/>
      <c r="B22" s="386"/>
      <c r="C22" s="419" t="str">
        <f>HLOOKUP(Introduction!$G$4,Key!A:G,16,FALSE)</f>
        <v>Hygiene Data</v>
      </c>
      <c r="D22" s="387"/>
      <c r="E22" s="387"/>
      <c r="F22" s="387"/>
      <c r="G22" s="387"/>
      <c r="H22" s="387"/>
      <c r="I22" s="387"/>
      <c r="J22" s="387"/>
      <c r="K22" s="387"/>
      <c r="L22" s="387"/>
      <c r="M22" s="387"/>
      <c r="N22" s="387"/>
      <c r="O22" s="387"/>
      <c r="P22" s="387"/>
      <c r="Q22" s="387"/>
      <c r="R22" s="387"/>
    </row>
    <row r="23" spans="1:18" ht="15" x14ac:dyDescent="0.25">
      <c r="A23" s="386"/>
      <c r="B23" s="386"/>
      <c r="C23" s="413" t="str">
        <f>HLOOKUP(Introduction!$G$4,Key!A:G,17,FALSE)</f>
        <v>Population Data</v>
      </c>
      <c r="D23" s="387"/>
      <c r="E23" s="387"/>
      <c r="F23" s="387"/>
      <c r="G23" s="387"/>
      <c r="H23" s="387"/>
      <c r="I23" s="387"/>
      <c r="J23" s="387"/>
      <c r="K23" s="387"/>
      <c r="L23" s="387"/>
      <c r="M23" s="387"/>
      <c r="N23" s="387"/>
      <c r="O23" s="387"/>
      <c r="P23" s="387"/>
      <c r="Q23" s="387"/>
      <c r="R23" s="387"/>
    </row>
    <row r="24" spans="1:18" ht="15" x14ac:dyDescent="0.25">
      <c r="A24" s="386"/>
      <c r="B24" s="386"/>
      <c r="C24" s="420"/>
      <c r="D24" s="387"/>
      <c r="E24" s="387"/>
      <c r="F24" s="387"/>
      <c r="G24" s="387"/>
      <c r="H24" s="387"/>
      <c r="I24" s="387"/>
      <c r="J24" s="387"/>
      <c r="K24" s="387"/>
      <c r="L24" s="387"/>
      <c r="M24" s="387"/>
      <c r="N24" s="387"/>
      <c r="O24" s="387"/>
      <c r="P24" s="387"/>
      <c r="Q24" s="387"/>
      <c r="R24" s="387"/>
    </row>
    <row r="25" spans="1:18" ht="15.9" customHeight="1" x14ac:dyDescent="0.25">
      <c r="A25" s="421"/>
      <c r="B25" s="421"/>
      <c r="C25" s="422"/>
      <c r="D25" s="386"/>
      <c r="E25" s="387"/>
      <c r="F25" s="387"/>
      <c r="G25" s="387"/>
      <c r="H25" s="387"/>
      <c r="I25" s="387"/>
      <c r="J25" s="387"/>
      <c r="K25" s="387"/>
      <c r="L25" s="387"/>
      <c r="M25" s="387"/>
      <c r="N25" s="387"/>
      <c r="O25" s="387"/>
      <c r="P25" s="387"/>
      <c r="Q25" s="387"/>
      <c r="R25" s="387"/>
    </row>
    <row r="26" spans="1:18" ht="22.8" x14ac:dyDescent="0.25">
      <c r="A26" s="421"/>
      <c r="B26" s="421"/>
      <c r="C26" s="421"/>
      <c r="D26" s="386"/>
      <c r="E26" s="387"/>
      <c r="F26" s="387"/>
      <c r="G26" s="387"/>
      <c r="H26" s="387"/>
      <c r="I26" s="387"/>
      <c r="J26" s="387"/>
      <c r="K26" s="387"/>
      <c r="L26" s="387"/>
      <c r="M26" s="387"/>
      <c r="N26" s="387"/>
      <c r="O26" s="387"/>
      <c r="P26" s="387"/>
      <c r="Q26" s="387"/>
      <c r="R26" s="387"/>
    </row>
    <row r="27" spans="1:18" ht="15" x14ac:dyDescent="0.25">
      <c r="A27" s="423"/>
      <c r="B27" s="424"/>
      <c r="C27" s="425"/>
      <c r="D27" s="386"/>
      <c r="E27" s="387"/>
      <c r="F27" s="387"/>
      <c r="G27" s="387"/>
      <c r="H27" s="387"/>
      <c r="I27" s="387"/>
      <c r="J27" s="387"/>
      <c r="K27" s="387"/>
      <c r="L27" s="387"/>
      <c r="M27" s="387"/>
      <c r="N27" s="387"/>
      <c r="O27" s="387"/>
      <c r="P27" s="387"/>
      <c r="Q27" s="387"/>
      <c r="R27" s="387"/>
    </row>
    <row r="28" spans="1:18" ht="15" x14ac:dyDescent="0.25">
      <c r="A28" s="423"/>
      <c r="B28" s="424"/>
      <c r="C28" s="426"/>
      <c r="D28" s="386"/>
      <c r="E28" s="387"/>
      <c r="F28" s="387"/>
      <c r="G28" s="387"/>
      <c r="H28" s="387"/>
      <c r="I28" s="387"/>
      <c r="J28" s="387"/>
      <c r="K28" s="387"/>
      <c r="L28" s="387"/>
      <c r="M28" s="387"/>
      <c r="N28" s="387"/>
      <c r="O28" s="387"/>
      <c r="P28" s="387"/>
      <c r="Q28" s="387"/>
      <c r="R28" s="387"/>
    </row>
    <row r="29" spans="1:18" ht="15" x14ac:dyDescent="0.25">
      <c r="A29" s="423"/>
      <c r="B29" s="424"/>
      <c r="C29" s="427"/>
      <c r="D29" s="386"/>
      <c r="E29" s="387"/>
      <c r="F29" s="387"/>
      <c r="G29" s="387"/>
      <c r="H29" s="387"/>
      <c r="I29" s="387"/>
      <c r="J29" s="387"/>
      <c r="K29" s="387"/>
      <c r="L29" s="387"/>
      <c r="M29" s="387"/>
      <c r="N29" s="387"/>
      <c r="O29" s="387"/>
      <c r="P29" s="387"/>
      <c r="Q29" s="387"/>
      <c r="R29" s="387"/>
    </row>
    <row r="30" spans="1:18" ht="15" x14ac:dyDescent="0.25">
      <c r="A30" s="423"/>
      <c r="B30" s="424"/>
      <c r="C30" s="427"/>
      <c r="D30" s="386"/>
      <c r="E30" s="387"/>
      <c r="F30" s="387"/>
      <c r="G30" s="387"/>
      <c r="H30" s="387"/>
      <c r="I30" s="387"/>
      <c r="J30" s="387"/>
      <c r="K30" s="387"/>
      <c r="L30" s="387"/>
      <c r="M30" s="387"/>
      <c r="N30" s="387"/>
      <c r="O30" s="387"/>
      <c r="P30" s="387"/>
      <c r="Q30" s="387"/>
      <c r="R30" s="387"/>
    </row>
    <row r="31" spans="1:18" ht="15" x14ac:dyDescent="0.25">
      <c r="A31" s="423"/>
      <c r="B31" s="424"/>
      <c r="C31" s="427"/>
      <c r="D31" s="386"/>
      <c r="E31" s="387"/>
      <c r="F31" s="387"/>
      <c r="G31" s="387"/>
      <c r="H31" s="387"/>
      <c r="I31" s="387"/>
      <c r="J31" s="387"/>
      <c r="K31" s="387"/>
      <c r="L31" s="387"/>
      <c r="M31" s="387"/>
      <c r="N31" s="387"/>
      <c r="O31" s="387"/>
      <c r="P31" s="387"/>
      <c r="Q31" s="387"/>
      <c r="R31" s="387"/>
    </row>
    <row r="32" spans="1:18" ht="15" x14ac:dyDescent="0.25">
      <c r="A32" s="423"/>
      <c r="B32" s="424"/>
      <c r="C32" s="427"/>
      <c r="D32" s="386"/>
      <c r="E32" s="387"/>
      <c r="F32" s="387"/>
      <c r="G32" s="387"/>
      <c r="H32" s="387"/>
      <c r="I32" s="387"/>
      <c r="J32" s="387"/>
      <c r="K32" s="387"/>
      <c r="L32" s="387"/>
      <c r="M32" s="387"/>
      <c r="N32" s="387"/>
      <c r="O32" s="387"/>
      <c r="P32" s="387"/>
      <c r="Q32" s="387"/>
      <c r="R32" s="387"/>
    </row>
    <row r="33" spans="1:18" ht="15" x14ac:dyDescent="0.25">
      <c r="A33" s="423"/>
      <c r="B33" s="424"/>
      <c r="C33" s="427"/>
      <c r="D33" s="386"/>
      <c r="E33" s="387"/>
      <c r="F33" s="387"/>
      <c r="G33" s="387"/>
      <c r="H33" s="387"/>
      <c r="I33" s="387"/>
      <c r="J33" s="387"/>
      <c r="K33" s="387"/>
      <c r="L33" s="387"/>
      <c r="M33" s="387"/>
      <c r="N33" s="387"/>
      <c r="O33" s="387"/>
      <c r="P33" s="387"/>
      <c r="Q33" s="387"/>
      <c r="R33" s="387"/>
    </row>
    <row r="34" spans="1:18" ht="15" x14ac:dyDescent="0.25">
      <c r="A34" s="423"/>
      <c r="B34" s="424"/>
      <c r="D34" s="386"/>
      <c r="E34" s="387"/>
      <c r="F34" s="387"/>
      <c r="G34" s="387"/>
      <c r="H34" s="387"/>
      <c r="I34" s="387"/>
      <c r="J34" s="387"/>
      <c r="K34" s="387"/>
      <c r="L34" s="387"/>
      <c r="M34" s="387"/>
      <c r="N34" s="387"/>
      <c r="O34" s="387"/>
      <c r="P34" s="387"/>
      <c r="Q34" s="387"/>
      <c r="R34" s="387"/>
    </row>
    <row r="35" spans="1:18" ht="15" x14ac:dyDescent="0.25">
      <c r="A35" s="386"/>
      <c r="B35" s="386"/>
      <c r="C35" s="386"/>
      <c r="D35" s="386"/>
      <c r="E35" s="387"/>
      <c r="F35" s="387"/>
      <c r="G35" s="387"/>
      <c r="H35" s="387"/>
      <c r="I35" s="387"/>
      <c r="J35" s="387"/>
      <c r="K35" s="387"/>
      <c r="L35" s="387"/>
      <c r="M35" s="387"/>
      <c r="N35" s="387"/>
      <c r="O35" s="387"/>
      <c r="P35" s="387"/>
      <c r="Q35" s="387"/>
      <c r="R35" s="387"/>
    </row>
    <row r="36" spans="1:18" ht="15" x14ac:dyDescent="0.25">
      <c r="A36" s="386"/>
      <c r="B36" s="386"/>
      <c r="C36" s="386"/>
      <c r="D36" s="386"/>
      <c r="E36" s="387"/>
      <c r="F36" s="387"/>
      <c r="G36" s="387"/>
      <c r="H36" s="387"/>
      <c r="I36" s="387"/>
      <c r="J36" s="387"/>
      <c r="K36" s="387"/>
      <c r="L36" s="387"/>
      <c r="M36" s="387"/>
      <c r="N36" s="387"/>
      <c r="O36" s="387"/>
      <c r="P36" s="387"/>
      <c r="Q36" s="387"/>
      <c r="R36" s="387"/>
    </row>
    <row r="37" spans="1:18" ht="15" x14ac:dyDescent="0.25">
      <c r="A37" s="386"/>
      <c r="B37" s="386"/>
      <c r="C37" s="386"/>
      <c r="D37" s="386"/>
    </row>
    <row r="38" spans="1:18" ht="15" x14ac:dyDescent="0.25">
      <c r="A38" s="386"/>
      <c r="B38" s="386"/>
      <c r="C38" s="386"/>
      <c r="D38" s="386"/>
    </row>
    <row r="39" spans="1:18" ht="15" x14ac:dyDescent="0.25">
      <c r="A39" s="386"/>
      <c r="B39" s="386"/>
      <c r="C39" s="386"/>
      <c r="D39" s="386"/>
    </row>
    <row r="40" spans="1:18" ht="15" x14ac:dyDescent="0.25">
      <c r="A40" s="386"/>
      <c r="B40" s="386"/>
      <c r="C40" s="386"/>
      <c r="D40" s="386"/>
    </row>
    <row r="46" spans="1:18" x14ac:dyDescent="0.25">
      <c r="L46" s="42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5F863A8-1567-4C00-A0DB-E34CD4F3E2C3}"/>
    <hyperlink ref="C19" location="'Data Summary'!A1" display="&quot;Data Summary&quot;" xr:uid="{E2B18448-963B-4452-A6F2-C3BC077EEDF3}"/>
    <hyperlink ref="C20" location="'Water Data'!A1" display="&quot;Water Data&quot;" xr:uid="{61AF68AE-2EA4-454D-9682-8B26DC72EF7B}"/>
    <hyperlink ref="C21" location="'Sanitation Data'!A1" display="&quot;Sanitation Data&quot;" xr:uid="{5C09E4A8-3750-4C8F-9B7D-EAA2AB32950D}"/>
    <hyperlink ref="C22" location="'Hygiene Data'!A1" display="&quot;Hygiene Data&quot;" xr:uid="{38AC3AAA-84E5-45EB-BA06-8C6D4DA790BE}"/>
    <hyperlink ref="C14" location="Ladders!A1" display="Ladders for the most recent estimates (&quot;Ladders&quot;)" xr:uid="{3208C6CD-2934-4AC1-9D47-F4ECD8B12015}"/>
    <hyperlink ref="C15" location="Charts!A1" display="Trends in basic water, sanitation and hygiene in schools" xr:uid="{7D105798-2CDA-4D24-B42D-1D31CF549982}"/>
    <hyperlink ref="C23" location="Population!A1" display="&quot;Population&quot;" xr:uid="{37F17FAE-4FE5-4986-B72C-6031BD3DD5A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2DD15C2-6568-4C65-893D-282FB248EC8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0321-6C69-4080-898D-B010FB8640C5}">
  <sheetPr codeName="Sheet9">
    <tabColor rgb="FFEAEAEA"/>
  </sheetPr>
  <dimension ref="A1:AI488"/>
  <sheetViews>
    <sheetView workbookViewId="0"/>
  </sheetViews>
  <sheetFormatPr defaultColWidth="9" defaultRowHeight="13.2" x14ac:dyDescent="0.25"/>
  <cols>
    <col min="1" max="1" width="13.59765625" style="57" customWidth="1"/>
    <col min="2" max="2" width="7.5" style="85" customWidth="1"/>
    <col min="3" max="8" width="8.69921875" style="57" customWidth="1"/>
    <col min="9" max="9" width="9.296875" style="57" customWidth="1"/>
    <col min="10" max="10" width="13.296875" style="57" customWidth="1"/>
    <col min="11" max="11" width="7.5" style="57" customWidth="1"/>
    <col min="12" max="17" width="8.59765625" style="57" customWidth="1"/>
    <col min="18" max="18" width="6.5" style="57" customWidth="1"/>
    <col min="19" max="19" width="13.296875" style="57" customWidth="1"/>
    <col min="20" max="20" width="7.5" style="57" customWidth="1"/>
    <col min="21" max="26" width="9.09765625" style="57" customWidth="1"/>
    <col min="27" max="16384" width="9" style="57"/>
  </cols>
  <sheetData>
    <row r="1" spans="1:35" ht="15.6" x14ac:dyDescent="0.3">
      <c r="A1" s="53" t="s">
        <v>45</v>
      </c>
      <c r="B1" s="54"/>
      <c r="C1" s="55"/>
      <c r="D1" s="55"/>
      <c r="E1" s="55"/>
      <c r="F1" s="55"/>
      <c r="G1" s="55"/>
      <c r="H1" s="363"/>
      <c r="I1" s="363"/>
      <c r="J1" s="363"/>
      <c r="K1" s="363"/>
      <c r="L1" s="363"/>
      <c r="M1" s="363"/>
      <c r="N1" s="363"/>
      <c r="O1" s="363"/>
      <c r="P1" s="363"/>
      <c r="Q1" s="55"/>
      <c r="R1" s="55"/>
      <c r="S1" s="55"/>
      <c r="T1" s="56"/>
      <c r="U1" s="56"/>
      <c r="V1" s="56"/>
      <c r="W1" s="56"/>
      <c r="X1" s="56"/>
      <c r="Y1" s="56"/>
      <c r="Z1" s="56"/>
      <c r="AA1" s="56"/>
    </row>
    <row r="2" spans="1:35" s="60" customFormat="1" ht="26.25" customHeight="1" x14ac:dyDescent="0.3">
      <c r="A2" s="58" t="s">
        <v>13</v>
      </c>
      <c r="B2" s="59"/>
      <c r="J2" s="58" t="s">
        <v>14</v>
      </c>
      <c r="R2" s="61"/>
      <c r="S2" s="62" t="s">
        <v>15</v>
      </c>
      <c r="W2" s="61"/>
      <c r="X2" s="61"/>
      <c r="Y2" s="63"/>
      <c r="Z2" s="63"/>
      <c r="AD2" s="64"/>
      <c r="AE2" s="64"/>
      <c r="AF2" s="64"/>
      <c r="AG2" s="64"/>
      <c r="AH2" s="64"/>
      <c r="AI2" s="64"/>
    </row>
    <row r="3" spans="1:35" ht="15.6" x14ac:dyDescent="0.3">
      <c r="A3" s="65"/>
      <c r="B3" s="59" t="s">
        <v>4</v>
      </c>
      <c r="C3" s="61" t="s">
        <v>7</v>
      </c>
      <c r="D3" s="61" t="s">
        <v>2</v>
      </c>
      <c r="E3" s="61" t="s">
        <v>1</v>
      </c>
      <c r="F3" s="61" t="s">
        <v>51</v>
      </c>
      <c r="G3" s="61" t="s">
        <v>17</v>
      </c>
      <c r="H3" s="61" t="s">
        <v>18</v>
      </c>
      <c r="I3" s="60"/>
      <c r="J3" s="65"/>
      <c r="K3" s="59" t="s">
        <v>4</v>
      </c>
      <c r="L3" s="61" t="s">
        <v>7</v>
      </c>
      <c r="M3" s="61" t="s">
        <v>2</v>
      </c>
      <c r="N3" s="61" t="s">
        <v>1</v>
      </c>
      <c r="O3" s="61" t="s">
        <v>51</v>
      </c>
      <c r="P3" s="61" t="s">
        <v>17</v>
      </c>
      <c r="Q3" s="61" t="s">
        <v>18</v>
      </c>
      <c r="R3" s="63"/>
      <c r="S3" s="66"/>
      <c r="T3" s="59" t="s">
        <v>4</v>
      </c>
      <c r="U3" s="61" t="s">
        <v>7</v>
      </c>
      <c r="V3" s="61" t="s">
        <v>2</v>
      </c>
      <c r="W3" s="61" t="s">
        <v>1</v>
      </c>
      <c r="X3" s="61" t="s">
        <v>51</v>
      </c>
      <c r="Y3" s="61" t="s">
        <v>17</v>
      </c>
      <c r="Z3" s="61" t="s">
        <v>18</v>
      </c>
      <c r="AB3" s="64"/>
      <c r="AC3" s="64"/>
      <c r="AD3" s="64"/>
      <c r="AE3" s="64"/>
      <c r="AF3" s="64"/>
      <c r="AG3" s="64"/>
    </row>
    <row r="4" spans="1:35" ht="15.6" x14ac:dyDescent="0.3">
      <c r="A4" s="65" t="s">
        <v>31</v>
      </c>
      <c r="B4" s="6">
        <v>2025</v>
      </c>
      <c r="C4" s="6">
        <v>100</v>
      </c>
      <c r="D4" s="6">
        <v>100</v>
      </c>
      <c r="E4" s="6"/>
      <c r="F4" s="6"/>
      <c r="G4" s="6">
        <v>100</v>
      </c>
      <c r="H4" s="6">
        <v>100</v>
      </c>
      <c r="I4" s="60"/>
      <c r="J4" s="65" t="s">
        <v>31</v>
      </c>
      <c r="K4" s="6">
        <v>2025</v>
      </c>
      <c r="L4" s="6">
        <v>100</v>
      </c>
      <c r="M4" s="6">
        <v>100</v>
      </c>
      <c r="N4" s="6"/>
      <c r="O4" s="6"/>
      <c r="P4" s="6">
        <v>100</v>
      </c>
      <c r="Q4" s="6">
        <v>100</v>
      </c>
      <c r="R4" s="64"/>
      <c r="S4" s="65" t="s">
        <v>31</v>
      </c>
      <c r="T4" s="6">
        <v>2025</v>
      </c>
      <c r="U4" s="6">
        <v>100</v>
      </c>
      <c r="V4" s="6">
        <v>100</v>
      </c>
      <c r="W4" s="6"/>
      <c r="X4" s="6"/>
      <c r="Y4" s="6">
        <v>100</v>
      </c>
      <c r="Z4" s="6">
        <v>100</v>
      </c>
      <c r="AA4" s="64"/>
      <c r="AB4" s="64"/>
      <c r="AC4" s="64"/>
      <c r="AD4" s="64"/>
      <c r="AE4" s="64"/>
      <c r="AF4" s="64"/>
      <c r="AG4" s="64"/>
    </row>
    <row r="5" spans="1:35" ht="15.6" x14ac:dyDescent="0.3">
      <c r="A5" s="65" t="s">
        <v>32</v>
      </c>
      <c r="B5" s="6">
        <v>2025</v>
      </c>
      <c r="C5" s="6">
        <v>0</v>
      </c>
      <c r="D5" s="6">
        <v>0</v>
      </c>
      <c r="E5" s="6"/>
      <c r="F5" s="6"/>
      <c r="G5" s="6">
        <v>0</v>
      </c>
      <c r="H5" s="6">
        <v>0</v>
      </c>
      <c r="I5" s="60"/>
      <c r="J5" s="65" t="s">
        <v>32</v>
      </c>
      <c r="K5" s="6">
        <v>2025</v>
      </c>
      <c r="L5" s="6">
        <v>0</v>
      </c>
      <c r="M5" s="6">
        <v>0</v>
      </c>
      <c r="N5" s="6"/>
      <c r="O5" s="6"/>
      <c r="P5" s="6">
        <v>0</v>
      </c>
      <c r="Q5" s="6">
        <v>0</v>
      </c>
      <c r="R5" s="64"/>
      <c r="S5" s="65" t="s">
        <v>32</v>
      </c>
      <c r="T5" s="6">
        <v>2025</v>
      </c>
      <c r="U5" s="6">
        <v>0</v>
      </c>
      <c r="V5" s="6">
        <v>0</v>
      </c>
      <c r="W5" s="6"/>
      <c r="X5" s="6"/>
      <c r="Y5" s="6">
        <v>0</v>
      </c>
      <c r="Z5" s="6">
        <v>0</v>
      </c>
      <c r="AA5" s="64"/>
      <c r="AB5" s="64"/>
      <c r="AC5" s="64"/>
      <c r="AD5" s="64"/>
      <c r="AE5" s="64"/>
      <c r="AF5" s="64"/>
      <c r="AG5" s="64"/>
    </row>
    <row r="6" spans="1:35" s="60" customFormat="1" ht="15.6" x14ac:dyDescent="0.3">
      <c r="A6" s="65" t="s">
        <v>33</v>
      </c>
      <c r="B6" s="6">
        <v>2025</v>
      </c>
      <c r="C6" s="6">
        <v>0</v>
      </c>
      <c r="D6" s="6">
        <v>0</v>
      </c>
      <c r="E6" s="6"/>
      <c r="F6" s="6"/>
      <c r="G6" s="6">
        <v>0</v>
      </c>
      <c r="H6" s="6">
        <v>0</v>
      </c>
      <c r="J6" s="65" t="s">
        <v>33</v>
      </c>
      <c r="K6" s="6">
        <v>2025</v>
      </c>
      <c r="L6" s="6">
        <v>0</v>
      </c>
      <c r="M6" s="6">
        <v>0</v>
      </c>
      <c r="N6" s="6"/>
      <c r="O6" s="6"/>
      <c r="P6" s="6">
        <v>0</v>
      </c>
      <c r="Q6" s="6">
        <v>0</v>
      </c>
      <c r="R6" s="63"/>
      <c r="S6" s="65" t="s">
        <v>33</v>
      </c>
      <c r="T6" s="6">
        <v>2025</v>
      </c>
      <c r="U6" s="6">
        <v>0</v>
      </c>
      <c r="V6" s="6">
        <v>0</v>
      </c>
      <c r="W6" s="6"/>
      <c r="X6" s="6"/>
      <c r="Y6" s="6">
        <v>0</v>
      </c>
      <c r="Z6" s="6">
        <v>0</v>
      </c>
      <c r="AA6" s="64"/>
      <c r="AB6" s="64"/>
      <c r="AC6" s="64"/>
      <c r="AD6" s="64"/>
      <c r="AE6" s="64"/>
      <c r="AF6" s="64"/>
      <c r="AG6" s="64"/>
    </row>
    <row r="7" spans="1:35" s="60" customFormat="1" ht="15.6" x14ac:dyDescent="0.3">
      <c r="A7" s="67" t="s">
        <v>172</v>
      </c>
      <c r="B7" s="6">
        <v>2025</v>
      </c>
      <c r="C7" s="6">
        <v>0</v>
      </c>
      <c r="D7" s="6">
        <v>0</v>
      </c>
      <c r="E7" s="6">
        <v>100</v>
      </c>
      <c r="F7" s="6">
        <v>100</v>
      </c>
      <c r="G7" s="6">
        <v>0</v>
      </c>
      <c r="H7" s="6">
        <v>0</v>
      </c>
      <c r="I7" s="64"/>
      <c r="J7" s="67" t="s">
        <v>172</v>
      </c>
      <c r="K7" s="6">
        <v>2025</v>
      </c>
      <c r="L7" s="6">
        <v>0</v>
      </c>
      <c r="M7" s="6">
        <v>0</v>
      </c>
      <c r="N7" s="6">
        <v>100</v>
      </c>
      <c r="O7" s="6">
        <v>100</v>
      </c>
      <c r="P7" s="6">
        <v>0</v>
      </c>
      <c r="Q7" s="6">
        <v>0</v>
      </c>
      <c r="R7" s="64"/>
      <c r="S7" s="67" t="s">
        <v>172</v>
      </c>
      <c r="T7" s="6">
        <v>2025</v>
      </c>
      <c r="U7" s="6">
        <v>0</v>
      </c>
      <c r="V7" s="6">
        <v>0</v>
      </c>
      <c r="W7" s="6">
        <v>100</v>
      </c>
      <c r="X7" s="6">
        <v>100</v>
      </c>
      <c r="Y7" s="6">
        <v>0</v>
      </c>
      <c r="Z7" s="6">
        <v>0</v>
      </c>
      <c r="AA7" s="64"/>
    </row>
    <row r="8" spans="1:35" s="60" customFormat="1" ht="15.6" x14ac:dyDescent="0.3">
      <c r="A8" s="68"/>
      <c r="B8" s="61"/>
      <c r="H8" s="64"/>
      <c r="I8" s="64"/>
      <c r="J8" s="64"/>
      <c r="K8" s="64"/>
      <c r="L8" s="64"/>
      <c r="M8" s="64"/>
      <c r="N8" s="64"/>
      <c r="O8" s="64"/>
      <c r="P8" s="64"/>
      <c r="Q8" s="64"/>
      <c r="R8" s="64"/>
      <c r="S8" s="64"/>
      <c r="T8" s="64"/>
      <c r="U8" s="64"/>
      <c r="V8" s="64"/>
      <c r="W8" s="64"/>
      <c r="X8" s="64"/>
      <c r="Y8" s="64"/>
      <c r="Z8" s="64"/>
      <c r="AA8" s="64"/>
    </row>
    <row r="9" spans="1:35" s="60" customFormat="1" ht="15.6" x14ac:dyDescent="0.3">
      <c r="A9" s="68"/>
      <c r="B9" s="61"/>
      <c r="H9" s="64"/>
      <c r="I9" s="64"/>
      <c r="J9" s="64"/>
      <c r="K9" s="64"/>
      <c r="L9" s="64"/>
      <c r="M9" s="64"/>
      <c r="N9" s="64"/>
      <c r="O9" s="64"/>
      <c r="P9" s="64"/>
      <c r="Q9" s="64"/>
      <c r="R9" s="64"/>
      <c r="S9" s="64"/>
      <c r="T9" s="64"/>
      <c r="U9" s="64"/>
      <c r="V9" s="64"/>
      <c r="W9" s="64"/>
      <c r="X9" s="64"/>
      <c r="Y9" s="64"/>
      <c r="Z9" s="64"/>
      <c r="AA9" s="64"/>
    </row>
    <row r="10" spans="1:35" s="60" customFormat="1" ht="15.6" x14ac:dyDescent="0.3">
      <c r="A10" s="69"/>
      <c r="B10" s="61"/>
      <c r="C10" s="64"/>
      <c r="D10" s="64"/>
      <c r="E10" s="64"/>
      <c r="F10" s="64"/>
      <c r="G10" s="64"/>
      <c r="H10" s="64"/>
      <c r="I10" s="64"/>
      <c r="J10" s="64"/>
      <c r="K10" s="64"/>
      <c r="L10" s="64"/>
      <c r="M10" s="64"/>
      <c r="N10" s="64"/>
      <c r="O10" s="64"/>
      <c r="P10" s="64"/>
      <c r="Q10" s="64"/>
      <c r="R10" s="64"/>
      <c r="S10" s="64"/>
      <c r="T10" s="64"/>
      <c r="U10" s="64"/>
      <c r="V10" s="64"/>
      <c r="W10" s="64"/>
      <c r="X10" s="64"/>
      <c r="Y10" s="64"/>
      <c r="Z10" s="64"/>
      <c r="AA10" s="64"/>
    </row>
    <row r="11" spans="1:35" ht="15.6" x14ac:dyDescent="0.3">
      <c r="A11" s="70"/>
      <c r="B11" s="71"/>
      <c r="C11" s="64"/>
      <c r="D11" s="64"/>
      <c r="E11" s="64"/>
      <c r="F11" s="64"/>
      <c r="G11" s="64"/>
      <c r="H11" s="64"/>
      <c r="I11" s="64"/>
      <c r="J11" s="64"/>
      <c r="K11" s="64"/>
      <c r="L11" s="64"/>
      <c r="M11" s="64"/>
      <c r="N11" s="64"/>
      <c r="O11" s="64"/>
      <c r="P11" s="64"/>
      <c r="Q11" s="64"/>
    </row>
    <row r="12" spans="1:35" ht="15.6" x14ac:dyDescent="0.3">
      <c r="A12" s="53" t="s">
        <v>46</v>
      </c>
      <c r="B12" s="72"/>
      <c r="C12" s="56"/>
      <c r="D12" s="56"/>
      <c r="E12" s="56"/>
      <c r="F12" s="56"/>
      <c r="G12" s="56"/>
      <c r="H12" s="56"/>
      <c r="I12" s="56"/>
      <c r="J12" s="56"/>
      <c r="K12" s="56"/>
      <c r="L12" s="56"/>
      <c r="M12" s="56"/>
      <c r="N12" s="56"/>
      <c r="O12" s="56"/>
      <c r="P12" s="56"/>
      <c r="Q12" s="56"/>
      <c r="R12" s="73"/>
      <c r="S12" s="73"/>
      <c r="T12" s="73"/>
      <c r="U12" s="73"/>
      <c r="V12" s="73"/>
    </row>
    <row r="13" spans="1:35" s="76" customFormat="1" x14ac:dyDescent="0.25">
      <c r="A13" s="74" t="s">
        <v>47</v>
      </c>
      <c r="B13" s="75" t="s">
        <v>38</v>
      </c>
      <c r="C13" s="74" t="s">
        <v>80</v>
      </c>
      <c r="D13" s="74" t="s">
        <v>48</v>
      </c>
      <c r="E13" s="74" t="s">
        <v>134</v>
      </c>
      <c r="F13" s="74" t="s">
        <v>81</v>
      </c>
      <c r="G13" s="74" t="s">
        <v>82</v>
      </c>
      <c r="H13" s="74" t="s">
        <v>83</v>
      </c>
      <c r="I13" s="74" t="s">
        <v>84</v>
      </c>
      <c r="J13" s="74" t="s">
        <v>169</v>
      </c>
      <c r="K13" s="74" t="s">
        <v>135</v>
      </c>
      <c r="L13" s="74" t="s">
        <v>85</v>
      </c>
      <c r="M13" s="74" t="s">
        <v>86</v>
      </c>
      <c r="N13" s="74" t="s">
        <v>87</v>
      </c>
      <c r="O13" s="76" t="s">
        <v>88</v>
      </c>
      <c r="P13" s="76" t="s">
        <v>170</v>
      </c>
      <c r="Q13" s="74" t="s">
        <v>103</v>
      </c>
      <c r="R13" s="74" t="s">
        <v>132</v>
      </c>
      <c r="S13" s="77" t="s">
        <v>89</v>
      </c>
      <c r="T13" s="78" t="s">
        <v>90</v>
      </c>
      <c r="U13" s="78" t="s">
        <v>91</v>
      </c>
      <c r="V13" s="78" t="s">
        <v>171</v>
      </c>
    </row>
    <row r="14" spans="1:35" s="79" customFormat="1" ht="11.4" x14ac:dyDescent="0.2">
      <c r="A14" s="79" t="s">
        <v>142</v>
      </c>
      <c r="B14" s="6">
        <v>2000</v>
      </c>
      <c r="C14" s="80" t="s">
        <v>7</v>
      </c>
      <c r="D14" s="6">
        <v>514939</v>
      </c>
      <c r="E14" s="6">
        <v>100</v>
      </c>
      <c r="F14" s="6">
        <v>100</v>
      </c>
      <c r="G14" s="6">
        <v>100</v>
      </c>
      <c r="H14" s="6">
        <v>0</v>
      </c>
      <c r="I14" s="6">
        <v>0</v>
      </c>
      <c r="J14" s="6">
        <v>0</v>
      </c>
      <c r="K14" s="6">
        <v>100</v>
      </c>
      <c r="L14" s="6">
        <v>100</v>
      </c>
      <c r="M14" s="6">
        <v>100</v>
      </c>
      <c r="N14" s="6">
        <v>0</v>
      </c>
      <c r="O14" s="6">
        <v>0</v>
      </c>
      <c r="P14" s="6">
        <v>0</v>
      </c>
      <c r="Q14" s="6">
        <v>100</v>
      </c>
      <c r="R14" s="6">
        <v>100</v>
      </c>
      <c r="S14" s="6">
        <v>100</v>
      </c>
      <c r="T14" s="6">
        <v>0</v>
      </c>
      <c r="U14" s="6">
        <v>0</v>
      </c>
      <c r="V14" s="6">
        <v>0</v>
      </c>
    </row>
    <row r="15" spans="1:35" s="79" customFormat="1" ht="11.4" x14ac:dyDescent="0.2">
      <c r="A15" s="79" t="s">
        <v>142</v>
      </c>
      <c r="B15" s="6">
        <v>2001</v>
      </c>
      <c r="C15" s="80" t="s">
        <v>7</v>
      </c>
      <c r="D15" s="6">
        <v>514939</v>
      </c>
      <c r="E15" s="6">
        <v>100</v>
      </c>
      <c r="F15" s="6">
        <v>100</v>
      </c>
      <c r="G15" s="6">
        <v>100</v>
      </c>
      <c r="H15" s="6">
        <v>0</v>
      </c>
      <c r="I15" s="6">
        <v>0</v>
      </c>
      <c r="J15" s="6">
        <v>0</v>
      </c>
      <c r="K15" s="6">
        <v>100</v>
      </c>
      <c r="L15" s="6">
        <v>100</v>
      </c>
      <c r="M15" s="6">
        <v>100</v>
      </c>
      <c r="N15" s="6">
        <v>0</v>
      </c>
      <c r="O15" s="6">
        <v>0</v>
      </c>
      <c r="P15" s="6">
        <v>0</v>
      </c>
      <c r="Q15" s="6">
        <v>100</v>
      </c>
      <c r="R15" s="6">
        <v>100</v>
      </c>
      <c r="S15" s="6">
        <v>100</v>
      </c>
      <c r="T15" s="6">
        <v>0</v>
      </c>
      <c r="U15" s="6">
        <v>0</v>
      </c>
      <c r="V15" s="6">
        <v>0</v>
      </c>
    </row>
    <row r="16" spans="1:35" s="79" customFormat="1" ht="11.4" x14ac:dyDescent="0.2">
      <c r="A16" s="79" t="s">
        <v>142</v>
      </c>
      <c r="B16" s="6">
        <v>2002</v>
      </c>
      <c r="C16" s="80" t="s">
        <v>7</v>
      </c>
      <c r="D16" s="6">
        <v>514939</v>
      </c>
      <c r="E16" s="6">
        <v>100</v>
      </c>
      <c r="F16" s="6">
        <v>100</v>
      </c>
      <c r="G16" s="6">
        <v>100</v>
      </c>
      <c r="H16" s="6">
        <v>0</v>
      </c>
      <c r="I16" s="6">
        <v>0</v>
      </c>
      <c r="J16" s="6">
        <v>0</v>
      </c>
      <c r="K16" s="6">
        <v>100</v>
      </c>
      <c r="L16" s="6">
        <v>100</v>
      </c>
      <c r="M16" s="6">
        <v>100</v>
      </c>
      <c r="N16" s="6">
        <v>0</v>
      </c>
      <c r="O16" s="6">
        <v>0</v>
      </c>
      <c r="P16" s="6">
        <v>0</v>
      </c>
      <c r="Q16" s="6">
        <v>100</v>
      </c>
      <c r="R16" s="6">
        <v>100</v>
      </c>
      <c r="S16" s="6">
        <v>100</v>
      </c>
      <c r="T16" s="6">
        <v>0</v>
      </c>
      <c r="U16" s="6">
        <v>0</v>
      </c>
      <c r="V16" s="6">
        <v>0</v>
      </c>
    </row>
    <row r="17" spans="1:22" s="79" customFormat="1" ht="11.4" x14ac:dyDescent="0.2">
      <c r="A17" s="79" t="s">
        <v>142</v>
      </c>
      <c r="B17" s="6">
        <v>2003</v>
      </c>
      <c r="C17" s="80" t="s">
        <v>7</v>
      </c>
      <c r="D17" s="6">
        <v>514939</v>
      </c>
      <c r="E17" s="6">
        <v>100</v>
      </c>
      <c r="F17" s="6">
        <v>100</v>
      </c>
      <c r="G17" s="6">
        <v>100</v>
      </c>
      <c r="H17" s="6">
        <v>0</v>
      </c>
      <c r="I17" s="6">
        <v>0</v>
      </c>
      <c r="J17" s="6">
        <v>0</v>
      </c>
      <c r="K17" s="6">
        <v>100</v>
      </c>
      <c r="L17" s="6">
        <v>100</v>
      </c>
      <c r="M17" s="6">
        <v>100</v>
      </c>
      <c r="N17" s="6">
        <v>0</v>
      </c>
      <c r="O17" s="6">
        <v>0</v>
      </c>
      <c r="P17" s="6">
        <v>0</v>
      </c>
      <c r="Q17" s="6">
        <v>100</v>
      </c>
      <c r="R17" s="6">
        <v>100</v>
      </c>
      <c r="S17" s="6">
        <v>100</v>
      </c>
      <c r="T17" s="6">
        <v>0</v>
      </c>
      <c r="U17" s="6">
        <v>0</v>
      </c>
      <c r="V17" s="6">
        <v>0</v>
      </c>
    </row>
    <row r="18" spans="1:22" s="79" customFormat="1" ht="11.4" x14ac:dyDescent="0.2">
      <c r="A18" s="79" t="s">
        <v>142</v>
      </c>
      <c r="B18" s="6">
        <v>2004</v>
      </c>
      <c r="C18" s="80" t="s">
        <v>7</v>
      </c>
      <c r="D18" s="6">
        <v>514939</v>
      </c>
      <c r="E18" s="6">
        <v>100</v>
      </c>
      <c r="F18" s="6">
        <v>100</v>
      </c>
      <c r="G18" s="6">
        <v>100</v>
      </c>
      <c r="H18" s="6">
        <v>0</v>
      </c>
      <c r="I18" s="6">
        <v>0</v>
      </c>
      <c r="J18" s="6">
        <v>0</v>
      </c>
      <c r="K18" s="6">
        <v>100</v>
      </c>
      <c r="L18" s="6">
        <v>100</v>
      </c>
      <c r="M18" s="6">
        <v>100</v>
      </c>
      <c r="N18" s="6">
        <v>0</v>
      </c>
      <c r="O18" s="6">
        <v>0</v>
      </c>
      <c r="P18" s="6">
        <v>0</v>
      </c>
      <c r="Q18" s="6">
        <v>100</v>
      </c>
      <c r="R18" s="6">
        <v>100</v>
      </c>
      <c r="S18" s="6">
        <v>100</v>
      </c>
      <c r="T18" s="6">
        <v>0</v>
      </c>
      <c r="U18" s="6">
        <v>0</v>
      </c>
      <c r="V18" s="6">
        <v>0</v>
      </c>
    </row>
    <row r="19" spans="1:22" s="79" customFormat="1" ht="11.4" x14ac:dyDescent="0.2">
      <c r="A19" s="79" t="s">
        <v>142</v>
      </c>
      <c r="B19" s="6">
        <v>2005</v>
      </c>
      <c r="C19" s="80" t="s">
        <v>7</v>
      </c>
      <c r="D19" s="6">
        <v>514939</v>
      </c>
      <c r="E19" s="6">
        <v>100</v>
      </c>
      <c r="F19" s="6">
        <v>100</v>
      </c>
      <c r="G19" s="6">
        <v>100</v>
      </c>
      <c r="H19" s="6">
        <v>0</v>
      </c>
      <c r="I19" s="6">
        <v>0</v>
      </c>
      <c r="J19" s="6">
        <v>0</v>
      </c>
      <c r="K19" s="6">
        <v>100</v>
      </c>
      <c r="L19" s="6">
        <v>100</v>
      </c>
      <c r="M19" s="6">
        <v>100</v>
      </c>
      <c r="N19" s="6">
        <v>0</v>
      </c>
      <c r="O19" s="6">
        <v>0</v>
      </c>
      <c r="P19" s="6">
        <v>0</v>
      </c>
      <c r="Q19" s="6">
        <v>100</v>
      </c>
      <c r="R19" s="6">
        <v>100</v>
      </c>
      <c r="S19" s="6">
        <v>100</v>
      </c>
      <c r="T19" s="6">
        <v>0</v>
      </c>
      <c r="U19" s="6">
        <v>0</v>
      </c>
      <c r="V19" s="6">
        <v>0</v>
      </c>
    </row>
    <row r="20" spans="1:22" s="79" customFormat="1" ht="11.4" x14ac:dyDescent="0.2">
      <c r="A20" s="79" t="s">
        <v>142</v>
      </c>
      <c r="B20" s="6">
        <v>2006</v>
      </c>
      <c r="C20" s="80" t="s">
        <v>7</v>
      </c>
      <c r="D20" s="6">
        <v>514939</v>
      </c>
      <c r="E20" s="6">
        <v>100</v>
      </c>
      <c r="F20" s="6">
        <v>100</v>
      </c>
      <c r="G20" s="6">
        <v>100</v>
      </c>
      <c r="H20" s="6">
        <v>0</v>
      </c>
      <c r="I20" s="6">
        <v>0</v>
      </c>
      <c r="J20" s="6">
        <v>0</v>
      </c>
      <c r="K20" s="6">
        <v>100</v>
      </c>
      <c r="L20" s="6">
        <v>100</v>
      </c>
      <c r="M20" s="6">
        <v>100</v>
      </c>
      <c r="N20" s="6">
        <v>0</v>
      </c>
      <c r="O20" s="6">
        <v>0</v>
      </c>
      <c r="P20" s="6">
        <v>0</v>
      </c>
      <c r="Q20" s="6">
        <v>100</v>
      </c>
      <c r="R20" s="6">
        <v>100</v>
      </c>
      <c r="S20" s="6">
        <v>100</v>
      </c>
      <c r="T20" s="6">
        <v>0</v>
      </c>
      <c r="U20" s="6">
        <v>0</v>
      </c>
      <c r="V20" s="6">
        <v>0</v>
      </c>
    </row>
    <row r="21" spans="1:22" s="79" customFormat="1" ht="11.4" x14ac:dyDescent="0.2">
      <c r="A21" s="79" t="s">
        <v>142</v>
      </c>
      <c r="B21" s="6">
        <v>2007</v>
      </c>
      <c r="C21" s="80" t="s">
        <v>7</v>
      </c>
      <c r="D21" s="6">
        <v>514939</v>
      </c>
      <c r="E21" s="6">
        <v>100</v>
      </c>
      <c r="F21" s="6">
        <v>100</v>
      </c>
      <c r="G21" s="6">
        <v>100</v>
      </c>
      <c r="H21" s="6">
        <v>0</v>
      </c>
      <c r="I21" s="6">
        <v>0</v>
      </c>
      <c r="J21" s="6">
        <v>0</v>
      </c>
      <c r="K21" s="6">
        <v>100</v>
      </c>
      <c r="L21" s="6">
        <v>100</v>
      </c>
      <c r="M21" s="6">
        <v>100</v>
      </c>
      <c r="N21" s="6">
        <v>0</v>
      </c>
      <c r="O21" s="6">
        <v>0</v>
      </c>
      <c r="P21" s="6">
        <v>0</v>
      </c>
      <c r="Q21" s="6">
        <v>100</v>
      </c>
      <c r="R21" s="6">
        <v>100</v>
      </c>
      <c r="S21" s="6">
        <v>100</v>
      </c>
      <c r="T21" s="6">
        <v>0</v>
      </c>
      <c r="U21" s="6">
        <v>0</v>
      </c>
      <c r="V21" s="6">
        <v>0</v>
      </c>
    </row>
    <row r="22" spans="1:22" s="79" customFormat="1" ht="11.4" x14ac:dyDescent="0.2">
      <c r="A22" s="79" t="s">
        <v>142</v>
      </c>
      <c r="B22" s="6">
        <v>2008</v>
      </c>
      <c r="C22" s="80" t="s">
        <v>7</v>
      </c>
      <c r="D22" s="6">
        <v>514939</v>
      </c>
      <c r="E22" s="6">
        <v>100</v>
      </c>
      <c r="F22" s="6">
        <v>100</v>
      </c>
      <c r="G22" s="6">
        <v>100</v>
      </c>
      <c r="H22" s="6">
        <v>0</v>
      </c>
      <c r="I22" s="6">
        <v>0</v>
      </c>
      <c r="J22" s="6">
        <v>0</v>
      </c>
      <c r="K22" s="6">
        <v>100</v>
      </c>
      <c r="L22" s="6">
        <v>100</v>
      </c>
      <c r="M22" s="6">
        <v>100</v>
      </c>
      <c r="N22" s="6">
        <v>0</v>
      </c>
      <c r="O22" s="6">
        <v>0</v>
      </c>
      <c r="P22" s="6">
        <v>0</v>
      </c>
      <c r="Q22" s="6">
        <v>100</v>
      </c>
      <c r="R22" s="6">
        <v>100</v>
      </c>
      <c r="S22" s="6">
        <v>100</v>
      </c>
      <c r="T22" s="6">
        <v>0</v>
      </c>
      <c r="U22" s="6">
        <v>0</v>
      </c>
      <c r="V22" s="6">
        <v>0</v>
      </c>
    </row>
    <row r="23" spans="1:22" s="79" customFormat="1" ht="11.4" x14ac:dyDescent="0.2">
      <c r="A23" s="79" t="s">
        <v>142</v>
      </c>
      <c r="B23" s="6">
        <v>2009</v>
      </c>
      <c r="C23" s="80" t="s">
        <v>7</v>
      </c>
      <c r="D23" s="6">
        <v>514939</v>
      </c>
      <c r="E23" s="6">
        <v>100</v>
      </c>
      <c r="F23" s="6">
        <v>100</v>
      </c>
      <c r="G23" s="6">
        <v>100</v>
      </c>
      <c r="H23" s="6">
        <v>0</v>
      </c>
      <c r="I23" s="6">
        <v>0</v>
      </c>
      <c r="J23" s="6">
        <v>0</v>
      </c>
      <c r="K23" s="6">
        <v>100</v>
      </c>
      <c r="L23" s="6">
        <v>100</v>
      </c>
      <c r="M23" s="6">
        <v>100</v>
      </c>
      <c r="N23" s="6">
        <v>0</v>
      </c>
      <c r="O23" s="6">
        <v>0</v>
      </c>
      <c r="P23" s="6">
        <v>0</v>
      </c>
      <c r="Q23" s="6">
        <v>100</v>
      </c>
      <c r="R23" s="6">
        <v>100</v>
      </c>
      <c r="S23" s="6">
        <v>100</v>
      </c>
      <c r="T23" s="6">
        <v>0</v>
      </c>
      <c r="U23" s="6">
        <v>0</v>
      </c>
      <c r="V23" s="6">
        <v>0</v>
      </c>
    </row>
    <row r="24" spans="1:22" s="79" customFormat="1" ht="11.4" x14ac:dyDescent="0.2">
      <c r="A24" s="79" t="s">
        <v>142</v>
      </c>
      <c r="B24" s="6">
        <v>2010</v>
      </c>
      <c r="C24" s="80" t="s">
        <v>7</v>
      </c>
      <c r="D24" s="6">
        <v>514939</v>
      </c>
      <c r="E24" s="6">
        <v>100</v>
      </c>
      <c r="F24" s="6">
        <v>100</v>
      </c>
      <c r="G24" s="6">
        <v>100</v>
      </c>
      <c r="H24" s="6">
        <v>0</v>
      </c>
      <c r="I24" s="6">
        <v>0</v>
      </c>
      <c r="J24" s="6">
        <v>0</v>
      </c>
      <c r="K24" s="6">
        <v>100</v>
      </c>
      <c r="L24" s="6">
        <v>100</v>
      </c>
      <c r="M24" s="6">
        <v>100</v>
      </c>
      <c r="N24" s="6">
        <v>0</v>
      </c>
      <c r="O24" s="6">
        <v>0</v>
      </c>
      <c r="P24" s="6">
        <v>0</v>
      </c>
      <c r="Q24" s="6">
        <v>100</v>
      </c>
      <c r="R24" s="6">
        <v>100</v>
      </c>
      <c r="S24" s="6">
        <v>100</v>
      </c>
      <c r="T24" s="6">
        <v>0</v>
      </c>
      <c r="U24" s="6">
        <v>0</v>
      </c>
      <c r="V24" s="6">
        <v>0</v>
      </c>
    </row>
    <row r="25" spans="1:22" s="79" customFormat="1" ht="11.4" x14ac:dyDescent="0.2">
      <c r="A25" s="79" t="s">
        <v>142</v>
      </c>
      <c r="B25" s="6">
        <v>2011</v>
      </c>
      <c r="C25" s="80" t="s">
        <v>7</v>
      </c>
      <c r="D25" s="6">
        <v>514939</v>
      </c>
      <c r="E25" s="6">
        <v>100</v>
      </c>
      <c r="F25" s="6">
        <v>100</v>
      </c>
      <c r="G25" s="6">
        <v>100</v>
      </c>
      <c r="H25" s="6">
        <v>0</v>
      </c>
      <c r="I25" s="6">
        <v>0</v>
      </c>
      <c r="J25" s="6">
        <v>0</v>
      </c>
      <c r="K25" s="6">
        <v>100</v>
      </c>
      <c r="L25" s="6">
        <v>100</v>
      </c>
      <c r="M25" s="6">
        <v>100</v>
      </c>
      <c r="N25" s="6">
        <v>0</v>
      </c>
      <c r="O25" s="6">
        <v>0</v>
      </c>
      <c r="P25" s="6">
        <v>0</v>
      </c>
      <c r="Q25" s="6">
        <v>100</v>
      </c>
      <c r="R25" s="6">
        <v>100</v>
      </c>
      <c r="S25" s="6">
        <v>100</v>
      </c>
      <c r="T25" s="6">
        <v>0</v>
      </c>
      <c r="U25" s="6">
        <v>0</v>
      </c>
      <c r="V25" s="6">
        <v>0</v>
      </c>
    </row>
    <row r="26" spans="1:22" s="79" customFormat="1" ht="11.4" x14ac:dyDescent="0.2">
      <c r="A26" s="79" t="s">
        <v>142</v>
      </c>
      <c r="B26" s="6">
        <v>2012</v>
      </c>
      <c r="C26" s="80" t="s">
        <v>7</v>
      </c>
      <c r="D26" s="6">
        <v>514939</v>
      </c>
      <c r="E26" s="6">
        <v>100</v>
      </c>
      <c r="F26" s="6">
        <v>100</v>
      </c>
      <c r="G26" s="6">
        <v>100</v>
      </c>
      <c r="H26" s="6">
        <v>0</v>
      </c>
      <c r="I26" s="6">
        <v>0</v>
      </c>
      <c r="J26" s="6">
        <v>0</v>
      </c>
      <c r="K26" s="6">
        <v>100</v>
      </c>
      <c r="L26" s="6">
        <v>100</v>
      </c>
      <c r="M26" s="6">
        <v>100</v>
      </c>
      <c r="N26" s="6">
        <v>0</v>
      </c>
      <c r="O26" s="6">
        <v>0</v>
      </c>
      <c r="P26" s="6">
        <v>0</v>
      </c>
      <c r="Q26" s="6">
        <v>100</v>
      </c>
      <c r="R26" s="6">
        <v>100</v>
      </c>
      <c r="S26" s="6">
        <v>100</v>
      </c>
      <c r="T26" s="6">
        <v>0</v>
      </c>
      <c r="U26" s="6">
        <v>0</v>
      </c>
      <c r="V26" s="6">
        <v>0</v>
      </c>
    </row>
    <row r="27" spans="1:22" s="79" customFormat="1" ht="11.4" x14ac:dyDescent="0.2">
      <c r="A27" s="79" t="s">
        <v>142</v>
      </c>
      <c r="B27" s="6">
        <v>2013</v>
      </c>
      <c r="C27" s="80" t="s">
        <v>7</v>
      </c>
      <c r="D27" s="6">
        <v>514001</v>
      </c>
      <c r="E27" s="6">
        <v>100</v>
      </c>
      <c r="F27" s="6">
        <v>100</v>
      </c>
      <c r="G27" s="6">
        <v>100</v>
      </c>
      <c r="H27" s="6">
        <v>0</v>
      </c>
      <c r="I27" s="6">
        <v>0</v>
      </c>
      <c r="J27" s="6">
        <v>0</v>
      </c>
      <c r="K27" s="6">
        <v>100</v>
      </c>
      <c r="L27" s="6">
        <v>100</v>
      </c>
      <c r="M27" s="6">
        <v>100</v>
      </c>
      <c r="N27" s="6">
        <v>0</v>
      </c>
      <c r="O27" s="6">
        <v>0</v>
      </c>
      <c r="P27" s="6">
        <v>0</v>
      </c>
      <c r="Q27" s="6">
        <v>100</v>
      </c>
      <c r="R27" s="6">
        <v>100</v>
      </c>
      <c r="S27" s="6">
        <v>100</v>
      </c>
      <c r="T27" s="6">
        <v>0</v>
      </c>
      <c r="U27" s="6">
        <v>0</v>
      </c>
      <c r="V27" s="6">
        <v>0</v>
      </c>
    </row>
    <row r="28" spans="1:22" s="79" customFormat="1" ht="11.4" x14ac:dyDescent="0.2">
      <c r="A28" s="79" t="s">
        <v>142</v>
      </c>
      <c r="B28" s="6">
        <v>2014</v>
      </c>
      <c r="C28" s="80" t="s">
        <v>7</v>
      </c>
      <c r="D28" s="6">
        <v>520353</v>
      </c>
      <c r="E28" s="6">
        <v>100</v>
      </c>
      <c r="F28" s="6">
        <v>100</v>
      </c>
      <c r="G28" s="6">
        <v>100</v>
      </c>
      <c r="H28" s="6">
        <v>0</v>
      </c>
      <c r="I28" s="6">
        <v>0</v>
      </c>
      <c r="J28" s="6">
        <v>0</v>
      </c>
      <c r="K28" s="6">
        <v>100</v>
      </c>
      <c r="L28" s="6">
        <v>100</v>
      </c>
      <c r="M28" s="6">
        <v>100</v>
      </c>
      <c r="N28" s="6">
        <v>0</v>
      </c>
      <c r="O28" s="6">
        <v>0</v>
      </c>
      <c r="P28" s="6">
        <v>0</v>
      </c>
      <c r="Q28" s="6">
        <v>100</v>
      </c>
      <c r="R28" s="6">
        <v>100</v>
      </c>
      <c r="S28" s="6">
        <v>100</v>
      </c>
      <c r="T28" s="6">
        <v>0</v>
      </c>
      <c r="U28" s="6">
        <v>0</v>
      </c>
      <c r="V28" s="6">
        <v>0</v>
      </c>
    </row>
    <row r="29" spans="1:22" s="79" customFormat="1" ht="11.4" x14ac:dyDescent="0.2">
      <c r="A29" s="79" t="s">
        <v>142</v>
      </c>
      <c r="B29" s="6">
        <v>2015</v>
      </c>
      <c r="C29" s="80" t="s">
        <v>7</v>
      </c>
      <c r="D29" s="6">
        <v>515586</v>
      </c>
      <c r="E29" s="6">
        <v>100</v>
      </c>
      <c r="F29" s="6">
        <v>100</v>
      </c>
      <c r="G29" s="6">
        <v>100</v>
      </c>
      <c r="H29" s="6">
        <v>0</v>
      </c>
      <c r="I29" s="6">
        <v>0</v>
      </c>
      <c r="J29" s="6">
        <v>0</v>
      </c>
      <c r="K29" s="6">
        <v>100</v>
      </c>
      <c r="L29" s="6">
        <v>100</v>
      </c>
      <c r="M29" s="6">
        <v>100</v>
      </c>
      <c r="N29" s="6">
        <v>0</v>
      </c>
      <c r="O29" s="6">
        <v>0</v>
      </c>
      <c r="P29" s="6">
        <v>0</v>
      </c>
      <c r="Q29" s="6">
        <v>100</v>
      </c>
      <c r="R29" s="6">
        <v>100</v>
      </c>
      <c r="S29" s="6">
        <v>100</v>
      </c>
      <c r="T29" s="6">
        <v>0</v>
      </c>
      <c r="U29" s="6">
        <v>0</v>
      </c>
      <c r="V29" s="6">
        <v>0</v>
      </c>
    </row>
    <row r="30" spans="1:22" s="79" customFormat="1" ht="11.4" x14ac:dyDescent="0.2">
      <c r="A30" s="79" t="s">
        <v>142</v>
      </c>
      <c r="B30" s="6">
        <v>2016</v>
      </c>
      <c r="C30" s="80" t="s">
        <v>7</v>
      </c>
      <c r="D30" s="6">
        <v>510490</v>
      </c>
      <c r="E30" s="6">
        <v>100</v>
      </c>
      <c r="F30" s="6">
        <v>100</v>
      </c>
      <c r="G30" s="6">
        <v>100</v>
      </c>
      <c r="H30" s="6">
        <v>0</v>
      </c>
      <c r="I30" s="6">
        <v>0</v>
      </c>
      <c r="J30" s="6">
        <v>0</v>
      </c>
      <c r="K30" s="6">
        <v>100</v>
      </c>
      <c r="L30" s="6">
        <v>100</v>
      </c>
      <c r="M30" s="6">
        <v>100</v>
      </c>
      <c r="N30" s="6">
        <v>0</v>
      </c>
      <c r="O30" s="6">
        <v>0</v>
      </c>
      <c r="P30" s="6">
        <v>0</v>
      </c>
      <c r="Q30" s="6">
        <v>100</v>
      </c>
      <c r="R30" s="6">
        <v>100</v>
      </c>
      <c r="S30" s="6">
        <v>100</v>
      </c>
      <c r="T30" s="6">
        <v>0</v>
      </c>
      <c r="U30" s="6">
        <v>0</v>
      </c>
      <c r="V30" s="6">
        <v>0</v>
      </c>
    </row>
    <row r="31" spans="1:22" s="79" customFormat="1" ht="11.4" x14ac:dyDescent="0.2">
      <c r="A31" s="79" t="s">
        <v>142</v>
      </c>
      <c r="B31" s="6">
        <v>2017</v>
      </c>
      <c r="C31" s="80" t="s">
        <v>7</v>
      </c>
      <c r="D31" s="6">
        <v>503374</v>
      </c>
      <c r="E31" s="6">
        <v>100</v>
      </c>
      <c r="F31" s="6">
        <v>100</v>
      </c>
      <c r="G31" s="6">
        <v>100</v>
      </c>
      <c r="H31" s="6">
        <v>0</v>
      </c>
      <c r="I31" s="6">
        <v>0</v>
      </c>
      <c r="J31" s="6">
        <v>0</v>
      </c>
      <c r="K31" s="6">
        <v>100</v>
      </c>
      <c r="L31" s="6">
        <v>100</v>
      </c>
      <c r="M31" s="6">
        <v>100</v>
      </c>
      <c r="N31" s="6">
        <v>0</v>
      </c>
      <c r="O31" s="6">
        <v>0</v>
      </c>
      <c r="P31" s="6">
        <v>0</v>
      </c>
      <c r="Q31" s="6">
        <v>100</v>
      </c>
      <c r="R31" s="6">
        <v>100</v>
      </c>
      <c r="S31" s="6">
        <v>100</v>
      </c>
      <c r="T31" s="6">
        <v>0</v>
      </c>
      <c r="U31" s="6">
        <v>0</v>
      </c>
      <c r="V31" s="6">
        <v>0</v>
      </c>
    </row>
    <row r="32" spans="1:22" s="79" customFormat="1" ht="11.4" x14ac:dyDescent="0.2">
      <c r="A32" s="79" t="s">
        <v>142</v>
      </c>
      <c r="B32" s="6">
        <v>2018</v>
      </c>
      <c r="C32" s="80" t="s">
        <v>7</v>
      </c>
      <c r="D32" s="6">
        <v>503034</v>
      </c>
      <c r="E32" s="6">
        <v>100</v>
      </c>
      <c r="F32" s="6">
        <v>100</v>
      </c>
      <c r="G32" s="6">
        <v>100</v>
      </c>
      <c r="H32" s="6">
        <v>0</v>
      </c>
      <c r="I32" s="6">
        <v>0</v>
      </c>
      <c r="J32" s="6">
        <v>0</v>
      </c>
      <c r="K32" s="6">
        <v>100</v>
      </c>
      <c r="L32" s="6">
        <v>100</v>
      </c>
      <c r="M32" s="6">
        <v>100</v>
      </c>
      <c r="N32" s="6">
        <v>0</v>
      </c>
      <c r="O32" s="6">
        <v>0</v>
      </c>
      <c r="P32" s="6">
        <v>0</v>
      </c>
      <c r="Q32" s="6">
        <v>100</v>
      </c>
      <c r="R32" s="6">
        <v>100</v>
      </c>
      <c r="S32" s="6">
        <v>100</v>
      </c>
      <c r="T32" s="6">
        <v>0</v>
      </c>
      <c r="U32" s="6">
        <v>0</v>
      </c>
      <c r="V32" s="6">
        <v>0</v>
      </c>
    </row>
    <row r="33" spans="1:22" s="79" customFormat="1" ht="11.4" x14ac:dyDescent="0.2">
      <c r="A33" s="79" t="s">
        <v>142</v>
      </c>
      <c r="B33" s="6">
        <v>2019</v>
      </c>
      <c r="C33" s="80" t="s">
        <v>7</v>
      </c>
      <c r="D33" s="6">
        <v>503326</v>
      </c>
      <c r="E33" s="6">
        <v>100</v>
      </c>
      <c r="F33" s="6">
        <v>100</v>
      </c>
      <c r="G33" s="6">
        <v>100</v>
      </c>
      <c r="H33" s="6">
        <v>0</v>
      </c>
      <c r="I33" s="6">
        <v>0</v>
      </c>
      <c r="J33" s="6">
        <v>0</v>
      </c>
      <c r="K33" s="6">
        <v>100</v>
      </c>
      <c r="L33" s="6">
        <v>100</v>
      </c>
      <c r="M33" s="6">
        <v>100</v>
      </c>
      <c r="N33" s="6">
        <v>0</v>
      </c>
      <c r="O33" s="6">
        <v>0</v>
      </c>
      <c r="P33" s="6">
        <v>0</v>
      </c>
      <c r="Q33" s="6">
        <v>100</v>
      </c>
      <c r="R33" s="6">
        <v>100</v>
      </c>
      <c r="S33" s="6">
        <v>100</v>
      </c>
      <c r="T33" s="6">
        <v>0</v>
      </c>
      <c r="U33" s="6">
        <v>0</v>
      </c>
      <c r="V33" s="6">
        <v>0</v>
      </c>
    </row>
    <row r="34" spans="1:22" s="79" customFormat="1" ht="11.4" x14ac:dyDescent="0.2">
      <c r="A34" s="79" t="s">
        <v>142</v>
      </c>
      <c r="B34" s="6">
        <v>2020</v>
      </c>
      <c r="C34" s="80" t="s">
        <v>7</v>
      </c>
      <c r="D34" s="6">
        <v>505320</v>
      </c>
      <c r="E34" s="6">
        <v>100</v>
      </c>
      <c r="F34" s="6">
        <v>100</v>
      </c>
      <c r="G34" s="6">
        <v>100</v>
      </c>
      <c r="H34" s="6">
        <v>0</v>
      </c>
      <c r="I34" s="6">
        <v>0</v>
      </c>
      <c r="J34" s="6">
        <v>0</v>
      </c>
      <c r="K34" s="6">
        <v>100</v>
      </c>
      <c r="L34" s="6">
        <v>100</v>
      </c>
      <c r="M34" s="6">
        <v>100</v>
      </c>
      <c r="N34" s="6">
        <v>0</v>
      </c>
      <c r="O34" s="6">
        <v>0</v>
      </c>
      <c r="P34" s="6">
        <v>0</v>
      </c>
      <c r="Q34" s="6">
        <v>100</v>
      </c>
      <c r="R34" s="6">
        <v>100</v>
      </c>
      <c r="S34" s="6">
        <v>100</v>
      </c>
      <c r="T34" s="6">
        <v>0</v>
      </c>
      <c r="U34" s="6">
        <v>0</v>
      </c>
      <c r="V34" s="6">
        <v>0</v>
      </c>
    </row>
    <row r="35" spans="1:22" s="79" customFormat="1" ht="11.4" x14ac:dyDescent="0.2">
      <c r="A35" s="79" t="s">
        <v>142</v>
      </c>
      <c r="B35" s="6">
        <v>2021</v>
      </c>
      <c r="C35" s="80" t="s">
        <v>7</v>
      </c>
      <c r="D35" s="6">
        <v>509905</v>
      </c>
      <c r="E35" s="6">
        <v>100</v>
      </c>
      <c r="F35" s="6">
        <v>100</v>
      </c>
      <c r="G35" s="6">
        <v>100</v>
      </c>
      <c r="H35" s="6">
        <v>0</v>
      </c>
      <c r="I35" s="6">
        <v>0</v>
      </c>
      <c r="J35" s="6">
        <v>0</v>
      </c>
      <c r="K35" s="6">
        <v>100</v>
      </c>
      <c r="L35" s="6">
        <v>100</v>
      </c>
      <c r="M35" s="6">
        <v>100</v>
      </c>
      <c r="N35" s="6">
        <v>0</v>
      </c>
      <c r="O35" s="6">
        <v>0</v>
      </c>
      <c r="P35" s="6">
        <v>0</v>
      </c>
      <c r="Q35" s="6">
        <v>100</v>
      </c>
      <c r="R35" s="6">
        <v>100</v>
      </c>
      <c r="S35" s="6">
        <v>100</v>
      </c>
      <c r="T35" s="6">
        <v>0</v>
      </c>
      <c r="U35" s="6">
        <v>0</v>
      </c>
      <c r="V35" s="6">
        <v>0</v>
      </c>
    </row>
    <row r="36" spans="1:22" s="79" customFormat="1" ht="11.4" x14ac:dyDescent="0.2">
      <c r="A36" s="79" t="s">
        <v>142</v>
      </c>
      <c r="B36" s="6">
        <v>2022</v>
      </c>
      <c r="C36" s="80" t="s">
        <v>7</v>
      </c>
      <c r="D36" s="6">
        <v>509554</v>
      </c>
      <c r="E36" s="6">
        <v>100</v>
      </c>
      <c r="F36" s="6">
        <v>100</v>
      </c>
      <c r="G36" s="6">
        <v>100</v>
      </c>
      <c r="H36" s="6">
        <v>0</v>
      </c>
      <c r="I36" s="6">
        <v>0</v>
      </c>
      <c r="J36" s="6">
        <v>0</v>
      </c>
      <c r="K36" s="6">
        <v>100</v>
      </c>
      <c r="L36" s="6">
        <v>100</v>
      </c>
      <c r="M36" s="6">
        <v>100</v>
      </c>
      <c r="N36" s="6">
        <v>0</v>
      </c>
      <c r="O36" s="6">
        <v>0</v>
      </c>
      <c r="P36" s="6">
        <v>0</v>
      </c>
      <c r="Q36" s="6">
        <v>100</v>
      </c>
      <c r="R36" s="6">
        <v>100</v>
      </c>
      <c r="S36" s="6">
        <v>100</v>
      </c>
      <c r="T36" s="6">
        <v>0</v>
      </c>
      <c r="U36" s="6">
        <v>0</v>
      </c>
      <c r="V36" s="6">
        <v>0</v>
      </c>
    </row>
    <row r="37" spans="1:22" s="79" customFormat="1" ht="11.4" x14ac:dyDescent="0.2">
      <c r="A37" s="79" t="s">
        <v>142</v>
      </c>
      <c r="B37" s="6">
        <v>2023</v>
      </c>
      <c r="C37" s="80" t="s">
        <v>7</v>
      </c>
      <c r="D37" s="6">
        <v>507498</v>
      </c>
      <c r="E37" s="6">
        <v>100</v>
      </c>
      <c r="F37" s="6">
        <v>100</v>
      </c>
      <c r="G37" s="6">
        <v>100</v>
      </c>
      <c r="H37" s="6">
        <v>0</v>
      </c>
      <c r="I37" s="6">
        <v>0</v>
      </c>
      <c r="J37" s="6">
        <v>0</v>
      </c>
      <c r="K37" s="6">
        <v>100</v>
      </c>
      <c r="L37" s="6">
        <v>100</v>
      </c>
      <c r="M37" s="6">
        <v>100</v>
      </c>
      <c r="N37" s="6">
        <v>0</v>
      </c>
      <c r="O37" s="6">
        <v>0</v>
      </c>
      <c r="P37" s="6">
        <v>0</v>
      </c>
      <c r="Q37" s="6">
        <v>100</v>
      </c>
      <c r="R37" s="6">
        <v>100</v>
      </c>
      <c r="S37" s="6">
        <v>100</v>
      </c>
      <c r="T37" s="6">
        <v>0</v>
      </c>
      <c r="U37" s="6">
        <v>0</v>
      </c>
      <c r="V37" s="6">
        <v>0</v>
      </c>
    </row>
    <row r="38" spans="1:22" s="79" customFormat="1" ht="11.4" x14ac:dyDescent="0.2">
      <c r="A38" s="79" t="s">
        <v>142</v>
      </c>
      <c r="B38" s="6">
        <v>2024</v>
      </c>
      <c r="C38" s="80" t="s">
        <v>7</v>
      </c>
      <c r="D38" s="6">
        <v>503687</v>
      </c>
      <c r="E38" s="6">
        <v>100</v>
      </c>
      <c r="F38" s="6">
        <v>100</v>
      </c>
      <c r="G38" s="6">
        <v>100</v>
      </c>
      <c r="H38" s="6">
        <v>0</v>
      </c>
      <c r="I38" s="6">
        <v>0</v>
      </c>
      <c r="J38" s="6">
        <v>0</v>
      </c>
      <c r="K38" s="6">
        <v>100</v>
      </c>
      <c r="L38" s="6">
        <v>100</v>
      </c>
      <c r="M38" s="6">
        <v>100</v>
      </c>
      <c r="N38" s="6">
        <v>0</v>
      </c>
      <c r="O38" s="6">
        <v>0</v>
      </c>
      <c r="P38" s="6">
        <v>0</v>
      </c>
      <c r="Q38" s="6">
        <v>100</v>
      </c>
      <c r="R38" s="6">
        <v>100</v>
      </c>
      <c r="S38" s="6">
        <v>100</v>
      </c>
      <c r="T38" s="6">
        <v>0</v>
      </c>
      <c r="U38" s="6">
        <v>0</v>
      </c>
      <c r="V38" s="6">
        <v>0</v>
      </c>
    </row>
    <row r="39" spans="1:22" s="79" customFormat="1" ht="11.4" x14ac:dyDescent="0.2">
      <c r="A39" s="79" t="s">
        <v>142</v>
      </c>
      <c r="B39" s="6">
        <v>2025</v>
      </c>
      <c r="C39" s="80" t="s">
        <v>7</v>
      </c>
      <c r="D39" s="6">
        <v>502749</v>
      </c>
      <c r="E39" s="6">
        <v>100</v>
      </c>
      <c r="F39" s="6">
        <v>100</v>
      </c>
      <c r="G39" s="6">
        <v>100</v>
      </c>
      <c r="H39" s="6">
        <v>0</v>
      </c>
      <c r="I39" s="6">
        <v>0</v>
      </c>
      <c r="J39" s="6">
        <v>0</v>
      </c>
      <c r="K39" s="6">
        <v>100</v>
      </c>
      <c r="L39" s="6">
        <v>100</v>
      </c>
      <c r="M39" s="6">
        <v>100</v>
      </c>
      <c r="N39" s="6">
        <v>0</v>
      </c>
      <c r="O39" s="6">
        <v>0</v>
      </c>
      <c r="P39" s="6">
        <v>0</v>
      </c>
      <c r="Q39" s="6">
        <v>100</v>
      </c>
      <c r="R39" s="6">
        <v>100</v>
      </c>
      <c r="S39" s="6">
        <v>100</v>
      </c>
      <c r="T39" s="6">
        <v>0</v>
      </c>
      <c r="U39" s="6">
        <v>0</v>
      </c>
      <c r="V39" s="6">
        <v>0</v>
      </c>
    </row>
    <row r="40" spans="1:22" s="79" customFormat="1" ht="11.4" x14ac:dyDescent="0.2">
      <c r="A40" s="79" t="s">
        <v>142</v>
      </c>
      <c r="B40" s="6">
        <v>2026</v>
      </c>
      <c r="C40" s="80" t="s">
        <v>7</v>
      </c>
      <c r="D40" s="6"/>
      <c r="E40" s="6">
        <v>100</v>
      </c>
      <c r="F40" s="6">
        <v>100</v>
      </c>
      <c r="G40" s="6">
        <v>100</v>
      </c>
      <c r="H40" s="6">
        <v>0</v>
      </c>
      <c r="I40" s="6">
        <v>0</v>
      </c>
      <c r="J40" s="6">
        <v>0</v>
      </c>
      <c r="K40" s="6">
        <v>100</v>
      </c>
      <c r="L40" s="6">
        <v>100</v>
      </c>
      <c r="M40" s="6">
        <v>100</v>
      </c>
      <c r="N40" s="6">
        <v>0</v>
      </c>
      <c r="O40" s="6">
        <v>0</v>
      </c>
      <c r="P40" s="6">
        <v>0</v>
      </c>
      <c r="Q40" s="6">
        <v>100</v>
      </c>
      <c r="R40" s="6">
        <v>100</v>
      </c>
      <c r="S40" s="6">
        <v>100</v>
      </c>
      <c r="T40" s="6">
        <v>0</v>
      </c>
      <c r="U40" s="6">
        <v>0</v>
      </c>
      <c r="V40" s="6">
        <v>0</v>
      </c>
    </row>
    <row r="41" spans="1:22" s="79" customFormat="1" ht="11.4" x14ac:dyDescent="0.2">
      <c r="A41" s="79" t="s">
        <v>142</v>
      </c>
      <c r="B41" s="6">
        <v>2027</v>
      </c>
      <c r="C41" s="80" t="s">
        <v>7</v>
      </c>
      <c r="D41" s="6"/>
      <c r="E41" s="6">
        <v>100</v>
      </c>
      <c r="F41" s="6">
        <v>100</v>
      </c>
      <c r="G41" s="6">
        <v>100</v>
      </c>
      <c r="H41" s="6">
        <v>0</v>
      </c>
      <c r="I41" s="6">
        <v>0</v>
      </c>
      <c r="J41" s="6">
        <v>0</v>
      </c>
      <c r="K41" s="6">
        <v>100</v>
      </c>
      <c r="L41" s="6">
        <v>100</v>
      </c>
      <c r="M41" s="6">
        <v>100</v>
      </c>
      <c r="N41" s="6">
        <v>0</v>
      </c>
      <c r="O41" s="6">
        <v>0</v>
      </c>
      <c r="P41" s="6">
        <v>0</v>
      </c>
      <c r="Q41" s="6">
        <v>100</v>
      </c>
      <c r="R41" s="6">
        <v>100</v>
      </c>
      <c r="S41" s="6">
        <v>100</v>
      </c>
      <c r="T41" s="6">
        <v>0</v>
      </c>
      <c r="U41" s="6">
        <v>0</v>
      </c>
      <c r="V41" s="6">
        <v>0</v>
      </c>
    </row>
    <row r="42" spans="1:22" s="79" customFormat="1" ht="11.4" x14ac:dyDescent="0.2">
      <c r="A42" s="79" t="s">
        <v>142</v>
      </c>
      <c r="B42" s="6">
        <v>2028</v>
      </c>
      <c r="C42" s="80" t="s">
        <v>7</v>
      </c>
      <c r="D42" s="6"/>
      <c r="E42" s="6">
        <v>100</v>
      </c>
      <c r="F42" s="6">
        <v>100</v>
      </c>
      <c r="G42" s="6">
        <v>100</v>
      </c>
      <c r="H42" s="6">
        <v>0</v>
      </c>
      <c r="I42" s="6">
        <v>0</v>
      </c>
      <c r="J42" s="6">
        <v>0</v>
      </c>
      <c r="K42" s="6">
        <v>100</v>
      </c>
      <c r="L42" s="6">
        <v>100</v>
      </c>
      <c r="M42" s="6">
        <v>100</v>
      </c>
      <c r="N42" s="6">
        <v>0</v>
      </c>
      <c r="O42" s="6">
        <v>0</v>
      </c>
      <c r="P42" s="6">
        <v>0</v>
      </c>
      <c r="Q42" s="6">
        <v>100</v>
      </c>
      <c r="R42" s="6">
        <v>100</v>
      </c>
      <c r="S42" s="6">
        <v>100</v>
      </c>
      <c r="T42" s="6">
        <v>0</v>
      </c>
      <c r="U42" s="6">
        <v>0</v>
      </c>
      <c r="V42" s="6">
        <v>0</v>
      </c>
    </row>
    <row r="43" spans="1:22" s="79" customFormat="1" ht="11.4" x14ac:dyDescent="0.2">
      <c r="A43" s="79" t="s">
        <v>142</v>
      </c>
      <c r="B43" s="6">
        <v>2029</v>
      </c>
      <c r="C43" s="80" t="s">
        <v>7</v>
      </c>
      <c r="D43" s="6"/>
      <c r="E43" s="6">
        <v>100</v>
      </c>
      <c r="F43" s="6">
        <v>100</v>
      </c>
      <c r="G43" s="6">
        <v>100</v>
      </c>
      <c r="H43" s="6">
        <v>0</v>
      </c>
      <c r="I43" s="6">
        <v>0</v>
      </c>
      <c r="J43" s="6">
        <v>0</v>
      </c>
      <c r="K43" s="6">
        <v>100</v>
      </c>
      <c r="L43" s="6">
        <v>100</v>
      </c>
      <c r="M43" s="6">
        <v>100</v>
      </c>
      <c r="N43" s="6">
        <v>0</v>
      </c>
      <c r="O43" s="6">
        <v>0</v>
      </c>
      <c r="P43" s="6">
        <v>0</v>
      </c>
      <c r="Q43" s="6">
        <v>100</v>
      </c>
      <c r="R43" s="6">
        <v>100</v>
      </c>
      <c r="S43" s="6">
        <v>100</v>
      </c>
      <c r="T43" s="6">
        <v>0</v>
      </c>
      <c r="U43" s="6">
        <v>0</v>
      </c>
      <c r="V43" s="6">
        <v>0</v>
      </c>
    </row>
    <row r="44" spans="1:22" s="79" customFormat="1" ht="11.4" x14ac:dyDescent="0.2">
      <c r="A44" s="79" t="s">
        <v>142</v>
      </c>
      <c r="B44" s="6">
        <v>2030</v>
      </c>
      <c r="C44" s="80" t="s">
        <v>7</v>
      </c>
      <c r="D44" s="6"/>
      <c r="E44" s="6">
        <v>100</v>
      </c>
      <c r="F44" s="6">
        <v>100</v>
      </c>
      <c r="G44" s="6">
        <v>100</v>
      </c>
      <c r="H44" s="6">
        <v>0</v>
      </c>
      <c r="I44" s="6">
        <v>0</v>
      </c>
      <c r="J44" s="6">
        <v>0</v>
      </c>
      <c r="K44" s="6">
        <v>100</v>
      </c>
      <c r="L44" s="6">
        <v>100</v>
      </c>
      <c r="M44" s="6">
        <v>100</v>
      </c>
      <c r="N44" s="6">
        <v>0</v>
      </c>
      <c r="O44" s="6">
        <v>0</v>
      </c>
      <c r="P44" s="6">
        <v>0</v>
      </c>
      <c r="Q44" s="6">
        <v>100</v>
      </c>
      <c r="R44" s="6">
        <v>100</v>
      </c>
      <c r="S44" s="6">
        <v>100</v>
      </c>
      <c r="T44" s="6">
        <v>0</v>
      </c>
      <c r="U44" s="6">
        <v>0</v>
      </c>
      <c r="V44" s="6">
        <v>0</v>
      </c>
    </row>
    <row r="45" spans="1:22" s="79" customFormat="1" ht="11.4" x14ac:dyDescent="0.2">
      <c r="A45" s="79" t="s">
        <v>142</v>
      </c>
      <c r="B45" s="6">
        <v>2000</v>
      </c>
      <c r="C45" s="80" t="s">
        <v>1</v>
      </c>
      <c r="D45" s="6">
        <v>514939</v>
      </c>
      <c r="E45" s="6">
        <v>100</v>
      </c>
      <c r="F45" s="6">
        <v>100</v>
      </c>
      <c r="G45" s="6">
        <v>100</v>
      </c>
      <c r="H45" s="6">
        <v>0</v>
      </c>
      <c r="I45" s="6">
        <v>0</v>
      </c>
      <c r="J45" s="6">
        <v>0</v>
      </c>
      <c r="K45" s="6">
        <v>100</v>
      </c>
      <c r="L45" s="6">
        <v>100</v>
      </c>
      <c r="M45" s="6">
        <v>100</v>
      </c>
      <c r="N45" s="6">
        <v>0</v>
      </c>
      <c r="O45" s="6">
        <v>0</v>
      </c>
      <c r="P45" s="6">
        <v>0</v>
      </c>
      <c r="Q45" s="6">
        <v>100</v>
      </c>
      <c r="R45" s="6">
        <v>100</v>
      </c>
      <c r="S45" s="6">
        <v>100</v>
      </c>
      <c r="T45" s="6">
        <v>0</v>
      </c>
      <c r="U45" s="6">
        <v>0</v>
      </c>
      <c r="V45" s="6">
        <v>0</v>
      </c>
    </row>
    <row r="46" spans="1:22" s="79" customFormat="1" ht="11.4" x14ac:dyDescent="0.2">
      <c r="A46" s="79" t="s">
        <v>142</v>
      </c>
      <c r="B46" s="6">
        <v>2001</v>
      </c>
      <c r="C46" s="80" t="s">
        <v>1</v>
      </c>
      <c r="D46" s="6">
        <v>514939</v>
      </c>
      <c r="E46" s="6">
        <v>100</v>
      </c>
      <c r="F46" s="6">
        <v>100</v>
      </c>
      <c r="G46" s="6">
        <v>100</v>
      </c>
      <c r="H46" s="6">
        <v>0</v>
      </c>
      <c r="I46" s="6">
        <v>0</v>
      </c>
      <c r="J46" s="6">
        <v>0</v>
      </c>
      <c r="K46" s="6">
        <v>100</v>
      </c>
      <c r="L46" s="6">
        <v>100</v>
      </c>
      <c r="M46" s="6">
        <v>100</v>
      </c>
      <c r="N46" s="6">
        <v>0</v>
      </c>
      <c r="O46" s="6">
        <v>0</v>
      </c>
      <c r="P46" s="6">
        <v>0</v>
      </c>
      <c r="Q46" s="6">
        <v>100</v>
      </c>
      <c r="R46" s="6">
        <v>100</v>
      </c>
      <c r="S46" s="6">
        <v>100</v>
      </c>
      <c r="T46" s="6">
        <v>0</v>
      </c>
      <c r="U46" s="6">
        <v>0</v>
      </c>
      <c r="V46" s="6">
        <v>0</v>
      </c>
    </row>
    <row r="47" spans="1:22" s="79" customFormat="1" ht="11.4" x14ac:dyDescent="0.2">
      <c r="A47" s="79" t="s">
        <v>142</v>
      </c>
      <c r="B47" s="6">
        <v>2002</v>
      </c>
      <c r="C47" s="80" t="s">
        <v>1</v>
      </c>
      <c r="D47" s="6">
        <v>514939</v>
      </c>
      <c r="E47" s="6">
        <v>100</v>
      </c>
      <c r="F47" s="6">
        <v>100</v>
      </c>
      <c r="G47" s="6">
        <v>100</v>
      </c>
      <c r="H47" s="6">
        <v>0</v>
      </c>
      <c r="I47" s="6">
        <v>0</v>
      </c>
      <c r="J47" s="6">
        <v>0</v>
      </c>
      <c r="K47" s="6">
        <v>100</v>
      </c>
      <c r="L47" s="6">
        <v>100</v>
      </c>
      <c r="M47" s="6">
        <v>100</v>
      </c>
      <c r="N47" s="6">
        <v>0</v>
      </c>
      <c r="O47" s="6">
        <v>0</v>
      </c>
      <c r="P47" s="6">
        <v>0</v>
      </c>
      <c r="Q47" s="6">
        <v>100</v>
      </c>
      <c r="R47" s="6">
        <v>100</v>
      </c>
      <c r="S47" s="6">
        <v>100</v>
      </c>
      <c r="T47" s="6">
        <v>0</v>
      </c>
      <c r="U47" s="6">
        <v>0</v>
      </c>
      <c r="V47" s="6">
        <v>0</v>
      </c>
    </row>
    <row r="48" spans="1:22" s="79" customFormat="1" ht="11.4" x14ac:dyDescent="0.2">
      <c r="A48" s="79" t="s">
        <v>142</v>
      </c>
      <c r="B48" s="6">
        <v>2003</v>
      </c>
      <c r="C48" s="80" t="s">
        <v>1</v>
      </c>
      <c r="D48" s="6">
        <v>514939</v>
      </c>
      <c r="E48" s="6">
        <v>100</v>
      </c>
      <c r="F48" s="6">
        <v>100</v>
      </c>
      <c r="G48" s="6">
        <v>100</v>
      </c>
      <c r="H48" s="6">
        <v>0</v>
      </c>
      <c r="I48" s="6">
        <v>0</v>
      </c>
      <c r="J48" s="6">
        <v>0</v>
      </c>
      <c r="K48" s="6">
        <v>100</v>
      </c>
      <c r="L48" s="6">
        <v>100</v>
      </c>
      <c r="M48" s="6">
        <v>100</v>
      </c>
      <c r="N48" s="6">
        <v>0</v>
      </c>
      <c r="O48" s="6">
        <v>0</v>
      </c>
      <c r="P48" s="6">
        <v>0</v>
      </c>
      <c r="Q48" s="6">
        <v>100</v>
      </c>
      <c r="R48" s="6">
        <v>100</v>
      </c>
      <c r="S48" s="6">
        <v>100</v>
      </c>
      <c r="T48" s="6">
        <v>0</v>
      </c>
      <c r="U48" s="6">
        <v>0</v>
      </c>
      <c r="V48" s="6">
        <v>0</v>
      </c>
    </row>
    <row r="49" spans="1:22" s="79" customFormat="1" ht="11.4" x14ac:dyDescent="0.2">
      <c r="A49" s="79" t="s">
        <v>142</v>
      </c>
      <c r="B49" s="6">
        <v>2004</v>
      </c>
      <c r="C49" s="80" t="s">
        <v>1</v>
      </c>
      <c r="D49" s="6">
        <v>514939</v>
      </c>
      <c r="E49" s="6">
        <v>100</v>
      </c>
      <c r="F49" s="6">
        <v>100</v>
      </c>
      <c r="G49" s="6">
        <v>100</v>
      </c>
      <c r="H49" s="6">
        <v>0</v>
      </c>
      <c r="I49" s="6">
        <v>0</v>
      </c>
      <c r="J49" s="6">
        <v>0</v>
      </c>
      <c r="K49" s="6">
        <v>100</v>
      </c>
      <c r="L49" s="6">
        <v>100</v>
      </c>
      <c r="M49" s="6">
        <v>100</v>
      </c>
      <c r="N49" s="6">
        <v>0</v>
      </c>
      <c r="O49" s="6">
        <v>0</v>
      </c>
      <c r="P49" s="6">
        <v>0</v>
      </c>
      <c r="Q49" s="6">
        <v>100</v>
      </c>
      <c r="R49" s="6">
        <v>100</v>
      </c>
      <c r="S49" s="6">
        <v>100</v>
      </c>
      <c r="T49" s="6">
        <v>0</v>
      </c>
      <c r="U49" s="6">
        <v>0</v>
      </c>
      <c r="V49" s="6">
        <v>0</v>
      </c>
    </row>
    <row r="50" spans="1:22" s="79" customFormat="1" ht="11.4" x14ac:dyDescent="0.2">
      <c r="A50" s="79" t="s">
        <v>142</v>
      </c>
      <c r="B50" s="6">
        <v>2005</v>
      </c>
      <c r="C50" s="80" t="s">
        <v>1</v>
      </c>
      <c r="D50" s="6">
        <v>514939</v>
      </c>
      <c r="E50" s="6">
        <v>100</v>
      </c>
      <c r="F50" s="6">
        <v>100</v>
      </c>
      <c r="G50" s="6">
        <v>100</v>
      </c>
      <c r="H50" s="6">
        <v>0</v>
      </c>
      <c r="I50" s="6">
        <v>0</v>
      </c>
      <c r="J50" s="6">
        <v>0</v>
      </c>
      <c r="K50" s="6">
        <v>100</v>
      </c>
      <c r="L50" s="6">
        <v>100</v>
      </c>
      <c r="M50" s="6">
        <v>100</v>
      </c>
      <c r="N50" s="6">
        <v>0</v>
      </c>
      <c r="O50" s="6">
        <v>0</v>
      </c>
      <c r="P50" s="6">
        <v>0</v>
      </c>
      <c r="Q50" s="6">
        <v>100</v>
      </c>
      <c r="R50" s="6">
        <v>100</v>
      </c>
      <c r="S50" s="6">
        <v>100</v>
      </c>
      <c r="T50" s="6">
        <v>0</v>
      </c>
      <c r="U50" s="6">
        <v>0</v>
      </c>
      <c r="V50" s="6">
        <v>0</v>
      </c>
    </row>
    <row r="51" spans="1:22" s="79" customFormat="1" ht="11.4" x14ac:dyDescent="0.2">
      <c r="A51" s="79" t="s">
        <v>142</v>
      </c>
      <c r="B51" s="6">
        <v>2006</v>
      </c>
      <c r="C51" s="80" t="s">
        <v>1</v>
      </c>
      <c r="D51" s="6">
        <v>514939</v>
      </c>
      <c r="E51" s="6">
        <v>100</v>
      </c>
      <c r="F51" s="6">
        <v>100</v>
      </c>
      <c r="G51" s="6">
        <v>100</v>
      </c>
      <c r="H51" s="6">
        <v>0</v>
      </c>
      <c r="I51" s="6">
        <v>0</v>
      </c>
      <c r="J51" s="6">
        <v>0</v>
      </c>
      <c r="K51" s="6">
        <v>100</v>
      </c>
      <c r="L51" s="6">
        <v>100</v>
      </c>
      <c r="M51" s="6">
        <v>100</v>
      </c>
      <c r="N51" s="6">
        <v>0</v>
      </c>
      <c r="O51" s="6">
        <v>0</v>
      </c>
      <c r="P51" s="6">
        <v>0</v>
      </c>
      <c r="Q51" s="6">
        <v>100</v>
      </c>
      <c r="R51" s="6">
        <v>100</v>
      </c>
      <c r="S51" s="6">
        <v>100</v>
      </c>
      <c r="T51" s="6">
        <v>0</v>
      </c>
      <c r="U51" s="6">
        <v>0</v>
      </c>
      <c r="V51" s="6">
        <v>0</v>
      </c>
    </row>
    <row r="52" spans="1:22" s="79" customFormat="1" ht="11.4" x14ac:dyDescent="0.2">
      <c r="A52" s="79" t="s">
        <v>142</v>
      </c>
      <c r="B52" s="6">
        <v>2007</v>
      </c>
      <c r="C52" s="80" t="s">
        <v>1</v>
      </c>
      <c r="D52" s="6">
        <v>514939</v>
      </c>
      <c r="E52" s="6">
        <v>100</v>
      </c>
      <c r="F52" s="6">
        <v>100</v>
      </c>
      <c r="G52" s="6">
        <v>100</v>
      </c>
      <c r="H52" s="6">
        <v>0</v>
      </c>
      <c r="I52" s="6">
        <v>0</v>
      </c>
      <c r="J52" s="6">
        <v>0</v>
      </c>
      <c r="K52" s="6">
        <v>100</v>
      </c>
      <c r="L52" s="6">
        <v>100</v>
      </c>
      <c r="M52" s="6">
        <v>100</v>
      </c>
      <c r="N52" s="6">
        <v>0</v>
      </c>
      <c r="O52" s="6">
        <v>0</v>
      </c>
      <c r="P52" s="6">
        <v>0</v>
      </c>
      <c r="Q52" s="6">
        <v>100</v>
      </c>
      <c r="R52" s="6">
        <v>100</v>
      </c>
      <c r="S52" s="6">
        <v>100</v>
      </c>
      <c r="T52" s="6">
        <v>0</v>
      </c>
      <c r="U52" s="6">
        <v>0</v>
      </c>
      <c r="V52" s="6">
        <v>0</v>
      </c>
    </row>
    <row r="53" spans="1:22" s="79" customFormat="1" ht="11.4" x14ac:dyDescent="0.2">
      <c r="A53" s="79" t="s">
        <v>142</v>
      </c>
      <c r="B53" s="6">
        <v>2008</v>
      </c>
      <c r="C53" s="80" t="s">
        <v>1</v>
      </c>
      <c r="D53" s="6">
        <v>514939</v>
      </c>
      <c r="E53" s="6">
        <v>100</v>
      </c>
      <c r="F53" s="6">
        <v>100</v>
      </c>
      <c r="G53" s="6">
        <v>100</v>
      </c>
      <c r="H53" s="6">
        <v>0</v>
      </c>
      <c r="I53" s="6">
        <v>0</v>
      </c>
      <c r="J53" s="6">
        <v>0</v>
      </c>
      <c r="K53" s="6">
        <v>100</v>
      </c>
      <c r="L53" s="6">
        <v>100</v>
      </c>
      <c r="M53" s="6">
        <v>100</v>
      </c>
      <c r="N53" s="6">
        <v>0</v>
      </c>
      <c r="O53" s="6">
        <v>0</v>
      </c>
      <c r="P53" s="6">
        <v>0</v>
      </c>
      <c r="Q53" s="6">
        <v>100</v>
      </c>
      <c r="R53" s="6">
        <v>100</v>
      </c>
      <c r="S53" s="6">
        <v>100</v>
      </c>
      <c r="T53" s="6">
        <v>0</v>
      </c>
      <c r="U53" s="6">
        <v>0</v>
      </c>
      <c r="V53" s="6">
        <v>0</v>
      </c>
    </row>
    <row r="54" spans="1:22" s="79" customFormat="1" ht="11.4" x14ac:dyDescent="0.2">
      <c r="A54" s="79" t="s">
        <v>142</v>
      </c>
      <c r="B54" s="6">
        <v>2009</v>
      </c>
      <c r="C54" s="80" t="s">
        <v>1</v>
      </c>
      <c r="D54" s="6">
        <v>514939</v>
      </c>
      <c r="E54" s="6">
        <v>100</v>
      </c>
      <c r="F54" s="6">
        <v>100</v>
      </c>
      <c r="G54" s="6">
        <v>100</v>
      </c>
      <c r="H54" s="6">
        <v>0</v>
      </c>
      <c r="I54" s="6">
        <v>0</v>
      </c>
      <c r="J54" s="6">
        <v>0</v>
      </c>
      <c r="K54" s="6">
        <v>100</v>
      </c>
      <c r="L54" s="6">
        <v>100</v>
      </c>
      <c r="M54" s="6">
        <v>100</v>
      </c>
      <c r="N54" s="6">
        <v>0</v>
      </c>
      <c r="O54" s="6">
        <v>0</v>
      </c>
      <c r="P54" s="6">
        <v>0</v>
      </c>
      <c r="Q54" s="6">
        <v>100</v>
      </c>
      <c r="R54" s="6">
        <v>100</v>
      </c>
      <c r="S54" s="6">
        <v>100</v>
      </c>
      <c r="T54" s="6">
        <v>0</v>
      </c>
      <c r="U54" s="6">
        <v>0</v>
      </c>
      <c r="V54" s="6">
        <v>0</v>
      </c>
    </row>
    <row r="55" spans="1:22" s="79" customFormat="1" ht="11.4" x14ac:dyDescent="0.2">
      <c r="A55" s="79" t="s">
        <v>142</v>
      </c>
      <c r="B55" s="6">
        <v>2010</v>
      </c>
      <c r="C55" s="80" t="s">
        <v>1</v>
      </c>
      <c r="D55" s="6">
        <v>514939</v>
      </c>
      <c r="E55" s="6">
        <v>100</v>
      </c>
      <c r="F55" s="6">
        <v>100</v>
      </c>
      <c r="G55" s="6">
        <v>100</v>
      </c>
      <c r="H55" s="6">
        <v>0</v>
      </c>
      <c r="I55" s="6">
        <v>0</v>
      </c>
      <c r="J55" s="6">
        <v>0</v>
      </c>
      <c r="K55" s="6">
        <v>100</v>
      </c>
      <c r="L55" s="6">
        <v>100</v>
      </c>
      <c r="M55" s="6">
        <v>100</v>
      </c>
      <c r="N55" s="6">
        <v>0</v>
      </c>
      <c r="O55" s="6">
        <v>0</v>
      </c>
      <c r="P55" s="6">
        <v>0</v>
      </c>
      <c r="Q55" s="6">
        <v>100</v>
      </c>
      <c r="R55" s="6">
        <v>100</v>
      </c>
      <c r="S55" s="6">
        <v>100</v>
      </c>
      <c r="T55" s="6">
        <v>0</v>
      </c>
      <c r="U55" s="6">
        <v>0</v>
      </c>
      <c r="V55" s="6">
        <v>0</v>
      </c>
    </row>
    <row r="56" spans="1:22" s="79" customFormat="1" ht="11.4" x14ac:dyDescent="0.2">
      <c r="A56" s="79" t="s">
        <v>142</v>
      </c>
      <c r="B56" s="6">
        <v>2011</v>
      </c>
      <c r="C56" s="80" t="s">
        <v>1</v>
      </c>
      <c r="D56" s="6">
        <v>514939</v>
      </c>
      <c r="E56" s="6">
        <v>100</v>
      </c>
      <c r="F56" s="6">
        <v>100</v>
      </c>
      <c r="G56" s="6">
        <v>100</v>
      </c>
      <c r="H56" s="6">
        <v>0</v>
      </c>
      <c r="I56" s="6">
        <v>0</v>
      </c>
      <c r="J56" s="6">
        <v>0</v>
      </c>
      <c r="K56" s="6">
        <v>100</v>
      </c>
      <c r="L56" s="6">
        <v>100</v>
      </c>
      <c r="M56" s="6">
        <v>100</v>
      </c>
      <c r="N56" s="6">
        <v>0</v>
      </c>
      <c r="O56" s="6">
        <v>0</v>
      </c>
      <c r="P56" s="6">
        <v>0</v>
      </c>
      <c r="Q56" s="6">
        <v>100</v>
      </c>
      <c r="R56" s="6">
        <v>100</v>
      </c>
      <c r="S56" s="6">
        <v>100</v>
      </c>
      <c r="T56" s="6">
        <v>0</v>
      </c>
      <c r="U56" s="6">
        <v>0</v>
      </c>
      <c r="V56" s="6">
        <v>0</v>
      </c>
    </row>
    <row r="57" spans="1:22" s="79" customFormat="1" ht="11.4" x14ac:dyDescent="0.2">
      <c r="A57" s="79" t="s">
        <v>142</v>
      </c>
      <c r="B57" s="6">
        <v>2012</v>
      </c>
      <c r="C57" s="80" t="s">
        <v>1</v>
      </c>
      <c r="D57" s="6">
        <v>514939</v>
      </c>
      <c r="E57" s="6">
        <v>100</v>
      </c>
      <c r="F57" s="6">
        <v>100</v>
      </c>
      <c r="G57" s="6">
        <v>100</v>
      </c>
      <c r="H57" s="6">
        <v>0</v>
      </c>
      <c r="I57" s="6">
        <v>0</v>
      </c>
      <c r="J57" s="6">
        <v>0</v>
      </c>
      <c r="K57" s="6">
        <v>100</v>
      </c>
      <c r="L57" s="6">
        <v>100</v>
      </c>
      <c r="M57" s="6">
        <v>100</v>
      </c>
      <c r="N57" s="6">
        <v>0</v>
      </c>
      <c r="O57" s="6">
        <v>0</v>
      </c>
      <c r="P57" s="6">
        <v>0</v>
      </c>
      <c r="Q57" s="6">
        <v>100</v>
      </c>
      <c r="R57" s="6">
        <v>100</v>
      </c>
      <c r="S57" s="6">
        <v>100</v>
      </c>
      <c r="T57" s="6">
        <v>0</v>
      </c>
      <c r="U57" s="6">
        <v>0</v>
      </c>
      <c r="V57" s="6">
        <v>0</v>
      </c>
    </row>
    <row r="58" spans="1:22" s="79" customFormat="1" ht="11.4" x14ac:dyDescent="0.2">
      <c r="A58" s="79" t="s">
        <v>142</v>
      </c>
      <c r="B58" s="6">
        <v>2013</v>
      </c>
      <c r="C58" s="80" t="s">
        <v>1</v>
      </c>
      <c r="D58" s="6">
        <v>514001</v>
      </c>
      <c r="E58" s="6">
        <v>100</v>
      </c>
      <c r="F58" s="6">
        <v>100</v>
      </c>
      <c r="G58" s="6">
        <v>100</v>
      </c>
      <c r="H58" s="6">
        <v>0</v>
      </c>
      <c r="I58" s="6">
        <v>0</v>
      </c>
      <c r="J58" s="6">
        <v>0</v>
      </c>
      <c r="K58" s="6">
        <v>100</v>
      </c>
      <c r="L58" s="6">
        <v>100</v>
      </c>
      <c r="M58" s="6">
        <v>100</v>
      </c>
      <c r="N58" s="6">
        <v>0</v>
      </c>
      <c r="O58" s="6">
        <v>0</v>
      </c>
      <c r="P58" s="6">
        <v>0</v>
      </c>
      <c r="Q58" s="6">
        <v>100</v>
      </c>
      <c r="R58" s="6">
        <v>100</v>
      </c>
      <c r="S58" s="6">
        <v>100</v>
      </c>
      <c r="T58" s="6">
        <v>0</v>
      </c>
      <c r="U58" s="6">
        <v>0</v>
      </c>
      <c r="V58" s="6">
        <v>0</v>
      </c>
    </row>
    <row r="59" spans="1:22" s="79" customFormat="1" ht="11.4" x14ac:dyDescent="0.2">
      <c r="A59" s="79" t="s">
        <v>142</v>
      </c>
      <c r="B59" s="6">
        <v>2014</v>
      </c>
      <c r="C59" s="80" t="s">
        <v>1</v>
      </c>
      <c r="D59" s="6">
        <v>520353</v>
      </c>
      <c r="E59" s="6">
        <v>100</v>
      </c>
      <c r="F59" s="6">
        <v>100</v>
      </c>
      <c r="G59" s="6">
        <v>100</v>
      </c>
      <c r="H59" s="6">
        <v>0</v>
      </c>
      <c r="I59" s="6">
        <v>0</v>
      </c>
      <c r="J59" s="6">
        <v>0</v>
      </c>
      <c r="K59" s="6">
        <v>100</v>
      </c>
      <c r="L59" s="6">
        <v>100</v>
      </c>
      <c r="M59" s="6">
        <v>100</v>
      </c>
      <c r="N59" s="6">
        <v>0</v>
      </c>
      <c r="O59" s="6">
        <v>0</v>
      </c>
      <c r="P59" s="6">
        <v>0</v>
      </c>
      <c r="Q59" s="6">
        <v>100</v>
      </c>
      <c r="R59" s="6">
        <v>100</v>
      </c>
      <c r="S59" s="6">
        <v>100</v>
      </c>
      <c r="T59" s="6">
        <v>0</v>
      </c>
      <c r="U59" s="6">
        <v>0</v>
      </c>
      <c r="V59" s="6">
        <v>0</v>
      </c>
    </row>
    <row r="60" spans="1:22" s="79" customFormat="1" ht="11.4" x14ac:dyDescent="0.2">
      <c r="A60" s="79" t="s">
        <v>142</v>
      </c>
      <c r="B60" s="6">
        <v>2015</v>
      </c>
      <c r="C60" s="80" t="s">
        <v>1</v>
      </c>
      <c r="D60" s="6">
        <v>515586</v>
      </c>
      <c r="E60" s="6">
        <v>100</v>
      </c>
      <c r="F60" s="6">
        <v>100</v>
      </c>
      <c r="G60" s="6">
        <v>100</v>
      </c>
      <c r="H60" s="6">
        <v>0</v>
      </c>
      <c r="I60" s="6">
        <v>0</v>
      </c>
      <c r="J60" s="6">
        <v>0</v>
      </c>
      <c r="K60" s="6">
        <v>100</v>
      </c>
      <c r="L60" s="6">
        <v>100</v>
      </c>
      <c r="M60" s="6">
        <v>100</v>
      </c>
      <c r="N60" s="6">
        <v>0</v>
      </c>
      <c r="O60" s="6">
        <v>0</v>
      </c>
      <c r="P60" s="6">
        <v>0</v>
      </c>
      <c r="Q60" s="6">
        <v>100</v>
      </c>
      <c r="R60" s="6">
        <v>100</v>
      </c>
      <c r="S60" s="6">
        <v>100</v>
      </c>
      <c r="T60" s="6">
        <v>0</v>
      </c>
      <c r="U60" s="6">
        <v>0</v>
      </c>
      <c r="V60" s="6">
        <v>0</v>
      </c>
    </row>
    <row r="61" spans="1:22" s="79" customFormat="1" ht="11.4" x14ac:dyDescent="0.2">
      <c r="A61" s="79" t="s">
        <v>142</v>
      </c>
      <c r="B61" s="6">
        <v>2016</v>
      </c>
      <c r="C61" s="80" t="s">
        <v>1</v>
      </c>
      <c r="D61" s="6">
        <v>510490</v>
      </c>
      <c r="E61" s="6">
        <v>100</v>
      </c>
      <c r="F61" s="6">
        <v>100</v>
      </c>
      <c r="G61" s="6">
        <v>100</v>
      </c>
      <c r="H61" s="6">
        <v>0</v>
      </c>
      <c r="I61" s="6">
        <v>0</v>
      </c>
      <c r="J61" s="6">
        <v>0</v>
      </c>
      <c r="K61" s="6">
        <v>100</v>
      </c>
      <c r="L61" s="6">
        <v>100</v>
      </c>
      <c r="M61" s="6">
        <v>100</v>
      </c>
      <c r="N61" s="6">
        <v>0</v>
      </c>
      <c r="O61" s="6">
        <v>0</v>
      </c>
      <c r="P61" s="6">
        <v>0</v>
      </c>
      <c r="Q61" s="6">
        <v>100</v>
      </c>
      <c r="R61" s="6">
        <v>100</v>
      </c>
      <c r="S61" s="6">
        <v>100</v>
      </c>
      <c r="T61" s="6">
        <v>0</v>
      </c>
      <c r="U61" s="6">
        <v>0</v>
      </c>
      <c r="V61" s="6">
        <v>0</v>
      </c>
    </row>
    <row r="62" spans="1:22" s="79" customFormat="1" ht="11.4" x14ac:dyDescent="0.2">
      <c r="A62" s="79" t="s">
        <v>142</v>
      </c>
      <c r="B62" s="6">
        <v>2017</v>
      </c>
      <c r="C62" s="80" t="s">
        <v>1</v>
      </c>
      <c r="D62" s="6">
        <v>503374</v>
      </c>
      <c r="E62" s="6">
        <v>100</v>
      </c>
      <c r="F62" s="6">
        <v>100</v>
      </c>
      <c r="G62" s="6">
        <v>100</v>
      </c>
      <c r="H62" s="6">
        <v>0</v>
      </c>
      <c r="I62" s="6">
        <v>0</v>
      </c>
      <c r="J62" s="6">
        <v>0</v>
      </c>
      <c r="K62" s="6">
        <v>100</v>
      </c>
      <c r="L62" s="6">
        <v>100</v>
      </c>
      <c r="M62" s="6">
        <v>100</v>
      </c>
      <c r="N62" s="6">
        <v>0</v>
      </c>
      <c r="O62" s="6">
        <v>0</v>
      </c>
      <c r="P62" s="6">
        <v>0</v>
      </c>
      <c r="Q62" s="6">
        <v>100</v>
      </c>
      <c r="R62" s="6">
        <v>100</v>
      </c>
      <c r="S62" s="6">
        <v>100</v>
      </c>
      <c r="T62" s="6">
        <v>0</v>
      </c>
      <c r="U62" s="6">
        <v>0</v>
      </c>
      <c r="V62" s="6">
        <v>0</v>
      </c>
    </row>
    <row r="63" spans="1:22" s="79" customFormat="1" ht="11.4" x14ac:dyDescent="0.2">
      <c r="A63" s="79" t="s">
        <v>142</v>
      </c>
      <c r="B63" s="6">
        <v>2018</v>
      </c>
      <c r="C63" s="80" t="s">
        <v>1</v>
      </c>
      <c r="D63" s="6">
        <v>503034</v>
      </c>
      <c r="E63" s="6">
        <v>100</v>
      </c>
      <c r="F63" s="6">
        <v>100</v>
      </c>
      <c r="G63" s="6">
        <v>100</v>
      </c>
      <c r="H63" s="6">
        <v>0</v>
      </c>
      <c r="I63" s="6">
        <v>0</v>
      </c>
      <c r="J63" s="6">
        <v>0</v>
      </c>
      <c r="K63" s="6">
        <v>100</v>
      </c>
      <c r="L63" s="6">
        <v>100</v>
      </c>
      <c r="M63" s="6">
        <v>100</v>
      </c>
      <c r="N63" s="6">
        <v>0</v>
      </c>
      <c r="O63" s="6">
        <v>0</v>
      </c>
      <c r="P63" s="6">
        <v>0</v>
      </c>
      <c r="Q63" s="6">
        <v>100</v>
      </c>
      <c r="R63" s="6">
        <v>100</v>
      </c>
      <c r="S63" s="6">
        <v>100</v>
      </c>
      <c r="T63" s="6">
        <v>0</v>
      </c>
      <c r="U63" s="6">
        <v>0</v>
      </c>
      <c r="V63" s="6">
        <v>0</v>
      </c>
    </row>
    <row r="64" spans="1:22" s="79" customFormat="1" ht="11.4" x14ac:dyDescent="0.2">
      <c r="A64" s="79" t="s">
        <v>142</v>
      </c>
      <c r="B64" s="6">
        <v>2019</v>
      </c>
      <c r="C64" s="80" t="s">
        <v>1</v>
      </c>
      <c r="D64" s="6">
        <v>503326</v>
      </c>
      <c r="E64" s="6">
        <v>100</v>
      </c>
      <c r="F64" s="6">
        <v>100</v>
      </c>
      <c r="G64" s="6">
        <v>100</v>
      </c>
      <c r="H64" s="6">
        <v>0</v>
      </c>
      <c r="I64" s="6">
        <v>0</v>
      </c>
      <c r="J64" s="6">
        <v>0</v>
      </c>
      <c r="K64" s="6">
        <v>100</v>
      </c>
      <c r="L64" s="6">
        <v>100</v>
      </c>
      <c r="M64" s="6">
        <v>100</v>
      </c>
      <c r="N64" s="6">
        <v>0</v>
      </c>
      <c r="O64" s="6">
        <v>0</v>
      </c>
      <c r="P64" s="6">
        <v>0</v>
      </c>
      <c r="Q64" s="6">
        <v>100</v>
      </c>
      <c r="R64" s="6">
        <v>100</v>
      </c>
      <c r="S64" s="6">
        <v>100</v>
      </c>
      <c r="T64" s="6">
        <v>0</v>
      </c>
      <c r="U64" s="6">
        <v>0</v>
      </c>
      <c r="V64" s="6">
        <v>0</v>
      </c>
    </row>
    <row r="65" spans="1:22" s="79" customFormat="1" ht="11.4" x14ac:dyDescent="0.2">
      <c r="A65" s="79" t="s">
        <v>142</v>
      </c>
      <c r="B65" s="6">
        <v>2020</v>
      </c>
      <c r="C65" s="80" t="s">
        <v>1</v>
      </c>
      <c r="D65" s="6">
        <v>505320</v>
      </c>
      <c r="E65" s="6">
        <v>100</v>
      </c>
      <c r="F65" s="6">
        <v>100</v>
      </c>
      <c r="G65" s="6">
        <v>100</v>
      </c>
      <c r="H65" s="6">
        <v>0</v>
      </c>
      <c r="I65" s="6">
        <v>0</v>
      </c>
      <c r="J65" s="6">
        <v>0</v>
      </c>
      <c r="K65" s="6">
        <v>100</v>
      </c>
      <c r="L65" s="6">
        <v>100</v>
      </c>
      <c r="M65" s="6">
        <v>100</v>
      </c>
      <c r="N65" s="6">
        <v>0</v>
      </c>
      <c r="O65" s="6">
        <v>0</v>
      </c>
      <c r="P65" s="6">
        <v>0</v>
      </c>
      <c r="Q65" s="6">
        <v>100</v>
      </c>
      <c r="R65" s="6">
        <v>100</v>
      </c>
      <c r="S65" s="6">
        <v>100</v>
      </c>
      <c r="T65" s="6">
        <v>0</v>
      </c>
      <c r="U65" s="6">
        <v>0</v>
      </c>
      <c r="V65" s="6">
        <v>0</v>
      </c>
    </row>
    <row r="66" spans="1:22" s="79" customFormat="1" ht="11.4" x14ac:dyDescent="0.2">
      <c r="A66" s="79" t="s">
        <v>142</v>
      </c>
      <c r="B66" s="6">
        <v>2021</v>
      </c>
      <c r="C66" s="80" t="s">
        <v>1</v>
      </c>
      <c r="D66" s="6">
        <v>509905</v>
      </c>
      <c r="E66" s="6">
        <v>100</v>
      </c>
      <c r="F66" s="6">
        <v>100</v>
      </c>
      <c r="G66" s="6">
        <v>100</v>
      </c>
      <c r="H66" s="6">
        <v>0</v>
      </c>
      <c r="I66" s="6">
        <v>0</v>
      </c>
      <c r="J66" s="6">
        <v>0</v>
      </c>
      <c r="K66" s="6">
        <v>100</v>
      </c>
      <c r="L66" s="6">
        <v>100</v>
      </c>
      <c r="M66" s="6">
        <v>100</v>
      </c>
      <c r="N66" s="6">
        <v>0</v>
      </c>
      <c r="O66" s="6">
        <v>0</v>
      </c>
      <c r="P66" s="6">
        <v>0</v>
      </c>
      <c r="Q66" s="6">
        <v>100</v>
      </c>
      <c r="R66" s="6">
        <v>100</v>
      </c>
      <c r="S66" s="6">
        <v>100</v>
      </c>
      <c r="T66" s="6">
        <v>0</v>
      </c>
      <c r="U66" s="6">
        <v>0</v>
      </c>
      <c r="V66" s="6">
        <v>0</v>
      </c>
    </row>
    <row r="67" spans="1:22" s="79" customFormat="1" ht="11.4" x14ac:dyDescent="0.2">
      <c r="A67" s="79" t="s">
        <v>142</v>
      </c>
      <c r="B67" s="6">
        <v>2022</v>
      </c>
      <c r="C67" s="80" t="s">
        <v>1</v>
      </c>
      <c r="D67" s="6">
        <v>509554</v>
      </c>
      <c r="E67" s="6">
        <v>100</v>
      </c>
      <c r="F67" s="6">
        <v>100</v>
      </c>
      <c r="G67" s="6">
        <v>100</v>
      </c>
      <c r="H67" s="6">
        <v>0</v>
      </c>
      <c r="I67" s="6">
        <v>0</v>
      </c>
      <c r="J67" s="6">
        <v>0</v>
      </c>
      <c r="K67" s="6">
        <v>100</v>
      </c>
      <c r="L67" s="6">
        <v>100</v>
      </c>
      <c r="M67" s="6">
        <v>100</v>
      </c>
      <c r="N67" s="6">
        <v>0</v>
      </c>
      <c r="O67" s="6">
        <v>0</v>
      </c>
      <c r="P67" s="6">
        <v>0</v>
      </c>
      <c r="Q67" s="6">
        <v>100</v>
      </c>
      <c r="R67" s="6">
        <v>100</v>
      </c>
      <c r="S67" s="6">
        <v>100</v>
      </c>
      <c r="T67" s="6">
        <v>0</v>
      </c>
      <c r="U67" s="6">
        <v>0</v>
      </c>
      <c r="V67" s="6">
        <v>0</v>
      </c>
    </row>
    <row r="68" spans="1:22" s="79" customFormat="1" ht="11.4" x14ac:dyDescent="0.2">
      <c r="A68" s="79" t="s">
        <v>142</v>
      </c>
      <c r="B68" s="6">
        <v>2023</v>
      </c>
      <c r="C68" s="80" t="s">
        <v>1</v>
      </c>
      <c r="D68" s="6">
        <v>507498</v>
      </c>
      <c r="E68" s="6">
        <v>100</v>
      </c>
      <c r="F68" s="6">
        <v>100</v>
      </c>
      <c r="G68" s="6">
        <v>100</v>
      </c>
      <c r="H68" s="6">
        <v>0</v>
      </c>
      <c r="I68" s="6">
        <v>0</v>
      </c>
      <c r="J68" s="6">
        <v>0</v>
      </c>
      <c r="K68" s="6">
        <v>100</v>
      </c>
      <c r="L68" s="6">
        <v>100</v>
      </c>
      <c r="M68" s="6">
        <v>100</v>
      </c>
      <c r="N68" s="6">
        <v>0</v>
      </c>
      <c r="O68" s="6">
        <v>0</v>
      </c>
      <c r="P68" s="6">
        <v>0</v>
      </c>
      <c r="Q68" s="6">
        <v>100</v>
      </c>
      <c r="R68" s="6">
        <v>100</v>
      </c>
      <c r="S68" s="6">
        <v>100</v>
      </c>
      <c r="T68" s="6">
        <v>0</v>
      </c>
      <c r="U68" s="6">
        <v>0</v>
      </c>
      <c r="V68" s="6">
        <v>0</v>
      </c>
    </row>
    <row r="69" spans="1:22" s="79" customFormat="1" ht="11.4" x14ac:dyDescent="0.2">
      <c r="A69" s="79" t="s">
        <v>142</v>
      </c>
      <c r="B69" s="6">
        <v>2024</v>
      </c>
      <c r="C69" s="80" t="s">
        <v>1</v>
      </c>
      <c r="D69" s="6">
        <v>503687</v>
      </c>
      <c r="E69" s="6">
        <v>100</v>
      </c>
      <c r="F69" s="6">
        <v>100</v>
      </c>
      <c r="G69" s="6">
        <v>100</v>
      </c>
      <c r="H69" s="6">
        <v>0</v>
      </c>
      <c r="I69" s="6">
        <v>0</v>
      </c>
      <c r="J69" s="6">
        <v>0</v>
      </c>
      <c r="K69" s="6">
        <v>100</v>
      </c>
      <c r="L69" s="6">
        <v>100</v>
      </c>
      <c r="M69" s="6">
        <v>100</v>
      </c>
      <c r="N69" s="6">
        <v>0</v>
      </c>
      <c r="O69" s="6">
        <v>0</v>
      </c>
      <c r="P69" s="6">
        <v>0</v>
      </c>
      <c r="Q69" s="6">
        <v>100</v>
      </c>
      <c r="R69" s="6">
        <v>100</v>
      </c>
      <c r="S69" s="6">
        <v>100</v>
      </c>
      <c r="T69" s="6">
        <v>0</v>
      </c>
      <c r="U69" s="6">
        <v>0</v>
      </c>
      <c r="V69" s="6">
        <v>0</v>
      </c>
    </row>
    <row r="70" spans="1:22" s="79" customFormat="1" ht="11.4" x14ac:dyDescent="0.2">
      <c r="A70" s="79" t="s">
        <v>142</v>
      </c>
      <c r="B70" s="6">
        <v>2025</v>
      </c>
      <c r="C70" s="80" t="s">
        <v>1</v>
      </c>
      <c r="D70" s="6">
        <v>502749</v>
      </c>
      <c r="E70" s="6">
        <v>100</v>
      </c>
      <c r="F70" s="6">
        <v>100</v>
      </c>
      <c r="G70" s="6">
        <v>100</v>
      </c>
      <c r="H70" s="6">
        <v>0</v>
      </c>
      <c r="I70" s="6">
        <v>0</v>
      </c>
      <c r="J70" s="6">
        <v>0</v>
      </c>
      <c r="K70" s="6">
        <v>100</v>
      </c>
      <c r="L70" s="6">
        <v>100</v>
      </c>
      <c r="M70" s="6">
        <v>100</v>
      </c>
      <c r="N70" s="6">
        <v>0</v>
      </c>
      <c r="O70" s="6">
        <v>0</v>
      </c>
      <c r="P70" s="6">
        <v>0</v>
      </c>
      <c r="Q70" s="6">
        <v>100</v>
      </c>
      <c r="R70" s="6">
        <v>100</v>
      </c>
      <c r="S70" s="6">
        <v>100</v>
      </c>
      <c r="T70" s="6">
        <v>0</v>
      </c>
      <c r="U70" s="6">
        <v>0</v>
      </c>
      <c r="V70" s="6">
        <v>0</v>
      </c>
    </row>
    <row r="71" spans="1:22" s="79" customFormat="1" ht="11.4" x14ac:dyDescent="0.2">
      <c r="A71" s="79" t="s">
        <v>142</v>
      </c>
      <c r="B71" s="6">
        <v>2026</v>
      </c>
      <c r="C71" s="80" t="s">
        <v>1</v>
      </c>
      <c r="D71" s="6"/>
      <c r="E71" s="6">
        <v>100</v>
      </c>
      <c r="F71" s="6">
        <v>100</v>
      </c>
      <c r="G71" s="6">
        <v>100</v>
      </c>
      <c r="H71" s="6">
        <v>0</v>
      </c>
      <c r="I71" s="6">
        <v>0</v>
      </c>
      <c r="J71" s="6">
        <v>0</v>
      </c>
      <c r="K71" s="6">
        <v>100</v>
      </c>
      <c r="L71" s="6">
        <v>100</v>
      </c>
      <c r="M71" s="6">
        <v>100</v>
      </c>
      <c r="N71" s="6">
        <v>0</v>
      </c>
      <c r="O71" s="6">
        <v>0</v>
      </c>
      <c r="P71" s="6">
        <v>0</v>
      </c>
      <c r="Q71" s="6">
        <v>100</v>
      </c>
      <c r="R71" s="6">
        <v>100</v>
      </c>
      <c r="S71" s="6">
        <v>100</v>
      </c>
      <c r="T71" s="6">
        <v>0</v>
      </c>
      <c r="U71" s="6">
        <v>0</v>
      </c>
      <c r="V71" s="6">
        <v>0</v>
      </c>
    </row>
    <row r="72" spans="1:22" s="79" customFormat="1" ht="11.4" x14ac:dyDescent="0.2">
      <c r="A72" s="79" t="s">
        <v>142</v>
      </c>
      <c r="B72" s="6">
        <v>2027</v>
      </c>
      <c r="C72" s="80" t="s">
        <v>1</v>
      </c>
      <c r="D72" s="6"/>
      <c r="E72" s="6">
        <v>100</v>
      </c>
      <c r="F72" s="6">
        <v>100</v>
      </c>
      <c r="G72" s="6">
        <v>100</v>
      </c>
      <c r="H72" s="6">
        <v>0</v>
      </c>
      <c r="I72" s="6">
        <v>0</v>
      </c>
      <c r="J72" s="6">
        <v>0</v>
      </c>
      <c r="K72" s="6">
        <v>100</v>
      </c>
      <c r="L72" s="6">
        <v>100</v>
      </c>
      <c r="M72" s="6">
        <v>100</v>
      </c>
      <c r="N72" s="6">
        <v>0</v>
      </c>
      <c r="O72" s="6">
        <v>0</v>
      </c>
      <c r="P72" s="6">
        <v>0</v>
      </c>
      <c r="Q72" s="6">
        <v>100</v>
      </c>
      <c r="R72" s="6">
        <v>100</v>
      </c>
      <c r="S72" s="6">
        <v>100</v>
      </c>
      <c r="T72" s="6">
        <v>0</v>
      </c>
      <c r="U72" s="6">
        <v>0</v>
      </c>
      <c r="V72" s="6">
        <v>0</v>
      </c>
    </row>
    <row r="73" spans="1:22" s="79" customFormat="1" ht="11.4" x14ac:dyDescent="0.2">
      <c r="A73" s="79" t="s">
        <v>142</v>
      </c>
      <c r="B73" s="6">
        <v>2028</v>
      </c>
      <c r="C73" s="80" t="s">
        <v>1</v>
      </c>
      <c r="D73" s="6"/>
      <c r="E73" s="6">
        <v>100</v>
      </c>
      <c r="F73" s="6">
        <v>100</v>
      </c>
      <c r="G73" s="6">
        <v>100</v>
      </c>
      <c r="H73" s="6">
        <v>0</v>
      </c>
      <c r="I73" s="6">
        <v>0</v>
      </c>
      <c r="J73" s="6">
        <v>0</v>
      </c>
      <c r="K73" s="6">
        <v>100</v>
      </c>
      <c r="L73" s="6">
        <v>100</v>
      </c>
      <c r="M73" s="6">
        <v>100</v>
      </c>
      <c r="N73" s="6">
        <v>0</v>
      </c>
      <c r="O73" s="6">
        <v>0</v>
      </c>
      <c r="P73" s="6">
        <v>0</v>
      </c>
      <c r="Q73" s="6">
        <v>100</v>
      </c>
      <c r="R73" s="6">
        <v>100</v>
      </c>
      <c r="S73" s="6">
        <v>100</v>
      </c>
      <c r="T73" s="6">
        <v>0</v>
      </c>
      <c r="U73" s="6">
        <v>0</v>
      </c>
      <c r="V73" s="6">
        <v>0</v>
      </c>
    </row>
    <row r="74" spans="1:22" s="79" customFormat="1" ht="11.4" x14ac:dyDescent="0.2">
      <c r="A74" s="79" t="s">
        <v>142</v>
      </c>
      <c r="B74" s="6">
        <v>2029</v>
      </c>
      <c r="C74" s="80" t="s">
        <v>1</v>
      </c>
      <c r="D74" s="6"/>
      <c r="E74" s="6">
        <v>100</v>
      </c>
      <c r="F74" s="6">
        <v>100</v>
      </c>
      <c r="G74" s="6">
        <v>100</v>
      </c>
      <c r="H74" s="6">
        <v>0</v>
      </c>
      <c r="I74" s="6">
        <v>0</v>
      </c>
      <c r="J74" s="6">
        <v>0</v>
      </c>
      <c r="K74" s="6">
        <v>100</v>
      </c>
      <c r="L74" s="6">
        <v>100</v>
      </c>
      <c r="M74" s="6">
        <v>100</v>
      </c>
      <c r="N74" s="6">
        <v>0</v>
      </c>
      <c r="O74" s="6">
        <v>0</v>
      </c>
      <c r="P74" s="6">
        <v>0</v>
      </c>
      <c r="Q74" s="6">
        <v>100</v>
      </c>
      <c r="R74" s="6">
        <v>100</v>
      </c>
      <c r="S74" s="6">
        <v>100</v>
      </c>
      <c r="T74" s="6">
        <v>0</v>
      </c>
      <c r="U74" s="6">
        <v>0</v>
      </c>
      <c r="V74" s="6">
        <v>0</v>
      </c>
    </row>
    <row r="75" spans="1:22" s="79" customFormat="1" ht="11.4" x14ac:dyDescent="0.2">
      <c r="A75" s="79" t="s">
        <v>142</v>
      </c>
      <c r="B75" s="6">
        <v>2030</v>
      </c>
      <c r="C75" s="80" t="s">
        <v>1</v>
      </c>
      <c r="D75" s="6"/>
      <c r="E75" s="6">
        <v>100</v>
      </c>
      <c r="F75" s="6">
        <v>100</v>
      </c>
      <c r="G75" s="6">
        <v>100</v>
      </c>
      <c r="H75" s="6">
        <v>0</v>
      </c>
      <c r="I75" s="6">
        <v>0</v>
      </c>
      <c r="J75" s="6">
        <v>0</v>
      </c>
      <c r="K75" s="6">
        <v>100</v>
      </c>
      <c r="L75" s="6">
        <v>100</v>
      </c>
      <c r="M75" s="6">
        <v>100</v>
      </c>
      <c r="N75" s="6">
        <v>0</v>
      </c>
      <c r="O75" s="6">
        <v>0</v>
      </c>
      <c r="P75" s="6">
        <v>0</v>
      </c>
      <c r="Q75" s="6">
        <v>100</v>
      </c>
      <c r="R75" s="6">
        <v>100</v>
      </c>
      <c r="S75" s="6">
        <v>100</v>
      </c>
      <c r="T75" s="6">
        <v>0</v>
      </c>
      <c r="U75" s="6">
        <v>0</v>
      </c>
      <c r="V75" s="6">
        <v>0</v>
      </c>
    </row>
    <row r="76" spans="1:22" s="79" customFormat="1" ht="11.4" x14ac:dyDescent="0.2">
      <c r="A76" s="79" t="s">
        <v>142</v>
      </c>
      <c r="B76" s="6">
        <v>2000</v>
      </c>
      <c r="C76" s="80" t="s">
        <v>2</v>
      </c>
      <c r="D76" s="6">
        <v>0</v>
      </c>
      <c r="E76" s="6"/>
      <c r="F76" s="6"/>
      <c r="G76" s="6"/>
      <c r="H76" s="6"/>
      <c r="I76" s="6"/>
      <c r="J76" s="6">
        <v>100</v>
      </c>
      <c r="K76" s="6"/>
      <c r="L76" s="6"/>
      <c r="M76" s="6"/>
      <c r="N76" s="6"/>
      <c r="O76" s="6"/>
      <c r="P76" s="6">
        <v>100</v>
      </c>
      <c r="Q76" s="6"/>
      <c r="R76" s="6"/>
      <c r="S76" s="6"/>
      <c r="T76" s="6"/>
      <c r="U76" s="6"/>
      <c r="V76" s="6">
        <v>100</v>
      </c>
    </row>
    <row r="77" spans="1:22" s="79" customFormat="1" ht="11.4" x14ac:dyDescent="0.2">
      <c r="A77" s="79" t="s">
        <v>142</v>
      </c>
      <c r="B77" s="6">
        <v>2001</v>
      </c>
      <c r="C77" s="80" t="s">
        <v>2</v>
      </c>
      <c r="D77" s="6">
        <v>0</v>
      </c>
      <c r="E77" s="6"/>
      <c r="F77" s="6"/>
      <c r="G77" s="6"/>
      <c r="H77" s="6"/>
      <c r="I77" s="6"/>
      <c r="J77" s="6">
        <v>100</v>
      </c>
      <c r="K77" s="6"/>
      <c r="L77" s="6"/>
      <c r="M77" s="6"/>
      <c r="N77" s="6"/>
      <c r="O77" s="6"/>
      <c r="P77" s="6">
        <v>100</v>
      </c>
      <c r="Q77" s="6"/>
      <c r="R77" s="6"/>
      <c r="S77" s="6"/>
      <c r="T77" s="6"/>
      <c r="U77" s="6"/>
      <c r="V77" s="6">
        <v>100</v>
      </c>
    </row>
    <row r="78" spans="1:22" s="79" customFormat="1" ht="11.4" x14ac:dyDescent="0.2">
      <c r="A78" s="79" t="s">
        <v>142</v>
      </c>
      <c r="B78" s="6">
        <v>2002</v>
      </c>
      <c r="C78" s="80" t="s">
        <v>2</v>
      </c>
      <c r="D78" s="6">
        <v>0</v>
      </c>
      <c r="E78" s="6"/>
      <c r="F78" s="6"/>
      <c r="G78" s="6"/>
      <c r="H78" s="6"/>
      <c r="I78" s="6"/>
      <c r="J78" s="6">
        <v>100</v>
      </c>
      <c r="K78" s="6"/>
      <c r="L78" s="6"/>
      <c r="M78" s="6"/>
      <c r="N78" s="6"/>
      <c r="O78" s="6"/>
      <c r="P78" s="6">
        <v>100</v>
      </c>
      <c r="Q78" s="6"/>
      <c r="R78" s="6"/>
      <c r="S78" s="6"/>
      <c r="T78" s="6"/>
      <c r="U78" s="6"/>
      <c r="V78" s="6">
        <v>100</v>
      </c>
    </row>
    <row r="79" spans="1:22" s="79" customFormat="1" ht="11.4" x14ac:dyDescent="0.2">
      <c r="A79" s="79" t="s">
        <v>142</v>
      </c>
      <c r="B79" s="6">
        <v>2003</v>
      </c>
      <c r="C79" s="80" t="s">
        <v>2</v>
      </c>
      <c r="D79" s="6">
        <v>0</v>
      </c>
      <c r="E79" s="6"/>
      <c r="F79" s="6"/>
      <c r="G79" s="6"/>
      <c r="H79" s="6"/>
      <c r="I79" s="6"/>
      <c r="J79" s="6">
        <v>100</v>
      </c>
      <c r="K79" s="6"/>
      <c r="L79" s="6"/>
      <c r="M79" s="6"/>
      <c r="N79" s="6"/>
      <c r="O79" s="6"/>
      <c r="P79" s="6">
        <v>100</v>
      </c>
      <c r="Q79" s="6"/>
      <c r="R79" s="6"/>
      <c r="S79" s="6"/>
      <c r="T79" s="6"/>
      <c r="U79" s="6"/>
      <c r="V79" s="6">
        <v>100</v>
      </c>
    </row>
    <row r="80" spans="1:22" s="79" customFormat="1" ht="11.4" x14ac:dyDescent="0.2">
      <c r="A80" s="79" t="s">
        <v>142</v>
      </c>
      <c r="B80" s="6">
        <v>2004</v>
      </c>
      <c r="C80" s="80" t="s">
        <v>2</v>
      </c>
      <c r="D80" s="6">
        <v>0</v>
      </c>
      <c r="E80" s="6"/>
      <c r="F80" s="6"/>
      <c r="G80" s="6"/>
      <c r="H80" s="6"/>
      <c r="I80" s="6"/>
      <c r="J80" s="6">
        <v>100</v>
      </c>
      <c r="K80" s="6"/>
      <c r="L80" s="6"/>
      <c r="M80" s="6"/>
      <c r="N80" s="6"/>
      <c r="O80" s="6"/>
      <c r="P80" s="6">
        <v>100</v>
      </c>
      <c r="Q80" s="6"/>
      <c r="R80" s="6"/>
      <c r="S80" s="6"/>
      <c r="T80" s="6"/>
      <c r="U80" s="6"/>
      <c r="V80" s="6">
        <v>100</v>
      </c>
    </row>
    <row r="81" spans="1:22" s="79" customFormat="1" ht="11.4" x14ac:dyDescent="0.2">
      <c r="A81" s="79" t="s">
        <v>142</v>
      </c>
      <c r="B81" s="6">
        <v>2005</v>
      </c>
      <c r="C81" s="80" t="s">
        <v>2</v>
      </c>
      <c r="D81" s="6">
        <v>0</v>
      </c>
      <c r="E81" s="6"/>
      <c r="F81" s="6"/>
      <c r="G81" s="6"/>
      <c r="H81" s="6"/>
      <c r="I81" s="6"/>
      <c r="J81" s="6">
        <v>100</v>
      </c>
      <c r="K81" s="6"/>
      <c r="L81" s="6"/>
      <c r="M81" s="6"/>
      <c r="N81" s="6"/>
      <c r="O81" s="6"/>
      <c r="P81" s="6">
        <v>100</v>
      </c>
      <c r="Q81" s="6"/>
      <c r="R81" s="6"/>
      <c r="S81" s="6"/>
      <c r="T81" s="6"/>
      <c r="U81" s="6"/>
      <c r="V81" s="6">
        <v>100</v>
      </c>
    </row>
    <row r="82" spans="1:22" s="79" customFormat="1" ht="11.4" x14ac:dyDescent="0.2">
      <c r="A82" s="79" t="s">
        <v>142</v>
      </c>
      <c r="B82" s="6">
        <v>2006</v>
      </c>
      <c r="C82" s="80" t="s">
        <v>2</v>
      </c>
      <c r="D82" s="6">
        <v>0</v>
      </c>
      <c r="E82" s="6"/>
      <c r="F82" s="6"/>
      <c r="G82" s="6"/>
      <c r="H82" s="6"/>
      <c r="I82" s="6"/>
      <c r="J82" s="6">
        <v>100</v>
      </c>
      <c r="K82" s="6"/>
      <c r="L82" s="6"/>
      <c r="M82" s="6"/>
      <c r="N82" s="6"/>
      <c r="O82" s="6"/>
      <c r="P82" s="6">
        <v>100</v>
      </c>
      <c r="Q82" s="6"/>
      <c r="R82" s="6"/>
      <c r="S82" s="6"/>
      <c r="T82" s="6"/>
      <c r="U82" s="6"/>
      <c r="V82" s="6">
        <v>100</v>
      </c>
    </row>
    <row r="83" spans="1:22" s="79" customFormat="1" ht="11.4" x14ac:dyDescent="0.2">
      <c r="A83" s="79" t="s">
        <v>142</v>
      </c>
      <c r="B83" s="6">
        <v>2007</v>
      </c>
      <c r="C83" s="80" t="s">
        <v>2</v>
      </c>
      <c r="D83" s="6">
        <v>0</v>
      </c>
      <c r="E83" s="6"/>
      <c r="F83" s="6"/>
      <c r="G83" s="6"/>
      <c r="H83" s="6"/>
      <c r="I83" s="6"/>
      <c r="J83" s="6">
        <v>100</v>
      </c>
      <c r="K83" s="6"/>
      <c r="L83" s="6"/>
      <c r="M83" s="6"/>
      <c r="N83" s="6"/>
      <c r="O83" s="6"/>
      <c r="P83" s="6">
        <v>100</v>
      </c>
      <c r="Q83" s="6"/>
      <c r="R83" s="6"/>
      <c r="S83" s="6"/>
      <c r="T83" s="6"/>
      <c r="U83" s="6"/>
      <c r="V83" s="6">
        <v>100</v>
      </c>
    </row>
    <row r="84" spans="1:22" s="79" customFormat="1" ht="11.4" x14ac:dyDescent="0.2">
      <c r="A84" s="79" t="s">
        <v>142</v>
      </c>
      <c r="B84" s="6">
        <v>2008</v>
      </c>
      <c r="C84" s="80" t="s">
        <v>2</v>
      </c>
      <c r="D84" s="6">
        <v>0</v>
      </c>
      <c r="E84" s="6"/>
      <c r="F84" s="6"/>
      <c r="G84" s="6"/>
      <c r="H84" s="6"/>
      <c r="I84" s="6"/>
      <c r="J84" s="6">
        <v>100</v>
      </c>
      <c r="K84" s="6"/>
      <c r="L84" s="6"/>
      <c r="M84" s="6"/>
      <c r="N84" s="6"/>
      <c r="O84" s="6"/>
      <c r="P84" s="6">
        <v>100</v>
      </c>
      <c r="Q84" s="6"/>
      <c r="R84" s="6"/>
      <c r="S84" s="6"/>
      <c r="T84" s="6"/>
      <c r="U84" s="6"/>
      <c r="V84" s="6">
        <v>100</v>
      </c>
    </row>
    <row r="85" spans="1:22" s="79" customFormat="1" ht="11.4" x14ac:dyDescent="0.2">
      <c r="A85" s="79" t="s">
        <v>142</v>
      </c>
      <c r="B85" s="6">
        <v>2009</v>
      </c>
      <c r="C85" s="80" t="s">
        <v>2</v>
      </c>
      <c r="D85" s="6">
        <v>0</v>
      </c>
      <c r="E85" s="6"/>
      <c r="F85" s="6"/>
      <c r="G85" s="6"/>
      <c r="H85" s="6"/>
      <c r="I85" s="6"/>
      <c r="J85" s="6">
        <v>100</v>
      </c>
      <c r="K85" s="6"/>
      <c r="L85" s="6"/>
      <c r="M85" s="6"/>
      <c r="N85" s="6"/>
      <c r="O85" s="6"/>
      <c r="P85" s="6">
        <v>100</v>
      </c>
      <c r="Q85" s="6"/>
      <c r="R85" s="6"/>
      <c r="S85" s="6"/>
      <c r="T85" s="6"/>
      <c r="U85" s="6"/>
      <c r="V85" s="6">
        <v>100</v>
      </c>
    </row>
    <row r="86" spans="1:22" s="79" customFormat="1" ht="11.4" x14ac:dyDescent="0.2">
      <c r="A86" s="79" t="s">
        <v>142</v>
      </c>
      <c r="B86" s="6">
        <v>2010</v>
      </c>
      <c r="C86" s="80" t="s">
        <v>2</v>
      </c>
      <c r="D86" s="6">
        <v>0</v>
      </c>
      <c r="E86" s="6"/>
      <c r="F86" s="6"/>
      <c r="G86" s="6"/>
      <c r="H86" s="6"/>
      <c r="I86" s="6"/>
      <c r="J86" s="6">
        <v>100</v>
      </c>
      <c r="K86" s="6"/>
      <c r="L86" s="6"/>
      <c r="M86" s="6"/>
      <c r="N86" s="6"/>
      <c r="O86" s="6"/>
      <c r="P86" s="6">
        <v>100</v>
      </c>
      <c r="Q86" s="6"/>
      <c r="R86" s="6"/>
      <c r="S86" s="6"/>
      <c r="T86" s="6"/>
      <c r="U86" s="6"/>
      <c r="V86" s="6">
        <v>100</v>
      </c>
    </row>
    <row r="87" spans="1:22" s="79" customFormat="1" ht="11.4" x14ac:dyDescent="0.2">
      <c r="A87" s="79" t="s">
        <v>142</v>
      </c>
      <c r="B87" s="6">
        <v>2011</v>
      </c>
      <c r="C87" s="80" t="s">
        <v>2</v>
      </c>
      <c r="D87" s="6">
        <v>0</v>
      </c>
      <c r="E87" s="6"/>
      <c r="F87" s="6"/>
      <c r="G87" s="6"/>
      <c r="H87" s="6"/>
      <c r="I87" s="6"/>
      <c r="J87" s="6">
        <v>100</v>
      </c>
      <c r="K87" s="6"/>
      <c r="L87" s="6"/>
      <c r="M87" s="6"/>
      <c r="N87" s="6"/>
      <c r="O87" s="6"/>
      <c r="P87" s="6">
        <v>100</v>
      </c>
      <c r="Q87" s="6"/>
      <c r="R87" s="6"/>
      <c r="S87" s="6"/>
      <c r="T87" s="6"/>
      <c r="U87" s="6"/>
      <c r="V87" s="6">
        <v>100</v>
      </c>
    </row>
    <row r="88" spans="1:22" s="79" customFormat="1" ht="11.4" x14ac:dyDescent="0.2">
      <c r="A88" s="79" t="s">
        <v>142</v>
      </c>
      <c r="B88" s="6">
        <v>2012</v>
      </c>
      <c r="C88" s="80" t="s">
        <v>2</v>
      </c>
      <c r="D88" s="6">
        <v>0</v>
      </c>
      <c r="E88" s="6"/>
      <c r="F88" s="6"/>
      <c r="G88" s="6"/>
      <c r="H88" s="6"/>
      <c r="I88" s="6"/>
      <c r="J88" s="6">
        <v>100</v>
      </c>
      <c r="K88" s="6"/>
      <c r="L88" s="6"/>
      <c r="M88" s="6"/>
      <c r="N88" s="6"/>
      <c r="O88" s="6"/>
      <c r="P88" s="6">
        <v>100</v>
      </c>
      <c r="Q88" s="6"/>
      <c r="R88" s="6"/>
      <c r="S88" s="6"/>
      <c r="T88" s="6"/>
      <c r="U88" s="6"/>
      <c r="V88" s="6">
        <v>100</v>
      </c>
    </row>
    <row r="89" spans="1:22" s="79" customFormat="1" ht="11.4" x14ac:dyDescent="0.2">
      <c r="A89" s="79" t="s">
        <v>142</v>
      </c>
      <c r="B89" s="6">
        <v>2013</v>
      </c>
      <c r="C89" s="80" t="s">
        <v>2</v>
      </c>
      <c r="D89" s="6">
        <v>0</v>
      </c>
      <c r="E89" s="6"/>
      <c r="F89" s="6"/>
      <c r="G89" s="6"/>
      <c r="H89" s="6"/>
      <c r="I89" s="6"/>
      <c r="J89" s="6">
        <v>100</v>
      </c>
      <c r="K89" s="6"/>
      <c r="L89" s="6"/>
      <c r="M89" s="6"/>
      <c r="N89" s="6"/>
      <c r="O89" s="6"/>
      <c r="P89" s="6">
        <v>100</v>
      </c>
      <c r="Q89" s="6"/>
      <c r="R89" s="6"/>
      <c r="S89" s="6"/>
      <c r="T89" s="6"/>
      <c r="U89" s="6"/>
      <c r="V89" s="6">
        <v>100</v>
      </c>
    </row>
    <row r="90" spans="1:22" s="79" customFormat="1" ht="11.4" x14ac:dyDescent="0.2">
      <c r="A90" s="79" t="s">
        <v>142</v>
      </c>
      <c r="B90" s="6">
        <v>2014</v>
      </c>
      <c r="C90" s="80" t="s">
        <v>2</v>
      </c>
      <c r="D90" s="6">
        <v>0</v>
      </c>
      <c r="E90" s="6"/>
      <c r="F90" s="6"/>
      <c r="G90" s="6"/>
      <c r="H90" s="6"/>
      <c r="I90" s="6"/>
      <c r="J90" s="6">
        <v>100</v>
      </c>
      <c r="K90" s="6"/>
      <c r="L90" s="6"/>
      <c r="M90" s="6"/>
      <c r="N90" s="6"/>
      <c r="O90" s="6"/>
      <c r="P90" s="6">
        <v>100</v>
      </c>
      <c r="Q90" s="6"/>
      <c r="R90" s="6"/>
      <c r="S90" s="6"/>
      <c r="T90" s="6"/>
      <c r="U90" s="6"/>
      <c r="V90" s="6">
        <v>100</v>
      </c>
    </row>
    <row r="91" spans="1:22" s="79" customFormat="1" ht="11.4" x14ac:dyDescent="0.2">
      <c r="A91" s="79" t="s">
        <v>142</v>
      </c>
      <c r="B91" s="6">
        <v>2015</v>
      </c>
      <c r="C91" s="80" t="s">
        <v>2</v>
      </c>
      <c r="D91" s="6">
        <v>0</v>
      </c>
      <c r="E91" s="6"/>
      <c r="F91" s="6"/>
      <c r="G91" s="6"/>
      <c r="H91" s="6"/>
      <c r="I91" s="6"/>
      <c r="J91" s="6">
        <v>100</v>
      </c>
      <c r="K91" s="6"/>
      <c r="L91" s="6"/>
      <c r="M91" s="6"/>
      <c r="N91" s="6"/>
      <c r="O91" s="6"/>
      <c r="P91" s="6">
        <v>100</v>
      </c>
      <c r="Q91" s="6"/>
      <c r="R91" s="6"/>
      <c r="S91" s="6"/>
      <c r="T91" s="6"/>
      <c r="U91" s="6"/>
      <c r="V91" s="6">
        <v>100</v>
      </c>
    </row>
    <row r="92" spans="1:22" s="79" customFormat="1" ht="11.4" x14ac:dyDescent="0.2">
      <c r="A92" s="79" t="s">
        <v>142</v>
      </c>
      <c r="B92" s="6">
        <v>2016</v>
      </c>
      <c r="C92" s="80" t="s">
        <v>2</v>
      </c>
      <c r="D92" s="6">
        <v>0</v>
      </c>
      <c r="E92" s="6"/>
      <c r="F92" s="6"/>
      <c r="G92" s="6"/>
      <c r="H92" s="6"/>
      <c r="I92" s="6"/>
      <c r="J92" s="6">
        <v>100</v>
      </c>
      <c r="K92" s="6"/>
      <c r="L92" s="6"/>
      <c r="M92" s="6"/>
      <c r="N92" s="6"/>
      <c r="O92" s="6"/>
      <c r="P92" s="6">
        <v>100</v>
      </c>
      <c r="Q92" s="6"/>
      <c r="R92" s="6"/>
      <c r="S92" s="6"/>
      <c r="T92" s="6"/>
      <c r="U92" s="6"/>
      <c r="V92" s="6">
        <v>100</v>
      </c>
    </row>
    <row r="93" spans="1:22" s="79" customFormat="1" ht="11.4" x14ac:dyDescent="0.2">
      <c r="A93" s="79" t="s">
        <v>142</v>
      </c>
      <c r="B93" s="6">
        <v>2017</v>
      </c>
      <c r="C93" s="80" t="s">
        <v>2</v>
      </c>
      <c r="D93" s="6">
        <v>0</v>
      </c>
      <c r="E93" s="6"/>
      <c r="F93" s="6"/>
      <c r="G93" s="6"/>
      <c r="H93" s="6"/>
      <c r="I93" s="6"/>
      <c r="J93" s="6">
        <v>100</v>
      </c>
      <c r="K93" s="6"/>
      <c r="L93" s="6"/>
      <c r="M93" s="6"/>
      <c r="N93" s="6"/>
      <c r="O93" s="6"/>
      <c r="P93" s="6">
        <v>100</v>
      </c>
      <c r="Q93" s="6"/>
      <c r="R93" s="6"/>
      <c r="S93" s="6"/>
      <c r="T93" s="6"/>
      <c r="U93" s="6"/>
      <c r="V93" s="6">
        <v>100</v>
      </c>
    </row>
    <row r="94" spans="1:22" s="79" customFormat="1" ht="11.4" x14ac:dyDescent="0.2">
      <c r="A94" s="79" t="s">
        <v>142</v>
      </c>
      <c r="B94" s="6">
        <v>2018</v>
      </c>
      <c r="C94" s="80" t="s">
        <v>2</v>
      </c>
      <c r="D94" s="6">
        <v>0</v>
      </c>
      <c r="E94" s="6"/>
      <c r="F94" s="6"/>
      <c r="G94" s="6"/>
      <c r="H94" s="6"/>
      <c r="I94" s="6"/>
      <c r="J94" s="6">
        <v>100</v>
      </c>
      <c r="K94" s="6"/>
      <c r="L94" s="6"/>
      <c r="M94" s="6"/>
      <c r="N94" s="6"/>
      <c r="O94" s="6"/>
      <c r="P94" s="6">
        <v>100</v>
      </c>
      <c r="Q94" s="6"/>
      <c r="R94" s="6"/>
      <c r="S94" s="6"/>
      <c r="T94" s="6"/>
      <c r="U94" s="6"/>
      <c r="V94" s="6">
        <v>100</v>
      </c>
    </row>
    <row r="95" spans="1:22" s="79" customFormat="1" ht="11.4" x14ac:dyDescent="0.2">
      <c r="A95" s="79" t="s">
        <v>142</v>
      </c>
      <c r="B95" s="6">
        <v>2019</v>
      </c>
      <c r="C95" s="80" t="s">
        <v>2</v>
      </c>
      <c r="D95" s="6">
        <v>0</v>
      </c>
      <c r="E95" s="6"/>
      <c r="F95" s="6"/>
      <c r="G95" s="6"/>
      <c r="H95" s="6"/>
      <c r="I95" s="6"/>
      <c r="J95" s="6">
        <v>100</v>
      </c>
      <c r="K95" s="6"/>
      <c r="L95" s="6"/>
      <c r="M95" s="6"/>
      <c r="N95" s="6"/>
      <c r="O95" s="6"/>
      <c r="P95" s="6">
        <v>100</v>
      </c>
      <c r="Q95" s="6"/>
      <c r="R95" s="6"/>
      <c r="S95" s="6"/>
      <c r="T95" s="6"/>
      <c r="U95" s="6"/>
      <c r="V95" s="6">
        <v>100</v>
      </c>
    </row>
    <row r="96" spans="1:22" s="79" customFormat="1" ht="11.4" x14ac:dyDescent="0.2">
      <c r="A96" s="79" t="s">
        <v>142</v>
      </c>
      <c r="B96" s="6">
        <v>2020</v>
      </c>
      <c r="C96" s="80" t="s">
        <v>2</v>
      </c>
      <c r="D96" s="6">
        <v>0</v>
      </c>
      <c r="E96" s="6"/>
      <c r="F96" s="6"/>
      <c r="G96" s="6"/>
      <c r="H96" s="6"/>
      <c r="I96" s="6"/>
      <c r="J96" s="6">
        <v>100</v>
      </c>
      <c r="K96" s="6"/>
      <c r="L96" s="6"/>
      <c r="M96" s="6"/>
      <c r="N96" s="6"/>
      <c r="O96" s="6"/>
      <c r="P96" s="6">
        <v>100</v>
      </c>
      <c r="Q96" s="6"/>
      <c r="R96" s="6"/>
      <c r="S96" s="6"/>
      <c r="T96" s="6"/>
      <c r="U96" s="6"/>
      <c r="V96" s="6">
        <v>100</v>
      </c>
    </row>
    <row r="97" spans="1:31" s="79" customFormat="1" ht="11.4" x14ac:dyDescent="0.2">
      <c r="A97" s="79" t="s">
        <v>142</v>
      </c>
      <c r="B97" s="6">
        <v>2021</v>
      </c>
      <c r="C97" s="80" t="s">
        <v>2</v>
      </c>
      <c r="D97" s="6">
        <v>0</v>
      </c>
      <c r="E97" s="6"/>
      <c r="F97" s="6"/>
      <c r="G97" s="6"/>
      <c r="H97" s="6"/>
      <c r="I97" s="6"/>
      <c r="J97" s="6">
        <v>100</v>
      </c>
      <c r="K97" s="6"/>
      <c r="L97" s="6"/>
      <c r="M97" s="6"/>
      <c r="N97" s="6"/>
      <c r="O97" s="6"/>
      <c r="P97" s="6">
        <v>100</v>
      </c>
      <c r="Q97" s="6"/>
      <c r="R97" s="6"/>
      <c r="S97" s="6"/>
      <c r="T97" s="6"/>
      <c r="U97" s="6"/>
      <c r="V97" s="6">
        <v>100</v>
      </c>
    </row>
    <row r="98" spans="1:31" s="79" customFormat="1" ht="11.4" x14ac:dyDescent="0.2">
      <c r="A98" s="79" t="s">
        <v>142</v>
      </c>
      <c r="B98" s="6">
        <v>2022</v>
      </c>
      <c r="C98" s="80" t="s">
        <v>2</v>
      </c>
      <c r="D98" s="6">
        <v>0</v>
      </c>
      <c r="E98" s="6"/>
      <c r="F98" s="6"/>
      <c r="G98" s="6"/>
      <c r="H98" s="6"/>
      <c r="I98" s="6"/>
      <c r="J98" s="6">
        <v>100</v>
      </c>
      <c r="K98" s="6"/>
      <c r="L98" s="6"/>
      <c r="M98" s="6"/>
      <c r="N98" s="6"/>
      <c r="O98" s="6"/>
      <c r="P98" s="6">
        <v>100</v>
      </c>
      <c r="Q98" s="6"/>
      <c r="R98" s="6"/>
      <c r="S98" s="6"/>
      <c r="T98" s="6"/>
      <c r="U98" s="6"/>
      <c r="V98" s="6">
        <v>100</v>
      </c>
    </row>
    <row r="99" spans="1:31" s="79" customFormat="1" ht="11.4" x14ac:dyDescent="0.2">
      <c r="A99" s="79" t="s">
        <v>142</v>
      </c>
      <c r="B99" s="6">
        <v>2023</v>
      </c>
      <c r="C99" s="80" t="s">
        <v>2</v>
      </c>
      <c r="D99" s="6">
        <v>0</v>
      </c>
      <c r="E99" s="6"/>
      <c r="F99" s="6"/>
      <c r="G99" s="6"/>
      <c r="H99" s="6"/>
      <c r="I99" s="6"/>
      <c r="J99" s="6">
        <v>100</v>
      </c>
      <c r="K99" s="6"/>
      <c r="L99" s="6"/>
      <c r="M99" s="6"/>
      <c r="N99" s="6"/>
      <c r="O99" s="6"/>
      <c r="P99" s="6">
        <v>100</v>
      </c>
      <c r="Q99" s="6"/>
      <c r="R99" s="6"/>
      <c r="S99" s="6"/>
      <c r="T99" s="6"/>
      <c r="U99" s="6"/>
      <c r="V99" s="6">
        <v>100</v>
      </c>
    </row>
    <row r="100" spans="1:31" s="79" customFormat="1" ht="11.4" x14ac:dyDescent="0.2">
      <c r="A100" s="79" t="s">
        <v>142</v>
      </c>
      <c r="B100" s="6">
        <v>2024</v>
      </c>
      <c r="C100" s="80" t="s">
        <v>2</v>
      </c>
      <c r="D100" s="6">
        <v>0</v>
      </c>
      <c r="E100" s="6"/>
      <c r="F100" s="6"/>
      <c r="G100" s="6"/>
      <c r="H100" s="6"/>
      <c r="I100" s="6"/>
      <c r="J100" s="6">
        <v>100</v>
      </c>
      <c r="K100" s="6"/>
      <c r="L100" s="6"/>
      <c r="M100" s="6"/>
      <c r="N100" s="6"/>
      <c r="O100" s="6"/>
      <c r="P100" s="6">
        <v>100</v>
      </c>
      <c r="Q100" s="6"/>
      <c r="R100" s="6"/>
      <c r="S100" s="6"/>
      <c r="T100" s="6"/>
      <c r="U100" s="6"/>
      <c r="V100" s="6">
        <v>100</v>
      </c>
    </row>
    <row r="101" spans="1:31" s="79" customFormat="1" ht="11.4" x14ac:dyDescent="0.2">
      <c r="A101" s="79" t="s">
        <v>142</v>
      </c>
      <c r="B101" s="6">
        <v>2025</v>
      </c>
      <c r="C101" s="80" t="s">
        <v>2</v>
      </c>
      <c r="D101" s="6">
        <v>0</v>
      </c>
      <c r="E101" s="6"/>
      <c r="F101" s="6"/>
      <c r="G101" s="6"/>
      <c r="H101" s="6"/>
      <c r="I101" s="6"/>
      <c r="J101" s="6">
        <v>100</v>
      </c>
      <c r="K101" s="6"/>
      <c r="L101" s="6"/>
      <c r="M101" s="6"/>
      <c r="N101" s="6"/>
      <c r="O101" s="6"/>
      <c r="P101" s="6">
        <v>100</v>
      </c>
      <c r="Q101" s="6"/>
      <c r="R101" s="6"/>
      <c r="S101" s="6"/>
      <c r="T101" s="6"/>
      <c r="U101" s="6"/>
      <c r="V101" s="6">
        <v>100</v>
      </c>
    </row>
    <row r="102" spans="1:31" s="79" customFormat="1" ht="11.4" x14ac:dyDescent="0.2">
      <c r="A102" s="79" t="s">
        <v>142</v>
      </c>
      <c r="B102" s="6">
        <v>2026</v>
      </c>
      <c r="C102" s="80" t="s">
        <v>2</v>
      </c>
      <c r="D102" s="6"/>
      <c r="E102" s="6"/>
      <c r="F102" s="6"/>
      <c r="G102" s="6"/>
      <c r="H102" s="6"/>
      <c r="I102" s="6"/>
      <c r="J102" s="6">
        <v>100</v>
      </c>
      <c r="K102" s="6"/>
      <c r="L102" s="6"/>
      <c r="M102" s="6"/>
      <c r="N102" s="6"/>
      <c r="O102" s="6"/>
      <c r="P102" s="6">
        <v>100</v>
      </c>
      <c r="Q102" s="6"/>
      <c r="R102" s="6"/>
      <c r="S102" s="6"/>
      <c r="T102" s="6"/>
      <c r="U102" s="6"/>
      <c r="V102" s="6">
        <v>100</v>
      </c>
    </row>
    <row r="103" spans="1:31" s="79" customFormat="1" ht="11.4" x14ac:dyDescent="0.2">
      <c r="A103" s="79" t="s">
        <v>142</v>
      </c>
      <c r="B103" s="6">
        <v>2027</v>
      </c>
      <c r="C103" s="80" t="s">
        <v>2</v>
      </c>
      <c r="D103" s="6"/>
      <c r="E103" s="6"/>
      <c r="F103" s="6"/>
      <c r="G103" s="6"/>
      <c r="H103" s="6"/>
      <c r="I103" s="6"/>
      <c r="J103" s="6">
        <v>100</v>
      </c>
      <c r="K103" s="6"/>
      <c r="L103" s="6"/>
      <c r="M103" s="6"/>
      <c r="N103" s="6"/>
      <c r="O103" s="6"/>
      <c r="P103" s="6">
        <v>100</v>
      </c>
      <c r="Q103" s="6"/>
      <c r="R103" s="6"/>
      <c r="S103" s="6"/>
      <c r="T103" s="6"/>
      <c r="U103" s="6"/>
      <c r="V103" s="6">
        <v>100</v>
      </c>
    </row>
    <row r="104" spans="1:31" s="79" customFormat="1" ht="11.4" x14ac:dyDescent="0.2">
      <c r="A104" s="79" t="s">
        <v>142</v>
      </c>
      <c r="B104" s="6">
        <v>2028</v>
      </c>
      <c r="C104" s="80" t="s">
        <v>2</v>
      </c>
      <c r="D104" s="6"/>
      <c r="E104" s="6"/>
      <c r="F104" s="6"/>
      <c r="G104" s="6"/>
      <c r="H104" s="6"/>
      <c r="I104" s="6"/>
      <c r="J104" s="6">
        <v>100</v>
      </c>
      <c r="K104" s="6"/>
      <c r="L104" s="6"/>
      <c r="M104" s="6"/>
      <c r="N104" s="6"/>
      <c r="O104" s="6"/>
      <c r="P104" s="6">
        <v>100</v>
      </c>
      <c r="Q104" s="6"/>
      <c r="R104" s="6"/>
      <c r="S104" s="6"/>
      <c r="T104" s="6"/>
      <c r="U104" s="6"/>
      <c r="V104" s="6">
        <v>100</v>
      </c>
    </row>
    <row r="105" spans="1:31" s="79" customFormat="1" ht="11.4" x14ac:dyDescent="0.2">
      <c r="A105" s="79" t="s">
        <v>142</v>
      </c>
      <c r="B105" s="6">
        <v>2029</v>
      </c>
      <c r="C105" s="80" t="s">
        <v>2</v>
      </c>
      <c r="D105" s="6"/>
      <c r="E105" s="6"/>
      <c r="F105" s="6"/>
      <c r="G105" s="6"/>
      <c r="H105" s="6"/>
      <c r="I105" s="6"/>
      <c r="J105" s="6">
        <v>100</v>
      </c>
      <c r="K105" s="6"/>
      <c r="L105" s="6"/>
      <c r="M105" s="6"/>
      <c r="N105" s="6"/>
      <c r="O105" s="6"/>
      <c r="P105" s="6">
        <v>100</v>
      </c>
      <c r="Q105" s="6"/>
      <c r="R105" s="6"/>
      <c r="S105" s="6"/>
      <c r="T105" s="6"/>
      <c r="U105" s="6"/>
      <c r="V105" s="6">
        <v>100</v>
      </c>
    </row>
    <row r="106" spans="1:31" s="79" customFormat="1" ht="11.4" x14ac:dyDescent="0.2">
      <c r="A106" s="79" t="s">
        <v>142</v>
      </c>
      <c r="B106" s="6">
        <v>2030</v>
      </c>
      <c r="C106" s="80" t="s">
        <v>2</v>
      </c>
      <c r="D106" s="6"/>
      <c r="E106" s="6"/>
      <c r="F106" s="6"/>
      <c r="G106" s="6"/>
      <c r="H106" s="6"/>
      <c r="I106" s="6"/>
      <c r="J106" s="6">
        <v>100</v>
      </c>
      <c r="K106" s="6"/>
      <c r="L106" s="6"/>
      <c r="M106" s="6"/>
      <c r="N106" s="6"/>
      <c r="O106" s="6"/>
      <c r="P106" s="6">
        <v>100</v>
      </c>
      <c r="Q106" s="6"/>
      <c r="R106" s="6"/>
      <c r="S106" s="6"/>
      <c r="T106" s="6"/>
      <c r="U106" s="6"/>
      <c r="V106" s="6">
        <v>100</v>
      </c>
    </row>
    <row r="107" spans="1:31" s="79" customFormat="1" ht="11.4" x14ac:dyDescent="0.2">
      <c r="A107" s="79" t="s">
        <v>142</v>
      </c>
      <c r="B107" s="6">
        <v>2000</v>
      </c>
      <c r="C107" s="80" t="s">
        <v>16</v>
      </c>
      <c r="D107" s="6">
        <v>108279</v>
      </c>
      <c r="E107" s="6"/>
      <c r="F107" s="6"/>
      <c r="G107" s="6"/>
      <c r="H107" s="6"/>
      <c r="I107" s="6"/>
      <c r="J107" s="6">
        <v>100</v>
      </c>
      <c r="K107" s="6"/>
      <c r="L107" s="6"/>
      <c r="M107" s="6"/>
      <c r="N107" s="6"/>
      <c r="O107" s="6"/>
      <c r="P107" s="6">
        <v>100</v>
      </c>
      <c r="Q107" s="6"/>
      <c r="R107" s="6"/>
      <c r="S107" s="6"/>
      <c r="T107" s="6"/>
      <c r="U107" s="6"/>
      <c r="V107" s="6">
        <v>100</v>
      </c>
    </row>
    <row r="108" spans="1:31" s="79" customFormat="1" ht="11.4" x14ac:dyDescent="0.2">
      <c r="A108" s="79" t="s">
        <v>142</v>
      </c>
      <c r="B108" s="6">
        <v>2001</v>
      </c>
      <c r="C108" s="80" t="s">
        <v>16</v>
      </c>
      <c r="D108" s="6">
        <v>108279</v>
      </c>
      <c r="E108" s="6"/>
      <c r="F108" s="6"/>
      <c r="G108" s="6"/>
      <c r="H108" s="6"/>
      <c r="I108" s="6"/>
      <c r="J108" s="6">
        <v>100</v>
      </c>
      <c r="K108" s="6"/>
      <c r="L108" s="6"/>
      <c r="M108" s="6"/>
      <c r="N108" s="6"/>
      <c r="O108" s="6"/>
      <c r="P108" s="6">
        <v>100</v>
      </c>
      <c r="Q108" s="6"/>
      <c r="R108" s="6"/>
      <c r="S108" s="6"/>
      <c r="T108" s="6"/>
      <c r="U108" s="6"/>
      <c r="V108" s="6">
        <v>100</v>
      </c>
    </row>
    <row r="109" spans="1:31" s="79" customFormat="1" ht="11.4" x14ac:dyDescent="0.2">
      <c r="A109" s="79" t="s">
        <v>142</v>
      </c>
      <c r="B109" s="6">
        <v>2002</v>
      </c>
      <c r="C109" s="80" t="s">
        <v>16</v>
      </c>
      <c r="D109" s="6">
        <v>108279</v>
      </c>
      <c r="E109" s="6"/>
      <c r="F109" s="6"/>
      <c r="G109" s="6"/>
      <c r="H109" s="6"/>
      <c r="I109" s="6"/>
      <c r="J109" s="6">
        <v>100</v>
      </c>
      <c r="K109" s="6"/>
      <c r="L109" s="6"/>
      <c r="M109" s="6"/>
      <c r="N109" s="6"/>
      <c r="O109" s="6"/>
      <c r="P109" s="6">
        <v>100</v>
      </c>
      <c r="Q109" s="6"/>
      <c r="R109" s="6"/>
      <c r="S109" s="6"/>
      <c r="T109" s="6"/>
      <c r="U109" s="6"/>
      <c r="V109" s="6">
        <v>100</v>
      </c>
    </row>
    <row r="110" spans="1:31" s="79" customFormat="1" ht="11.4" x14ac:dyDescent="0.2">
      <c r="A110" s="79" t="s">
        <v>142</v>
      </c>
      <c r="B110" s="6">
        <v>2003</v>
      </c>
      <c r="C110" s="81" t="s">
        <v>16</v>
      </c>
      <c r="D110" s="6">
        <v>108279</v>
      </c>
      <c r="E110" s="6"/>
      <c r="F110" s="6"/>
      <c r="G110" s="6"/>
      <c r="H110" s="6"/>
      <c r="I110" s="6"/>
      <c r="J110" s="6">
        <v>100</v>
      </c>
      <c r="K110" s="6"/>
      <c r="L110" s="6"/>
      <c r="M110" s="6"/>
      <c r="N110" s="6"/>
      <c r="O110" s="6"/>
      <c r="P110" s="6">
        <v>100</v>
      </c>
      <c r="Q110" s="6"/>
      <c r="R110" s="6"/>
      <c r="S110" s="6"/>
      <c r="T110" s="6"/>
      <c r="U110" s="6"/>
      <c r="V110" s="6">
        <v>100</v>
      </c>
      <c r="W110" s="80"/>
      <c r="X110" s="80"/>
      <c r="Y110" s="80"/>
      <c r="Z110" s="80"/>
      <c r="AA110" s="80"/>
      <c r="AB110" s="80"/>
      <c r="AC110" s="80"/>
      <c r="AD110" s="80"/>
      <c r="AE110" s="80"/>
    </row>
    <row r="111" spans="1:31" s="79" customFormat="1" ht="11.4" x14ac:dyDescent="0.2">
      <c r="A111" s="79" t="s">
        <v>142</v>
      </c>
      <c r="B111" s="6">
        <v>2004</v>
      </c>
      <c r="C111" s="81" t="s">
        <v>16</v>
      </c>
      <c r="D111" s="6">
        <v>108279</v>
      </c>
      <c r="E111" s="6"/>
      <c r="F111" s="6"/>
      <c r="G111" s="6"/>
      <c r="H111" s="6"/>
      <c r="I111" s="6"/>
      <c r="J111" s="6">
        <v>100</v>
      </c>
      <c r="K111" s="6"/>
      <c r="L111" s="6"/>
      <c r="M111" s="6"/>
      <c r="N111" s="6"/>
      <c r="O111" s="6"/>
      <c r="P111" s="6">
        <v>100</v>
      </c>
      <c r="Q111" s="6"/>
      <c r="R111" s="6"/>
      <c r="S111" s="6"/>
      <c r="T111" s="6"/>
      <c r="U111" s="6"/>
      <c r="V111" s="6">
        <v>100</v>
      </c>
      <c r="W111" s="80"/>
      <c r="X111" s="80"/>
      <c r="Y111" s="80"/>
      <c r="Z111" s="80"/>
      <c r="AA111" s="80"/>
      <c r="AB111" s="80"/>
      <c r="AC111" s="80"/>
      <c r="AD111" s="80"/>
      <c r="AE111" s="80"/>
    </row>
    <row r="112" spans="1:31" s="79" customFormat="1" ht="11.4" x14ac:dyDescent="0.2">
      <c r="A112" s="79" t="s">
        <v>142</v>
      </c>
      <c r="B112" s="6">
        <v>2005</v>
      </c>
      <c r="C112" s="81" t="s">
        <v>16</v>
      </c>
      <c r="D112" s="6">
        <v>108279</v>
      </c>
      <c r="E112" s="6"/>
      <c r="F112" s="6"/>
      <c r="G112" s="6"/>
      <c r="H112" s="6"/>
      <c r="I112" s="6"/>
      <c r="J112" s="6">
        <v>100</v>
      </c>
      <c r="K112" s="6"/>
      <c r="L112" s="6"/>
      <c r="M112" s="6"/>
      <c r="N112" s="6"/>
      <c r="O112" s="6"/>
      <c r="P112" s="6">
        <v>100</v>
      </c>
      <c r="Q112" s="6"/>
      <c r="R112" s="6"/>
      <c r="S112" s="6"/>
      <c r="T112" s="6"/>
      <c r="U112" s="6"/>
      <c r="V112" s="6">
        <v>100</v>
      </c>
      <c r="W112" s="80"/>
      <c r="X112" s="80"/>
      <c r="Y112" s="80"/>
      <c r="Z112" s="80"/>
      <c r="AA112" s="80"/>
      <c r="AB112" s="80"/>
      <c r="AC112" s="80"/>
      <c r="AD112" s="80"/>
      <c r="AE112" s="80"/>
    </row>
    <row r="113" spans="1:31" s="79" customFormat="1" ht="11.4" x14ac:dyDescent="0.2">
      <c r="A113" s="79" t="s">
        <v>142</v>
      </c>
      <c r="B113" s="6">
        <v>2006</v>
      </c>
      <c r="C113" s="81" t="s">
        <v>16</v>
      </c>
      <c r="D113" s="6">
        <v>108279</v>
      </c>
      <c r="E113" s="6"/>
      <c r="F113" s="6"/>
      <c r="G113" s="6"/>
      <c r="H113" s="6"/>
      <c r="I113" s="6"/>
      <c r="J113" s="6">
        <v>100</v>
      </c>
      <c r="K113" s="6"/>
      <c r="L113" s="6"/>
      <c r="M113" s="6"/>
      <c r="N113" s="6"/>
      <c r="O113" s="6"/>
      <c r="P113" s="6">
        <v>100</v>
      </c>
      <c r="Q113" s="6"/>
      <c r="R113" s="6"/>
      <c r="S113" s="6"/>
      <c r="T113" s="6"/>
      <c r="U113" s="6"/>
      <c r="V113" s="6">
        <v>100</v>
      </c>
      <c r="W113" s="80"/>
      <c r="X113" s="80"/>
      <c r="Y113" s="80"/>
      <c r="Z113" s="80"/>
      <c r="AA113" s="80"/>
      <c r="AB113" s="80"/>
      <c r="AC113" s="80"/>
      <c r="AD113" s="80"/>
      <c r="AE113" s="80"/>
    </row>
    <row r="114" spans="1:31" s="79" customFormat="1" ht="11.4" x14ac:dyDescent="0.2">
      <c r="A114" s="79" t="s">
        <v>142</v>
      </c>
      <c r="B114" s="6">
        <v>2007</v>
      </c>
      <c r="C114" s="81" t="s">
        <v>16</v>
      </c>
      <c r="D114" s="6">
        <v>108279</v>
      </c>
      <c r="E114" s="6"/>
      <c r="F114" s="6"/>
      <c r="G114" s="6"/>
      <c r="H114" s="6"/>
      <c r="I114" s="6"/>
      <c r="J114" s="6">
        <v>100</v>
      </c>
      <c r="K114" s="6"/>
      <c r="L114" s="6"/>
      <c r="M114" s="6"/>
      <c r="N114" s="6"/>
      <c r="O114" s="6"/>
      <c r="P114" s="6">
        <v>100</v>
      </c>
      <c r="Q114" s="6"/>
      <c r="R114" s="6"/>
      <c r="S114" s="6"/>
      <c r="T114" s="6"/>
      <c r="U114" s="6"/>
      <c r="V114" s="6">
        <v>100</v>
      </c>
      <c r="W114" s="80"/>
      <c r="X114" s="80"/>
      <c r="Y114" s="80"/>
      <c r="Z114" s="80"/>
      <c r="AA114" s="80"/>
      <c r="AB114" s="80"/>
      <c r="AC114" s="80"/>
      <c r="AD114" s="80"/>
      <c r="AE114" s="80"/>
    </row>
    <row r="115" spans="1:31" s="79" customFormat="1" ht="11.4" x14ac:dyDescent="0.2">
      <c r="A115" s="79" t="s">
        <v>142</v>
      </c>
      <c r="B115" s="6">
        <v>2008</v>
      </c>
      <c r="C115" s="81" t="s">
        <v>16</v>
      </c>
      <c r="D115" s="6">
        <v>108279</v>
      </c>
      <c r="E115" s="6"/>
      <c r="F115" s="6"/>
      <c r="G115" s="6"/>
      <c r="H115" s="6"/>
      <c r="I115" s="6"/>
      <c r="J115" s="6">
        <v>100</v>
      </c>
      <c r="K115" s="6"/>
      <c r="L115" s="6"/>
      <c r="M115" s="6"/>
      <c r="N115" s="6"/>
      <c r="O115" s="6"/>
      <c r="P115" s="6">
        <v>100</v>
      </c>
      <c r="Q115" s="6"/>
      <c r="R115" s="6"/>
      <c r="S115" s="6"/>
      <c r="T115" s="6"/>
      <c r="U115" s="6"/>
      <c r="V115" s="6">
        <v>100</v>
      </c>
      <c r="W115" s="80"/>
      <c r="X115" s="80"/>
      <c r="Y115" s="80"/>
      <c r="Z115" s="80"/>
      <c r="AA115" s="80"/>
      <c r="AB115" s="80"/>
      <c r="AC115" s="80"/>
      <c r="AD115" s="80"/>
      <c r="AE115" s="80"/>
    </row>
    <row r="116" spans="1:31" s="79" customFormat="1" ht="12" x14ac:dyDescent="0.25">
      <c r="A116" s="79" t="s">
        <v>142</v>
      </c>
      <c r="B116" s="6">
        <v>2009</v>
      </c>
      <c r="C116" s="82" t="s">
        <v>16</v>
      </c>
      <c r="D116" s="6">
        <v>108279</v>
      </c>
      <c r="E116" s="6"/>
      <c r="F116" s="6"/>
      <c r="G116" s="6"/>
      <c r="H116" s="6"/>
      <c r="I116" s="6"/>
      <c r="J116" s="6">
        <v>100</v>
      </c>
      <c r="K116" s="6"/>
      <c r="L116" s="6"/>
      <c r="M116" s="6"/>
      <c r="N116" s="6"/>
      <c r="O116" s="6"/>
      <c r="P116" s="6">
        <v>100</v>
      </c>
      <c r="Q116" s="6"/>
      <c r="R116" s="6"/>
      <c r="S116" s="6"/>
      <c r="T116" s="6"/>
      <c r="U116" s="6"/>
      <c r="V116" s="6">
        <v>100</v>
      </c>
      <c r="W116" s="82"/>
      <c r="X116" s="82"/>
      <c r="Y116" s="82"/>
      <c r="Z116" s="82"/>
      <c r="AA116" s="82"/>
      <c r="AB116" s="82"/>
      <c r="AC116" s="82"/>
    </row>
    <row r="117" spans="1:31" s="79" customFormat="1" ht="12" x14ac:dyDescent="0.25">
      <c r="A117" s="79" t="s">
        <v>142</v>
      </c>
      <c r="B117" s="6">
        <v>2010</v>
      </c>
      <c r="C117" s="82" t="s">
        <v>16</v>
      </c>
      <c r="D117" s="6">
        <v>108279</v>
      </c>
      <c r="E117" s="6"/>
      <c r="F117" s="6"/>
      <c r="G117" s="6"/>
      <c r="H117" s="6"/>
      <c r="I117" s="6"/>
      <c r="J117" s="6">
        <v>100</v>
      </c>
      <c r="K117" s="6"/>
      <c r="L117" s="6"/>
      <c r="M117" s="6"/>
      <c r="N117" s="6"/>
      <c r="O117" s="6"/>
      <c r="P117" s="6">
        <v>100</v>
      </c>
      <c r="Q117" s="6"/>
      <c r="R117" s="6"/>
      <c r="S117" s="6"/>
      <c r="T117" s="6"/>
      <c r="U117" s="6"/>
      <c r="V117" s="6">
        <v>100</v>
      </c>
      <c r="W117" s="82"/>
      <c r="X117" s="82"/>
      <c r="Y117" s="82"/>
      <c r="Z117" s="82"/>
      <c r="AA117" s="82"/>
      <c r="AB117" s="82"/>
      <c r="AC117" s="82"/>
    </row>
    <row r="118" spans="1:31" s="79" customFormat="1" ht="12" x14ac:dyDescent="0.25">
      <c r="A118" s="79" t="s">
        <v>142</v>
      </c>
      <c r="B118" s="6">
        <v>2011</v>
      </c>
      <c r="C118" s="82" t="s">
        <v>16</v>
      </c>
      <c r="D118" s="6">
        <v>108279</v>
      </c>
      <c r="E118" s="6"/>
      <c r="F118" s="6"/>
      <c r="G118" s="6"/>
      <c r="H118" s="6"/>
      <c r="I118" s="6"/>
      <c r="J118" s="6">
        <v>100</v>
      </c>
      <c r="K118" s="6"/>
      <c r="L118" s="6"/>
      <c r="M118" s="6"/>
      <c r="N118" s="6"/>
      <c r="O118" s="6"/>
      <c r="P118" s="6">
        <v>100</v>
      </c>
      <c r="Q118" s="6"/>
      <c r="R118" s="6"/>
      <c r="S118" s="6"/>
      <c r="T118" s="6"/>
      <c r="U118" s="6"/>
      <c r="V118" s="6">
        <v>100</v>
      </c>
      <c r="W118" s="82"/>
      <c r="X118" s="82"/>
      <c r="Y118" s="82"/>
      <c r="Z118" s="82"/>
      <c r="AA118" s="82"/>
      <c r="AB118" s="82"/>
      <c r="AC118" s="82"/>
      <c r="AD118" s="82"/>
    </row>
    <row r="119" spans="1:31" s="79" customFormat="1" ht="12" x14ac:dyDescent="0.25">
      <c r="A119" s="79" t="s">
        <v>142</v>
      </c>
      <c r="B119" s="6">
        <v>2012</v>
      </c>
      <c r="C119" s="82" t="s">
        <v>16</v>
      </c>
      <c r="D119" s="6">
        <v>108279</v>
      </c>
      <c r="E119" s="6"/>
      <c r="F119" s="6"/>
      <c r="G119" s="6"/>
      <c r="H119" s="6"/>
      <c r="I119" s="6"/>
      <c r="J119" s="6">
        <v>100</v>
      </c>
      <c r="K119" s="6"/>
      <c r="L119" s="6"/>
      <c r="M119" s="6"/>
      <c r="N119" s="6"/>
      <c r="O119" s="6"/>
      <c r="P119" s="6">
        <v>100</v>
      </c>
      <c r="Q119" s="6"/>
      <c r="R119" s="6"/>
      <c r="S119" s="6"/>
      <c r="T119" s="6"/>
      <c r="U119" s="6"/>
      <c r="V119" s="6">
        <v>100</v>
      </c>
      <c r="W119" s="82"/>
      <c r="X119" s="82"/>
      <c r="Y119" s="82"/>
      <c r="Z119" s="82"/>
      <c r="AA119" s="82"/>
      <c r="AB119" s="82"/>
      <c r="AC119" s="82"/>
      <c r="AD119" s="82"/>
    </row>
    <row r="120" spans="1:31" s="79" customFormat="1" ht="12" x14ac:dyDescent="0.25">
      <c r="A120" s="79" t="s">
        <v>142</v>
      </c>
      <c r="B120" s="6">
        <v>2013</v>
      </c>
      <c r="C120" s="82" t="s">
        <v>16</v>
      </c>
      <c r="D120" s="6">
        <v>108703</v>
      </c>
      <c r="E120" s="6"/>
      <c r="F120" s="6"/>
      <c r="G120" s="6"/>
      <c r="H120" s="6"/>
      <c r="I120" s="6"/>
      <c r="J120" s="6">
        <v>100</v>
      </c>
      <c r="K120" s="6"/>
      <c r="L120" s="6"/>
      <c r="M120" s="6"/>
      <c r="N120" s="6"/>
      <c r="O120" s="6"/>
      <c r="P120" s="6">
        <v>100</v>
      </c>
      <c r="Q120" s="6"/>
      <c r="R120" s="6"/>
      <c r="S120" s="6"/>
      <c r="T120" s="6"/>
      <c r="U120" s="6"/>
      <c r="V120" s="6">
        <v>100</v>
      </c>
      <c r="W120" s="82"/>
      <c r="X120" s="82"/>
      <c r="Y120" s="82"/>
      <c r="Z120" s="82"/>
      <c r="AA120" s="82"/>
      <c r="AB120" s="82"/>
      <c r="AC120" s="82"/>
      <c r="AD120" s="82"/>
    </row>
    <row r="121" spans="1:31" s="79" customFormat="1" ht="12" x14ac:dyDescent="0.25">
      <c r="A121" s="79" t="s">
        <v>142</v>
      </c>
      <c r="B121" s="6">
        <v>2014</v>
      </c>
      <c r="C121" s="82" t="s">
        <v>16</v>
      </c>
      <c r="D121" s="6">
        <v>108412</v>
      </c>
      <c r="E121" s="6"/>
      <c r="F121" s="6"/>
      <c r="G121" s="6"/>
      <c r="H121" s="6"/>
      <c r="I121" s="6"/>
      <c r="J121" s="6">
        <v>100</v>
      </c>
      <c r="K121" s="6"/>
      <c r="L121" s="6"/>
      <c r="M121" s="6"/>
      <c r="N121" s="6"/>
      <c r="O121" s="6"/>
      <c r="P121" s="6">
        <v>100</v>
      </c>
      <c r="Q121" s="6"/>
      <c r="R121" s="6"/>
      <c r="S121" s="6"/>
      <c r="T121" s="6"/>
      <c r="U121" s="6"/>
      <c r="V121" s="6">
        <v>100</v>
      </c>
      <c r="W121" s="82"/>
      <c r="X121" s="82"/>
      <c r="Y121" s="82"/>
      <c r="Z121" s="82"/>
      <c r="AA121" s="82"/>
      <c r="AB121" s="82"/>
      <c r="AC121" s="82"/>
      <c r="AD121" s="82"/>
    </row>
    <row r="122" spans="1:31" s="79" customFormat="1" ht="12" x14ac:dyDescent="0.25">
      <c r="A122" s="79" t="s">
        <v>142</v>
      </c>
      <c r="B122" s="6">
        <v>2015</v>
      </c>
      <c r="C122" s="82" t="s">
        <v>16</v>
      </c>
      <c r="D122" s="6">
        <v>107818</v>
      </c>
      <c r="E122" s="6"/>
      <c r="F122" s="6"/>
      <c r="G122" s="6"/>
      <c r="H122" s="6"/>
      <c r="I122" s="6"/>
      <c r="J122" s="6">
        <v>100</v>
      </c>
      <c r="K122" s="6"/>
      <c r="L122" s="6"/>
      <c r="M122" s="6"/>
      <c r="N122" s="6"/>
      <c r="O122" s="6"/>
      <c r="P122" s="6">
        <v>100</v>
      </c>
      <c r="Q122" s="6"/>
      <c r="R122" s="6"/>
      <c r="S122" s="6"/>
      <c r="T122" s="6"/>
      <c r="U122" s="6"/>
      <c r="V122" s="6">
        <v>100</v>
      </c>
      <c r="W122" s="82"/>
      <c r="X122" s="82"/>
      <c r="Y122" s="82"/>
      <c r="Z122" s="82"/>
      <c r="AA122" s="82"/>
      <c r="AB122" s="82"/>
      <c r="AC122" s="82"/>
      <c r="AD122" s="82"/>
    </row>
    <row r="123" spans="1:31" s="79" customFormat="1" ht="12" x14ac:dyDescent="0.25">
      <c r="A123" s="79" t="s">
        <v>142</v>
      </c>
      <c r="B123" s="6">
        <v>2016</v>
      </c>
      <c r="C123" s="82" t="s">
        <v>16</v>
      </c>
      <c r="D123" s="6">
        <v>109199</v>
      </c>
      <c r="E123" s="6"/>
      <c r="F123" s="6"/>
      <c r="G123" s="6"/>
      <c r="H123" s="6"/>
      <c r="I123" s="6"/>
      <c r="J123" s="6">
        <v>100</v>
      </c>
      <c r="K123" s="6"/>
      <c r="L123" s="6"/>
      <c r="M123" s="6"/>
      <c r="N123" s="6"/>
      <c r="O123" s="6"/>
      <c r="P123" s="6">
        <v>100</v>
      </c>
      <c r="Q123" s="6"/>
      <c r="R123" s="6"/>
      <c r="S123" s="6"/>
      <c r="T123" s="6"/>
      <c r="U123" s="6"/>
      <c r="V123" s="6">
        <v>100</v>
      </c>
      <c r="W123" s="82"/>
      <c r="X123" s="82"/>
      <c r="Y123" s="82"/>
      <c r="Z123" s="82"/>
      <c r="AA123" s="82"/>
      <c r="AB123" s="82"/>
      <c r="AC123" s="82"/>
      <c r="AD123" s="82"/>
    </row>
    <row r="124" spans="1:31" s="79" customFormat="1" ht="12" x14ac:dyDescent="0.25">
      <c r="A124" s="79" t="s">
        <v>142</v>
      </c>
      <c r="B124" s="6">
        <v>2017</v>
      </c>
      <c r="C124" s="82" t="s">
        <v>16</v>
      </c>
      <c r="D124" s="6">
        <v>110927</v>
      </c>
      <c r="E124" s="6"/>
      <c r="F124" s="6"/>
      <c r="G124" s="6"/>
      <c r="H124" s="6"/>
      <c r="I124" s="6"/>
      <c r="J124" s="6">
        <v>100</v>
      </c>
      <c r="K124" s="6"/>
      <c r="L124" s="6"/>
      <c r="M124" s="6"/>
      <c r="N124" s="6"/>
      <c r="O124" s="6"/>
      <c r="P124" s="6">
        <v>100</v>
      </c>
      <c r="Q124" s="6"/>
      <c r="R124" s="6"/>
      <c r="S124" s="6"/>
      <c r="T124" s="6"/>
      <c r="U124" s="6"/>
      <c r="V124" s="6">
        <v>100</v>
      </c>
      <c r="W124" s="82"/>
      <c r="X124" s="82"/>
      <c r="Y124" s="82"/>
      <c r="Z124" s="82"/>
      <c r="AA124" s="82"/>
      <c r="AB124" s="82"/>
      <c r="AC124" s="82"/>
      <c r="AD124" s="82"/>
    </row>
    <row r="125" spans="1:31" s="79" customFormat="1" ht="12" x14ac:dyDescent="0.25">
      <c r="A125" s="79" t="s">
        <v>142</v>
      </c>
      <c r="B125" s="6">
        <v>2018</v>
      </c>
      <c r="C125" s="82" t="s">
        <v>16</v>
      </c>
      <c r="D125" s="6">
        <v>112587</v>
      </c>
      <c r="E125" s="6"/>
      <c r="F125" s="6"/>
      <c r="G125" s="6"/>
      <c r="H125" s="6"/>
      <c r="I125" s="6"/>
      <c r="J125" s="6">
        <v>100</v>
      </c>
      <c r="K125" s="6"/>
      <c r="L125" s="6"/>
      <c r="M125" s="6"/>
      <c r="N125" s="6"/>
      <c r="O125" s="6"/>
      <c r="P125" s="6">
        <v>100</v>
      </c>
      <c r="Q125" s="6"/>
      <c r="R125" s="6"/>
      <c r="S125" s="6"/>
      <c r="T125" s="6"/>
      <c r="U125" s="6"/>
      <c r="V125" s="6">
        <v>100</v>
      </c>
      <c r="W125" s="82"/>
      <c r="X125" s="82"/>
      <c r="Y125" s="82"/>
      <c r="Z125" s="82"/>
      <c r="AA125" s="82"/>
      <c r="AB125" s="82"/>
      <c r="AC125" s="82"/>
      <c r="AD125" s="82"/>
    </row>
    <row r="126" spans="1:31" s="79" customFormat="1" ht="12" x14ac:dyDescent="0.25">
      <c r="A126" s="79" t="s">
        <v>142</v>
      </c>
      <c r="B126" s="6">
        <v>2019</v>
      </c>
      <c r="C126" s="82" t="s">
        <v>16</v>
      </c>
      <c r="D126" s="6">
        <v>112963</v>
      </c>
      <c r="E126" s="6"/>
      <c r="F126" s="6"/>
      <c r="G126" s="6"/>
      <c r="H126" s="6"/>
      <c r="I126" s="6"/>
      <c r="J126" s="6">
        <v>100</v>
      </c>
      <c r="K126" s="6"/>
      <c r="L126" s="6"/>
      <c r="M126" s="6"/>
      <c r="N126" s="6"/>
      <c r="O126" s="6"/>
      <c r="P126" s="6">
        <v>100</v>
      </c>
      <c r="Q126" s="6"/>
      <c r="R126" s="6"/>
      <c r="S126" s="6"/>
      <c r="T126" s="6"/>
      <c r="U126" s="6"/>
      <c r="V126" s="6">
        <v>100</v>
      </c>
      <c r="W126" s="82"/>
      <c r="X126" s="82"/>
      <c r="Y126" s="82"/>
      <c r="Z126" s="82"/>
      <c r="AA126" s="82"/>
      <c r="AB126" s="82"/>
      <c r="AC126" s="82"/>
      <c r="AD126" s="82"/>
    </row>
    <row r="127" spans="1:31" s="79" customFormat="1" ht="12" x14ac:dyDescent="0.25">
      <c r="A127" s="79" t="s">
        <v>142</v>
      </c>
      <c r="B127" s="6">
        <v>2020</v>
      </c>
      <c r="C127" s="82" t="s">
        <v>16</v>
      </c>
      <c r="D127" s="6">
        <v>113762</v>
      </c>
      <c r="E127" s="6"/>
      <c r="F127" s="6"/>
      <c r="G127" s="6"/>
      <c r="H127" s="6"/>
      <c r="I127" s="6"/>
      <c r="J127" s="6">
        <v>100</v>
      </c>
      <c r="K127" s="6"/>
      <c r="L127" s="6"/>
      <c r="M127" s="6"/>
      <c r="N127" s="6"/>
      <c r="O127" s="6"/>
      <c r="P127" s="6">
        <v>100</v>
      </c>
      <c r="Q127" s="6"/>
      <c r="R127" s="6"/>
      <c r="S127" s="6"/>
      <c r="T127" s="6"/>
      <c r="U127" s="6"/>
      <c r="V127" s="6">
        <v>100</v>
      </c>
      <c r="W127" s="82"/>
      <c r="X127" s="82"/>
      <c r="Y127" s="82"/>
      <c r="Z127" s="82"/>
      <c r="AA127" s="82"/>
      <c r="AB127" s="82"/>
      <c r="AC127" s="82"/>
      <c r="AD127" s="82"/>
    </row>
    <row r="128" spans="1:31" s="79" customFormat="1" ht="12" x14ac:dyDescent="0.25">
      <c r="A128" s="82" t="s">
        <v>142</v>
      </c>
      <c r="B128" s="6">
        <v>2021</v>
      </c>
      <c r="C128" s="82" t="s">
        <v>16</v>
      </c>
      <c r="D128" s="6">
        <v>113136</v>
      </c>
      <c r="E128" s="6"/>
      <c r="F128" s="6"/>
      <c r="G128" s="6"/>
      <c r="H128" s="6"/>
      <c r="I128" s="6"/>
      <c r="J128" s="6">
        <v>100</v>
      </c>
      <c r="K128" s="6"/>
      <c r="L128" s="6"/>
      <c r="M128" s="6"/>
      <c r="N128" s="6"/>
      <c r="O128" s="6"/>
      <c r="P128" s="6">
        <v>100</v>
      </c>
      <c r="Q128" s="6"/>
      <c r="R128" s="6"/>
      <c r="S128" s="6"/>
      <c r="T128" s="6"/>
      <c r="U128" s="6"/>
      <c r="V128" s="6">
        <v>100</v>
      </c>
      <c r="W128" s="82"/>
      <c r="X128" s="82"/>
      <c r="Y128" s="82"/>
      <c r="Z128" s="82"/>
      <c r="AA128" s="82"/>
      <c r="AB128" s="82"/>
      <c r="AC128" s="82"/>
      <c r="AD128" s="82"/>
    </row>
    <row r="129" spans="1:30" s="79" customFormat="1" ht="12" x14ac:dyDescent="0.25">
      <c r="A129" s="82" t="s">
        <v>142</v>
      </c>
      <c r="B129" s="6">
        <v>2022</v>
      </c>
      <c r="C129" s="82" t="s">
        <v>16</v>
      </c>
      <c r="D129" s="6">
        <v>111169</v>
      </c>
      <c r="E129" s="6"/>
      <c r="F129" s="6"/>
      <c r="G129" s="6"/>
      <c r="H129" s="6"/>
      <c r="I129" s="6"/>
      <c r="J129" s="6">
        <v>100</v>
      </c>
      <c r="K129" s="6"/>
      <c r="L129" s="6"/>
      <c r="M129" s="6"/>
      <c r="N129" s="6"/>
      <c r="O129" s="6"/>
      <c r="P129" s="6">
        <v>100</v>
      </c>
      <c r="Q129" s="6"/>
      <c r="R129" s="6"/>
      <c r="S129" s="6"/>
      <c r="T129" s="6"/>
      <c r="U129" s="6"/>
      <c r="V129" s="6">
        <v>100</v>
      </c>
      <c r="W129" s="82"/>
      <c r="X129" s="82"/>
      <c r="Y129" s="82"/>
      <c r="Z129" s="82"/>
      <c r="AA129" s="82"/>
      <c r="AB129" s="82"/>
      <c r="AC129" s="82"/>
      <c r="AD129" s="82"/>
    </row>
    <row r="130" spans="1:30" s="79" customFormat="1" ht="12" x14ac:dyDescent="0.25">
      <c r="A130" s="82" t="s">
        <v>142</v>
      </c>
      <c r="B130" s="6">
        <v>2023</v>
      </c>
      <c r="C130" s="82" t="s">
        <v>16</v>
      </c>
      <c r="D130" s="6">
        <v>110417</v>
      </c>
      <c r="E130" s="6"/>
      <c r="F130" s="6"/>
      <c r="G130" s="6"/>
      <c r="H130" s="6"/>
      <c r="I130" s="6"/>
      <c r="J130" s="6">
        <v>100</v>
      </c>
      <c r="K130" s="6"/>
      <c r="L130" s="6"/>
      <c r="M130" s="6"/>
      <c r="N130" s="6"/>
      <c r="O130" s="6"/>
      <c r="P130" s="6">
        <v>100</v>
      </c>
      <c r="Q130" s="6"/>
      <c r="R130" s="6"/>
      <c r="S130" s="6"/>
      <c r="T130" s="6"/>
      <c r="U130" s="6"/>
      <c r="V130" s="6">
        <v>100</v>
      </c>
      <c r="W130" s="82"/>
      <c r="X130" s="82"/>
      <c r="Y130" s="82"/>
      <c r="Z130" s="82"/>
      <c r="AA130" s="82"/>
      <c r="AB130" s="82"/>
      <c r="AC130" s="82"/>
      <c r="AD130" s="82"/>
    </row>
    <row r="131" spans="1:30" s="79" customFormat="1" ht="12" x14ac:dyDescent="0.25">
      <c r="A131" s="82" t="s">
        <v>142</v>
      </c>
      <c r="B131" s="6">
        <v>2024</v>
      </c>
      <c r="C131" s="82" t="s">
        <v>16</v>
      </c>
      <c r="D131" s="6">
        <v>113375</v>
      </c>
      <c r="E131" s="6"/>
      <c r="F131" s="6"/>
      <c r="G131" s="6"/>
      <c r="H131" s="6"/>
      <c r="I131" s="6"/>
      <c r="J131" s="6">
        <v>100</v>
      </c>
      <c r="K131" s="6"/>
      <c r="L131" s="6"/>
      <c r="M131" s="6"/>
      <c r="N131" s="6"/>
      <c r="O131" s="6"/>
      <c r="P131" s="6">
        <v>100</v>
      </c>
      <c r="Q131" s="6"/>
      <c r="R131" s="6"/>
      <c r="S131" s="6"/>
      <c r="T131" s="6"/>
      <c r="U131" s="6"/>
      <c r="V131" s="6">
        <v>100</v>
      </c>
      <c r="W131" s="82"/>
      <c r="X131" s="82"/>
      <c r="Y131" s="82"/>
      <c r="Z131" s="82"/>
      <c r="AA131" s="82"/>
      <c r="AB131" s="82"/>
      <c r="AC131" s="82"/>
      <c r="AD131" s="82"/>
    </row>
    <row r="132" spans="1:30" s="79" customFormat="1" ht="12" x14ac:dyDescent="0.25">
      <c r="A132" s="82" t="s">
        <v>142</v>
      </c>
      <c r="B132" s="6">
        <v>2025</v>
      </c>
      <c r="C132" s="82" t="s">
        <v>16</v>
      </c>
      <c r="D132" s="6">
        <v>113799</v>
      </c>
      <c r="E132" s="6"/>
      <c r="F132" s="6"/>
      <c r="G132" s="6"/>
      <c r="H132" s="6"/>
      <c r="I132" s="6"/>
      <c r="J132" s="6">
        <v>100</v>
      </c>
      <c r="K132" s="6"/>
      <c r="L132" s="6"/>
      <c r="M132" s="6"/>
      <c r="N132" s="6"/>
      <c r="O132" s="6"/>
      <c r="P132" s="6">
        <v>100</v>
      </c>
      <c r="Q132" s="6"/>
      <c r="R132" s="6"/>
      <c r="S132" s="6"/>
      <c r="T132" s="6"/>
      <c r="U132" s="6"/>
      <c r="V132" s="6">
        <v>100</v>
      </c>
      <c r="W132" s="82"/>
      <c r="X132" s="82"/>
      <c r="Y132" s="82"/>
      <c r="Z132" s="82"/>
      <c r="AA132" s="82"/>
      <c r="AB132" s="82"/>
      <c r="AC132" s="82"/>
      <c r="AD132" s="82"/>
    </row>
    <row r="133" spans="1:30" s="79" customFormat="1" ht="12" x14ac:dyDescent="0.25">
      <c r="A133" s="82" t="s">
        <v>142</v>
      </c>
      <c r="B133" s="6">
        <v>2026</v>
      </c>
      <c r="C133" s="82" t="s">
        <v>16</v>
      </c>
      <c r="D133" s="6"/>
      <c r="E133" s="6"/>
      <c r="F133" s="6"/>
      <c r="G133" s="6"/>
      <c r="H133" s="6"/>
      <c r="I133" s="6"/>
      <c r="J133" s="6">
        <v>100</v>
      </c>
      <c r="K133" s="6"/>
      <c r="L133" s="6"/>
      <c r="M133" s="6"/>
      <c r="N133" s="6"/>
      <c r="O133" s="6"/>
      <c r="P133" s="6">
        <v>100</v>
      </c>
      <c r="Q133" s="6"/>
      <c r="R133" s="6"/>
      <c r="S133" s="6"/>
      <c r="T133" s="6"/>
      <c r="U133" s="6"/>
      <c r="V133" s="6">
        <v>100</v>
      </c>
      <c r="W133" s="82"/>
      <c r="X133" s="82"/>
      <c r="Y133" s="82"/>
      <c r="Z133" s="82"/>
      <c r="AA133" s="82"/>
      <c r="AB133" s="82"/>
      <c r="AC133" s="82"/>
      <c r="AD133" s="82"/>
    </row>
    <row r="134" spans="1:30" s="79" customFormat="1" ht="12" x14ac:dyDescent="0.25">
      <c r="A134" s="82" t="s">
        <v>142</v>
      </c>
      <c r="B134" s="6">
        <v>2027</v>
      </c>
      <c r="C134" s="82" t="s">
        <v>16</v>
      </c>
      <c r="D134" s="6"/>
      <c r="E134" s="6"/>
      <c r="F134" s="6"/>
      <c r="G134" s="6"/>
      <c r="H134" s="6"/>
      <c r="I134" s="6"/>
      <c r="J134" s="6">
        <v>100</v>
      </c>
      <c r="K134" s="6"/>
      <c r="L134" s="6"/>
      <c r="M134" s="6"/>
      <c r="N134" s="6"/>
      <c r="O134" s="6"/>
      <c r="P134" s="6">
        <v>100</v>
      </c>
      <c r="Q134" s="6"/>
      <c r="R134" s="6"/>
      <c r="S134" s="6"/>
      <c r="T134" s="6"/>
      <c r="U134" s="6"/>
      <c r="V134" s="6">
        <v>100</v>
      </c>
      <c r="W134" s="82"/>
      <c r="X134" s="82"/>
      <c r="Y134" s="82"/>
      <c r="Z134" s="82"/>
      <c r="AA134" s="82"/>
      <c r="AB134" s="82"/>
      <c r="AC134" s="82"/>
      <c r="AD134" s="82"/>
    </row>
    <row r="135" spans="1:30" s="79" customFormat="1" ht="12" x14ac:dyDescent="0.25">
      <c r="A135" s="82" t="s">
        <v>142</v>
      </c>
      <c r="B135" s="6">
        <v>2028</v>
      </c>
      <c r="C135" s="82" t="s">
        <v>16</v>
      </c>
      <c r="D135" s="6"/>
      <c r="E135" s="6"/>
      <c r="F135" s="6"/>
      <c r="G135" s="6"/>
      <c r="H135" s="6"/>
      <c r="I135" s="6"/>
      <c r="J135" s="6">
        <v>100</v>
      </c>
      <c r="K135" s="6"/>
      <c r="L135" s="6"/>
      <c r="M135" s="6"/>
      <c r="N135" s="6"/>
      <c r="O135" s="6"/>
      <c r="P135" s="6">
        <v>100</v>
      </c>
      <c r="Q135" s="6"/>
      <c r="R135" s="6"/>
      <c r="S135" s="6"/>
      <c r="T135" s="6"/>
      <c r="U135" s="6"/>
      <c r="V135" s="6">
        <v>100</v>
      </c>
      <c r="W135" s="82"/>
      <c r="X135" s="82"/>
      <c r="Y135" s="82"/>
      <c r="Z135" s="82"/>
      <c r="AA135" s="82"/>
      <c r="AB135" s="82"/>
      <c r="AC135" s="82"/>
      <c r="AD135" s="82"/>
    </row>
    <row r="136" spans="1:30" s="79" customFormat="1" ht="12" x14ac:dyDescent="0.25">
      <c r="A136" s="82" t="s">
        <v>142</v>
      </c>
      <c r="B136" s="6">
        <v>2029</v>
      </c>
      <c r="C136" s="82" t="s">
        <v>16</v>
      </c>
      <c r="D136" s="6"/>
      <c r="E136" s="6"/>
      <c r="F136" s="6"/>
      <c r="G136" s="6"/>
      <c r="H136" s="6"/>
      <c r="I136" s="6"/>
      <c r="J136" s="6">
        <v>100</v>
      </c>
      <c r="K136" s="6"/>
      <c r="L136" s="6"/>
      <c r="M136" s="6"/>
      <c r="N136" s="6"/>
      <c r="O136" s="6"/>
      <c r="P136" s="6">
        <v>100</v>
      </c>
      <c r="Q136" s="6"/>
      <c r="R136" s="6"/>
      <c r="S136" s="6"/>
      <c r="T136" s="6"/>
      <c r="U136" s="6"/>
      <c r="V136" s="6">
        <v>100</v>
      </c>
      <c r="W136" s="82"/>
      <c r="X136" s="82"/>
      <c r="Y136" s="82"/>
      <c r="Z136" s="82"/>
      <c r="AA136" s="82"/>
      <c r="AB136" s="82"/>
      <c r="AC136" s="82"/>
      <c r="AD136" s="82"/>
    </row>
    <row r="137" spans="1:30" s="79" customFormat="1" ht="12" x14ac:dyDescent="0.25">
      <c r="A137" s="82" t="s">
        <v>142</v>
      </c>
      <c r="B137" s="6">
        <v>2030</v>
      </c>
      <c r="C137" s="82" t="s">
        <v>16</v>
      </c>
      <c r="D137" s="6"/>
      <c r="E137" s="6"/>
      <c r="F137" s="6"/>
      <c r="G137" s="6"/>
      <c r="H137" s="6"/>
      <c r="I137" s="6"/>
      <c r="J137" s="6">
        <v>100</v>
      </c>
      <c r="K137" s="6"/>
      <c r="L137" s="6"/>
      <c r="M137" s="6"/>
      <c r="N137" s="6"/>
      <c r="O137" s="6"/>
      <c r="P137" s="6">
        <v>100</v>
      </c>
      <c r="Q137" s="6"/>
      <c r="R137" s="6"/>
      <c r="S137" s="6"/>
      <c r="T137" s="6"/>
      <c r="U137" s="6"/>
      <c r="V137" s="6">
        <v>100</v>
      </c>
      <c r="W137" s="82"/>
      <c r="X137" s="82"/>
      <c r="Y137" s="82"/>
      <c r="Z137" s="82"/>
      <c r="AA137" s="82"/>
      <c r="AB137" s="82"/>
      <c r="AC137" s="82"/>
      <c r="AD137" s="82"/>
    </row>
    <row r="138" spans="1:30" s="79" customFormat="1" ht="12" x14ac:dyDescent="0.25">
      <c r="A138" s="82" t="s">
        <v>142</v>
      </c>
      <c r="B138" s="6">
        <v>2000</v>
      </c>
      <c r="C138" s="82" t="s">
        <v>17</v>
      </c>
      <c r="D138" s="6">
        <v>233854</v>
      </c>
      <c r="E138" s="6">
        <v>100</v>
      </c>
      <c r="F138" s="6">
        <v>100</v>
      </c>
      <c r="G138" s="6">
        <v>100</v>
      </c>
      <c r="H138" s="6">
        <v>0</v>
      </c>
      <c r="I138" s="6">
        <v>0</v>
      </c>
      <c r="J138" s="6">
        <v>0</v>
      </c>
      <c r="K138" s="6">
        <v>100</v>
      </c>
      <c r="L138" s="6">
        <v>100</v>
      </c>
      <c r="M138" s="6">
        <v>100</v>
      </c>
      <c r="N138" s="6">
        <v>0</v>
      </c>
      <c r="O138" s="6">
        <v>0</v>
      </c>
      <c r="P138" s="6">
        <v>0</v>
      </c>
      <c r="Q138" s="6">
        <v>100</v>
      </c>
      <c r="R138" s="6">
        <v>100</v>
      </c>
      <c r="S138" s="6">
        <v>100</v>
      </c>
      <c r="T138" s="6">
        <v>0</v>
      </c>
      <c r="U138" s="6">
        <v>0</v>
      </c>
      <c r="V138" s="6">
        <v>0</v>
      </c>
      <c r="W138" s="82"/>
      <c r="X138" s="82"/>
      <c r="Y138" s="82"/>
      <c r="Z138" s="82"/>
      <c r="AA138" s="82"/>
      <c r="AB138" s="82"/>
      <c r="AC138" s="82"/>
      <c r="AD138" s="82"/>
    </row>
    <row r="139" spans="1:30" s="79" customFormat="1" ht="12" x14ac:dyDescent="0.25">
      <c r="A139" s="82" t="s">
        <v>142</v>
      </c>
      <c r="B139" s="6">
        <v>2001</v>
      </c>
      <c r="C139" s="82" t="s">
        <v>17</v>
      </c>
      <c r="D139" s="6">
        <v>233854</v>
      </c>
      <c r="E139" s="6">
        <v>100</v>
      </c>
      <c r="F139" s="6">
        <v>100</v>
      </c>
      <c r="G139" s="6">
        <v>100</v>
      </c>
      <c r="H139" s="6">
        <v>0</v>
      </c>
      <c r="I139" s="6">
        <v>0</v>
      </c>
      <c r="J139" s="6">
        <v>0</v>
      </c>
      <c r="K139" s="6">
        <v>100</v>
      </c>
      <c r="L139" s="6">
        <v>100</v>
      </c>
      <c r="M139" s="6">
        <v>100</v>
      </c>
      <c r="N139" s="6">
        <v>0</v>
      </c>
      <c r="O139" s="6">
        <v>0</v>
      </c>
      <c r="P139" s="6">
        <v>0</v>
      </c>
      <c r="Q139" s="6">
        <v>100</v>
      </c>
      <c r="R139" s="6">
        <v>100</v>
      </c>
      <c r="S139" s="6">
        <v>100</v>
      </c>
      <c r="T139" s="6">
        <v>0</v>
      </c>
      <c r="U139" s="6">
        <v>0</v>
      </c>
      <c r="V139" s="6">
        <v>0</v>
      </c>
      <c r="W139" s="82"/>
      <c r="X139" s="82"/>
      <c r="Y139" s="82"/>
      <c r="Z139" s="82"/>
      <c r="AA139" s="82"/>
      <c r="AB139" s="82"/>
      <c r="AC139" s="82"/>
      <c r="AD139" s="82"/>
    </row>
    <row r="140" spans="1:30" s="79" customFormat="1" ht="12" x14ac:dyDescent="0.25">
      <c r="A140" s="82" t="s">
        <v>142</v>
      </c>
      <c r="B140" s="6">
        <v>2002</v>
      </c>
      <c r="C140" s="82" t="s">
        <v>17</v>
      </c>
      <c r="D140" s="6">
        <v>233854</v>
      </c>
      <c r="E140" s="6">
        <v>100</v>
      </c>
      <c r="F140" s="6">
        <v>100</v>
      </c>
      <c r="G140" s="6">
        <v>100</v>
      </c>
      <c r="H140" s="6">
        <v>0</v>
      </c>
      <c r="I140" s="6">
        <v>0</v>
      </c>
      <c r="J140" s="6">
        <v>0</v>
      </c>
      <c r="K140" s="6">
        <v>100</v>
      </c>
      <c r="L140" s="6">
        <v>100</v>
      </c>
      <c r="M140" s="6">
        <v>100</v>
      </c>
      <c r="N140" s="6">
        <v>0</v>
      </c>
      <c r="O140" s="6">
        <v>0</v>
      </c>
      <c r="P140" s="6">
        <v>0</v>
      </c>
      <c r="Q140" s="6">
        <v>100</v>
      </c>
      <c r="R140" s="6">
        <v>100</v>
      </c>
      <c r="S140" s="6">
        <v>100</v>
      </c>
      <c r="T140" s="6">
        <v>0</v>
      </c>
      <c r="U140" s="6">
        <v>0</v>
      </c>
      <c r="V140" s="6">
        <v>0</v>
      </c>
      <c r="W140" s="82"/>
      <c r="X140" s="82"/>
      <c r="Y140" s="82"/>
      <c r="Z140" s="82"/>
      <c r="AA140" s="82"/>
      <c r="AB140" s="82"/>
      <c r="AC140" s="82"/>
      <c r="AD140" s="82"/>
    </row>
    <row r="141" spans="1:30" s="79" customFormat="1" ht="12" x14ac:dyDescent="0.25">
      <c r="A141" s="82" t="s">
        <v>142</v>
      </c>
      <c r="B141" s="6">
        <v>2003</v>
      </c>
      <c r="C141" s="82" t="s">
        <v>17</v>
      </c>
      <c r="D141" s="6">
        <v>233854</v>
      </c>
      <c r="E141" s="6">
        <v>100</v>
      </c>
      <c r="F141" s="6">
        <v>100</v>
      </c>
      <c r="G141" s="6">
        <v>100</v>
      </c>
      <c r="H141" s="6">
        <v>0</v>
      </c>
      <c r="I141" s="6">
        <v>0</v>
      </c>
      <c r="J141" s="6">
        <v>0</v>
      </c>
      <c r="K141" s="6">
        <v>100</v>
      </c>
      <c r="L141" s="6">
        <v>100</v>
      </c>
      <c r="M141" s="6">
        <v>100</v>
      </c>
      <c r="N141" s="6">
        <v>0</v>
      </c>
      <c r="O141" s="6">
        <v>0</v>
      </c>
      <c r="P141" s="6">
        <v>0</v>
      </c>
      <c r="Q141" s="6">
        <v>100</v>
      </c>
      <c r="R141" s="6">
        <v>100</v>
      </c>
      <c r="S141" s="6">
        <v>100</v>
      </c>
      <c r="T141" s="6">
        <v>0</v>
      </c>
      <c r="U141" s="6">
        <v>0</v>
      </c>
      <c r="V141" s="6">
        <v>0</v>
      </c>
      <c r="W141" s="82"/>
      <c r="X141" s="82"/>
      <c r="Y141" s="82"/>
      <c r="Z141" s="82"/>
      <c r="AA141" s="82"/>
      <c r="AB141" s="82"/>
      <c r="AC141" s="82"/>
      <c r="AD141" s="82"/>
    </row>
    <row r="142" spans="1:30" s="79" customFormat="1" ht="12" x14ac:dyDescent="0.25">
      <c r="A142" s="82" t="s">
        <v>142</v>
      </c>
      <c r="B142" s="6">
        <v>2004</v>
      </c>
      <c r="C142" s="82" t="s">
        <v>17</v>
      </c>
      <c r="D142" s="6">
        <v>233854</v>
      </c>
      <c r="E142" s="6">
        <v>100</v>
      </c>
      <c r="F142" s="6">
        <v>100</v>
      </c>
      <c r="G142" s="6">
        <v>100</v>
      </c>
      <c r="H142" s="6">
        <v>0</v>
      </c>
      <c r="I142" s="6">
        <v>0</v>
      </c>
      <c r="J142" s="6">
        <v>0</v>
      </c>
      <c r="K142" s="6">
        <v>100</v>
      </c>
      <c r="L142" s="6">
        <v>100</v>
      </c>
      <c r="M142" s="6">
        <v>100</v>
      </c>
      <c r="N142" s="6">
        <v>0</v>
      </c>
      <c r="O142" s="6">
        <v>0</v>
      </c>
      <c r="P142" s="6">
        <v>0</v>
      </c>
      <c r="Q142" s="6">
        <v>100</v>
      </c>
      <c r="R142" s="6">
        <v>100</v>
      </c>
      <c r="S142" s="6">
        <v>100</v>
      </c>
      <c r="T142" s="6">
        <v>0</v>
      </c>
      <c r="U142" s="6">
        <v>0</v>
      </c>
      <c r="V142" s="6">
        <v>0</v>
      </c>
      <c r="W142" s="82"/>
      <c r="X142" s="82"/>
      <c r="Y142" s="82"/>
      <c r="Z142" s="82"/>
      <c r="AA142" s="82"/>
      <c r="AB142" s="82"/>
      <c r="AC142" s="82"/>
      <c r="AD142" s="82"/>
    </row>
    <row r="143" spans="1:30" s="79" customFormat="1" ht="12" x14ac:dyDescent="0.25">
      <c r="A143" s="82" t="s">
        <v>142</v>
      </c>
      <c r="B143" s="6">
        <v>2005</v>
      </c>
      <c r="C143" s="82" t="s">
        <v>17</v>
      </c>
      <c r="D143" s="6">
        <v>233854</v>
      </c>
      <c r="E143" s="6">
        <v>100</v>
      </c>
      <c r="F143" s="6">
        <v>100</v>
      </c>
      <c r="G143" s="6">
        <v>100</v>
      </c>
      <c r="H143" s="6">
        <v>0</v>
      </c>
      <c r="I143" s="6">
        <v>0</v>
      </c>
      <c r="J143" s="6">
        <v>0</v>
      </c>
      <c r="K143" s="6">
        <v>100</v>
      </c>
      <c r="L143" s="6">
        <v>100</v>
      </c>
      <c r="M143" s="6">
        <v>100</v>
      </c>
      <c r="N143" s="6">
        <v>0</v>
      </c>
      <c r="O143" s="6">
        <v>0</v>
      </c>
      <c r="P143" s="6">
        <v>0</v>
      </c>
      <c r="Q143" s="6">
        <v>100</v>
      </c>
      <c r="R143" s="6">
        <v>100</v>
      </c>
      <c r="S143" s="6">
        <v>100</v>
      </c>
      <c r="T143" s="6">
        <v>0</v>
      </c>
      <c r="U143" s="6">
        <v>0</v>
      </c>
      <c r="V143" s="6">
        <v>0</v>
      </c>
      <c r="W143" s="82"/>
      <c r="X143" s="82"/>
      <c r="Y143" s="82"/>
      <c r="Z143" s="82"/>
      <c r="AA143" s="82"/>
      <c r="AB143" s="82"/>
      <c r="AC143" s="82"/>
      <c r="AD143" s="82"/>
    </row>
    <row r="144" spans="1:30" s="79" customFormat="1" ht="12" x14ac:dyDescent="0.25">
      <c r="A144" s="82" t="s">
        <v>142</v>
      </c>
      <c r="B144" s="6">
        <v>2006</v>
      </c>
      <c r="C144" s="82" t="s">
        <v>17</v>
      </c>
      <c r="D144" s="6">
        <v>233854</v>
      </c>
      <c r="E144" s="6">
        <v>100</v>
      </c>
      <c r="F144" s="6">
        <v>100</v>
      </c>
      <c r="G144" s="6">
        <v>100</v>
      </c>
      <c r="H144" s="6">
        <v>0</v>
      </c>
      <c r="I144" s="6">
        <v>0</v>
      </c>
      <c r="J144" s="6">
        <v>0</v>
      </c>
      <c r="K144" s="6">
        <v>100</v>
      </c>
      <c r="L144" s="6">
        <v>100</v>
      </c>
      <c r="M144" s="6">
        <v>100</v>
      </c>
      <c r="N144" s="6">
        <v>0</v>
      </c>
      <c r="O144" s="6">
        <v>0</v>
      </c>
      <c r="P144" s="6">
        <v>0</v>
      </c>
      <c r="Q144" s="6">
        <v>100</v>
      </c>
      <c r="R144" s="6">
        <v>100</v>
      </c>
      <c r="S144" s="6">
        <v>100</v>
      </c>
      <c r="T144" s="6">
        <v>0</v>
      </c>
      <c r="U144" s="6">
        <v>0</v>
      </c>
      <c r="V144" s="6">
        <v>0</v>
      </c>
      <c r="W144" s="82"/>
      <c r="X144" s="82"/>
      <c r="Y144" s="82"/>
      <c r="Z144" s="82"/>
      <c r="AA144" s="82"/>
      <c r="AB144" s="82"/>
      <c r="AC144" s="82"/>
      <c r="AD144" s="82"/>
    </row>
    <row r="145" spans="1:30" s="79" customFormat="1" ht="12" x14ac:dyDescent="0.25">
      <c r="A145" s="82" t="s">
        <v>142</v>
      </c>
      <c r="B145" s="6">
        <v>2007</v>
      </c>
      <c r="C145" s="82" t="s">
        <v>17</v>
      </c>
      <c r="D145" s="6">
        <v>233854</v>
      </c>
      <c r="E145" s="6">
        <v>100</v>
      </c>
      <c r="F145" s="6">
        <v>100</v>
      </c>
      <c r="G145" s="6">
        <v>100</v>
      </c>
      <c r="H145" s="6">
        <v>0</v>
      </c>
      <c r="I145" s="6">
        <v>0</v>
      </c>
      <c r="J145" s="6">
        <v>0</v>
      </c>
      <c r="K145" s="6">
        <v>100</v>
      </c>
      <c r="L145" s="6">
        <v>100</v>
      </c>
      <c r="M145" s="6">
        <v>100</v>
      </c>
      <c r="N145" s="6">
        <v>0</v>
      </c>
      <c r="O145" s="6">
        <v>0</v>
      </c>
      <c r="P145" s="6">
        <v>0</v>
      </c>
      <c r="Q145" s="6">
        <v>100</v>
      </c>
      <c r="R145" s="6">
        <v>100</v>
      </c>
      <c r="S145" s="6">
        <v>100</v>
      </c>
      <c r="T145" s="6">
        <v>0</v>
      </c>
      <c r="U145" s="6">
        <v>0</v>
      </c>
      <c r="V145" s="6">
        <v>0</v>
      </c>
      <c r="W145" s="82"/>
      <c r="X145" s="82"/>
      <c r="Y145" s="82"/>
      <c r="Z145" s="82"/>
      <c r="AA145" s="82"/>
      <c r="AB145" s="82"/>
      <c r="AC145" s="82"/>
      <c r="AD145" s="82"/>
    </row>
    <row r="146" spans="1:30" s="79" customFormat="1" ht="12" x14ac:dyDescent="0.25">
      <c r="A146" s="82" t="s">
        <v>142</v>
      </c>
      <c r="B146" s="6">
        <v>2008</v>
      </c>
      <c r="C146" s="82" t="s">
        <v>17</v>
      </c>
      <c r="D146" s="6">
        <v>233854</v>
      </c>
      <c r="E146" s="6">
        <v>100</v>
      </c>
      <c r="F146" s="6">
        <v>100</v>
      </c>
      <c r="G146" s="6">
        <v>100</v>
      </c>
      <c r="H146" s="6">
        <v>0</v>
      </c>
      <c r="I146" s="6">
        <v>0</v>
      </c>
      <c r="J146" s="6">
        <v>0</v>
      </c>
      <c r="K146" s="6">
        <v>100</v>
      </c>
      <c r="L146" s="6">
        <v>100</v>
      </c>
      <c r="M146" s="6">
        <v>100</v>
      </c>
      <c r="N146" s="6">
        <v>0</v>
      </c>
      <c r="O146" s="6">
        <v>0</v>
      </c>
      <c r="P146" s="6">
        <v>0</v>
      </c>
      <c r="Q146" s="6">
        <v>100</v>
      </c>
      <c r="R146" s="6">
        <v>100</v>
      </c>
      <c r="S146" s="6">
        <v>100</v>
      </c>
      <c r="T146" s="6">
        <v>0</v>
      </c>
      <c r="U146" s="6">
        <v>0</v>
      </c>
      <c r="V146" s="6">
        <v>0</v>
      </c>
      <c r="W146" s="82"/>
      <c r="X146" s="82"/>
      <c r="Y146" s="82"/>
      <c r="Z146" s="82"/>
      <c r="AA146" s="82"/>
      <c r="AB146" s="82"/>
      <c r="AC146" s="82"/>
      <c r="AD146" s="82"/>
    </row>
    <row r="147" spans="1:30" s="79" customFormat="1" ht="12" x14ac:dyDescent="0.25">
      <c r="A147" s="82" t="s">
        <v>142</v>
      </c>
      <c r="B147" s="6">
        <v>2009</v>
      </c>
      <c r="C147" s="82" t="s">
        <v>17</v>
      </c>
      <c r="D147" s="6">
        <v>233854</v>
      </c>
      <c r="E147" s="6">
        <v>100</v>
      </c>
      <c r="F147" s="6">
        <v>100</v>
      </c>
      <c r="G147" s="6">
        <v>100</v>
      </c>
      <c r="H147" s="6">
        <v>0</v>
      </c>
      <c r="I147" s="6">
        <v>0</v>
      </c>
      <c r="J147" s="6">
        <v>0</v>
      </c>
      <c r="K147" s="6">
        <v>100</v>
      </c>
      <c r="L147" s="6">
        <v>100</v>
      </c>
      <c r="M147" s="6">
        <v>100</v>
      </c>
      <c r="N147" s="6">
        <v>0</v>
      </c>
      <c r="O147" s="6">
        <v>0</v>
      </c>
      <c r="P147" s="6">
        <v>0</v>
      </c>
      <c r="Q147" s="6">
        <v>100</v>
      </c>
      <c r="R147" s="6">
        <v>100</v>
      </c>
      <c r="S147" s="6">
        <v>100</v>
      </c>
      <c r="T147" s="6">
        <v>0</v>
      </c>
      <c r="U147" s="6">
        <v>0</v>
      </c>
      <c r="V147" s="6">
        <v>0</v>
      </c>
      <c r="W147" s="82"/>
      <c r="X147" s="82"/>
      <c r="Y147" s="82"/>
      <c r="Z147" s="82"/>
      <c r="AA147" s="82"/>
      <c r="AB147" s="82"/>
      <c r="AC147" s="82"/>
      <c r="AD147" s="82"/>
    </row>
    <row r="148" spans="1:30" s="79" customFormat="1" ht="12" x14ac:dyDescent="0.25">
      <c r="A148" s="82" t="s">
        <v>142</v>
      </c>
      <c r="B148" s="6">
        <v>2010</v>
      </c>
      <c r="C148" s="82" t="s">
        <v>17</v>
      </c>
      <c r="D148" s="6">
        <v>233854</v>
      </c>
      <c r="E148" s="6">
        <v>100</v>
      </c>
      <c r="F148" s="6">
        <v>100</v>
      </c>
      <c r="G148" s="6">
        <v>100</v>
      </c>
      <c r="H148" s="6">
        <v>0</v>
      </c>
      <c r="I148" s="6">
        <v>0</v>
      </c>
      <c r="J148" s="6">
        <v>0</v>
      </c>
      <c r="K148" s="6">
        <v>100</v>
      </c>
      <c r="L148" s="6">
        <v>100</v>
      </c>
      <c r="M148" s="6">
        <v>100</v>
      </c>
      <c r="N148" s="6">
        <v>0</v>
      </c>
      <c r="O148" s="6">
        <v>0</v>
      </c>
      <c r="P148" s="6">
        <v>0</v>
      </c>
      <c r="Q148" s="6">
        <v>100</v>
      </c>
      <c r="R148" s="6">
        <v>100</v>
      </c>
      <c r="S148" s="6">
        <v>100</v>
      </c>
      <c r="T148" s="6">
        <v>0</v>
      </c>
      <c r="U148" s="6">
        <v>0</v>
      </c>
      <c r="V148" s="6">
        <v>0</v>
      </c>
      <c r="W148" s="82"/>
      <c r="X148" s="82"/>
      <c r="Y148" s="82"/>
      <c r="Z148" s="82"/>
      <c r="AA148" s="82"/>
      <c r="AB148" s="82"/>
      <c r="AC148" s="82"/>
      <c r="AD148" s="82"/>
    </row>
    <row r="149" spans="1:30" s="79" customFormat="1" ht="12" x14ac:dyDescent="0.25">
      <c r="A149" s="82" t="s">
        <v>142</v>
      </c>
      <c r="B149" s="6">
        <v>2011</v>
      </c>
      <c r="C149" s="82" t="s">
        <v>17</v>
      </c>
      <c r="D149" s="6">
        <v>233854</v>
      </c>
      <c r="E149" s="6">
        <v>100</v>
      </c>
      <c r="F149" s="6">
        <v>100</v>
      </c>
      <c r="G149" s="6">
        <v>100</v>
      </c>
      <c r="H149" s="6">
        <v>0</v>
      </c>
      <c r="I149" s="6">
        <v>0</v>
      </c>
      <c r="J149" s="6">
        <v>0</v>
      </c>
      <c r="K149" s="6">
        <v>100</v>
      </c>
      <c r="L149" s="6">
        <v>100</v>
      </c>
      <c r="M149" s="6">
        <v>100</v>
      </c>
      <c r="N149" s="6">
        <v>0</v>
      </c>
      <c r="O149" s="6">
        <v>0</v>
      </c>
      <c r="P149" s="6">
        <v>0</v>
      </c>
      <c r="Q149" s="6">
        <v>100</v>
      </c>
      <c r="R149" s="6">
        <v>100</v>
      </c>
      <c r="S149" s="6">
        <v>100</v>
      </c>
      <c r="T149" s="6">
        <v>0</v>
      </c>
      <c r="U149" s="6">
        <v>0</v>
      </c>
      <c r="V149" s="6">
        <v>0</v>
      </c>
      <c r="W149" s="82"/>
      <c r="X149" s="82"/>
      <c r="Y149" s="82"/>
      <c r="Z149" s="82"/>
      <c r="AA149" s="82"/>
      <c r="AB149" s="82"/>
      <c r="AC149" s="82"/>
      <c r="AD149" s="82"/>
    </row>
    <row r="150" spans="1:30" s="79" customFormat="1" ht="12" x14ac:dyDescent="0.25">
      <c r="A150" s="82" t="s">
        <v>142</v>
      </c>
      <c r="B150" s="6">
        <v>2012</v>
      </c>
      <c r="C150" s="82" t="s">
        <v>17</v>
      </c>
      <c r="D150" s="6">
        <v>233854</v>
      </c>
      <c r="E150" s="6">
        <v>100</v>
      </c>
      <c r="F150" s="6">
        <v>100</v>
      </c>
      <c r="G150" s="6">
        <v>100</v>
      </c>
      <c r="H150" s="6">
        <v>0</v>
      </c>
      <c r="I150" s="6">
        <v>0</v>
      </c>
      <c r="J150" s="6">
        <v>0</v>
      </c>
      <c r="K150" s="6">
        <v>100</v>
      </c>
      <c r="L150" s="6">
        <v>100</v>
      </c>
      <c r="M150" s="6">
        <v>100</v>
      </c>
      <c r="N150" s="6">
        <v>0</v>
      </c>
      <c r="O150" s="6">
        <v>0</v>
      </c>
      <c r="P150" s="6">
        <v>0</v>
      </c>
      <c r="Q150" s="6">
        <v>100</v>
      </c>
      <c r="R150" s="6">
        <v>100</v>
      </c>
      <c r="S150" s="6">
        <v>100</v>
      </c>
      <c r="T150" s="6">
        <v>0</v>
      </c>
      <c r="U150" s="6">
        <v>0</v>
      </c>
      <c r="V150" s="6">
        <v>0</v>
      </c>
      <c r="W150" s="82"/>
      <c r="X150" s="82"/>
      <c r="Y150" s="82"/>
      <c r="Z150" s="82"/>
      <c r="AA150" s="82"/>
      <c r="AB150" s="82"/>
      <c r="AC150" s="82"/>
      <c r="AD150" s="82"/>
    </row>
    <row r="151" spans="1:30" s="79" customFormat="1" ht="12" x14ac:dyDescent="0.25">
      <c r="A151" s="82" t="s">
        <v>142</v>
      </c>
      <c r="B151" s="6">
        <v>2013</v>
      </c>
      <c r="C151" s="82" t="s">
        <v>17</v>
      </c>
      <c r="D151" s="6">
        <v>233980</v>
      </c>
      <c r="E151" s="6">
        <v>100</v>
      </c>
      <c r="F151" s="6">
        <v>100</v>
      </c>
      <c r="G151" s="6">
        <v>100</v>
      </c>
      <c r="H151" s="6">
        <v>0</v>
      </c>
      <c r="I151" s="6">
        <v>0</v>
      </c>
      <c r="J151" s="6">
        <v>0</v>
      </c>
      <c r="K151" s="6">
        <v>100</v>
      </c>
      <c r="L151" s="6">
        <v>100</v>
      </c>
      <c r="M151" s="6">
        <v>100</v>
      </c>
      <c r="N151" s="6">
        <v>0</v>
      </c>
      <c r="O151" s="6">
        <v>0</v>
      </c>
      <c r="P151" s="6">
        <v>0</v>
      </c>
      <c r="Q151" s="6">
        <v>100</v>
      </c>
      <c r="R151" s="6">
        <v>100</v>
      </c>
      <c r="S151" s="6">
        <v>100</v>
      </c>
      <c r="T151" s="6">
        <v>0</v>
      </c>
      <c r="U151" s="6">
        <v>0</v>
      </c>
      <c r="V151" s="6">
        <v>0</v>
      </c>
      <c r="W151" s="82"/>
      <c r="X151" s="82"/>
      <c r="Y151" s="82"/>
      <c r="Z151" s="82"/>
      <c r="AA151" s="82"/>
      <c r="AB151" s="82"/>
      <c r="AC151" s="82"/>
      <c r="AD151" s="82"/>
    </row>
    <row r="152" spans="1:30" s="79" customFormat="1" ht="12" x14ac:dyDescent="0.25">
      <c r="A152" s="82" t="s">
        <v>142</v>
      </c>
      <c r="B152" s="6">
        <v>2014</v>
      </c>
      <c r="C152" s="82" t="s">
        <v>17</v>
      </c>
      <c r="D152" s="6">
        <v>236142</v>
      </c>
      <c r="E152" s="6">
        <v>100</v>
      </c>
      <c r="F152" s="6">
        <v>100</v>
      </c>
      <c r="G152" s="6">
        <v>100</v>
      </c>
      <c r="H152" s="6">
        <v>0</v>
      </c>
      <c r="I152" s="6">
        <v>0</v>
      </c>
      <c r="J152" s="6">
        <v>0</v>
      </c>
      <c r="K152" s="6">
        <v>100</v>
      </c>
      <c r="L152" s="6">
        <v>100</v>
      </c>
      <c r="M152" s="6">
        <v>100</v>
      </c>
      <c r="N152" s="6">
        <v>0</v>
      </c>
      <c r="O152" s="6">
        <v>0</v>
      </c>
      <c r="P152" s="6">
        <v>0</v>
      </c>
      <c r="Q152" s="6">
        <v>100</v>
      </c>
      <c r="R152" s="6">
        <v>100</v>
      </c>
      <c r="S152" s="6">
        <v>100</v>
      </c>
      <c r="T152" s="6">
        <v>0</v>
      </c>
      <c r="U152" s="6">
        <v>0</v>
      </c>
      <c r="V152" s="6">
        <v>0</v>
      </c>
      <c r="W152" s="82"/>
      <c r="X152" s="82"/>
      <c r="Y152" s="82"/>
      <c r="Z152" s="82"/>
      <c r="AA152" s="82"/>
      <c r="AB152" s="82"/>
      <c r="AC152" s="82"/>
      <c r="AD152" s="82"/>
    </row>
    <row r="153" spans="1:30" s="79" customFormat="1" ht="12" x14ac:dyDescent="0.25">
      <c r="A153" s="82" t="s">
        <v>142</v>
      </c>
      <c r="B153" s="6">
        <v>2015</v>
      </c>
      <c r="C153" s="82" t="s">
        <v>17</v>
      </c>
      <c r="D153" s="6">
        <v>235163</v>
      </c>
      <c r="E153" s="6">
        <v>100</v>
      </c>
      <c r="F153" s="6">
        <v>100</v>
      </c>
      <c r="G153" s="6">
        <v>100</v>
      </c>
      <c r="H153" s="6">
        <v>0</v>
      </c>
      <c r="I153" s="6">
        <v>0</v>
      </c>
      <c r="J153" s="6">
        <v>0</v>
      </c>
      <c r="K153" s="6">
        <v>100</v>
      </c>
      <c r="L153" s="6">
        <v>100</v>
      </c>
      <c r="M153" s="6">
        <v>100</v>
      </c>
      <c r="N153" s="6">
        <v>0</v>
      </c>
      <c r="O153" s="6">
        <v>0</v>
      </c>
      <c r="P153" s="6">
        <v>0</v>
      </c>
      <c r="Q153" s="6">
        <v>100</v>
      </c>
      <c r="R153" s="6">
        <v>100</v>
      </c>
      <c r="S153" s="6">
        <v>100</v>
      </c>
      <c r="T153" s="6">
        <v>0</v>
      </c>
      <c r="U153" s="6">
        <v>0</v>
      </c>
      <c r="V153" s="6">
        <v>0</v>
      </c>
      <c r="W153" s="82"/>
      <c r="X153" s="82"/>
      <c r="Y153" s="82"/>
      <c r="Z153" s="82"/>
      <c r="AA153" s="82"/>
      <c r="AB153" s="82"/>
      <c r="AC153" s="82"/>
      <c r="AD153" s="82"/>
    </row>
    <row r="154" spans="1:30" s="79" customFormat="1" ht="12" x14ac:dyDescent="0.25">
      <c r="A154" s="82" t="s">
        <v>142</v>
      </c>
      <c r="B154" s="6">
        <v>2016</v>
      </c>
      <c r="C154" s="82" t="s">
        <v>17</v>
      </c>
      <c r="D154" s="6">
        <v>235125</v>
      </c>
      <c r="E154" s="6">
        <v>100</v>
      </c>
      <c r="F154" s="6">
        <v>100</v>
      </c>
      <c r="G154" s="6">
        <v>100</v>
      </c>
      <c r="H154" s="6">
        <v>0</v>
      </c>
      <c r="I154" s="6">
        <v>0</v>
      </c>
      <c r="J154" s="6">
        <v>0</v>
      </c>
      <c r="K154" s="6">
        <v>100</v>
      </c>
      <c r="L154" s="6">
        <v>100</v>
      </c>
      <c r="M154" s="6">
        <v>100</v>
      </c>
      <c r="N154" s="6">
        <v>0</v>
      </c>
      <c r="O154" s="6">
        <v>0</v>
      </c>
      <c r="P154" s="6">
        <v>0</v>
      </c>
      <c r="Q154" s="6">
        <v>100</v>
      </c>
      <c r="R154" s="6">
        <v>100</v>
      </c>
      <c r="S154" s="6">
        <v>100</v>
      </c>
      <c r="T154" s="6">
        <v>0</v>
      </c>
      <c r="U154" s="6">
        <v>0</v>
      </c>
      <c r="V154" s="6">
        <v>0</v>
      </c>
      <c r="W154" s="82"/>
      <c r="X154" s="82"/>
      <c r="Y154" s="82"/>
      <c r="Z154" s="82"/>
      <c r="AA154" s="82"/>
      <c r="AB154" s="82"/>
      <c r="AC154" s="82"/>
      <c r="AD154" s="82"/>
    </row>
    <row r="155" spans="1:30" s="79" customFormat="1" ht="12" x14ac:dyDescent="0.25">
      <c r="A155" s="82" t="s">
        <v>142</v>
      </c>
      <c r="B155" s="6">
        <v>2017</v>
      </c>
      <c r="C155" s="82" t="s">
        <v>17</v>
      </c>
      <c r="D155" s="6">
        <v>233191</v>
      </c>
      <c r="E155" s="6">
        <v>100</v>
      </c>
      <c r="F155" s="6">
        <v>100</v>
      </c>
      <c r="G155" s="6">
        <v>100</v>
      </c>
      <c r="H155" s="6">
        <v>0</v>
      </c>
      <c r="I155" s="6">
        <v>0</v>
      </c>
      <c r="J155" s="6">
        <v>0</v>
      </c>
      <c r="K155" s="6">
        <v>100</v>
      </c>
      <c r="L155" s="6">
        <v>100</v>
      </c>
      <c r="M155" s="6">
        <v>100</v>
      </c>
      <c r="N155" s="6">
        <v>0</v>
      </c>
      <c r="O155" s="6">
        <v>0</v>
      </c>
      <c r="P155" s="6">
        <v>0</v>
      </c>
      <c r="Q155" s="6">
        <v>100</v>
      </c>
      <c r="R155" s="6">
        <v>100</v>
      </c>
      <c r="S155" s="6">
        <v>100</v>
      </c>
      <c r="T155" s="6">
        <v>0</v>
      </c>
      <c r="U155" s="6">
        <v>0</v>
      </c>
      <c r="V155" s="6">
        <v>0</v>
      </c>
      <c r="W155" s="82"/>
      <c r="X155" s="82"/>
      <c r="Y155" s="82"/>
      <c r="Z155" s="82"/>
      <c r="AA155" s="82"/>
      <c r="AB155" s="82"/>
      <c r="AC155" s="82"/>
      <c r="AD155" s="82"/>
    </row>
    <row r="156" spans="1:30" s="79" customFormat="1" ht="12" x14ac:dyDescent="0.25">
      <c r="A156" s="82" t="s">
        <v>142</v>
      </c>
      <c r="B156" s="6">
        <v>2018</v>
      </c>
      <c r="C156" s="82" t="s">
        <v>17</v>
      </c>
      <c r="D156" s="6">
        <v>232943</v>
      </c>
      <c r="E156" s="6">
        <v>100</v>
      </c>
      <c r="F156" s="6">
        <v>100</v>
      </c>
      <c r="G156" s="6">
        <v>100</v>
      </c>
      <c r="H156" s="6">
        <v>0</v>
      </c>
      <c r="I156" s="6">
        <v>0</v>
      </c>
      <c r="J156" s="6">
        <v>0</v>
      </c>
      <c r="K156" s="6">
        <v>100</v>
      </c>
      <c r="L156" s="6">
        <v>100</v>
      </c>
      <c r="M156" s="6">
        <v>100</v>
      </c>
      <c r="N156" s="6">
        <v>0</v>
      </c>
      <c r="O156" s="6">
        <v>0</v>
      </c>
      <c r="P156" s="6">
        <v>0</v>
      </c>
      <c r="Q156" s="6">
        <v>100</v>
      </c>
      <c r="R156" s="6">
        <v>100</v>
      </c>
      <c r="S156" s="6">
        <v>100</v>
      </c>
      <c r="T156" s="6">
        <v>0</v>
      </c>
      <c r="U156" s="6">
        <v>0</v>
      </c>
      <c r="V156" s="6">
        <v>0</v>
      </c>
      <c r="W156" s="82"/>
      <c r="X156" s="82"/>
      <c r="Y156" s="82"/>
      <c r="Z156" s="82"/>
      <c r="AA156" s="82"/>
      <c r="AB156" s="82"/>
      <c r="AC156" s="82"/>
      <c r="AD156" s="82"/>
    </row>
    <row r="157" spans="1:30" s="79" customFormat="1" ht="12" x14ac:dyDescent="0.25">
      <c r="A157" s="82" t="s">
        <v>142</v>
      </c>
      <c r="B157" s="6">
        <v>2019</v>
      </c>
      <c r="C157" s="82" t="s">
        <v>17</v>
      </c>
      <c r="D157" s="6">
        <v>233331</v>
      </c>
      <c r="E157" s="6">
        <v>100</v>
      </c>
      <c r="F157" s="6">
        <v>100</v>
      </c>
      <c r="G157" s="6">
        <v>100</v>
      </c>
      <c r="H157" s="6">
        <v>0</v>
      </c>
      <c r="I157" s="6">
        <v>0</v>
      </c>
      <c r="J157" s="6">
        <v>0</v>
      </c>
      <c r="K157" s="6">
        <v>100</v>
      </c>
      <c r="L157" s="6">
        <v>100</v>
      </c>
      <c r="M157" s="6">
        <v>100</v>
      </c>
      <c r="N157" s="6">
        <v>0</v>
      </c>
      <c r="O157" s="6">
        <v>0</v>
      </c>
      <c r="P157" s="6">
        <v>0</v>
      </c>
      <c r="Q157" s="6">
        <v>100</v>
      </c>
      <c r="R157" s="6">
        <v>100</v>
      </c>
      <c r="S157" s="6">
        <v>100</v>
      </c>
      <c r="T157" s="6">
        <v>0</v>
      </c>
      <c r="U157" s="6">
        <v>0</v>
      </c>
      <c r="V157" s="6">
        <v>0</v>
      </c>
      <c r="W157" s="82"/>
      <c r="X157" s="82"/>
      <c r="Y157" s="82"/>
      <c r="Z157" s="82"/>
      <c r="AA157" s="82"/>
      <c r="AB157" s="82"/>
      <c r="AC157" s="82"/>
      <c r="AD157" s="82"/>
    </row>
    <row r="158" spans="1:30" s="79" customFormat="1" ht="12" x14ac:dyDescent="0.25">
      <c r="A158" s="82" t="s">
        <v>142</v>
      </c>
      <c r="B158" s="6">
        <v>2020</v>
      </c>
      <c r="C158" s="82" t="s">
        <v>17</v>
      </c>
      <c r="D158" s="6">
        <v>231569</v>
      </c>
      <c r="E158" s="6">
        <v>100</v>
      </c>
      <c r="F158" s="6">
        <v>100</v>
      </c>
      <c r="G158" s="6">
        <v>100</v>
      </c>
      <c r="H158" s="6">
        <v>0</v>
      </c>
      <c r="I158" s="6">
        <v>0</v>
      </c>
      <c r="J158" s="6">
        <v>0</v>
      </c>
      <c r="K158" s="6">
        <v>100</v>
      </c>
      <c r="L158" s="6">
        <v>100</v>
      </c>
      <c r="M158" s="6">
        <v>100</v>
      </c>
      <c r="N158" s="6">
        <v>0</v>
      </c>
      <c r="O158" s="6">
        <v>0</v>
      </c>
      <c r="P158" s="6">
        <v>0</v>
      </c>
      <c r="Q158" s="6">
        <v>100</v>
      </c>
      <c r="R158" s="6">
        <v>100</v>
      </c>
      <c r="S158" s="6">
        <v>100</v>
      </c>
      <c r="T158" s="6">
        <v>0</v>
      </c>
      <c r="U158" s="6">
        <v>0</v>
      </c>
      <c r="V158" s="6">
        <v>0</v>
      </c>
      <c r="W158" s="82"/>
      <c r="X158" s="82"/>
      <c r="Y158" s="82"/>
      <c r="Z158" s="82"/>
      <c r="AA158" s="82"/>
      <c r="AB158" s="82"/>
      <c r="AC158" s="82"/>
      <c r="AD158" s="82"/>
    </row>
    <row r="159" spans="1:30" s="79" customFormat="1" ht="12" x14ac:dyDescent="0.25">
      <c r="A159" s="82" t="s">
        <v>142</v>
      </c>
      <c r="B159" s="6">
        <v>2021</v>
      </c>
      <c r="C159" s="82" t="s">
        <v>17</v>
      </c>
      <c r="D159" s="6">
        <v>234534</v>
      </c>
      <c r="E159" s="6">
        <v>100</v>
      </c>
      <c r="F159" s="6">
        <v>100</v>
      </c>
      <c r="G159" s="6">
        <v>100</v>
      </c>
      <c r="H159" s="6">
        <v>0</v>
      </c>
      <c r="I159" s="6">
        <v>0</v>
      </c>
      <c r="J159" s="6">
        <v>0</v>
      </c>
      <c r="K159" s="6">
        <v>100</v>
      </c>
      <c r="L159" s="6">
        <v>100</v>
      </c>
      <c r="M159" s="6">
        <v>100</v>
      </c>
      <c r="N159" s="6">
        <v>0</v>
      </c>
      <c r="O159" s="6">
        <v>0</v>
      </c>
      <c r="P159" s="6">
        <v>0</v>
      </c>
      <c r="Q159" s="6">
        <v>100</v>
      </c>
      <c r="R159" s="6">
        <v>100</v>
      </c>
      <c r="S159" s="6">
        <v>100</v>
      </c>
      <c r="T159" s="6">
        <v>0</v>
      </c>
      <c r="U159" s="6">
        <v>0</v>
      </c>
      <c r="V159" s="6">
        <v>0</v>
      </c>
      <c r="W159" s="82"/>
      <c r="X159" s="82"/>
      <c r="Y159" s="82"/>
      <c r="Z159" s="82"/>
      <c r="AA159" s="82"/>
      <c r="AB159" s="82"/>
      <c r="AC159" s="82"/>
      <c r="AD159" s="82"/>
    </row>
    <row r="160" spans="1:30" s="79" customFormat="1" ht="12" x14ac:dyDescent="0.25">
      <c r="A160" s="82" t="s">
        <v>142</v>
      </c>
      <c r="B160" s="6">
        <v>2022</v>
      </c>
      <c r="C160" s="82" t="s">
        <v>17</v>
      </c>
      <c r="D160" s="6">
        <v>236514</v>
      </c>
      <c r="E160" s="6">
        <v>100</v>
      </c>
      <c r="F160" s="6">
        <v>100</v>
      </c>
      <c r="G160" s="6">
        <v>100</v>
      </c>
      <c r="H160" s="6">
        <v>0</v>
      </c>
      <c r="I160" s="6">
        <v>0</v>
      </c>
      <c r="J160" s="6">
        <v>0</v>
      </c>
      <c r="K160" s="6">
        <v>100</v>
      </c>
      <c r="L160" s="6">
        <v>100</v>
      </c>
      <c r="M160" s="6">
        <v>100</v>
      </c>
      <c r="N160" s="6">
        <v>0</v>
      </c>
      <c r="O160" s="6">
        <v>0</v>
      </c>
      <c r="P160" s="6">
        <v>0</v>
      </c>
      <c r="Q160" s="6">
        <v>100</v>
      </c>
      <c r="R160" s="6">
        <v>100</v>
      </c>
      <c r="S160" s="6">
        <v>100</v>
      </c>
      <c r="T160" s="6">
        <v>0</v>
      </c>
      <c r="U160" s="6">
        <v>0</v>
      </c>
      <c r="V160" s="6">
        <v>0</v>
      </c>
      <c r="W160" s="82"/>
      <c r="X160" s="82"/>
      <c r="Y160" s="82"/>
      <c r="Z160" s="82"/>
      <c r="AA160" s="82"/>
      <c r="AB160" s="82"/>
      <c r="AC160" s="82"/>
      <c r="AD160" s="82"/>
    </row>
    <row r="161" spans="1:30" s="79" customFormat="1" ht="12" x14ac:dyDescent="0.25">
      <c r="A161" s="82" t="s">
        <v>142</v>
      </c>
      <c r="B161" s="6">
        <v>2023</v>
      </c>
      <c r="C161" s="82" t="s">
        <v>17</v>
      </c>
      <c r="D161" s="6">
        <v>238232</v>
      </c>
      <c r="E161" s="6">
        <v>100</v>
      </c>
      <c r="F161" s="6">
        <v>100</v>
      </c>
      <c r="G161" s="6">
        <v>100</v>
      </c>
      <c r="H161" s="6">
        <v>0</v>
      </c>
      <c r="I161" s="6">
        <v>0</v>
      </c>
      <c r="J161" s="6">
        <v>0</v>
      </c>
      <c r="K161" s="6">
        <v>100</v>
      </c>
      <c r="L161" s="6">
        <v>100</v>
      </c>
      <c r="M161" s="6">
        <v>100</v>
      </c>
      <c r="N161" s="6">
        <v>0</v>
      </c>
      <c r="O161" s="6">
        <v>0</v>
      </c>
      <c r="P161" s="6">
        <v>0</v>
      </c>
      <c r="Q161" s="6">
        <v>100</v>
      </c>
      <c r="R161" s="6">
        <v>100</v>
      </c>
      <c r="S161" s="6">
        <v>100</v>
      </c>
      <c r="T161" s="6">
        <v>0</v>
      </c>
      <c r="U161" s="6">
        <v>0</v>
      </c>
      <c r="V161" s="6">
        <v>0</v>
      </c>
      <c r="W161" s="82"/>
      <c r="X161" s="82"/>
      <c r="Y161" s="82"/>
      <c r="Z161" s="82"/>
      <c r="AA161" s="82"/>
      <c r="AB161" s="82"/>
      <c r="AC161" s="82"/>
      <c r="AD161" s="82"/>
    </row>
    <row r="162" spans="1:30" s="79" customFormat="1" ht="12" x14ac:dyDescent="0.25">
      <c r="A162" s="82" t="s">
        <v>142</v>
      </c>
      <c r="B162" s="6">
        <v>2024</v>
      </c>
      <c r="C162" s="82" t="s">
        <v>17</v>
      </c>
      <c r="D162" s="6">
        <v>235369</v>
      </c>
      <c r="E162" s="6">
        <v>100</v>
      </c>
      <c r="F162" s="6">
        <v>100</v>
      </c>
      <c r="G162" s="6">
        <v>100</v>
      </c>
      <c r="H162" s="6">
        <v>0</v>
      </c>
      <c r="I162" s="6">
        <v>0</v>
      </c>
      <c r="J162" s="6">
        <v>0</v>
      </c>
      <c r="K162" s="6">
        <v>100</v>
      </c>
      <c r="L162" s="6">
        <v>100</v>
      </c>
      <c r="M162" s="6">
        <v>100</v>
      </c>
      <c r="N162" s="6">
        <v>0</v>
      </c>
      <c r="O162" s="6">
        <v>0</v>
      </c>
      <c r="P162" s="6">
        <v>0</v>
      </c>
      <c r="Q162" s="6">
        <v>100</v>
      </c>
      <c r="R162" s="6">
        <v>100</v>
      </c>
      <c r="S162" s="6">
        <v>100</v>
      </c>
      <c r="T162" s="6">
        <v>0</v>
      </c>
      <c r="U162" s="6">
        <v>0</v>
      </c>
      <c r="V162" s="6">
        <v>0</v>
      </c>
      <c r="W162" s="82"/>
      <c r="X162" s="82"/>
      <c r="Y162" s="82"/>
      <c r="Z162" s="82"/>
      <c r="AA162" s="82"/>
      <c r="AB162" s="82"/>
      <c r="AC162" s="82"/>
      <c r="AD162" s="82"/>
    </row>
    <row r="163" spans="1:30" s="79" customFormat="1" ht="12" x14ac:dyDescent="0.25">
      <c r="A163" s="82" t="s">
        <v>142</v>
      </c>
      <c r="B163" s="6">
        <v>2025</v>
      </c>
      <c r="C163" s="82" t="s">
        <v>17</v>
      </c>
      <c r="D163" s="6">
        <v>235495</v>
      </c>
      <c r="E163" s="6">
        <v>100</v>
      </c>
      <c r="F163" s="6">
        <v>100</v>
      </c>
      <c r="G163" s="6">
        <v>100</v>
      </c>
      <c r="H163" s="6">
        <v>0</v>
      </c>
      <c r="I163" s="6">
        <v>0</v>
      </c>
      <c r="J163" s="6">
        <v>0</v>
      </c>
      <c r="K163" s="6">
        <v>100</v>
      </c>
      <c r="L163" s="6">
        <v>100</v>
      </c>
      <c r="M163" s="6">
        <v>100</v>
      </c>
      <c r="N163" s="6">
        <v>0</v>
      </c>
      <c r="O163" s="6">
        <v>0</v>
      </c>
      <c r="P163" s="6">
        <v>0</v>
      </c>
      <c r="Q163" s="6">
        <v>100</v>
      </c>
      <c r="R163" s="6">
        <v>100</v>
      </c>
      <c r="S163" s="6">
        <v>100</v>
      </c>
      <c r="T163" s="6">
        <v>0</v>
      </c>
      <c r="U163" s="6">
        <v>0</v>
      </c>
      <c r="V163" s="6">
        <v>0</v>
      </c>
      <c r="W163" s="82"/>
      <c r="X163" s="82"/>
      <c r="Y163" s="82"/>
      <c r="Z163" s="82"/>
      <c r="AA163" s="82"/>
      <c r="AB163" s="82"/>
      <c r="AC163" s="82"/>
      <c r="AD163" s="82"/>
    </row>
    <row r="164" spans="1:30" s="79" customFormat="1" ht="12" x14ac:dyDescent="0.25">
      <c r="A164" s="82" t="s">
        <v>142</v>
      </c>
      <c r="B164" s="6">
        <v>2026</v>
      </c>
      <c r="C164" s="82" t="s">
        <v>17</v>
      </c>
      <c r="D164" s="6"/>
      <c r="E164" s="6">
        <v>100</v>
      </c>
      <c r="F164" s="6">
        <v>100</v>
      </c>
      <c r="G164" s="6">
        <v>100</v>
      </c>
      <c r="H164" s="6">
        <v>0</v>
      </c>
      <c r="I164" s="6">
        <v>0</v>
      </c>
      <c r="J164" s="6">
        <v>0</v>
      </c>
      <c r="K164" s="6">
        <v>100</v>
      </c>
      <c r="L164" s="6">
        <v>100</v>
      </c>
      <c r="M164" s="6">
        <v>100</v>
      </c>
      <c r="N164" s="6">
        <v>0</v>
      </c>
      <c r="O164" s="6">
        <v>0</v>
      </c>
      <c r="P164" s="6">
        <v>0</v>
      </c>
      <c r="Q164" s="6">
        <v>100</v>
      </c>
      <c r="R164" s="6">
        <v>100</v>
      </c>
      <c r="S164" s="6">
        <v>100</v>
      </c>
      <c r="T164" s="6">
        <v>0</v>
      </c>
      <c r="U164" s="6">
        <v>0</v>
      </c>
      <c r="V164" s="6">
        <v>0</v>
      </c>
      <c r="W164" s="82"/>
      <c r="X164" s="82"/>
      <c r="Y164" s="82"/>
      <c r="Z164" s="82"/>
      <c r="AA164" s="82"/>
      <c r="AB164" s="82"/>
      <c r="AC164" s="82"/>
      <c r="AD164" s="82"/>
    </row>
    <row r="165" spans="1:30" s="79" customFormat="1" ht="12" x14ac:dyDescent="0.25">
      <c r="A165" s="82" t="s">
        <v>142</v>
      </c>
      <c r="B165" s="6">
        <v>2027</v>
      </c>
      <c r="C165" s="82" t="s">
        <v>17</v>
      </c>
      <c r="D165" s="6"/>
      <c r="E165" s="6">
        <v>100</v>
      </c>
      <c r="F165" s="6">
        <v>100</v>
      </c>
      <c r="G165" s="6">
        <v>100</v>
      </c>
      <c r="H165" s="6">
        <v>0</v>
      </c>
      <c r="I165" s="6">
        <v>0</v>
      </c>
      <c r="J165" s="6">
        <v>0</v>
      </c>
      <c r="K165" s="6">
        <v>100</v>
      </c>
      <c r="L165" s="6">
        <v>100</v>
      </c>
      <c r="M165" s="6">
        <v>100</v>
      </c>
      <c r="N165" s="6">
        <v>0</v>
      </c>
      <c r="O165" s="6">
        <v>0</v>
      </c>
      <c r="P165" s="6">
        <v>0</v>
      </c>
      <c r="Q165" s="6">
        <v>100</v>
      </c>
      <c r="R165" s="6">
        <v>100</v>
      </c>
      <c r="S165" s="6">
        <v>100</v>
      </c>
      <c r="T165" s="6">
        <v>0</v>
      </c>
      <c r="U165" s="6">
        <v>0</v>
      </c>
      <c r="V165" s="6">
        <v>0</v>
      </c>
      <c r="W165" s="82"/>
      <c r="X165" s="82"/>
      <c r="Y165" s="82"/>
      <c r="Z165" s="82"/>
      <c r="AA165" s="82"/>
      <c r="AB165" s="82"/>
      <c r="AC165" s="82"/>
      <c r="AD165" s="82"/>
    </row>
    <row r="166" spans="1:30" s="79" customFormat="1" ht="12" x14ac:dyDescent="0.25">
      <c r="A166" s="82" t="s">
        <v>142</v>
      </c>
      <c r="B166" s="6">
        <v>2028</v>
      </c>
      <c r="C166" s="82" t="s">
        <v>17</v>
      </c>
      <c r="D166" s="6"/>
      <c r="E166" s="6">
        <v>100</v>
      </c>
      <c r="F166" s="6">
        <v>100</v>
      </c>
      <c r="G166" s="6">
        <v>100</v>
      </c>
      <c r="H166" s="6">
        <v>0</v>
      </c>
      <c r="I166" s="6">
        <v>0</v>
      </c>
      <c r="J166" s="6">
        <v>0</v>
      </c>
      <c r="K166" s="6">
        <v>100</v>
      </c>
      <c r="L166" s="6">
        <v>100</v>
      </c>
      <c r="M166" s="6">
        <v>100</v>
      </c>
      <c r="N166" s="6">
        <v>0</v>
      </c>
      <c r="O166" s="6">
        <v>0</v>
      </c>
      <c r="P166" s="6">
        <v>0</v>
      </c>
      <c r="Q166" s="6">
        <v>100</v>
      </c>
      <c r="R166" s="6">
        <v>100</v>
      </c>
      <c r="S166" s="6">
        <v>100</v>
      </c>
      <c r="T166" s="6">
        <v>0</v>
      </c>
      <c r="U166" s="6">
        <v>0</v>
      </c>
      <c r="V166" s="6">
        <v>0</v>
      </c>
      <c r="W166" s="82"/>
      <c r="X166" s="82"/>
      <c r="Y166" s="82"/>
      <c r="Z166" s="82"/>
      <c r="AA166" s="82"/>
      <c r="AB166" s="82"/>
      <c r="AC166" s="82"/>
      <c r="AD166" s="82"/>
    </row>
    <row r="167" spans="1:30" s="79" customFormat="1" ht="12" x14ac:dyDescent="0.25">
      <c r="A167" s="82" t="s">
        <v>142</v>
      </c>
      <c r="B167" s="6">
        <v>2029</v>
      </c>
      <c r="C167" s="82" t="s">
        <v>17</v>
      </c>
      <c r="D167" s="6"/>
      <c r="E167" s="6">
        <v>100</v>
      </c>
      <c r="F167" s="6">
        <v>100</v>
      </c>
      <c r="G167" s="6">
        <v>100</v>
      </c>
      <c r="H167" s="6">
        <v>0</v>
      </c>
      <c r="I167" s="6">
        <v>0</v>
      </c>
      <c r="J167" s="6">
        <v>0</v>
      </c>
      <c r="K167" s="6">
        <v>100</v>
      </c>
      <c r="L167" s="6">
        <v>100</v>
      </c>
      <c r="M167" s="6">
        <v>100</v>
      </c>
      <c r="N167" s="6">
        <v>0</v>
      </c>
      <c r="O167" s="6">
        <v>0</v>
      </c>
      <c r="P167" s="6">
        <v>0</v>
      </c>
      <c r="Q167" s="6">
        <v>100</v>
      </c>
      <c r="R167" s="6">
        <v>100</v>
      </c>
      <c r="S167" s="6">
        <v>100</v>
      </c>
      <c r="T167" s="6">
        <v>0</v>
      </c>
      <c r="U167" s="6">
        <v>0</v>
      </c>
      <c r="V167" s="6">
        <v>0</v>
      </c>
      <c r="W167" s="82"/>
      <c r="X167" s="82"/>
      <c r="Y167" s="82"/>
      <c r="Z167" s="82"/>
      <c r="AA167" s="82"/>
      <c r="AB167" s="82"/>
    </row>
    <row r="168" spans="1:30" s="79" customFormat="1" ht="12" x14ac:dyDescent="0.25">
      <c r="A168" s="82" t="s">
        <v>142</v>
      </c>
      <c r="B168" s="6">
        <v>2030</v>
      </c>
      <c r="C168" s="82" t="s">
        <v>17</v>
      </c>
      <c r="D168" s="6"/>
      <c r="E168" s="6">
        <v>100</v>
      </c>
      <c r="F168" s="6">
        <v>100</v>
      </c>
      <c r="G168" s="6">
        <v>100</v>
      </c>
      <c r="H168" s="6">
        <v>0</v>
      </c>
      <c r="I168" s="6">
        <v>0</v>
      </c>
      <c r="J168" s="6">
        <v>0</v>
      </c>
      <c r="K168" s="6">
        <v>100</v>
      </c>
      <c r="L168" s="6">
        <v>100</v>
      </c>
      <c r="M168" s="6">
        <v>100</v>
      </c>
      <c r="N168" s="6">
        <v>0</v>
      </c>
      <c r="O168" s="6">
        <v>0</v>
      </c>
      <c r="P168" s="6">
        <v>0</v>
      </c>
      <c r="Q168" s="6">
        <v>100</v>
      </c>
      <c r="R168" s="6">
        <v>100</v>
      </c>
      <c r="S168" s="6">
        <v>100</v>
      </c>
      <c r="T168" s="6">
        <v>0</v>
      </c>
      <c r="U168" s="6">
        <v>0</v>
      </c>
      <c r="V168" s="6">
        <v>0</v>
      </c>
      <c r="W168" s="82"/>
      <c r="X168" s="82"/>
      <c r="Y168" s="82"/>
      <c r="Z168" s="82"/>
      <c r="AA168" s="82"/>
      <c r="AB168" s="82"/>
    </row>
    <row r="169" spans="1:30" ht="15.6" x14ac:dyDescent="0.3">
      <c r="A169" s="83" t="s">
        <v>142</v>
      </c>
      <c r="B169" s="6">
        <v>2000</v>
      </c>
      <c r="C169" s="83" t="s">
        <v>18</v>
      </c>
      <c r="D169" s="6">
        <v>172806</v>
      </c>
      <c r="E169" s="6">
        <v>100</v>
      </c>
      <c r="F169" s="6">
        <v>100</v>
      </c>
      <c r="G169" s="6">
        <v>100</v>
      </c>
      <c r="H169" s="6">
        <v>0</v>
      </c>
      <c r="I169" s="6">
        <v>0</v>
      </c>
      <c r="J169" s="6">
        <v>0</v>
      </c>
      <c r="K169" s="6">
        <v>100</v>
      </c>
      <c r="L169" s="6">
        <v>100</v>
      </c>
      <c r="M169" s="6">
        <v>100</v>
      </c>
      <c r="N169" s="6">
        <v>0</v>
      </c>
      <c r="O169" s="6">
        <v>0</v>
      </c>
      <c r="P169" s="6">
        <v>0</v>
      </c>
      <c r="Q169" s="6">
        <v>100</v>
      </c>
      <c r="R169" s="6">
        <v>100</v>
      </c>
      <c r="S169" s="6">
        <v>100</v>
      </c>
      <c r="T169" s="6">
        <v>0</v>
      </c>
      <c r="U169" s="6">
        <v>0</v>
      </c>
      <c r="V169" s="6">
        <v>0</v>
      </c>
      <c r="W169" s="83"/>
      <c r="X169" s="83"/>
      <c r="Y169" s="83"/>
      <c r="Z169" s="83"/>
      <c r="AA169" s="83"/>
      <c r="AB169" s="83"/>
    </row>
    <row r="170" spans="1:30" ht="15.6" x14ac:dyDescent="0.3">
      <c r="A170" s="83" t="s">
        <v>142</v>
      </c>
      <c r="B170" s="6">
        <v>2001</v>
      </c>
      <c r="C170" s="83" t="s">
        <v>18</v>
      </c>
      <c r="D170" s="6">
        <v>172806</v>
      </c>
      <c r="E170" s="6">
        <v>100</v>
      </c>
      <c r="F170" s="6">
        <v>100</v>
      </c>
      <c r="G170" s="6">
        <v>100</v>
      </c>
      <c r="H170" s="6">
        <v>0</v>
      </c>
      <c r="I170" s="6">
        <v>0</v>
      </c>
      <c r="J170" s="6">
        <v>0</v>
      </c>
      <c r="K170" s="6">
        <v>100</v>
      </c>
      <c r="L170" s="6">
        <v>100</v>
      </c>
      <c r="M170" s="6">
        <v>100</v>
      </c>
      <c r="N170" s="6">
        <v>0</v>
      </c>
      <c r="O170" s="6">
        <v>0</v>
      </c>
      <c r="P170" s="6">
        <v>0</v>
      </c>
      <c r="Q170" s="6">
        <v>100</v>
      </c>
      <c r="R170" s="6">
        <v>100</v>
      </c>
      <c r="S170" s="6">
        <v>100</v>
      </c>
      <c r="T170" s="6">
        <v>0</v>
      </c>
      <c r="U170" s="6">
        <v>0</v>
      </c>
      <c r="V170" s="6">
        <v>0</v>
      </c>
      <c r="W170" s="83"/>
      <c r="X170" s="83"/>
      <c r="Y170" s="83"/>
      <c r="Z170" s="83"/>
      <c r="AA170" s="83"/>
      <c r="AB170" s="83"/>
    </row>
    <row r="171" spans="1:30" ht="15.6" x14ac:dyDescent="0.3">
      <c r="A171" s="83" t="s">
        <v>142</v>
      </c>
      <c r="B171" s="6">
        <v>2002</v>
      </c>
      <c r="C171" s="83" t="s">
        <v>18</v>
      </c>
      <c r="D171" s="6">
        <v>172806</v>
      </c>
      <c r="E171" s="6">
        <v>100</v>
      </c>
      <c r="F171" s="6">
        <v>100</v>
      </c>
      <c r="G171" s="6">
        <v>100</v>
      </c>
      <c r="H171" s="6">
        <v>0</v>
      </c>
      <c r="I171" s="6">
        <v>0</v>
      </c>
      <c r="J171" s="6">
        <v>0</v>
      </c>
      <c r="K171" s="6">
        <v>100</v>
      </c>
      <c r="L171" s="6">
        <v>100</v>
      </c>
      <c r="M171" s="6">
        <v>100</v>
      </c>
      <c r="N171" s="6">
        <v>0</v>
      </c>
      <c r="O171" s="6">
        <v>0</v>
      </c>
      <c r="P171" s="6">
        <v>0</v>
      </c>
      <c r="Q171" s="6">
        <v>100</v>
      </c>
      <c r="R171" s="6">
        <v>100</v>
      </c>
      <c r="S171" s="6">
        <v>100</v>
      </c>
      <c r="T171" s="6">
        <v>0</v>
      </c>
      <c r="U171" s="6">
        <v>0</v>
      </c>
      <c r="V171" s="6">
        <v>0</v>
      </c>
      <c r="W171" s="83"/>
      <c r="X171" s="83"/>
      <c r="Y171" s="83"/>
      <c r="Z171" s="83"/>
      <c r="AA171" s="83"/>
      <c r="AB171" s="83"/>
    </row>
    <row r="172" spans="1:30" ht="15.6" x14ac:dyDescent="0.3">
      <c r="A172" s="83" t="s">
        <v>142</v>
      </c>
      <c r="B172" s="6">
        <v>2003</v>
      </c>
      <c r="C172" s="83" t="s">
        <v>18</v>
      </c>
      <c r="D172" s="6">
        <v>172806</v>
      </c>
      <c r="E172" s="6">
        <v>100</v>
      </c>
      <c r="F172" s="6">
        <v>100</v>
      </c>
      <c r="G172" s="6">
        <v>100</v>
      </c>
      <c r="H172" s="6">
        <v>0</v>
      </c>
      <c r="I172" s="6">
        <v>0</v>
      </c>
      <c r="J172" s="6">
        <v>0</v>
      </c>
      <c r="K172" s="6">
        <v>100</v>
      </c>
      <c r="L172" s="6">
        <v>100</v>
      </c>
      <c r="M172" s="6">
        <v>100</v>
      </c>
      <c r="N172" s="6">
        <v>0</v>
      </c>
      <c r="O172" s="6">
        <v>0</v>
      </c>
      <c r="P172" s="6">
        <v>0</v>
      </c>
      <c r="Q172" s="6">
        <v>100</v>
      </c>
      <c r="R172" s="6">
        <v>100</v>
      </c>
      <c r="S172" s="6">
        <v>100</v>
      </c>
      <c r="T172" s="6">
        <v>0</v>
      </c>
      <c r="U172" s="6">
        <v>0</v>
      </c>
      <c r="V172" s="6">
        <v>0</v>
      </c>
      <c r="W172" s="83"/>
      <c r="X172" s="83"/>
      <c r="Y172" s="83"/>
      <c r="Z172" s="83"/>
      <c r="AA172" s="83"/>
      <c r="AB172" s="83"/>
    </row>
    <row r="173" spans="1:30" ht="15.6" x14ac:dyDescent="0.3">
      <c r="A173" s="83" t="s">
        <v>142</v>
      </c>
      <c r="B173" s="6">
        <v>2004</v>
      </c>
      <c r="C173" s="83" t="s">
        <v>18</v>
      </c>
      <c r="D173" s="6">
        <v>172806</v>
      </c>
      <c r="E173" s="6">
        <v>100</v>
      </c>
      <c r="F173" s="6">
        <v>100</v>
      </c>
      <c r="G173" s="6">
        <v>100</v>
      </c>
      <c r="H173" s="6">
        <v>0</v>
      </c>
      <c r="I173" s="6">
        <v>0</v>
      </c>
      <c r="J173" s="6">
        <v>0</v>
      </c>
      <c r="K173" s="6">
        <v>100</v>
      </c>
      <c r="L173" s="6">
        <v>100</v>
      </c>
      <c r="M173" s="6">
        <v>100</v>
      </c>
      <c r="N173" s="6">
        <v>0</v>
      </c>
      <c r="O173" s="6">
        <v>0</v>
      </c>
      <c r="P173" s="6">
        <v>0</v>
      </c>
      <c r="Q173" s="6">
        <v>100</v>
      </c>
      <c r="R173" s="6">
        <v>100</v>
      </c>
      <c r="S173" s="6">
        <v>100</v>
      </c>
      <c r="T173" s="6">
        <v>0</v>
      </c>
      <c r="U173" s="6">
        <v>0</v>
      </c>
      <c r="V173" s="6">
        <v>0</v>
      </c>
      <c r="W173" s="83"/>
      <c r="X173" s="83"/>
      <c r="Y173" s="83"/>
      <c r="Z173" s="83"/>
      <c r="AA173" s="83"/>
      <c r="AB173" s="83"/>
    </row>
    <row r="174" spans="1:30" ht="15.6" x14ac:dyDescent="0.3">
      <c r="A174" s="83" t="s">
        <v>142</v>
      </c>
      <c r="B174" s="6">
        <v>2005</v>
      </c>
      <c r="C174" s="83" t="s">
        <v>18</v>
      </c>
      <c r="D174" s="6">
        <v>172806</v>
      </c>
      <c r="E174" s="6">
        <v>100</v>
      </c>
      <c r="F174" s="6">
        <v>100</v>
      </c>
      <c r="G174" s="6">
        <v>100</v>
      </c>
      <c r="H174" s="6">
        <v>0</v>
      </c>
      <c r="I174" s="6">
        <v>0</v>
      </c>
      <c r="J174" s="6">
        <v>0</v>
      </c>
      <c r="K174" s="6">
        <v>100</v>
      </c>
      <c r="L174" s="6">
        <v>100</v>
      </c>
      <c r="M174" s="6">
        <v>100</v>
      </c>
      <c r="N174" s="6">
        <v>0</v>
      </c>
      <c r="O174" s="6">
        <v>0</v>
      </c>
      <c r="P174" s="6">
        <v>0</v>
      </c>
      <c r="Q174" s="6">
        <v>100</v>
      </c>
      <c r="R174" s="6">
        <v>100</v>
      </c>
      <c r="S174" s="6">
        <v>100</v>
      </c>
      <c r="T174" s="6">
        <v>0</v>
      </c>
      <c r="U174" s="6">
        <v>0</v>
      </c>
      <c r="V174" s="6">
        <v>0</v>
      </c>
      <c r="W174" s="83"/>
      <c r="X174" s="83"/>
      <c r="Y174" s="83"/>
      <c r="Z174" s="83"/>
      <c r="AA174" s="83"/>
      <c r="AB174" s="83"/>
    </row>
    <row r="175" spans="1:30" ht="15.6" x14ac:dyDescent="0.3">
      <c r="A175" s="83" t="s">
        <v>142</v>
      </c>
      <c r="B175" s="6">
        <v>2006</v>
      </c>
      <c r="C175" s="83" t="s">
        <v>18</v>
      </c>
      <c r="D175" s="6">
        <v>172806</v>
      </c>
      <c r="E175" s="6">
        <v>100</v>
      </c>
      <c r="F175" s="6">
        <v>100</v>
      </c>
      <c r="G175" s="6">
        <v>100</v>
      </c>
      <c r="H175" s="6">
        <v>0</v>
      </c>
      <c r="I175" s="6">
        <v>0</v>
      </c>
      <c r="J175" s="6">
        <v>0</v>
      </c>
      <c r="K175" s="6">
        <v>100</v>
      </c>
      <c r="L175" s="6">
        <v>100</v>
      </c>
      <c r="M175" s="6">
        <v>100</v>
      </c>
      <c r="N175" s="6">
        <v>0</v>
      </c>
      <c r="O175" s="6">
        <v>0</v>
      </c>
      <c r="P175" s="6">
        <v>0</v>
      </c>
      <c r="Q175" s="6">
        <v>100</v>
      </c>
      <c r="R175" s="6">
        <v>100</v>
      </c>
      <c r="S175" s="6">
        <v>100</v>
      </c>
      <c r="T175" s="6">
        <v>0</v>
      </c>
      <c r="U175" s="6">
        <v>0</v>
      </c>
      <c r="V175" s="6">
        <v>0</v>
      </c>
      <c r="W175" s="83"/>
      <c r="X175" s="83"/>
      <c r="Y175" s="83"/>
      <c r="Z175" s="83"/>
      <c r="AA175" s="83"/>
      <c r="AB175" s="83"/>
    </row>
    <row r="176" spans="1:30" ht="15.6" x14ac:dyDescent="0.3">
      <c r="A176" s="83" t="s">
        <v>142</v>
      </c>
      <c r="B176" s="6">
        <v>2007</v>
      </c>
      <c r="C176" s="83" t="s">
        <v>18</v>
      </c>
      <c r="D176" s="6">
        <v>172806</v>
      </c>
      <c r="E176" s="6">
        <v>100</v>
      </c>
      <c r="F176" s="6">
        <v>100</v>
      </c>
      <c r="G176" s="6">
        <v>100</v>
      </c>
      <c r="H176" s="6">
        <v>0</v>
      </c>
      <c r="I176" s="6">
        <v>0</v>
      </c>
      <c r="J176" s="6">
        <v>0</v>
      </c>
      <c r="K176" s="6">
        <v>100</v>
      </c>
      <c r="L176" s="6">
        <v>100</v>
      </c>
      <c r="M176" s="6">
        <v>100</v>
      </c>
      <c r="N176" s="6">
        <v>0</v>
      </c>
      <c r="O176" s="6">
        <v>0</v>
      </c>
      <c r="P176" s="6">
        <v>0</v>
      </c>
      <c r="Q176" s="6">
        <v>100</v>
      </c>
      <c r="R176" s="6">
        <v>100</v>
      </c>
      <c r="S176" s="6">
        <v>100</v>
      </c>
      <c r="T176" s="6">
        <v>0</v>
      </c>
      <c r="U176" s="6">
        <v>0</v>
      </c>
      <c r="V176" s="6">
        <v>0</v>
      </c>
      <c r="W176" s="83"/>
      <c r="X176" s="83"/>
      <c r="Y176" s="83"/>
      <c r="Z176" s="83"/>
      <c r="AA176" s="83"/>
      <c r="AB176" s="83"/>
    </row>
    <row r="177" spans="1:28" ht="15.6" x14ac:dyDescent="0.3">
      <c r="A177" s="83" t="s">
        <v>142</v>
      </c>
      <c r="B177" s="6">
        <v>2008</v>
      </c>
      <c r="C177" s="83" t="s">
        <v>18</v>
      </c>
      <c r="D177" s="6">
        <v>172806</v>
      </c>
      <c r="E177" s="6">
        <v>100</v>
      </c>
      <c r="F177" s="6">
        <v>100</v>
      </c>
      <c r="G177" s="6">
        <v>100</v>
      </c>
      <c r="H177" s="6">
        <v>0</v>
      </c>
      <c r="I177" s="6">
        <v>0</v>
      </c>
      <c r="J177" s="6">
        <v>0</v>
      </c>
      <c r="K177" s="6">
        <v>100</v>
      </c>
      <c r="L177" s="6">
        <v>100</v>
      </c>
      <c r="M177" s="6">
        <v>100</v>
      </c>
      <c r="N177" s="6">
        <v>0</v>
      </c>
      <c r="O177" s="6">
        <v>0</v>
      </c>
      <c r="P177" s="6">
        <v>0</v>
      </c>
      <c r="Q177" s="6">
        <v>100</v>
      </c>
      <c r="R177" s="6">
        <v>100</v>
      </c>
      <c r="S177" s="6">
        <v>100</v>
      </c>
      <c r="T177" s="6">
        <v>0</v>
      </c>
      <c r="U177" s="6">
        <v>0</v>
      </c>
      <c r="V177" s="6">
        <v>0</v>
      </c>
      <c r="W177" s="83"/>
      <c r="X177" s="83"/>
      <c r="Y177" s="83"/>
      <c r="Z177" s="83"/>
      <c r="AA177" s="83"/>
      <c r="AB177" s="83"/>
    </row>
    <row r="178" spans="1:28" ht="15.6" x14ac:dyDescent="0.3">
      <c r="A178" s="83" t="s">
        <v>142</v>
      </c>
      <c r="B178" s="6">
        <v>2009</v>
      </c>
      <c r="C178" s="83" t="s">
        <v>18</v>
      </c>
      <c r="D178" s="6">
        <v>172806</v>
      </c>
      <c r="E178" s="6">
        <v>100</v>
      </c>
      <c r="F178" s="6">
        <v>100</v>
      </c>
      <c r="G178" s="6">
        <v>100</v>
      </c>
      <c r="H178" s="6">
        <v>0</v>
      </c>
      <c r="I178" s="6">
        <v>0</v>
      </c>
      <c r="J178" s="6">
        <v>0</v>
      </c>
      <c r="K178" s="6">
        <v>100</v>
      </c>
      <c r="L178" s="6">
        <v>100</v>
      </c>
      <c r="M178" s="6">
        <v>100</v>
      </c>
      <c r="N178" s="6">
        <v>0</v>
      </c>
      <c r="O178" s="6">
        <v>0</v>
      </c>
      <c r="P178" s="6">
        <v>0</v>
      </c>
      <c r="Q178" s="6">
        <v>100</v>
      </c>
      <c r="R178" s="6">
        <v>100</v>
      </c>
      <c r="S178" s="6">
        <v>100</v>
      </c>
      <c r="T178" s="6">
        <v>0</v>
      </c>
      <c r="U178" s="6">
        <v>0</v>
      </c>
      <c r="V178" s="6">
        <v>0</v>
      </c>
      <c r="W178" s="83"/>
      <c r="X178" s="83"/>
      <c r="Y178" s="83"/>
      <c r="Z178" s="83"/>
      <c r="AA178" s="83"/>
      <c r="AB178" s="83"/>
    </row>
    <row r="179" spans="1:28" ht="15.6" x14ac:dyDescent="0.3">
      <c r="A179" s="83" t="s">
        <v>142</v>
      </c>
      <c r="B179" s="6">
        <v>2010</v>
      </c>
      <c r="C179" s="83" t="s">
        <v>18</v>
      </c>
      <c r="D179" s="6">
        <v>172806</v>
      </c>
      <c r="E179" s="6">
        <v>100</v>
      </c>
      <c r="F179" s="6">
        <v>100</v>
      </c>
      <c r="G179" s="6">
        <v>100</v>
      </c>
      <c r="H179" s="6">
        <v>0</v>
      </c>
      <c r="I179" s="6">
        <v>0</v>
      </c>
      <c r="J179" s="6">
        <v>0</v>
      </c>
      <c r="K179" s="6">
        <v>100</v>
      </c>
      <c r="L179" s="6">
        <v>100</v>
      </c>
      <c r="M179" s="6">
        <v>100</v>
      </c>
      <c r="N179" s="6">
        <v>0</v>
      </c>
      <c r="O179" s="6">
        <v>0</v>
      </c>
      <c r="P179" s="6">
        <v>0</v>
      </c>
      <c r="Q179" s="6">
        <v>100</v>
      </c>
      <c r="R179" s="6">
        <v>100</v>
      </c>
      <c r="S179" s="6">
        <v>100</v>
      </c>
      <c r="T179" s="6">
        <v>0</v>
      </c>
      <c r="U179" s="6">
        <v>0</v>
      </c>
      <c r="V179" s="6">
        <v>0</v>
      </c>
      <c r="W179" s="83"/>
      <c r="X179" s="83"/>
      <c r="Y179" s="83"/>
      <c r="Z179" s="83"/>
      <c r="AA179" s="83"/>
      <c r="AB179" s="83"/>
    </row>
    <row r="180" spans="1:28" ht="15.6" x14ac:dyDescent="0.3">
      <c r="A180" s="83" t="s">
        <v>142</v>
      </c>
      <c r="B180" s="6">
        <v>2011</v>
      </c>
      <c r="C180" s="83" t="s">
        <v>18</v>
      </c>
      <c r="D180" s="6">
        <v>172806</v>
      </c>
      <c r="E180" s="6">
        <v>100</v>
      </c>
      <c r="F180" s="6">
        <v>100</v>
      </c>
      <c r="G180" s="6">
        <v>100</v>
      </c>
      <c r="H180" s="6">
        <v>0</v>
      </c>
      <c r="I180" s="6">
        <v>0</v>
      </c>
      <c r="J180" s="6">
        <v>0</v>
      </c>
      <c r="K180" s="6">
        <v>100</v>
      </c>
      <c r="L180" s="6">
        <v>100</v>
      </c>
      <c r="M180" s="6">
        <v>100</v>
      </c>
      <c r="N180" s="6">
        <v>0</v>
      </c>
      <c r="O180" s="6">
        <v>0</v>
      </c>
      <c r="P180" s="6">
        <v>0</v>
      </c>
      <c r="Q180" s="6">
        <v>100</v>
      </c>
      <c r="R180" s="6">
        <v>100</v>
      </c>
      <c r="S180" s="6">
        <v>100</v>
      </c>
      <c r="T180" s="6">
        <v>0</v>
      </c>
      <c r="U180" s="6">
        <v>0</v>
      </c>
      <c r="V180" s="6">
        <v>0</v>
      </c>
      <c r="W180" s="83"/>
      <c r="X180" s="83"/>
      <c r="Y180" s="83"/>
      <c r="Z180" s="83"/>
      <c r="AA180" s="83"/>
      <c r="AB180" s="83"/>
    </row>
    <row r="181" spans="1:28" ht="15.6" x14ac:dyDescent="0.3">
      <c r="A181" s="83" t="s">
        <v>142</v>
      </c>
      <c r="B181" s="6">
        <v>2012</v>
      </c>
      <c r="C181" s="83" t="s">
        <v>18</v>
      </c>
      <c r="D181" s="6">
        <v>172806</v>
      </c>
      <c r="E181" s="6">
        <v>100</v>
      </c>
      <c r="F181" s="6">
        <v>100</v>
      </c>
      <c r="G181" s="6">
        <v>100</v>
      </c>
      <c r="H181" s="6">
        <v>0</v>
      </c>
      <c r="I181" s="6">
        <v>0</v>
      </c>
      <c r="J181" s="6">
        <v>0</v>
      </c>
      <c r="K181" s="6">
        <v>100</v>
      </c>
      <c r="L181" s="6">
        <v>100</v>
      </c>
      <c r="M181" s="6">
        <v>100</v>
      </c>
      <c r="N181" s="6">
        <v>0</v>
      </c>
      <c r="O181" s="6">
        <v>0</v>
      </c>
      <c r="P181" s="6">
        <v>0</v>
      </c>
      <c r="Q181" s="6">
        <v>100</v>
      </c>
      <c r="R181" s="6">
        <v>100</v>
      </c>
      <c r="S181" s="6">
        <v>100</v>
      </c>
      <c r="T181" s="6">
        <v>0</v>
      </c>
      <c r="U181" s="6">
        <v>0</v>
      </c>
      <c r="V181" s="6">
        <v>0</v>
      </c>
      <c r="W181" s="83"/>
      <c r="X181" s="83"/>
      <c r="Y181" s="83"/>
      <c r="Z181" s="83"/>
      <c r="AA181" s="83"/>
      <c r="AB181" s="83"/>
    </row>
    <row r="182" spans="1:28" ht="15.6" x14ac:dyDescent="0.3">
      <c r="A182" s="83" t="s">
        <v>142</v>
      </c>
      <c r="B182" s="6">
        <v>2013</v>
      </c>
      <c r="C182" s="83" t="s">
        <v>18</v>
      </c>
      <c r="D182" s="6">
        <v>171318</v>
      </c>
      <c r="E182" s="6">
        <v>100</v>
      </c>
      <c r="F182" s="6">
        <v>100</v>
      </c>
      <c r="G182" s="6">
        <v>100</v>
      </c>
      <c r="H182" s="6">
        <v>0</v>
      </c>
      <c r="I182" s="6">
        <v>0</v>
      </c>
      <c r="J182" s="6">
        <v>0</v>
      </c>
      <c r="K182" s="6">
        <v>100</v>
      </c>
      <c r="L182" s="6">
        <v>100</v>
      </c>
      <c r="M182" s="6">
        <v>100</v>
      </c>
      <c r="N182" s="6">
        <v>0</v>
      </c>
      <c r="O182" s="6">
        <v>0</v>
      </c>
      <c r="P182" s="6">
        <v>0</v>
      </c>
      <c r="Q182" s="6">
        <v>100</v>
      </c>
      <c r="R182" s="6">
        <v>100</v>
      </c>
      <c r="S182" s="6">
        <v>100</v>
      </c>
      <c r="T182" s="6">
        <v>0</v>
      </c>
      <c r="U182" s="6">
        <v>0</v>
      </c>
      <c r="V182" s="6">
        <v>0</v>
      </c>
      <c r="W182" s="83"/>
      <c r="X182" s="83"/>
      <c r="Y182" s="83"/>
      <c r="Z182" s="83"/>
      <c r="AA182" s="83"/>
      <c r="AB182" s="83"/>
    </row>
    <row r="183" spans="1:28" ht="15.6" x14ac:dyDescent="0.3">
      <c r="A183" s="83" t="s">
        <v>142</v>
      </c>
      <c r="B183" s="6">
        <v>2014</v>
      </c>
      <c r="C183" s="83" t="s">
        <v>18</v>
      </c>
      <c r="D183" s="6">
        <v>175799</v>
      </c>
      <c r="E183" s="6">
        <v>100</v>
      </c>
      <c r="F183" s="6">
        <v>100</v>
      </c>
      <c r="G183" s="6">
        <v>100</v>
      </c>
      <c r="H183" s="6">
        <v>0</v>
      </c>
      <c r="I183" s="6">
        <v>0</v>
      </c>
      <c r="J183" s="6">
        <v>0</v>
      </c>
      <c r="K183" s="6">
        <v>100</v>
      </c>
      <c r="L183" s="6">
        <v>100</v>
      </c>
      <c r="M183" s="6">
        <v>100</v>
      </c>
      <c r="N183" s="6">
        <v>0</v>
      </c>
      <c r="O183" s="6">
        <v>0</v>
      </c>
      <c r="P183" s="6">
        <v>0</v>
      </c>
      <c r="Q183" s="6">
        <v>100</v>
      </c>
      <c r="R183" s="6">
        <v>100</v>
      </c>
      <c r="S183" s="6">
        <v>100</v>
      </c>
      <c r="T183" s="6">
        <v>0</v>
      </c>
      <c r="U183" s="6">
        <v>0</v>
      </c>
      <c r="V183" s="6">
        <v>0</v>
      </c>
      <c r="W183" s="83"/>
      <c r="X183" s="83"/>
      <c r="Y183" s="83"/>
      <c r="Z183" s="83"/>
      <c r="AA183" s="83"/>
      <c r="AB183" s="83"/>
    </row>
    <row r="184" spans="1:28" ht="15.6" x14ac:dyDescent="0.3">
      <c r="A184" s="83" t="s">
        <v>142</v>
      </c>
      <c r="B184" s="6">
        <v>2015</v>
      </c>
      <c r="C184" s="83" t="s">
        <v>18</v>
      </c>
      <c r="D184" s="6">
        <v>172605</v>
      </c>
      <c r="E184" s="6">
        <v>100</v>
      </c>
      <c r="F184" s="6">
        <v>100</v>
      </c>
      <c r="G184" s="6">
        <v>100</v>
      </c>
      <c r="H184" s="6">
        <v>0</v>
      </c>
      <c r="I184" s="6">
        <v>0</v>
      </c>
      <c r="J184" s="6">
        <v>0</v>
      </c>
      <c r="K184" s="6">
        <v>100</v>
      </c>
      <c r="L184" s="6">
        <v>100</v>
      </c>
      <c r="M184" s="6">
        <v>100</v>
      </c>
      <c r="N184" s="6">
        <v>0</v>
      </c>
      <c r="O184" s="6">
        <v>0</v>
      </c>
      <c r="P184" s="6">
        <v>0</v>
      </c>
      <c r="Q184" s="6">
        <v>100</v>
      </c>
      <c r="R184" s="6">
        <v>100</v>
      </c>
      <c r="S184" s="6">
        <v>100</v>
      </c>
      <c r="T184" s="6">
        <v>0</v>
      </c>
      <c r="U184" s="6">
        <v>0</v>
      </c>
      <c r="V184" s="6">
        <v>0</v>
      </c>
      <c r="W184" s="83"/>
      <c r="X184" s="83"/>
      <c r="Y184" s="83"/>
      <c r="Z184" s="83"/>
      <c r="AA184" s="83"/>
      <c r="AB184" s="83"/>
    </row>
    <row r="185" spans="1:28" ht="15.6" x14ac:dyDescent="0.3">
      <c r="A185" s="83" t="s">
        <v>142</v>
      </c>
      <c r="B185" s="6">
        <v>2016</v>
      </c>
      <c r="C185" s="83" t="s">
        <v>18</v>
      </c>
      <c r="D185" s="6">
        <v>166166</v>
      </c>
      <c r="E185" s="6">
        <v>100</v>
      </c>
      <c r="F185" s="6">
        <v>100</v>
      </c>
      <c r="G185" s="6">
        <v>100</v>
      </c>
      <c r="H185" s="6">
        <v>0</v>
      </c>
      <c r="I185" s="6">
        <v>0</v>
      </c>
      <c r="J185" s="6">
        <v>0</v>
      </c>
      <c r="K185" s="6">
        <v>100</v>
      </c>
      <c r="L185" s="6">
        <v>100</v>
      </c>
      <c r="M185" s="6">
        <v>100</v>
      </c>
      <c r="N185" s="6">
        <v>0</v>
      </c>
      <c r="O185" s="6">
        <v>0</v>
      </c>
      <c r="P185" s="6">
        <v>0</v>
      </c>
      <c r="Q185" s="6">
        <v>100</v>
      </c>
      <c r="R185" s="6">
        <v>100</v>
      </c>
      <c r="S185" s="6">
        <v>100</v>
      </c>
      <c r="T185" s="6">
        <v>0</v>
      </c>
      <c r="U185" s="6">
        <v>0</v>
      </c>
      <c r="V185" s="6">
        <v>0</v>
      </c>
      <c r="W185" s="83"/>
      <c r="X185" s="83"/>
      <c r="Y185" s="83"/>
      <c r="Z185" s="83"/>
      <c r="AA185" s="83"/>
      <c r="AB185" s="83"/>
    </row>
    <row r="186" spans="1:28" ht="15.6" x14ac:dyDescent="0.3">
      <c r="A186" s="83" t="s">
        <v>142</v>
      </c>
      <c r="B186" s="6">
        <v>2017</v>
      </c>
      <c r="C186" s="83" t="s">
        <v>18</v>
      </c>
      <c r="D186" s="6">
        <v>159256</v>
      </c>
      <c r="E186" s="6">
        <v>100</v>
      </c>
      <c r="F186" s="6">
        <v>100</v>
      </c>
      <c r="G186" s="6">
        <v>100</v>
      </c>
      <c r="H186" s="6">
        <v>0</v>
      </c>
      <c r="I186" s="6">
        <v>0</v>
      </c>
      <c r="J186" s="6">
        <v>0</v>
      </c>
      <c r="K186" s="6">
        <v>100</v>
      </c>
      <c r="L186" s="6">
        <v>100</v>
      </c>
      <c r="M186" s="6">
        <v>100</v>
      </c>
      <c r="N186" s="6">
        <v>0</v>
      </c>
      <c r="O186" s="6">
        <v>0</v>
      </c>
      <c r="P186" s="6">
        <v>0</v>
      </c>
      <c r="Q186" s="6">
        <v>100</v>
      </c>
      <c r="R186" s="6">
        <v>100</v>
      </c>
      <c r="S186" s="6">
        <v>100</v>
      </c>
      <c r="T186" s="6">
        <v>0</v>
      </c>
      <c r="U186" s="6">
        <v>0</v>
      </c>
      <c r="V186" s="6">
        <v>0</v>
      </c>
      <c r="W186" s="83"/>
      <c r="X186" s="83"/>
      <c r="Y186" s="83"/>
      <c r="Z186" s="83"/>
      <c r="AA186" s="83"/>
      <c r="AB186" s="83"/>
    </row>
    <row r="187" spans="1:28" ht="15.6" x14ac:dyDescent="0.3">
      <c r="A187" s="83" t="s">
        <v>142</v>
      </c>
      <c r="B187" s="6">
        <v>2018</v>
      </c>
      <c r="C187" s="83" t="s">
        <v>18</v>
      </c>
      <c r="D187" s="6">
        <v>157504</v>
      </c>
      <c r="E187" s="6">
        <v>100</v>
      </c>
      <c r="F187" s="6">
        <v>100</v>
      </c>
      <c r="G187" s="6">
        <v>100</v>
      </c>
      <c r="H187" s="6">
        <v>0</v>
      </c>
      <c r="I187" s="6">
        <v>0</v>
      </c>
      <c r="J187" s="6">
        <v>0</v>
      </c>
      <c r="K187" s="6">
        <v>100</v>
      </c>
      <c r="L187" s="6">
        <v>100</v>
      </c>
      <c r="M187" s="6">
        <v>100</v>
      </c>
      <c r="N187" s="6">
        <v>0</v>
      </c>
      <c r="O187" s="6">
        <v>0</v>
      </c>
      <c r="P187" s="6">
        <v>0</v>
      </c>
      <c r="Q187" s="6">
        <v>100</v>
      </c>
      <c r="R187" s="6">
        <v>100</v>
      </c>
      <c r="S187" s="6">
        <v>100</v>
      </c>
      <c r="T187" s="6">
        <v>0</v>
      </c>
      <c r="U187" s="6">
        <v>0</v>
      </c>
      <c r="V187" s="6">
        <v>0</v>
      </c>
      <c r="W187" s="83"/>
      <c r="X187" s="83"/>
      <c r="Y187" s="83"/>
      <c r="Z187" s="83"/>
      <c r="AA187" s="83"/>
      <c r="AB187" s="83"/>
    </row>
    <row r="188" spans="1:28" ht="15.6" x14ac:dyDescent="0.3">
      <c r="A188" s="83" t="s">
        <v>142</v>
      </c>
      <c r="B188" s="6">
        <v>2019</v>
      </c>
      <c r="C188" s="83" t="s">
        <v>18</v>
      </c>
      <c r="D188" s="6">
        <v>157032</v>
      </c>
      <c r="E188" s="6">
        <v>100</v>
      </c>
      <c r="F188" s="6">
        <v>100</v>
      </c>
      <c r="G188" s="6">
        <v>100</v>
      </c>
      <c r="H188" s="6">
        <v>0</v>
      </c>
      <c r="I188" s="6">
        <v>0</v>
      </c>
      <c r="J188" s="6">
        <v>0</v>
      </c>
      <c r="K188" s="6">
        <v>100</v>
      </c>
      <c r="L188" s="6">
        <v>100</v>
      </c>
      <c r="M188" s="6">
        <v>100</v>
      </c>
      <c r="N188" s="6">
        <v>0</v>
      </c>
      <c r="O188" s="6">
        <v>0</v>
      </c>
      <c r="P188" s="6">
        <v>0</v>
      </c>
      <c r="Q188" s="6">
        <v>100</v>
      </c>
      <c r="R188" s="6">
        <v>100</v>
      </c>
      <c r="S188" s="6">
        <v>100</v>
      </c>
      <c r="T188" s="6">
        <v>0</v>
      </c>
      <c r="U188" s="6">
        <v>0</v>
      </c>
      <c r="V188" s="6">
        <v>0</v>
      </c>
      <c r="W188" s="83"/>
      <c r="X188" s="83"/>
      <c r="Y188" s="83"/>
      <c r="Z188" s="83"/>
      <c r="AA188" s="83"/>
      <c r="AB188" s="83"/>
    </row>
    <row r="189" spans="1:28" ht="15.6" x14ac:dyDescent="0.3">
      <c r="A189" s="83" t="s">
        <v>142</v>
      </c>
      <c r="B189" s="6">
        <v>2020</v>
      </c>
      <c r="C189" s="83" t="s">
        <v>18</v>
      </c>
      <c r="D189" s="6">
        <v>159989</v>
      </c>
      <c r="E189" s="6">
        <v>100</v>
      </c>
      <c r="F189" s="6">
        <v>100</v>
      </c>
      <c r="G189" s="6">
        <v>100</v>
      </c>
      <c r="H189" s="6">
        <v>0</v>
      </c>
      <c r="I189" s="6">
        <v>0</v>
      </c>
      <c r="J189" s="6">
        <v>0</v>
      </c>
      <c r="K189" s="6">
        <v>100</v>
      </c>
      <c r="L189" s="6">
        <v>100</v>
      </c>
      <c r="M189" s="6">
        <v>100</v>
      </c>
      <c r="N189" s="6">
        <v>0</v>
      </c>
      <c r="O189" s="6">
        <v>0</v>
      </c>
      <c r="P189" s="6">
        <v>0</v>
      </c>
      <c r="Q189" s="6">
        <v>100</v>
      </c>
      <c r="R189" s="6">
        <v>100</v>
      </c>
      <c r="S189" s="6">
        <v>100</v>
      </c>
      <c r="T189" s="6">
        <v>0</v>
      </c>
      <c r="U189" s="6">
        <v>0</v>
      </c>
      <c r="V189" s="6">
        <v>0</v>
      </c>
      <c r="W189" s="83"/>
      <c r="X189" s="83"/>
      <c r="Y189" s="83"/>
      <c r="Z189" s="83"/>
      <c r="AA189" s="83"/>
      <c r="AB189" s="83"/>
    </row>
    <row r="190" spans="1:28" ht="15.6" x14ac:dyDescent="0.3">
      <c r="A190" s="83" t="s">
        <v>142</v>
      </c>
      <c r="B190" s="6">
        <v>2021</v>
      </c>
      <c r="C190" s="83" t="s">
        <v>18</v>
      </c>
      <c r="D190" s="6">
        <v>162235</v>
      </c>
      <c r="E190" s="6">
        <v>100</v>
      </c>
      <c r="F190" s="6">
        <v>100</v>
      </c>
      <c r="G190" s="6">
        <v>100</v>
      </c>
      <c r="H190" s="6">
        <v>0</v>
      </c>
      <c r="I190" s="6">
        <v>0</v>
      </c>
      <c r="J190" s="6">
        <v>0</v>
      </c>
      <c r="K190" s="6">
        <v>100</v>
      </c>
      <c r="L190" s="6">
        <v>100</v>
      </c>
      <c r="M190" s="6">
        <v>100</v>
      </c>
      <c r="N190" s="6">
        <v>0</v>
      </c>
      <c r="O190" s="6">
        <v>0</v>
      </c>
      <c r="P190" s="6">
        <v>0</v>
      </c>
      <c r="Q190" s="6">
        <v>100</v>
      </c>
      <c r="R190" s="6">
        <v>100</v>
      </c>
      <c r="S190" s="6">
        <v>100</v>
      </c>
      <c r="T190" s="6">
        <v>0</v>
      </c>
      <c r="U190" s="6">
        <v>0</v>
      </c>
      <c r="V190" s="6">
        <v>0</v>
      </c>
      <c r="W190" s="83"/>
      <c r="X190" s="83"/>
      <c r="Y190" s="83"/>
      <c r="Z190" s="83"/>
      <c r="AA190" s="83"/>
      <c r="AB190" s="83"/>
    </row>
    <row r="191" spans="1:28" ht="15.6" x14ac:dyDescent="0.3">
      <c r="A191" s="83" t="s">
        <v>142</v>
      </c>
      <c r="B191" s="6">
        <v>2022</v>
      </c>
      <c r="C191" s="83" t="s">
        <v>18</v>
      </c>
      <c r="D191" s="6">
        <v>161871</v>
      </c>
      <c r="E191" s="6">
        <v>100</v>
      </c>
      <c r="F191" s="6">
        <v>100</v>
      </c>
      <c r="G191" s="6">
        <v>100</v>
      </c>
      <c r="H191" s="6">
        <v>0</v>
      </c>
      <c r="I191" s="6">
        <v>0</v>
      </c>
      <c r="J191" s="6">
        <v>0</v>
      </c>
      <c r="K191" s="6">
        <v>100</v>
      </c>
      <c r="L191" s="6">
        <v>100</v>
      </c>
      <c r="M191" s="6">
        <v>100</v>
      </c>
      <c r="N191" s="6">
        <v>0</v>
      </c>
      <c r="O191" s="6">
        <v>0</v>
      </c>
      <c r="P191" s="6">
        <v>0</v>
      </c>
      <c r="Q191" s="6">
        <v>100</v>
      </c>
      <c r="R191" s="6">
        <v>100</v>
      </c>
      <c r="S191" s="6">
        <v>100</v>
      </c>
      <c r="T191" s="6">
        <v>0</v>
      </c>
      <c r="U191" s="6">
        <v>0</v>
      </c>
      <c r="V191" s="6">
        <v>0</v>
      </c>
      <c r="W191" s="83"/>
      <c r="X191" s="83"/>
      <c r="Y191" s="83"/>
      <c r="Z191" s="83"/>
      <c r="AA191" s="83"/>
      <c r="AB191" s="83"/>
    </row>
    <row r="192" spans="1:28" ht="15.6" x14ac:dyDescent="0.3">
      <c r="A192" s="83" t="s">
        <v>142</v>
      </c>
      <c r="B192" s="6">
        <v>2023</v>
      </c>
      <c r="C192" s="83" t="s">
        <v>18</v>
      </c>
      <c r="D192" s="6">
        <v>158849</v>
      </c>
      <c r="E192" s="6">
        <v>100</v>
      </c>
      <c r="F192" s="6">
        <v>100</v>
      </c>
      <c r="G192" s="6">
        <v>100</v>
      </c>
      <c r="H192" s="6">
        <v>0</v>
      </c>
      <c r="I192" s="6">
        <v>0</v>
      </c>
      <c r="J192" s="6">
        <v>0</v>
      </c>
      <c r="K192" s="6">
        <v>100</v>
      </c>
      <c r="L192" s="6">
        <v>100</v>
      </c>
      <c r="M192" s="6">
        <v>100</v>
      </c>
      <c r="N192" s="6">
        <v>0</v>
      </c>
      <c r="O192" s="6">
        <v>0</v>
      </c>
      <c r="P192" s="6">
        <v>0</v>
      </c>
      <c r="Q192" s="6">
        <v>100</v>
      </c>
      <c r="R192" s="6">
        <v>100</v>
      </c>
      <c r="S192" s="6">
        <v>100</v>
      </c>
      <c r="T192" s="6">
        <v>0</v>
      </c>
      <c r="U192" s="6">
        <v>0</v>
      </c>
      <c r="V192" s="6">
        <v>0</v>
      </c>
      <c r="W192" s="83"/>
      <c r="X192" s="83"/>
      <c r="Y192" s="83"/>
      <c r="Z192" s="83"/>
      <c r="AA192" s="83"/>
      <c r="AB192" s="83"/>
    </row>
    <row r="193" spans="1:28" ht="15.6" x14ac:dyDescent="0.3">
      <c r="A193" s="83" t="s">
        <v>142</v>
      </c>
      <c r="B193" s="6">
        <v>2024</v>
      </c>
      <c r="C193" s="83" t="s">
        <v>18</v>
      </c>
      <c r="D193" s="6">
        <v>154943</v>
      </c>
      <c r="E193" s="6">
        <v>100</v>
      </c>
      <c r="F193" s="6">
        <v>100</v>
      </c>
      <c r="G193" s="6">
        <v>100</v>
      </c>
      <c r="H193" s="6">
        <v>0</v>
      </c>
      <c r="I193" s="6">
        <v>0</v>
      </c>
      <c r="J193" s="6">
        <v>0</v>
      </c>
      <c r="K193" s="6">
        <v>100</v>
      </c>
      <c r="L193" s="6">
        <v>100</v>
      </c>
      <c r="M193" s="6">
        <v>100</v>
      </c>
      <c r="N193" s="6">
        <v>0</v>
      </c>
      <c r="O193" s="6">
        <v>0</v>
      </c>
      <c r="P193" s="6">
        <v>0</v>
      </c>
      <c r="Q193" s="6">
        <v>100</v>
      </c>
      <c r="R193" s="6">
        <v>100</v>
      </c>
      <c r="S193" s="6">
        <v>100</v>
      </c>
      <c r="T193" s="6">
        <v>0</v>
      </c>
      <c r="U193" s="6">
        <v>0</v>
      </c>
      <c r="V193" s="6">
        <v>0</v>
      </c>
      <c r="W193" s="83"/>
      <c r="X193" s="83"/>
      <c r="Y193" s="83"/>
      <c r="Z193" s="83"/>
      <c r="AA193" s="83"/>
      <c r="AB193" s="83"/>
    </row>
    <row r="194" spans="1:28" ht="15.6" x14ac:dyDescent="0.3">
      <c r="A194" s="83" t="s">
        <v>142</v>
      </c>
      <c r="B194" s="6">
        <v>2025</v>
      </c>
      <c r="C194" s="83" t="s">
        <v>18</v>
      </c>
      <c r="D194" s="6">
        <v>153455</v>
      </c>
      <c r="E194" s="6">
        <v>100</v>
      </c>
      <c r="F194" s="6">
        <v>100</v>
      </c>
      <c r="G194" s="6">
        <v>100</v>
      </c>
      <c r="H194" s="6">
        <v>0</v>
      </c>
      <c r="I194" s="6">
        <v>0</v>
      </c>
      <c r="J194" s="6">
        <v>0</v>
      </c>
      <c r="K194" s="6">
        <v>100</v>
      </c>
      <c r="L194" s="6">
        <v>100</v>
      </c>
      <c r="M194" s="6">
        <v>100</v>
      </c>
      <c r="N194" s="6">
        <v>0</v>
      </c>
      <c r="O194" s="6">
        <v>0</v>
      </c>
      <c r="P194" s="6">
        <v>0</v>
      </c>
      <c r="Q194" s="6">
        <v>100</v>
      </c>
      <c r="R194" s="6">
        <v>100</v>
      </c>
      <c r="S194" s="6">
        <v>100</v>
      </c>
      <c r="T194" s="6">
        <v>0</v>
      </c>
      <c r="U194" s="6">
        <v>0</v>
      </c>
      <c r="V194" s="6">
        <v>0</v>
      </c>
      <c r="W194" s="83"/>
      <c r="X194" s="83"/>
      <c r="Y194" s="83"/>
      <c r="Z194" s="83"/>
      <c r="AA194" s="83"/>
      <c r="AB194" s="83"/>
    </row>
    <row r="195" spans="1:28" ht="15.6" x14ac:dyDescent="0.3">
      <c r="A195" s="83" t="s">
        <v>142</v>
      </c>
      <c r="B195" s="6">
        <v>2026</v>
      </c>
      <c r="C195" s="83" t="s">
        <v>18</v>
      </c>
      <c r="D195" s="6"/>
      <c r="E195" s="6">
        <v>100</v>
      </c>
      <c r="F195" s="6">
        <v>100</v>
      </c>
      <c r="G195" s="6">
        <v>100</v>
      </c>
      <c r="H195" s="6">
        <v>0</v>
      </c>
      <c r="I195" s="6">
        <v>0</v>
      </c>
      <c r="J195" s="6">
        <v>0</v>
      </c>
      <c r="K195" s="6">
        <v>100</v>
      </c>
      <c r="L195" s="6">
        <v>100</v>
      </c>
      <c r="M195" s="6">
        <v>100</v>
      </c>
      <c r="N195" s="6">
        <v>0</v>
      </c>
      <c r="O195" s="6">
        <v>0</v>
      </c>
      <c r="P195" s="6">
        <v>0</v>
      </c>
      <c r="Q195" s="6">
        <v>100</v>
      </c>
      <c r="R195" s="6">
        <v>100</v>
      </c>
      <c r="S195" s="6">
        <v>100</v>
      </c>
      <c r="T195" s="6">
        <v>0</v>
      </c>
      <c r="U195" s="6">
        <v>0</v>
      </c>
      <c r="V195" s="6">
        <v>0</v>
      </c>
      <c r="W195" s="83"/>
      <c r="X195" s="83"/>
      <c r="Y195" s="83"/>
      <c r="Z195" s="83"/>
      <c r="AA195" s="83"/>
      <c r="AB195" s="83"/>
    </row>
    <row r="196" spans="1:28" ht="15.6" x14ac:dyDescent="0.3">
      <c r="A196" s="83" t="s">
        <v>142</v>
      </c>
      <c r="B196" s="6">
        <v>2027</v>
      </c>
      <c r="C196" s="83" t="s">
        <v>18</v>
      </c>
      <c r="D196" s="6"/>
      <c r="E196" s="6">
        <v>100</v>
      </c>
      <c r="F196" s="6">
        <v>100</v>
      </c>
      <c r="G196" s="6">
        <v>100</v>
      </c>
      <c r="H196" s="6">
        <v>0</v>
      </c>
      <c r="I196" s="6">
        <v>0</v>
      </c>
      <c r="J196" s="6">
        <v>0</v>
      </c>
      <c r="K196" s="6">
        <v>100</v>
      </c>
      <c r="L196" s="6">
        <v>100</v>
      </c>
      <c r="M196" s="6">
        <v>100</v>
      </c>
      <c r="N196" s="6">
        <v>0</v>
      </c>
      <c r="O196" s="6">
        <v>0</v>
      </c>
      <c r="P196" s="6">
        <v>0</v>
      </c>
      <c r="Q196" s="6">
        <v>100</v>
      </c>
      <c r="R196" s="6">
        <v>100</v>
      </c>
      <c r="S196" s="6">
        <v>100</v>
      </c>
      <c r="T196" s="6">
        <v>0</v>
      </c>
      <c r="U196" s="6">
        <v>0</v>
      </c>
      <c r="V196" s="6">
        <v>0</v>
      </c>
      <c r="W196" s="83"/>
      <c r="X196" s="83"/>
      <c r="Y196" s="83"/>
      <c r="Z196" s="83"/>
      <c r="AA196" s="83"/>
      <c r="AB196" s="83"/>
    </row>
    <row r="197" spans="1:28" ht="15.6" x14ac:dyDescent="0.3">
      <c r="A197" s="83" t="s">
        <v>142</v>
      </c>
      <c r="B197" s="6">
        <v>2028</v>
      </c>
      <c r="C197" s="83" t="s">
        <v>18</v>
      </c>
      <c r="D197" s="6"/>
      <c r="E197" s="6">
        <v>100</v>
      </c>
      <c r="F197" s="6">
        <v>100</v>
      </c>
      <c r="G197" s="6">
        <v>100</v>
      </c>
      <c r="H197" s="6">
        <v>0</v>
      </c>
      <c r="I197" s="6">
        <v>0</v>
      </c>
      <c r="J197" s="6">
        <v>0</v>
      </c>
      <c r="K197" s="6">
        <v>100</v>
      </c>
      <c r="L197" s="6">
        <v>100</v>
      </c>
      <c r="M197" s="6">
        <v>100</v>
      </c>
      <c r="N197" s="6">
        <v>0</v>
      </c>
      <c r="O197" s="6">
        <v>0</v>
      </c>
      <c r="P197" s="6">
        <v>0</v>
      </c>
      <c r="Q197" s="6">
        <v>100</v>
      </c>
      <c r="R197" s="6">
        <v>100</v>
      </c>
      <c r="S197" s="6">
        <v>100</v>
      </c>
      <c r="T197" s="6">
        <v>0</v>
      </c>
      <c r="U197" s="6">
        <v>0</v>
      </c>
      <c r="V197" s="6">
        <v>0</v>
      </c>
      <c r="W197" s="83"/>
      <c r="X197" s="83"/>
      <c r="Y197" s="83"/>
      <c r="Z197" s="83"/>
      <c r="AA197" s="83"/>
      <c r="AB197" s="83"/>
    </row>
    <row r="198" spans="1:28" ht="15.6" x14ac:dyDescent="0.3">
      <c r="A198" s="83" t="s">
        <v>142</v>
      </c>
      <c r="B198" s="6">
        <v>2029</v>
      </c>
      <c r="C198" s="83" t="s">
        <v>18</v>
      </c>
      <c r="D198" s="6"/>
      <c r="E198" s="6">
        <v>100</v>
      </c>
      <c r="F198" s="6">
        <v>100</v>
      </c>
      <c r="G198" s="6">
        <v>100</v>
      </c>
      <c r="H198" s="6">
        <v>0</v>
      </c>
      <c r="I198" s="6">
        <v>0</v>
      </c>
      <c r="J198" s="6">
        <v>0</v>
      </c>
      <c r="K198" s="6">
        <v>100</v>
      </c>
      <c r="L198" s="6">
        <v>100</v>
      </c>
      <c r="M198" s="6">
        <v>100</v>
      </c>
      <c r="N198" s="6">
        <v>0</v>
      </c>
      <c r="O198" s="6">
        <v>0</v>
      </c>
      <c r="P198" s="6">
        <v>0</v>
      </c>
      <c r="Q198" s="6">
        <v>100</v>
      </c>
      <c r="R198" s="6">
        <v>100</v>
      </c>
      <c r="S198" s="6">
        <v>100</v>
      </c>
      <c r="T198" s="6">
        <v>0</v>
      </c>
      <c r="U198" s="6">
        <v>0</v>
      </c>
      <c r="V198" s="6">
        <v>0</v>
      </c>
      <c r="W198" s="83"/>
      <c r="X198" s="83"/>
      <c r="Y198" s="83"/>
      <c r="Z198" s="83"/>
      <c r="AA198" s="83"/>
      <c r="AB198" s="83"/>
    </row>
    <row r="199" spans="1:28" ht="15.6" x14ac:dyDescent="0.3">
      <c r="A199" s="83" t="s">
        <v>142</v>
      </c>
      <c r="B199" s="6">
        <v>2030</v>
      </c>
      <c r="C199" s="83" t="s">
        <v>18</v>
      </c>
      <c r="D199" s="6"/>
      <c r="E199" s="6">
        <v>100</v>
      </c>
      <c r="F199" s="6">
        <v>100</v>
      </c>
      <c r="G199" s="6">
        <v>100</v>
      </c>
      <c r="H199" s="6">
        <v>0</v>
      </c>
      <c r="I199" s="6">
        <v>0</v>
      </c>
      <c r="J199" s="6">
        <v>0</v>
      </c>
      <c r="K199" s="6">
        <v>100</v>
      </c>
      <c r="L199" s="6">
        <v>100</v>
      </c>
      <c r="M199" s="6">
        <v>100</v>
      </c>
      <c r="N199" s="6">
        <v>0</v>
      </c>
      <c r="O199" s="6">
        <v>0</v>
      </c>
      <c r="P199" s="6">
        <v>0</v>
      </c>
      <c r="Q199" s="6">
        <v>100</v>
      </c>
      <c r="R199" s="6">
        <v>100</v>
      </c>
      <c r="S199" s="6">
        <v>100</v>
      </c>
      <c r="T199" s="6">
        <v>0</v>
      </c>
      <c r="U199" s="6">
        <v>0</v>
      </c>
      <c r="V199" s="6">
        <v>0</v>
      </c>
      <c r="W199" s="83"/>
      <c r="X199" s="83"/>
      <c r="Y199" s="83"/>
      <c r="Z199" s="83"/>
      <c r="AA199" s="83"/>
      <c r="AB199" s="83"/>
    </row>
    <row r="200" spans="1:28" ht="15.6" x14ac:dyDescent="0.3">
      <c r="A200" s="83"/>
      <c r="B200" s="84"/>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row>
    <row r="201" spans="1:28" ht="15.6" x14ac:dyDescent="0.3">
      <c r="A201" s="83"/>
      <c r="B201" s="84"/>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row>
    <row r="202" spans="1:28" ht="15.6" x14ac:dyDescent="0.3">
      <c r="A202" s="83"/>
      <c r="B202" s="84"/>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row>
    <row r="203" spans="1:28" ht="15.6" x14ac:dyDescent="0.3">
      <c r="A203" s="83"/>
      <c r="B203" s="84"/>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row>
    <row r="204" spans="1:28" ht="15.6" x14ac:dyDescent="0.3">
      <c r="A204" s="83"/>
      <c r="B204" s="84"/>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row>
    <row r="205" spans="1:28" ht="15.6" x14ac:dyDescent="0.3">
      <c r="A205" s="83"/>
      <c r="B205" s="84"/>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row>
    <row r="206" spans="1:28" ht="15.6" x14ac:dyDescent="0.3">
      <c r="A206" s="83"/>
      <c r="B206" s="84"/>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row>
    <row r="207" spans="1:28" ht="15.6" x14ac:dyDescent="0.3">
      <c r="A207" s="83"/>
      <c r="B207" s="84"/>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row>
    <row r="208" spans="1:28" ht="15.6" x14ac:dyDescent="0.3">
      <c r="A208" s="83"/>
      <c r="B208" s="84"/>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row>
    <row r="209" spans="1:28" ht="15.6" x14ac:dyDescent="0.3">
      <c r="A209" s="83"/>
      <c r="B209" s="84"/>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row>
    <row r="210" spans="1:28" ht="15.6" x14ac:dyDescent="0.3">
      <c r="A210" s="83"/>
      <c r="B210" s="84"/>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c r="AA210" s="83"/>
      <c r="AB210" s="83"/>
    </row>
    <row r="211" spans="1:28" ht="15.6" x14ac:dyDescent="0.3">
      <c r="A211" s="83"/>
      <c r="B211" s="84"/>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c r="AA211" s="83"/>
      <c r="AB211" s="83"/>
    </row>
    <row r="212" spans="1:28" ht="15.6" x14ac:dyDescent="0.3">
      <c r="A212" s="83"/>
      <c r="B212" s="84"/>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row>
    <row r="213" spans="1:28" ht="15.6" x14ac:dyDescent="0.3">
      <c r="A213" s="83"/>
      <c r="B213" s="84"/>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c r="AA213" s="83"/>
      <c r="AB213" s="83"/>
    </row>
    <row r="214" spans="1:28" ht="15.6" x14ac:dyDescent="0.3">
      <c r="A214" s="83"/>
      <c r="B214" s="84"/>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row>
    <row r="215" spans="1:28" ht="15.6" x14ac:dyDescent="0.3">
      <c r="A215" s="83"/>
      <c r="B215" s="84"/>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row>
    <row r="216" spans="1:28" ht="15.6" x14ac:dyDescent="0.3">
      <c r="A216" s="83"/>
      <c r="B216" s="84"/>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row>
    <row r="217" spans="1:28" ht="15.6" x14ac:dyDescent="0.3">
      <c r="A217" s="83"/>
      <c r="B217" s="84"/>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c r="AA217" s="83"/>
      <c r="AB217" s="83"/>
    </row>
    <row r="218" spans="1:28" ht="15.6" x14ac:dyDescent="0.3">
      <c r="A218" s="83"/>
      <c r="B218" s="84"/>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row>
    <row r="219" spans="1:28" ht="15.6" x14ac:dyDescent="0.3">
      <c r="A219" s="83"/>
      <c r="B219" s="84"/>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row>
    <row r="220" spans="1:28" ht="15.6" x14ac:dyDescent="0.3">
      <c r="A220" s="83"/>
      <c r="B220" s="84"/>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row>
    <row r="221" spans="1:28" ht="15.6" x14ac:dyDescent="0.3">
      <c r="A221" s="83"/>
      <c r="B221" s="84"/>
      <c r="C221" s="83"/>
      <c r="D221" s="83"/>
      <c r="E221" s="83"/>
      <c r="F221" s="83"/>
      <c r="G221" s="83"/>
      <c r="H221" s="83"/>
      <c r="I221" s="83"/>
      <c r="J221" s="83"/>
      <c r="K221" s="83"/>
      <c r="L221" s="83"/>
      <c r="M221" s="83"/>
      <c r="N221" s="83"/>
      <c r="O221" s="83"/>
      <c r="P221" s="83"/>
      <c r="Q221" s="83"/>
      <c r="R221" s="83"/>
      <c r="S221" s="83"/>
      <c r="T221" s="83"/>
      <c r="U221" s="83"/>
      <c r="V221" s="83"/>
      <c r="W221" s="83"/>
      <c r="X221" s="83"/>
      <c r="Y221" s="83"/>
      <c r="Z221" s="83"/>
      <c r="AA221" s="83"/>
      <c r="AB221" s="83"/>
    </row>
    <row r="222" spans="1:28" ht="15.6" x14ac:dyDescent="0.3">
      <c r="A222" s="83"/>
      <c r="B222" s="84"/>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c r="AA222" s="83"/>
      <c r="AB222" s="83"/>
    </row>
    <row r="223" spans="1:28" ht="15.6" x14ac:dyDescent="0.3">
      <c r="A223" s="83"/>
      <c r="B223" s="84"/>
      <c r="C223" s="83"/>
      <c r="D223" s="83"/>
      <c r="E223" s="83"/>
      <c r="F223" s="83"/>
      <c r="G223" s="83"/>
      <c r="H223" s="83"/>
      <c r="I223" s="83"/>
      <c r="J223" s="83"/>
      <c r="K223" s="83"/>
      <c r="L223" s="83"/>
      <c r="M223" s="83"/>
      <c r="N223" s="83"/>
      <c r="O223" s="83"/>
      <c r="P223" s="83"/>
      <c r="Q223" s="83"/>
      <c r="R223" s="83"/>
      <c r="S223" s="83"/>
      <c r="T223" s="83"/>
      <c r="U223" s="83"/>
      <c r="V223" s="83"/>
      <c r="W223" s="83"/>
      <c r="X223" s="83"/>
      <c r="Y223" s="83"/>
      <c r="Z223" s="83"/>
      <c r="AA223" s="83"/>
      <c r="AB223" s="83"/>
    </row>
    <row r="224" spans="1:28" ht="15.6" x14ac:dyDescent="0.3">
      <c r="A224" s="83"/>
      <c r="B224" s="84"/>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c r="AA224" s="83"/>
      <c r="AB224" s="83"/>
    </row>
    <row r="225" spans="1:28" ht="15.6" x14ac:dyDescent="0.3">
      <c r="A225" s="83"/>
      <c r="B225" s="84"/>
      <c r="C225" s="83"/>
      <c r="D225" s="83"/>
      <c r="E225" s="83"/>
      <c r="F225" s="83"/>
      <c r="G225" s="83"/>
      <c r="H225" s="83"/>
      <c r="I225" s="83"/>
      <c r="J225" s="83"/>
      <c r="K225" s="83"/>
      <c r="L225" s="83"/>
      <c r="M225" s="83"/>
      <c r="N225" s="83"/>
      <c r="O225" s="83"/>
      <c r="P225" s="83"/>
      <c r="Q225" s="83"/>
      <c r="R225" s="83"/>
      <c r="S225" s="83"/>
      <c r="T225" s="83"/>
      <c r="U225" s="83"/>
      <c r="V225" s="83"/>
      <c r="W225" s="83"/>
      <c r="X225" s="83"/>
      <c r="Y225" s="83"/>
      <c r="Z225" s="83"/>
      <c r="AA225" s="83"/>
      <c r="AB225" s="83"/>
    </row>
    <row r="226" spans="1:28" ht="15.6" x14ac:dyDescent="0.3">
      <c r="A226" s="83"/>
      <c r="B226" s="84"/>
      <c r="C226" s="83"/>
      <c r="D226" s="83"/>
      <c r="E226" s="83"/>
      <c r="F226" s="83"/>
      <c r="G226" s="83"/>
      <c r="H226" s="83"/>
      <c r="I226" s="83"/>
      <c r="J226" s="83"/>
      <c r="K226" s="83"/>
      <c r="L226" s="83"/>
      <c r="M226" s="83"/>
      <c r="N226" s="83"/>
      <c r="O226" s="83"/>
      <c r="P226" s="83"/>
      <c r="Q226" s="83"/>
      <c r="R226" s="83"/>
      <c r="S226" s="83"/>
      <c r="T226" s="83"/>
      <c r="U226" s="83"/>
      <c r="V226" s="83"/>
      <c r="W226" s="83"/>
      <c r="X226" s="83"/>
      <c r="Y226" s="83"/>
      <c r="Z226" s="83"/>
      <c r="AA226" s="83"/>
      <c r="AB226" s="83"/>
    </row>
    <row r="227" spans="1:28" ht="15.6" x14ac:dyDescent="0.3">
      <c r="A227" s="83"/>
      <c r="B227" s="84"/>
      <c r="C227" s="83"/>
      <c r="D227" s="83"/>
      <c r="E227" s="83"/>
      <c r="F227" s="83"/>
      <c r="G227" s="83"/>
      <c r="H227" s="83"/>
      <c r="I227" s="83"/>
      <c r="J227" s="83"/>
      <c r="K227" s="83"/>
      <c r="L227" s="83"/>
      <c r="M227" s="83"/>
      <c r="N227" s="83"/>
      <c r="O227" s="83"/>
      <c r="P227" s="83"/>
      <c r="Q227" s="83"/>
      <c r="R227" s="83"/>
      <c r="S227" s="83"/>
      <c r="T227" s="83"/>
      <c r="U227" s="83"/>
      <c r="V227" s="83"/>
      <c r="W227" s="83"/>
      <c r="X227" s="83"/>
      <c r="Y227" s="83"/>
      <c r="Z227" s="83"/>
      <c r="AA227" s="83"/>
      <c r="AB227" s="83"/>
    </row>
    <row r="228" spans="1:28" ht="15.6" x14ac:dyDescent="0.3">
      <c r="A228" s="83"/>
      <c r="B228" s="84"/>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c r="AA228" s="83"/>
      <c r="AB228" s="83"/>
    </row>
    <row r="229" spans="1:28" ht="15.6" x14ac:dyDescent="0.3">
      <c r="A229" s="83"/>
      <c r="B229" s="84"/>
      <c r="C229" s="83"/>
      <c r="D229" s="83"/>
      <c r="E229" s="83"/>
      <c r="F229" s="83"/>
      <c r="G229" s="83"/>
      <c r="H229" s="83"/>
      <c r="I229" s="83"/>
      <c r="J229" s="83"/>
      <c r="K229" s="83"/>
      <c r="L229" s="83"/>
      <c r="M229" s="83"/>
      <c r="N229" s="83"/>
      <c r="O229" s="83"/>
      <c r="P229" s="83"/>
      <c r="Q229" s="83"/>
      <c r="R229" s="83"/>
      <c r="S229" s="83"/>
      <c r="T229" s="83"/>
      <c r="U229" s="83"/>
      <c r="V229" s="83"/>
      <c r="W229" s="83"/>
      <c r="X229" s="83"/>
      <c r="Y229" s="83"/>
      <c r="Z229" s="83"/>
      <c r="AA229" s="83"/>
      <c r="AB229" s="83"/>
    </row>
    <row r="230" spans="1:28" ht="15.6" x14ac:dyDescent="0.3">
      <c r="A230" s="83"/>
      <c r="B230" s="84"/>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row>
    <row r="231" spans="1:28" ht="15.6" x14ac:dyDescent="0.3">
      <c r="A231" s="83"/>
      <c r="B231" s="84"/>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c r="AA231" s="83"/>
      <c r="AB231" s="83"/>
    </row>
    <row r="232" spans="1:28" ht="15.6" x14ac:dyDescent="0.3">
      <c r="A232" s="83"/>
      <c r="B232" s="84"/>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row>
    <row r="233" spans="1:28" ht="15.6" x14ac:dyDescent="0.3">
      <c r="A233" s="83"/>
      <c r="B233" s="84"/>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row>
    <row r="234" spans="1:28" ht="15.6" x14ac:dyDescent="0.3">
      <c r="A234" s="83"/>
      <c r="B234" s="84"/>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c r="AA234" s="83"/>
    </row>
    <row r="235" spans="1:28" ht="15.6" x14ac:dyDescent="0.3">
      <c r="A235" s="83"/>
      <c r="B235" s="84"/>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c r="AA235" s="83"/>
    </row>
    <row r="236" spans="1:28" ht="15.6" x14ac:dyDescent="0.3">
      <c r="A236" s="83"/>
      <c r="B236" s="84"/>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row>
    <row r="237" spans="1:28" ht="15.6" x14ac:dyDescent="0.3">
      <c r="A237" s="83"/>
      <c r="B237" s="84"/>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c r="AA237" s="83"/>
    </row>
    <row r="238" spans="1:28" ht="15.6" x14ac:dyDescent="0.3">
      <c r="A238" s="83"/>
      <c r="B238" s="84"/>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c r="AA238" s="83"/>
    </row>
    <row r="239" spans="1:28" ht="15.6" x14ac:dyDescent="0.3">
      <c r="A239" s="83"/>
      <c r="B239" s="84"/>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row>
    <row r="240" spans="1:28" ht="15.6" x14ac:dyDescent="0.3">
      <c r="A240" s="83"/>
      <c r="B240" s="84"/>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row>
    <row r="241" spans="1:27" ht="15.6" x14ac:dyDescent="0.3">
      <c r="A241" s="83"/>
      <c r="B241" s="84"/>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c r="AA241" s="83"/>
    </row>
    <row r="242" spans="1:27" ht="15.6" x14ac:dyDescent="0.3">
      <c r="A242" s="83"/>
      <c r="B242" s="84"/>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c r="AA242" s="83"/>
    </row>
    <row r="243" spans="1:27" ht="15.6" x14ac:dyDescent="0.3">
      <c r="A243" s="83"/>
      <c r="B243" s="84"/>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c r="AA243" s="83"/>
    </row>
    <row r="244" spans="1:27" ht="15.6" x14ac:dyDescent="0.3">
      <c r="A244" s="83"/>
      <c r="B244" s="84"/>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c r="AA244" s="83"/>
    </row>
    <row r="245" spans="1:27" ht="15.6" x14ac:dyDescent="0.3">
      <c r="A245" s="83"/>
      <c r="B245" s="84"/>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row>
    <row r="246" spans="1:27" ht="15.6" x14ac:dyDescent="0.3">
      <c r="A246" s="83"/>
      <c r="B246" s="84"/>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row>
    <row r="247" spans="1:27" ht="15.6" x14ac:dyDescent="0.3">
      <c r="A247" s="83"/>
      <c r="B247" s="84"/>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row>
    <row r="248" spans="1:27" ht="15.6" x14ac:dyDescent="0.3">
      <c r="A248" s="83"/>
      <c r="B248" s="84"/>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row>
    <row r="249" spans="1:27" ht="15.6" x14ac:dyDescent="0.3">
      <c r="A249" s="83"/>
      <c r="B249" s="84"/>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row>
    <row r="250" spans="1:27" ht="15.6" x14ac:dyDescent="0.3">
      <c r="A250" s="83"/>
      <c r="B250" s="84"/>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row>
    <row r="251" spans="1:27" ht="15.6" x14ac:dyDescent="0.3">
      <c r="A251" s="83"/>
      <c r="B251" s="84"/>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row>
    <row r="252" spans="1:27" ht="15.6" x14ac:dyDescent="0.3">
      <c r="A252" s="83"/>
      <c r="B252" s="84"/>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row>
    <row r="253" spans="1:27" ht="15.6" x14ac:dyDescent="0.3">
      <c r="A253" s="83"/>
      <c r="B253" s="84"/>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row>
    <row r="254" spans="1:27" ht="15.6" x14ac:dyDescent="0.3">
      <c r="A254" s="83"/>
      <c r="B254" s="84"/>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row>
    <row r="255" spans="1:27" ht="15.6" x14ac:dyDescent="0.3">
      <c r="A255" s="83"/>
      <c r="B255" s="84"/>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row>
    <row r="256" spans="1:27" ht="15.6" x14ac:dyDescent="0.3">
      <c r="A256" s="83"/>
      <c r="B256" s="84"/>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row>
    <row r="257" spans="1:27" ht="15.6" x14ac:dyDescent="0.3">
      <c r="A257" s="83"/>
      <c r="B257" s="84"/>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c r="AA257" s="83"/>
    </row>
    <row r="258" spans="1:27" ht="15.6" x14ac:dyDescent="0.3">
      <c r="A258" s="83"/>
      <c r="B258" s="84"/>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c r="AA258" s="83"/>
    </row>
    <row r="259" spans="1:27" ht="15.6" x14ac:dyDescent="0.3">
      <c r="A259" s="83"/>
      <c r="B259" s="84"/>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c r="AA259" s="83"/>
    </row>
    <row r="260" spans="1:27" ht="15.6" x14ac:dyDescent="0.3">
      <c r="A260" s="83"/>
      <c r="B260" s="84"/>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c r="AA260" s="83"/>
    </row>
    <row r="261" spans="1:27" ht="15.6" x14ac:dyDescent="0.3">
      <c r="A261" s="83"/>
      <c r="B261" s="84"/>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c r="AA261" s="83"/>
    </row>
    <row r="262" spans="1:27" ht="15.6" x14ac:dyDescent="0.3">
      <c r="A262" s="83"/>
      <c r="B262" s="84"/>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c r="AA262" s="83"/>
    </row>
    <row r="263" spans="1:27" ht="15.6" x14ac:dyDescent="0.3">
      <c r="A263" s="83"/>
      <c r="B263" s="84"/>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row>
    <row r="264" spans="1:27" ht="15.6" x14ac:dyDescent="0.3">
      <c r="A264" s="83"/>
      <c r="B264" s="84"/>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row>
    <row r="265" spans="1:27" ht="15.6" x14ac:dyDescent="0.3">
      <c r="A265" s="83"/>
      <c r="B265" s="84"/>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row>
    <row r="266" spans="1:27" ht="15.6" x14ac:dyDescent="0.3">
      <c r="A266" s="83"/>
      <c r="B266" s="84"/>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c r="AA266" s="83"/>
    </row>
    <row r="267" spans="1:27" ht="15.6" x14ac:dyDescent="0.3">
      <c r="A267" s="83"/>
      <c r="B267" s="84"/>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c r="AA267" s="83"/>
    </row>
    <row r="268" spans="1:27" ht="15.6" x14ac:dyDescent="0.3">
      <c r="A268" s="83"/>
      <c r="B268" s="84"/>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c r="AA268" s="83"/>
    </row>
    <row r="269" spans="1:27" ht="15.6" x14ac:dyDescent="0.3">
      <c r="A269" s="83"/>
      <c r="B269" s="84"/>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c r="AA269" s="83"/>
    </row>
    <row r="270" spans="1:27" ht="15.6" x14ac:dyDescent="0.3">
      <c r="A270" s="83"/>
      <c r="B270" s="84"/>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row>
    <row r="271" spans="1:27" ht="15.6" x14ac:dyDescent="0.3">
      <c r="A271" s="83"/>
      <c r="B271" s="84"/>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row>
    <row r="272" spans="1:27" ht="15.6" x14ac:dyDescent="0.3">
      <c r="A272" s="83"/>
      <c r="B272" s="84"/>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row>
    <row r="273" spans="1:27" ht="15.6" x14ac:dyDescent="0.3">
      <c r="A273" s="83"/>
      <c r="B273" s="84"/>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row>
    <row r="274" spans="1:27" ht="15.6" x14ac:dyDescent="0.3">
      <c r="A274" s="83"/>
      <c r="B274" s="84"/>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row>
    <row r="275" spans="1:27" ht="15.6" x14ac:dyDescent="0.3">
      <c r="A275" s="83"/>
      <c r="B275" s="84"/>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row>
    <row r="276" spans="1:27" ht="15.6" x14ac:dyDescent="0.3">
      <c r="A276" s="83"/>
      <c r="B276" s="84"/>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c r="AA276" s="83"/>
    </row>
    <row r="277" spans="1:27" ht="15.6" x14ac:dyDescent="0.3">
      <c r="A277" s="83"/>
      <c r="B277" s="84"/>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c r="AA277" s="83"/>
    </row>
    <row r="278" spans="1:27" ht="15.6" x14ac:dyDescent="0.3">
      <c r="A278" s="83"/>
      <c r="B278" s="84"/>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c r="AA278" s="83"/>
    </row>
    <row r="279" spans="1:27" ht="15.6" x14ac:dyDescent="0.3">
      <c r="A279" s="83"/>
      <c r="B279" s="84"/>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c r="AA279" s="83"/>
    </row>
    <row r="280" spans="1:27" ht="15.6" x14ac:dyDescent="0.3">
      <c r="A280" s="83"/>
      <c r="B280" s="84"/>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c r="AA280" s="83"/>
    </row>
    <row r="281" spans="1:27" ht="15.6" x14ac:dyDescent="0.3">
      <c r="A281" s="83"/>
      <c r="B281" s="84"/>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c r="AA281" s="83"/>
    </row>
    <row r="282" spans="1:27" ht="15.6" x14ac:dyDescent="0.3">
      <c r="A282" s="83"/>
      <c r="B282" s="84"/>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c r="AA282" s="83"/>
    </row>
    <row r="283" spans="1:27" ht="15.6" x14ac:dyDescent="0.3">
      <c r="A283" s="83"/>
      <c r="B283" s="84"/>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c r="AA283" s="83"/>
    </row>
    <row r="284" spans="1:27" ht="15.6" x14ac:dyDescent="0.3">
      <c r="A284" s="83"/>
      <c r="B284" s="84"/>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c r="AA284" s="83"/>
    </row>
    <row r="285" spans="1:27" ht="15.6" x14ac:dyDescent="0.3">
      <c r="A285" s="83"/>
      <c r="B285" s="84"/>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c r="AA285" s="83"/>
    </row>
    <row r="286" spans="1:27" ht="15.6" x14ac:dyDescent="0.3">
      <c r="A286" s="83"/>
      <c r="B286" s="84"/>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c r="AA286" s="83"/>
    </row>
    <row r="287" spans="1:27" ht="15.6" x14ac:dyDescent="0.3">
      <c r="A287" s="83"/>
      <c r="B287" s="84"/>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c r="AA287" s="83"/>
    </row>
    <row r="288" spans="1:27" ht="15.6" x14ac:dyDescent="0.3">
      <c r="A288" s="83"/>
      <c r="B288" s="84"/>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c r="AA288" s="83"/>
    </row>
    <row r="289" spans="1:27" ht="15.6" x14ac:dyDescent="0.3">
      <c r="A289" s="83"/>
      <c r="B289" s="84"/>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row>
    <row r="290" spans="1:27" ht="15.6" x14ac:dyDescent="0.3">
      <c r="A290" s="83"/>
      <c r="B290" s="84"/>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c r="AA290" s="83"/>
    </row>
    <row r="291" spans="1:27" ht="15.6" x14ac:dyDescent="0.3">
      <c r="A291" s="83"/>
      <c r="B291" s="84"/>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row>
    <row r="292" spans="1:27" ht="15.6" x14ac:dyDescent="0.3">
      <c r="A292" s="83"/>
      <c r="B292" s="84"/>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c r="AA292" s="83"/>
    </row>
    <row r="293" spans="1:27" ht="15.6" x14ac:dyDescent="0.3">
      <c r="A293" s="83"/>
      <c r="B293" s="84"/>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c r="AA293" s="83"/>
    </row>
    <row r="294" spans="1:27" ht="15.6" x14ac:dyDescent="0.3">
      <c r="A294" s="83"/>
      <c r="B294" s="84"/>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c r="AA294" s="83"/>
    </row>
    <row r="295" spans="1:27" ht="15.6" x14ac:dyDescent="0.3">
      <c r="A295" s="83"/>
      <c r="B295" s="84"/>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c r="AA295" s="83"/>
    </row>
    <row r="296" spans="1:27" ht="15.6" x14ac:dyDescent="0.3">
      <c r="A296" s="83"/>
      <c r="B296" s="84"/>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c r="AA296" s="83"/>
    </row>
    <row r="297" spans="1:27" ht="15.6" x14ac:dyDescent="0.3">
      <c r="A297" s="83"/>
      <c r="B297" s="84"/>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c r="AA297" s="83"/>
    </row>
    <row r="298" spans="1:27" ht="15.6" x14ac:dyDescent="0.3">
      <c r="A298" s="83"/>
      <c r="B298" s="84"/>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row>
    <row r="299" spans="1:27" ht="15.6" x14ac:dyDescent="0.3">
      <c r="A299" s="83"/>
      <c r="B299" s="84"/>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row>
    <row r="300" spans="1:27" ht="15.6" x14ac:dyDescent="0.3">
      <c r="A300" s="83"/>
      <c r="B300" s="84"/>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c r="AA300" s="83"/>
    </row>
    <row r="301" spans="1:27" ht="15.6" x14ac:dyDescent="0.3">
      <c r="A301" s="83"/>
      <c r="B301" s="84"/>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c r="AA301" s="83"/>
    </row>
    <row r="302" spans="1:27" ht="15.6" x14ac:dyDescent="0.3">
      <c r="A302" s="83"/>
      <c r="B302" s="84"/>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row>
    <row r="303" spans="1:27" ht="15.6" x14ac:dyDescent="0.3">
      <c r="A303" s="83"/>
      <c r="B303" s="84"/>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c r="AA303" s="83"/>
    </row>
    <row r="304" spans="1:27" ht="15.6" x14ac:dyDescent="0.3">
      <c r="A304" s="83"/>
      <c r="B304" s="84"/>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c r="AA304" s="83"/>
    </row>
    <row r="305" spans="1:27" ht="15.6" x14ac:dyDescent="0.3">
      <c r="A305" s="83"/>
      <c r="B305" s="84"/>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c r="AA305" s="83"/>
    </row>
    <row r="306" spans="1:27" ht="15.6" x14ac:dyDescent="0.3">
      <c r="A306" s="83"/>
      <c r="B306" s="84"/>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c r="AA306" s="83"/>
    </row>
    <row r="307" spans="1:27" ht="15.6" x14ac:dyDescent="0.3">
      <c r="A307" s="83"/>
      <c r="B307" s="84"/>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c r="AA307" s="83"/>
    </row>
    <row r="308" spans="1:27" ht="15.6" x14ac:dyDescent="0.3">
      <c r="A308" s="83"/>
      <c r="B308" s="84"/>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c r="AA308" s="83"/>
    </row>
    <row r="309" spans="1:27" ht="15.6" x14ac:dyDescent="0.3">
      <c r="A309" s="83"/>
      <c r="B309" s="84"/>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c r="AA309" s="83"/>
    </row>
    <row r="310" spans="1:27" ht="15.6" x14ac:dyDescent="0.3">
      <c r="A310" s="83"/>
      <c r="B310" s="84"/>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row>
    <row r="311" spans="1:27" ht="15.6" x14ac:dyDescent="0.3">
      <c r="A311" s="83"/>
      <c r="B311" s="84"/>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c r="AA311" s="83"/>
    </row>
    <row r="312" spans="1:27" ht="15.6" x14ac:dyDescent="0.3">
      <c r="A312" s="83"/>
      <c r="B312" s="84"/>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c r="AA312" s="83"/>
    </row>
    <row r="313" spans="1:27" ht="15.6" x14ac:dyDescent="0.3">
      <c r="A313" s="83"/>
      <c r="B313" s="84"/>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c r="AA313" s="83"/>
    </row>
    <row r="314" spans="1:27" ht="15.6" x14ac:dyDescent="0.3">
      <c r="A314" s="83"/>
      <c r="B314" s="84"/>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row>
    <row r="315" spans="1:27" ht="15.6" x14ac:dyDescent="0.3">
      <c r="A315" s="83"/>
      <c r="B315" s="84"/>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c r="AA315" s="83"/>
    </row>
    <row r="316" spans="1:27" ht="15.6" x14ac:dyDescent="0.3">
      <c r="A316" s="83"/>
      <c r="B316" s="84"/>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c r="AA316" s="83"/>
    </row>
    <row r="317" spans="1:27" ht="15.6" x14ac:dyDescent="0.3">
      <c r="A317" s="83"/>
      <c r="B317" s="84"/>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row>
    <row r="318" spans="1:27" ht="15.6" x14ac:dyDescent="0.3">
      <c r="A318" s="83"/>
      <c r="B318" s="84"/>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c r="AA318" s="83"/>
    </row>
    <row r="319" spans="1:27" ht="15.6" x14ac:dyDescent="0.3">
      <c r="A319" s="83"/>
      <c r="B319" s="84"/>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c r="AA319" s="83"/>
    </row>
    <row r="320" spans="1:27" ht="15.6" x14ac:dyDescent="0.3">
      <c r="A320" s="83"/>
      <c r="B320" s="84"/>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c r="AA320" s="83"/>
    </row>
    <row r="321" spans="1:27" ht="15.6" x14ac:dyDescent="0.3">
      <c r="A321" s="83"/>
      <c r="B321" s="84"/>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c r="AA321" s="83"/>
    </row>
    <row r="322" spans="1:27" ht="15.6" x14ac:dyDescent="0.3">
      <c r="A322" s="83"/>
      <c r="B322" s="84"/>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c r="AA322" s="83"/>
    </row>
    <row r="323" spans="1:27" ht="15.6" x14ac:dyDescent="0.3">
      <c r="A323" s="83"/>
      <c r="B323" s="84"/>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c r="AA323" s="83"/>
    </row>
    <row r="324" spans="1:27" ht="15.6" x14ac:dyDescent="0.3">
      <c r="A324" s="83"/>
      <c r="B324" s="84"/>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c r="AA324" s="83"/>
    </row>
    <row r="325" spans="1:27" ht="15.6" x14ac:dyDescent="0.3">
      <c r="A325" s="83"/>
      <c r="B325" s="84"/>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c r="AA325" s="83"/>
    </row>
    <row r="326" spans="1:27" ht="15.6" x14ac:dyDescent="0.3">
      <c r="A326" s="83"/>
      <c r="B326" s="84"/>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c r="AA326" s="83"/>
    </row>
    <row r="327" spans="1:27" ht="15.6" x14ac:dyDescent="0.3">
      <c r="A327" s="83"/>
      <c r="B327" s="84"/>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row>
    <row r="328" spans="1:27" ht="15.6" x14ac:dyDescent="0.3">
      <c r="A328" s="83"/>
      <c r="B328" s="84"/>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c r="AA328" s="83"/>
    </row>
    <row r="329" spans="1:27" ht="15.6" x14ac:dyDescent="0.3">
      <c r="A329" s="83"/>
      <c r="B329" s="84"/>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c r="AA329" s="83"/>
    </row>
    <row r="330" spans="1:27" ht="15.6" x14ac:dyDescent="0.3">
      <c r="A330" s="83"/>
      <c r="B330" s="84"/>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c r="AA330" s="83"/>
    </row>
    <row r="331" spans="1:27" ht="15.6" x14ac:dyDescent="0.3">
      <c r="A331" s="83"/>
      <c r="B331" s="84"/>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c r="AA331" s="83"/>
    </row>
    <row r="332" spans="1:27" ht="15.6" x14ac:dyDescent="0.3">
      <c r="A332" s="83"/>
      <c r="B332" s="84"/>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row>
    <row r="333" spans="1:27" ht="15.6" x14ac:dyDescent="0.3">
      <c r="A333" s="83"/>
      <c r="B333" s="84"/>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c r="AA333" s="83"/>
    </row>
    <row r="334" spans="1:27" ht="15.6" x14ac:dyDescent="0.3">
      <c r="A334" s="83"/>
      <c r="B334" s="84"/>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row>
    <row r="335" spans="1:27" ht="15.6" x14ac:dyDescent="0.3">
      <c r="A335" s="83"/>
      <c r="B335" s="84"/>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c r="AA335" s="83"/>
    </row>
    <row r="336" spans="1:27" ht="15.6" x14ac:dyDescent="0.3">
      <c r="A336" s="83"/>
      <c r="B336" s="84"/>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c r="AA336" s="83"/>
    </row>
    <row r="337" spans="1:27" ht="15.6" x14ac:dyDescent="0.3">
      <c r="A337" s="83"/>
      <c r="B337" s="84"/>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c r="AA337" s="83"/>
    </row>
    <row r="338" spans="1:27" ht="15.6" x14ac:dyDescent="0.3">
      <c r="A338" s="83"/>
      <c r="B338" s="84"/>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c r="AA338" s="83"/>
    </row>
    <row r="339" spans="1:27" ht="15.6" x14ac:dyDescent="0.3">
      <c r="A339" s="83"/>
      <c r="B339" s="84"/>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row>
    <row r="340" spans="1:27" ht="15.6" x14ac:dyDescent="0.3">
      <c r="A340" s="83"/>
      <c r="B340" s="84"/>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c r="AA340" s="83"/>
    </row>
    <row r="341" spans="1:27" ht="15.6" x14ac:dyDescent="0.3">
      <c r="A341" s="83"/>
      <c r="B341" s="84"/>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c r="AA341" s="83"/>
    </row>
    <row r="342" spans="1:27" ht="15.6" x14ac:dyDescent="0.3">
      <c r="A342" s="83"/>
      <c r="B342" s="84"/>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c r="AA342" s="83"/>
    </row>
    <row r="343" spans="1:27" ht="15.6" x14ac:dyDescent="0.3">
      <c r="A343" s="83"/>
      <c r="B343" s="84"/>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c r="AA343" s="83"/>
    </row>
    <row r="344" spans="1:27" ht="15.6" x14ac:dyDescent="0.3">
      <c r="A344" s="83"/>
      <c r="B344" s="84"/>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c r="AA344" s="83"/>
    </row>
    <row r="345" spans="1:27" ht="15.6" x14ac:dyDescent="0.3">
      <c r="A345" s="83"/>
      <c r="B345" s="84"/>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c r="AA345" s="83"/>
    </row>
    <row r="346" spans="1:27" ht="15.6" x14ac:dyDescent="0.3">
      <c r="A346" s="83"/>
      <c r="B346" s="84"/>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row>
    <row r="347" spans="1:27" ht="15.6" x14ac:dyDescent="0.3">
      <c r="A347" s="83"/>
      <c r="B347" s="84"/>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c r="AA347" s="83"/>
    </row>
    <row r="348" spans="1:27" ht="15.6" x14ac:dyDescent="0.3">
      <c r="A348" s="83"/>
      <c r="B348" s="84"/>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c r="AA348" s="83"/>
    </row>
    <row r="349" spans="1:27" ht="15.6" x14ac:dyDescent="0.3">
      <c r="A349" s="83"/>
      <c r="B349" s="84"/>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c r="AA349" s="83"/>
    </row>
    <row r="350" spans="1:27" ht="15.6" x14ac:dyDescent="0.3">
      <c r="A350" s="83"/>
      <c r="B350" s="84"/>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c r="AA350" s="83"/>
    </row>
    <row r="351" spans="1:27" ht="15.6" x14ac:dyDescent="0.3">
      <c r="A351" s="83"/>
      <c r="B351" s="84"/>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c r="AA351" s="83"/>
    </row>
    <row r="352" spans="1:27" ht="15.6" x14ac:dyDescent="0.3">
      <c r="A352" s="83"/>
      <c r="B352" s="84"/>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c r="AA352" s="83"/>
    </row>
    <row r="353" spans="1:27" ht="15.6" x14ac:dyDescent="0.3">
      <c r="A353" s="83"/>
      <c r="B353" s="84"/>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c r="AA353" s="83"/>
    </row>
    <row r="354" spans="1:27" ht="15.6" x14ac:dyDescent="0.3">
      <c r="A354" s="83"/>
      <c r="B354" s="84"/>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c r="AA354" s="83"/>
    </row>
    <row r="355" spans="1:27" ht="15.6" x14ac:dyDescent="0.3">
      <c r="A355" s="83"/>
      <c r="B355" s="84"/>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c r="AA355" s="83"/>
    </row>
    <row r="356" spans="1:27" ht="15.6" x14ac:dyDescent="0.3">
      <c r="A356" s="83"/>
      <c r="B356" s="84"/>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c r="AA356" s="83"/>
    </row>
    <row r="357" spans="1:27" ht="15.6" x14ac:dyDescent="0.3">
      <c r="A357" s="83"/>
      <c r="B357" s="84"/>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c r="AA357" s="83"/>
    </row>
    <row r="358" spans="1:27" ht="15.6" x14ac:dyDescent="0.3">
      <c r="A358" s="83"/>
      <c r="B358" s="84"/>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row>
    <row r="359" spans="1:27" ht="15.6" x14ac:dyDescent="0.3">
      <c r="A359" s="83"/>
      <c r="B359" s="84"/>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c r="AA359" s="83"/>
    </row>
    <row r="360" spans="1:27" ht="15.6" x14ac:dyDescent="0.3">
      <c r="A360" s="83"/>
      <c r="B360" s="84"/>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c r="AA360" s="83"/>
    </row>
    <row r="361" spans="1:27" ht="15.6" x14ac:dyDescent="0.3">
      <c r="A361" s="83"/>
      <c r="B361" s="84"/>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c r="AA361" s="83"/>
    </row>
    <row r="362" spans="1:27" ht="15.6" x14ac:dyDescent="0.3">
      <c r="A362" s="83"/>
      <c r="B362" s="84"/>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c r="AA362" s="83"/>
    </row>
    <row r="363" spans="1:27" ht="15.6" x14ac:dyDescent="0.3">
      <c r="A363" s="83"/>
      <c r="B363" s="84"/>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c r="AA363" s="83"/>
    </row>
    <row r="364" spans="1:27" ht="15.6" x14ac:dyDescent="0.3">
      <c r="A364" s="83"/>
      <c r="B364" s="84"/>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c r="AA364" s="83"/>
    </row>
    <row r="365" spans="1:27" ht="15.6" x14ac:dyDescent="0.3">
      <c r="A365" s="83"/>
      <c r="B365" s="84"/>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c r="AA365" s="83"/>
    </row>
    <row r="366" spans="1:27" ht="15.6" x14ac:dyDescent="0.3">
      <c r="A366" s="83"/>
      <c r="B366" s="84"/>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c r="AA366" s="83"/>
    </row>
    <row r="367" spans="1:27" ht="15.6" x14ac:dyDescent="0.3">
      <c r="A367" s="83"/>
      <c r="B367" s="84"/>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c r="AA367" s="83"/>
    </row>
    <row r="368" spans="1:27" ht="15.6" x14ac:dyDescent="0.3">
      <c r="A368" s="83"/>
      <c r="B368" s="84"/>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c r="AA368" s="83"/>
    </row>
    <row r="369" spans="1:27" ht="15.6" x14ac:dyDescent="0.3">
      <c r="A369" s="83"/>
      <c r="B369" s="84"/>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c r="AA369" s="83"/>
    </row>
    <row r="370" spans="1:27" ht="15.6" x14ac:dyDescent="0.3">
      <c r="A370" s="83"/>
      <c r="B370" s="84"/>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c r="AA370" s="83"/>
    </row>
    <row r="371" spans="1:27" ht="15.6" x14ac:dyDescent="0.3">
      <c r="A371" s="83"/>
      <c r="B371" s="84"/>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c r="AA371" s="83"/>
    </row>
    <row r="372" spans="1:27" ht="15.6" x14ac:dyDescent="0.3">
      <c r="A372" s="83"/>
      <c r="B372" s="84"/>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row>
    <row r="373" spans="1:27" ht="15.6" x14ac:dyDescent="0.3">
      <c r="A373" s="83"/>
      <c r="B373" s="84"/>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row>
    <row r="374" spans="1:27" ht="15.6" x14ac:dyDescent="0.3">
      <c r="A374" s="83"/>
      <c r="B374" s="84"/>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c r="AA374" s="83"/>
    </row>
    <row r="375" spans="1:27" ht="15.6" x14ac:dyDescent="0.3">
      <c r="A375" s="83"/>
      <c r="B375" s="84"/>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c r="AA375" s="83"/>
    </row>
    <row r="376" spans="1:27" ht="15.6" x14ac:dyDescent="0.3">
      <c r="A376" s="83"/>
      <c r="B376" s="84"/>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c r="AA376" s="83"/>
    </row>
    <row r="377" spans="1:27" ht="15.6" x14ac:dyDescent="0.3">
      <c r="A377" s="83"/>
      <c r="B377" s="84"/>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c r="AA377" s="83"/>
    </row>
    <row r="378" spans="1:27" ht="15.6" x14ac:dyDescent="0.3">
      <c r="A378" s="83"/>
      <c r="B378" s="84"/>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c r="AA378" s="83"/>
    </row>
    <row r="379" spans="1:27" ht="15.6" x14ac:dyDescent="0.3">
      <c r="A379" s="83"/>
      <c r="B379" s="84"/>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c r="AA379" s="83"/>
    </row>
    <row r="380" spans="1:27" ht="15.6" x14ac:dyDescent="0.3">
      <c r="A380" s="83"/>
      <c r="B380" s="84"/>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c r="AA380" s="83"/>
    </row>
    <row r="381" spans="1:27" ht="15.6" x14ac:dyDescent="0.3">
      <c r="A381" s="83"/>
      <c r="B381" s="84"/>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c r="AA381" s="83"/>
    </row>
    <row r="382" spans="1:27" ht="15.6" x14ac:dyDescent="0.3">
      <c r="A382" s="83"/>
      <c r="B382" s="84"/>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c r="AA382" s="83"/>
    </row>
    <row r="383" spans="1:27" ht="15.6" x14ac:dyDescent="0.3">
      <c r="A383" s="83"/>
      <c r="B383" s="84"/>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c r="AA383" s="83"/>
    </row>
    <row r="384" spans="1:27" ht="15.6" x14ac:dyDescent="0.3">
      <c r="A384" s="83"/>
      <c r="B384" s="84"/>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c r="AA384" s="83"/>
    </row>
    <row r="385" spans="1:27" ht="15.6" x14ac:dyDescent="0.3">
      <c r="A385" s="83"/>
      <c r="B385" s="84"/>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c r="AA385" s="83"/>
    </row>
    <row r="386" spans="1:27" ht="15.6" x14ac:dyDescent="0.3">
      <c r="A386" s="83"/>
      <c r="B386" s="84"/>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c r="AA386" s="83"/>
    </row>
    <row r="387" spans="1:27" ht="15.6" x14ac:dyDescent="0.3">
      <c r="A387" s="83"/>
      <c r="B387" s="84"/>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c r="AA387" s="83"/>
    </row>
    <row r="388" spans="1:27" ht="15.6" x14ac:dyDescent="0.3">
      <c r="A388" s="83"/>
      <c r="B388" s="84"/>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c r="AA388" s="83"/>
    </row>
    <row r="389" spans="1:27" ht="15.6" x14ac:dyDescent="0.3">
      <c r="A389" s="83"/>
      <c r="B389" s="84"/>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c r="AA389" s="83"/>
    </row>
    <row r="390" spans="1:27" ht="15.6" x14ac:dyDescent="0.3">
      <c r="A390" s="83"/>
      <c r="B390" s="84"/>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c r="AA390" s="83"/>
    </row>
    <row r="391" spans="1:27" ht="15.6" x14ac:dyDescent="0.3">
      <c r="A391" s="83"/>
      <c r="B391" s="84"/>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c r="AA391" s="83"/>
    </row>
    <row r="392" spans="1:27" ht="15.6" x14ac:dyDescent="0.3">
      <c r="A392" s="83"/>
      <c r="B392" s="84"/>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c r="AA392" s="83"/>
    </row>
    <row r="393" spans="1:27" ht="15.6" x14ac:dyDescent="0.3">
      <c r="A393" s="83"/>
      <c r="B393" s="84"/>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c r="AA393" s="83"/>
    </row>
    <row r="394" spans="1:27" ht="15.6" x14ac:dyDescent="0.3">
      <c r="A394" s="83"/>
      <c r="B394" s="84"/>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c r="AA394" s="83"/>
    </row>
    <row r="395" spans="1:27" ht="15.6" x14ac:dyDescent="0.3">
      <c r="A395" s="83"/>
      <c r="B395" s="84"/>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c r="AA395" s="83"/>
    </row>
    <row r="396" spans="1:27" ht="15.6" x14ac:dyDescent="0.3">
      <c r="A396" s="83"/>
      <c r="B396" s="84"/>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c r="AA396" s="83"/>
    </row>
    <row r="397" spans="1:27" ht="15.6" x14ac:dyDescent="0.3">
      <c r="A397" s="83"/>
      <c r="B397" s="84"/>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c r="AA397" s="83"/>
    </row>
    <row r="398" spans="1:27" ht="15.6" x14ac:dyDescent="0.3">
      <c r="A398" s="83"/>
      <c r="B398" s="84"/>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c r="AA398" s="83"/>
    </row>
    <row r="399" spans="1:27" ht="15.6" x14ac:dyDescent="0.3">
      <c r="A399" s="83"/>
      <c r="B399" s="84"/>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c r="AA399" s="83"/>
    </row>
    <row r="400" spans="1:27" ht="15.6" x14ac:dyDescent="0.3">
      <c r="A400" s="83"/>
      <c r="B400" s="84"/>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c r="AA400" s="83"/>
    </row>
    <row r="401" spans="1:27" ht="15.6" x14ac:dyDescent="0.3">
      <c r="A401" s="83"/>
      <c r="B401" s="84"/>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c r="AA401" s="83"/>
    </row>
    <row r="402" spans="1:27" ht="15.6" x14ac:dyDescent="0.3">
      <c r="A402" s="83"/>
      <c r="B402" s="84"/>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c r="AA402" s="83"/>
    </row>
    <row r="403" spans="1:27" ht="15.6" x14ac:dyDescent="0.3">
      <c r="A403" s="83"/>
      <c r="B403" s="84"/>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c r="AA403" s="83"/>
    </row>
    <row r="404" spans="1:27" ht="15.6" x14ac:dyDescent="0.3">
      <c r="A404" s="83"/>
      <c r="B404" s="84"/>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c r="AA404" s="83"/>
    </row>
    <row r="405" spans="1:27" ht="15.6" x14ac:dyDescent="0.3">
      <c r="A405" s="83"/>
      <c r="B405" s="84"/>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c r="AA405" s="83"/>
    </row>
    <row r="406" spans="1:27" ht="15.6" x14ac:dyDescent="0.3">
      <c r="A406" s="83"/>
      <c r="B406" s="84"/>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c r="AA406" s="83"/>
    </row>
    <row r="407" spans="1:27" ht="15.6" x14ac:dyDescent="0.3">
      <c r="A407" s="83"/>
      <c r="B407" s="84"/>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c r="AA407" s="83"/>
    </row>
    <row r="408" spans="1:27" ht="15.6" x14ac:dyDescent="0.3">
      <c r="A408" s="83"/>
      <c r="B408" s="84"/>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c r="AA408" s="83"/>
    </row>
    <row r="409" spans="1:27" ht="15.6" x14ac:dyDescent="0.3">
      <c r="A409" s="83"/>
      <c r="B409" s="84"/>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c r="AA409" s="83"/>
    </row>
    <row r="410" spans="1:27" ht="15.6" x14ac:dyDescent="0.3">
      <c r="A410" s="83"/>
      <c r="B410" s="84"/>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c r="AA410" s="83"/>
    </row>
    <row r="411" spans="1:27" ht="15.6" x14ac:dyDescent="0.3">
      <c r="A411" s="83"/>
      <c r="B411" s="84"/>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c r="AA411" s="83"/>
    </row>
    <row r="412" spans="1:27" ht="15.6" x14ac:dyDescent="0.3">
      <c r="A412" s="83"/>
      <c r="B412" s="84"/>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c r="AA412" s="83"/>
    </row>
    <row r="413" spans="1:27" ht="15.6" x14ac:dyDescent="0.3">
      <c r="A413" s="83"/>
      <c r="B413" s="84"/>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c r="AA413" s="83"/>
    </row>
    <row r="414" spans="1:27" ht="15.6" x14ac:dyDescent="0.3">
      <c r="A414" s="83"/>
      <c r="B414" s="84"/>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c r="AA414" s="83"/>
    </row>
    <row r="415" spans="1:27" ht="15.6" x14ac:dyDescent="0.3">
      <c r="A415" s="83"/>
      <c r="B415" s="84"/>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c r="AA415" s="83"/>
    </row>
    <row r="416" spans="1:27" ht="15.6" x14ac:dyDescent="0.3">
      <c r="A416" s="83"/>
      <c r="B416" s="84"/>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c r="AA416" s="83"/>
    </row>
    <row r="417" spans="1:27" ht="15.6" x14ac:dyDescent="0.3">
      <c r="A417" s="83"/>
      <c r="B417" s="84"/>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row>
    <row r="418" spans="1:27" ht="15.6" x14ac:dyDescent="0.3">
      <c r="A418" s="83"/>
      <c r="B418" s="84"/>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c r="AA418" s="83"/>
    </row>
    <row r="419" spans="1:27" ht="15.6" x14ac:dyDescent="0.3">
      <c r="A419" s="83"/>
      <c r="B419" s="84"/>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c r="AA419" s="83"/>
    </row>
    <row r="420" spans="1:27" ht="15.6" x14ac:dyDescent="0.3">
      <c r="A420" s="83"/>
      <c r="B420" s="84"/>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c r="AA420" s="83"/>
    </row>
    <row r="421" spans="1:27" ht="15.6" x14ac:dyDescent="0.3">
      <c r="A421" s="83"/>
      <c r="B421" s="84"/>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c r="AA421" s="83"/>
    </row>
    <row r="422" spans="1:27" ht="15.6" x14ac:dyDescent="0.3">
      <c r="A422" s="83"/>
      <c r="B422" s="84"/>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c r="AA422" s="83"/>
    </row>
    <row r="423" spans="1:27" ht="15.6" x14ac:dyDescent="0.3">
      <c r="A423" s="83"/>
      <c r="B423" s="84"/>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c r="AA423" s="83"/>
    </row>
    <row r="424" spans="1:27" ht="15.6" x14ac:dyDescent="0.3">
      <c r="A424" s="83"/>
      <c r="B424" s="84"/>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c r="AA424" s="83"/>
    </row>
    <row r="425" spans="1:27" ht="15.6" x14ac:dyDescent="0.3">
      <c r="A425" s="83"/>
      <c r="B425" s="84"/>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c r="AA425" s="83"/>
    </row>
    <row r="426" spans="1:27" ht="15.6" x14ac:dyDescent="0.3">
      <c r="A426" s="83"/>
      <c r="B426" s="84"/>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c r="AA426" s="83"/>
    </row>
    <row r="427" spans="1:27" ht="15.6" x14ac:dyDescent="0.3">
      <c r="A427" s="83"/>
      <c r="B427" s="84"/>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c r="AA427" s="83"/>
    </row>
    <row r="428" spans="1:27" ht="15.6" x14ac:dyDescent="0.3">
      <c r="A428" s="83"/>
      <c r="B428" s="84"/>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c r="AA428" s="83"/>
    </row>
    <row r="429" spans="1:27" ht="15.6" x14ac:dyDescent="0.3">
      <c r="A429" s="83"/>
      <c r="B429" s="84"/>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c r="AA429" s="83"/>
    </row>
    <row r="430" spans="1:27" ht="15.6" x14ac:dyDescent="0.3">
      <c r="A430" s="83"/>
      <c r="B430" s="84"/>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c r="AA430" s="83"/>
    </row>
    <row r="431" spans="1:27" ht="15.6" x14ac:dyDescent="0.3">
      <c r="A431" s="83"/>
      <c r="B431" s="84"/>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c r="AA431" s="83"/>
    </row>
    <row r="432" spans="1:27" ht="15.6" x14ac:dyDescent="0.3">
      <c r="A432" s="83"/>
      <c r="B432" s="84"/>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row>
    <row r="433" spans="1:27" ht="15.6" x14ac:dyDescent="0.3">
      <c r="A433" s="83"/>
      <c r="B433" s="84"/>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row>
    <row r="434" spans="1:27" ht="15.6" x14ac:dyDescent="0.3">
      <c r="A434" s="83"/>
      <c r="B434" s="84"/>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row>
    <row r="435" spans="1:27" ht="15.6" x14ac:dyDescent="0.3">
      <c r="A435" s="83"/>
      <c r="B435" s="84"/>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c r="AA435" s="83"/>
    </row>
    <row r="436" spans="1:27" ht="15.6" x14ac:dyDescent="0.3">
      <c r="A436" s="83"/>
      <c r="B436" s="84"/>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c r="AA436" s="83"/>
    </row>
    <row r="437" spans="1:27" ht="15.6" x14ac:dyDescent="0.3">
      <c r="A437" s="83"/>
      <c r="B437" s="84"/>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c r="AA437" s="83"/>
    </row>
    <row r="438" spans="1:27" ht="15.6" x14ac:dyDescent="0.3">
      <c r="A438" s="83"/>
      <c r="B438" s="84"/>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c r="AA438" s="83"/>
    </row>
    <row r="439" spans="1:27" ht="15.6" x14ac:dyDescent="0.3">
      <c r="A439" s="83"/>
      <c r="B439" s="84"/>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c r="AA439" s="83"/>
    </row>
    <row r="440" spans="1:27" ht="15.6" x14ac:dyDescent="0.3">
      <c r="A440" s="83"/>
      <c r="B440" s="84"/>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c r="AA440" s="83"/>
    </row>
    <row r="441" spans="1:27" ht="15.6" x14ac:dyDescent="0.3">
      <c r="A441" s="83"/>
      <c r="B441" s="84"/>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c r="AA441" s="83"/>
    </row>
    <row r="442" spans="1:27" ht="15.6" x14ac:dyDescent="0.3">
      <c r="A442" s="83"/>
      <c r="B442" s="84"/>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c r="AA442" s="83"/>
    </row>
    <row r="443" spans="1:27" ht="15.6" x14ac:dyDescent="0.3">
      <c r="A443" s="83"/>
      <c r="B443" s="84"/>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c r="AA443" s="83"/>
    </row>
    <row r="444" spans="1:27" ht="15.6" x14ac:dyDescent="0.3">
      <c r="A444" s="83"/>
      <c r="B444" s="84"/>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c r="AA444" s="83"/>
    </row>
    <row r="445" spans="1:27" ht="15.6" x14ac:dyDescent="0.3">
      <c r="A445" s="83"/>
      <c r="B445" s="84"/>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c r="AA445" s="83"/>
    </row>
    <row r="446" spans="1:27" ht="15.6" x14ac:dyDescent="0.3">
      <c r="A446" s="83"/>
      <c r="B446" s="84"/>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row>
    <row r="447" spans="1:27" ht="15.6" x14ac:dyDescent="0.3">
      <c r="A447" s="83"/>
      <c r="B447" s="84"/>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c r="AA447" s="83"/>
    </row>
    <row r="448" spans="1:27" ht="15.6" x14ac:dyDescent="0.3">
      <c r="A448" s="83"/>
      <c r="B448" s="84"/>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c r="AA448" s="83"/>
    </row>
    <row r="449" spans="1:27" ht="15.6" x14ac:dyDescent="0.3">
      <c r="A449" s="83"/>
      <c r="B449" s="84"/>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c r="AA449" s="83"/>
    </row>
    <row r="450" spans="1:27" ht="15.6" x14ac:dyDescent="0.3">
      <c r="A450" s="83"/>
      <c r="B450" s="84"/>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c r="AA450" s="83"/>
    </row>
    <row r="451" spans="1:27" ht="15.6" x14ac:dyDescent="0.3">
      <c r="A451" s="83"/>
      <c r="B451" s="84"/>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c r="AA451" s="83"/>
    </row>
    <row r="452" spans="1:27" ht="15.6" x14ac:dyDescent="0.3">
      <c r="A452" s="83"/>
      <c r="B452" s="84"/>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c r="AA452" s="83"/>
    </row>
    <row r="453" spans="1:27" ht="15.6" x14ac:dyDescent="0.3">
      <c r="A453" s="83"/>
      <c r="B453" s="84"/>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c r="AA453" s="83"/>
    </row>
    <row r="454" spans="1:27" ht="15.6" x14ac:dyDescent="0.3">
      <c r="A454" s="83"/>
      <c r="B454" s="84"/>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c r="AA454" s="83"/>
    </row>
    <row r="455" spans="1:27" ht="15.6" x14ac:dyDescent="0.3">
      <c r="A455" s="83"/>
      <c r="B455" s="84"/>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c r="AA455" s="83"/>
    </row>
    <row r="456" spans="1:27" ht="15.6" x14ac:dyDescent="0.3">
      <c r="A456" s="83"/>
      <c r="B456" s="84"/>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c r="AA456" s="83"/>
    </row>
    <row r="457" spans="1:27" ht="15.6" x14ac:dyDescent="0.3">
      <c r="A457" s="83"/>
      <c r="B457" s="84"/>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c r="AA457" s="83"/>
    </row>
    <row r="458" spans="1:27" ht="15.6" x14ac:dyDescent="0.3">
      <c r="A458" s="83"/>
      <c r="B458" s="84"/>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c r="AA458" s="83"/>
    </row>
    <row r="459" spans="1:27" ht="15.6" x14ac:dyDescent="0.3">
      <c r="A459" s="83"/>
      <c r="B459" s="84"/>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c r="AA459" s="83"/>
    </row>
    <row r="460" spans="1:27" ht="15.6" x14ac:dyDescent="0.3">
      <c r="A460" s="83"/>
      <c r="B460" s="84"/>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c r="AA460" s="83"/>
    </row>
    <row r="461" spans="1:27" ht="15.6" x14ac:dyDescent="0.3">
      <c r="A461" s="83"/>
      <c r="B461" s="84"/>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row>
    <row r="462" spans="1:27" ht="15.6" x14ac:dyDescent="0.3">
      <c r="A462" s="83"/>
      <c r="B462" s="84"/>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c r="AA462" s="83"/>
    </row>
    <row r="463" spans="1:27" ht="15.6" x14ac:dyDescent="0.3">
      <c r="A463" s="83"/>
      <c r="B463" s="84"/>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c r="AA463" s="83"/>
    </row>
    <row r="464" spans="1:27" ht="15.6" x14ac:dyDescent="0.3">
      <c r="A464" s="83"/>
      <c r="B464" s="84"/>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c r="AA464" s="83"/>
    </row>
    <row r="465" spans="1:27" ht="15.6" x14ac:dyDescent="0.3">
      <c r="A465" s="83"/>
      <c r="B465" s="84"/>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c r="AA465" s="83"/>
    </row>
    <row r="466" spans="1:27" ht="15.6" x14ac:dyDescent="0.3">
      <c r="A466" s="83"/>
      <c r="B466" s="84"/>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c r="AA466" s="83"/>
    </row>
    <row r="467" spans="1:27" ht="15.6" x14ac:dyDescent="0.3">
      <c r="A467" s="83"/>
      <c r="B467" s="84"/>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c r="AA467" s="83"/>
    </row>
    <row r="468" spans="1:27" ht="15.6" x14ac:dyDescent="0.3">
      <c r="A468" s="83"/>
      <c r="B468" s="84"/>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c r="AA468" s="83"/>
    </row>
    <row r="469" spans="1:27" ht="15.6" x14ac:dyDescent="0.3">
      <c r="A469" s="83"/>
      <c r="B469" s="84"/>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c r="AA469" s="83"/>
    </row>
    <row r="470" spans="1:27" ht="15.6" x14ac:dyDescent="0.3">
      <c r="A470" s="83"/>
      <c r="B470" s="84"/>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c r="AA470" s="83"/>
    </row>
    <row r="471" spans="1:27" ht="15.6" x14ac:dyDescent="0.3">
      <c r="A471" s="83"/>
      <c r="B471" s="84"/>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c r="AA471" s="83"/>
    </row>
    <row r="472" spans="1:27" ht="15.6" x14ac:dyDescent="0.3">
      <c r="A472" s="83"/>
      <c r="B472" s="84"/>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c r="AA472" s="83"/>
    </row>
    <row r="473" spans="1:27" ht="15.6" x14ac:dyDescent="0.3">
      <c r="A473" s="83"/>
      <c r="B473" s="84"/>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c r="AA473" s="83"/>
    </row>
    <row r="474" spans="1:27" ht="15.6" x14ac:dyDescent="0.3">
      <c r="A474" s="83"/>
      <c r="B474" s="84"/>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c r="AA474" s="83"/>
    </row>
    <row r="475" spans="1:27" ht="15.6" x14ac:dyDescent="0.3">
      <c r="A475" s="83"/>
      <c r="B475" s="84"/>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c r="AA475" s="83"/>
    </row>
    <row r="476" spans="1:27" ht="15.6" x14ac:dyDescent="0.3">
      <c r="A476" s="83"/>
      <c r="B476" s="84"/>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c r="AA476" s="83"/>
    </row>
    <row r="477" spans="1:27" ht="15.6" x14ac:dyDescent="0.3">
      <c r="A477" s="83"/>
      <c r="B477" s="84"/>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c r="AA477" s="83"/>
    </row>
    <row r="478" spans="1:27" ht="15.6" x14ac:dyDescent="0.3">
      <c r="A478" s="83"/>
      <c r="B478" s="84"/>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c r="AA478" s="83"/>
    </row>
    <row r="479" spans="1:27" ht="15.6" x14ac:dyDescent="0.3">
      <c r="A479" s="83"/>
      <c r="B479" s="84"/>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c r="AA479" s="83"/>
    </row>
    <row r="480" spans="1:27" ht="15.6" x14ac:dyDescent="0.3">
      <c r="A480" s="83"/>
      <c r="B480" s="84"/>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c r="AA480" s="83"/>
    </row>
    <row r="481" spans="1:27" ht="15.6" x14ac:dyDescent="0.3">
      <c r="A481" s="83"/>
      <c r="B481" s="84"/>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c r="AA481" s="83"/>
    </row>
    <row r="482" spans="1:27" ht="15.6" x14ac:dyDescent="0.3">
      <c r="A482" s="83"/>
      <c r="B482" s="84"/>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c r="AA482" s="83"/>
    </row>
    <row r="483" spans="1:27" ht="15.6" x14ac:dyDescent="0.3">
      <c r="A483" s="83"/>
      <c r="B483" s="84"/>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c r="AA483" s="83"/>
    </row>
    <row r="484" spans="1:27" ht="15.6" x14ac:dyDescent="0.3">
      <c r="A484" s="83"/>
      <c r="B484" s="84"/>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c r="AA484" s="83"/>
    </row>
    <row r="485" spans="1:27" ht="15.6" x14ac:dyDescent="0.3">
      <c r="A485" s="83"/>
      <c r="B485" s="84"/>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row>
    <row r="486" spans="1:27" ht="15.6" x14ac:dyDescent="0.3">
      <c r="A486" s="83"/>
      <c r="B486" s="84"/>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c r="AA486" s="83"/>
    </row>
    <row r="487" spans="1:27" ht="15.6" x14ac:dyDescent="0.3">
      <c r="A487" s="83"/>
      <c r="B487" s="84"/>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c r="AA487" s="83"/>
    </row>
    <row r="488" spans="1:27" ht="15.6" x14ac:dyDescent="0.3">
      <c r="A488" s="83"/>
      <c r="B488" s="84"/>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c r="AA488" s="8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A9BA-0019-4930-93DB-2378F25C9B14}">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2" customWidth="1"/>
    <col min="2" max="2" width="12.3984375" style="432" customWidth="1"/>
    <col min="3" max="8" width="9" style="432" customWidth="1"/>
    <col min="9" max="9" width="12.3984375" style="432" customWidth="1"/>
    <col min="10" max="15" width="9" style="432" customWidth="1"/>
    <col min="16" max="16" width="12.3984375" style="432" customWidth="1"/>
    <col min="17" max="22" width="9" style="432" customWidth="1"/>
    <col min="23" max="38" width="9" style="432"/>
    <col min="39" max="16384" width="9" style="440"/>
  </cols>
  <sheetData>
    <row r="1" spans="1:22" s="432" customFormat="1" x14ac:dyDescent="0.25">
      <c r="A1" s="431" t="e">
        <f>HLOOKUP(Introduction!$G$4,nametranslations,20,FALSE)</f>
        <v>#REF!</v>
      </c>
      <c r="B1" s="431" t="e">
        <f ca="1">HLOOKUP([1]Introduction!$G$4,nametranslations,5,FALSE)</f>
        <v>#REF!</v>
      </c>
      <c r="C1" s="431" t="e">
        <f ca="1">HLOOKUP([1]Introduction!$G$4,nametranslations,5,FALSE)</f>
        <v>#REF!</v>
      </c>
      <c r="D1" s="431" t="e">
        <f ca="1">HLOOKUP([1]Introduction!$G$4,nametranslations,5,FALSE)</f>
        <v>#REF!</v>
      </c>
      <c r="E1" s="431" t="e">
        <f ca="1">HLOOKUP([1]Introduction!$G$4,nametranslations,5,FALSE)</f>
        <v>#REF!</v>
      </c>
      <c r="F1" s="431" t="e">
        <f ca="1">HLOOKUP([1]Introduction!$G$4,nametranslations,5,FALSE)</f>
        <v>#REF!</v>
      </c>
      <c r="G1" s="431" t="e">
        <f ca="1">HLOOKUP([1]Introduction!$G$4,nametranslations,5,FALSE)</f>
        <v>#REF!</v>
      </c>
      <c r="H1" s="431" t="e">
        <f ca="1">HLOOKUP([1]Introduction!$G$4,nametranslations,5,FALSE)</f>
        <v>#REF!</v>
      </c>
      <c r="I1" s="431" t="e">
        <f ca="1">HLOOKUP([1]Introduction!$G$4,nametranslations,5,FALSE)</f>
        <v>#REF!</v>
      </c>
      <c r="J1" s="431" t="e">
        <f ca="1">HLOOKUP([1]Introduction!$G$4,nametranslations,5,FALSE)</f>
        <v>#REF!</v>
      </c>
      <c r="K1" s="431" t="e">
        <f ca="1">HLOOKUP([1]Introduction!$G$4,nametranslations,5,FALSE)</f>
        <v>#REF!</v>
      </c>
      <c r="L1" s="431" t="e">
        <f ca="1">HLOOKUP([1]Introduction!$G$4,nametranslations,5,FALSE)</f>
        <v>#REF!</v>
      </c>
      <c r="M1" s="431" t="e">
        <f ca="1">HLOOKUP([1]Introduction!$G$4,nametranslations,5,FALSE)</f>
        <v>#REF!</v>
      </c>
      <c r="N1" s="431" t="e">
        <f ca="1">HLOOKUP([1]Introduction!$G$4,nametranslations,5,FALSE)</f>
        <v>#REF!</v>
      </c>
      <c r="O1" s="431" t="e">
        <f ca="1">HLOOKUP([1]Introduction!$G$4,nametranslations,5,FALSE)</f>
        <v>#REF!</v>
      </c>
      <c r="P1" s="431" t="e">
        <f ca="1">HLOOKUP([1]Introduction!$G$4,nametranslations,5,FALSE)</f>
        <v>#REF!</v>
      </c>
      <c r="Q1" s="431" t="e">
        <f ca="1">HLOOKUP([1]Introduction!$G$4,nametranslations,5,FALSE)</f>
        <v>#REF!</v>
      </c>
      <c r="R1" s="431" t="e">
        <f ca="1">HLOOKUP([1]Introduction!$G$4,nametranslations,5,FALSE)</f>
        <v>#REF!</v>
      </c>
      <c r="S1" s="431" t="e">
        <f ca="1">HLOOKUP([1]Introduction!$G$4,nametranslations,5,FALSE)</f>
        <v>#REF!</v>
      </c>
      <c r="T1" s="431" t="e">
        <f ca="1">HLOOKUP([1]Introduction!$G$4,nametranslations,5,FALSE)</f>
        <v>#REF!</v>
      </c>
      <c r="U1" s="431" t="e">
        <f ca="1">HLOOKUP([1]Introduction!$G$4,nametranslations,5,FALSE)</f>
        <v>#REF!</v>
      </c>
      <c r="V1" s="431" t="e">
        <f ca="1">HLOOKUP([1]Introduction!$G$4,nametranslations,5,FALSE)</f>
        <v>#REF!</v>
      </c>
    </row>
    <row r="2" spans="1:22" s="432" customFormat="1" x14ac:dyDescent="0.25">
      <c r="A2" s="431" t="e">
        <f ca="1">HLOOKUP([1]Introduction!$G$4,nametranslations,5,FALSE)</f>
        <v>#REF!</v>
      </c>
      <c r="B2" s="431" t="e">
        <f ca="1">HLOOKUP([1]Introduction!$G$4,nametranslations,5,FALSE)</f>
        <v>#REF!</v>
      </c>
      <c r="C2" s="431" t="e">
        <f ca="1">HLOOKUP([1]Introduction!$G$4,nametranslations,5,FALSE)</f>
        <v>#REF!</v>
      </c>
      <c r="D2" s="431" t="e">
        <f ca="1">HLOOKUP([1]Introduction!$G$4,nametranslations,5,FALSE)</f>
        <v>#REF!</v>
      </c>
      <c r="E2" s="431" t="e">
        <f ca="1">HLOOKUP([1]Introduction!$G$4,nametranslations,5,FALSE)</f>
        <v>#REF!</v>
      </c>
      <c r="F2" s="431" t="e">
        <f ca="1">HLOOKUP([1]Introduction!$G$4,nametranslations,5,FALSE)</f>
        <v>#REF!</v>
      </c>
      <c r="G2" s="431" t="e">
        <f ca="1">HLOOKUP([1]Introduction!$G$4,nametranslations,5,FALSE)</f>
        <v>#REF!</v>
      </c>
      <c r="H2" s="431" t="e">
        <f ca="1">HLOOKUP([1]Introduction!$G$4,nametranslations,5,FALSE)</f>
        <v>#REF!</v>
      </c>
      <c r="I2" s="431" t="e">
        <f ca="1">HLOOKUP([1]Introduction!$G$4,nametranslations,5,FALSE)</f>
        <v>#REF!</v>
      </c>
      <c r="J2" s="431" t="e">
        <f ca="1">HLOOKUP([1]Introduction!$G$4,nametranslations,5,FALSE)</f>
        <v>#REF!</v>
      </c>
      <c r="K2" s="431" t="e">
        <f ca="1">HLOOKUP([1]Introduction!$G$4,nametranslations,5,FALSE)</f>
        <v>#REF!</v>
      </c>
      <c r="L2" s="431" t="e">
        <f ca="1">HLOOKUP([1]Introduction!$G$4,nametranslations,5,FALSE)</f>
        <v>#REF!</v>
      </c>
      <c r="M2" s="431" t="e">
        <f ca="1">HLOOKUP([1]Introduction!$G$4,nametranslations,5,FALSE)</f>
        <v>#REF!</v>
      </c>
      <c r="N2" s="431" t="e">
        <f ca="1">HLOOKUP([1]Introduction!$G$4,nametranslations,5,FALSE)</f>
        <v>#REF!</v>
      </c>
      <c r="O2" s="431" t="e">
        <f ca="1">HLOOKUP([1]Introduction!$G$4,nametranslations,5,FALSE)</f>
        <v>#REF!</v>
      </c>
      <c r="P2" s="431" t="e">
        <f ca="1">HLOOKUP([1]Introduction!$G$4,nametranslations,5,FALSE)</f>
        <v>#REF!</v>
      </c>
      <c r="Q2" s="431" t="e">
        <f ca="1">HLOOKUP([1]Introduction!$G$4,nametranslations,5,FALSE)</f>
        <v>#REF!</v>
      </c>
      <c r="R2" s="431" t="e">
        <f ca="1">HLOOKUP([1]Introduction!$G$4,nametranslations,5,FALSE)</f>
        <v>#REF!</v>
      </c>
      <c r="S2" s="431" t="e">
        <f ca="1">HLOOKUP([1]Introduction!$G$4,nametranslations,5,FALSE)</f>
        <v>#REF!</v>
      </c>
      <c r="T2" s="431" t="e">
        <f ca="1">HLOOKUP([1]Introduction!$G$4,nametranslations,5,FALSE)</f>
        <v>#REF!</v>
      </c>
      <c r="U2" s="431" t="e">
        <f ca="1">HLOOKUP([1]Introduction!$G$4,nametranslations,5,FALSE)</f>
        <v>#REF!</v>
      </c>
      <c r="V2" s="431" t="e">
        <f ca="1">HLOOKUP([1]Introduction!$G$4,nametranslations,5,FALSE)</f>
        <v>#REF!</v>
      </c>
    </row>
    <row r="3" spans="1:22" s="432" customFormat="1" ht="17.399999999999999" x14ac:dyDescent="0.25">
      <c r="A3" s="433"/>
      <c r="B3" s="433"/>
      <c r="C3" s="433"/>
      <c r="D3" s="433"/>
      <c r="E3" s="433"/>
      <c r="F3" s="433"/>
      <c r="G3" s="433"/>
      <c r="H3" s="433"/>
      <c r="I3" s="433"/>
      <c r="J3" s="433"/>
      <c r="K3" s="433"/>
      <c r="L3" s="433"/>
      <c r="M3" s="433"/>
      <c r="N3" s="433"/>
      <c r="O3" s="433"/>
      <c r="P3" s="433"/>
      <c r="Q3" s="433"/>
      <c r="R3" s="433"/>
      <c r="S3" s="433"/>
      <c r="T3" s="433"/>
      <c r="U3" s="433"/>
      <c r="V3" s="433"/>
    </row>
    <row r="4" spans="1:22" ht="15.6" x14ac:dyDescent="0.3">
      <c r="B4" s="434" t="e">
        <f>HLOOKUP(Introduction!$G$4,nametranslations,85,FALSE)</f>
        <v>#REF!</v>
      </c>
      <c r="E4" s="435"/>
      <c r="I4" s="436" t="e">
        <f>HLOOKUP(Introduction!$G$4,nametranslations,22,FALSE)</f>
        <v>#REF!</v>
      </c>
      <c r="P4" s="437" t="e">
        <f>HLOOKUP(Introduction!$G$4,nametranslations,23,FALSE)</f>
        <v>#REF!</v>
      </c>
    </row>
    <row r="6" spans="1:22" x14ac:dyDescent="0.25">
      <c r="G6" s="438"/>
      <c r="H6" s="438"/>
      <c r="I6" s="438"/>
      <c r="K6" s="438"/>
      <c r="L6" s="438"/>
    </row>
    <row r="7" spans="1:22" ht="15.6" x14ac:dyDescent="0.25">
      <c r="G7" s="438"/>
      <c r="H7" s="438"/>
      <c r="I7" s="438"/>
      <c r="K7" s="439"/>
      <c r="L7" s="438"/>
    </row>
    <row r="8" spans="1:22" x14ac:dyDescent="0.25">
      <c r="G8" s="438"/>
      <c r="H8" s="438"/>
      <c r="I8" s="438"/>
      <c r="K8" s="438"/>
      <c r="L8" s="438"/>
    </row>
    <row r="9" spans="1:22" x14ac:dyDescent="0.25">
      <c r="G9" s="438"/>
      <c r="H9" s="438"/>
      <c r="I9" s="438"/>
      <c r="K9" s="438"/>
      <c r="L9" s="438"/>
    </row>
    <row r="10" spans="1:22" x14ac:dyDescent="0.25">
      <c r="G10" s="438"/>
      <c r="H10" s="438"/>
      <c r="I10" s="438"/>
      <c r="K10" s="438"/>
      <c r="L10" s="438"/>
    </row>
    <row r="11" spans="1:22" x14ac:dyDescent="0.25">
      <c r="G11" s="438"/>
      <c r="H11" s="438"/>
      <c r="I11" s="438"/>
      <c r="K11" s="438"/>
      <c r="L11" s="438"/>
    </row>
    <row r="12" spans="1:22" x14ac:dyDescent="0.25">
      <c r="G12" s="438"/>
      <c r="H12" s="438"/>
      <c r="I12" s="438"/>
      <c r="K12" s="438"/>
      <c r="L12" s="438"/>
    </row>
    <row r="13" spans="1:22" x14ac:dyDescent="0.25">
      <c r="G13" s="438"/>
      <c r="H13" s="438"/>
      <c r="I13" s="438"/>
      <c r="K13" s="438"/>
      <c r="L13" s="438"/>
    </row>
    <row r="14" spans="1:22" x14ac:dyDescent="0.25">
      <c r="G14" s="438"/>
      <c r="H14" s="438"/>
      <c r="I14" s="438"/>
      <c r="K14" s="438"/>
      <c r="L14" s="438"/>
    </row>
    <row r="15" spans="1:22" x14ac:dyDescent="0.25">
      <c r="G15" s="438"/>
      <c r="H15" s="438"/>
      <c r="I15" s="438"/>
      <c r="K15" s="438"/>
      <c r="L15" s="438"/>
    </row>
    <row r="16" spans="1:22" x14ac:dyDescent="0.25">
      <c r="G16" s="438"/>
      <c r="H16" s="438"/>
      <c r="I16" s="438"/>
      <c r="K16" s="438"/>
      <c r="L16" s="438"/>
    </row>
    <row r="17" spans="1:47" x14ac:dyDescent="0.25">
      <c r="G17" s="438"/>
      <c r="H17" s="438"/>
      <c r="I17" s="438"/>
      <c r="K17" s="438"/>
      <c r="L17" s="438"/>
    </row>
    <row r="18" spans="1:47" x14ac:dyDescent="0.25">
      <c r="G18" s="438"/>
      <c r="H18" s="438"/>
      <c r="I18" s="438"/>
      <c r="K18" s="438"/>
      <c r="L18" s="438"/>
    </row>
    <row r="19" spans="1:47" x14ac:dyDescent="0.25">
      <c r="G19" s="438"/>
      <c r="H19" s="438"/>
      <c r="I19" s="438"/>
      <c r="K19" s="438"/>
      <c r="L19" s="438"/>
    </row>
    <row r="20" spans="1:47" x14ac:dyDescent="0.25">
      <c r="G20" s="438"/>
      <c r="H20" s="438"/>
      <c r="I20" s="438"/>
      <c r="K20" s="438"/>
      <c r="L20" s="438"/>
    </row>
    <row r="21" spans="1:47" x14ac:dyDescent="0.25">
      <c r="G21" s="438"/>
      <c r="H21" s="438"/>
      <c r="I21" s="438"/>
      <c r="K21" s="438"/>
      <c r="L21" s="438"/>
    </row>
    <row r="23" spans="1:47" x14ac:dyDescent="0.25">
      <c r="B23" s="441"/>
    </row>
    <row r="25" spans="1:47" x14ac:dyDescent="0.25">
      <c r="B25" s="442"/>
      <c r="C25" s="442" t="e">
        <f>+IF(OR((C28=Key!$I$26&amp;"*"),(D28=Key!$I$28&amp;"*"),(E28=Key!$I$27&amp;"*"),(F28=Key!$I$29&amp;"*"),(G28=Key!$I$30&amp;"*"),(H28=Key!$I$31&amp;"*"),(C28=Key!$I$26&amp;"*^"),(D28=Key!$I$28&amp;"*^"),(E28=Key!$I$27&amp;"*^"),(F28="*^"),(G28=Key!$I$30&amp;"*^"),(H28=Key!$I$31&amp;"*^")),"*"&amp;HLOOKUP(Introduction!$G$4,nametranslations,35,FALSE),"")</f>
        <v>#REF!</v>
      </c>
      <c r="J25" s="442" t="e">
        <f>+IF(OR((J28=Key!$I$26&amp;"*"),(K28=Key!$I$28&amp;"*"),(L28=Key!$I$27&amp;"*"),(M28=Key!$I$29&amp;"*"),(N28=Key!$I$30&amp;"*"),(O28=Key!$I$31&amp;"*"),(J28=Key!$I$26&amp;"*^"),(K28=Key!$I$28&amp;"*^"),(L28=Key!$I$27&amp;"*^"),(M28="*^"),(N28=Key!$I$30&amp;"*^"),(O28=Key!$I$31&amp;"*^")),"*"&amp;HLOOKUP(Introduction!$G$4,nametranslations,35,FALSE),"")</f>
        <v>#REF!</v>
      </c>
      <c r="Q25" s="442" t="e">
        <f>+IF(OR((Q28=Key!$I$26&amp;"*"),(R28=Key!$I$28&amp;"*"),(S28=Key!$I$27&amp;"*"),(T28=Key!$I$29&amp;"*"),(U28=Key!$I$30&amp;"*"),(V28=Key!$I$31&amp;"*"),(Q28=Key!$I$26&amp;"*^"),(R28=Key!$I$28&amp;"*^"),(S28=Key!$I$27&amp;"*^"),(T28="*^"),(U28=Key!$I$30&amp;"*^"),(V28=Key!$I$31&amp;"*^")),"*"&amp;HLOOKUP(Introduction!$G$4,nametranslations,35,FALSE),"")</f>
        <v>#REF!</v>
      </c>
    </row>
    <row r="26" spans="1:47" ht="15.6" thickBot="1" x14ac:dyDescent="0.3">
      <c r="B26" s="441"/>
      <c r="C26" s="442" t="str">
        <f>+IF(OR((C28=Key!$I$26&amp;"*^"),(D28=Key!$I$28&amp;"*^"),(E28=Key!$I$27&amp;"*^"),(F28=Key!$I$29&amp;"*^"),(G28=Key!$I$30&amp;"*^"),(H28=Key!$I$31&amp;"^")),HLOOKUP(Introduction!$G$4,nametranslations,155,FALSE),"")</f>
        <v/>
      </c>
      <c r="J26" s="442" t="str">
        <f>+IF(OR((J28=Key!$I$26&amp;"*^"),(K28=Key!$I$28&amp;"*^"),(L28=Key!$I$27&amp;"*^"),(M28=Key!$I$29&amp;"*^"),(N28=Key!$I$30&amp;"*^"),(O28=Key!$I$31&amp;"^")),HLOOKUP(Introduction!$G$4,nametranslations,155,FALSE),"")</f>
        <v/>
      </c>
      <c r="Q26" s="442" t="str">
        <f>+IF(OR((Q28=Key!$I$26&amp;"*^"),(R28=Key!$I$28&amp;"*^"),(S28=Key!$I$27&amp;"*^"),(T28=Key!$I$29&amp;"*^"),(U28=Key!$I$30&amp;"*^"),(V28=Key!$I$31&amp;"^")),HLOOKUP(Introduction!$G$4,nametranslations,156,FALSE),"")</f>
        <v/>
      </c>
    </row>
    <row r="27" spans="1:47" x14ac:dyDescent="0.25">
      <c r="B27" s="443" t="str">
        <f>+Introduction!C7</f>
        <v>Singapore</v>
      </c>
      <c r="C27" s="444" t="e">
        <f>HLOOKUP(Introduction!$G$4,nametranslations,21,FALSE)</f>
        <v>#REF!</v>
      </c>
      <c r="D27" s="444" t="e">
        <f ca="1">HLOOKUP([1]Introduction!$G$4,nametranslations,21,FALSE)</f>
        <v>#REF!</v>
      </c>
      <c r="E27" s="444" t="e">
        <f ca="1">HLOOKUP([1]Introduction!$G$4,nametranslations,21,FALSE)</f>
        <v>#REF!</v>
      </c>
      <c r="F27" s="444" t="e">
        <f ca="1">HLOOKUP([1]Introduction!$G$4,nametranslations,21,FALSE)</f>
        <v>#REF!</v>
      </c>
      <c r="G27" s="444" t="e">
        <f ca="1">HLOOKUP([1]Introduction!$G$4,nametranslations,21,FALSE)</f>
        <v>#REF!</v>
      </c>
      <c r="H27" s="444" t="e">
        <f ca="1">HLOOKUP([1]Introduction!$G$4,nametranslations,21,FALSE)</f>
        <v>#REF!</v>
      </c>
      <c r="I27" s="445" t="str">
        <f>+B27</f>
        <v>Singapore</v>
      </c>
      <c r="J27" s="446" t="e">
        <f>HLOOKUP(Introduction!$G$4,nametranslations,22,FALSE)</f>
        <v>#REF!</v>
      </c>
      <c r="K27" s="447" t="e">
        <f ca="1">HLOOKUP([1]Introduction!$G$4,nametranslations,21,FALSE)</f>
        <v>#REF!</v>
      </c>
      <c r="L27" s="447" t="e">
        <f ca="1">HLOOKUP([1]Introduction!$G$4,nametranslations,21,FALSE)</f>
        <v>#REF!</v>
      </c>
      <c r="M27" s="447" t="e">
        <f ca="1">HLOOKUP([1]Introduction!$G$4,nametranslations,21,FALSE)</f>
        <v>#REF!</v>
      </c>
      <c r="N27" s="447" t="e">
        <f ca="1">HLOOKUP([1]Introduction!$G$4,nametranslations,21,FALSE)</f>
        <v>#REF!</v>
      </c>
      <c r="O27" s="447" t="e">
        <f ca="1">HLOOKUP([1]Introduction!$G$4,nametranslations,21,FALSE)</f>
        <v>#REF!</v>
      </c>
      <c r="P27" s="448" t="str">
        <f>+B27</f>
        <v>Singapore</v>
      </c>
      <c r="Q27" s="449" t="e">
        <f>HLOOKUP(Introduction!$G$4,nametranslations,23,FALSE)</f>
        <v>#REF!</v>
      </c>
      <c r="R27" s="449" t="e">
        <f ca="1">HLOOKUP([1]Introduction!$G$4,nametranslations,21,FALSE)</f>
        <v>#REF!</v>
      </c>
      <c r="S27" s="449" t="e">
        <f ca="1">HLOOKUP([1]Introduction!$G$4,nametranslations,21,FALSE)</f>
        <v>#REF!</v>
      </c>
      <c r="T27" s="449" t="e">
        <f ca="1">HLOOKUP([1]Introduction!$G$4,nametranslations,21,FALSE)</f>
        <v>#REF!</v>
      </c>
      <c r="U27" s="449" t="e">
        <f ca="1">HLOOKUP([1]Introduction!$G$4,nametranslations,21,FALSE)</f>
        <v>#REF!</v>
      </c>
      <c r="V27" s="450" t="e">
        <f ca="1">HLOOKUP([1]Introduction!$G$4,nametranslations,21,FALSE)</f>
        <v>#REF!</v>
      </c>
      <c r="AM27" s="432"/>
      <c r="AN27" s="432"/>
      <c r="AO27" s="432"/>
      <c r="AP27" s="432"/>
      <c r="AQ27" s="432"/>
      <c r="AR27" s="432"/>
      <c r="AS27" s="432"/>
      <c r="AT27" s="432"/>
      <c r="AU27" s="432"/>
    </row>
    <row r="28" spans="1:47" x14ac:dyDescent="0.25">
      <c r="B28" s="451"/>
      <c r="C28" s="452" t="str">
        <f>IF(AND(C30=0.0000000001,C31=0.0000000001,C32=0.0000000001), Key!$I$26&amp;"*",IF(AND(C30=0.0000000001,ISNUMBER(C32)),Key!I26&amp;"*", Key!$I$26))</f>
        <v>Total</v>
      </c>
      <c r="D28" s="453" t="str">
        <f>IF(AND(D30=0.0000000001,D31=0.0000000001,D32=0.0000000001), Key!$I$28&amp;"*",IF(AND(D30=0.0000000001,ISNUMBER(D32)),Key!$I$28&amp;"*", Key!$I$28))</f>
        <v>Urban</v>
      </c>
      <c r="E28" s="453" t="str">
        <f>IF(AND(E30=0.0000000001,E31=0.0000000001,E32=0.0000000001), Key!$I$27&amp;"*",IF(AND(E30=0.0000000001,ISNUMBER(E32)),Key!$I$27&amp;"*", Key!$I$27))</f>
        <v>Rural*</v>
      </c>
      <c r="F28" s="453" t="str">
        <f>IF(AND(F30=0.0000000001,F31=0.0000000001,F32=0.0000000001), Key!$I$29&amp;"*",IF(AND(F30=0.0000000001,ISNUMBER(F32)),Key!$I$29&amp;"*", Key!$I$29))</f>
        <v>Pre-primary*</v>
      </c>
      <c r="G28" s="453" t="str">
        <f>IF(AND(G30=0.0000000001,G31=0.0000000001,G32=0.0000000001), Key!$I$30&amp;"*",IF(AND(G30=0.0000000001,ISNUMBER(G32)),Key!$I$30&amp;"*", Key!$I$30))</f>
        <v>Primary</v>
      </c>
      <c r="H28" s="453" t="str">
        <f>IF(AND(H30=0.0000000001,H31=0.0000000001,H32=0.0000000001), Key!$I$31&amp;"*",IF(AND(H30=0.0000000001,ISNUMBER(H32)),Key!$I$31&amp;"*", Key!$I$31))</f>
        <v>Secondary</v>
      </c>
      <c r="I28" s="451"/>
      <c r="J28" s="454" t="str">
        <f>IF(AND(J30=0.0000000001,J31=0.0000000001,J32=0.0000000001), Key!$I$26&amp;"*",IF(AND(J30=0.0000000001,ISNUMBER(J32)),Key!I26&amp;"*", Key!$I$26))</f>
        <v>Total</v>
      </c>
      <c r="K28" s="453" t="str">
        <f>IF(AND(K30=0.0000000001,K31=0.0000000001,K32=0.0000000001), Key!$I$28&amp;"*",IF(AND(K30=0.0000000001,ISNUMBER(K32)),Key!$I$28&amp;"*", Key!$I$28))</f>
        <v>Urban</v>
      </c>
      <c r="L28" s="453" t="str">
        <f>IF(AND(L30=0.0000000001,L31=0.0000000001,L32=0.0000000001), Key!$I$27&amp;"*",IF(AND(L30=0.0000000001,ISNUMBER(L32)),Key!$I$27&amp;"*", Key!$I$27))</f>
        <v>Rural*</v>
      </c>
      <c r="M28" s="453" t="str">
        <f>IF(AND(M30=0.0000000001,M31=0.0000000001,M32=0.0000000001), Key!$I$29&amp;"*",IF(AND(M30=0.0000000001,ISNUMBER(M32)),Key!$I$29&amp;"*", Key!$I$29))</f>
        <v>Pre-primary*</v>
      </c>
      <c r="N28" s="453" t="str">
        <f>IF(AND(N30=0.0000000001,N31=0.0000000001,N32=0.0000000001), Key!$I$30&amp;"*",IF(AND(N30=0.0000000001,ISNUMBER(N32)),Key!$I$30&amp;"*", Key!$I$30))</f>
        <v>Primary</v>
      </c>
      <c r="O28" s="453" t="str">
        <f>IF(AND(O30=0.0000000001,O31=0.0000000001,O32=0.0000000001), Key!$I$31&amp;"*",IF(AND(O30=0.0000000001,ISNUMBER(O32)),Key!$I$31&amp;"*", Key!$I$31))</f>
        <v>Secondary</v>
      </c>
      <c r="P28" s="455"/>
      <c r="Q28" s="456" t="str">
        <f>IF(AND(Q30=0.0000000001,Q31=0.0000000001,Q32=0.0000000001), Key!$I$26&amp;"*",IF(AND(Q30=0.0000000001,ISNUMBER(Q32)),Key!I26&amp;"*", Key!$I$26))</f>
        <v>Total</v>
      </c>
      <c r="R28" s="453" t="str">
        <f>IF(AND(R30=0.0000000001,R31=0.0000000001,R32=0.0000000001), Key!$I$28&amp;"*",IF(AND(R30=0.0000000001,ISNUMBER(R32)),Key!$I$28&amp;"*", Key!$I$28))</f>
        <v>Urban</v>
      </c>
      <c r="S28" s="453" t="str">
        <f>IF(AND(S30=0.0000000001,S31=0.0000000001,S32=0.0000000001), Key!$I$27&amp;"*",IF(AND(S30=0.0000000001,ISNUMBER(S32)),Key!$I$27&amp;"*", Key!$I$27))</f>
        <v>Rural*</v>
      </c>
      <c r="T28" s="453" t="str">
        <f>IF(AND(T30=0.0000000001,T31=0.0000000001,T32=0.0000000001), Key!$I$29&amp;"*",IF(AND(T30=0.0000000001,ISNUMBER(T32)),Key!$I$29&amp;"*", Key!$I$29))</f>
        <v>Pre-primary*</v>
      </c>
      <c r="U28" s="453" t="str">
        <f>IF(AND(U30=0.0000000001,U31=0.0000000001,U32=0.0000000001), Key!$I$30&amp;"*",IF(AND(U30=0.0000000001,ISNUMBER(U32)),Key!$I$30&amp;"*", Key!$I$30))</f>
        <v>Primary</v>
      </c>
      <c r="V28" s="457" t="str">
        <f>IF(AND(V30=0.0000000001,V31=0.0000000001,V32=0.0000000001), Key!$I$31&amp;"*",IF(AND(V30=0.0000000001,ISNUMBER(V32)),Key!$I$31&amp;"*", Key!$I$31))</f>
        <v>Secondary</v>
      </c>
      <c r="AM28" s="432"/>
      <c r="AN28" s="432"/>
      <c r="AO28" s="432"/>
      <c r="AP28" s="432"/>
      <c r="AQ28" s="432"/>
      <c r="AR28" s="432"/>
      <c r="AS28" s="432"/>
      <c r="AT28" s="432"/>
      <c r="AU28" s="432"/>
    </row>
    <row r="29" spans="1:47" ht="15.6" thickBot="1" x14ac:dyDescent="0.3">
      <c r="B29" s="451"/>
      <c r="C29" s="458">
        <f>IF(ISNUMBER(Regressions!B4), Regressions!B4, "-")</f>
        <v>2025</v>
      </c>
      <c r="D29" s="459">
        <f>C29</f>
        <v>2025</v>
      </c>
      <c r="E29" s="459">
        <f>D29</f>
        <v>2025</v>
      </c>
      <c r="F29" s="459">
        <f>E29</f>
        <v>2025</v>
      </c>
      <c r="G29" s="459">
        <f>F29</f>
        <v>2025</v>
      </c>
      <c r="H29" s="459">
        <f>F29</f>
        <v>2025</v>
      </c>
      <c r="I29" s="451"/>
      <c r="J29" s="460">
        <f>IF(ISNUMBER(Regressions!K4), Regressions!K4, "-")</f>
        <v>2025</v>
      </c>
      <c r="K29" s="461">
        <f>J29</f>
        <v>2025</v>
      </c>
      <c r="L29" s="461">
        <f>K29</f>
        <v>2025</v>
      </c>
      <c r="M29" s="461">
        <f>L29</f>
        <v>2025</v>
      </c>
      <c r="N29" s="461">
        <f>M29</f>
        <v>2025</v>
      </c>
      <c r="O29" s="461">
        <f>M29</f>
        <v>2025</v>
      </c>
      <c r="P29" s="455"/>
      <c r="Q29" s="462">
        <f>IF(ISNUMBER(Regressions!T4), Regressions!T4, "-")</f>
        <v>2025</v>
      </c>
      <c r="R29" s="463">
        <f>Q29</f>
        <v>2025</v>
      </c>
      <c r="S29" s="463">
        <f>R29</f>
        <v>2025</v>
      </c>
      <c r="T29" s="463">
        <f>S29</f>
        <v>2025</v>
      </c>
      <c r="U29" s="463">
        <f>T29</f>
        <v>2025</v>
      </c>
      <c r="V29" s="464">
        <f>T29</f>
        <v>2025</v>
      </c>
      <c r="AM29" s="432"/>
      <c r="AN29" s="432"/>
      <c r="AO29" s="432"/>
      <c r="AP29" s="432"/>
      <c r="AQ29" s="432"/>
      <c r="AR29" s="432"/>
      <c r="AS29" s="432"/>
      <c r="AT29" s="432"/>
      <c r="AU29" s="432"/>
    </row>
    <row r="30" spans="1:47" x14ac:dyDescent="0.25">
      <c r="A30" s="465" t="str">
        <f>+Key!I46</f>
        <v>Basic service</v>
      </c>
      <c r="B30" s="466" t="s">
        <v>129</v>
      </c>
      <c r="C30" s="467">
        <f>IF(ISNUMBER(Regressions!C4), Regressions!C4, 0.0000000001)</f>
        <v>100</v>
      </c>
      <c r="D30" s="467">
        <f>IF(ISNUMBER(Regressions!D4), Regressions!D4, 0.0000000001)</f>
        <v>100</v>
      </c>
      <c r="E30" s="467">
        <f>IF(ISNUMBER(Regressions!E4), Regressions!E4, 0.0000000001)</f>
        <v>1E-10</v>
      </c>
      <c r="F30" s="467">
        <f>IF(ISNUMBER(Regressions!F4), Regressions!F4, 0.0000000001)</f>
        <v>1E-10</v>
      </c>
      <c r="G30" s="467">
        <f>IF(ISNUMBER(Regressions!G4), Regressions!G4, 0.0000000001)</f>
        <v>100</v>
      </c>
      <c r="H30" s="467">
        <f>IF(ISNUMBER(Regressions!H4), Regressions!H4, 0.0000000001)</f>
        <v>100</v>
      </c>
      <c r="I30" s="468" t="s">
        <v>129</v>
      </c>
      <c r="J30" s="467">
        <f>IF(ISNUMBER(Regressions!L4), Regressions!L4,0.0000000001)</f>
        <v>100</v>
      </c>
      <c r="K30" s="467">
        <f>IF(ISNUMBER(Regressions!M4), Regressions!M4,0.0000000001)</f>
        <v>100</v>
      </c>
      <c r="L30" s="467">
        <f>IF(ISNUMBER(Regressions!N4), Regressions!N4,0.0000000001)</f>
        <v>1E-10</v>
      </c>
      <c r="M30" s="467">
        <f>IF(ISNUMBER(Regressions!O4), Regressions!O4,0.0000000001)</f>
        <v>1E-10</v>
      </c>
      <c r="N30" s="467">
        <f>IF(ISNUMBER(Regressions!P4), Regressions!P4,0.0000000001)</f>
        <v>100</v>
      </c>
      <c r="O30" s="467">
        <f>IF(ISNUMBER(Regressions!Q4), Regressions!Q4,0.0000000001)</f>
        <v>100</v>
      </c>
      <c r="P30" s="469" t="s">
        <v>129</v>
      </c>
      <c r="Q30" s="467">
        <f>IF(ISNUMBER(Regressions!U4), Regressions!U4,0.0000000001)</f>
        <v>100</v>
      </c>
      <c r="R30" s="467">
        <f>IF(ISNUMBER(Regressions!V4), Regressions!V4,0.0000000001)</f>
        <v>100</v>
      </c>
      <c r="S30" s="467">
        <f>IF(ISNUMBER(Regressions!W4), Regressions!W4,0.0000000001)</f>
        <v>1E-10</v>
      </c>
      <c r="T30" s="467">
        <f>IF(ISNUMBER(Regressions!X4), Regressions!X4,0.0000000001)</f>
        <v>1E-10</v>
      </c>
      <c r="U30" s="467">
        <f>IF(ISNUMBER(Regressions!Y4), Regressions!Y4,0.0000000001)</f>
        <v>100</v>
      </c>
      <c r="V30" s="470">
        <f>IF(ISNUMBER(Regressions!Z4), Regressions!Z4,0.0000000001)</f>
        <v>100</v>
      </c>
      <c r="AM30" s="432"/>
      <c r="AN30" s="432"/>
      <c r="AO30" s="432"/>
      <c r="AP30" s="432"/>
      <c r="AQ30" s="432"/>
      <c r="AR30" s="432"/>
      <c r="AS30" s="432"/>
      <c r="AT30" s="432"/>
      <c r="AU30" s="432"/>
    </row>
    <row r="31" spans="1:47" x14ac:dyDescent="0.25">
      <c r="A31" s="465" t="str">
        <f>+Key!I47</f>
        <v>Limited service</v>
      </c>
      <c r="B31" s="471" t="s">
        <v>130</v>
      </c>
      <c r="C31" s="467">
        <f>IF(ISNUMBER(Regressions!C5), Regressions!C5, 0.0000000001)</f>
        <v>0</v>
      </c>
      <c r="D31" s="467">
        <f>IF(ISNUMBER(Regressions!D5), Regressions!D5, 0.0000000001)</f>
        <v>0</v>
      </c>
      <c r="E31" s="467">
        <f>IF(ISNUMBER(Regressions!E5), Regressions!E5, 0.0000000001)</f>
        <v>1E-10</v>
      </c>
      <c r="F31" s="467">
        <f>IF(ISNUMBER(Regressions!F5), Regressions!F5, 0.0000000001)</f>
        <v>1E-10</v>
      </c>
      <c r="G31" s="467">
        <f>IF(ISNUMBER(Regressions!G5), Regressions!G5, 0.0000000001)</f>
        <v>0</v>
      </c>
      <c r="H31" s="467">
        <f>IF(ISNUMBER(Regressions!H5), Regressions!H5, 0.0000000001)</f>
        <v>0</v>
      </c>
      <c r="I31" s="472" t="s">
        <v>130</v>
      </c>
      <c r="J31" s="467">
        <f>IF(ISNUMBER(Regressions!L5), Regressions!L5,0.0000000001)</f>
        <v>0</v>
      </c>
      <c r="K31" s="467">
        <f>IF(ISNUMBER(Regressions!M5), Regressions!M5,0.0000000001)</f>
        <v>0</v>
      </c>
      <c r="L31" s="467">
        <f>IF(ISNUMBER(Regressions!N5), Regressions!N5,0.0000000001)</f>
        <v>1E-10</v>
      </c>
      <c r="M31" s="467">
        <f>IF(ISNUMBER(Regressions!O5), Regressions!O5,0.0000000001)</f>
        <v>1E-10</v>
      </c>
      <c r="N31" s="467">
        <f>IF(ISNUMBER(Regressions!P5), Regressions!P5,0.0000000001)</f>
        <v>0</v>
      </c>
      <c r="O31" s="467">
        <f>IF(ISNUMBER(Regressions!Q5), Regressions!Q5,0.0000000001)</f>
        <v>0</v>
      </c>
      <c r="P31" s="473" t="s">
        <v>130</v>
      </c>
      <c r="Q31" s="467">
        <f>IF(ISNUMBER(Regressions!U5), Regressions!U5,0.0000000001)</f>
        <v>0</v>
      </c>
      <c r="R31" s="467">
        <f>IF(ISNUMBER(Regressions!V5), Regressions!V5,0.0000000001)</f>
        <v>0</v>
      </c>
      <c r="S31" s="467">
        <f>IF(ISNUMBER(Regressions!W5), Regressions!W5,0.0000000001)</f>
        <v>1E-10</v>
      </c>
      <c r="T31" s="467">
        <f>IF(ISNUMBER(Regressions!X5), Regressions!X5,0.0000000001)</f>
        <v>1E-10</v>
      </c>
      <c r="U31" s="467">
        <f>IF(ISNUMBER(Regressions!Y5), Regressions!Y5,0.0000000001)</f>
        <v>0</v>
      </c>
      <c r="V31" s="470">
        <f>IF(ISNUMBER(Regressions!Z5), Regressions!Z5,0.0000000001)</f>
        <v>0</v>
      </c>
      <c r="AM31" s="432"/>
      <c r="AN31" s="432"/>
      <c r="AO31" s="432"/>
      <c r="AP31" s="432"/>
      <c r="AQ31" s="432"/>
      <c r="AR31" s="432"/>
      <c r="AS31" s="432"/>
      <c r="AT31" s="432"/>
      <c r="AU31" s="432"/>
    </row>
    <row r="32" spans="1:47" x14ac:dyDescent="0.25">
      <c r="A32" s="465" t="str">
        <f>+Key!I48</f>
        <v>No service</v>
      </c>
      <c r="B32" s="471" t="s">
        <v>128</v>
      </c>
      <c r="C32" s="467">
        <f>IF(ISNUMBER(Regressions!C6), Regressions!C6, 0.0000000001)</f>
        <v>0</v>
      </c>
      <c r="D32" s="467">
        <f>IF(ISNUMBER(Regressions!D6), Regressions!D6, 0.0000000001)</f>
        <v>0</v>
      </c>
      <c r="E32" s="467">
        <f>IF(ISNUMBER(Regressions!E6), Regressions!E6, 0.0000000001)</f>
        <v>1E-10</v>
      </c>
      <c r="F32" s="467">
        <f>IF(ISNUMBER(Regressions!F6), Regressions!F6, 0.0000000001)</f>
        <v>1E-10</v>
      </c>
      <c r="G32" s="467">
        <f>IF(ISNUMBER(Regressions!G6), Regressions!G6, 0.0000000001)</f>
        <v>0</v>
      </c>
      <c r="H32" s="467">
        <f>IF(ISNUMBER(Regressions!H6), Regressions!H6, 0.0000000001)</f>
        <v>0</v>
      </c>
      <c r="I32" s="474" t="s">
        <v>128</v>
      </c>
      <c r="J32" s="467">
        <f>IF(ISNUMBER(Regressions!L6), Regressions!L6,0.0000000001)</f>
        <v>0</v>
      </c>
      <c r="K32" s="467">
        <f>IF(ISNUMBER(Regressions!M6), Regressions!M6,0.0000000001)</f>
        <v>0</v>
      </c>
      <c r="L32" s="467">
        <f>IF(ISNUMBER(Regressions!N6), Regressions!N6,0.0000000001)</f>
        <v>1E-10</v>
      </c>
      <c r="M32" s="467">
        <f>IF(ISNUMBER(Regressions!O6), Regressions!O6,0.0000000001)</f>
        <v>1E-10</v>
      </c>
      <c r="N32" s="467">
        <f>IF(ISNUMBER(Regressions!P6), Regressions!P6,0.0000000001)</f>
        <v>0</v>
      </c>
      <c r="O32" s="467">
        <f>IF(ISNUMBER(Regressions!Q6), Regressions!Q6,0.0000000001)</f>
        <v>0</v>
      </c>
      <c r="P32" s="475" t="s">
        <v>128</v>
      </c>
      <c r="Q32" s="467">
        <f>IF(ISNUMBER(Regressions!U6), Regressions!U6,0.0000000001)</f>
        <v>0</v>
      </c>
      <c r="R32" s="467">
        <f>IF(ISNUMBER(Regressions!V6), Regressions!V6,0.0000000001)</f>
        <v>0</v>
      </c>
      <c r="S32" s="467">
        <f>IF(ISNUMBER(Regressions!W6), Regressions!W6,0.0000000001)</f>
        <v>1E-10</v>
      </c>
      <c r="T32" s="467">
        <f>IF(ISNUMBER(Regressions!X6), Regressions!X6,0.0000000001)</f>
        <v>1E-10</v>
      </c>
      <c r="U32" s="467">
        <f>IF(ISNUMBER(Regressions!Y6), Regressions!Y6,0.0000000001)</f>
        <v>0</v>
      </c>
      <c r="V32" s="470">
        <f>IF(ISNUMBER(Regressions!Z6), Regressions!Z6,0.0000000001)</f>
        <v>0</v>
      </c>
      <c r="AM32" s="432"/>
      <c r="AN32" s="432"/>
      <c r="AO32" s="432"/>
      <c r="AP32" s="432"/>
      <c r="AQ32" s="432"/>
      <c r="AR32" s="432"/>
      <c r="AS32" s="432"/>
      <c r="AT32" s="432"/>
      <c r="AU32" s="432"/>
    </row>
    <row r="33" spans="1:22" ht="15.6" thickBot="1" x14ac:dyDescent="0.3">
      <c r="A33" s="465" t="str">
        <f>+Key!I49</f>
        <v>Insufficient data</v>
      </c>
      <c r="B33" s="476" t="s">
        <v>168</v>
      </c>
      <c r="C33" s="477">
        <f>IF(ISNUMBER(Regressions!C7), Regressions!C7, 0.0000000001)</f>
        <v>0</v>
      </c>
      <c r="D33" s="477">
        <f>IF(ISNUMBER(Regressions!D7), Regressions!D7, 0.0000000001)</f>
        <v>0</v>
      </c>
      <c r="E33" s="477">
        <f>IF(ISNUMBER(Regressions!E7), Regressions!E7, 0.0000000001)</f>
        <v>100</v>
      </c>
      <c r="F33" s="477">
        <f>IF(ISNUMBER(Regressions!F7), Regressions!F7, 0.0000000001)</f>
        <v>100</v>
      </c>
      <c r="G33" s="477">
        <f>IF(ISNUMBER(Regressions!G7), Regressions!G7, 0.0000000001)</f>
        <v>0</v>
      </c>
      <c r="H33" s="477">
        <f>IF(ISNUMBER(Regressions!H7), Regressions!H7, 0.0000000001)</f>
        <v>0</v>
      </c>
      <c r="I33" s="478" t="s">
        <v>168</v>
      </c>
      <c r="J33" s="479">
        <f>IF(ISNUMBER(Regressions!L7), Regressions!L7,0.0000000001)</f>
        <v>0</v>
      </c>
      <c r="K33" s="477">
        <f>IF(ISNUMBER(Regressions!M7), Regressions!M7,0.0000000001)</f>
        <v>0</v>
      </c>
      <c r="L33" s="477">
        <f>IF(ISNUMBER(Regressions!N7), Regressions!N7,0.0000000001)</f>
        <v>100</v>
      </c>
      <c r="M33" s="477">
        <f>IF(ISNUMBER(Regressions!O7), Regressions!O7,0.0000000001)</f>
        <v>100</v>
      </c>
      <c r="N33" s="477">
        <f>IF(ISNUMBER(Regressions!P7), Regressions!P7,0.0000000001)</f>
        <v>0</v>
      </c>
      <c r="O33" s="477">
        <f>IF(ISNUMBER(Regressions!Q7), Regressions!Q7,0.0000000001)</f>
        <v>0</v>
      </c>
      <c r="P33" s="480" t="s">
        <v>168</v>
      </c>
      <c r="Q33" s="479">
        <f>IF(ISNUMBER(Regressions!U7), Regressions!U7,0.0000000001)</f>
        <v>0</v>
      </c>
      <c r="R33" s="479">
        <f>IF(ISNUMBER(Regressions!V7), Regressions!V7,0.0000000001)</f>
        <v>0</v>
      </c>
      <c r="S33" s="477">
        <f>IF(ISNUMBER(Regressions!W7), Regressions!W7,0.0000000001)</f>
        <v>100</v>
      </c>
      <c r="T33" s="477">
        <f>IF(ISNUMBER(Regressions!X7), Regressions!X7,0.0000000001)</f>
        <v>100</v>
      </c>
      <c r="U33" s="477">
        <f>IF(ISNUMBER(Regressions!Y7), Regressions!Y7,0.0000000001)</f>
        <v>0</v>
      </c>
      <c r="V33" s="481">
        <f>IF(ISNUMBER(Regressions!Z7), Regressions!Z7,0.0000000001)</f>
        <v>0</v>
      </c>
    </row>
    <row r="34" spans="1:22" x14ac:dyDescent="0.25">
      <c r="B34" s="482" t="e">
        <f>HLOOKUP(Introduction!$G$4,nametranslations,34,FALSE)</f>
        <v>#REF!</v>
      </c>
    </row>
    <row r="35" spans="1:22" ht="5.25" customHeight="1" x14ac:dyDescent="0.25"/>
    <row r="36" spans="1:22" s="432" customFormat="1" ht="49.5" customHeight="1" x14ac:dyDescent="0.25">
      <c r="B36" s="483" t="str">
        <f>+Key!I46</f>
        <v>Basic service</v>
      </c>
      <c r="C36" s="484" t="str">
        <f>+HLOOKUP(Introduction!$G$4,Key!A:G,158,FALSE)</f>
        <v>Drinking water from an improved source and water is available at the school at the time of the survey</v>
      </c>
      <c r="D36" s="484"/>
      <c r="E36" s="484"/>
      <c r="F36" s="484"/>
      <c r="G36" s="484"/>
      <c r="H36" s="484"/>
      <c r="I36" s="483" t="str">
        <f>+Key!I46</f>
        <v>Basic service</v>
      </c>
      <c r="J36" s="485" t="str">
        <f>+HLOOKUP(Introduction!$G$4,Key!A:G,162,FALSE)</f>
        <v>Improved sanitation facilities at the school that are single-sex and usable (available, functional and private) at the time of the survey</v>
      </c>
      <c r="K36" s="486"/>
      <c r="L36" s="486"/>
      <c r="M36" s="486"/>
      <c r="N36" s="486"/>
      <c r="O36" s="486"/>
      <c r="P36" s="483" t="str">
        <f>+Key!I46</f>
        <v>Basic service</v>
      </c>
      <c r="Q36" s="487" t="str">
        <f>+HLOOKUP(Introduction!$G$4,Key!A:G,165,FALSE)</f>
        <v xml:space="preserve">Handwashing facilities with water and soap available at the school at the time of the survey </v>
      </c>
      <c r="R36" s="487"/>
      <c r="S36" s="487"/>
      <c r="T36" s="487"/>
      <c r="U36" s="487"/>
      <c r="V36" s="487"/>
    </row>
    <row r="37" spans="1:22" ht="49.5" customHeight="1" x14ac:dyDescent="0.25">
      <c r="B37" s="483" t="str">
        <f>+Key!I47</f>
        <v>Limited service</v>
      </c>
      <c r="C37" s="488" t="str">
        <f>+HLOOKUP(Introduction!$G$4,Key!A:G,159,FALSE)</f>
        <v>Drinking water from an improved source but water is unavailable at the school at the time of the survey</v>
      </c>
      <c r="D37" s="488"/>
      <c r="E37" s="488"/>
      <c r="F37" s="488"/>
      <c r="G37" s="488"/>
      <c r="H37" s="488"/>
      <c r="I37" s="483" t="str">
        <f>+Key!I47</f>
        <v>Limited service</v>
      </c>
      <c r="J37" s="488" t="str">
        <f>+HLOOKUP(Introduction!$G$4,Key!A:G,163,FALSE)</f>
        <v>Improved sanitation facilities at the school that are either not single-sex or not usable at the time of the survey</v>
      </c>
      <c r="K37" s="488"/>
      <c r="L37" s="488"/>
      <c r="M37" s="488"/>
      <c r="N37" s="488"/>
      <c r="O37" s="488"/>
      <c r="P37" s="483" t="str">
        <f>+Key!I47</f>
        <v>Limited service</v>
      </c>
      <c r="Q37" s="488" t="str">
        <f>+HLOOKUP(Introduction!$G$4,Key!A:G,166,FALSE)</f>
        <v>Handwashing facilities with water but no soap available at the school at the time of the survey</v>
      </c>
      <c r="R37" s="488"/>
      <c r="S37" s="488"/>
      <c r="T37" s="488"/>
      <c r="U37" s="488"/>
      <c r="V37" s="488"/>
    </row>
    <row r="38" spans="1:22" ht="49.5" customHeight="1" x14ac:dyDescent="0.25">
      <c r="B38" s="483" t="str">
        <f>+Key!I48</f>
        <v>No service</v>
      </c>
      <c r="C38" s="489" t="str">
        <f>+HLOOKUP(Introduction!$G$4,Key!A:G,160,FALSE)</f>
        <v>Drinking water from an unimproved source or no water source at the school</v>
      </c>
      <c r="D38" s="489"/>
      <c r="E38" s="489"/>
      <c r="F38" s="489"/>
      <c r="G38" s="489"/>
      <c r="H38" s="489"/>
      <c r="I38" s="483" t="str">
        <f>+Key!I48</f>
        <v>No service</v>
      </c>
      <c r="J38" s="489" t="str">
        <f>+HLOOKUP(Introduction!$G$4,Key!A:G,164,FALSE)</f>
        <v>Unimproved sanitation facilities or no sanitation facilities at the school</v>
      </c>
      <c r="K38" s="489"/>
      <c r="L38" s="489"/>
      <c r="M38" s="489"/>
      <c r="N38" s="489"/>
      <c r="O38" s="489"/>
      <c r="P38" s="483" t="str">
        <f>+Key!I48</f>
        <v>No service</v>
      </c>
      <c r="Q38" s="489" t="str">
        <f>+HLOOKUP(Introduction!$G$4,Key!A:G,167,FALSE)</f>
        <v>No handwashing facilities or no water available at the school</v>
      </c>
      <c r="R38" s="489"/>
      <c r="S38" s="489"/>
      <c r="T38" s="489"/>
      <c r="U38" s="489"/>
      <c r="V38" s="489"/>
    </row>
    <row r="39" spans="1:22" ht="49.5" customHeight="1" x14ac:dyDescent="0.25">
      <c r="B39" s="483" t="str">
        <f>+Key!I49</f>
        <v>Insufficient data</v>
      </c>
      <c r="C39" s="490" t="str">
        <f>+HLOOKUP(Introduction!$G$4,Key!A:G,161,FALSE)</f>
        <v>Insufficient data available to generate estimates for a given reference year</v>
      </c>
      <c r="D39" s="490"/>
      <c r="E39" s="490"/>
      <c r="F39" s="490"/>
      <c r="G39" s="490"/>
      <c r="H39" s="490"/>
      <c r="I39" s="483" t="str">
        <f>+Key!I49</f>
        <v>Insufficient data</v>
      </c>
      <c r="J39" s="490" t="str">
        <f>+HLOOKUP(Introduction!$G$4,Key!A:G,161,FALSE)</f>
        <v>Insufficient data available to generate estimates for a given reference year</v>
      </c>
      <c r="K39" s="490"/>
      <c r="L39" s="490"/>
      <c r="M39" s="490"/>
      <c r="N39" s="490"/>
      <c r="O39" s="490"/>
      <c r="P39" s="483" t="str">
        <f>+Key!I49</f>
        <v>Insufficient data</v>
      </c>
      <c r="Q39" s="490" t="str">
        <f>+HLOOKUP(Introduction!$G$4,Key!A:G,161,FALSE)</f>
        <v>Insufficient data available to generate estimates for a given reference year</v>
      </c>
      <c r="R39" s="490"/>
      <c r="S39" s="490"/>
      <c r="T39" s="490"/>
      <c r="U39" s="490"/>
      <c r="V39" s="49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145AD-A0EC-4D8F-84FE-6EBD121C5E66}">
  <sheetPr codeName="Sheet3">
    <tabColor rgb="FFEAEAEA"/>
  </sheetPr>
  <dimension ref="A1:AF65"/>
  <sheetViews>
    <sheetView showGridLines="0" zoomScale="80" zoomScaleNormal="80" workbookViewId="0"/>
  </sheetViews>
  <sheetFormatPr defaultColWidth="9" defaultRowHeight="13.2" x14ac:dyDescent="0.25"/>
  <cols>
    <col min="1" max="31" width="9" style="388"/>
    <col min="32" max="32" width="5.09765625" style="388" customWidth="1"/>
    <col min="33" max="16384" width="9" style="388"/>
  </cols>
  <sheetData>
    <row r="1" spans="1:32" s="387" customFormat="1" x14ac:dyDescent="0.25"/>
    <row r="2" spans="1:32" s="387" customFormat="1" ht="15.6" x14ac:dyDescent="0.3">
      <c r="A2" s="491" t="e">
        <f>HLOOKUP(Introduction!$G$4,nametranslations,38,FALSE)</f>
        <v>#REF!</v>
      </c>
    </row>
    <row r="3" spans="1:32" s="387" customFormat="1" ht="15.6" x14ac:dyDescent="0.3">
      <c r="A3" s="491"/>
    </row>
    <row r="4" spans="1:32" s="387" customFormat="1" x14ac:dyDescent="0.25">
      <c r="A4" s="492"/>
      <c r="B4" s="492"/>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row>
    <row r="5" spans="1:32" s="387" customFormat="1" x14ac:dyDescent="0.25">
      <c r="A5" s="492"/>
      <c r="B5" s="492"/>
      <c r="C5" s="492"/>
      <c r="D5" s="492"/>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row>
    <row r="6" spans="1:32" s="387" customFormat="1" x14ac:dyDescent="0.25">
      <c r="A6" s="492"/>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c r="AE6" s="492"/>
      <c r="AF6" s="492"/>
    </row>
    <row r="7" spans="1:32" s="387" customFormat="1" x14ac:dyDescent="0.25">
      <c r="A7" s="492"/>
      <c r="B7" s="492"/>
      <c r="C7" s="492"/>
      <c r="D7" s="492"/>
      <c r="E7" s="492"/>
      <c r="F7" s="492"/>
      <c r="G7" s="492"/>
      <c r="H7" s="492"/>
      <c r="I7" s="492"/>
      <c r="J7" s="492"/>
      <c r="K7" s="492"/>
      <c r="L7" s="492"/>
      <c r="M7" s="492"/>
      <c r="N7" s="492"/>
      <c r="O7" s="492"/>
      <c r="P7" s="492"/>
      <c r="Q7" s="492"/>
      <c r="R7" s="492"/>
      <c r="S7" s="492"/>
      <c r="T7" s="492"/>
      <c r="U7" s="492"/>
      <c r="V7" s="492"/>
      <c r="W7" s="492"/>
      <c r="X7" s="492"/>
      <c r="Y7" s="492"/>
      <c r="Z7" s="492"/>
      <c r="AA7" s="492"/>
      <c r="AB7" s="492"/>
      <c r="AC7" s="492"/>
      <c r="AD7" s="492"/>
      <c r="AE7" s="492"/>
      <c r="AF7" s="492"/>
    </row>
    <row r="8" spans="1:32" s="387" customFormat="1" x14ac:dyDescent="0.25">
      <c r="A8" s="492"/>
      <c r="B8" s="492"/>
      <c r="C8" s="492"/>
      <c r="D8" s="492"/>
      <c r="E8" s="492"/>
      <c r="F8" s="492"/>
      <c r="G8" s="492"/>
      <c r="H8" s="492"/>
      <c r="I8" s="492"/>
      <c r="J8" s="492"/>
      <c r="K8" s="492"/>
      <c r="L8" s="492"/>
      <c r="M8" s="492"/>
      <c r="N8" s="492"/>
      <c r="O8" s="492"/>
      <c r="P8" s="492"/>
      <c r="Q8" s="492"/>
      <c r="R8" s="492"/>
      <c r="S8" s="492"/>
      <c r="T8" s="492"/>
      <c r="U8" s="492"/>
      <c r="V8" s="492"/>
      <c r="W8" s="492"/>
      <c r="X8" s="492"/>
      <c r="Y8" s="492"/>
      <c r="Z8" s="492"/>
      <c r="AA8" s="492"/>
      <c r="AB8" s="492"/>
      <c r="AC8" s="492"/>
      <c r="AD8" s="492"/>
      <c r="AE8" s="492"/>
      <c r="AF8" s="492"/>
    </row>
    <row r="9" spans="1:32" s="387" customFormat="1" x14ac:dyDescent="0.25">
      <c r="A9" s="492"/>
      <c r="B9" s="492"/>
      <c r="C9" s="492"/>
      <c r="D9" s="492"/>
      <c r="E9" s="492"/>
      <c r="F9" s="492"/>
      <c r="G9" s="492"/>
      <c r="H9" s="492"/>
      <c r="I9" s="492"/>
      <c r="J9" s="492"/>
      <c r="K9" s="492"/>
      <c r="L9" s="492"/>
      <c r="M9" s="492"/>
      <c r="N9" s="492"/>
      <c r="O9" s="492"/>
      <c r="P9" s="492"/>
      <c r="Q9" s="492"/>
      <c r="R9" s="492"/>
      <c r="S9" s="492"/>
      <c r="T9" s="492"/>
      <c r="U9" s="492"/>
      <c r="V9" s="492"/>
      <c r="W9" s="492"/>
      <c r="X9" s="492"/>
      <c r="Y9" s="492"/>
      <c r="Z9" s="492"/>
      <c r="AA9" s="492"/>
      <c r="AB9" s="492"/>
      <c r="AC9" s="492"/>
      <c r="AD9" s="492"/>
      <c r="AE9" s="492"/>
      <c r="AF9" s="492"/>
    </row>
    <row r="10" spans="1:32" s="387" customFormat="1" x14ac:dyDescent="0.25">
      <c r="A10" s="492"/>
      <c r="B10" s="492"/>
      <c r="C10" s="492"/>
      <c r="D10" s="492"/>
      <c r="E10" s="492"/>
      <c r="F10" s="492"/>
      <c r="G10" s="492"/>
      <c r="H10" s="492"/>
      <c r="I10" s="492"/>
      <c r="J10" s="492"/>
      <c r="K10" s="492"/>
      <c r="L10" s="492"/>
      <c r="M10" s="492"/>
      <c r="N10" s="492"/>
      <c r="O10" s="492"/>
      <c r="P10" s="492"/>
      <c r="Q10" s="492"/>
      <c r="R10" s="492"/>
      <c r="S10" s="492"/>
      <c r="T10" s="492"/>
      <c r="U10" s="492"/>
      <c r="V10" s="492"/>
      <c r="W10" s="492"/>
      <c r="X10" s="492"/>
      <c r="Y10" s="492"/>
      <c r="Z10" s="492"/>
      <c r="AA10" s="492"/>
      <c r="AB10" s="492"/>
      <c r="AC10" s="492"/>
      <c r="AD10" s="492"/>
      <c r="AE10" s="492"/>
      <c r="AF10" s="492"/>
    </row>
    <row r="11" spans="1:32" s="387" customFormat="1" x14ac:dyDescent="0.25">
      <c r="A11" s="492"/>
      <c r="B11" s="492"/>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row>
    <row r="12" spans="1:32" s="387" customFormat="1" x14ac:dyDescent="0.25">
      <c r="A12" s="492"/>
      <c r="B12" s="492"/>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c r="AF12" s="492"/>
    </row>
    <row r="13" spans="1:32" s="387" customFormat="1" x14ac:dyDescent="0.25">
      <c r="A13" s="492"/>
      <c r="B13" s="492"/>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row>
    <row r="14" spans="1:32" s="387" customFormat="1" x14ac:dyDescent="0.25">
      <c r="A14" s="492"/>
      <c r="B14" s="492"/>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row>
    <row r="15" spans="1:32" s="387" customFormat="1" x14ac:dyDescent="0.25">
      <c r="A15" s="492"/>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row>
    <row r="16" spans="1:32" s="387" customFormat="1" x14ac:dyDescent="0.25">
      <c r="A16" s="492"/>
      <c r="B16" s="492"/>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row>
    <row r="17" spans="1:32" s="387" customFormat="1" x14ac:dyDescent="0.25">
      <c r="A17" s="492"/>
      <c r="B17" s="492"/>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row>
    <row r="18" spans="1:32" s="387" customFormat="1" x14ac:dyDescent="0.25">
      <c r="A18" s="492"/>
      <c r="B18" s="492"/>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row>
    <row r="19" spans="1:32" s="387" customFormat="1" x14ac:dyDescent="0.25">
      <c r="A19" s="492"/>
      <c r="B19" s="492"/>
      <c r="C19" s="492"/>
      <c r="D19" s="492"/>
      <c r="E19" s="492"/>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c r="AD19" s="492"/>
      <c r="AE19" s="492"/>
      <c r="AF19" s="492"/>
    </row>
    <row r="20" spans="1:32" s="387" customFormat="1" x14ac:dyDescent="0.25">
      <c r="A20" s="492"/>
      <c r="B20" s="492"/>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c r="AF20" s="492"/>
    </row>
    <row r="21" spans="1:32" s="387" customFormat="1" x14ac:dyDescent="0.25">
      <c r="A21" s="492"/>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row>
    <row r="22" spans="1:32" s="387" customFormat="1" x14ac:dyDescent="0.25">
      <c r="A22" s="492"/>
      <c r="B22" s="492"/>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c r="AF22" s="492"/>
    </row>
    <row r="23" spans="1:32" s="387" customFormat="1" x14ac:dyDescent="0.25">
      <c r="A23" s="482" t="e">
        <f>+HLOOKUP(Introduction!$G$4,nametranslations,34,FALSE)</f>
        <v>#REF!</v>
      </c>
    </row>
    <row r="24" spans="1:32" s="387" customFormat="1" x14ac:dyDescent="0.25">
      <c r="A24" s="493"/>
    </row>
    <row r="25" spans="1:32" s="387" customFormat="1" x14ac:dyDescent="0.25">
      <c r="A25" s="494"/>
      <c r="B25" s="494"/>
      <c r="C25" s="494"/>
      <c r="D25" s="494"/>
      <c r="E25" s="494"/>
      <c r="F25" s="494"/>
      <c r="G25" s="494"/>
      <c r="H25" s="494"/>
      <c r="I25" s="494"/>
      <c r="J25" s="494"/>
      <c r="K25" s="494"/>
      <c r="L25" s="494"/>
      <c r="M25" s="494"/>
      <c r="N25" s="494"/>
      <c r="O25" s="494"/>
      <c r="P25" s="494"/>
      <c r="Q25" s="494"/>
      <c r="R25" s="494"/>
      <c r="S25" s="494"/>
      <c r="T25" s="494"/>
      <c r="U25" s="494"/>
      <c r="V25" s="494"/>
      <c r="W25" s="494"/>
      <c r="X25" s="494"/>
      <c r="Y25" s="494"/>
      <c r="Z25" s="494"/>
      <c r="AA25" s="494"/>
      <c r="AB25" s="494"/>
      <c r="AC25" s="494"/>
      <c r="AD25" s="494"/>
      <c r="AE25" s="494"/>
      <c r="AF25" s="494"/>
    </row>
    <row r="26" spans="1:32" s="387" customFormat="1" x14ac:dyDescent="0.25">
      <c r="A26" s="494"/>
      <c r="B26" s="494"/>
      <c r="C26" s="494"/>
      <c r="D26" s="494"/>
      <c r="E26" s="494"/>
      <c r="F26" s="494"/>
      <c r="G26" s="494"/>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row>
    <row r="27" spans="1:32" s="387" customFormat="1" x14ac:dyDescent="0.25">
      <c r="A27" s="494"/>
      <c r="B27" s="494"/>
      <c r="C27" s="494"/>
      <c r="D27" s="494"/>
      <c r="E27" s="494"/>
      <c r="F27" s="494"/>
      <c r="G27" s="494"/>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row>
    <row r="28" spans="1:32" s="387" customFormat="1" x14ac:dyDescent="0.25">
      <c r="A28" s="494"/>
      <c r="B28" s="494"/>
      <c r="C28" s="494"/>
      <c r="D28" s="494"/>
      <c r="E28" s="494"/>
      <c r="F28" s="494"/>
      <c r="G28" s="494"/>
      <c r="H28" s="494"/>
      <c r="I28" s="494"/>
      <c r="J28" s="494"/>
      <c r="K28" s="494"/>
      <c r="L28" s="494"/>
      <c r="M28" s="494"/>
      <c r="N28" s="494"/>
      <c r="O28" s="494"/>
      <c r="P28" s="494"/>
      <c r="Q28" s="494"/>
      <c r="R28" s="494"/>
      <c r="S28" s="494"/>
      <c r="T28" s="494"/>
      <c r="U28" s="494"/>
      <c r="V28" s="494"/>
      <c r="W28" s="494"/>
      <c r="X28" s="494"/>
      <c r="Y28" s="494"/>
      <c r="Z28" s="494"/>
      <c r="AA28" s="494"/>
      <c r="AB28" s="494"/>
      <c r="AC28" s="494"/>
      <c r="AD28" s="494"/>
      <c r="AE28" s="494"/>
      <c r="AF28" s="494"/>
    </row>
    <row r="29" spans="1:32" s="387" customFormat="1" x14ac:dyDescent="0.25">
      <c r="A29" s="494"/>
      <c r="B29" s="494"/>
      <c r="C29" s="494"/>
      <c r="D29" s="494"/>
      <c r="E29" s="494"/>
      <c r="F29" s="494"/>
      <c r="G29" s="494"/>
      <c r="H29" s="494"/>
      <c r="I29" s="494"/>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row>
    <row r="30" spans="1:32" s="387" customFormat="1" x14ac:dyDescent="0.25">
      <c r="A30" s="494"/>
      <c r="B30" s="494"/>
      <c r="C30" s="494"/>
      <c r="D30" s="494"/>
      <c r="E30" s="494"/>
      <c r="F30" s="494"/>
      <c r="G30" s="494"/>
      <c r="H30" s="494"/>
      <c r="I30" s="494"/>
      <c r="J30" s="494"/>
      <c r="K30" s="494"/>
      <c r="L30" s="494"/>
      <c r="M30" s="494"/>
      <c r="N30" s="494"/>
      <c r="O30" s="494"/>
      <c r="P30" s="494"/>
      <c r="Q30" s="494"/>
      <c r="R30" s="494"/>
      <c r="S30" s="494"/>
      <c r="T30" s="494"/>
      <c r="U30" s="494"/>
      <c r="V30" s="494"/>
      <c r="W30" s="494"/>
      <c r="X30" s="494"/>
      <c r="Y30" s="494"/>
      <c r="Z30" s="494"/>
      <c r="AA30" s="494"/>
      <c r="AB30" s="494"/>
      <c r="AC30" s="494"/>
      <c r="AD30" s="494"/>
      <c r="AE30" s="494"/>
      <c r="AF30" s="494"/>
    </row>
    <row r="31" spans="1:32" s="387" customFormat="1" x14ac:dyDescent="0.25">
      <c r="A31" s="494"/>
      <c r="B31" s="494"/>
      <c r="C31" s="494"/>
      <c r="D31" s="494"/>
      <c r="E31" s="494"/>
      <c r="F31" s="494"/>
      <c r="G31" s="494"/>
      <c r="H31" s="494"/>
      <c r="I31" s="494"/>
      <c r="J31" s="494"/>
      <c r="K31" s="494"/>
      <c r="L31" s="494"/>
      <c r="M31" s="494"/>
      <c r="N31" s="494"/>
      <c r="O31" s="494"/>
      <c r="P31" s="494"/>
      <c r="Q31" s="494"/>
      <c r="R31" s="494"/>
      <c r="S31" s="494"/>
      <c r="T31" s="494"/>
      <c r="U31" s="494"/>
      <c r="V31" s="494"/>
      <c r="W31" s="494"/>
      <c r="X31" s="494"/>
      <c r="Y31" s="494"/>
      <c r="Z31" s="494"/>
      <c r="AA31" s="494"/>
      <c r="AB31" s="494"/>
      <c r="AC31" s="494"/>
      <c r="AD31" s="494"/>
      <c r="AE31" s="494"/>
      <c r="AF31" s="494"/>
    </row>
    <row r="32" spans="1:32" s="387" customFormat="1" x14ac:dyDescent="0.25">
      <c r="A32" s="494"/>
      <c r="B32" s="494"/>
      <c r="C32" s="494"/>
      <c r="D32" s="494"/>
      <c r="E32" s="494"/>
      <c r="F32" s="494"/>
      <c r="G32" s="494"/>
      <c r="H32" s="494"/>
      <c r="I32" s="494"/>
      <c r="J32" s="494"/>
      <c r="K32" s="494"/>
      <c r="L32" s="494"/>
      <c r="M32" s="494"/>
      <c r="N32" s="494"/>
      <c r="O32" s="494"/>
      <c r="P32" s="494"/>
      <c r="Q32" s="494"/>
      <c r="R32" s="494"/>
      <c r="S32" s="494"/>
      <c r="T32" s="494"/>
      <c r="U32" s="494"/>
      <c r="V32" s="494"/>
      <c r="W32" s="494"/>
      <c r="X32" s="494"/>
      <c r="Y32" s="494"/>
      <c r="Z32" s="494"/>
      <c r="AA32" s="494"/>
      <c r="AB32" s="494"/>
      <c r="AC32" s="494"/>
      <c r="AD32" s="494"/>
      <c r="AE32" s="494"/>
      <c r="AF32" s="494"/>
    </row>
    <row r="33" spans="1:32" s="387" customFormat="1" x14ac:dyDescent="0.25">
      <c r="A33" s="494"/>
      <c r="B33" s="494"/>
      <c r="C33" s="494"/>
      <c r="D33" s="494"/>
      <c r="E33" s="494"/>
      <c r="F33" s="494"/>
      <c r="G33" s="494"/>
      <c r="H33" s="494"/>
      <c r="I33" s="494"/>
      <c r="J33" s="494"/>
      <c r="K33" s="494"/>
      <c r="L33" s="494"/>
      <c r="M33" s="494"/>
      <c r="N33" s="494"/>
      <c r="O33" s="494"/>
      <c r="P33" s="494"/>
      <c r="Q33" s="494"/>
      <c r="R33" s="494"/>
      <c r="S33" s="494"/>
      <c r="T33" s="494"/>
      <c r="U33" s="494"/>
      <c r="V33" s="494"/>
      <c r="W33" s="494"/>
      <c r="X33" s="494"/>
      <c r="Y33" s="494"/>
      <c r="Z33" s="494"/>
      <c r="AA33" s="494"/>
      <c r="AB33" s="494"/>
      <c r="AC33" s="494"/>
      <c r="AD33" s="494"/>
      <c r="AE33" s="494"/>
      <c r="AF33" s="494"/>
    </row>
    <row r="34" spans="1:32" s="387" customFormat="1" x14ac:dyDescent="0.25">
      <c r="A34" s="494"/>
      <c r="B34" s="494"/>
      <c r="C34" s="494"/>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494"/>
    </row>
    <row r="35" spans="1:32" s="387" customFormat="1" x14ac:dyDescent="0.25">
      <c r="A35" s="494"/>
      <c r="B35" s="494"/>
      <c r="C35" s="494"/>
      <c r="D35" s="494"/>
      <c r="E35" s="494"/>
      <c r="F35" s="494"/>
      <c r="G35" s="494"/>
      <c r="H35" s="494"/>
      <c r="I35" s="494"/>
      <c r="J35" s="494"/>
      <c r="K35" s="494"/>
      <c r="L35" s="494"/>
      <c r="M35" s="494"/>
      <c r="N35" s="494"/>
      <c r="O35" s="494"/>
      <c r="P35" s="494"/>
      <c r="Q35" s="494"/>
      <c r="R35" s="494"/>
      <c r="S35" s="494"/>
      <c r="T35" s="494"/>
      <c r="U35" s="494"/>
      <c r="V35" s="494"/>
      <c r="W35" s="494"/>
      <c r="X35" s="494"/>
      <c r="Y35" s="494"/>
      <c r="Z35" s="494"/>
      <c r="AA35" s="494"/>
      <c r="AB35" s="494"/>
      <c r="AC35" s="494"/>
      <c r="AD35" s="494"/>
      <c r="AE35" s="494"/>
      <c r="AF35" s="494"/>
    </row>
    <row r="36" spans="1:32" s="387" customFormat="1" x14ac:dyDescent="0.25">
      <c r="A36" s="494"/>
      <c r="B36" s="494"/>
      <c r="C36" s="494"/>
      <c r="D36" s="494"/>
      <c r="E36" s="494"/>
      <c r="F36" s="494"/>
      <c r="G36" s="494"/>
      <c r="H36" s="494"/>
      <c r="I36" s="494"/>
      <c r="J36" s="494"/>
      <c r="K36" s="494"/>
      <c r="L36" s="494"/>
      <c r="M36" s="494"/>
      <c r="N36" s="494"/>
      <c r="O36" s="494"/>
      <c r="P36" s="494"/>
      <c r="Q36" s="494"/>
      <c r="R36" s="494"/>
      <c r="S36" s="494"/>
      <c r="T36" s="494"/>
      <c r="U36" s="494"/>
      <c r="V36" s="494"/>
      <c r="W36" s="494"/>
      <c r="X36" s="494"/>
      <c r="Y36" s="494"/>
      <c r="Z36" s="494"/>
      <c r="AA36" s="494"/>
      <c r="AB36" s="494"/>
      <c r="AC36" s="494"/>
      <c r="AD36" s="494"/>
      <c r="AE36" s="494"/>
      <c r="AF36" s="494"/>
    </row>
    <row r="37" spans="1:32" s="387" customFormat="1" x14ac:dyDescent="0.25">
      <c r="A37" s="494"/>
      <c r="B37" s="494"/>
      <c r="C37" s="494"/>
      <c r="D37" s="494"/>
      <c r="E37" s="494"/>
      <c r="F37" s="494"/>
      <c r="G37" s="494"/>
      <c r="H37" s="494"/>
      <c r="I37" s="494"/>
      <c r="J37" s="494"/>
      <c r="K37" s="494"/>
      <c r="L37" s="494"/>
      <c r="M37" s="494"/>
      <c r="N37" s="494"/>
      <c r="O37" s="494"/>
      <c r="P37" s="494"/>
      <c r="Q37" s="494"/>
      <c r="R37" s="494"/>
      <c r="S37" s="494"/>
      <c r="T37" s="494"/>
      <c r="U37" s="494"/>
      <c r="V37" s="494"/>
      <c r="W37" s="494"/>
      <c r="X37" s="494"/>
      <c r="Y37" s="494"/>
      <c r="Z37" s="494"/>
      <c r="AA37" s="494"/>
      <c r="AB37" s="494"/>
      <c r="AC37" s="494"/>
      <c r="AD37" s="494"/>
      <c r="AE37" s="494"/>
      <c r="AF37" s="494"/>
    </row>
    <row r="38" spans="1:32" s="387" customFormat="1" x14ac:dyDescent="0.25">
      <c r="A38" s="494"/>
      <c r="B38" s="494"/>
      <c r="C38" s="494"/>
      <c r="D38" s="494"/>
      <c r="E38" s="494"/>
      <c r="F38" s="494"/>
      <c r="G38" s="494"/>
      <c r="H38" s="494"/>
      <c r="I38" s="494"/>
      <c r="J38" s="494"/>
      <c r="K38" s="494"/>
      <c r="L38" s="494"/>
      <c r="M38" s="494"/>
      <c r="N38" s="494"/>
      <c r="O38" s="494"/>
      <c r="P38" s="494"/>
      <c r="Q38" s="494"/>
      <c r="R38" s="494"/>
      <c r="S38" s="494"/>
      <c r="T38" s="494"/>
      <c r="U38" s="494"/>
      <c r="V38" s="494"/>
      <c r="W38" s="494"/>
      <c r="X38" s="494"/>
      <c r="Y38" s="494"/>
      <c r="Z38" s="494"/>
      <c r="AA38" s="494"/>
      <c r="AB38" s="494"/>
      <c r="AC38" s="494"/>
      <c r="AD38" s="494"/>
      <c r="AE38" s="494"/>
      <c r="AF38" s="494"/>
    </row>
    <row r="39" spans="1:32" s="387" customFormat="1" x14ac:dyDescent="0.25">
      <c r="A39" s="494"/>
      <c r="B39" s="494"/>
      <c r="C39" s="494"/>
      <c r="D39" s="494"/>
      <c r="E39" s="494"/>
      <c r="F39" s="494"/>
      <c r="G39" s="494"/>
      <c r="H39" s="494"/>
      <c r="I39" s="494"/>
      <c r="J39" s="494"/>
      <c r="K39" s="494"/>
      <c r="L39" s="494"/>
      <c r="M39" s="494"/>
      <c r="N39" s="494"/>
      <c r="O39" s="494"/>
      <c r="P39" s="494"/>
      <c r="Q39" s="494"/>
      <c r="R39" s="494"/>
      <c r="S39" s="494"/>
      <c r="T39" s="494"/>
      <c r="U39" s="494"/>
      <c r="V39" s="494"/>
      <c r="W39" s="494"/>
      <c r="X39" s="494"/>
      <c r="Y39" s="494"/>
      <c r="Z39" s="494"/>
      <c r="AA39" s="494"/>
      <c r="AB39" s="494"/>
      <c r="AC39" s="494"/>
      <c r="AD39" s="494"/>
      <c r="AE39" s="494"/>
      <c r="AF39" s="494"/>
    </row>
    <row r="40" spans="1:32" s="387" customFormat="1" x14ac:dyDescent="0.25">
      <c r="A40" s="494"/>
      <c r="B40" s="494"/>
      <c r="C40" s="494"/>
      <c r="D40" s="494"/>
      <c r="E40" s="494"/>
      <c r="F40" s="494"/>
      <c r="G40" s="494"/>
      <c r="H40" s="494"/>
      <c r="I40" s="494"/>
      <c r="J40" s="494"/>
      <c r="K40" s="494"/>
      <c r="L40" s="494"/>
      <c r="M40" s="494"/>
      <c r="N40" s="494"/>
      <c r="O40" s="494"/>
      <c r="P40" s="494"/>
      <c r="Q40" s="494"/>
      <c r="R40" s="494"/>
      <c r="S40" s="494"/>
      <c r="T40" s="494"/>
      <c r="U40" s="494"/>
      <c r="V40" s="494"/>
      <c r="W40" s="494"/>
      <c r="X40" s="494"/>
      <c r="Y40" s="494"/>
      <c r="Z40" s="494"/>
      <c r="AA40" s="494"/>
      <c r="AB40" s="494"/>
      <c r="AC40" s="494"/>
      <c r="AD40" s="494"/>
      <c r="AE40" s="494"/>
      <c r="AF40" s="494"/>
    </row>
    <row r="41" spans="1:32" s="387" customFormat="1" x14ac:dyDescent="0.25">
      <c r="A41" s="494"/>
      <c r="B41" s="494"/>
      <c r="C41" s="494"/>
      <c r="D41" s="494"/>
      <c r="E41" s="494"/>
      <c r="F41" s="494"/>
      <c r="G41" s="494"/>
      <c r="H41" s="494"/>
      <c r="I41" s="494"/>
      <c r="J41" s="494"/>
      <c r="K41" s="494"/>
      <c r="L41" s="494"/>
      <c r="M41" s="494"/>
      <c r="N41" s="494"/>
      <c r="O41" s="494"/>
      <c r="P41" s="494"/>
      <c r="Q41" s="494"/>
      <c r="R41" s="494"/>
      <c r="S41" s="494"/>
      <c r="T41" s="494"/>
      <c r="U41" s="494"/>
      <c r="V41" s="494"/>
      <c r="W41" s="494"/>
      <c r="X41" s="494"/>
      <c r="Y41" s="494"/>
      <c r="Z41" s="494"/>
      <c r="AA41" s="494"/>
      <c r="AB41" s="494"/>
      <c r="AC41" s="494"/>
      <c r="AD41" s="494"/>
      <c r="AE41" s="494"/>
      <c r="AF41" s="494"/>
    </row>
    <row r="42" spans="1:32" s="387" customFormat="1" x14ac:dyDescent="0.25">
      <c r="A42" s="494"/>
      <c r="B42" s="494"/>
      <c r="C42" s="494"/>
      <c r="D42" s="494"/>
      <c r="E42" s="494"/>
      <c r="F42" s="494"/>
      <c r="G42" s="494"/>
      <c r="H42" s="494"/>
      <c r="I42" s="494"/>
      <c r="J42" s="494"/>
      <c r="K42" s="494"/>
      <c r="L42" s="494"/>
      <c r="M42" s="494"/>
      <c r="N42" s="494"/>
      <c r="O42" s="494"/>
      <c r="P42" s="494"/>
      <c r="Q42" s="494"/>
      <c r="R42" s="494"/>
      <c r="S42" s="494"/>
      <c r="T42" s="494"/>
      <c r="U42" s="494"/>
      <c r="V42" s="494"/>
      <c r="W42" s="494"/>
      <c r="X42" s="494"/>
      <c r="Y42" s="494"/>
      <c r="Z42" s="494"/>
      <c r="AA42" s="494"/>
      <c r="AB42" s="494"/>
      <c r="AC42" s="494"/>
      <c r="AD42" s="494"/>
      <c r="AE42" s="494"/>
      <c r="AF42" s="494"/>
    </row>
    <row r="43" spans="1:32" s="387" customFormat="1" x14ac:dyDescent="0.25">
      <c r="A43" s="494"/>
      <c r="B43" s="494"/>
      <c r="C43" s="494"/>
      <c r="D43" s="494"/>
      <c r="E43" s="494"/>
      <c r="F43" s="494"/>
      <c r="G43" s="494"/>
      <c r="H43" s="494"/>
      <c r="I43" s="494"/>
      <c r="J43" s="494"/>
      <c r="K43" s="494"/>
      <c r="L43" s="494"/>
      <c r="M43" s="494"/>
      <c r="N43" s="494"/>
      <c r="O43" s="494"/>
      <c r="P43" s="494"/>
      <c r="Q43" s="494"/>
      <c r="R43" s="494"/>
      <c r="S43" s="494"/>
      <c r="T43" s="494"/>
      <c r="U43" s="494"/>
      <c r="V43" s="494"/>
      <c r="W43" s="494"/>
      <c r="X43" s="494"/>
      <c r="Y43" s="494"/>
      <c r="Z43" s="494"/>
      <c r="AA43" s="494"/>
      <c r="AB43" s="494"/>
      <c r="AC43" s="494"/>
      <c r="AD43" s="494"/>
      <c r="AE43" s="494"/>
      <c r="AF43" s="494"/>
    </row>
    <row r="44" spans="1:32" s="387" customFormat="1" x14ac:dyDescent="0.25">
      <c r="A44" s="482" t="e">
        <f>+HLOOKUP(Introduction!$G$4,nametranslations,34,FALSE)</f>
        <v>#REF!</v>
      </c>
      <c r="B44" s="493"/>
    </row>
    <row r="45" spans="1:32" s="387" customFormat="1" x14ac:dyDescent="0.25"/>
    <row r="46" spans="1:32" s="387" customFormat="1" x14ac:dyDescent="0.25">
      <c r="A46" s="495"/>
      <c r="B46" s="495"/>
      <c r="C46" s="495"/>
      <c r="D46" s="495"/>
      <c r="E46" s="495"/>
      <c r="F46" s="495"/>
      <c r="G46" s="495"/>
      <c r="H46" s="495"/>
      <c r="I46" s="495"/>
      <c r="J46" s="495"/>
      <c r="K46" s="495"/>
      <c r="L46" s="495"/>
      <c r="M46" s="495"/>
      <c r="N46" s="495"/>
      <c r="O46" s="495"/>
      <c r="P46" s="495"/>
      <c r="Q46" s="495"/>
      <c r="R46" s="495"/>
      <c r="S46" s="495"/>
      <c r="T46" s="495"/>
      <c r="U46" s="495"/>
      <c r="V46" s="495"/>
      <c r="W46" s="495"/>
      <c r="X46" s="495"/>
      <c r="Y46" s="495"/>
      <c r="Z46" s="495"/>
      <c r="AA46" s="495"/>
      <c r="AB46" s="495"/>
      <c r="AC46" s="495"/>
      <c r="AD46" s="495"/>
      <c r="AE46" s="495"/>
      <c r="AF46" s="495"/>
    </row>
    <row r="47" spans="1:32" s="387" customFormat="1" x14ac:dyDescent="0.25">
      <c r="A47" s="495"/>
      <c r="B47" s="495"/>
      <c r="C47" s="495"/>
      <c r="D47" s="495"/>
      <c r="E47" s="495"/>
      <c r="F47" s="495"/>
      <c r="G47" s="495"/>
      <c r="H47" s="495"/>
      <c r="I47" s="495"/>
      <c r="J47" s="495"/>
      <c r="K47" s="495"/>
      <c r="L47" s="495"/>
      <c r="M47" s="495"/>
      <c r="N47" s="495"/>
      <c r="O47" s="495"/>
      <c r="P47" s="495"/>
      <c r="Q47" s="495"/>
      <c r="R47" s="495"/>
      <c r="S47" s="495"/>
      <c r="T47" s="495"/>
      <c r="U47" s="495"/>
      <c r="V47" s="495"/>
      <c r="W47" s="495"/>
      <c r="X47" s="495"/>
      <c r="Y47" s="495"/>
      <c r="Z47" s="495"/>
      <c r="AA47" s="495"/>
      <c r="AB47" s="495"/>
      <c r="AC47" s="495"/>
      <c r="AD47" s="495"/>
      <c r="AE47" s="495"/>
      <c r="AF47" s="495"/>
    </row>
    <row r="48" spans="1:32" s="387" customFormat="1" x14ac:dyDescent="0.25">
      <c r="A48" s="495"/>
      <c r="B48" s="495"/>
      <c r="C48" s="495"/>
      <c r="D48" s="495"/>
      <c r="E48" s="495"/>
      <c r="F48" s="495"/>
      <c r="G48" s="495"/>
      <c r="H48" s="495"/>
      <c r="I48" s="495"/>
      <c r="J48" s="495"/>
      <c r="K48" s="495"/>
      <c r="L48" s="495"/>
      <c r="M48" s="495"/>
      <c r="N48" s="495"/>
      <c r="O48" s="495"/>
      <c r="P48" s="495"/>
      <c r="Q48" s="495"/>
      <c r="R48" s="495"/>
      <c r="S48" s="495"/>
      <c r="T48" s="495"/>
      <c r="U48" s="495"/>
      <c r="V48" s="495"/>
      <c r="W48" s="495"/>
      <c r="X48" s="495"/>
      <c r="Y48" s="495"/>
      <c r="Z48" s="495"/>
      <c r="AA48" s="495"/>
      <c r="AB48" s="495"/>
      <c r="AC48" s="495"/>
      <c r="AD48" s="495"/>
      <c r="AE48" s="495"/>
      <c r="AF48" s="495"/>
    </row>
    <row r="49" spans="1:32" s="387" customFormat="1" x14ac:dyDescent="0.25">
      <c r="A49" s="495"/>
      <c r="B49" s="495"/>
      <c r="C49" s="495"/>
      <c r="D49" s="495"/>
      <c r="E49" s="495"/>
      <c r="F49" s="495"/>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row>
    <row r="50" spans="1:32" s="387" customFormat="1" x14ac:dyDescent="0.25">
      <c r="A50" s="495"/>
      <c r="B50" s="495"/>
      <c r="C50" s="495"/>
      <c r="D50" s="495"/>
      <c r="E50" s="495"/>
      <c r="F50" s="495"/>
      <c r="G50" s="495"/>
      <c r="H50" s="495"/>
      <c r="I50" s="495"/>
      <c r="J50" s="495"/>
      <c r="K50" s="495"/>
      <c r="L50" s="495"/>
      <c r="M50" s="495"/>
      <c r="N50" s="495"/>
      <c r="O50" s="495"/>
      <c r="P50" s="495"/>
      <c r="Q50" s="495"/>
      <c r="R50" s="495"/>
      <c r="S50" s="495"/>
      <c r="T50" s="495"/>
      <c r="U50" s="495"/>
      <c r="V50" s="495"/>
      <c r="W50" s="495"/>
      <c r="X50" s="495"/>
      <c r="Y50" s="495"/>
      <c r="Z50" s="495"/>
      <c r="AA50" s="495"/>
      <c r="AB50" s="495"/>
      <c r="AC50" s="495"/>
      <c r="AD50" s="495"/>
      <c r="AE50" s="495"/>
      <c r="AF50" s="495"/>
    </row>
    <row r="51" spans="1:32" s="387" customFormat="1" x14ac:dyDescent="0.25">
      <c r="A51" s="495"/>
      <c r="B51" s="495"/>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F51" s="495"/>
    </row>
    <row r="52" spans="1:32" s="387" customFormat="1" x14ac:dyDescent="0.25">
      <c r="A52" s="495"/>
      <c r="B52" s="495"/>
      <c r="C52" s="495"/>
      <c r="D52" s="495"/>
      <c r="E52" s="495"/>
      <c r="F52" s="495"/>
      <c r="G52" s="495"/>
      <c r="H52" s="495"/>
      <c r="I52" s="495"/>
      <c r="J52" s="495"/>
      <c r="K52" s="495"/>
      <c r="L52" s="495"/>
      <c r="M52" s="495"/>
      <c r="N52" s="495"/>
      <c r="O52" s="495"/>
      <c r="P52" s="495"/>
      <c r="Q52" s="495"/>
      <c r="R52" s="495"/>
      <c r="S52" s="495"/>
      <c r="T52" s="495"/>
      <c r="U52" s="495"/>
      <c r="V52" s="495"/>
      <c r="W52" s="495"/>
      <c r="X52" s="495"/>
      <c r="Y52" s="495"/>
      <c r="Z52" s="495"/>
      <c r="AA52" s="495"/>
      <c r="AB52" s="495"/>
      <c r="AC52" s="495"/>
      <c r="AD52" s="495"/>
      <c r="AE52" s="495"/>
      <c r="AF52" s="495"/>
    </row>
    <row r="53" spans="1:32" s="387" customFormat="1" x14ac:dyDescent="0.25">
      <c r="A53" s="495"/>
      <c r="B53" s="495"/>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row>
    <row r="54" spans="1:32" s="387" customFormat="1" x14ac:dyDescent="0.25">
      <c r="A54" s="495"/>
      <c r="B54" s="495"/>
      <c r="C54" s="495"/>
      <c r="D54" s="495"/>
      <c r="E54" s="495"/>
      <c r="F54" s="495"/>
      <c r="G54" s="495"/>
      <c r="H54" s="495"/>
      <c r="I54" s="495"/>
      <c r="J54" s="495"/>
      <c r="K54" s="495"/>
      <c r="L54" s="495"/>
      <c r="M54" s="495"/>
      <c r="N54" s="495"/>
      <c r="O54" s="495"/>
      <c r="P54" s="495"/>
      <c r="Q54" s="495"/>
      <c r="R54" s="495"/>
      <c r="S54" s="495"/>
      <c r="T54" s="495"/>
      <c r="U54" s="495"/>
      <c r="V54" s="495"/>
      <c r="W54" s="495"/>
      <c r="X54" s="495"/>
      <c r="Y54" s="495"/>
      <c r="Z54" s="495"/>
      <c r="AA54" s="495"/>
      <c r="AB54" s="495"/>
      <c r="AC54" s="495"/>
      <c r="AD54" s="495"/>
      <c r="AE54" s="495"/>
      <c r="AF54" s="495"/>
    </row>
    <row r="55" spans="1:32" s="387" customFormat="1" x14ac:dyDescent="0.25">
      <c r="A55" s="495"/>
      <c r="B55" s="495"/>
      <c r="C55" s="495"/>
      <c r="D55" s="495"/>
      <c r="E55" s="495"/>
      <c r="F55" s="495"/>
      <c r="G55" s="495"/>
      <c r="H55" s="495"/>
      <c r="I55" s="495"/>
      <c r="J55" s="495"/>
      <c r="K55" s="495"/>
      <c r="L55" s="495"/>
      <c r="M55" s="495"/>
      <c r="N55" s="495"/>
      <c r="O55" s="495"/>
      <c r="P55" s="495"/>
      <c r="Q55" s="495"/>
      <c r="R55" s="495"/>
      <c r="S55" s="495"/>
      <c r="T55" s="495"/>
      <c r="U55" s="495"/>
      <c r="V55" s="495"/>
      <c r="W55" s="495"/>
      <c r="X55" s="495"/>
      <c r="Y55" s="495"/>
      <c r="Z55" s="495"/>
      <c r="AA55" s="495"/>
      <c r="AB55" s="495"/>
      <c r="AC55" s="495"/>
      <c r="AD55" s="495"/>
      <c r="AE55" s="495"/>
      <c r="AF55" s="495"/>
    </row>
    <row r="56" spans="1:32" s="387" customFormat="1" x14ac:dyDescent="0.25">
      <c r="A56" s="495"/>
      <c r="B56" s="495"/>
      <c r="C56" s="495"/>
      <c r="D56" s="495"/>
      <c r="E56" s="495"/>
      <c r="F56" s="495"/>
      <c r="G56" s="495"/>
      <c r="H56" s="495"/>
      <c r="I56" s="495"/>
      <c r="J56" s="495"/>
      <c r="K56" s="495"/>
      <c r="L56" s="495"/>
      <c r="M56" s="495"/>
      <c r="N56" s="495"/>
      <c r="O56" s="495"/>
      <c r="P56" s="495"/>
      <c r="Q56" s="495"/>
      <c r="R56" s="495"/>
      <c r="S56" s="495"/>
      <c r="T56" s="495"/>
      <c r="U56" s="495"/>
      <c r="V56" s="495"/>
      <c r="W56" s="495"/>
      <c r="X56" s="495"/>
      <c r="Y56" s="495"/>
      <c r="Z56" s="495"/>
      <c r="AA56" s="495"/>
      <c r="AB56" s="495"/>
      <c r="AC56" s="495"/>
      <c r="AD56" s="495"/>
      <c r="AE56" s="495"/>
      <c r="AF56" s="495"/>
    </row>
    <row r="57" spans="1:32" s="387" customFormat="1" x14ac:dyDescent="0.25">
      <c r="A57" s="495"/>
      <c r="B57" s="495"/>
      <c r="C57" s="495"/>
      <c r="D57" s="495"/>
      <c r="E57" s="495"/>
      <c r="F57" s="495"/>
      <c r="G57" s="495"/>
      <c r="H57" s="495"/>
      <c r="I57" s="495"/>
      <c r="J57" s="495"/>
      <c r="K57" s="495"/>
      <c r="L57" s="495"/>
      <c r="M57" s="495"/>
      <c r="N57" s="495"/>
      <c r="O57" s="495"/>
      <c r="P57" s="495"/>
      <c r="Q57" s="495"/>
      <c r="R57" s="495"/>
      <c r="S57" s="495"/>
      <c r="T57" s="495"/>
      <c r="U57" s="495"/>
      <c r="V57" s="495"/>
      <c r="W57" s="495"/>
      <c r="X57" s="495"/>
      <c r="Y57" s="495"/>
      <c r="Z57" s="495"/>
      <c r="AA57" s="495"/>
      <c r="AB57" s="495"/>
      <c r="AC57" s="495"/>
      <c r="AD57" s="495"/>
      <c r="AE57" s="495"/>
      <c r="AF57" s="495"/>
    </row>
    <row r="58" spans="1:32" s="387" customFormat="1" x14ac:dyDescent="0.25">
      <c r="A58" s="495"/>
      <c r="B58" s="495"/>
      <c r="C58" s="495"/>
      <c r="D58" s="495"/>
      <c r="E58" s="495"/>
      <c r="F58" s="495"/>
      <c r="G58" s="495"/>
      <c r="H58" s="495"/>
      <c r="I58" s="495"/>
      <c r="J58" s="495"/>
      <c r="K58" s="495"/>
      <c r="L58" s="495"/>
      <c r="M58" s="495"/>
      <c r="N58" s="495"/>
      <c r="O58" s="495"/>
      <c r="P58" s="495"/>
      <c r="Q58" s="495"/>
      <c r="R58" s="495"/>
      <c r="S58" s="495"/>
      <c r="T58" s="495"/>
      <c r="U58" s="495"/>
      <c r="V58" s="495"/>
      <c r="W58" s="495"/>
      <c r="X58" s="495"/>
      <c r="Y58" s="495"/>
      <c r="Z58" s="495"/>
      <c r="AA58" s="495"/>
      <c r="AB58" s="495"/>
      <c r="AC58" s="495"/>
      <c r="AD58" s="495"/>
      <c r="AE58" s="495"/>
      <c r="AF58" s="495"/>
    </row>
    <row r="59" spans="1:32" s="387" customFormat="1" x14ac:dyDescent="0.25">
      <c r="A59" s="495"/>
      <c r="B59" s="495"/>
      <c r="C59" s="495"/>
      <c r="D59" s="495"/>
      <c r="E59" s="495"/>
      <c r="F59" s="495"/>
      <c r="G59" s="495"/>
      <c r="H59" s="495"/>
      <c r="I59" s="495"/>
      <c r="J59" s="495"/>
      <c r="K59" s="495"/>
      <c r="L59" s="495"/>
      <c r="M59" s="495"/>
      <c r="N59" s="495"/>
      <c r="O59" s="495"/>
      <c r="P59" s="495"/>
      <c r="Q59" s="495"/>
      <c r="R59" s="495"/>
      <c r="S59" s="495"/>
      <c r="T59" s="495"/>
      <c r="U59" s="495"/>
      <c r="V59" s="495"/>
      <c r="W59" s="495"/>
      <c r="X59" s="495"/>
      <c r="Y59" s="495"/>
      <c r="Z59" s="495"/>
      <c r="AA59" s="495"/>
      <c r="AB59" s="495"/>
      <c r="AC59" s="495"/>
      <c r="AD59" s="495"/>
      <c r="AE59" s="495"/>
      <c r="AF59" s="495"/>
    </row>
    <row r="60" spans="1:32" s="387" customFormat="1" x14ac:dyDescent="0.25">
      <c r="A60" s="495"/>
      <c r="B60" s="495"/>
      <c r="C60" s="495"/>
      <c r="D60" s="495"/>
      <c r="E60" s="495"/>
      <c r="F60" s="495"/>
      <c r="G60" s="495"/>
      <c r="H60" s="495"/>
      <c r="I60" s="495"/>
      <c r="J60" s="495"/>
      <c r="K60" s="495"/>
      <c r="L60" s="495"/>
      <c r="M60" s="495"/>
      <c r="N60" s="495"/>
      <c r="O60" s="495"/>
      <c r="P60" s="495"/>
      <c r="Q60" s="495"/>
      <c r="R60" s="495"/>
      <c r="S60" s="495"/>
      <c r="T60" s="495"/>
      <c r="U60" s="495"/>
      <c r="V60" s="495"/>
      <c r="W60" s="495"/>
      <c r="X60" s="495"/>
      <c r="Y60" s="495"/>
      <c r="Z60" s="495"/>
      <c r="AA60" s="495"/>
      <c r="AB60" s="495"/>
      <c r="AC60" s="495"/>
      <c r="AD60" s="495"/>
      <c r="AE60" s="495"/>
      <c r="AF60" s="495"/>
    </row>
    <row r="61" spans="1:32" s="387" customFormat="1" x14ac:dyDescent="0.25">
      <c r="A61" s="495"/>
      <c r="B61" s="495"/>
      <c r="C61" s="495"/>
      <c r="D61" s="495"/>
      <c r="E61" s="495"/>
      <c r="F61" s="495"/>
      <c r="G61" s="495"/>
      <c r="H61" s="495"/>
      <c r="I61" s="495"/>
      <c r="J61" s="495"/>
      <c r="K61" s="495"/>
      <c r="L61" s="495"/>
      <c r="M61" s="495"/>
      <c r="N61" s="495"/>
      <c r="O61" s="495"/>
      <c r="P61" s="495"/>
      <c r="Q61" s="495"/>
      <c r="R61" s="495"/>
      <c r="S61" s="495"/>
      <c r="T61" s="495"/>
      <c r="U61" s="495"/>
      <c r="V61" s="495"/>
      <c r="W61" s="495"/>
      <c r="X61" s="495"/>
      <c r="Y61" s="495"/>
      <c r="Z61" s="495"/>
      <c r="AA61" s="495"/>
      <c r="AB61" s="495"/>
      <c r="AC61" s="495"/>
      <c r="AD61" s="495"/>
      <c r="AE61" s="495"/>
      <c r="AF61" s="495"/>
    </row>
    <row r="62" spans="1:32" s="387" customFormat="1" x14ac:dyDescent="0.25">
      <c r="A62" s="495"/>
      <c r="B62" s="495"/>
      <c r="C62" s="495"/>
      <c r="D62" s="495"/>
      <c r="E62" s="495"/>
      <c r="F62" s="495"/>
      <c r="G62" s="495"/>
      <c r="H62" s="495"/>
      <c r="I62" s="495"/>
      <c r="J62" s="495"/>
      <c r="K62" s="495"/>
      <c r="L62" s="495"/>
      <c r="M62" s="495"/>
      <c r="N62" s="495"/>
      <c r="O62" s="495"/>
      <c r="P62" s="495"/>
      <c r="Q62" s="495"/>
      <c r="R62" s="495"/>
      <c r="S62" s="495"/>
      <c r="T62" s="495"/>
      <c r="U62" s="495"/>
      <c r="V62" s="495"/>
      <c r="W62" s="495"/>
      <c r="X62" s="495"/>
      <c r="Y62" s="495"/>
      <c r="Z62" s="495"/>
      <c r="AA62" s="495"/>
      <c r="AB62" s="495"/>
      <c r="AC62" s="495"/>
      <c r="AD62" s="495"/>
      <c r="AE62" s="495"/>
      <c r="AF62" s="495"/>
    </row>
    <row r="63" spans="1:32" s="387" customFormat="1" x14ac:dyDescent="0.25">
      <c r="A63" s="495"/>
      <c r="B63" s="495"/>
      <c r="C63" s="495"/>
      <c r="D63" s="495"/>
      <c r="E63" s="495"/>
      <c r="F63" s="495"/>
      <c r="G63" s="495"/>
      <c r="H63" s="495"/>
      <c r="I63" s="495"/>
      <c r="J63" s="495"/>
      <c r="K63" s="495"/>
      <c r="L63" s="495"/>
      <c r="M63" s="495"/>
      <c r="N63" s="495"/>
      <c r="O63" s="495"/>
      <c r="P63" s="495"/>
      <c r="Q63" s="495"/>
      <c r="R63" s="495"/>
      <c r="S63" s="495"/>
      <c r="T63" s="495"/>
      <c r="U63" s="495"/>
      <c r="V63" s="495"/>
      <c r="W63" s="495"/>
      <c r="X63" s="495"/>
      <c r="Y63" s="495"/>
      <c r="Z63" s="495"/>
      <c r="AA63" s="495"/>
      <c r="AB63" s="495"/>
      <c r="AC63" s="495"/>
      <c r="AD63" s="495"/>
      <c r="AE63" s="495"/>
      <c r="AF63" s="495"/>
    </row>
    <row r="64" spans="1:32" s="387" customFormat="1" x14ac:dyDescent="0.25">
      <c r="A64" s="495"/>
      <c r="B64" s="495"/>
      <c r="C64" s="495"/>
      <c r="D64" s="495"/>
      <c r="E64" s="495"/>
      <c r="F64" s="495"/>
      <c r="G64" s="495"/>
      <c r="H64" s="495"/>
      <c r="I64" s="495"/>
      <c r="J64" s="495"/>
      <c r="K64" s="495"/>
      <c r="L64" s="495"/>
      <c r="M64" s="495"/>
      <c r="N64" s="495"/>
      <c r="O64" s="495"/>
      <c r="P64" s="495"/>
      <c r="Q64" s="495"/>
      <c r="R64" s="495"/>
      <c r="S64" s="495"/>
      <c r="T64" s="495"/>
      <c r="U64" s="495"/>
      <c r="V64" s="495"/>
      <c r="W64" s="495"/>
      <c r="X64" s="495"/>
      <c r="Y64" s="495"/>
      <c r="Z64" s="495"/>
      <c r="AA64" s="495"/>
      <c r="AB64" s="495"/>
      <c r="AC64" s="495"/>
      <c r="AD64" s="495"/>
      <c r="AE64" s="495"/>
      <c r="AF64" s="495"/>
    </row>
    <row r="65" spans="1:2" s="387" customFormat="1" x14ac:dyDescent="0.25">
      <c r="A65" s="482" t="e">
        <f>+HLOOKUP(Introduction!$G$4,nametranslations,34,FALSE)</f>
        <v>#REF!</v>
      </c>
      <c r="B65" s="49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D2272-AD3A-4E58-A059-B35A13CFFE6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8" customWidth="1"/>
    <col min="2" max="2" width="9" style="388"/>
    <col min="3" max="3" width="5.8984375" style="388" customWidth="1"/>
    <col min="4" max="5" width="4.09765625" style="388" customWidth="1"/>
    <col min="6" max="6" width="3.8984375" style="388" customWidth="1"/>
    <col min="7" max="7" width="4.09765625" style="388" customWidth="1"/>
    <col min="8" max="9" width="3.8984375" style="388" customWidth="1"/>
    <col min="10" max="10" width="4.09765625" style="388" customWidth="1"/>
    <col min="11" max="12" width="3.8984375" style="388" customWidth="1"/>
    <col min="13" max="13" width="4.09765625" style="388" customWidth="1"/>
    <col min="14" max="15" width="3.8984375" style="388" customWidth="1"/>
    <col min="16" max="16" width="4.09765625" style="388" customWidth="1"/>
    <col min="17" max="18" width="3.8984375" style="388" customWidth="1"/>
    <col min="19" max="19" width="4.09765625" style="388" customWidth="1"/>
    <col min="20" max="21" width="3.8984375" style="388" customWidth="1"/>
    <col min="22" max="51" width="3.8984375" style="494" customWidth="1"/>
    <col min="52" max="69" width="3.8984375" style="495" customWidth="1"/>
    <col min="70" max="16384" width="9" style="388"/>
  </cols>
  <sheetData>
    <row r="1" spans="1:69" ht="17.399999999999999" x14ac:dyDescent="0.3">
      <c r="A1" s="496" t="e">
        <f>HLOOKUP(Introduction!$G$4,nametranslations,83,FALSE)</f>
        <v>#REF!</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7"/>
      <c r="AU1" s="497"/>
      <c r="AV1" s="497"/>
      <c r="AW1" s="497"/>
      <c r="AX1" s="497"/>
      <c r="AY1" s="497"/>
      <c r="AZ1" s="497"/>
      <c r="BA1" s="497"/>
      <c r="BB1" s="497"/>
      <c r="BC1" s="497"/>
      <c r="BD1" s="497"/>
      <c r="BE1" s="497"/>
      <c r="BF1" s="497"/>
      <c r="BG1" s="497"/>
      <c r="BH1" s="497"/>
      <c r="BI1" s="497"/>
      <c r="BJ1" s="497"/>
      <c r="BK1" s="497"/>
      <c r="BL1" s="497"/>
      <c r="BM1" s="497"/>
      <c r="BN1" s="497"/>
      <c r="BO1" s="497"/>
      <c r="BP1" s="497"/>
      <c r="BQ1" s="497"/>
    </row>
    <row r="2" spans="1:69" ht="15.6" x14ac:dyDescent="0.3">
      <c r="A2" s="498"/>
      <c r="B2" s="498"/>
      <c r="C2" s="498"/>
      <c r="D2" s="499" t="e">
        <f>HLOOKUP(Introduction!$G$4,nametranslations,85,FALSE)</f>
        <v>#REF!</v>
      </c>
      <c r="E2" s="497"/>
      <c r="F2" s="497"/>
      <c r="G2" s="500"/>
      <c r="H2" s="497"/>
      <c r="I2" s="497"/>
      <c r="J2" s="500"/>
      <c r="K2" s="501"/>
      <c r="L2" s="501"/>
      <c r="M2" s="500"/>
      <c r="N2" s="501"/>
      <c r="O2" s="501"/>
      <c r="P2" s="500"/>
      <c r="Q2" s="501"/>
      <c r="R2" s="501"/>
      <c r="S2" s="500"/>
      <c r="T2" s="501"/>
      <c r="U2" s="501"/>
      <c r="V2" s="502" t="e">
        <f>HLOOKUP(Introduction!$G$4,nametranslations,86,FALSE)</f>
        <v>#REF!</v>
      </c>
      <c r="W2" s="387"/>
      <c r="X2" s="501"/>
      <c r="Y2" s="501"/>
      <c r="Z2" s="501"/>
      <c r="AA2" s="503"/>
      <c r="AB2" s="501"/>
      <c r="AC2" s="501"/>
      <c r="AD2" s="501"/>
      <c r="AE2" s="501"/>
      <c r="AF2" s="503"/>
      <c r="AG2" s="501"/>
      <c r="AH2" s="501"/>
      <c r="AI2" s="501"/>
      <c r="AJ2" s="501"/>
      <c r="AK2" s="503"/>
      <c r="AL2" s="501"/>
      <c r="AM2" s="501"/>
      <c r="AN2" s="501"/>
      <c r="AO2" s="501"/>
      <c r="AP2" s="503"/>
      <c r="AQ2" s="501"/>
      <c r="AR2" s="501"/>
      <c r="AS2" s="501"/>
      <c r="AT2" s="501"/>
      <c r="AU2" s="503"/>
      <c r="AV2" s="501"/>
      <c r="AW2" s="501"/>
      <c r="AX2" s="501"/>
      <c r="AY2" s="501"/>
      <c r="AZ2" s="504" t="e">
        <f>HLOOKUP(Introduction!$G$4,nametranslations,87,FALSE)</f>
        <v>#REF!</v>
      </c>
      <c r="BA2" s="505"/>
      <c r="BB2" s="506"/>
      <c r="BC2" s="506"/>
      <c r="BD2" s="507"/>
      <c r="BE2" s="507"/>
      <c r="BF2" s="507"/>
      <c r="BG2" s="507"/>
      <c r="BH2" s="507"/>
      <c r="BI2" s="507"/>
      <c r="BJ2" s="507"/>
      <c r="BK2" s="507"/>
      <c r="BL2" s="507"/>
      <c r="BM2" s="507"/>
      <c r="BN2" s="507"/>
      <c r="BO2" s="507"/>
      <c r="BP2" s="507"/>
      <c r="BQ2" s="507"/>
    </row>
    <row r="3" spans="1:69" ht="13.8" x14ac:dyDescent="0.25">
      <c r="A3" s="508"/>
      <c r="B3" s="497"/>
      <c r="C3" s="497"/>
      <c r="D3" s="497" t="str">
        <f>+Key!$A$24</f>
        <v>Total</v>
      </c>
      <c r="E3" s="497"/>
      <c r="F3" s="497"/>
      <c r="G3" s="497" t="str">
        <f>+Key!$A$26</f>
        <v>Urban</v>
      </c>
      <c r="I3" s="497"/>
      <c r="J3" s="497" t="str">
        <f>+Key!$A$25</f>
        <v>Rural</v>
      </c>
      <c r="L3" s="497"/>
      <c r="M3" s="497" t="str">
        <f>+Key!$A$27</f>
        <v>Pre-primary</v>
      </c>
      <c r="O3" s="497"/>
      <c r="P3" s="497" t="str">
        <f>+Key!$A$28</f>
        <v>Primary</v>
      </c>
      <c r="Q3" s="497"/>
      <c r="R3" s="497"/>
      <c r="S3" s="497" t="str">
        <f>+Key!$A$29</f>
        <v>Secondary</v>
      </c>
      <c r="U3" s="497"/>
      <c r="V3" s="497" t="str">
        <f>+Key!$A$24</f>
        <v>Total</v>
      </c>
      <c r="W3" s="497"/>
      <c r="X3" s="497"/>
      <c r="Y3" s="497" t="str">
        <f>+Key!$A$26</f>
        <v>Urban</v>
      </c>
      <c r="Z3" s="388"/>
      <c r="AA3" s="497"/>
      <c r="AB3" s="497" t="str">
        <f>+Key!$A$25</f>
        <v>Rural</v>
      </c>
      <c r="AC3" s="388"/>
      <c r="AD3" s="497"/>
      <c r="AE3" s="497" t="str">
        <f>+Key!$A$27</f>
        <v>Pre-primary</v>
      </c>
      <c r="AF3" s="388"/>
      <c r="AG3" s="497"/>
      <c r="AH3" s="497" t="str">
        <f>+Key!$A$28</f>
        <v>Primary</v>
      </c>
      <c r="AI3" s="497"/>
      <c r="AJ3" s="497"/>
      <c r="AK3" s="497" t="str">
        <f>+Key!$A$29</f>
        <v>Secondary</v>
      </c>
      <c r="AL3" s="497"/>
      <c r="AM3" s="497"/>
      <c r="AN3" s="497"/>
      <c r="AO3" s="497"/>
      <c r="AP3" s="497" t="s">
        <v>17</v>
      </c>
      <c r="AQ3" s="497"/>
      <c r="AR3" s="497"/>
      <c r="AS3" s="497"/>
      <c r="AT3" s="497"/>
      <c r="AU3" s="497" t="s">
        <v>18</v>
      </c>
      <c r="AV3" s="497"/>
      <c r="AW3" s="497"/>
      <c r="AX3" s="497"/>
      <c r="AY3" s="497"/>
      <c r="AZ3" s="497" t="str">
        <f>+Key!$A$24</f>
        <v>Total</v>
      </c>
      <c r="BA3" s="509"/>
      <c r="BB3" s="497"/>
      <c r="BC3" s="497" t="str">
        <f>+Key!$A$26</f>
        <v>Urban</v>
      </c>
      <c r="BD3" s="388"/>
      <c r="BE3" s="497"/>
      <c r="BF3" s="497" t="str">
        <f>+Key!$A$25</f>
        <v>Rural</v>
      </c>
      <c r="BG3" s="388"/>
      <c r="BH3" s="497"/>
      <c r="BI3" s="497" t="str">
        <f>+Key!$A$27</f>
        <v>Pre-primary</v>
      </c>
      <c r="BJ3" s="388"/>
      <c r="BK3" s="497"/>
      <c r="BL3" s="497" t="str">
        <f>+Key!$A$28</f>
        <v>Primary</v>
      </c>
      <c r="BM3" s="497"/>
      <c r="BN3" s="497"/>
      <c r="BO3" s="497" t="str">
        <f>+Key!$A$29</f>
        <v>Secondary</v>
      </c>
      <c r="BP3" s="387"/>
      <c r="BQ3" s="497"/>
    </row>
    <row r="4" spans="1:69" ht="148.80000000000001" x14ac:dyDescent="0.25">
      <c r="A4" s="510" t="s">
        <v>5</v>
      </c>
      <c r="B4" s="510" t="e">
        <f>HLOOKUP(Introduction!$G$4,nametranslations,88,FALSE)</f>
        <v>#REF!</v>
      </c>
      <c r="C4" s="510" t="s">
        <v>4</v>
      </c>
      <c r="D4" s="511" t="s">
        <v>23</v>
      </c>
      <c r="E4" s="512" t="s">
        <v>19</v>
      </c>
      <c r="F4" s="513" t="s">
        <v>101</v>
      </c>
      <c r="G4" s="511" t="s">
        <v>23</v>
      </c>
      <c r="H4" s="512" t="s">
        <v>19</v>
      </c>
      <c r="I4" s="513" t="s">
        <v>101</v>
      </c>
      <c r="J4" s="511" t="s">
        <v>23</v>
      </c>
      <c r="K4" s="512" t="s">
        <v>19</v>
      </c>
      <c r="L4" s="513" t="s">
        <v>101</v>
      </c>
      <c r="M4" s="511" t="s">
        <v>23</v>
      </c>
      <c r="N4" s="512" t="s">
        <v>19</v>
      </c>
      <c r="O4" s="513" t="s">
        <v>101</v>
      </c>
      <c r="P4" s="511" t="s">
        <v>23</v>
      </c>
      <c r="Q4" s="512" t="s">
        <v>19</v>
      </c>
      <c r="R4" s="513" t="s">
        <v>101</v>
      </c>
      <c r="S4" s="511" t="s">
        <v>23</v>
      </c>
      <c r="T4" s="512" t="s">
        <v>19</v>
      </c>
      <c r="U4" s="514" t="s">
        <v>101</v>
      </c>
      <c r="V4" s="515" t="s">
        <v>23</v>
      </c>
      <c r="W4" s="516" t="s">
        <v>19</v>
      </c>
      <c r="X4" s="516" t="s">
        <v>20</v>
      </c>
      <c r="Y4" s="516" t="s">
        <v>26</v>
      </c>
      <c r="Z4" s="517" t="s">
        <v>102</v>
      </c>
      <c r="AA4" s="515" t="s">
        <v>23</v>
      </c>
      <c r="AB4" s="516" t="s">
        <v>19</v>
      </c>
      <c r="AC4" s="516" t="s">
        <v>20</v>
      </c>
      <c r="AD4" s="516" t="s">
        <v>26</v>
      </c>
      <c r="AE4" s="517" t="s">
        <v>102</v>
      </c>
      <c r="AF4" s="515" t="s">
        <v>23</v>
      </c>
      <c r="AG4" s="516" t="s">
        <v>19</v>
      </c>
      <c r="AH4" s="516" t="s">
        <v>20</v>
      </c>
      <c r="AI4" s="516" t="s">
        <v>26</v>
      </c>
      <c r="AJ4" s="517" t="s">
        <v>102</v>
      </c>
      <c r="AK4" s="515" t="s">
        <v>23</v>
      </c>
      <c r="AL4" s="516" t="s">
        <v>19</v>
      </c>
      <c r="AM4" s="516" t="s">
        <v>20</v>
      </c>
      <c r="AN4" s="516" t="s">
        <v>26</v>
      </c>
      <c r="AO4" s="517" t="s">
        <v>102</v>
      </c>
      <c r="AP4" s="515" t="s">
        <v>23</v>
      </c>
      <c r="AQ4" s="516" t="s">
        <v>19</v>
      </c>
      <c r="AR4" s="516" t="s">
        <v>20</v>
      </c>
      <c r="AS4" s="516" t="s">
        <v>26</v>
      </c>
      <c r="AT4" s="517" t="s">
        <v>102</v>
      </c>
      <c r="AU4" s="515" t="s">
        <v>23</v>
      </c>
      <c r="AV4" s="516" t="s">
        <v>19</v>
      </c>
      <c r="AW4" s="516" t="s">
        <v>20</v>
      </c>
      <c r="AX4" s="516" t="s">
        <v>26</v>
      </c>
      <c r="AY4" s="518" t="s">
        <v>102</v>
      </c>
      <c r="AZ4" s="519" t="s">
        <v>23</v>
      </c>
      <c r="BA4" s="520" t="s">
        <v>118</v>
      </c>
      <c r="BB4" s="521" t="s">
        <v>119</v>
      </c>
      <c r="BC4" s="519" t="s">
        <v>23</v>
      </c>
      <c r="BD4" s="520" t="s">
        <v>118</v>
      </c>
      <c r="BE4" s="521" t="s">
        <v>119</v>
      </c>
      <c r="BF4" s="519" t="s">
        <v>23</v>
      </c>
      <c r="BG4" s="520" t="s">
        <v>118</v>
      </c>
      <c r="BH4" s="521" t="s">
        <v>119</v>
      </c>
      <c r="BI4" s="519" t="s">
        <v>23</v>
      </c>
      <c r="BJ4" s="520" t="s">
        <v>118</v>
      </c>
      <c r="BK4" s="521" t="s">
        <v>119</v>
      </c>
      <c r="BL4" s="519" t="s">
        <v>23</v>
      </c>
      <c r="BM4" s="520" t="s">
        <v>118</v>
      </c>
      <c r="BN4" s="521" t="s">
        <v>119</v>
      </c>
      <c r="BO4" s="519" t="s">
        <v>23</v>
      </c>
      <c r="BP4" s="520" t="s">
        <v>118</v>
      </c>
      <c r="BQ4" s="521" t="s">
        <v>119</v>
      </c>
    </row>
    <row r="5" spans="1:69" ht="43.2" hidden="1" x14ac:dyDescent="0.25">
      <c r="A5" s="510" t="s">
        <v>36</v>
      </c>
      <c r="B5" s="510" t="s">
        <v>37</v>
      </c>
      <c r="C5" s="510" t="s">
        <v>38</v>
      </c>
      <c r="D5" s="511" t="s">
        <v>112</v>
      </c>
      <c r="E5" s="512" t="s">
        <v>39</v>
      </c>
      <c r="F5" s="513" t="s">
        <v>149</v>
      </c>
      <c r="G5" s="511" t="s">
        <v>113</v>
      </c>
      <c r="H5" s="512" t="s">
        <v>40</v>
      </c>
      <c r="I5" s="513" t="s">
        <v>150</v>
      </c>
      <c r="J5" s="511" t="s">
        <v>114</v>
      </c>
      <c r="K5" s="512" t="s">
        <v>41</v>
      </c>
      <c r="L5" s="513" t="s">
        <v>151</v>
      </c>
      <c r="M5" s="511" t="s">
        <v>115</v>
      </c>
      <c r="N5" s="512" t="s">
        <v>77</v>
      </c>
      <c r="O5" s="513" t="s">
        <v>152</v>
      </c>
      <c r="P5" s="511" t="s">
        <v>116</v>
      </c>
      <c r="Q5" s="512" t="s">
        <v>78</v>
      </c>
      <c r="R5" s="513" t="s">
        <v>153</v>
      </c>
      <c r="S5" s="511" t="s">
        <v>117</v>
      </c>
      <c r="T5" s="512" t="s">
        <v>79</v>
      </c>
      <c r="U5" s="514" t="s">
        <v>154</v>
      </c>
      <c r="V5" s="515" t="s">
        <v>106</v>
      </c>
      <c r="W5" s="516" t="s">
        <v>42</v>
      </c>
      <c r="X5" s="522" t="s">
        <v>56</v>
      </c>
      <c r="Y5" s="522" t="s">
        <v>57</v>
      </c>
      <c r="Z5" s="517" t="s">
        <v>155</v>
      </c>
      <c r="AA5" s="515" t="s">
        <v>107</v>
      </c>
      <c r="AB5" s="516" t="s">
        <v>43</v>
      </c>
      <c r="AC5" s="522" t="s">
        <v>58</v>
      </c>
      <c r="AD5" s="522" t="s">
        <v>59</v>
      </c>
      <c r="AE5" s="517" t="s">
        <v>156</v>
      </c>
      <c r="AF5" s="515" t="s">
        <v>108</v>
      </c>
      <c r="AG5" s="516" t="s">
        <v>44</v>
      </c>
      <c r="AH5" s="522" t="s">
        <v>60</v>
      </c>
      <c r="AI5" s="522" t="s">
        <v>61</v>
      </c>
      <c r="AJ5" s="517" t="s">
        <v>157</v>
      </c>
      <c r="AK5" s="515" t="s">
        <v>109</v>
      </c>
      <c r="AL5" s="516" t="s">
        <v>62</v>
      </c>
      <c r="AM5" s="522" t="s">
        <v>63</v>
      </c>
      <c r="AN5" s="522" t="s">
        <v>64</v>
      </c>
      <c r="AO5" s="517" t="s">
        <v>158</v>
      </c>
      <c r="AP5" s="515" t="s">
        <v>110</v>
      </c>
      <c r="AQ5" s="516" t="s">
        <v>65</v>
      </c>
      <c r="AR5" s="522" t="s">
        <v>66</v>
      </c>
      <c r="AS5" s="522" t="s">
        <v>67</v>
      </c>
      <c r="AT5" s="517" t="s">
        <v>159</v>
      </c>
      <c r="AU5" s="515" t="s">
        <v>111</v>
      </c>
      <c r="AV5" s="516" t="s">
        <v>68</v>
      </c>
      <c r="AW5" s="522" t="s">
        <v>69</v>
      </c>
      <c r="AX5" s="522" t="s">
        <v>70</v>
      </c>
      <c r="AY5" s="518" t="s">
        <v>160</v>
      </c>
      <c r="AZ5" s="519" t="s">
        <v>71</v>
      </c>
      <c r="BA5" s="520" t="s">
        <v>95</v>
      </c>
      <c r="BB5" s="521" t="s">
        <v>161</v>
      </c>
      <c r="BC5" s="519" t="s">
        <v>76</v>
      </c>
      <c r="BD5" s="520" t="s">
        <v>96</v>
      </c>
      <c r="BE5" s="521" t="s">
        <v>162</v>
      </c>
      <c r="BF5" s="519" t="s">
        <v>75</v>
      </c>
      <c r="BG5" s="520" t="s">
        <v>97</v>
      </c>
      <c r="BH5" s="521" t="s">
        <v>163</v>
      </c>
      <c r="BI5" s="519" t="s">
        <v>74</v>
      </c>
      <c r="BJ5" s="520" t="s">
        <v>98</v>
      </c>
      <c r="BK5" s="521" t="s">
        <v>164</v>
      </c>
      <c r="BL5" s="519" t="s">
        <v>73</v>
      </c>
      <c r="BM5" s="520" t="s">
        <v>99</v>
      </c>
      <c r="BN5" s="521" t="s">
        <v>165</v>
      </c>
      <c r="BO5" s="519" t="s">
        <v>72</v>
      </c>
      <c r="BP5" s="520" t="s">
        <v>100</v>
      </c>
      <c r="BQ5" s="521" t="s">
        <v>166</v>
      </c>
    </row>
    <row r="6" spans="1:69" x14ac:dyDescent="0.25">
      <c r="A6" s="523" t="str">
        <f>+RIGHT('Data Summary'!A6,LEN('Data Summary'!A6)-9)</f>
        <v>UIS</v>
      </c>
      <c r="B6" s="497" t="str">
        <f>+IF(ISTEXT('Data Summary'!B6),'Data Summary'!B6,"")</f>
        <v>Other</v>
      </c>
      <c r="C6" s="524">
        <f>+VALUE('Data Summary'!C6)</f>
        <v>2016</v>
      </c>
      <c r="D6" s="525">
        <f>+IF(AND(ISNUMBER('Water Data'!D4),'Data Summary'!BS6="Yes"),100-'Water Data'!D4,NA())</f>
        <v>100</v>
      </c>
      <c r="E6" s="525">
        <f>+IF(AND(ISNUMBER('Water Data'!D6),'Data Summary'!BT6="Yes"),'Water Data'!D6,NA())</f>
        <v>100</v>
      </c>
      <c r="F6" s="525">
        <f>+IF(AND(ISNUMBER('Water Data'!D9),'Data Summary'!BU6="Yes"),'Water Data'!D9,NA())</f>
        <v>100</v>
      </c>
      <c r="G6" s="525">
        <f>+IF(AND(ISNUMBER('Water Data'!E4),'Data Summary'!BV6="Yes"),100-'Water Data'!E4,NA())</f>
        <v>100</v>
      </c>
      <c r="H6" s="525">
        <f>+IF(AND(ISNUMBER('Water Data'!E6),'Data Summary'!BW6="Yes"),'Water Data'!E6,NA())</f>
        <v>100</v>
      </c>
      <c r="I6" s="525">
        <f>+IF(AND(ISNUMBER('Water Data'!E9),'Data Summary'!BX6="Yes"),'Water Data'!E9,NA())</f>
        <v>100</v>
      </c>
      <c r="J6" s="525" t="e">
        <f>+IF(AND(ISNUMBER('Water Data'!F4),'Data Summary'!BY6="Yes"),100-'Water Data'!F4,NA())</f>
        <v>#N/A</v>
      </c>
      <c r="K6" s="525" t="e">
        <f>+IF(AND(ISNUMBER('Water Data'!F6),'Data Summary'!BZ6="Yes"),'Water Data'!F6,NA())</f>
        <v>#N/A</v>
      </c>
      <c r="L6" s="525" t="e">
        <f>+IF(AND(ISNUMBER('Water Data'!F9),'Data Summary'!CA6="Yes"),'Water Data'!F9,NA())</f>
        <v>#N/A</v>
      </c>
      <c r="M6" s="525" t="e">
        <f>+IF(AND(ISNUMBER('Water Data'!G4),'Data Summary'!CB6="Yes"),100-'Water Data'!G4,NA())</f>
        <v>#N/A</v>
      </c>
      <c r="N6" s="525" t="e">
        <f>+IF(AND(ISNUMBER('Water Data'!G6),'Data Summary'!CC6="Yes"),'Water Data'!G6,NA())</f>
        <v>#N/A</v>
      </c>
      <c r="O6" s="525" t="e">
        <f>+IF(AND(ISNUMBER('Water Data'!G9),'Data Summary'!CD6="Yes"),'Water Data'!G9,NA())</f>
        <v>#N/A</v>
      </c>
      <c r="P6" s="525">
        <f>+IF(AND(ISNUMBER('Water Data'!H4),'Data Summary'!CE6="Yes"),100-'Water Data'!H4,NA())</f>
        <v>100</v>
      </c>
      <c r="Q6" s="525">
        <f>+IF(AND(ISNUMBER('Water Data'!H6),'Data Summary'!CF6="Yes"),'Water Data'!H6,NA())</f>
        <v>100</v>
      </c>
      <c r="R6" s="525">
        <f>+IF(AND(ISNUMBER('Water Data'!H9),'Data Summary'!CG6="Yes"),'Water Data'!H9,NA())</f>
        <v>100</v>
      </c>
      <c r="S6" s="525">
        <f>+IF(AND(ISNUMBER('Water Data'!I4),'Data Summary'!CH6="Yes"),100-'Water Data'!I4,NA())</f>
        <v>100</v>
      </c>
      <c r="T6" s="525">
        <f>+IF(AND(ISNUMBER('Water Data'!I6),'Data Summary'!CI6="Yes"),'Water Data'!I6,NA())</f>
        <v>100</v>
      </c>
      <c r="U6" s="525">
        <f>+IF(AND(ISNUMBER('Water Data'!I9),'Data Summary'!CJ6="Yes"),'Water Data'!I9,NA())</f>
        <v>100</v>
      </c>
      <c r="V6" s="526">
        <f>+IF(AND(ISNUMBER('Sanitation Data'!D4),'Data Summary'!CK6="Yes"),100-'Sanitation Data'!D4,NA())</f>
        <v>100</v>
      </c>
      <c r="W6" s="526">
        <f>+IF(AND(ISNUMBER('Sanitation Data'!D6),'Data Summary'!CL6="Yes"),'Sanitation Data'!D6,NA())</f>
        <v>100</v>
      </c>
      <c r="X6" s="526">
        <f>+IF(AND(ISNUMBER('Sanitation Data'!D10),'Data Summary'!CM6="Yes"),'Sanitation Data'!D10,NA())</f>
        <v>100</v>
      </c>
      <c r="Y6" s="526">
        <f>+IF(AND(ISNUMBER('Sanitation Data'!D11),'Data Summary'!CN6="Yes"),'Sanitation Data'!D11,NA())</f>
        <v>100</v>
      </c>
      <c r="Z6" s="526">
        <f>+IF(AND(ISNUMBER('Sanitation Data'!D12),'Data Summary'!CO6="Yes"),'Sanitation Data'!D12,NA())</f>
        <v>100</v>
      </c>
      <c r="AA6" s="526">
        <f>+IF(AND(ISNUMBER('Sanitation Data'!E4),'Data Summary'!CP6="Yes"),100-'Sanitation Data'!E4,NA())</f>
        <v>100</v>
      </c>
      <c r="AB6" s="526">
        <f>+IF(AND(ISNUMBER('Sanitation Data'!E6),'Data Summary'!CQ6="Yes"),'Sanitation Data'!E6,NA())</f>
        <v>100</v>
      </c>
      <c r="AC6" s="526">
        <f>+IF(AND(ISNUMBER('Sanitation Data'!E10),'Data Summary'!CR6="Yes"),'Sanitation Data'!E10,NA())</f>
        <v>100</v>
      </c>
      <c r="AD6" s="526">
        <f>+IF(AND(ISNUMBER('Sanitation Data'!E11),'Data Summary'!CS6="Yes"),'Sanitation Data'!E11,NA())</f>
        <v>100</v>
      </c>
      <c r="AE6" s="526">
        <f>+IF(AND(ISNUMBER('Sanitation Data'!E12),'Data Summary'!CT6="Yes"),'Sanitation Data'!E12,NA())</f>
        <v>100</v>
      </c>
      <c r="AF6" s="526" t="e">
        <f>+IF(AND(ISNUMBER('Sanitation Data'!F4),'Data Summary'!CU6="Yes"),100-'Sanitation Data'!F4,NA())</f>
        <v>#N/A</v>
      </c>
      <c r="AG6" s="526" t="e">
        <f>+IF(AND(ISNUMBER('Sanitation Data'!F6),'Data Summary'!CV6="Yes"),'Sanitation Data'!F6,NA())</f>
        <v>#N/A</v>
      </c>
      <c r="AH6" s="526" t="e">
        <f>+IF(AND(ISNUMBER('Sanitation Data'!F10),'Data Summary'!CW6="Yes"),'Sanitation Data'!F10,NA())</f>
        <v>#N/A</v>
      </c>
      <c r="AI6" s="526" t="e">
        <f>+IF(AND(ISNUMBER('Sanitation Data'!F11),'Data Summary'!CX6="Yes"),'Sanitation Data'!F11,NA())</f>
        <v>#N/A</v>
      </c>
      <c r="AJ6" s="526" t="e">
        <f>+IF(AND(ISNUMBER('Sanitation Data'!F12),'Data Summary'!CY6="Yes"),'Sanitation Data'!F12,NA())</f>
        <v>#N/A</v>
      </c>
      <c r="AK6" s="526" t="e">
        <f>+IF(AND(ISNUMBER('Sanitation Data'!G4),'Data Summary'!CZ6="Yes"),100-'Sanitation Data'!G4,NA())</f>
        <v>#N/A</v>
      </c>
      <c r="AL6" s="526" t="e">
        <f>+IF(AND(ISNUMBER('Sanitation Data'!G6),'Data Summary'!DA6="Yes"),'Sanitation Data'!G6,NA())</f>
        <v>#N/A</v>
      </c>
      <c r="AM6" s="526" t="e">
        <f>+IF(AND(ISNUMBER('Sanitation Data'!G10),'Data Summary'!DB6="Yes"),'Sanitation Data'!G10,NA())</f>
        <v>#N/A</v>
      </c>
      <c r="AN6" s="526" t="e">
        <f>+IF(AND(ISNUMBER('Sanitation Data'!G11),'Data Summary'!DC6="Yes"),'Sanitation Data'!G11,NA())</f>
        <v>#N/A</v>
      </c>
      <c r="AO6" s="526" t="e">
        <f>+IF(AND(ISNUMBER('Sanitation Data'!G12),'Data Summary'!DD6="Yes"),'Sanitation Data'!G12,NA())</f>
        <v>#N/A</v>
      </c>
      <c r="AP6" s="526">
        <f>+IF(AND(ISNUMBER('Sanitation Data'!H4),'Data Summary'!DE6="Yes"),100-'Sanitation Data'!H4,NA())</f>
        <v>100</v>
      </c>
      <c r="AQ6" s="526">
        <f>+IF(AND(ISNUMBER('Sanitation Data'!H6),'Data Summary'!DF6="Yes"),'Sanitation Data'!H6,NA())</f>
        <v>100</v>
      </c>
      <c r="AR6" s="526">
        <f>+IF(AND(ISNUMBER('Sanitation Data'!H10),'Data Summary'!DG6="Yes"),'Sanitation Data'!H10,NA())</f>
        <v>100</v>
      </c>
      <c r="AS6" s="526">
        <f>+IF(AND(ISNUMBER('Sanitation Data'!H11),'Data Summary'!DH6="Yes"),'Sanitation Data'!H11,NA())</f>
        <v>100</v>
      </c>
      <c r="AT6" s="526">
        <f>+IF(AND(ISNUMBER('Sanitation Data'!H12),'Data Summary'!DI6="Yes"),'Sanitation Data'!H12,NA())</f>
        <v>100</v>
      </c>
      <c r="AU6" s="526">
        <f>+IF(AND(ISNUMBER('Sanitation Data'!I4),'Data Summary'!DJ6="Yes"),100-'Sanitation Data'!I4,NA())</f>
        <v>100</v>
      </c>
      <c r="AV6" s="526">
        <f>+IF(AND(ISNUMBER('Sanitation Data'!I6),'Data Summary'!DK6="Yes"),'Sanitation Data'!I6,NA())</f>
        <v>100</v>
      </c>
      <c r="AW6" s="526">
        <f>+IF(AND(ISNUMBER('Sanitation Data'!I10),'Data Summary'!DL6="Yes"),'Sanitation Data'!I10,NA())</f>
        <v>100</v>
      </c>
      <c r="AX6" s="526">
        <f>+IF(AND(ISNUMBER('Sanitation Data'!I11),'Data Summary'!DM6="Yes"),'Sanitation Data'!I11,NA())</f>
        <v>100</v>
      </c>
      <c r="AY6" s="526">
        <f>+IF(AND(ISNUMBER('Sanitation Data'!I12),'Data Summary'!DN6="Yes"),'Sanitation Data'!I12,NA())</f>
        <v>100</v>
      </c>
      <c r="AZ6" s="527">
        <f>+IF(AND(ISNUMBER('Hygiene Data'!D5),'Data Summary'!DO6="Yes"),'Hygiene Data'!D5,NA())</f>
        <v>100</v>
      </c>
      <c r="BA6" s="527">
        <f>+IF(AND(ISNUMBER('Hygiene Data'!D7),'Data Summary'!DP6="Yes"),'Hygiene Data'!D7,NA())</f>
        <v>100</v>
      </c>
      <c r="BB6" s="527">
        <f>+IF(AND(ISNUMBER('Hygiene Data'!D9),'Data Summary'!DQ6="Yes"),'Hygiene Data'!D9,NA())</f>
        <v>100</v>
      </c>
      <c r="BC6" s="527">
        <f>+IF(AND(ISNUMBER('Hygiene Data'!E5),'Data Summary'!DR6="Yes"),'Hygiene Data'!E5,NA())</f>
        <v>100</v>
      </c>
      <c r="BD6" s="527">
        <f>+IF(AND(ISNUMBER('Hygiene Data'!E7),'Data Summary'!DS6="Yes"),'Hygiene Data'!E7,NA())</f>
        <v>100</v>
      </c>
      <c r="BE6" s="527">
        <f>+IF(AND(ISNUMBER('Hygiene Data'!E9),'Data Summary'!DT6="Yes"),'Hygiene Data'!E9,NA())</f>
        <v>100</v>
      </c>
      <c r="BF6" s="527" t="e">
        <f>+IF(AND(ISNUMBER('Hygiene Data'!F5),'Data Summary'!DU6="Yes"),'Hygiene Data'!F5,NA())</f>
        <v>#N/A</v>
      </c>
      <c r="BG6" s="527" t="e">
        <f>+IF(AND(ISNUMBER('Hygiene Data'!F7),'Data Summary'!DV6="Yes"),'Hygiene Data'!F7,NA())</f>
        <v>#N/A</v>
      </c>
      <c r="BH6" s="527" t="e">
        <f>+IF(AND(ISNUMBER('Hygiene Data'!F9),'Data Summary'!DW6="Yes"),'Hygiene Data'!F9,NA())</f>
        <v>#N/A</v>
      </c>
      <c r="BI6" s="527" t="e">
        <f>+IF(AND(ISNUMBER('Hygiene Data'!G5),'Data Summary'!DX6="Yes"),'Hygiene Data'!G5,NA())</f>
        <v>#N/A</v>
      </c>
      <c r="BJ6" s="527" t="e">
        <f>+IF(AND(ISNUMBER('Hygiene Data'!G7),'Data Summary'!DY6="Yes"),'Hygiene Data'!G7,NA())</f>
        <v>#N/A</v>
      </c>
      <c r="BK6" s="527" t="e">
        <f>+IF(AND(ISNUMBER('Hygiene Data'!G9),'Data Summary'!DZ6="Yes"),'Hygiene Data'!G9,NA())</f>
        <v>#N/A</v>
      </c>
      <c r="BL6" s="527">
        <f>+IF(AND(ISNUMBER('Hygiene Data'!H5),'Data Summary'!EA6="Yes"),'Hygiene Data'!H5,NA())</f>
        <v>100</v>
      </c>
      <c r="BM6" s="527">
        <f>+IF(AND(ISNUMBER('Hygiene Data'!H7),'Data Summary'!EB6="Yes"),'Hygiene Data'!H7,NA())</f>
        <v>100</v>
      </c>
      <c r="BN6" s="527">
        <f>+IF(AND(ISNUMBER('Hygiene Data'!H9),'Data Summary'!EC6="Yes"),'Hygiene Data'!H9,NA())</f>
        <v>100</v>
      </c>
      <c r="BO6" s="527">
        <f>+IF(AND(ISNUMBER('Hygiene Data'!I5),'Data Summary'!ED6="Yes"),'Hygiene Data'!I5,NA())</f>
        <v>100</v>
      </c>
      <c r="BP6" s="527">
        <f>+IF(AND(ISNUMBER('Hygiene Data'!I7),'Data Summary'!EE6="Yes"),'Hygiene Data'!I7,NA())</f>
        <v>100</v>
      </c>
      <c r="BQ6" s="527">
        <f>+IF(AND(ISNUMBER('Hygiene Data'!I9),'Data Summary'!EF6="Yes"),'Hygiene Data'!I9,NA())</f>
        <v>100</v>
      </c>
    </row>
    <row r="7" spans="1:69" x14ac:dyDescent="0.25">
      <c r="A7" s="523" t="str">
        <f ca="1">+RIGHT('Data Summary'!A7,LEN('Data Summary'!A7)-9)</f>
        <v>UIS</v>
      </c>
      <c r="B7" s="497" t="str">
        <f ca="1">+IF(ISTEXT('Data Summary'!B7),'Data Summary'!B7,"")</f>
        <v>Other</v>
      </c>
      <c r="C7" s="524">
        <f ca="1">+VALUE('Data Summary'!C7)</f>
        <v>2017</v>
      </c>
      <c r="D7" s="525">
        <f ca="1">+IF(AND(ISNUMBER(OFFSET('Water Data'!$D$4,0,10*ROW('Water Data'!D1))),'Data Summary'!BS7="Yes"),100-OFFSET('Water Data'!$D$4,0,10*ROW('Water Data'!D1)),NA())</f>
        <v>100</v>
      </c>
      <c r="E7" s="525">
        <f ca="1">+IF(AND(ISNUMBER(OFFSET('Water Data'!$D$6,0,10*ROW('Water Data'!D1))),'Data Summary'!BT7="Yes"),OFFSET('Water Data'!$D$6,0,10*ROW('Water Data'!D1)),NA())</f>
        <v>100</v>
      </c>
      <c r="F7" s="525">
        <f ca="1">+IF(AND(ISNUMBER(OFFSET('Water Data'!$D$9,0,10*ROW('Water Data'!D1))),'Data Summary'!BU7="Yes"),OFFSET('Water Data'!$D$9,0,10*ROW('Water Data'!D1)),NA())</f>
        <v>100</v>
      </c>
      <c r="G7" s="525">
        <f ca="1">+IF(AND(ISNUMBER(OFFSET('Water Data'!$E$4,0,10*ROW('Water Data'!E1))),'Data Summary'!BV7="Yes"),100-OFFSET('Water Data'!$E$4,0,10*ROW('Water Data'!E1)),NA())</f>
        <v>100</v>
      </c>
      <c r="H7" s="525">
        <f ca="1">+IF(AND(ISNUMBER(OFFSET('Water Data'!$E$6,0,10*ROW('Water Data'!E1))),'Data Summary'!BW7="Yes"),OFFSET('Water Data'!$E$6,0,10*ROW('Water Data'!E1)),NA())</f>
        <v>100</v>
      </c>
      <c r="I7" s="525">
        <f ca="1">+IF(AND(ISNUMBER(OFFSET('Water Data'!$E$9,0,10*ROW('Water Data'!E1))),'Data Summary'!BX7="Yes"),OFFSET('Water Data'!$E$9,0,10*ROW('Water Data'!E1)),NA())</f>
        <v>100</v>
      </c>
      <c r="J7" s="525" t="e">
        <f ca="1">+IF(AND(ISNUMBER(OFFSET('Water Data'!$F$4,0,10*ROW('Water Data'!F1))),'Data Summary'!BY7="Yes"),100-OFFSET('Water Data'!$F$4,0,10*ROW('Water Data'!F1)),NA())</f>
        <v>#N/A</v>
      </c>
      <c r="K7" s="525" t="e">
        <f ca="1">+IF(AND(ISNUMBER(OFFSET('Water Data'!$F$6,0,10*ROW('Water Data'!F1))),'Data Summary'!BZ7="Yes"),OFFSET('Water Data'!$F$6,0,10*ROW('Water Data'!F1)),NA())</f>
        <v>#N/A</v>
      </c>
      <c r="L7" s="525" t="e">
        <f ca="1">+IF(AND(ISNUMBER(OFFSET('Water Data'!$F$9,0,10*ROW('Water Data'!F1))),'Data Summary'!CA7="Yes"),OFFSET('Water Data'!$F$9,0,10*ROW('Water Data'!F1)),NA())</f>
        <v>#N/A</v>
      </c>
      <c r="M7" s="525" t="e">
        <f ca="1">+IF(AND(ISNUMBER(OFFSET('Water Data'!$G$4,0,10*ROW('Water Data'!G1))),'Data Summary'!CB7="Yes"),100-OFFSET('Water Data'!$G$4,0,10*ROW('Water Data'!G1)),NA())</f>
        <v>#N/A</v>
      </c>
      <c r="N7" s="525" t="e">
        <f ca="1">+IF(AND(ISNUMBER(OFFSET('Water Data'!$G$6,0,10*ROW('Water Data'!G1))),'Data Summary'!CC7="Yes"),OFFSET('Water Data'!$G$6,0,10*ROW('Water Data'!G1)),NA())</f>
        <v>#N/A</v>
      </c>
      <c r="O7" s="525" t="e">
        <f ca="1">+IF(AND(ISNUMBER(OFFSET('Water Data'!$G$9,0,10*ROW('Water Data'!G1))),'Data Summary'!CD7="Yes"),OFFSET('Water Data'!$G$9,0,10*ROW('Water Data'!G1)),NA())</f>
        <v>#N/A</v>
      </c>
      <c r="P7" s="525">
        <f ca="1">+IF(AND(ISNUMBER(OFFSET('Water Data'!$H$4,0,10*ROW('Water Data'!H1))),'Data Summary'!CE7="Yes"),100-OFFSET('Water Data'!$H$4,0,10*ROW('Water Data'!H1)),NA())</f>
        <v>100</v>
      </c>
      <c r="Q7" s="525">
        <f ca="1">+IF(AND(ISNUMBER(OFFSET('Water Data'!$H$6,0,10*ROW('Water Data'!H1))),'Data Summary'!CF7="Yes"),OFFSET('Water Data'!$H$6,0,10*ROW('Water Data'!H1)),NA())</f>
        <v>100</v>
      </c>
      <c r="R7" s="525">
        <f ca="1">+IF(AND(ISNUMBER(OFFSET('Water Data'!$H$9,0,10*ROW('Water Data'!H1))),'Data Summary'!CG7="Yes"),OFFSET('Water Data'!$H$9,0,10*ROW('Water Data'!H1)),NA())</f>
        <v>100</v>
      </c>
      <c r="S7" s="525">
        <f ca="1">+IF(AND(ISNUMBER(OFFSET('Water Data'!$I$4,0,10*ROW('Water Data'!I1))),'Data Summary'!CH7="Yes"),100-OFFSET('Water Data'!$I$4,0,10*ROW('Water Data'!I1)),NA())</f>
        <v>100</v>
      </c>
      <c r="T7" s="525">
        <f ca="1">+IF(AND(ISNUMBER(OFFSET('Water Data'!$I$6,0,10*ROW('Water Data'!I1))),'Data Summary'!CI7="Yes"),OFFSET('Water Data'!$I$6,0,10*ROW('Water Data'!I1)),NA())</f>
        <v>100</v>
      </c>
      <c r="U7" s="525">
        <f ca="1">+IF(AND(ISNUMBER(OFFSET('Water Data'!$I$9,0,10*ROW('Water Data'!I1))),'Data Summary'!CJ7="Yes"),OFFSET('Water Data'!$I$9,0,10*ROW('Water Data'!I1)),NA())</f>
        <v>100</v>
      </c>
      <c r="V7" s="526">
        <f ca="1">+IF(AND(ISNUMBER(OFFSET('Sanitation Data'!$D$4,0,10*ROW('Sanitation Data'!D1))),'Data Summary'!CK7="Yes"),100-OFFSET('Sanitation Data'!$D$4,0,10*ROW('Sanitation Data'!D1)),NA())</f>
        <v>100</v>
      </c>
      <c r="W7" s="526">
        <f ca="1">+IF(AND(ISNUMBER(OFFSET('Sanitation Data'!$D$6,0,10*ROW('Sanitation Data'!D1))),'Data Summary'!CL7="Yes"),OFFSET('Sanitation Data'!$D$6,0,10*ROW('Sanitation Data'!D1)),NA())</f>
        <v>100</v>
      </c>
      <c r="X7" s="526">
        <f ca="1">+IF(AND(ISNUMBER(OFFSET('Sanitation Data'!$D$10,0,10*ROW('Sanitation Data'!D1))),'Data Summary'!CM7="Yes"),OFFSET('Sanitation Data'!$D$10,0,10*ROW('Sanitation Data'!D1)),NA())</f>
        <v>100</v>
      </c>
      <c r="Y7" s="526">
        <f ca="1">+IF(AND(ISNUMBER(OFFSET('Sanitation Data'!$D$11,0,10*ROW('Sanitation Data'!D1))),'Data Summary'!CN7="Yes"),OFFSET('Sanitation Data'!$D$11,0,10*ROW('Sanitation Data'!D1)),NA())</f>
        <v>100</v>
      </c>
      <c r="Z7" s="526">
        <f ca="1">+IF(AND(ISNUMBER(OFFSET('Sanitation Data'!$D$12,0,10*ROW('Sanitation Data'!D1))),'Data Summary'!CO7="Yes"),OFFSET('Sanitation Data'!$D$12,0,10*ROW('Sanitation Data'!D1)),NA())</f>
        <v>100</v>
      </c>
      <c r="AA7" s="526">
        <f ca="1">+IF(AND(ISNUMBER(OFFSET('Sanitation Data'!$E$4,0,10*ROW('Sanitation Data'!E1))),'Data Summary'!CP7="Yes"),100-OFFSET('Sanitation Data'!$E$4,0,10*ROW('Sanitation Data'!E1)),NA())</f>
        <v>100</v>
      </c>
      <c r="AB7" s="526">
        <f ca="1">+IF(AND(ISNUMBER(OFFSET('Sanitation Data'!$E$6,0,10*ROW('Sanitation Data'!E1))),'Data Summary'!CQ7="Yes"),OFFSET('Sanitation Data'!$E$6,0,10*ROW('Sanitation Data'!E1)),NA())</f>
        <v>100</v>
      </c>
      <c r="AC7" s="526">
        <f ca="1">+IF(AND(ISNUMBER(OFFSET('Sanitation Data'!$E$10,0,10*ROW('Sanitation Data'!E1))),'Data Summary'!CR7="Yes"),OFFSET('Sanitation Data'!$E$10,0,10*ROW('Sanitation Data'!E1)),NA())</f>
        <v>100</v>
      </c>
      <c r="AD7" s="526">
        <f ca="1">+IF(AND(ISNUMBER(OFFSET('Sanitation Data'!$E$11,0,10*ROW('Sanitation Data'!E1))),'Data Summary'!CS7="Yes"),OFFSET('Sanitation Data'!$E$11,0,10*ROW('Sanitation Data'!E1)),NA())</f>
        <v>100</v>
      </c>
      <c r="AE7" s="526">
        <f ca="1">+IF(AND(ISNUMBER(OFFSET('Sanitation Data'!$E$12,0,10*ROW('Sanitation Data'!E1))),'Data Summary'!CT7="Yes"),OFFSET('Sanitation Data'!$E$12,0,10*ROW('Sanitation Data'!E1)),NA())</f>
        <v>100</v>
      </c>
      <c r="AF7" s="526" t="e">
        <f ca="1">+IF(AND(ISNUMBER(OFFSET('Sanitation Data'!$F$4,0,10*ROW('Sanitation Data'!F1))),'Data Summary'!CU7="Yes"),100-OFFSET('Sanitation Data'!$F$4,0,10*ROW('Sanitation Data'!F1)),NA())</f>
        <v>#N/A</v>
      </c>
      <c r="AG7" s="526" t="e">
        <f ca="1">+IF(AND(ISNUMBER(OFFSET('Sanitation Data'!$F$6,0,10*ROW('Sanitation Data'!F1))),'Data Summary'!CV7="Yes"),OFFSET('Sanitation Data'!$F$6,0,10*ROW('Sanitation Data'!F1)),NA())</f>
        <v>#N/A</v>
      </c>
      <c r="AH7" s="526" t="e">
        <f ca="1">+IF(AND(ISNUMBER(OFFSET('Sanitation Data'!$F$10,0,10*ROW('Sanitation Data'!F1))),'Data Summary'!CW7="Yes"),OFFSET('Sanitation Data'!$F$10,0,10*ROW('Sanitation Data'!F1)),NA())</f>
        <v>#N/A</v>
      </c>
      <c r="AI7" s="526" t="e">
        <f ca="1">+IF(AND(ISNUMBER(OFFSET('Sanitation Data'!$F$11,0,10*ROW('Sanitation Data'!F1))),'Data Summary'!CX7="Yes"),OFFSET('Sanitation Data'!$F$11,0,10*ROW('Sanitation Data'!F1)),NA())</f>
        <v>#N/A</v>
      </c>
      <c r="AJ7" s="526" t="e">
        <f ca="1">+IF(AND(ISNUMBER(OFFSET('Sanitation Data'!$F$12,0,10*ROW('Sanitation Data'!F1))),'Data Summary'!CY7="Yes"),OFFSET('Sanitation Data'!$F$12,0,10*ROW('Sanitation Data'!F1)),NA())</f>
        <v>#N/A</v>
      </c>
      <c r="AK7" s="526" t="e">
        <f ca="1">+IF(AND(ISNUMBER(OFFSET('Sanitation Data'!$G$4,0,10*ROW('Sanitation Data'!G1))),'Data Summary'!CZ7="Yes"),100-OFFSET('Sanitation Data'!$G$4,0,10*ROW('Sanitation Data'!G1)),NA())</f>
        <v>#N/A</v>
      </c>
      <c r="AL7" s="526" t="e">
        <f ca="1">+IF(AND(ISNUMBER(OFFSET('Sanitation Data'!$G$6,0,10*ROW('Sanitation Data'!G1))),'Data Summary'!DA7="Yes"),OFFSET('Sanitation Data'!$G$6,0,10*ROW('Sanitation Data'!G1)),NA())</f>
        <v>#N/A</v>
      </c>
      <c r="AM7" s="526" t="e">
        <f ca="1">+IF(AND(ISNUMBER(OFFSET('Sanitation Data'!$G$10,0,10*ROW('Sanitation Data'!G1))),'Data Summary'!DB7="Yes"),OFFSET('Sanitation Data'!$G$10,0,10*ROW('Sanitation Data'!G1)),NA())</f>
        <v>#N/A</v>
      </c>
      <c r="AN7" s="526" t="e">
        <f ca="1">+IF(AND(ISNUMBER(OFFSET('Sanitation Data'!$G$11,0,10*ROW('Sanitation Data'!G1))),'Data Summary'!DC7="Yes"),OFFSET('Sanitation Data'!$G$11,0,10*ROW('Sanitation Data'!G1)),NA())</f>
        <v>#N/A</v>
      </c>
      <c r="AO7" s="526" t="e">
        <f ca="1">+IF(AND(ISNUMBER(OFFSET('Sanitation Data'!$G$12,0,10*ROW('Sanitation Data'!G1))),'Data Summary'!DD7="Yes"),OFFSET('Sanitation Data'!$G$12,0,10*ROW('Sanitation Data'!G1)),NA())</f>
        <v>#N/A</v>
      </c>
      <c r="AP7" s="526">
        <f ca="1">+IF(AND(ISNUMBER(OFFSET('Sanitation Data'!$H$4,0,10*ROW('Sanitation Data'!H1))),'Data Summary'!DE7="Yes"),100-OFFSET('Sanitation Data'!$H$4,0,10*ROW('Sanitation Data'!H1)),NA())</f>
        <v>100</v>
      </c>
      <c r="AQ7" s="526">
        <f ca="1">+IF(AND(ISNUMBER(OFFSET('Sanitation Data'!$H$6,0,10*ROW('Sanitation Data'!H1))),'Data Summary'!DF7="Yes"),OFFSET('Sanitation Data'!$H$6,0,10*ROW('Sanitation Data'!H1)),NA())</f>
        <v>100</v>
      </c>
      <c r="AR7" s="526">
        <f ca="1">+IF(AND(ISNUMBER(OFFSET('Sanitation Data'!$H$10,0,10*ROW('Sanitation Data'!H1))),'Data Summary'!DG7="Yes"),OFFSET('Sanitation Data'!$H$10,0,10*ROW('Sanitation Data'!H1)),NA())</f>
        <v>100</v>
      </c>
      <c r="AS7" s="526">
        <f ca="1">+IF(AND(ISNUMBER(OFFSET('Sanitation Data'!$H$11,0,10*ROW('Sanitation Data'!H1))),'Data Summary'!DH7="Yes"),OFFSET('Sanitation Data'!$H$11,0,10*ROW('Sanitation Data'!H1)),NA())</f>
        <v>100</v>
      </c>
      <c r="AT7" s="526">
        <f ca="1">+IF(AND(ISNUMBER(OFFSET('Sanitation Data'!$H$12,0,10*ROW('Sanitation Data'!H1))),'Data Summary'!DI7="Yes"),OFFSET('Sanitation Data'!$H$12,0,10*ROW('Sanitation Data'!H1)),NA())</f>
        <v>100</v>
      </c>
      <c r="AU7" s="526">
        <f ca="1">+IF(AND(ISNUMBER(OFFSET('Sanitation Data'!$I$4,0,10*ROW('Sanitation Data'!I1))),'Data Summary'!DJ7="Yes"),100-OFFSET('Sanitation Data'!$I$4,0,10*ROW('Sanitation Data'!I1)),NA())</f>
        <v>100</v>
      </c>
      <c r="AV7" s="526">
        <f ca="1">+IF(AND(ISNUMBER(OFFSET('Sanitation Data'!$I$6,0,10*ROW('Sanitation Data'!I1))),'Data Summary'!DK7="Yes"),OFFSET('Sanitation Data'!$I$6,0,10*ROW('Sanitation Data'!I1)),NA())</f>
        <v>100</v>
      </c>
      <c r="AW7" s="526">
        <f ca="1">+IF(AND(ISNUMBER(OFFSET('Sanitation Data'!$I$10,0,10*ROW('Sanitation Data'!I1))),'Data Summary'!DL7="Yes"),OFFSET('Sanitation Data'!$I$10,0,10*ROW('Sanitation Data'!I1)),NA())</f>
        <v>100</v>
      </c>
      <c r="AX7" s="526">
        <f ca="1">+IF(AND(ISNUMBER(OFFSET('Sanitation Data'!$I$11,0,10*ROW('Sanitation Data'!I1))),'Data Summary'!DM7="Yes"),OFFSET('Sanitation Data'!$I$11,0,10*ROW('Sanitation Data'!I1)),NA())</f>
        <v>100</v>
      </c>
      <c r="AY7" s="526">
        <f ca="1">+IF(AND(ISNUMBER(OFFSET('Sanitation Data'!$I$12,0,10*ROW('Sanitation Data'!I1))),'Data Summary'!DN7="Yes"),OFFSET('Sanitation Data'!$I$12,0,10*ROW('Sanitation Data'!I1)),NA())</f>
        <v>100</v>
      </c>
      <c r="AZ7" s="527">
        <f ca="1">+IF(AND(ISNUMBER(OFFSET('Hygiene Data'!$D$5,0,10*ROW('Hygiene Data'!D1))),'Data Summary'!DO7="Yes"),OFFSET('Hygiene Data'!$D$5,0,10*ROW('Hygiene Data'!D1)),NA())</f>
        <v>100</v>
      </c>
      <c r="BA7" s="527">
        <f ca="1">+IF(AND(ISNUMBER(OFFSET('Hygiene Data'!$D$7,0,10*ROW('Hygiene Data'!D1))),'Data Summary'!DP7="Yes"),OFFSET('Hygiene Data'!$D$7,0,10*ROW('Hygiene Data'!D1)),NA())</f>
        <v>100</v>
      </c>
      <c r="BB7" s="527">
        <f ca="1">+IF(AND(ISNUMBER(OFFSET('Hygiene Data'!$D$9,0,10*ROW('Hygiene Data'!D1))),'Data Summary'!DQ7="Yes"),OFFSET('Hygiene Data'!$D$9,0,10*ROW('Hygiene Data'!D1)),NA())</f>
        <v>100</v>
      </c>
      <c r="BC7" s="527">
        <f ca="1">+IF(AND(ISNUMBER(OFFSET('Hygiene Data'!$E$5,0,10*ROW('Hygiene Data'!E1))),'Data Summary'!DR7="Yes"),OFFSET('Hygiene Data'!$E$5,0,10*ROW('Hygiene Data'!E1)),NA())</f>
        <v>100</v>
      </c>
      <c r="BD7" s="527">
        <f ca="1">+IF(AND(ISNUMBER(OFFSET('Hygiene Data'!$E$7,0,10*ROW('Hygiene Data'!E1))),'Data Summary'!DS7="Yes"),OFFSET('Hygiene Data'!$E$7,0,10*ROW('Hygiene Data'!E1)),NA())</f>
        <v>100</v>
      </c>
      <c r="BE7" s="527">
        <f ca="1">+IF(AND(ISNUMBER(OFFSET('Hygiene Data'!$E$9,0,10*ROW('Hygiene Data'!E1))),'Data Summary'!DT7="Yes"),OFFSET('Hygiene Data'!$E$9,0,10*ROW('Hygiene Data'!E1)),NA())</f>
        <v>100</v>
      </c>
      <c r="BF7" s="527" t="e">
        <f ca="1">+IF(AND(ISNUMBER(OFFSET('Hygiene Data'!$F$5,0,10*ROW('Hygiene Data'!F1))),'Data Summary'!DU7="Yes"),OFFSET('Hygiene Data'!$F$5,0,10*ROW('Hygiene Data'!F1)),NA())</f>
        <v>#N/A</v>
      </c>
      <c r="BG7" s="527" t="e">
        <f ca="1">+IF(AND(ISNUMBER(OFFSET('Hygiene Data'!$F$7,0,10*ROW('Hygiene Data'!F1))),'Data Summary'!DV7="Yes"),OFFSET('Hygiene Data'!$F$7,0,10*ROW('Hygiene Data'!F1)),NA())</f>
        <v>#N/A</v>
      </c>
      <c r="BH7" s="527" t="e">
        <f ca="1">+IF(AND(ISNUMBER(OFFSET('Hygiene Data'!$F$9,0,10*ROW('Hygiene Data'!F1))),'Data Summary'!DW7="Yes"),OFFSET('Hygiene Data'!$F$9,0,10*ROW('Hygiene Data'!F1)),NA())</f>
        <v>#N/A</v>
      </c>
      <c r="BI7" s="527" t="e">
        <f ca="1">+IF(AND(ISNUMBER(OFFSET('Hygiene Data'!$G$5,0,10*ROW('Hygiene Data'!G1))),'Data Summary'!DX7="Yes"),OFFSET('Hygiene Data'!$G$5,0,10*ROW('Hygiene Data'!G1)),NA())</f>
        <v>#N/A</v>
      </c>
      <c r="BJ7" s="527" t="e">
        <f ca="1">+IF(AND(ISNUMBER(OFFSET('Hygiene Data'!$G$7,0,10*ROW('Hygiene Data'!G1))),'Data Summary'!DY7="Yes"),OFFSET('Hygiene Data'!$G$7,0,10*ROW('Hygiene Data'!G1)),NA())</f>
        <v>#N/A</v>
      </c>
      <c r="BK7" s="527" t="e">
        <f ca="1">+IF(AND(ISNUMBER(OFFSET('Hygiene Data'!$G$9,0,10*ROW('Hygiene Data'!G1))),'Data Summary'!DZ7="Yes"),OFFSET('Hygiene Data'!$G$9,0,10*ROW('Hygiene Data'!G1)),NA())</f>
        <v>#N/A</v>
      </c>
      <c r="BL7" s="527">
        <f ca="1">+IF(AND(ISNUMBER(OFFSET('Hygiene Data'!$H$5,0,10*ROW('Hygiene Data'!H1))),'Data Summary'!EA7="Yes"),OFFSET('Hygiene Data'!$H$5,0,10*ROW('Hygiene Data'!H1)),NA())</f>
        <v>100</v>
      </c>
      <c r="BM7" s="527">
        <f ca="1">+IF(AND(ISNUMBER(OFFSET('Hygiene Data'!$H$7,0,10*ROW('Hygiene Data'!H1))),'Data Summary'!EB7="Yes"),OFFSET('Hygiene Data'!$H$7,0,10*ROW('Hygiene Data'!H1)),NA())</f>
        <v>100</v>
      </c>
      <c r="BN7" s="527">
        <f ca="1">+IF(AND(ISNUMBER(OFFSET('Hygiene Data'!$H$9,0,10*ROW('Hygiene Data'!H1))),'Data Summary'!EC7="Yes"),OFFSET('Hygiene Data'!$H$9,0,10*ROW('Hygiene Data'!H1)),NA())</f>
        <v>100</v>
      </c>
      <c r="BO7" s="527">
        <f ca="1">+IF(AND(ISNUMBER(OFFSET('Hygiene Data'!$I$5,0,10*ROW('Hygiene Data'!I1))),'Data Summary'!ED7="Yes"),OFFSET('Hygiene Data'!$I$5,0,10*ROW('Hygiene Data'!I1)),NA())</f>
        <v>100</v>
      </c>
      <c r="BP7" s="527">
        <f ca="1">+IF(AND(ISNUMBER(OFFSET('Hygiene Data'!$I$7,0,10*ROW('Hygiene Data'!I1))),'Data Summary'!EE7="Yes"),OFFSET('Hygiene Data'!$I$7,0,10*ROW('Hygiene Data'!I1)),NA())</f>
        <v>100</v>
      </c>
      <c r="BQ7" s="527">
        <f ca="1">+IF(AND(ISNUMBER(OFFSET('Hygiene Data'!$I$9,0,10*ROW('Hygiene Data'!I1))),'Data Summary'!EF7="Yes"),OFFSET('Hygiene Data'!$I$9,0,10*ROW('Hygiene Data'!I1)),NA())</f>
        <v>100</v>
      </c>
    </row>
    <row r="8" spans="1:69" x14ac:dyDescent="0.25">
      <c r="A8" s="523" t="str">
        <f ca="1">+RIGHT('Data Summary'!A8,LEN('Data Summary'!A8)-9)</f>
        <v>UIS</v>
      </c>
      <c r="B8" s="497" t="str">
        <f ca="1">+IF(ISTEXT('Data Summary'!B8),'Data Summary'!B8,"")</f>
        <v>Other</v>
      </c>
      <c r="C8" s="524">
        <f ca="1">+VALUE('Data Summary'!C8)</f>
        <v>2018</v>
      </c>
      <c r="D8" s="525">
        <f ca="1">+IF(AND(ISNUMBER(OFFSET('Water Data'!$D$4,0,10*ROW('Water Data'!D2))),'Data Summary'!BS8="Yes"),100-OFFSET('Water Data'!$D$4,0,10*ROW('Water Data'!D2)),NA())</f>
        <v>100</v>
      </c>
      <c r="E8" s="525">
        <f ca="1">+IF(AND(ISNUMBER(OFFSET('Water Data'!$D$6,0,10*ROW('Water Data'!D2))),'Data Summary'!BT8="Yes"),OFFSET('Water Data'!$D$6,0,10*ROW('Water Data'!D2)),NA())</f>
        <v>100</v>
      </c>
      <c r="F8" s="525">
        <f ca="1">+IF(AND(ISNUMBER(OFFSET('Water Data'!$D$9,0,10*ROW('Water Data'!D2))),'Data Summary'!BU8="Yes"),OFFSET('Water Data'!$D$9,0,10*ROW('Water Data'!D2)),NA())</f>
        <v>100</v>
      </c>
      <c r="G8" s="525">
        <f ca="1">+IF(AND(ISNUMBER(OFFSET('Water Data'!$E$4,0,10*ROW('Water Data'!E2))),'Data Summary'!BV8="Yes"),100-OFFSET('Water Data'!$E$4,0,10*ROW('Water Data'!E2)),NA())</f>
        <v>100</v>
      </c>
      <c r="H8" s="525">
        <f ca="1">+IF(AND(ISNUMBER(OFFSET('Water Data'!$E$6,0,10*ROW('Water Data'!E2))),'Data Summary'!BW8="Yes"),OFFSET('Water Data'!$E$6,0,10*ROW('Water Data'!E2)),NA())</f>
        <v>100</v>
      </c>
      <c r="I8" s="525">
        <f ca="1">+IF(AND(ISNUMBER(OFFSET('Water Data'!$E$9,0,10*ROW('Water Data'!E2))),'Data Summary'!BX8="Yes"),OFFSET('Water Data'!$E$9,0,10*ROW('Water Data'!E2)),NA())</f>
        <v>100</v>
      </c>
      <c r="J8" s="525" t="e">
        <f ca="1">+IF(AND(ISNUMBER(OFFSET('Water Data'!$F$4,0,10*ROW('Water Data'!F2))),'Data Summary'!BY8="Yes"),100-OFFSET('Water Data'!$F$4,0,10*ROW('Water Data'!F2)),NA())</f>
        <v>#N/A</v>
      </c>
      <c r="K8" s="525" t="e">
        <f ca="1">+IF(AND(ISNUMBER(OFFSET('Water Data'!$F$6,0,10*ROW('Water Data'!F2))),'Data Summary'!BZ8="Yes"),OFFSET('Water Data'!$F$6,0,10*ROW('Water Data'!F2)),NA())</f>
        <v>#N/A</v>
      </c>
      <c r="L8" s="525" t="e">
        <f ca="1">+IF(AND(ISNUMBER(OFFSET('Water Data'!$F$9,0,10*ROW('Water Data'!F2))),'Data Summary'!CA8="Yes"),OFFSET('Water Data'!$F$9,0,10*ROW('Water Data'!F2)),NA())</f>
        <v>#N/A</v>
      </c>
      <c r="M8" s="525" t="e">
        <f ca="1">+IF(AND(ISNUMBER(OFFSET('Water Data'!$G$4,0,10*ROW('Water Data'!G2))),'Data Summary'!CB8="Yes"),100-OFFSET('Water Data'!$G$4,0,10*ROW('Water Data'!G2)),NA())</f>
        <v>#N/A</v>
      </c>
      <c r="N8" s="525" t="e">
        <f ca="1">+IF(AND(ISNUMBER(OFFSET('Water Data'!$G$6,0,10*ROW('Water Data'!G2))),'Data Summary'!CC8="Yes"),OFFSET('Water Data'!$G$6,0,10*ROW('Water Data'!G2)),NA())</f>
        <v>#N/A</v>
      </c>
      <c r="O8" s="525" t="e">
        <f ca="1">+IF(AND(ISNUMBER(OFFSET('Water Data'!$G$9,0,10*ROW('Water Data'!G2))),'Data Summary'!CD8="Yes"),OFFSET('Water Data'!$G$9,0,10*ROW('Water Data'!G2)),NA())</f>
        <v>#N/A</v>
      </c>
      <c r="P8" s="525">
        <f ca="1">+IF(AND(ISNUMBER(OFFSET('Water Data'!$H$4,0,10*ROW('Water Data'!H2))),'Data Summary'!CE8="Yes"),100-OFFSET('Water Data'!$H$4,0,10*ROW('Water Data'!H2)),NA())</f>
        <v>100</v>
      </c>
      <c r="Q8" s="525">
        <f ca="1">+IF(AND(ISNUMBER(OFFSET('Water Data'!$H$6,0,10*ROW('Water Data'!H2))),'Data Summary'!CF8="Yes"),OFFSET('Water Data'!$H$6,0,10*ROW('Water Data'!H2)),NA())</f>
        <v>100</v>
      </c>
      <c r="R8" s="525">
        <f ca="1">+IF(AND(ISNUMBER(OFFSET('Water Data'!$H$9,0,10*ROW('Water Data'!H2))),'Data Summary'!CG8="Yes"),OFFSET('Water Data'!$H$9,0,10*ROW('Water Data'!H2)),NA())</f>
        <v>100</v>
      </c>
      <c r="S8" s="525">
        <f ca="1">+IF(AND(ISNUMBER(OFFSET('Water Data'!$I$4,0,10*ROW('Water Data'!I2))),'Data Summary'!CH8="Yes"),100-OFFSET('Water Data'!$I$4,0,10*ROW('Water Data'!I2)),NA())</f>
        <v>100</v>
      </c>
      <c r="T8" s="525">
        <f ca="1">+IF(AND(ISNUMBER(OFFSET('Water Data'!$I$6,0,10*ROW('Water Data'!I2))),'Data Summary'!CI8="Yes"),OFFSET('Water Data'!$I$6,0,10*ROW('Water Data'!I2)),NA())</f>
        <v>100</v>
      </c>
      <c r="U8" s="525">
        <f ca="1">+IF(AND(ISNUMBER(OFFSET('Water Data'!$I$9,0,10*ROW('Water Data'!I2))),'Data Summary'!CJ8="Yes"),OFFSET('Water Data'!$I$9,0,10*ROW('Water Data'!I2)),NA())</f>
        <v>100</v>
      </c>
      <c r="V8" s="526">
        <f ca="1">+IF(AND(ISNUMBER(OFFSET('Sanitation Data'!$D$4,0,10*ROW('Sanitation Data'!D2))),'Data Summary'!CK8="Yes"),100-OFFSET('Sanitation Data'!$D$4,0,10*ROW('Sanitation Data'!D2)),NA())</f>
        <v>100</v>
      </c>
      <c r="W8" s="526">
        <f ca="1">+IF(AND(ISNUMBER(OFFSET('Sanitation Data'!$D$6,0,10*ROW('Sanitation Data'!D2))),'Data Summary'!CL8="Yes"),OFFSET('Sanitation Data'!$D$6,0,10*ROW('Sanitation Data'!D2)),NA())</f>
        <v>100</v>
      </c>
      <c r="X8" s="526">
        <f ca="1">+IF(AND(ISNUMBER(OFFSET('Sanitation Data'!$D$10,0,10*ROW('Sanitation Data'!D2))),'Data Summary'!CM8="Yes"),OFFSET('Sanitation Data'!$D$10,0,10*ROW('Sanitation Data'!D2)),NA())</f>
        <v>100</v>
      </c>
      <c r="Y8" s="526">
        <f ca="1">+IF(AND(ISNUMBER(OFFSET('Sanitation Data'!$D$11,0,10*ROW('Sanitation Data'!D2))),'Data Summary'!CN8="Yes"),OFFSET('Sanitation Data'!$D$11,0,10*ROW('Sanitation Data'!D2)),NA())</f>
        <v>100</v>
      </c>
      <c r="Z8" s="526">
        <f ca="1">+IF(AND(ISNUMBER(OFFSET('Sanitation Data'!$D$12,0,10*ROW('Sanitation Data'!D2))),'Data Summary'!CO8="Yes"),OFFSET('Sanitation Data'!$D$12,0,10*ROW('Sanitation Data'!D2)),NA())</f>
        <v>100</v>
      </c>
      <c r="AA8" s="526">
        <f ca="1">+IF(AND(ISNUMBER(OFFSET('Sanitation Data'!$E$4,0,10*ROW('Sanitation Data'!E2))),'Data Summary'!CP8="Yes"),100-OFFSET('Sanitation Data'!$E$4,0,10*ROW('Sanitation Data'!E2)),NA())</f>
        <v>100</v>
      </c>
      <c r="AB8" s="526">
        <f ca="1">+IF(AND(ISNUMBER(OFFSET('Sanitation Data'!$E$6,0,10*ROW('Sanitation Data'!E2))),'Data Summary'!CQ8="Yes"),OFFSET('Sanitation Data'!$E$6,0,10*ROW('Sanitation Data'!E2)),NA())</f>
        <v>100</v>
      </c>
      <c r="AC8" s="526">
        <f ca="1">+IF(AND(ISNUMBER(OFFSET('Sanitation Data'!$E$10,0,10*ROW('Sanitation Data'!E2))),'Data Summary'!CR8="Yes"),OFFSET('Sanitation Data'!$E$10,0,10*ROW('Sanitation Data'!E2)),NA())</f>
        <v>100</v>
      </c>
      <c r="AD8" s="526">
        <f ca="1">+IF(AND(ISNUMBER(OFFSET('Sanitation Data'!$E$11,0,10*ROW('Sanitation Data'!E2))),'Data Summary'!CS8="Yes"),OFFSET('Sanitation Data'!$E$11,0,10*ROW('Sanitation Data'!E2)),NA())</f>
        <v>100</v>
      </c>
      <c r="AE8" s="526">
        <f ca="1">+IF(AND(ISNUMBER(OFFSET('Sanitation Data'!$E$12,0,10*ROW('Sanitation Data'!E2))),'Data Summary'!CT8="Yes"),OFFSET('Sanitation Data'!$E$12,0,10*ROW('Sanitation Data'!E2)),NA())</f>
        <v>100</v>
      </c>
      <c r="AF8" s="526" t="e">
        <f ca="1">+IF(AND(ISNUMBER(OFFSET('Sanitation Data'!$F$4,0,10*ROW('Sanitation Data'!F2))),'Data Summary'!CU8="Yes"),100-OFFSET('Sanitation Data'!$F$4,0,10*ROW('Sanitation Data'!F2)),NA())</f>
        <v>#N/A</v>
      </c>
      <c r="AG8" s="526" t="e">
        <f ca="1">+IF(AND(ISNUMBER(OFFSET('Sanitation Data'!$F$6,0,10*ROW('Sanitation Data'!F2))),'Data Summary'!CV8="Yes"),OFFSET('Sanitation Data'!$F$6,0,10*ROW('Sanitation Data'!F2)),NA())</f>
        <v>#N/A</v>
      </c>
      <c r="AH8" s="526" t="e">
        <f ca="1">+IF(AND(ISNUMBER(OFFSET('Sanitation Data'!$F$10,0,10*ROW('Sanitation Data'!F2))),'Data Summary'!CW8="Yes"),OFFSET('Sanitation Data'!$F$10,0,10*ROW('Sanitation Data'!F2)),NA())</f>
        <v>#N/A</v>
      </c>
      <c r="AI8" s="526" t="e">
        <f ca="1">+IF(AND(ISNUMBER(OFFSET('Sanitation Data'!$F$11,0,10*ROW('Sanitation Data'!F2))),'Data Summary'!CX8="Yes"),OFFSET('Sanitation Data'!$F$11,0,10*ROW('Sanitation Data'!F2)),NA())</f>
        <v>#N/A</v>
      </c>
      <c r="AJ8" s="526" t="e">
        <f ca="1">+IF(AND(ISNUMBER(OFFSET('Sanitation Data'!$F$12,0,10*ROW('Sanitation Data'!F2))),'Data Summary'!CY8="Yes"),OFFSET('Sanitation Data'!$F$12,0,10*ROW('Sanitation Data'!F2)),NA())</f>
        <v>#N/A</v>
      </c>
      <c r="AK8" s="526" t="e">
        <f ca="1">+IF(AND(ISNUMBER(OFFSET('Sanitation Data'!$G$4,0,10*ROW('Sanitation Data'!G2))),'Data Summary'!CZ8="Yes"),100-OFFSET('Sanitation Data'!$G$4,0,10*ROW('Sanitation Data'!G2)),NA())</f>
        <v>#N/A</v>
      </c>
      <c r="AL8" s="526" t="e">
        <f ca="1">+IF(AND(ISNUMBER(OFFSET('Sanitation Data'!$G$6,0,10*ROW('Sanitation Data'!G2))),'Data Summary'!DA8="Yes"),OFFSET('Sanitation Data'!$G$6,0,10*ROW('Sanitation Data'!G2)),NA())</f>
        <v>#N/A</v>
      </c>
      <c r="AM8" s="526" t="e">
        <f ca="1">+IF(AND(ISNUMBER(OFFSET('Sanitation Data'!$G$10,0,10*ROW('Sanitation Data'!G2))),'Data Summary'!DB8="Yes"),OFFSET('Sanitation Data'!$G$10,0,10*ROW('Sanitation Data'!G2)),NA())</f>
        <v>#N/A</v>
      </c>
      <c r="AN8" s="526" t="e">
        <f ca="1">+IF(AND(ISNUMBER(OFFSET('Sanitation Data'!$G$11,0,10*ROW('Sanitation Data'!G2))),'Data Summary'!DC8="Yes"),OFFSET('Sanitation Data'!$G$11,0,10*ROW('Sanitation Data'!G2)),NA())</f>
        <v>#N/A</v>
      </c>
      <c r="AO8" s="526" t="e">
        <f ca="1">+IF(AND(ISNUMBER(OFFSET('Sanitation Data'!$G$12,0,10*ROW('Sanitation Data'!G2))),'Data Summary'!DD8="Yes"),OFFSET('Sanitation Data'!$G$12,0,10*ROW('Sanitation Data'!G2)),NA())</f>
        <v>#N/A</v>
      </c>
      <c r="AP8" s="526">
        <f ca="1">+IF(AND(ISNUMBER(OFFSET('Sanitation Data'!$H$4,0,10*ROW('Sanitation Data'!H2))),'Data Summary'!DE8="Yes"),100-OFFSET('Sanitation Data'!$H$4,0,10*ROW('Sanitation Data'!H2)),NA())</f>
        <v>100</v>
      </c>
      <c r="AQ8" s="526">
        <f ca="1">+IF(AND(ISNUMBER(OFFSET('Sanitation Data'!$H$6,0,10*ROW('Sanitation Data'!H2))),'Data Summary'!DF8="Yes"),OFFSET('Sanitation Data'!$H$6,0,10*ROW('Sanitation Data'!H2)),NA())</f>
        <v>100</v>
      </c>
      <c r="AR8" s="526">
        <f ca="1">+IF(AND(ISNUMBER(OFFSET('Sanitation Data'!$H$10,0,10*ROW('Sanitation Data'!H2))),'Data Summary'!DG8="Yes"),OFFSET('Sanitation Data'!$H$10,0,10*ROW('Sanitation Data'!H2)),NA())</f>
        <v>100</v>
      </c>
      <c r="AS8" s="526">
        <f ca="1">+IF(AND(ISNUMBER(OFFSET('Sanitation Data'!$H$11,0,10*ROW('Sanitation Data'!H2))),'Data Summary'!DH8="Yes"),OFFSET('Sanitation Data'!$H$11,0,10*ROW('Sanitation Data'!H2)),NA())</f>
        <v>100</v>
      </c>
      <c r="AT8" s="526">
        <f ca="1">+IF(AND(ISNUMBER(OFFSET('Sanitation Data'!$H$12,0,10*ROW('Sanitation Data'!H2))),'Data Summary'!DI8="Yes"),OFFSET('Sanitation Data'!$H$12,0,10*ROW('Sanitation Data'!H2)),NA())</f>
        <v>100</v>
      </c>
      <c r="AU8" s="526">
        <f ca="1">+IF(AND(ISNUMBER(OFFSET('Sanitation Data'!$I$4,0,10*ROW('Sanitation Data'!I2))),'Data Summary'!DJ8="Yes"),100-OFFSET('Sanitation Data'!$I$4,0,10*ROW('Sanitation Data'!I2)),NA())</f>
        <v>100</v>
      </c>
      <c r="AV8" s="526">
        <f ca="1">+IF(AND(ISNUMBER(OFFSET('Sanitation Data'!$I$6,0,10*ROW('Sanitation Data'!I2))),'Data Summary'!DK8="Yes"),OFFSET('Sanitation Data'!$I$6,0,10*ROW('Sanitation Data'!I2)),NA())</f>
        <v>100</v>
      </c>
      <c r="AW8" s="526">
        <f ca="1">+IF(AND(ISNUMBER(OFFSET('Sanitation Data'!$I$10,0,10*ROW('Sanitation Data'!I2))),'Data Summary'!DL8="Yes"),OFFSET('Sanitation Data'!$I$10,0,10*ROW('Sanitation Data'!I2)),NA())</f>
        <v>100</v>
      </c>
      <c r="AX8" s="526">
        <f ca="1">+IF(AND(ISNUMBER(OFFSET('Sanitation Data'!$I$11,0,10*ROW('Sanitation Data'!I2))),'Data Summary'!DM8="Yes"),OFFSET('Sanitation Data'!$I$11,0,10*ROW('Sanitation Data'!I2)),NA())</f>
        <v>100</v>
      </c>
      <c r="AY8" s="526">
        <f ca="1">+IF(AND(ISNUMBER(OFFSET('Sanitation Data'!$I$12,0,10*ROW('Sanitation Data'!I2))),'Data Summary'!DN8="Yes"),OFFSET('Sanitation Data'!$I$12,0,10*ROW('Sanitation Data'!I2)),NA())</f>
        <v>100</v>
      </c>
      <c r="AZ8" s="527">
        <f ca="1">+IF(AND(ISNUMBER(OFFSET('Hygiene Data'!$D$5,0,10*ROW('Hygiene Data'!D2))),'Data Summary'!DO8="Yes"),OFFSET('Hygiene Data'!$D$5,0,10*ROW('Hygiene Data'!D2)),NA())</f>
        <v>100</v>
      </c>
      <c r="BA8" s="527">
        <f ca="1">+IF(AND(ISNUMBER(OFFSET('Hygiene Data'!$D$7,0,10*ROW('Hygiene Data'!D2))),'Data Summary'!DP8="Yes"),OFFSET('Hygiene Data'!$D$7,0,10*ROW('Hygiene Data'!D2)),NA())</f>
        <v>100</v>
      </c>
      <c r="BB8" s="527">
        <f ca="1">+IF(AND(ISNUMBER(OFFSET('Hygiene Data'!$D$9,0,10*ROW('Hygiene Data'!D2))),'Data Summary'!DQ8="Yes"),OFFSET('Hygiene Data'!$D$9,0,10*ROW('Hygiene Data'!D2)),NA())</f>
        <v>100</v>
      </c>
      <c r="BC8" s="527">
        <f ca="1">+IF(AND(ISNUMBER(OFFSET('Hygiene Data'!$E$5,0,10*ROW('Hygiene Data'!E2))),'Data Summary'!DR8="Yes"),OFFSET('Hygiene Data'!$E$5,0,10*ROW('Hygiene Data'!E2)),NA())</f>
        <v>100</v>
      </c>
      <c r="BD8" s="527">
        <f ca="1">+IF(AND(ISNUMBER(OFFSET('Hygiene Data'!$E$7,0,10*ROW('Hygiene Data'!E2))),'Data Summary'!DS8="Yes"),OFFSET('Hygiene Data'!$E$7,0,10*ROW('Hygiene Data'!E2)),NA())</f>
        <v>100</v>
      </c>
      <c r="BE8" s="527">
        <f ca="1">+IF(AND(ISNUMBER(OFFSET('Hygiene Data'!$E$9,0,10*ROW('Hygiene Data'!E2))),'Data Summary'!DT8="Yes"),OFFSET('Hygiene Data'!$E$9,0,10*ROW('Hygiene Data'!E2)),NA())</f>
        <v>100</v>
      </c>
      <c r="BF8" s="527" t="e">
        <f ca="1">+IF(AND(ISNUMBER(OFFSET('Hygiene Data'!$F$5,0,10*ROW('Hygiene Data'!F2))),'Data Summary'!DU8="Yes"),OFFSET('Hygiene Data'!$F$5,0,10*ROW('Hygiene Data'!F2)),NA())</f>
        <v>#N/A</v>
      </c>
      <c r="BG8" s="527" t="e">
        <f ca="1">+IF(AND(ISNUMBER(OFFSET('Hygiene Data'!$F$7,0,10*ROW('Hygiene Data'!F2))),'Data Summary'!DV8="Yes"),OFFSET('Hygiene Data'!$F$7,0,10*ROW('Hygiene Data'!F2)),NA())</f>
        <v>#N/A</v>
      </c>
      <c r="BH8" s="527" t="e">
        <f ca="1">+IF(AND(ISNUMBER(OFFSET('Hygiene Data'!$F$9,0,10*ROW('Hygiene Data'!F2))),'Data Summary'!DW8="Yes"),OFFSET('Hygiene Data'!$F$9,0,10*ROW('Hygiene Data'!F2)),NA())</f>
        <v>#N/A</v>
      </c>
      <c r="BI8" s="527" t="e">
        <f ca="1">+IF(AND(ISNUMBER(OFFSET('Hygiene Data'!$G$5,0,10*ROW('Hygiene Data'!G2))),'Data Summary'!DX8="Yes"),OFFSET('Hygiene Data'!$G$5,0,10*ROW('Hygiene Data'!G2)),NA())</f>
        <v>#N/A</v>
      </c>
      <c r="BJ8" s="527" t="e">
        <f ca="1">+IF(AND(ISNUMBER(OFFSET('Hygiene Data'!$G$7,0,10*ROW('Hygiene Data'!G2))),'Data Summary'!DY8="Yes"),OFFSET('Hygiene Data'!$G$7,0,10*ROW('Hygiene Data'!G2)),NA())</f>
        <v>#N/A</v>
      </c>
      <c r="BK8" s="527" t="e">
        <f ca="1">+IF(AND(ISNUMBER(OFFSET('Hygiene Data'!$G$9,0,10*ROW('Hygiene Data'!G2))),'Data Summary'!DZ8="Yes"),OFFSET('Hygiene Data'!$G$9,0,10*ROW('Hygiene Data'!G2)),NA())</f>
        <v>#N/A</v>
      </c>
      <c r="BL8" s="527">
        <f ca="1">+IF(AND(ISNUMBER(OFFSET('Hygiene Data'!$H$5,0,10*ROW('Hygiene Data'!H2))),'Data Summary'!EA8="Yes"),OFFSET('Hygiene Data'!$H$5,0,10*ROW('Hygiene Data'!H2)),NA())</f>
        <v>100</v>
      </c>
      <c r="BM8" s="527">
        <f ca="1">+IF(AND(ISNUMBER(OFFSET('Hygiene Data'!$H$7,0,10*ROW('Hygiene Data'!H2))),'Data Summary'!EB8="Yes"),OFFSET('Hygiene Data'!$H$7,0,10*ROW('Hygiene Data'!H2)),NA())</f>
        <v>100</v>
      </c>
      <c r="BN8" s="527">
        <f ca="1">+IF(AND(ISNUMBER(OFFSET('Hygiene Data'!$H$9,0,10*ROW('Hygiene Data'!H2))),'Data Summary'!EC8="Yes"),OFFSET('Hygiene Data'!$H$9,0,10*ROW('Hygiene Data'!H2)),NA())</f>
        <v>100</v>
      </c>
      <c r="BO8" s="527">
        <f ca="1">+IF(AND(ISNUMBER(OFFSET('Hygiene Data'!$I$5,0,10*ROW('Hygiene Data'!I2))),'Data Summary'!ED8="Yes"),OFFSET('Hygiene Data'!$I$5,0,10*ROW('Hygiene Data'!I2)),NA())</f>
        <v>100</v>
      </c>
      <c r="BP8" s="527">
        <f ca="1">+IF(AND(ISNUMBER(OFFSET('Hygiene Data'!$I$7,0,10*ROW('Hygiene Data'!I2))),'Data Summary'!EE8="Yes"),OFFSET('Hygiene Data'!$I$7,0,10*ROW('Hygiene Data'!I2)),NA())</f>
        <v>100</v>
      </c>
      <c r="BQ8" s="527">
        <f ca="1">+IF(AND(ISNUMBER(OFFSET('Hygiene Data'!$I$9,0,10*ROW('Hygiene Data'!I2))),'Data Summary'!EF8="Yes"),OFFSET('Hygiene Data'!$I$9,0,10*ROW('Hygiene Data'!I2)),NA())</f>
        <v>100</v>
      </c>
    </row>
    <row r="9" spans="1:69" x14ac:dyDescent="0.25">
      <c r="A9" s="523" t="str">
        <f ca="1">+RIGHT('Data Summary'!A9,LEN('Data Summary'!A9)-9)</f>
        <v>UIS</v>
      </c>
      <c r="B9" s="497" t="str">
        <f ca="1">+IF(ISTEXT('Data Summary'!B9),'Data Summary'!B9,"")</f>
        <v>Other</v>
      </c>
      <c r="C9" s="524">
        <f ca="1">+VALUE('Data Summary'!C9)</f>
        <v>2019</v>
      </c>
      <c r="D9" s="525">
        <f ca="1">+IF(AND(ISNUMBER(OFFSET('Water Data'!$D$4,0,10*ROW('Water Data'!D3))),'Data Summary'!BS9="Yes"),100-OFFSET('Water Data'!$D$4,0,10*ROW('Water Data'!D3)),NA())</f>
        <v>100</v>
      </c>
      <c r="E9" s="525">
        <f ca="1">+IF(AND(ISNUMBER(OFFSET('Water Data'!$D$6,0,10*ROW('Water Data'!D3))),'Data Summary'!BT9="Yes"),OFFSET('Water Data'!$D$6,0,10*ROW('Water Data'!D3)),NA())</f>
        <v>100</v>
      </c>
      <c r="F9" s="525">
        <f ca="1">+IF(AND(ISNUMBER(OFFSET('Water Data'!$D$9,0,10*ROW('Water Data'!D3))),'Data Summary'!BU9="Yes"),OFFSET('Water Data'!$D$9,0,10*ROW('Water Data'!D3)),NA())</f>
        <v>100</v>
      </c>
      <c r="G9" s="525">
        <f ca="1">+IF(AND(ISNUMBER(OFFSET('Water Data'!$E$4,0,10*ROW('Water Data'!E3))),'Data Summary'!BV9="Yes"),100-OFFSET('Water Data'!$E$4,0,10*ROW('Water Data'!E3)),NA())</f>
        <v>100</v>
      </c>
      <c r="H9" s="525">
        <f ca="1">+IF(AND(ISNUMBER(OFFSET('Water Data'!$E$6,0,10*ROW('Water Data'!E3))),'Data Summary'!BW9="Yes"),OFFSET('Water Data'!$E$6,0,10*ROW('Water Data'!E3)),NA())</f>
        <v>100</v>
      </c>
      <c r="I9" s="525">
        <f ca="1">+IF(AND(ISNUMBER(OFFSET('Water Data'!$E$9,0,10*ROW('Water Data'!E3))),'Data Summary'!BX9="Yes"),OFFSET('Water Data'!$E$9,0,10*ROW('Water Data'!E3)),NA())</f>
        <v>100</v>
      </c>
      <c r="J9" s="525" t="e">
        <f ca="1">+IF(AND(ISNUMBER(OFFSET('Water Data'!$F$4,0,10*ROW('Water Data'!F3))),'Data Summary'!BY9="Yes"),100-OFFSET('Water Data'!$F$4,0,10*ROW('Water Data'!F3)),NA())</f>
        <v>#N/A</v>
      </c>
      <c r="K9" s="525" t="e">
        <f ca="1">+IF(AND(ISNUMBER(OFFSET('Water Data'!$F$6,0,10*ROW('Water Data'!F3))),'Data Summary'!BZ9="Yes"),OFFSET('Water Data'!$F$6,0,10*ROW('Water Data'!F3)),NA())</f>
        <v>#N/A</v>
      </c>
      <c r="L9" s="525" t="e">
        <f ca="1">+IF(AND(ISNUMBER(OFFSET('Water Data'!$F$9,0,10*ROW('Water Data'!F3))),'Data Summary'!CA9="Yes"),OFFSET('Water Data'!$F$9,0,10*ROW('Water Data'!F3)),NA())</f>
        <v>#N/A</v>
      </c>
      <c r="M9" s="525" t="e">
        <f ca="1">+IF(AND(ISNUMBER(OFFSET('Water Data'!$G$4,0,10*ROW('Water Data'!G3))),'Data Summary'!CB9="Yes"),100-OFFSET('Water Data'!$G$4,0,10*ROW('Water Data'!G3)),NA())</f>
        <v>#N/A</v>
      </c>
      <c r="N9" s="525" t="e">
        <f ca="1">+IF(AND(ISNUMBER(OFFSET('Water Data'!$G$6,0,10*ROW('Water Data'!G3))),'Data Summary'!CC9="Yes"),OFFSET('Water Data'!$G$6,0,10*ROW('Water Data'!G3)),NA())</f>
        <v>#N/A</v>
      </c>
      <c r="O9" s="525" t="e">
        <f ca="1">+IF(AND(ISNUMBER(OFFSET('Water Data'!$G$9,0,10*ROW('Water Data'!G3))),'Data Summary'!CD9="Yes"),OFFSET('Water Data'!$G$9,0,10*ROW('Water Data'!G3)),NA())</f>
        <v>#N/A</v>
      </c>
      <c r="P9" s="525">
        <f ca="1">+IF(AND(ISNUMBER(OFFSET('Water Data'!$H$4,0,10*ROW('Water Data'!H3))),'Data Summary'!CE9="Yes"),100-OFFSET('Water Data'!$H$4,0,10*ROW('Water Data'!H3)),NA())</f>
        <v>100</v>
      </c>
      <c r="Q9" s="525">
        <f ca="1">+IF(AND(ISNUMBER(OFFSET('Water Data'!$H$6,0,10*ROW('Water Data'!H3))),'Data Summary'!CF9="Yes"),OFFSET('Water Data'!$H$6,0,10*ROW('Water Data'!H3)),NA())</f>
        <v>100</v>
      </c>
      <c r="R9" s="525">
        <f ca="1">+IF(AND(ISNUMBER(OFFSET('Water Data'!$H$9,0,10*ROW('Water Data'!H3))),'Data Summary'!CG9="Yes"),OFFSET('Water Data'!$H$9,0,10*ROW('Water Data'!H3)),NA())</f>
        <v>100</v>
      </c>
      <c r="S9" s="525">
        <f ca="1">+IF(AND(ISNUMBER(OFFSET('Water Data'!$I$4,0,10*ROW('Water Data'!I3))),'Data Summary'!CH9="Yes"),100-OFFSET('Water Data'!$I$4,0,10*ROW('Water Data'!I3)),NA())</f>
        <v>100</v>
      </c>
      <c r="T9" s="525">
        <f ca="1">+IF(AND(ISNUMBER(OFFSET('Water Data'!$I$6,0,10*ROW('Water Data'!I3))),'Data Summary'!CI9="Yes"),OFFSET('Water Data'!$I$6,0,10*ROW('Water Data'!I3)),NA())</f>
        <v>100</v>
      </c>
      <c r="U9" s="525">
        <f ca="1">+IF(AND(ISNUMBER(OFFSET('Water Data'!$I$9,0,10*ROW('Water Data'!I3))),'Data Summary'!CJ9="Yes"),OFFSET('Water Data'!$I$9,0,10*ROW('Water Data'!I3)),NA())</f>
        <v>100</v>
      </c>
      <c r="V9" s="526">
        <f ca="1">+IF(AND(ISNUMBER(OFFSET('Sanitation Data'!$D$4,0,10*ROW('Sanitation Data'!D3))),'Data Summary'!CK9="Yes"),100-OFFSET('Sanitation Data'!$D$4,0,10*ROW('Sanitation Data'!D3)),NA())</f>
        <v>100</v>
      </c>
      <c r="W9" s="526">
        <f ca="1">+IF(AND(ISNUMBER(OFFSET('Sanitation Data'!$D$6,0,10*ROW('Sanitation Data'!D3))),'Data Summary'!CL9="Yes"),OFFSET('Sanitation Data'!$D$6,0,10*ROW('Sanitation Data'!D3)),NA())</f>
        <v>100</v>
      </c>
      <c r="X9" s="526">
        <f ca="1">+IF(AND(ISNUMBER(OFFSET('Sanitation Data'!$D$10,0,10*ROW('Sanitation Data'!D3))),'Data Summary'!CM9="Yes"),OFFSET('Sanitation Data'!$D$10,0,10*ROW('Sanitation Data'!D3)),NA())</f>
        <v>100</v>
      </c>
      <c r="Y9" s="526">
        <f ca="1">+IF(AND(ISNUMBER(OFFSET('Sanitation Data'!$D$11,0,10*ROW('Sanitation Data'!D3))),'Data Summary'!CN9="Yes"),OFFSET('Sanitation Data'!$D$11,0,10*ROW('Sanitation Data'!D3)),NA())</f>
        <v>100</v>
      </c>
      <c r="Z9" s="526">
        <f ca="1">+IF(AND(ISNUMBER(OFFSET('Sanitation Data'!$D$12,0,10*ROW('Sanitation Data'!D3))),'Data Summary'!CO9="Yes"),OFFSET('Sanitation Data'!$D$12,0,10*ROW('Sanitation Data'!D3)),NA())</f>
        <v>100</v>
      </c>
      <c r="AA9" s="526">
        <f ca="1">+IF(AND(ISNUMBER(OFFSET('Sanitation Data'!$E$4,0,10*ROW('Sanitation Data'!E3))),'Data Summary'!CP9="Yes"),100-OFFSET('Sanitation Data'!$E$4,0,10*ROW('Sanitation Data'!E3)),NA())</f>
        <v>100</v>
      </c>
      <c r="AB9" s="526">
        <f ca="1">+IF(AND(ISNUMBER(OFFSET('Sanitation Data'!$E$6,0,10*ROW('Sanitation Data'!E3))),'Data Summary'!CQ9="Yes"),OFFSET('Sanitation Data'!$E$6,0,10*ROW('Sanitation Data'!E3)),NA())</f>
        <v>100</v>
      </c>
      <c r="AC9" s="526">
        <f ca="1">+IF(AND(ISNUMBER(OFFSET('Sanitation Data'!$E$10,0,10*ROW('Sanitation Data'!E3))),'Data Summary'!CR9="Yes"),OFFSET('Sanitation Data'!$E$10,0,10*ROW('Sanitation Data'!E3)),NA())</f>
        <v>100</v>
      </c>
      <c r="AD9" s="526">
        <f ca="1">+IF(AND(ISNUMBER(OFFSET('Sanitation Data'!$E$11,0,10*ROW('Sanitation Data'!E3))),'Data Summary'!CS9="Yes"),OFFSET('Sanitation Data'!$E$11,0,10*ROW('Sanitation Data'!E3)),NA())</f>
        <v>100</v>
      </c>
      <c r="AE9" s="526">
        <f ca="1">+IF(AND(ISNUMBER(OFFSET('Sanitation Data'!$E$12,0,10*ROW('Sanitation Data'!E3))),'Data Summary'!CT9="Yes"),OFFSET('Sanitation Data'!$E$12,0,10*ROW('Sanitation Data'!E3)),NA())</f>
        <v>100</v>
      </c>
      <c r="AF9" s="526" t="e">
        <f ca="1">+IF(AND(ISNUMBER(OFFSET('Sanitation Data'!$F$4,0,10*ROW('Sanitation Data'!F3))),'Data Summary'!CU9="Yes"),100-OFFSET('Sanitation Data'!$F$4,0,10*ROW('Sanitation Data'!F3)),NA())</f>
        <v>#N/A</v>
      </c>
      <c r="AG9" s="526" t="e">
        <f ca="1">+IF(AND(ISNUMBER(OFFSET('Sanitation Data'!$F$6,0,10*ROW('Sanitation Data'!F3))),'Data Summary'!CV9="Yes"),OFFSET('Sanitation Data'!$F$6,0,10*ROW('Sanitation Data'!F3)),NA())</f>
        <v>#N/A</v>
      </c>
      <c r="AH9" s="526" t="e">
        <f ca="1">+IF(AND(ISNUMBER(OFFSET('Sanitation Data'!$F$10,0,10*ROW('Sanitation Data'!F3))),'Data Summary'!CW9="Yes"),OFFSET('Sanitation Data'!$F$10,0,10*ROW('Sanitation Data'!F3)),NA())</f>
        <v>#N/A</v>
      </c>
      <c r="AI9" s="526" t="e">
        <f ca="1">+IF(AND(ISNUMBER(OFFSET('Sanitation Data'!$F$11,0,10*ROW('Sanitation Data'!F3))),'Data Summary'!CX9="Yes"),OFFSET('Sanitation Data'!$F$11,0,10*ROW('Sanitation Data'!F3)),NA())</f>
        <v>#N/A</v>
      </c>
      <c r="AJ9" s="526" t="e">
        <f ca="1">+IF(AND(ISNUMBER(OFFSET('Sanitation Data'!$F$12,0,10*ROW('Sanitation Data'!F3))),'Data Summary'!CY9="Yes"),OFFSET('Sanitation Data'!$F$12,0,10*ROW('Sanitation Data'!F3)),NA())</f>
        <v>#N/A</v>
      </c>
      <c r="AK9" s="526" t="e">
        <f ca="1">+IF(AND(ISNUMBER(OFFSET('Sanitation Data'!$G$4,0,10*ROW('Sanitation Data'!G3))),'Data Summary'!CZ9="Yes"),100-OFFSET('Sanitation Data'!$G$4,0,10*ROW('Sanitation Data'!G3)),NA())</f>
        <v>#N/A</v>
      </c>
      <c r="AL9" s="526" t="e">
        <f ca="1">+IF(AND(ISNUMBER(OFFSET('Sanitation Data'!$G$6,0,10*ROW('Sanitation Data'!G3))),'Data Summary'!DA9="Yes"),OFFSET('Sanitation Data'!$G$6,0,10*ROW('Sanitation Data'!G3)),NA())</f>
        <v>#N/A</v>
      </c>
      <c r="AM9" s="526" t="e">
        <f ca="1">+IF(AND(ISNUMBER(OFFSET('Sanitation Data'!$G$10,0,10*ROW('Sanitation Data'!G3))),'Data Summary'!DB9="Yes"),OFFSET('Sanitation Data'!$G$10,0,10*ROW('Sanitation Data'!G3)),NA())</f>
        <v>#N/A</v>
      </c>
      <c r="AN9" s="526" t="e">
        <f ca="1">+IF(AND(ISNUMBER(OFFSET('Sanitation Data'!$G$11,0,10*ROW('Sanitation Data'!G3))),'Data Summary'!DC9="Yes"),OFFSET('Sanitation Data'!$G$11,0,10*ROW('Sanitation Data'!G3)),NA())</f>
        <v>#N/A</v>
      </c>
      <c r="AO9" s="526" t="e">
        <f ca="1">+IF(AND(ISNUMBER(OFFSET('Sanitation Data'!$G$12,0,10*ROW('Sanitation Data'!G3))),'Data Summary'!DD9="Yes"),OFFSET('Sanitation Data'!$G$12,0,10*ROW('Sanitation Data'!G3)),NA())</f>
        <v>#N/A</v>
      </c>
      <c r="AP9" s="526">
        <f ca="1">+IF(AND(ISNUMBER(OFFSET('Sanitation Data'!$H$4,0,10*ROW('Sanitation Data'!H3))),'Data Summary'!DE9="Yes"),100-OFFSET('Sanitation Data'!$H$4,0,10*ROW('Sanitation Data'!H3)),NA())</f>
        <v>100</v>
      </c>
      <c r="AQ9" s="526">
        <f ca="1">+IF(AND(ISNUMBER(OFFSET('Sanitation Data'!$H$6,0,10*ROW('Sanitation Data'!H3))),'Data Summary'!DF9="Yes"),OFFSET('Sanitation Data'!$H$6,0,10*ROW('Sanitation Data'!H3)),NA())</f>
        <v>100</v>
      </c>
      <c r="AR9" s="526">
        <f ca="1">+IF(AND(ISNUMBER(OFFSET('Sanitation Data'!$H$10,0,10*ROW('Sanitation Data'!H3))),'Data Summary'!DG9="Yes"),OFFSET('Sanitation Data'!$H$10,0,10*ROW('Sanitation Data'!H3)),NA())</f>
        <v>100</v>
      </c>
      <c r="AS9" s="526">
        <f ca="1">+IF(AND(ISNUMBER(OFFSET('Sanitation Data'!$H$11,0,10*ROW('Sanitation Data'!H3))),'Data Summary'!DH9="Yes"),OFFSET('Sanitation Data'!$H$11,0,10*ROW('Sanitation Data'!H3)),NA())</f>
        <v>100</v>
      </c>
      <c r="AT9" s="526">
        <f ca="1">+IF(AND(ISNUMBER(OFFSET('Sanitation Data'!$H$12,0,10*ROW('Sanitation Data'!H3))),'Data Summary'!DI9="Yes"),OFFSET('Sanitation Data'!$H$12,0,10*ROW('Sanitation Data'!H3)),NA())</f>
        <v>100</v>
      </c>
      <c r="AU9" s="526">
        <f ca="1">+IF(AND(ISNUMBER(OFFSET('Sanitation Data'!$I$4,0,10*ROW('Sanitation Data'!I3))),'Data Summary'!DJ9="Yes"),100-OFFSET('Sanitation Data'!$I$4,0,10*ROW('Sanitation Data'!I3)),NA())</f>
        <v>100</v>
      </c>
      <c r="AV9" s="526">
        <f ca="1">+IF(AND(ISNUMBER(OFFSET('Sanitation Data'!$I$6,0,10*ROW('Sanitation Data'!I3))),'Data Summary'!DK9="Yes"),OFFSET('Sanitation Data'!$I$6,0,10*ROW('Sanitation Data'!I3)),NA())</f>
        <v>100</v>
      </c>
      <c r="AW9" s="526">
        <f ca="1">+IF(AND(ISNUMBER(OFFSET('Sanitation Data'!$I$10,0,10*ROW('Sanitation Data'!I3))),'Data Summary'!DL9="Yes"),OFFSET('Sanitation Data'!$I$10,0,10*ROW('Sanitation Data'!I3)),NA())</f>
        <v>100</v>
      </c>
      <c r="AX9" s="526">
        <f ca="1">+IF(AND(ISNUMBER(OFFSET('Sanitation Data'!$I$11,0,10*ROW('Sanitation Data'!I3))),'Data Summary'!DM9="Yes"),OFFSET('Sanitation Data'!$I$11,0,10*ROW('Sanitation Data'!I3)),NA())</f>
        <v>100</v>
      </c>
      <c r="AY9" s="526">
        <f ca="1">+IF(AND(ISNUMBER(OFFSET('Sanitation Data'!$I$12,0,10*ROW('Sanitation Data'!I3))),'Data Summary'!DN9="Yes"),OFFSET('Sanitation Data'!$I$12,0,10*ROW('Sanitation Data'!I3)),NA())</f>
        <v>100</v>
      </c>
      <c r="AZ9" s="527">
        <f ca="1">+IF(AND(ISNUMBER(OFFSET('Hygiene Data'!$D$5,0,10*ROW('Hygiene Data'!D3))),'Data Summary'!DO9="Yes"),OFFSET('Hygiene Data'!$D$5,0,10*ROW('Hygiene Data'!D3)),NA())</f>
        <v>100</v>
      </c>
      <c r="BA9" s="527">
        <f ca="1">+IF(AND(ISNUMBER(OFFSET('Hygiene Data'!$D$7,0,10*ROW('Hygiene Data'!D3))),'Data Summary'!DP9="Yes"),OFFSET('Hygiene Data'!$D$7,0,10*ROW('Hygiene Data'!D3)),NA())</f>
        <v>100</v>
      </c>
      <c r="BB9" s="527">
        <f ca="1">+IF(AND(ISNUMBER(OFFSET('Hygiene Data'!$D$9,0,10*ROW('Hygiene Data'!D3))),'Data Summary'!DQ9="Yes"),OFFSET('Hygiene Data'!$D$9,0,10*ROW('Hygiene Data'!D3)),NA())</f>
        <v>100</v>
      </c>
      <c r="BC9" s="527">
        <f ca="1">+IF(AND(ISNUMBER(OFFSET('Hygiene Data'!$E$5,0,10*ROW('Hygiene Data'!E3))),'Data Summary'!DR9="Yes"),OFFSET('Hygiene Data'!$E$5,0,10*ROW('Hygiene Data'!E3)),NA())</f>
        <v>100</v>
      </c>
      <c r="BD9" s="527">
        <f ca="1">+IF(AND(ISNUMBER(OFFSET('Hygiene Data'!$E$7,0,10*ROW('Hygiene Data'!E3))),'Data Summary'!DS9="Yes"),OFFSET('Hygiene Data'!$E$7,0,10*ROW('Hygiene Data'!E3)),NA())</f>
        <v>100</v>
      </c>
      <c r="BE9" s="527">
        <f ca="1">+IF(AND(ISNUMBER(OFFSET('Hygiene Data'!$E$9,0,10*ROW('Hygiene Data'!E3))),'Data Summary'!DT9="Yes"),OFFSET('Hygiene Data'!$E$9,0,10*ROW('Hygiene Data'!E3)),NA())</f>
        <v>100</v>
      </c>
      <c r="BF9" s="527" t="e">
        <f ca="1">+IF(AND(ISNUMBER(OFFSET('Hygiene Data'!$F$5,0,10*ROW('Hygiene Data'!F3))),'Data Summary'!DU9="Yes"),OFFSET('Hygiene Data'!$F$5,0,10*ROW('Hygiene Data'!F3)),NA())</f>
        <v>#N/A</v>
      </c>
      <c r="BG9" s="527" t="e">
        <f ca="1">+IF(AND(ISNUMBER(OFFSET('Hygiene Data'!$F$7,0,10*ROW('Hygiene Data'!F3))),'Data Summary'!DV9="Yes"),OFFSET('Hygiene Data'!$F$7,0,10*ROW('Hygiene Data'!F3)),NA())</f>
        <v>#N/A</v>
      </c>
      <c r="BH9" s="527" t="e">
        <f ca="1">+IF(AND(ISNUMBER(OFFSET('Hygiene Data'!$F$9,0,10*ROW('Hygiene Data'!F3))),'Data Summary'!DW9="Yes"),OFFSET('Hygiene Data'!$F$9,0,10*ROW('Hygiene Data'!F3)),NA())</f>
        <v>#N/A</v>
      </c>
      <c r="BI9" s="527" t="e">
        <f ca="1">+IF(AND(ISNUMBER(OFFSET('Hygiene Data'!$G$5,0,10*ROW('Hygiene Data'!G3))),'Data Summary'!DX9="Yes"),OFFSET('Hygiene Data'!$G$5,0,10*ROW('Hygiene Data'!G3)),NA())</f>
        <v>#N/A</v>
      </c>
      <c r="BJ9" s="527" t="e">
        <f ca="1">+IF(AND(ISNUMBER(OFFSET('Hygiene Data'!$G$7,0,10*ROW('Hygiene Data'!G3))),'Data Summary'!DY9="Yes"),OFFSET('Hygiene Data'!$G$7,0,10*ROW('Hygiene Data'!G3)),NA())</f>
        <v>#N/A</v>
      </c>
      <c r="BK9" s="527" t="e">
        <f ca="1">+IF(AND(ISNUMBER(OFFSET('Hygiene Data'!$G$9,0,10*ROW('Hygiene Data'!G3))),'Data Summary'!DZ9="Yes"),OFFSET('Hygiene Data'!$G$9,0,10*ROW('Hygiene Data'!G3)),NA())</f>
        <v>#N/A</v>
      </c>
      <c r="BL9" s="527">
        <f ca="1">+IF(AND(ISNUMBER(OFFSET('Hygiene Data'!$H$5,0,10*ROW('Hygiene Data'!H3))),'Data Summary'!EA9="Yes"),OFFSET('Hygiene Data'!$H$5,0,10*ROW('Hygiene Data'!H3)),NA())</f>
        <v>100</v>
      </c>
      <c r="BM9" s="527">
        <f ca="1">+IF(AND(ISNUMBER(OFFSET('Hygiene Data'!$H$7,0,10*ROW('Hygiene Data'!H3))),'Data Summary'!EB9="Yes"),OFFSET('Hygiene Data'!$H$7,0,10*ROW('Hygiene Data'!H3)),NA())</f>
        <v>100</v>
      </c>
      <c r="BN9" s="527">
        <f ca="1">+IF(AND(ISNUMBER(OFFSET('Hygiene Data'!$H$9,0,10*ROW('Hygiene Data'!H3))),'Data Summary'!EC9="Yes"),OFFSET('Hygiene Data'!$H$9,0,10*ROW('Hygiene Data'!H3)),NA())</f>
        <v>100</v>
      </c>
      <c r="BO9" s="527">
        <f ca="1">+IF(AND(ISNUMBER(OFFSET('Hygiene Data'!$I$5,0,10*ROW('Hygiene Data'!I3))),'Data Summary'!ED9="Yes"),OFFSET('Hygiene Data'!$I$5,0,10*ROW('Hygiene Data'!I3)),NA())</f>
        <v>100</v>
      </c>
      <c r="BP9" s="527">
        <f ca="1">+IF(AND(ISNUMBER(OFFSET('Hygiene Data'!$I$7,0,10*ROW('Hygiene Data'!I3))),'Data Summary'!EE9="Yes"),OFFSET('Hygiene Data'!$I$7,0,10*ROW('Hygiene Data'!I3)),NA())</f>
        <v>100</v>
      </c>
      <c r="BQ9" s="527">
        <f ca="1">+IF(AND(ISNUMBER(OFFSET('Hygiene Data'!$I$9,0,10*ROW('Hygiene Data'!I3))),'Data Summary'!EF9="Yes"),OFFSET('Hygiene Data'!$I$9,0,10*ROW('Hygiene Data'!I3)),NA())</f>
        <v>100</v>
      </c>
    </row>
    <row r="10" spans="1:69" x14ac:dyDescent="0.25">
      <c r="A10" s="523" t="str">
        <f ca="1">+RIGHT('Data Summary'!A10,LEN('Data Summary'!A10)-9)</f>
        <v>UIS</v>
      </c>
      <c r="B10" s="497" t="str">
        <f ca="1">+IF(ISTEXT('Data Summary'!B10),'Data Summary'!B10,"")</f>
        <v>Other</v>
      </c>
      <c r="C10" s="524">
        <f ca="1">+VALUE('Data Summary'!C10)</f>
        <v>2020</v>
      </c>
      <c r="D10" s="525">
        <f ca="1">+IF(AND(ISNUMBER(OFFSET('Water Data'!$D$4,0,10*ROW('Water Data'!D4))),'Data Summary'!BS10="Yes"),100-OFFSET('Water Data'!$D$4,0,10*ROW('Water Data'!D4)),NA())</f>
        <v>100</v>
      </c>
      <c r="E10" s="525">
        <f ca="1">+IF(AND(ISNUMBER(OFFSET('Water Data'!$D$6,0,10*ROW('Water Data'!D4))),'Data Summary'!BT10="Yes"),OFFSET('Water Data'!$D$6,0,10*ROW('Water Data'!D4)),NA())</f>
        <v>100</v>
      </c>
      <c r="F10" s="525">
        <f ca="1">+IF(AND(ISNUMBER(OFFSET('Water Data'!$D$9,0,10*ROW('Water Data'!D4))),'Data Summary'!BU10="Yes"),OFFSET('Water Data'!$D$9,0,10*ROW('Water Data'!D4)),NA())</f>
        <v>100</v>
      </c>
      <c r="G10" s="525">
        <f ca="1">+IF(AND(ISNUMBER(OFFSET('Water Data'!$E$4,0,10*ROW('Water Data'!E4))),'Data Summary'!BV10="Yes"),100-OFFSET('Water Data'!$E$4,0,10*ROW('Water Data'!E4)),NA())</f>
        <v>100</v>
      </c>
      <c r="H10" s="525">
        <f ca="1">+IF(AND(ISNUMBER(OFFSET('Water Data'!$E$6,0,10*ROW('Water Data'!E4))),'Data Summary'!BW10="Yes"),OFFSET('Water Data'!$E$6,0,10*ROW('Water Data'!E4)),NA())</f>
        <v>100</v>
      </c>
      <c r="I10" s="525">
        <f ca="1">+IF(AND(ISNUMBER(OFFSET('Water Data'!$E$9,0,10*ROW('Water Data'!E4))),'Data Summary'!BX10="Yes"),OFFSET('Water Data'!$E$9,0,10*ROW('Water Data'!E4)),NA())</f>
        <v>100</v>
      </c>
      <c r="J10" s="525" t="e">
        <f ca="1">+IF(AND(ISNUMBER(OFFSET('Water Data'!$F$4,0,10*ROW('Water Data'!F4))),'Data Summary'!BY10="Yes"),100-OFFSET('Water Data'!$F$4,0,10*ROW('Water Data'!F4)),NA())</f>
        <v>#N/A</v>
      </c>
      <c r="K10" s="525" t="e">
        <f ca="1">+IF(AND(ISNUMBER(OFFSET('Water Data'!$F$6,0,10*ROW('Water Data'!F4))),'Data Summary'!BZ10="Yes"),OFFSET('Water Data'!$F$6,0,10*ROW('Water Data'!F4)),NA())</f>
        <v>#N/A</v>
      </c>
      <c r="L10" s="525" t="e">
        <f ca="1">+IF(AND(ISNUMBER(OFFSET('Water Data'!$F$9,0,10*ROW('Water Data'!F4))),'Data Summary'!CA10="Yes"),OFFSET('Water Data'!$F$9,0,10*ROW('Water Data'!F4)),NA())</f>
        <v>#N/A</v>
      </c>
      <c r="M10" s="525" t="e">
        <f ca="1">+IF(AND(ISNUMBER(OFFSET('Water Data'!$G$4,0,10*ROW('Water Data'!G4))),'Data Summary'!CB10="Yes"),100-OFFSET('Water Data'!$G$4,0,10*ROW('Water Data'!G4)),NA())</f>
        <v>#N/A</v>
      </c>
      <c r="N10" s="525" t="e">
        <f ca="1">+IF(AND(ISNUMBER(OFFSET('Water Data'!$G$6,0,10*ROW('Water Data'!G4))),'Data Summary'!CC10="Yes"),OFFSET('Water Data'!$G$6,0,10*ROW('Water Data'!G4)),NA())</f>
        <v>#N/A</v>
      </c>
      <c r="O10" s="525" t="e">
        <f ca="1">+IF(AND(ISNUMBER(OFFSET('Water Data'!$G$9,0,10*ROW('Water Data'!G4))),'Data Summary'!CD10="Yes"),OFFSET('Water Data'!$G$9,0,10*ROW('Water Data'!G4)),NA())</f>
        <v>#N/A</v>
      </c>
      <c r="P10" s="525">
        <f ca="1">+IF(AND(ISNUMBER(OFFSET('Water Data'!$H$4,0,10*ROW('Water Data'!H4))),'Data Summary'!CE10="Yes"),100-OFFSET('Water Data'!$H$4,0,10*ROW('Water Data'!H4)),NA())</f>
        <v>100</v>
      </c>
      <c r="Q10" s="525">
        <f ca="1">+IF(AND(ISNUMBER(OFFSET('Water Data'!$H$6,0,10*ROW('Water Data'!H4))),'Data Summary'!CF10="Yes"),OFFSET('Water Data'!$H$6,0,10*ROW('Water Data'!H4)),NA())</f>
        <v>100</v>
      </c>
      <c r="R10" s="525">
        <f ca="1">+IF(AND(ISNUMBER(OFFSET('Water Data'!$H$9,0,10*ROW('Water Data'!H4))),'Data Summary'!CG10="Yes"),OFFSET('Water Data'!$H$9,0,10*ROW('Water Data'!H4)),NA())</f>
        <v>100</v>
      </c>
      <c r="S10" s="525">
        <f ca="1">+IF(AND(ISNUMBER(OFFSET('Water Data'!$I$4,0,10*ROW('Water Data'!I4))),'Data Summary'!CH10="Yes"),100-OFFSET('Water Data'!$I$4,0,10*ROW('Water Data'!I4)),NA())</f>
        <v>100</v>
      </c>
      <c r="T10" s="525">
        <f ca="1">+IF(AND(ISNUMBER(OFFSET('Water Data'!$I$6,0,10*ROW('Water Data'!I4))),'Data Summary'!CI10="Yes"),OFFSET('Water Data'!$I$6,0,10*ROW('Water Data'!I4)),NA())</f>
        <v>100</v>
      </c>
      <c r="U10" s="525">
        <f ca="1">+IF(AND(ISNUMBER(OFFSET('Water Data'!$I$9,0,10*ROW('Water Data'!I4))),'Data Summary'!CJ10="Yes"),OFFSET('Water Data'!$I$9,0,10*ROW('Water Data'!I4)),NA())</f>
        <v>100</v>
      </c>
      <c r="V10" s="526">
        <f ca="1">+IF(AND(ISNUMBER(OFFSET('Sanitation Data'!$D$4,0,10*ROW('Sanitation Data'!D4))),'Data Summary'!CK10="Yes"),100-OFFSET('Sanitation Data'!$D$4,0,10*ROW('Sanitation Data'!D4)),NA())</f>
        <v>100</v>
      </c>
      <c r="W10" s="526">
        <f ca="1">+IF(AND(ISNUMBER(OFFSET('Sanitation Data'!$D$6,0,10*ROW('Sanitation Data'!D4))),'Data Summary'!CL10="Yes"),OFFSET('Sanitation Data'!$D$6,0,10*ROW('Sanitation Data'!D4)),NA())</f>
        <v>100</v>
      </c>
      <c r="X10" s="526">
        <f ca="1">+IF(AND(ISNUMBER(OFFSET('Sanitation Data'!$D$10,0,10*ROW('Sanitation Data'!D4))),'Data Summary'!CM10="Yes"),OFFSET('Sanitation Data'!$D$10,0,10*ROW('Sanitation Data'!D4)),NA())</f>
        <v>100</v>
      </c>
      <c r="Y10" s="526">
        <f ca="1">+IF(AND(ISNUMBER(OFFSET('Sanitation Data'!$D$11,0,10*ROW('Sanitation Data'!D4))),'Data Summary'!CN10="Yes"),OFFSET('Sanitation Data'!$D$11,0,10*ROW('Sanitation Data'!D4)),NA())</f>
        <v>100</v>
      </c>
      <c r="Z10" s="526">
        <f ca="1">+IF(AND(ISNUMBER(OFFSET('Sanitation Data'!$D$12,0,10*ROW('Sanitation Data'!D4))),'Data Summary'!CO10="Yes"),OFFSET('Sanitation Data'!$D$12,0,10*ROW('Sanitation Data'!D4)),NA())</f>
        <v>100</v>
      </c>
      <c r="AA10" s="526">
        <f ca="1">+IF(AND(ISNUMBER(OFFSET('Sanitation Data'!$E$4,0,10*ROW('Sanitation Data'!E4))),'Data Summary'!CP10="Yes"),100-OFFSET('Sanitation Data'!$E$4,0,10*ROW('Sanitation Data'!E4)),NA())</f>
        <v>100</v>
      </c>
      <c r="AB10" s="526">
        <f ca="1">+IF(AND(ISNUMBER(OFFSET('Sanitation Data'!$E$6,0,10*ROW('Sanitation Data'!E4))),'Data Summary'!CQ10="Yes"),OFFSET('Sanitation Data'!$E$6,0,10*ROW('Sanitation Data'!E4)),NA())</f>
        <v>100</v>
      </c>
      <c r="AC10" s="526">
        <f ca="1">+IF(AND(ISNUMBER(OFFSET('Sanitation Data'!$E$10,0,10*ROW('Sanitation Data'!E4))),'Data Summary'!CR10="Yes"),OFFSET('Sanitation Data'!$E$10,0,10*ROW('Sanitation Data'!E4)),NA())</f>
        <v>100</v>
      </c>
      <c r="AD10" s="526">
        <f ca="1">+IF(AND(ISNUMBER(OFFSET('Sanitation Data'!$E$11,0,10*ROW('Sanitation Data'!E4))),'Data Summary'!CS10="Yes"),OFFSET('Sanitation Data'!$E$11,0,10*ROW('Sanitation Data'!E4)),NA())</f>
        <v>100</v>
      </c>
      <c r="AE10" s="526">
        <f ca="1">+IF(AND(ISNUMBER(OFFSET('Sanitation Data'!$E$12,0,10*ROW('Sanitation Data'!E4))),'Data Summary'!CT10="Yes"),OFFSET('Sanitation Data'!$E$12,0,10*ROW('Sanitation Data'!E4)),NA())</f>
        <v>100</v>
      </c>
      <c r="AF10" s="526" t="e">
        <f ca="1">+IF(AND(ISNUMBER(OFFSET('Sanitation Data'!$F$4,0,10*ROW('Sanitation Data'!F4))),'Data Summary'!CU10="Yes"),100-OFFSET('Sanitation Data'!$F$4,0,10*ROW('Sanitation Data'!F4)),NA())</f>
        <v>#N/A</v>
      </c>
      <c r="AG10" s="526" t="e">
        <f ca="1">+IF(AND(ISNUMBER(OFFSET('Sanitation Data'!$F$6,0,10*ROW('Sanitation Data'!F4))),'Data Summary'!CV10="Yes"),OFFSET('Sanitation Data'!$F$6,0,10*ROW('Sanitation Data'!F4)),NA())</f>
        <v>#N/A</v>
      </c>
      <c r="AH10" s="526" t="e">
        <f ca="1">+IF(AND(ISNUMBER(OFFSET('Sanitation Data'!$F$10,0,10*ROW('Sanitation Data'!F4))),'Data Summary'!CW10="Yes"),OFFSET('Sanitation Data'!$F$10,0,10*ROW('Sanitation Data'!F4)),NA())</f>
        <v>#N/A</v>
      </c>
      <c r="AI10" s="526" t="e">
        <f ca="1">+IF(AND(ISNUMBER(OFFSET('Sanitation Data'!$F$11,0,10*ROW('Sanitation Data'!F4))),'Data Summary'!CX10="Yes"),OFFSET('Sanitation Data'!$F$11,0,10*ROW('Sanitation Data'!F4)),NA())</f>
        <v>#N/A</v>
      </c>
      <c r="AJ10" s="526" t="e">
        <f ca="1">+IF(AND(ISNUMBER(OFFSET('Sanitation Data'!$F$12,0,10*ROW('Sanitation Data'!F4))),'Data Summary'!CY10="Yes"),OFFSET('Sanitation Data'!$F$12,0,10*ROW('Sanitation Data'!F4)),NA())</f>
        <v>#N/A</v>
      </c>
      <c r="AK10" s="526" t="e">
        <f ca="1">+IF(AND(ISNUMBER(OFFSET('Sanitation Data'!$G$4,0,10*ROW('Sanitation Data'!G4))),'Data Summary'!CZ10="Yes"),100-OFFSET('Sanitation Data'!$G$4,0,10*ROW('Sanitation Data'!G4)),NA())</f>
        <v>#N/A</v>
      </c>
      <c r="AL10" s="526" t="e">
        <f ca="1">+IF(AND(ISNUMBER(OFFSET('Sanitation Data'!$G$6,0,10*ROW('Sanitation Data'!G4))),'Data Summary'!DA10="Yes"),OFFSET('Sanitation Data'!$G$6,0,10*ROW('Sanitation Data'!G4)),NA())</f>
        <v>#N/A</v>
      </c>
      <c r="AM10" s="526" t="e">
        <f ca="1">+IF(AND(ISNUMBER(OFFSET('Sanitation Data'!$G$10,0,10*ROW('Sanitation Data'!G4))),'Data Summary'!DB10="Yes"),OFFSET('Sanitation Data'!$G$10,0,10*ROW('Sanitation Data'!G4)),NA())</f>
        <v>#N/A</v>
      </c>
      <c r="AN10" s="526" t="e">
        <f ca="1">+IF(AND(ISNUMBER(OFFSET('Sanitation Data'!$G$11,0,10*ROW('Sanitation Data'!G4))),'Data Summary'!DC10="Yes"),OFFSET('Sanitation Data'!$G$11,0,10*ROW('Sanitation Data'!G4)),NA())</f>
        <v>#N/A</v>
      </c>
      <c r="AO10" s="526" t="e">
        <f ca="1">+IF(AND(ISNUMBER(OFFSET('Sanitation Data'!$G$12,0,10*ROW('Sanitation Data'!G4))),'Data Summary'!DD10="Yes"),OFFSET('Sanitation Data'!$G$12,0,10*ROW('Sanitation Data'!G4)),NA())</f>
        <v>#N/A</v>
      </c>
      <c r="AP10" s="526">
        <f ca="1">+IF(AND(ISNUMBER(OFFSET('Sanitation Data'!$H$4,0,10*ROW('Sanitation Data'!H4))),'Data Summary'!DE10="Yes"),100-OFFSET('Sanitation Data'!$H$4,0,10*ROW('Sanitation Data'!H4)),NA())</f>
        <v>100</v>
      </c>
      <c r="AQ10" s="526">
        <f ca="1">+IF(AND(ISNUMBER(OFFSET('Sanitation Data'!$H$6,0,10*ROW('Sanitation Data'!H4))),'Data Summary'!DF10="Yes"),OFFSET('Sanitation Data'!$H$6,0,10*ROW('Sanitation Data'!H4)),NA())</f>
        <v>100</v>
      </c>
      <c r="AR10" s="526">
        <f ca="1">+IF(AND(ISNUMBER(OFFSET('Sanitation Data'!$H$10,0,10*ROW('Sanitation Data'!H4))),'Data Summary'!DG10="Yes"),OFFSET('Sanitation Data'!$H$10,0,10*ROW('Sanitation Data'!H4)),NA())</f>
        <v>100</v>
      </c>
      <c r="AS10" s="526">
        <f ca="1">+IF(AND(ISNUMBER(OFFSET('Sanitation Data'!$H$11,0,10*ROW('Sanitation Data'!H4))),'Data Summary'!DH10="Yes"),OFFSET('Sanitation Data'!$H$11,0,10*ROW('Sanitation Data'!H4)),NA())</f>
        <v>100</v>
      </c>
      <c r="AT10" s="526">
        <f ca="1">+IF(AND(ISNUMBER(OFFSET('Sanitation Data'!$H$12,0,10*ROW('Sanitation Data'!H4))),'Data Summary'!DI10="Yes"),OFFSET('Sanitation Data'!$H$12,0,10*ROW('Sanitation Data'!H4)),NA())</f>
        <v>100</v>
      </c>
      <c r="AU10" s="526">
        <f ca="1">+IF(AND(ISNUMBER(OFFSET('Sanitation Data'!$I$4,0,10*ROW('Sanitation Data'!I4))),'Data Summary'!DJ10="Yes"),100-OFFSET('Sanitation Data'!$I$4,0,10*ROW('Sanitation Data'!I4)),NA())</f>
        <v>100</v>
      </c>
      <c r="AV10" s="526">
        <f ca="1">+IF(AND(ISNUMBER(OFFSET('Sanitation Data'!$I$6,0,10*ROW('Sanitation Data'!I4))),'Data Summary'!DK10="Yes"),OFFSET('Sanitation Data'!$I$6,0,10*ROW('Sanitation Data'!I4)),NA())</f>
        <v>100</v>
      </c>
      <c r="AW10" s="526">
        <f ca="1">+IF(AND(ISNUMBER(OFFSET('Sanitation Data'!$I$10,0,10*ROW('Sanitation Data'!I4))),'Data Summary'!DL10="Yes"),OFFSET('Sanitation Data'!$I$10,0,10*ROW('Sanitation Data'!I4)),NA())</f>
        <v>100</v>
      </c>
      <c r="AX10" s="526">
        <f ca="1">+IF(AND(ISNUMBER(OFFSET('Sanitation Data'!$I$11,0,10*ROW('Sanitation Data'!I4))),'Data Summary'!DM10="Yes"),OFFSET('Sanitation Data'!$I$11,0,10*ROW('Sanitation Data'!I4)),NA())</f>
        <v>100</v>
      </c>
      <c r="AY10" s="526">
        <f ca="1">+IF(AND(ISNUMBER(OFFSET('Sanitation Data'!$I$12,0,10*ROW('Sanitation Data'!I4))),'Data Summary'!DN10="Yes"),OFFSET('Sanitation Data'!$I$12,0,10*ROW('Sanitation Data'!I4)),NA())</f>
        <v>100</v>
      </c>
      <c r="AZ10" s="527">
        <f ca="1">+IF(AND(ISNUMBER(OFFSET('Hygiene Data'!$D$5,0,10*ROW('Hygiene Data'!D4))),'Data Summary'!DO10="Yes"),OFFSET('Hygiene Data'!$D$5,0,10*ROW('Hygiene Data'!D4)),NA())</f>
        <v>100</v>
      </c>
      <c r="BA10" s="527">
        <f ca="1">+IF(AND(ISNUMBER(OFFSET('Hygiene Data'!$D$7,0,10*ROW('Hygiene Data'!D4))),'Data Summary'!DP10="Yes"),OFFSET('Hygiene Data'!$D$7,0,10*ROW('Hygiene Data'!D4)),NA())</f>
        <v>100</v>
      </c>
      <c r="BB10" s="527">
        <f ca="1">+IF(AND(ISNUMBER(OFFSET('Hygiene Data'!$D$9,0,10*ROW('Hygiene Data'!D4))),'Data Summary'!DQ10="Yes"),OFFSET('Hygiene Data'!$D$9,0,10*ROW('Hygiene Data'!D4)),NA())</f>
        <v>100</v>
      </c>
      <c r="BC10" s="527">
        <f ca="1">+IF(AND(ISNUMBER(OFFSET('Hygiene Data'!$E$5,0,10*ROW('Hygiene Data'!E4))),'Data Summary'!DR10="Yes"),OFFSET('Hygiene Data'!$E$5,0,10*ROW('Hygiene Data'!E4)),NA())</f>
        <v>100</v>
      </c>
      <c r="BD10" s="527">
        <f ca="1">+IF(AND(ISNUMBER(OFFSET('Hygiene Data'!$E$7,0,10*ROW('Hygiene Data'!E4))),'Data Summary'!DS10="Yes"),OFFSET('Hygiene Data'!$E$7,0,10*ROW('Hygiene Data'!E4)),NA())</f>
        <v>100</v>
      </c>
      <c r="BE10" s="527">
        <f ca="1">+IF(AND(ISNUMBER(OFFSET('Hygiene Data'!$E$9,0,10*ROW('Hygiene Data'!E4))),'Data Summary'!DT10="Yes"),OFFSET('Hygiene Data'!$E$9,0,10*ROW('Hygiene Data'!E4)),NA())</f>
        <v>100</v>
      </c>
      <c r="BF10" s="527" t="e">
        <f ca="1">+IF(AND(ISNUMBER(OFFSET('Hygiene Data'!$F$5,0,10*ROW('Hygiene Data'!F4))),'Data Summary'!DU10="Yes"),OFFSET('Hygiene Data'!$F$5,0,10*ROW('Hygiene Data'!F4)),NA())</f>
        <v>#N/A</v>
      </c>
      <c r="BG10" s="527" t="e">
        <f ca="1">+IF(AND(ISNUMBER(OFFSET('Hygiene Data'!$F$7,0,10*ROW('Hygiene Data'!F4))),'Data Summary'!DV10="Yes"),OFFSET('Hygiene Data'!$F$7,0,10*ROW('Hygiene Data'!F4)),NA())</f>
        <v>#N/A</v>
      </c>
      <c r="BH10" s="527" t="e">
        <f ca="1">+IF(AND(ISNUMBER(OFFSET('Hygiene Data'!$F$9,0,10*ROW('Hygiene Data'!F4))),'Data Summary'!DW10="Yes"),OFFSET('Hygiene Data'!$F$9,0,10*ROW('Hygiene Data'!F4)),NA())</f>
        <v>#N/A</v>
      </c>
      <c r="BI10" s="527" t="e">
        <f ca="1">+IF(AND(ISNUMBER(OFFSET('Hygiene Data'!$G$5,0,10*ROW('Hygiene Data'!G4))),'Data Summary'!DX10="Yes"),OFFSET('Hygiene Data'!$G$5,0,10*ROW('Hygiene Data'!G4)),NA())</f>
        <v>#N/A</v>
      </c>
      <c r="BJ10" s="527" t="e">
        <f ca="1">+IF(AND(ISNUMBER(OFFSET('Hygiene Data'!$G$7,0,10*ROW('Hygiene Data'!G4))),'Data Summary'!DY10="Yes"),OFFSET('Hygiene Data'!$G$7,0,10*ROW('Hygiene Data'!G4)),NA())</f>
        <v>#N/A</v>
      </c>
      <c r="BK10" s="527" t="e">
        <f ca="1">+IF(AND(ISNUMBER(OFFSET('Hygiene Data'!$G$9,0,10*ROW('Hygiene Data'!G4))),'Data Summary'!DZ10="Yes"),OFFSET('Hygiene Data'!$G$9,0,10*ROW('Hygiene Data'!G4)),NA())</f>
        <v>#N/A</v>
      </c>
      <c r="BL10" s="527">
        <f ca="1">+IF(AND(ISNUMBER(OFFSET('Hygiene Data'!$H$5,0,10*ROW('Hygiene Data'!H4))),'Data Summary'!EA10="Yes"),OFFSET('Hygiene Data'!$H$5,0,10*ROW('Hygiene Data'!H4)),NA())</f>
        <v>100</v>
      </c>
      <c r="BM10" s="527">
        <f ca="1">+IF(AND(ISNUMBER(OFFSET('Hygiene Data'!$H$7,0,10*ROW('Hygiene Data'!H4))),'Data Summary'!EB10="Yes"),OFFSET('Hygiene Data'!$H$7,0,10*ROW('Hygiene Data'!H4)),NA())</f>
        <v>100</v>
      </c>
      <c r="BN10" s="527">
        <f ca="1">+IF(AND(ISNUMBER(OFFSET('Hygiene Data'!$H$9,0,10*ROW('Hygiene Data'!H4))),'Data Summary'!EC10="Yes"),OFFSET('Hygiene Data'!$H$9,0,10*ROW('Hygiene Data'!H4)),NA())</f>
        <v>100</v>
      </c>
      <c r="BO10" s="527">
        <f ca="1">+IF(AND(ISNUMBER(OFFSET('Hygiene Data'!$I$5,0,10*ROW('Hygiene Data'!I4))),'Data Summary'!ED10="Yes"),OFFSET('Hygiene Data'!$I$5,0,10*ROW('Hygiene Data'!I4)),NA())</f>
        <v>100</v>
      </c>
      <c r="BP10" s="527">
        <f ca="1">+IF(AND(ISNUMBER(OFFSET('Hygiene Data'!$I$7,0,10*ROW('Hygiene Data'!I4))),'Data Summary'!EE10="Yes"),OFFSET('Hygiene Data'!$I$7,0,10*ROW('Hygiene Data'!I4)),NA())</f>
        <v>100</v>
      </c>
      <c r="BQ10" s="527">
        <f ca="1">+IF(AND(ISNUMBER(OFFSET('Hygiene Data'!$I$9,0,10*ROW('Hygiene Data'!I4))),'Data Summary'!EF10="Yes"),OFFSET('Hygiene Data'!$I$9,0,10*ROW('Hygiene Data'!I4)),NA())</f>
        <v>100</v>
      </c>
    </row>
    <row r="11" spans="1:69" x14ac:dyDescent="0.25">
      <c r="A11" s="523" t="str">
        <f ca="1">+RIGHT('Data Summary'!A11,LEN('Data Summary'!A11)-9)</f>
        <v>UIS</v>
      </c>
      <c r="B11" s="497" t="str">
        <f ca="1">+IF(ISTEXT('Data Summary'!B11),'Data Summary'!B11,"")</f>
        <v>Other</v>
      </c>
      <c r="C11" s="524">
        <f ca="1">+VALUE('Data Summary'!C11)</f>
        <v>2021</v>
      </c>
      <c r="D11" s="525">
        <f ca="1">+IF(AND(ISNUMBER(OFFSET('Water Data'!$D$4,0,10*ROW('Water Data'!D5))),'Data Summary'!BS11="Yes"),100-OFFSET('Water Data'!$D$4,0,10*ROW('Water Data'!D5)),NA())</f>
        <v>100</v>
      </c>
      <c r="E11" s="525">
        <f ca="1">+IF(AND(ISNUMBER(OFFSET('Water Data'!$D$6,0,10*ROW('Water Data'!D5))),'Data Summary'!BT11="Yes"),OFFSET('Water Data'!$D$6,0,10*ROW('Water Data'!D5)),NA())</f>
        <v>100</v>
      </c>
      <c r="F11" s="525">
        <f ca="1">+IF(AND(ISNUMBER(OFFSET('Water Data'!$D$9,0,10*ROW('Water Data'!D5))),'Data Summary'!BU11="Yes"),OFFSET('Water Data'!$D$9,0,10*ROW('Water Data'!D5)),NA())</f>
        <v>100</v>
      </c>
      <c r="G11" s="525">
        <f ca="1">+IF(AND(ISNUMBER(OFFSET('Water Data'!$E$4,0,10*ROW('Water Data'!E5))),'Data Summary'!BV11="Yes"),100-OFFSET('Water Data'!$E$4,0,10*ROW('Water Data'!E5)),NA())</f>
        <v>100</v>
      </c>
      <c r="H11" s="525">
        <f ca="1">+IF(AND(ISNUMBER(OFFSET('Water Data'!$E$6,0,10*ROW('Water Data'!E5))),'Data Summary'!BW11="Yes"),OFFSET('Water Data'!$E$6,0,10*ROW('Water Data'!E5)),NA())</f>
        <v>100</v>
      </c>
      <c r="I11" s="525">
        <f ca="1">+IF(AND(ISNUMBER(OFFSET('Water Data'!$E$9,0,10*ROW('Water Data'!E5))),'Data Summary'!BX11="Yes"),OFFSET('Water Data'!$E$9,0,10*ROW('Water Data'!E5)),NA())</f>
        <v>100</v>
      </c>
      <c r="J11" s="525" t="e">
        <f ca="1">+IF(AND(ISNUMBER(OFFSET('Water Data'!$F$4,0,10*ROW('Water Data'!F5))),'Data Summary'!BY11="Yes"),100-OFFSET('Water Data'!$F$4,0,10*ROW('Water Data'!F5)),NA())</f>
        <v>#N/A</v>
      </c>
      <c r="K11" s="525" t="e">
        <f ca="1">+IF(AND(ISNUMBER(OFFSET('Water Data'!$F$6,0,10*ROW('Water Data'!F5))),'Data Summary'!BZ11="Yes"),OFFSET('Water Data'!$F$6,0,10*ROW('Water Data'!F5)),NA())</f>
        <v>#N/A</v>
      </c>
      <c r="L11" s="525" t="e">
        <f ca="1">+IF(AND(ISNUMBER(OFFSET('Water Data'!$F$9,0,10*ROW('Water Data'!F5))),'Data Summary'!CA11="Yes"),OFFSET('Water Data'!$F$9,0,10*ROW('Water Data'!F5)),NA())</f>
        <v>#N/A</v>
      </c>
      <c r="M11" s="525" t="e">
        <f ca="1">+IF(AND(ISNUMBER(OFFSET('Water Data'!$G$4,0,10*ROW('Water Data'!G5))),'Data Summary'!CB11="Yes"),100-OFFSET('Water Data'!$G$4,0,10*ROW('Water Data'!G5)),NA())</f>
        <v>#N/A</v>
      </c>
      <c r="N11" s="525" t="e">
        <f ca="1">+IF(AND(ISNUMBER(OFFSET('Water Data'!$G$6,0,10*ROW('Water Data'!G5))),'Data Summary'!CC11="Yes"),OFFSET('Water Data'!$G$6,0,10*ROW('Water Data'!G5)),NA())</f>
        <v>#N/A</v>
      </c>
      <c r="O11" s="525" t="e">
        <f ca="1">+IF(AND(ISNUMBER(OFFSET('Water Data'!$G$9,0,10*ROW('Water Data'!G5))),'Data Summary'!CD11="Yes"),OFFSET('Water Data'!$G$9,0,10*ROW('Water Data'!G5)),NA())</f>
        <v>#N/A</v>
      </c>
      <c r="P11" s="525">
        <f ca="1">+IF(AND(ISNUMBER(OFFSET('Water Data'!$H$4,0,10*ROW('Water Data'!H5))),'Data Summary'!CE11="Yes"),100-OFFSET('Water Data'!$H$4,0,10*ROW('Water Data'!H5)),NA())</f>
        <v>100</v>
      </c>
      <c r="Q11" s="525">
        <f ca="1">+IF(AND(ISNUMBER(OFFSET('Water Data'!$H$6,0,10*ROW('Water Data'!H5))),'Data Summary'!CF11="Yes"),OFFSET('Water Data'!$H$6,0,10*ROW('Water Data'!H5)),NA())</f>
        <v>100</v>
      </c>
      <c r="R11" s="525">
        <f ca="1">+IF(AND(ISNUMBER(OFFSET('Water Data'!$H$9,0,10*ROW('Water Data'!H5))),'Data Summary'!CG11="Yes"),OFFSET('Water Data'!$H$9,0,10*ROW('Water Data'!H5)),NA())</f>
        <v>100</v>
      </c>
      <c r="S11" s="525">
        <f ca="1">+IF(AND(ISNUMBER(OFFSET('Water Data'!$I$4,0,10*ROW('Water Data'!I5))),'Data Summary'!CH11="Yes"),100-OFFSET('Water Data'!$I$4,0,10*ROW('Water Data'!I5)),NA())</f>
        <v>100</v>
      </c>
      <c r="T11" s="525">
        <f ca="1">+IF(AND(ISNUMBER(OFFSET('Water Data'!$I$6,0,10*ROW('Water Data'!I5))),'Data Summary'!CI11="Yes"),OFFSET('Water Data'!$I$6,0,10*ROW('Water Data'!I5)),NA())</f>
        <v>100</v>
      </c>
      <c r="U11" s="525">
        <f ca="1">+IF(AND(ISNUMBER(OFFSET('Water Data'!$I$9,0,10*ROW('Water Data'!I5))),'Data Summary'!CJ11="Yes"),OFFSET('Water Data'!$I$9,0,10*ROW('Water Data'!I5)),NA())</f>
        <v>100</v>
      </c>
      <c r="V11" s="526">
        <f ca="1">+IF(AND(ISNUMBER(OFFSET('Sanitation Data'!$D$4,0,10*ROW('Sanitation Data'!D5))),'Data Summary'!CK11="Yes"),100-OFFSET('Sanitation Data'!$D$4,0,10*ROW('Sanitation Data'!D5)),NA())</f>
        <v>100</v>
      </c>
      <c r="W11" s="526">
        <f ca="1">+IF(AND(ISNUMBER(OFFSET('Sanitation Data'!$D$6,0,10*ROW('Sanitation Data'!D5))),'Data Summary'!CL11="Yes"),OFFSET('Sanitation Data'!$D$6,0,10*ROW('Sanitation Data'!D5)),NA())</f>
        <v>100</v>
      </c>
      <c r="X11" s="526">
        <f ca="1">+IF(AND(ISNUMBER(OFFSET('Sanitation Data'!$D$10,0,10*ROW('Sanitation Data'!D5))),'Data Summary'!CM11="Yes"),OFFSET('Sanitation Data'!$D$10,0,10*ROW('Sanitation Data'!D5)),NA())</f>
        <v>100</v>
      </c>
      <c r="Y11" s="526">
        <f ca="1">+IF(AND(ISNUMBER(OFFSET('Sanitation Data'!$D$11,0,10*ROW('Sanitation Data'!D5))),'Data Summary'!CN11="Yes"),OFFSET('Sanitation Data'!$D$11,0,10*ROW('Sanitation Data'!D5)),NA())</f>
        <v>100</v>
      </c>
      <c r="Z11" s="526">
        <f ca="1">+IF(AND(ISNUMBER(OFFSET('Sanitation Data'!$D$12,0,10*ROW('Sanitation Data'!D5))),'Data Summary'!CO11="Yes"),OFFSET('Sanitation Data'!$D$12,0,10*ROW('Sanitation Data'!D5)),NA())</f>
        <v>100</v>
      </c>
      <c r="AA11" s="526">
        <f ca="1">+IF(AND(ISNUMBER(OFFSET('Sanitation Data'!$E$4,0,10*ROW('Sanitation Data'!E5))),'Data Summary'!CP11="Yes"),100-OFFSET('Sanitation Data'!$E$4,0,10*ROW('Sanitation Data'!E5)),NA())</f>
        <v>100</v>
      </c>
      <c r="AB11" s="526">
        <f ca="1">+IF(AND(ISNUMBER(OFFSET('Sanitation Data'!$E$6,0,10*ROW('Sanitation Data'!E5))),'Data Summary'!CQ11="Yes"),OFFSET('Sanitation Data'!$E$6,0,10*ROW('Sanitation Data'!E5)),NA())</f>
        <v>100</v>
      </c>
      <c r="AC11" s="526">
        <f ca="1">+IF(AND(ISNUMBER(OFFSET('Sanitation Data'!$E$10,0,10*ROW('Sanitation Data'!E5))),'Data Summary'!CR11="Yes"),OFFSET('Sanitation Data'!$E$10,0,10*ROW('Sanitation Data'!E5)),NA())</f>
        <v>100</v>
      </c>
      <c r="AD11" s="526">
        <f ca="1">+IF(AND(ISNUMBER(OFFSET('Sanitation Data'!$E$11,0,10*ROW('Sanitation Data'!E5))),'Data Summary'!CS11="Yes"),OFFSET('Sanitation Data'!$E$11,0,10*ROW('Sanitation Data'!E5)),NA())</f>
        <v>100</v>
      </c>
      <c r="AE11" s="526">
        <f ca="1">+IF(AND(ISNUMBER(OFFSET('Sanitation Data'!$E$12,0,10*ROW('Sanitation Data'!E5))),'Data Summary'!CT11="Yes"),OFFSET('Sanitation Data'!$E$12,0,10*ROW('Sanitation Data'!E5)),NA())</f>
        <v>100</v>
      </c>
      <c r="AF11" s="526" t="e">
        <f ca="1">+IF(AND(ISNUMBER(OFFSET('Sanitation Data'!$F$4,0,10*ROW('Sanitation Data'!F5))),'Data Summary'!CU11="Yes"),100-OFFSET('Sanitation Data'!$F$4,0,10*ROW('Sanitation Data'!F5)),NA())</f>
        <v>#N/A</v>
      </c>
      <c r="AG11" s="526" t="e">
        <f ca="1">+IF(AND(ISNUMBER(OFFSET('Sanitation Data'!$F$6,0,10*ROW('Sanitation Data'!F5))),'Data Summary'!CV11="Yes"),OFFSET('Sanitation Data'!$F$6,0,10*ROW('Sanitation Data'!F5)),NA())</f>
        <v>#N/A</v>
      </c>
      <c r="AH11" s="526" t="e">
        <f ca="1">+IF(AND(ISNUMBER(OFFSET('Sanitation Data'!$F$10,0,10*ROW('Sanitation Data'!F5))),'Data Summary'!CW11="Yes"),OFFSET('Sanitation Data'!$F$10,0,10*ROW('Sanitation Data'!F5)),NA())</f>
        <v>#N/A</v>
      </c>
      <c r="AI11" s="526" t="e">
        <f ca="1">+IF(AND(ISNUMBER(OFFSET('Sanitation Data'!$F$11,0,10*ROW('Sanitation Data'!F5))),'Data Summary'!CX11="Yes"),OFFSET('Sanitation Data'!$F$11,0,10*ROW('Sanitation Data'!F5)),NA())</f>
        <v>#N/A</v>
      </c>
      <c r="AJ11" s="526" t="e">
        <f ca="1">+IF(AND(ISNUMBER(OFFSET('Sanitation Data'!$F$12,0,10*ROW('Sanitation Data'!F5))),'Data Summary'!CY11="Yes"),OFFSET('Sanitation Data'!$F$12,0,10*ROW('Sanitation Data'!F5)),NA())</f>
        <v>#N/A</v>
      </c>
      <c r="AK11" s="526" t="e">
        <f ca="1">+IF(AND(ISNUMBER(OFFSET('Sanitation Data'!$G$4,0,10*ROW('Sanitation Data'!G5))),'Data Summary'!CZ11="Yes"),100-OFFSET('Sanitation Data'!$G$4,0,10*ROW('Sanitation Data'!G5)),NA())</f>
        <v>#N/A</v>
      </c>
      <c r="AL11" s="526" t="e">
        <f ca="1">+IF(AND(ISNUMBER(OFFSET('Sanitation Data'!$G$6,0,10*ROW('Sanitation Data'!G5))),'Data Summary'!DA11="Yes"),OFFSET('Sanitation Data'!$G$6,0,10*ROW('Sanitation Data'!G5)),NA())</f>
        <v>#N/A</v>
      </c>
      <c r="AM11" s="526" t="e">
        <f ca="1">+IF(AND(ISNUMBER(OFFSET('Sanitation Data'!$G$10,0,10*ROW('Sanitation Data'!G5))),'Data Summary'!DB11="Yes"),OFFSET('Sanitation Data'!$G$10,0,10*ROW('Sanitation Data'!G5)),NA())</f>
        <v>#N/A</v>
      </c>
      <c r="AN11" s="526" t="e">
        <f ca="1">+IF(AND(ISNUMBER(OFFSET('Sanitation Data'!$G$11,0,10*ROW('Sanitation Data'!G5))),'Data Summary'!DC11="Yes"),OFFSET('Sanitation Data'!$G$11,0,10*ROW('Sanitation Data'!G5)),NA())</f>
        <v>#N/A</v>
      </c>
      <c r="AO11" s="526" t="e">
        <f ca="1">+IF(AND(ISNUMBER(OFFSET('Sanitation Data'!$G$12,0,10*ROW('Sanitation Data'!G5))),'Data Summary'!DD11="Yes"),OFFSET('Sanitation Data'!$G$12,0,10*ROW('Sanitation Data'!G5)),NA())</f>
        <v>#N/A</v>
      </c>
      <c r="AP11" s="526">
        <f ca="1">+IF(AND(ISNUMBER(OFFSET('Sanitation Data'!$H$4,0,10*ROW('Sanitation Data'!H5))),'Data Summary'!DE11="Yes"),100-OFFSET('Sanitation Data'!$H$4,0,10*ROW('Sanitation Data'!H5)),NA())</f>
        <v>100</v>
      </c>
      <c r="AQ11" s="526">
        <f ca="1">+IF(AND(ISNUMBER(OFFSET('Sanitation Data'!$H$6,0,10*ROW('Sanitation Data'!H5))),'Data Summary'!DF11="Yes"),OFFSET('Sanitation Data'!$H$6,0,10*ROW('Sanitation Data'!H5)),NA())</f>
        <v>100</v>
      </c>
      <c r="AR11" s="526">
        <f ca="1">+IF(AND(ISNUMBER(OFFSET('Sanitation Data'!$H$10,0,10*ROW('Sanitation Data'!H5))),'Data Summary'!DG11="Yes"),OFFSET('Sanitation Data'!$H$10,0,10*ROW('Sanitation Data'!H5)),NA())</f>
        <v>100</v>
      </c>
      <c r="AS11" s="526">
        <f ca="1">+IF(AND(ISNUMBER(OFFSET('Sanitation Data'!$H$11,0,10*ROW('Sanitation Data'!H5))),'Data Summary'!DH11="Yes"),OFFSET('Sanitation Data'!$H$11,0,10*ROW('Sanitation Data'!H5)),NA())</f>
        <v>100</v>
      </c>
      <c r="AT11" s="526">
        <f ca="1">+IF(AND(ISNUMBER(OFFSET('Sanitation Data'!$H$12,0,10*ROW('Sanitation Data'!H5))),'Data Summary'!DI11="Yes"),OFFSET('Sanitation Data'!$H$12,0,10*ROW('Sanitation Data'!H5)),NA())</f>
        <v>100</v>
      </c>
      <c r="AU11" s="526">
        <f ca="1">+IF(AND(ISNUMBER(OFFSET('Sanitation Data'!$I$4,0,10*ROW('Sanitation Data'!I5))),'Data Summary'!DJ11="Yes"),100-OFFSET('Sanitation Data'!$I$4,0,10*ROW('Sanitation Data'!I5)),NA())</f>
        <v>100</v>
      </c>
      <c r="AV11" s="526">
        <f ca="1">+IF(AND(ISNUMBER(OFFSET('Sanitation Data'!$I$6,0,10*ROW('Sanitation Data'!I5))),'Data Summary'!DK11="Yes"),OFFSET('Sanitation Data'!$I$6,0,10*ROW('Sanitation Data'!I5)),NA())</f>
        <v>100</v>
      </c>
      <c r="AW11" s="526">
        <f ca="1">+IF(AND(ISNUMBER(OFFSET('Sanitation Data'!$I$10,0,10*ROW('Sanitation Data'!I5))),'Data Summary'!DL11="Yes"),OFFSET('Sanitation Data'!$I$10,0,10*ROW('Sanitation Data'!I5)),NA())</f>
        <v>100</v>
      </c>
      <c r="AX11" s="526">
        <f ca="1">+IF(AND(ISNUMBER(OFFSET('Sanitation Data'!$I$11,0,10*ROW('Sanitation Data'!I5))),'Data Summary'!DM11="Yes"),OFFSET('Sanitation Data'!$I$11,0,10*ROW('Sanitation Data'!I5)),NA())</f>
        <v>100</v>
      </c>
      <c r="AY11" s="526">
        <f ca="1">+IF(AND(ISNUMBER(OFFSET('Sanitation Data'!$I$12,0,10*ROW('Sanitation Data'!I5))),'Data Summary'!DN11="Yes"),OFFSET('Sanitation Data'!$I$12,0,10*ROW('Sanitation Data'!I5)),NA())</f>
        <v>100</v>
      </c>
      <c r="AZ11" s="527">
        <f ca="1">+IF(AND(ISNUMBER(OFFSET('Hygiene Data'!$D$5,0,10*ROW('Hygiene Data'!D5))),'Data Summary'!DO11="Yes"),OFFSET('Hygiene Data'!$D$5,0,10*ROW('Hygiene Data'!D5)),NA())</f>
        <v>100</v>
      </c>
      <c r="BA11" s="527">
        <f ca="1">+IF(AND(ISNUMBER(OFFSET('Hygiene Data'!$D$7,0,10*ROW('Hygiene Data'!D5))),'Data Summary'!DP11="Yes"),OFFSET('Hygiene Data'!$D$7,0,10*ROW('Hygiene Data'!D5)),NA())</f>
        <v>100</v>
      </c>
      <c r="BB11" s="527">
        <f ca="1">+IF(AND(ISNUMBER(OFFSET('Hygiene Data'!$D$9,0,10*ROW('Hygiene Data'!D5))),'Data Summary'!DQ11="Yes"),OFFSET('Hygiene Data'!$D$9,0,10*ROW('Hygiene Data'!D5)),NA())</f>
        <v>100</v>
      </c>
      <c r="BC11" s="527">
        <f ca="1">+IF(AND(ISNUMBER(OFFSET('Hygiene Data'!$E$5,0,10*ROW('Hygiene Data'!E5))),'Data Summary'!DR11="Yes"),OFFSET('Hygiene Data'!$E$5,0,10*ROW('Hygiene Data'!E5)),NA())</f>
        <v>100</v>
      </c>
      <c r="BD11" s="527">
        <f ca="1">+IF(AND(ISNUMBER(OFFSET('Hygiene Data'!$E$7,0,10*ROW('Hygiene Data'!E5))),'Data Summary'!DS11="Yes"),OFFSET('Hygiene Data'!$E$7,0,10*ROW('Hygiene Data'!E5)),NA())</f>
        <v>100</v>
      </c>
      <c r="BE11" s="527">
        <f ca="1">+IF(AND(ISNUMBER(OFFSET('Hygiene Data'!$E$9,0,10*ROW('Hygiene Data'!E5))),'Data Summary'!DT11="Yes"),OFFSET('Hygiene Data'!$E$9,0,10*ROW('Hygiene Data'!E5)),NA())</f>
        <v>100</v>
      </c>
      <c r="BF11" s="527" t="e">
        <f ca="1">+IF(AND(ISNUMBER(OFFSET('Hygiene Data'!$F$5,0,10*ROW('Hygiene Data'!F5))),'Data Summary'!DU11="Yes"),OFFSET('Hygiene Data'!$F$5,0,10*ROW('Hygiene Data'!F5)),NA())</f>
        <v>#N/A</v>
      </c>
      <c r="BG11" s="527" t="e">
        <f ca="1">+IF(AND(ISNUMBER(OFFSET('Hygiene Data'!$F$7,0,10*ROW('Hygiene Data'!F5))),'Data Summary'!DV11="Yes"),OFFSET('Hygiene Data'!$F$7,0,10*ROW('Hygiene Data'!F5)),NA())</f>
        <v>#N/A</v>
      </c>
      <c r="BH11" s="527" t="e">
        <f ca="1">+IF(AND(ISNUMBER(OFFSET('Hygiene Data'!$F$9,0,10*ROW('Hygiene Data'!F5))),'Data Summary'!DW11="Yes"),OFFSET('Hygiene Data'!$F$9,0,10*ROW('Hygiene Data'!F5)),NA())</f>
        <v>#N/A</v>
      </c>
      <c r="BI11" s="527" t="e">
        <f ca="1">+IF(AND(ISNUMBER(OFFSET('Hygiene Data'!$G$5,0,10*ROW('Hygiene Data'!G5))),'Data Summary'!DX11="Yes"),OFFSET('Hygiene Data'!$G$5,0,10*ROW('Hygiene Data'!G5)),NA())</f>
        <v>#N/A</v>
      </c>
      <c r="BJ11" s="527" t="e">
        <f ca="1">+IF(AND(ISNUMBER(OFFSET('Hygiene Data'!$G$7,0,10*ROW('Hygiene Data'!G5))),'Data Summary'!DY11="Yes"),OFFSET('Hygiene Data'!$G$7,0,10*ROW('Hygiene Data'!G5)),NA())</f>
        <v>#N/A</v>
      </c>
      <c r="BK11" s="527" t="e">
        <f ca="1">+IF(AND(ISNUMBER(OFFSET('Hygiene Data'!$G$9,0,10*ROW('Hygiene Data'!G5))),'Data Summary'!DZ11="Yes"),OFFSET('Hygiene Data'!$G$9,0,10*ROW('Hygiene Data'!G5)),NA())</f>
        <v>#N/A</v>
      </c>
      <c r="BL11" s="527">
        <f ca="1">+IF(AND(ISNUMBER(OFFSET('Hygiene Data'!$H$5,0,10*ROW('Hygiene Data'!H5))),'Data Summary'!EA11="Yes"),OFFSET('Hygiene Data'!$H$5,0,10*ROW('Hygiene Data'!H5)),NA())</f>
        <v>100</v>
      </c>
      <c r="BM11" s="527">
        <f ca="1">+IF(AND(ISNUMBER(OFFSET('Hygiene Data'!$H$7,0,10*ROW('Hygiene Data'!H5))),'Data Summary'!EB11="Yes"),OFFSET('Hygiene Data'!$H$7,0,10*ROW('Hygiene Data'!H5)),NA())</f>
        <v>100</v>
      </c>
      <c r="BN11" s="527">
        <f ca="1">+IF(AND(ISNUMBER(OFFSET('Hygiene Data'!$H$9,0,10*ROW('Hygiene Data'!H5))),'Data Summary'!EC11="Yes"),OFFSET('Hygiene Data'!$H$9,0,10*ROW('Hygiene Data'!H5)),NA())</f>
        <v>100</v>
      </c>
      <c r="BO11" s="527">
        <f ca="1">+IF(AND(ISNUMBER(OFFSET('Hygiene Data'!$I$5,0,10*ROW('Hygiene Data'!I5))),'Data Summary'!ED11="Yes"),OFFSET('Hygiene Data'!$I$5,0,10*ROW('Hygiene Data'!I5)),NA())</f>
        <v>100</v>
      </c>
      <c r="BP11" s="527">
        <f ca="1">+IF(AND(ISNUMBER(OFFSET('Hygiene Data'!$I$7,0,10*ROW('Hygiene Data'!I5))),'Data Summary'!EE11="Yes"),OFFSET('Hygiene Data'!$I$7,0,10*ROW('Hygiene Data'!I5)),NA())</f>
        <v>100</v>
      </c>
      <c r="BQ11" s="527">
        <f ca="1">+IF(AND(ISNUMBER(OFFSET('Hygiene Data'!$I$9,0,10*ROW('Hygiene Data'!I5))),'Data Summary'!EF11="Yes"),OFFSET('Hygiene Data'!$I$9,0,10*ROW('Hygiene Data'!I5)),NA())</f>
        <v>100</v>
      </c>
    </row>
    <row r="12" spans="1:69" x14ac:dyDescent="0.25">
      <c r="A12" s="523" t="str">
        <f ca="1">+RIGHT('Data Summary'!A12,LEN('Data Summary'!A12)-9)</f>
        <v>UIS</v>
      </c>
      <c r="B12" s="497" t="str">
        <f ca="1">+IF(ISTEXT('Data Summary'!B12),'Data Summary'!B12,"")</f>
        <v>Other</v>
      </c>
      <c r="C12" s="524">
        <f ca="1">+VALUE('Data Summary'!C12)</f>
        <v>2022</v>
      </c>
      <c r="D12" s="525">
        <f ca="1">+IF(AND(ISNUMBER(OFFSET('Water Data'!$D$4,0,10*ROW('Water Data'!D6))),'Data Summary'!BS12="Yes"),100-OFFSET('Water Data'!$D$4,0,10*ROW('Water Data'!D6)),NA())</f>
        <v>100</v>
      </c>
      <c r="E12" s="525">
        <f ca="1">+IF(AND(ISNUMBER(OFFSET('Water Data'!$D$6,0,10*ROW('Water Data'!D6))),'Data Summary'!BT12="Yes"),OFFSET('Water Data'!$D$6,0,10*ROW('Water Data'!D6)),NA())</f>
        <v>100</v>
      </c>
      <c r="F12" s="525">
        <f ca="1">+IF(AND(ISNUMBER(OFFSET('Water Data'!$D$9,0,10*ROW('Water Data'!D6))),'Data Summary'!BU12="Yes"),OFFSET('Water Data'!$D$9,0,10*ROW('Water Data'!D6)),NA())</f>
        <v>100</v>
      </c>
      <c r="G12" s="525">
        <f ca="1">+IF(AND(ISNUMBER(OFFSET('Water Data'!$E$4,0,10*ROW('Water Data'!E6))),'Data Summary'!BV12="Yes"),100-OFFSET('Water Data'!$E$4,0,10*ROW('Water Data'!E6)),NA())</f>
        <v>100</v>
      </c>
      <c r="H12" s="525">
        <f ca="1">+IF(AND(ISNUMBER(OFFSET('Water Data'!$E$6,0,10*ROW('Water Data'!E6))),'Data Summary'!BW12="Yes"),OFFSET('Water Data'!$E$6,0,10*ROW('Water Data'!E6)),NA())</f>
        <v>100</v>
      </c>
      <c r="I12" s="525">
        <f ca="1">+IF(AND(ISNUMBER(OFFSET('Water Data'!$E$9,0,10*ROW('Water Data'!E6))),'Data Summary'!BX12="Yes"),OFFSET('Water Data'!$E$9,0,10*ROW('Water Data'!E6)),NA())</f>
        <v>100</v>
      </c>
      <c r="J12" s="525" t="e">
        <f ca="1">+IF(AND(ISNUMBER(OFFSET('Water Data'!$F$4,0,10*ROW('Water Data'!F6))),'Data Summary'!BY12="Yes"),100-OFFSET('Water Data'!$F$4,0,10*ROW('Water Data'!F6)),NA())</f>
        <v>#N/A</v>
      </c>
      <c r="K12" s="525" t="e">
        <f ca="1">+IF(AND(ISNUMBER(OFFSET('Water Data'!$F$6,0,10*ROW('Water Data'!F6))),'Data Summary'!BZ12="Yes"),OFFSET('Water Data'!$F$6,0,10*ROW('Water Data'!F6)),NA())</f>
        <v>#N/A</v>
      </c>
      <c r="L12" s="525" t="e">
        <f ca="1">+IF(AND(ISNUMBER(OFFSET('Water Data'!$F$9,0,10*ROW('Water Data'!F6))),'Data Summary'!CA12="Yes"),OFFSET('Water Data'!$F$9,0,10*ROW('Water Data'!F6)),NA())</f>
        <v>#N/A</v>
      </c>
      <c r="M12" s="525" t="e">
        <f ca="1">+IF(AND(ISNUMBER(OFFSET('Water Data'!$G$4,0,10*ROW('Water Data'!G6))),'Data Summary'!CB12="Yes"),100-OFFSET('Water Data'!$G$4,0,10*ROW('Water Data'!G6)),NA())</f>
        <v>#N/A</v>
      </c>
      <c r="N12" s="525" t="e">
        <f ca="1">+IF(AND(ISNUMBER(OFFSET('Water Data'!$G$6,0,10*ROW('Water Data'!G6))),'Data Summary'!CC12="Yes"),OFFSET('Water Data'!$G$6,0,10*ROW('Water Data'!G6)),NA())</f>
        <v>#N/A</v>
      </c>
      <c r="O12" s="525" t="e">
        <f ca="1">+IF(AND(ISNUMBER(OFFSET('Water Data'!$G$9,0,10*ROW('Water Data'!G6))),'Data Summary'!CD12="Yes"),OFFSET('Water Data'!$G$9,0,10*ROW('Water Data'!G6)),NA())</f>
        <v>#N/A</v>
      </c>
      <c r="P12" s="525">
        <f ca="1">+IF(AND(ISNUMBER(OFFSET('Water Data'!$H$4,0,10*ROW('Water Data'!H6))),'Data Summary'!CE12="Yes"),100-OFFSET('Water Data'!$H$4,0,10*ROW('Water Data'!H6)),NA())</f>
        <v>100</v>
      </c>
      <c r="Q12" s="525">
        <f ca="1">+IF(AND(ISNUMBER(OFFSET('Water Data'!$H$6,0,10*ROW('Water Data'!H6))),'Data Summary'!CF12="Yes"),OFFSET('Water Data'!$H$6,0,10*ROW('Water Data'!H6)),NA())</f>
        <v>100</v>
      </c>
      <c r="R12" s="525">
        <f ca="1">+IF(AND(ISNUMBER(OFFSET('Water Data'!$H$9,0,10*ROW('Water Data'!H6))),'Data Summary'!CG12="Yes"),OFFSET('Water Data'!$H$9,0,10*ROW('Water Data'!H6)),NA())</f>
        <v>100</v>
      </c>
      <c r="S12" s="525">
        <f ca="1">+IF(AND(ISNUMBER(OFFSET('Water Data'!$I$4,0,10*ROW('Water Data'!I6))),'Data Summary'!CH12="Yes"),100-OFFSET('Water Data'!$I$4,0,10*ROW('Water Data'!I6)),NA())</f>
        <v>100</v>
      </c>
      <c r="T12" s="525">
        <f ca="1">+IF(AND(ISNUMBER(OFFSET('Water Data'!$I$6,0,10*ROW('Water Data'!I6))),'Data Summary'!CI12="Yes"),OFFSET('Water Data'!$I$6,0,10*ROW('Water Data'!I6)),NA())</f>
        <v>100</v>
      </c>
      <c r="U12" s="525">
        <f ca="1">+IF(AND(ISNUMBER(OFFSET('Water Data'!$I$9,0,10*ROW('Water Data'!I6))),'Data Summary'!CJ12="Yes"),OFFSET('Water Data'!$I$9,0,10*ROW('Water Data'!I6)),NA())</f>
        <v>100</v>
      </c>
      <c r="V12" s="526">
        <f ca="1">+IF(AND(ISNUMBER(OFFSET('Sanitation Data'!$D$4,0,10*ROW('Sanitation Data'!D6))),'Data Summary'!CK12="Yes"),100-OFFSET('Sanitation Data'!$D$4,0,10*ROW('Sanitation Data'!D6)),NA())</f>
        <v>100</v>
      </c>
      <c r="W12" s="526">
        <f ca="1">+IF(AND(ISNUMBER(OFFSET('Sanitation Data'!$D$6,0,10*ROW('Sanitation Data'!D6))),'Data Summary'!CL12="Yes"),OFFSET('Sanitation Data'!$D$6,0,10*ROW('Sanitation Data'!D6)),NA())</f>
        <v>100</v>
      </c>
      <c r="X12" s="526">
        <f ca="1">+IF(AND(ISNUMBER(OFFSET('Sanitation Data'!$D$10,0,10*ROW('Sanitation Data'!D6))),'Data Summary'!CM12="Yes"),OFFSET('Sanitation Data'!$D$10,0,10*ROW('Sanitation Data'!D6)),NA())</f>
        <v>100</v>
      </c>
      <c r="Y12" s="526">
        <f ca="1">+IF(AND(ISNUMBER(OFFSET('Sanitation Data'!$D$11,0,10*ROW('Sanitation Data'!D6))),'Data Summary'!CN12="Yes"),OFFSET('Sanitation Data'!$D$11,0,10*ROW('Sanitation Data'!D6)),NA())</f>
        <v>100</v>
      </c>
      <c r="Z12" s="526">
        <f ca="1">+IF(AND(ISNUMBER(OFFSET('Sanitation Data'!$D$12,0,10*ROW('Sanitation Data'!D6))),'Data Summary'!CO12="Yes"),OFFSET('Sanitation Data'!$D$12,0,10*ROW('Sanitation Data'!D6)),NA())</f>
        <v>100</v>
      </c>
      <c r="AA12" s="526">
        <f ca="1">+IF(AND(ISNUMBER(OFFSET('Sanitation Data'!$E$4,0,10*ROW('Sanitation Data'!E6))),'Data Summary'!CP12="Yes"),100-OFFSET('Sanitation Data'!$E$4,0,10*ROW('Sanitation Data'!E6)),NA())</f>
        <v>100</v>
      </c>
      <c r="AB12" s="526">
        <f ca="1">+IF(AND(ISNUMBER(OFFSET('Sanitation Data'!$E$6,0,10*ROW('Sanitation Data'!E6))),'Data Summary'!CQ12="Yes"),OFFSET('Sanitation Data'!$E$6,0,10*ROW('Sanitation Data'!E6)),NA())</f>
        <v>100</v>
      </c>
      <c r="AC12" s="526">
        <f ca="1">+IF(AND(ISNUMBER(OFFSET('Sanitation Data'!$E$10,0,10*ROW('Sanitation Data'!E6))),'Data Summary'!CR12="Yes"),OFFSET('Sanitation Data'!$E$10,0,10*ROW('Sanitation Data'!E6)),NA())</f>
        <v>100</v>
      </c>
      <c r="AD12" s="526">
        <f ca="1">+IF(AND(ISNUMBER(OFFSET('Sanitation Data'!$E$11,0,10*ROW('Sanitation Data'!E6))),'Data Summary'!CS12="Yes"),OFFSET('Sanitation Data'!$E$11,0,10*ROW('Sanitation Data'!E6)),NA())</f>
        <v>100</v>
      </c>
      <c r="AE12" s="526">
        <f ca="1">+IF(AND(ISNUMBER(OFFSET('Sanitation Data'!$E$12,0,10*ROW('Sanitation Data'!E6))),'Data Summary'!CT12="Yes"),OFFSET('Sanitation Data'!$E$12,0,10*ROW('Sanitation Data'!E6)),NA())</f>
        <v>100</v>
      </c>
      <c r="AF12" s="526" t="e">
        <f ca="1">+IF(AND(ISNUMBER(OFFSET('Sanitation Data'!$F$4,0,10*ROW('Sanitation Data'!F6))),'Data Summary'!CU12="Yes"),100-OFFSET('Sanitation Data'!$F$4,0,10*ROW('Sanitation Data'!F6)),NA())</f>
        <v>#N/A</v>
      </c>
      <c r="AG12" s="526" t="e">
        <f ca="1">+IF(AND(ISNUMBER(OFFSET('Sanitation Data'!$F$6,0,10*ROW('Sanitation Data'!F6))),'Data Summary'!CV12="Yes"),OFFSET('Sanitation Data'!$F$6,0,10*ROW('Sanitation Data'!F6)),NA())</f>
        <v>#N/A</v>
      </c>
      <c r="AH12" s="526" t="e">
        <f ca="1">+IF(AND(ISNUMBER(OFFSET('Sanitation Data'!$F$10,0,10*ROW('Sanitation Data'!F6))),'Data Summary'!CW12="Yes"),OFFSET('Sanitation Data'!$F$10,0,10*ROW('Sanitation Data'!F6)),NA())</f>
        <v>#N/A</v>
      </c>
      <c r="AI12" s="526" t="e">
        <f ca="1">+IF(AND(ISNUMBER(OFFSET('Sanitation Data'!$F$11,0,10*ROW('Sanitation Data'!F6))),'Data Summary'!CX12="Yes"),OFFSET('Sanitation Data'!$F$11,0,10*ROW('Sanitation Data'!F6)),NA())</f>
        <v>#N/A</v>
      </c>
      <c r="AJ12" s="526" t="e">
        <f ca="1">+IF(AND(ISNUMBER(OFFSET('Sanitation Data'!$F$12,0,10*ROW('Sanitation Data'!F6))),'Data Summary'!CY12="Yes"),OFFSET('Sanitation Data'!$F$12,0,10*ROW('Sanitation Data'!F6)),NA())</f>
        <v>#N/A</v>
      </c>
      <c r="AK12" s="526" t="e">
        <f ca="1">+IF(AND(ISNUMBER(OFFSET('Sanitation Data'!$G$4,0,10*ROW('Sanitation Data'!G6))),'Data Summary'!CZ12="Yes"),100-OFFSET('Sanitation Data'!$G$4,0,10*ROW('Sanitation Data'!G6)),NA())</f>
        <v>#N/A</v>
      </c>
      <c r="AL12" s="526" t="e">
        <f ca="1">+IF(AND(ISNUMBER(OFFSET('Sanitation Data'!$G$6,0,10*ROW('Sanitation Data'!G6))),'Data Summary'!DA12="Yes"),OFFSET('Sanitation Data'!$G$6,0,10*ROW('Sanitation Data'!G6)),NA())</f>
        <v>#N/A</v>
      </c>
      <c r="AM12" s="526" t="e">
        <f ca="1">+IF(AND(ISNUMBER(OFFSET('Sanitation Data'!$G$10,0,10*ROW('Sanitation Data'!G6))),'Data Summary'!DB12="Yes"),OFFSET('Sanitation Data'!$G$10,0,10*ROW('Sanitation Data'!G6)),NA())</f>
        <v>#N/A</v>
      </c>
      <c r="AN12" s="526" t="e">
        <f ca="1">+IF(AND(ISNUMBER(OFFSET('Sanitation Data'!$G$11,0,10*ROW('Sanitation Data'!G6))),'Data Summary'!DC12="Yes"),OFFSET('Sanitation Data'!$G$11,0,10*ROW('Sanitation Data'!G6)),NA())</f>
        <v>#N/A</v>
      </c>
      <c r="AO12" s="526" t="e">
        <f ca="1">+IF(AND(ISNUMBER(OFFSET('Sanitation Data'!$G$12,0,10*ROW('Sanitation Data'!G6))),'Data Summary'!DD12="Yes"),OFFSET('Sanitation Data'!$G$12,0,10*ROW('Sanitation Data'!G6)),NA())</f>
        <v>#N/A</v>
      </c>
      <c r="AP12" s="526">
        <f ca="1">+IF(AND(ISNUMBER(OFFSET('Sanitation Data'!$H$4,0,10*ROW('Sanitation Data'!H6))),'Data Summary'!DE12="Yes"),100-OFFSET('Sanitation Data'!$H$4,0,10*ROW('Sanitation Data'!H6)),NA())</f>
        <v>100</v>
      </c>
      <c r="AQ12" s="526">
        <f ca="1">+IF(AND(ISNUMBER(OFFSET('Sanitation Data'!$H$6,0,10*ROW('Sanitation Data'!H6))),'Data Summary'!DF12="Yes"),OFFSET('Sanitation Data'!$H$6,0,10*ROW('Sanitation Data'!H6)),NA())</f>
        <v>100</v>
      </c>
      <c r="AR12" s="526">
        <f ca="1">+IF(AND(ISNUMBER(OFFSET('Sanitation Data'!$H$10,0,10*ROW('Sanitation Data'!H6))),'Data Summary'!DG12="Yes"),OFFSET('Sanitation Data'!$H$10,0,10*ROW('Sanitation Data'!H6)),NA())</f>
        <v>100</v>
      </c>
      <c r="AS12" s="526">
        <f ca="1">+IF(AND(ISNUMBER(OFFSET('Sanitation Data'!$H$11,0,10*ROW('Sanitation Data'!H6))),'Data Summary'!DH12="Yes"),OFFSET('Sanitation Data'!$H$11,0,10*ROW('Sanitation Data'!H6)),NA())</f>
        <v>100</v>
      </c>
      <c r="AT12" s="526">
        <f ca="1">+IF(AND(ISNUMBER(OFFSET('Sanitation Data'!$H$12,0,10*ROW('Sanitation Data'!H6))),'Data Summary'!DI12="Yes"),OFFSET('Sanitation Data'!$H$12,0,10*ROW('Sanitation Data'!H6)),NA())</f>
        <v>100</v>
      </c>
      <c r="AU12" s="526">
        <f ca="1">+IF(AND(ISNUMBER(OFFSET('Sanitation Data'!$I$4,0,10*ROW('Sanitation Data'!I6))),'Data Summary'!DJ12="Yes"),100-OFFSET('Sanitation Data'!$I$4,0,10*ROW('Sanitation Data'!I6)),NA())</f>
        <v>100</v>
      </c>
      <c r="AV12" s="526">
        <f ca="1">+IF(AND(ISNUMBER(OFFSET('Sanitation Data'!$I$6,0,10*ROW('Sanitation Data'!I6))),'Data Summary'!DK12="Yes"),OFFSET('Sanitation Data'!$I$6,0,10*ROW('Sanitation Data'!I6)),NA())</f>
        <v>100</v>
      </c>
      <c r="AW12" s="526">
        <f ca="1">+IF(AND(ISNUMBER(OFFSET('Sanitation Data'!$I$10,0,10*ROW('Sanitation Data'!I6))),'Data Summary'!DL12="Yes"),OFFSET('Sanitation Data'!$I$10,0,10*ROW('Sanitation Data'!I6)),NA())</f>
        <v>100</v>
      </c>
      <c r="AX12" s="526">
        <f ca="1">+IF(AND(ISNUMBER(OFFSET('Sanitation Data'!$I$11,0,10*ROW('Sanitation Data'!I6))),'Data Summary'!DM12="Yes"),OFFSET('Sanitation Data'!$I$11,0,10*ROW('Sanitation Data'!I6)),NA())</f>
        <v>100</v>
      </c>
      <c r="AY12" s="526">
        <f ca="1">+IF(AND(ISNUMBER(OFFSET('Sanitation Data'!$I$12,0,10*ROW('Sanitation Data'!I6))),'Data Summary'!DN12="Yes"),OFFSET('Sanitation Data'!$I$12,0,10*ROW('Sanitation Data'!I6)),NA())</f>
        <v>100</v>
      </c>
      <c r="AZ12" s="527">
        <f ca="1">+IF(AND(ISNUMBER(OFFSET('Hygiene Data'!$D$5,0,10*ROW('Hygiene Data'!D6))),'Data Summary'!DO12="Yes"),OFFSET('Hygiene Data'!$D$5,0,10*ROW('Hygiene Data'!D6)),NA())</f>
        <v>100</v>
      </c>
      <c r="BA12" s="527">
        <f ca="1">+IF(AND(ISNUMBER(OFFSET('Hygiene Data'!$D$7,0,10*ROW('Hygiene Data'!D6))),'Data Summary'!DP12="Yes"),OFFSET('Hygiene Data'!$D$7,0,10*ROW('Hygiene Data'!D6)),NA())</f>
        <v>100</v>
      </c>
      <c r="BB12" s="527">
        <f ca="1">+IF(AND(ISNUMBER(OFFSET('Hygiene Data'!$D$9,0,10*ROW('Hygiene Data'!D6))),'Data Summary'!DQ12="Yes"),OFFSET('Hygiene Data'!$D$9,0,10*ROW('Hygiene Data'!D6)),NA())</f>
        <v>100</v>
      </c>
      <c r="BC12" s="527">
        <f ca="1">+IF(AND(ISNUMBER(OFFSET('Hygiene Data'!$E$5,0,10*ROW('Hygiene Data'!E6))),'Data Summary'!DR12="Yes"),OFFSET('Hygiene Data'!$E$5,0,10*ROW('Hygiene Data'!E6)),NA())</f>
        <v>100</v>
      </c>
      <c r="BD12" s="527">
        <f ca="1">+IF(AND(ISNUMBER(OFFSET('Hygiene Data'!$E$7,0,10*ROW('Hygiene Data'!E6))),'Data Summary'!DS12="Yes"),OFFSET('Hygiene Data'!$E$7,0,10*ROW('Hygiene Data'!E6)),NA())</f>
        <v>100</v>
      </c>
      <c r="BE12" s="527">
        <f ca="1">+IF(AND(ISNUMBER(OFFSET('Hygiene Data'!$E$9,0,10*ROW('Hygiene Data'!E6))),'Data Summary'!DT12="Yes"),OFFSET('Hygiene Data'!$E$9,0,10*ROW('Hygiene Data'!E6)),NA())</f>
        <v>100</v>
      </c>
      <c r="BF12" s="527" t="e">
        <f ca="1">+IF(AND(ISNUMBER(OFFSET('Hygiene Data'!$F$5,0,10*ROW('Hygiene Data'!F6))),'Data Summary'!DU12="Yes"),OFFSET('Hygiene Data'!$F$5,0,10*ROW('Hygiene Data'!F6)),NA())</f>
        <v>#N/A</v>
      </c>
      <c r="BG12" s="527" t="e">
        <f ca="1">+IF(AND(ISNUMBER(OFFSET('Hygiene Data'!$F$7,0,10*ROW('Hygiene Data'!F6))),'Data Summary'!DV12="Yes"),OFFSET('Hygiene Data'!$F$7,0,10*ROW('Hygiene Data'!F6)),NA())</f>
        <v>#N/A</v>
      </c>
      <c r="BH12" s="527" t="e">
        <f ca="1">+IF(AND(ISNUMBER(OFFSET('Hygiene Data'!$F$9,0,10*ROW('Hygiene Data'!F6))),'Data Summary'!DW12="Yes"),OFFSET('Hygiene Data'!$F$9,0,10*ROW('Hygiene Data'!F6)),NA())</f>
        <v>#N/A</v>
      </c>
      <c r="BI12" s="527" t="e">
        <f ca="1">+IF(AND(ISNUMBER(OFFSET('Hygiene Data'!$G$5,0,10*ROW('Hygiene Data'!G6))),'Data Summary'!DX12="Yes"),OFFSET('Hygiene Data'!$G$5,0,10*ROW('Hygiene Data'!G6)),NA())</f>
        <v>#N/A</v>
      </c>
      <c r="BJ12" s="527" t="e">
        <f ca="1">+IF(AND(ISNUMBER(OFFSET('Hygiene Data'!$G$7,0,10*ROW('Hygiene Data'!G6))),'Data Summary'!DY12="Yes"),OFFSET('Hygiene Data'!$G$7,0,10*ROW('Hygiene Data'!G6)),NA())</f>
        <v>#N/A</v>
      </c>
      <c r="BK12" s="527" t="e">
        <f ca="1">+IF(AND(ISNUMBER(OFFSET('Hygiene Data'!$G$9,0,10*ROW('Hygiene Data'!G6))),'Data Summary'!DZ12="Yes"),OFFSET('Hygiene Data'!$G$9,0,10*ROW('Hygiene Data'!G6)),NA())</f>
        <v>#N/A</v>
      </c>
      <c r="BL12" s="527">
        <f ca="1">+IF(AND(ISNUMBER(OFFSET('Hygiene Data'!$H$5,0,10*ROW('Hygiene Data'!H6))),'Data Summary'!EA12="Yes"),OFFSET('Hygiene Data'!$H$5,0,10*ROW('Hygiene Data'!H6)),NA())</f>
        <v>100</v>
      </c>
      <c r="BM12" s="527">
        <f ca="1">+IF(AND(ISNUMBER(OFFSET('Hygiene Data'!$H$7,0,10*ROW('Hygiene Data'!H6))),'Data Summary'!EB12="Yes"),OFFSET('Hygiene Data'!$H$7,0,10*ROW('Hygiene Data'!H6)),NA())</f>
        <v>100</v>
      </c>
      <c r="BN12" s="527">
        <f ca="1">+IF(AND(ISNUMBER(OFFSET('Hygiene Data'!$H$9,0,10*ROW('Hygiene Data'!H6))),'Data Summary'!EC12="Yes"),OFFSET('Hygiene Data'!$H$9,0,10*ROW('Hygiene Data'!H6)),NA())</f>
        <v>100</v>
      </c>
      <c r="BO12" s="527">
        <f ca="1">+IF(AND(ISNUMBER(OFFSET('Hygiene Data'!$I$5,0,10*ROW('Hygiene Data'!I6))),'Data Summary'!ED12="Yes"),OFFSET('Hygiene Data'!$I$5,0,10*ROW('Hygiene Data'!I6)),NA())</f>
        <v>100</v>
      </c>
      <c r="BP12" s="527">
        <f ca="1">+IF(AND(ISNUMBER(OFFSET('Hygiene Data'!$I$7,0,10*ROW('Hygiene Data'!I6))),'Data Summary'!EE12="Yes"),OFFSET('Hygiene Data'!$I$7,0,10*ROW('Hygiene Data'!I6)),NA())</f>
        <v>100</v>
      </c>
      <c r="BQ12" s="527">
        <f ca="1">+IF(AND(ISNUMBER(OFFSET('Hygiene Data'!$I$9,0,10*ROW('Hygiene Data'!I6))),'Data Summary'!EF12="Yes"),OFFSET('Hygiene Data'!$I$9,0,10*ROW('Hygiene Data'!I6)),NA())</f>
        <v>100</v>
      </c>
    </row>
    <row r="13" spans="1:69" x14ac:dyDescent="0.25">
      <c r="A13" s="523" t="str">
        <f ca="1">+RIGHT('Data Summary'!A13,LEN('Data Summary'!A13)-9)</f>
        <v>UIS</v>
      </c>
      <c r="B13" s="497" t="str">
        <f ca="1">+IF(ISTEXT('Data Summary'!B13),'Data Summary'!B13,"")</f>
        <v>Other</v>
      </c>
      <c r="C13" s="524">
        <f ca="1">+VALUE('Data Summary'!C13)</f>
        <v>2023</v>
      </c>
      <c r="D13" s="525">
        <f ca="1">+IF(AND(ISNUMBER(OFFSET('Water Data'!$D$4,0,10*ROW('Water Data'!D7))),'Data Summary'!BS13="Yes"),100-OFFSET('Water Data'!$D$4,0,10*ROW('Water Data'!D7)),NA())</f>
        <v>100</v>
      </c>
      <c r="E13" s="525">
        <f ca="1">+IF(AND(ISNUMBER(OFFSET('Water Data'!$D$6,0,10*ROW('Water Data'!D7))),'Data Summary'!BT13="Yes"),OFFSET('Water Data'!$D$6,0,10*ROW('Water Data'!D7)),NA())</f>
        <v>100</v>
      </c>
      <c r="F13" s="525">
        <f ca="1">+IF(AND(ISNUMBER(OFFSET('Water Data'!$D$9,0,10*ROW('Water Data'!D7))),'Data Summary'!BU13="Yes"),OFFSET('Water Data'!$D$9,0,10*ROW('Water Data'!D7)),NA())</f>
        <v>100</v>
      </c>
      <c r="G13" s="525">
        <f ca="1">+IF(AND(ISNUMBER(OFFSET('Water Data'!$E$4,0,10*ROW('Water Data'!E7))),'Data Summary'!BV13="Yes"),100-OFFSET('Water Data'!$E$4,0,10*ROW('Water Data'!E7)),NA())</f>
        <v>100</v>
      </c>
      <c r="H13" s="525">
        <f ca="1">+IF(AND(ISNUMBER(OFFSET('Water Data'!$E$6,0,10*ROW('Water Data'!E7))),'Data Summary'!BW13="Yes"),OFFSET('Water Data'!$E$6,0,10*ROW('Water Data'!E7)),NA())</f>
        <v>100</v>
      </c>
      <c r="I13" s="525">
        <f ca="1">+IF(AND(ISNUMBER(OFFSET('Water Data'!$E$9,0,10*ROW('Water Data'!E7))),'Data Summary'!BX13="Yes"),OFFSET('Water Data'!$E$9,0,10*ROW('Water Data'!E7)),NA())</f>
        <v>100</v>
      </c>
      <c r="J13" s="525" t="e">
        <f ca="1">+IF(AND(ISNUMBER(OFFSET('Water Data'!$F$4,0,10*ROW('Water Data'!F7))),'Data Summary'!BY13="Yes"),100-OFFSET('Water Data'!$F$4,0,10*ROW('Water Data'!F7)),NA())</f>
        <v>#N/A</v>
      </c>
      <c r="K13" s="525" t="e">
        <f ca="1">+IF(AND(ISNUMBER(OFFSET('Water Data'!$F$6,0,10*ROW('Water Data'!F7))),'Data Summary'!BZ13="Yes"),OFFSET('Water Data'!$F$6,0,10*ROW('Water Data'!F7)),NA())</f>
        <v>#N/A</v>
      </c>
      <c r="L13" s="525" t="e">
        <f ca="1">+IF(AND(ISNUMBER(OFFSET('Water Data'!$F$9,0,10*ROW('Water Data'!F7))),'Data Summary'!CA13="Yes"),OFFSET('Water Data'!$F$9,0,10*ROW('Water Data'!F7)),NA())</f>
        <v>#N/A</v>
      </c>
      <c r="M13" s="525" t="e">
        <f ca="1">+IF(AND(ISNUMBER(OFFSET('Water Data'!$G$4,0,10*ROW('Water Data'!G7))),'Data Summary'!CB13="Yes"),100-OFFSET('Water Data'!$G$4,0,10*ROW('Water Data'!G7)),NA())</f>
        <v>#N/A</v>
      </c>
      <c r="N13" s="525" t="e">
        <f ca="1">+IF(AND(ISNUMBER(OFFSET('Water Data'!$G$6,0,10*ROW('Water Data'!G7))),'Data Summary'!CC13="Yes"),OFFSET('Water Data'!$G$6,0,10*ROW('Water Data'!G7)),NA())</f>
        <v>#N/A</v>
      </c>
      <c r="O13" s="525" t="e">
        <f ca="1">+IF(AND(ISNUMBER(OFFSET('Water Data'!$G$9,0,10*ROW('Water Data'!G7))),'Data Summary'!CD13="Yes"),OFFSET('Water Data'!$G$9,0,10*ROW('Water Data'!G7)),NA())</f>
        <v>#N/A</v>
      </c>
      <c r="P13" s="525">
        <f ca="1">+IF(AND(ISNUMBER(OFFSET('Water Data'!$H$4,0,10*ROW('Water Data'!H7))),'Data Summary'!CE13="Yes"),100-OFFSET('Water Data'!$H$4,0,10*ROW('Water Data'!H7)),NA())</f>
        <v>100</v>
      </c>
      <c r="Q13" s="525">
        <f ca="1">+IF(AND(ISNUMBER(OFFSET('Water Data'!$H$6,0,10*ROW('Water Data'!H7))),'Data Summary'!CF13="Yes"),OFFSET('Water Data'!$H$6,0,10*ROW('Water Data'!H7)),NA())</f>
        <v>100</v>
      </c>
      <c r="R13" s="525">
        <f ca="1">+IF(AND(ISNUMBER(OFFSET('Water Data'!$H$9,0,10*ROW('Water Data'!H7))),'Data Summary'!CG13="Yes"),OFFSET('Water Data'!$H$9,0,10*ROW('Water Data'!H7)),NA())</f>
        <v>100</v>
      </c>
      <c r="S13" s="525">
        <f ca="1">+IF(AND(ISNUMBER(OFFSET('Water Data'!$I$4,0,10*ROW('Water Data'!I7))),'Data Summary'!CH13="Yes"),100-OFFSET('Water Data'!$I$4,0,10*ROW('Water Data'!I7)),NA())</f>
        <v>100</v>
      </c>
      <c r="T13" s="525">
        <f ca="1">+IF(AND(ISNUMBER(OFFSET('Water Data'!$I$6,0,10*ROW('Water Data'!I7))),'Data Summary'!CI13="Yes"),OFFSET('Water Data'!$I$6,0,10*ROW('Water Data'!I7)),NA())</f>
        <v>100</v>
      </c>
      <c r="U13" s="525">
        <f ca="1">+IF(AND(ISNUMBER(OFFSET('Water Data'!$I$9,0,10*ROW('Water Data'!I7))),'Data Summary'!CJ13="Yes"),OFFSET('Water Data'!$I$9,0,10*ROW('Water Data'!I7)),NA())</f>
        <v>100</v>
      </c>
      <c r="V13" s="526">
        <f ca="1">+IF(AND(ISNUMBER(OFFSET('Sanitation Data'!$D$4,0,10*ROW('Sanitation Data'!D7))),'Data Summary'!CK13="Yes"),100-OFFSET('Sanitation Data'!$D$4,0,10*ROW('Sanitation Data'!D7)),NA())</f>
        <v>100</v>
      </c>
      <c r="W13" s="526">
        <f ca="1">+IF(AND(ISNUMBER(OFFSET('Sanitation Data'!$D$6,0,10*ROW('Sanitation Data'!D7))),'Data Summary'!CL13="Yes"),OFFSET('Sanitation Data'!$D$6,0,10*ROW('Sanitation Data'!D7)),NA())</f>
        <v>100</v>
      </c>
      <c r="X13" s="526">
        <f ca="1">+IF(AND(ISNUMBER(OFFSET('Sanitation Data'!$D$10,0,10*ROW('Sanitation Data'!D7))),'Data Summary'!CM13="Yes"),OFFSET('Sanitation Data'!$D$10,0,10*ROW('Sanitation Data'!D7)),NA())</f>
        <v>100</v>
      </c>
      <c r="Y13" s="526">
        <f ca="1">+IF(AND(ISNUMBER(OFFSET('Sanitation Data'!$D$11,0,10*ROW('Sanitation Data'!D7))),'Data Summary'!CN13="Yes"),OFFSET('Sanitation Data'!$D$11,0,10*ROW('Sanitation Data'!D7)),NA())</f>
        <v>100</v>
      </c>
      <c r="Z13" s="526">
        <f ca="1">+IF(AND(ISNUMBER(OFFSET('Sanitation Data'!$D$12,0,10*ROW('Sanitation Data'!D7))),'Data Summary'!CO13="Yes"),OFFSET('Sanitation Data'!$D$12,0,10*ROW('Sanitation Data'!D7)),NA())</f>
        <v>100</v>
      </c>
      <c r="AA13" s="526">
        <f ca="1">+IF(AND(ISNUMBER(OFFSET('Sanitation Data'!$E$4,0,10*ROW('Sanitation Data'!E7))),'Data Summary'!CP13="Yes"),100-OFFSET('Sanitation Data'!$E$4,0,10*ROW('Sanitation Data'!E7)),NA())</f>
        <v>100</v>
      </c>
      <c r="AB13" s="526">
        <f ca="1">+IF(AND(ISNUMBER(OFFSET('Sanitation Data'!$E$6,0,10*ROW('Sanitation Data'!E7))),'Data Summary'!CQ13="Yes"),OFFSET('Sanitation Data'!$E$6,0,10*ROW('Sanitation Data'!E7)),NA())</f>
        <v>100</v>
      </c>
      <c r="AC13" s="526">
        <f ca="1">+IF(AND(ISNUMBER(OFFSET('Sanitation Data'!$E$10,0,10*ROW('Sanitation Data'!E7))),'Data Summary'!CR13="Yes"),OFFSET('Sanitation Data'!$E$10,0,10*ROW('Sanitation Data'!E7)),NA())</f>
        <v>100</v>
      </c>
      <c r="AD13" s="526">
        <f ca="1">+IF(AND(ISNUMBER(OFFSET('Sanitation Data'!$E$11,0,10*ROW('Sanitation Data'!E7))),'Data Summary'!CS13="Yes"),OFFSET('Sanitation Data'!$E$11,0,10*ROW('Sanitation Data'!E7)),NA())</f>
        <v>100</v>
      </c>
      <c r="AE13" s="526">
        <f ca="1">+IF(AND(ISNUMBER(OFFSET('Sanitation Data'!$E$12,0,10*ROW('Sanitation Data'!E7))),'Data Summary'!CT13="Yes"),OFFSET('Sanitation Data'!$E$12,0,10*ROW('Sanitation Data'!E7)),NA())</f>
        <v>100</v>
      </c>
      <c r="AF13" s="526" t="e">
        <f ca="1">+IF(AND(ISNUMBER(OFFSET('Sanitation Data'!$F$4,0,10*ROW('Sanitation Data'!F7))),'Data Summary'!CU13="Yes"),100-OFFSET('Sanitation Data'!$F$4,0,10*ROW('Sanitation Data'!F7)),NA())</f>
        <v>#N/A</v>
      </c>
      <c r="AG13" s="526" t="e">
        <f ca="1">+IF(AND(ISNUMBER(OFFSET('Sanitation Data'!$F$6,0,10*ROW('Sanitation Data'!F7))),'Data Summary'!CV13="Yes"),OFFSET('Sanitation Data'!$F$6,0,10*ROW('Sanitation Data'!F7)),NA())</f>
        <v>#N/A</v>
      </c>
      <c r="AH13" s="526" t="e">
        <f ca="1">+IF(AND(ISNUMBER(OFFSET('Sanitation Data'!$F$10,0,10*ROW('Sanitation Data'!F7))),'Data Summary'!CW13="Yes"),OFFSET('Sanitation Data'!$F$10,0,10*ROW('Sanitation Data'!F7)),NA())</f>
        <v>#N/A</v>
      </c>
      <c r="AI13" s="526" t="e">
        <f ca="1">+IF(AND(ISNUMBER(OFFSET('Sanitation Data'!$F$11,0,10*ROW('Sanitation Data'!F7))),'Data Summary'!CX13="Yes"),OFFSET('Sanitation Data'!$F$11,0,10*ROW('Sanitation Data'!F7)),NA())</f>
        <v>#N/A</v>
      </c>
      <c r="AJ13" s="526" t="e">
        <f ca="1">+IF(AND(ISNUMBER(OFFSET('Sanitation Data'!$F$12,0,10*ROW('Sanitation Data'!F7))),'Data Summary'!CY13="Yes"),OFFSET('Sanitation Data'!$F$12,0,10*ROW('Sanitation Data'!F7)),NA())</f>
        <v>#N/A</v>
      </c>
      <c r="AK13" s="526" t="e">
        <f ca="1">+IF(AND(ISNUMBER(OFFSET('Sanitation Data'!$G$4,0,10*ROW('Sanitation Data'!G7))),'Data Summary'!CZ13="Yes"),100-OFFSET('Sanitation Data'!$G$4,0,10*ROW('Sanitation Data'!G7)),NA())</f>
        <v>#N/A</v>
      </c>
      <c r="AL13" s="526" t="e">
        <f ca="1">+IF(AND(ISNUMBER(OFFSET('Sanitation Data'!$G$6,0,10*ROW('Sanitation Data'!G7))),'Data Summary'!DA13="Yes"),OFFSET('Sanitation Data'!$G$6,0,10*ROW('Sanitation Data'!G7)),NA())</f>
        <v>#N/A</v>
      </c>
      <c r="AM13" s="526" t="e">
        <f ca="1">+IF(AND(ISNUMBER(OFFSET('Sanitation Data'!$G$10,0,10*ROW('Sanitation Data'!G7))),'Data Summary'!DB13="Yes"),OFFSET('Sanitation Data'!$G$10,0,10*ROW('Sanitation Data'!G7)),NA())</f>
        <v>#N/A</v>
      </c>
      <c r="AN13" s="526" t="e">
        <f ca="1">+IF(AND(ISNUMBER(OFFSET('Sanitation Data'!$G$11,0,10*ROW('Sanitation Data'!G7))),'Data Summary'!DC13="Yes"),OFFSET('Sanitation Data'!$G$11,0,10*ROW('Sanitation Data'!G7)),NA())</f>
        <v>#N/A</v>
      </c>
      <c r="AO13" s="526" t="e">
        <f ca="1">+IF(AND(ISNUMBER(OFFSET('Sanitation Data'!$G$12,0,10*ROW('Sanitation Data'!G7))),'Data Summary'!DD13="Yes"),OFFSET('Sanitation Data'!$G$12,0,10*ROW('Sanitation Data'!G7)),NA())</f>
        <v>#N/A</v>
      </c>
      <c r="AP13" s="526">
        <f ca="1">+IF(AND(ISNUMBER(OFFSET('Sanitation Data'!$H$4,0,10*ROW('Sanitation Data'!H7))),'Data Summary'!DE13="Yes"),100-OFFSET('Sanitation Data'!$H$4,0,10*ROW('Sanitation Data'!H7)),NA())</f>
        <v>100</v>
      </c>
      <c r="AQ13" s="526">
        <f ca="1">+IF(AND(ISNUMBER(OFFSET('Sanitation Data'!$H$6,0,10*ROW('Sanitation Data'!H7))),'Data Summary'!DF13="Yes"),OFFSET('Sanitation Data'!$H$6,0,10*ROW('Sanitation Data'!H7)),NA())</f>
        <v>100</v>
      </c>
      <c r="AR13" s="526">
        <f ca="1">+IF(AND(ISNUMBER(OFFSET('Sanitation Data'!$H$10,0,10*ROW('Sanitation Data'!H7))),'Data Summary'!DG13="Yes"),OFFSET('Sanitation Data'!$H$10,0,10*ROW('Sanitation Data'!H7)),NA())</f>
        <v>100</v>
      </c>
      <c r="AS13" s="526">
        <f ca="1">+IF(AND(ISNUMBER(OFFSET('Sanitation Data'!$H$11,0,10*ROW('Sanitation Data'!H7))),'Data Summary'!DH13="Yes"),OFFSET('Sanitation Data'!$H$11,0,10*ROW('Sanitation Data'!H7)),NA())</f>
        <v>100</v>
      </c>
      <c r="AT13" s="526">
        <f ca="1">+IF(AND(ISNUMBER(OFFSET('Sanitation Data'!$H$12,0,10*ROW('Sanitation Data'!H7))),'Data Summary'!DI13="Yes"),OFFSET('Sanitation Data'!$H$12,0,10*ROW('Sanitation Data'!H7)),NA())</f>
        <v>100</v>
      </c>
      <c r="AU13" s="526">
        <f ca="1">+IF(AND(ISNUMBER(OFFSET('Sanitation Data'!$I$4,0,10*ROW('Sanitation Data'!I7))),'Data Summary'!DJ13="Yes"),100-OFFSET('Sanitation Data'!$I$4,0,10*ROW('Sanitation Data'!I7)),NA())</f>
        <v>100</v>
      </c>
      <c r="AV13" s="526">
        <f ca="1">+IF(AND(ISNUMBER(OFFSET('Sanitation Data'!$I$6,0,10*ROW('Sanitation Data'!I7))),'Data Summary'!DK13="Yes"),OFFSET('Sanitation Data'!$I$6,0,10*ROW('Sanitation Data'!I7)),NA())</f>
        <v>100</v>
      </c>
      <c r="AW13" s="526">
        <f ca="1">+IF(AND(ISNUMBER(OFFSET('Sanitation Data'!$I$10,0,10*ROW('Sanitation Data'!I7))),'Data Summary'!DL13="Yes"),OFFSET('Sanitation Data'!$I$10,0,10*ROW('Sanitation Data'!I7)),NA())</f>
        <v>100</v>
      </c>
      <c r="AX13" s="526">
        <f ca="1">+IF(AND(ISNUMBER(OFFSET('Sanitation Data'!$I$11,0,10*ROW('Sanitation Data'!I7))),'Data Summary'!DM13="Yes"),OFFSET('Sanitation Data'!$I$11,0,10*ROW('Sanitation Data'!I7)),NA())</f>
        <v>100</v>
      </c>
      <c r="AY13" s="526">
        <f ca="1">+IF(AND(ISNUMBER(OFFSET('Sanitation Data'!$I$12,0,10*ROW('Sanitation Data'!I7))),'Data Summary'!DN13="Yes"),OFFSET('Sanitation Data'!$I$12,0,10*ROW('Sanitation Data'!I7)),NA())</f>
        <v>100</v>
      </c>
      <c r="AZ13" s="527">
        <f ca="1">+IF(AND(ISNUMBER(OFFSET('Hygiene Data'!$D$5,0,10*ROW('Hygiene Data'!D7))),'Data Summary'!DO13="Yes"),OFFSET('Hygiene Data'!$D$5,0,10*ROW('Hygiene Data'!D7)),NA())</f>
        <v>100</v>
      </c>
      <c r="BA13" s="527">
        <f ca="1">+IF(AND(ISNUMBER(OFFSET('Hygiene Data'!$D$7,0,10*ROW('Hygiene Data'!D7))),'Data Summary'!DP13="Yes"),OFFSET('Hygiene Data'!$D$7,0,10*ROW('Hygiene Data'!D7)),NA())</f>
        <v>100</v>
      </c>
      <c r="BB13" s="527">
        <f ca="1">+IF(AND(ISNUMBER(OFFSET('Hygiene Data'!$D$9,0,10*ROW('Hygiene Data'!D7))),'Data Summary'!DQ13="Yes"),OFFSET('Hygiene Data'!$D$9,0,10*ROW('Hygiene Data'!D7)),NA())</f>
        <v>100</v>
      </c>
      <c r="BC13" s="527">
        <f ca="1">+IF(AND(ISNUMBER(OFFSET('Hygiene Data'!$E$5,0,10*ROW('Hygiene Data'!E7))),'Data Summary'!DR13="Yes"),OFFSET('Hygiene Data'!$E$5,0,10*ROW('Hygiene Data'!E7)),NA())</f>
        <v>100</v>
      </c>
      <c r="BD13" s="527">
        <f ca="1">+IF(AND(ISNUMBER(OFFSET('Hygiene Data'!$E$7,0,10*ROW('Hygiene Data'!E7))),'Data Summary'!DS13="Yes"),OFFSET('Hygiene Data'!$E$7,0,10*ROW('Hygiene Data'!E7)),NA())</f>
        <v>100</v>
      </c>
      <c r="BE13" s="527">
        <f ca="1">+IF(AND(ISNUMBER(OFFSET('Hygiene Data'!$E$9,0,10*ROW('Hygiene Data'!E7))),'Data Summary'!DT13="Yes"),OFFSET('Hygiene Data'!$E$9,0,10*ROW('Hygiene Data'!E7)),NA())</f>
        <v>100</v>
      </c>
      <c r="BF13" s="527" t="e">
        <f ca="1">+IF(AND(ISNUMBER(OFFSET('Hygiene Data'!$F$5,0,10*ROW('Hygiene Data'!F7))),'Data Summary'!DU13="Yes"),OFFSET('Hygiene Data'!$F$5,0,10*ROW('Hygiene Data'!F7)),NA())</f>
        <v>#N/A</v>
      </c>
      <c r="BG13" s="527" t="e">
        <f ca="1">+IF(AND(ISNUMBER(OFFSET('Hygiene Data'!$F$7,0,10*ROW('Hygiene Data'!F7))),'Data Summary'!DV13="Yes"),OFFSET('Hygiene Data'!$F$7,0,10*ROW('Hygiene Data'!F7)),NA())</f>
        <v>#N/A</v>
      </c>
      <c r="BH13" s="527" t="e">
        <f ca="1">+IF(AND(ISNUMBER(OFFSET('Hygiene Data'!$F$9,0,10*ROW('Hygiene Data'!F7))),'Data Summary'!DW13="Yes"),OFFSET('Hygiene Data'!$F$9,0,10*ROW('Hygiene Data'!F7)),NA())</f>
        <v>#N/A</v>
      </c>
      <c r="BI13" s="527" t="e">
        <f ca="1">+IF(AND(ISNUMBER(OFFSET('Hygiene Data'!$G$5,0,10*ROW('Hygiene Data'!G7))),'Data Summary'!DX13="Yes"),OFFSET('Hygiene Data'!$G$5,0,10*ROW('Hygiene Data'!G7)),NA())</f>
        <v>#N/A</v>
      </c>
      <c r="BJ13" s="527" t="e">
        <f ca="1">+IF(AND(ISNUMBER(OFFSET('Hygiene Data'!$G$7,0,10*ROW('Hygiene Data'!G7))),'Data Summary'!DY13="Yes"),OFFSET('Hygiene Data'!$G$7,0,10*ROW('Hygiene Data'!G7)),NA())</f>
        <v>#N/A</v>
      </c>
      <c r="BK13" s="527" t="e">
        <f ca="1">+IF(AND(ISNUMBER(OFFSET('Hygiene Data'!$G$9,0,10*ROW('Hygiene Data'!G7))),'Data Summary'!DZ13="Yes"),OFFSET('Hygiene Data'!$G$9,0,10*ROW('Hygiene Data'!G7)),NA())</f>
        <v>#N/A</v>
      </c>
      <c r="BL13" s="527">
        <f ca="1">+IF(AND(ISNUMBER(OFFSET('Hygiene Data'!$H$5,0,10*ROW('Hygiene Data'!H7))),'Data Summary'!EA13="Yes"),OFFSET('Hygiene Data'!$H$5,0,10*ROW('Hygiene Data'!H7)),NA())</f>
        <v>100</v>
      </c>
      <c r="BM13" s="527">
        <f ca="1">+IF(AND(ISNUMBER(OFFSET('Hygiene Data'!$H$7,0,10*ROW('Hygiene Data'!H7))),'Data Summary'!EB13="Yes"),OFFSET('Hygiene Data'!$H$7,0,10*ROW('Hygiene Data'!H7)),NA())</f>
        <v>100</v>
      </c>
      <c r="BN13" s="527">
        <f ca="1">+IF(AND(ISNUMBER(OFFSET('Hygiene Data'!$H$9,0,10*ROW('Hygiene Data'!H7))),'Data Summary'!EC13="Yes"),OFFSET('Hygiene Data'!$H$9,0,10*ROW('Hygiene Data'!H7)),NA())</f>
        <v>100</v>
      </c>
      <c r="BO13" s="527">
        <f ca="1">+IF(AND(ISNUMBER(OFFSET('Hygiene Data'!$I$5,0,10*ROW('Hygiene Data'!I7))),'Data Summary'!ED13="Yes"),OFFSET('Hygiene Data'!$I$5,0,10*ROW('Hygiene Data'!I7)),NA())</f>
        <v>100</v>
      </c>
      <c r="BP13" s="527">
        <f ca="1">+IF(AND(ISNUMBER(OFFSET('Hygiene Data'!$I$7,0,10*ROW('Hygiene Data'!I7))),'Data Summary'!EE13="Yes"),OFFSET('Hygiene Data'!$I$7,0,10*ROW('Hygiene Data'!I7)),NA())</f>
        <v>100</v>
      </c>
      <c r="BQ13" s="527">
        <f ca="1">+IF(AND(ISNUMBER(OFFSET('Hygiene Data'!$I$9,0,10*ROW('Hygiene Data'!I7))),'Data Summary'!EF13="Yes"),OFFSET('Hygiene Data'!$I$9,0,10*ROW('Hygiene Data'!I7)),NA())</f>
        <v>100</v>
      </c>
    </row>
    <row r="14" spans="1:69" x14ac:dyDescent="0.25">
      <c r="A14" s="523" t="e">
        <f ca="1">+RIGHT('Data Summary'!A14,LEN('Data Summary'!A14)-9)</f>
        <v>#VALUE!</v>
      </c>
      <c r="B14" s="497" t="str">
        <f ca="1">+IF(ISTEXT('Data Summary'!B14),'Data Summary'!B14,"")</f>
        <v/>
      </c>
      <c r="C14" s="524" t="e">
        <f ca="1">+VALUE('Data Summary'!C14)</f>
        <v>#VALUE!</v>
      </c>
      <c r="D14" s="525" t="e">
        <f ca="1">+IF(AND(ISNUMBER(OFFSET('Water Data'!$D$4,0,10*ROW('Water Data'!D8))),'Data Summary'!BS14="Yes"),100-OFFSET('Water Data'!$D$4,0,10*ROW('Water Data'!D8)),NA())</f>
        <v>#N/A</v>
      </c>
      <c r="E14" s="525" t="e">
        <f ca="1">+IF(AND(ISNUMBER(OFFSET('Water Data'!$D$6,0,10*ROW('Water Data'!D8))),'Data Summary'!BT14="Yes"),OFFSET('Water Data'!$D$6,0,10*ROW('Water Data'!D8)),NA())</f>
        <v>#N/A</v>
      </c>
      <c r="F14" s="525" t="e">
        <f ca="1">+IF(AND(ISNUMBER(OFFSET('Water Data'!$D$9,0,10*ROW('Water Data'!D8))),'Data Summary'!BU14="Yes"),OFFSET('Water Data'!$D$9,0,10*ROW('Water Data'!D8)),NA())</f>
        <v>#N/A</v>
      </c>
      <c r="G14" s="525" t="e">
        <f ca="1">+IF(AND(ISNUMBER(OFFSET('Water Data'!$E$4,0,10*ROW('Water Data'!E8))),'Data Summary'!BV14="Yes"),100-OFFSET('Water Data'!$E$4,0,10*ROW('Water Data'!E8)),NA())</f>
        <v>#N/A</v>
      </c>
      <c r="H14" s="525" t="e">
        <f ca="1">+IF(AND(ISNUMBER(OFFSET('Water Data'!$E$6,0,10*ROW('Water Data'!E8))),'Data Summary'!BW14="Yes"),OFFSET('Water Data'!$E$6,0,10*ROW('Water Data'!E8)),NA())</f>
        <v>#N/A</v>
      </c>
      <c r="I14" s="525" t="e">
        <f ca="1">+IF(AND(ISNUMBER(OFFSET('Water Data'!$E$9,0,10*ROW('Water Data'!E8))),'Data Summary'!BX14="Yes"),OFFSET('Water Data'!$E$9,0,10*ROW('Water Data'!E8)),NA())</f>
        <v>#N/A</v>
      </c>
      <c r="J14" s="525" t="e">
        <f ca="1">+IF(AND(ISNUMBER(OFFSET('Water Data'!$F$4,0,10*ROW('Water Data'!F8))),'Data Summary'!BY14="Yes"),100-OFFSET('Water Data'!$F$4,0,10*ROW('Water Data'!F8)),NA())</f>
        <v>#N/A</v>
      </c>
      <c r="K14" s="525" t="e">
        <f ca="1">+IF(AND(ISNUMBER(OFFSET('Water Data'!$F$6,0,10*ROW('Water Data'!F8))),'Data Summary'!BZ14="Yes"),OFFSET('Water Data'!$F$6,0,10*ROW('Water Data'!F8)),NA())</f>
        <v>#N/A</v>
      </c>
      <c r="L14" s="525" t="e">
        <f ca="1">+IF(AND(ISNUMBER(OFFSET('Water Data'!$F$9,0,10*ROW('Water Data'!F8))),'Data Summary'!CA14="Yes"),OFFSET('Water Data'!$F$9,0,10*ROW('Water Data'!F8)),NA())</f>
        <v>#N/A</v>
      </c>
      <c r="M14" s="525" t="e">
        <f ca="1">+IF(AND(ISNUMBER(OFFSET('Water Data'!$G$4,0,10*ROW('Water Data'!G8))),'Data Summary'!CB14="Yes"),100-OFFSET('Water Data'!$G$4,0,10*ROW('Water Data'!G8)),NA())</f>
        <v>#N/A</v>
      </c>
      <c r="N14" s="525" t="e">
        <f ca="1">+IF(AND(ISNUMBER(OFFSET('Water Data'!$G$6,0,10*ROW('Water Data'!G8))),'Data Summary'!CC14="Yes"),OFFSET('Water Data'!$G$6,0,10*ROW('Water Data'!G8)),NA())</f>
        <v>#N/A</v>
      </c>
      <c r="O14" s="525" t="e">
        <f ca="1">+IF(AND(ISNUMBER(OFFSET('Water Data'!$G$9,0,10*ROW('Water Data'!G8))),'Data Summary'!CD14="Yes"),OFFSET('Water Data'!$G$9,0,10*ROW('Water Data'!G8)),NA())</f>
        <v>#N/A</v>
      </c>
      <c r="P14" s="525" t="e">
        <f ca="1">+IF(AND(ISNUMBER(OFFSET('Water Data'!$H$4,0,10*ROW('Water Data'!H8))),'Data Summary'!CE14="Yes"),100-OFFSET('Water Data'!$H$4,0,10*ROW('Water Data'!H8)),NA())</f>
        <v>#N/A</v>
      </c>
      <c r="Q14" s="525" t="e">
        <f ca="1">+IF(AND(ISNUMBER(OFFSET('Water Data'!$H$6,0,10*ROW('Water Data'!H8))),'Data Summary'!CF14="Yes"),OFFSET('Water Data'!$H$6,0,10*ROW('Water Data'!H8)),NA())</f>
        <v>#N/A</v>
      </c>
      <c r="R14" s="525" t="e">
        <f ca="1">+IF(AND(ISNUMBER(OFFSET('Water Data'!$H$9,0,10*ROW('Water Data'!H8))),'Data Summary'!CG14="Yes"),OFFSET('Water Data'!$H$9,0,10*ROW('Water Data'!H8)),NA())</f>
        <v>#N/A</v>
      </c>
      <c r="S14" s="525" t="e">
        <f ca="1">+IF(AND(ISNUMBER(OFFSET('Water Data'!$I$4,0,10*ROW('Water Data'!I8))),'Data Summary'!CH14="Yes"),100-OFFSET('Water Data'!$I$4,0,10*ROW('Water Data'!I8)),NA())</f>
        <v>#N/A</v>
      </c>
      <c r="T14" s="525" t="e">
        <f ca="1">+IF(AND(ISNUMBER(OFFSET('Water Data'!$I$6,0,10*ROW('Water Data'!I8))),'Data Summary'!CI14="Yes"),OFFSET('Water Data'!$I$6,0,10*ROW('Water Data'!I8)),NA())</f>
        <v>#N/A</v>
      </c>
      <c r="U14" s="525" t="e">
        <f ca="1">+IF(AND(ISNUMBER(OFFSET('Water Data'!$I$9,0,10*ROW('Water Data'!I8))),'Data Summary'!CJ14="Yes"),OFFSET('Water Data'!$I$9,0,10*ROW('Water Data'!I8)),NA())</f>
        <v>#N/A</v>
      </c>
      <c r="V14" s="526" t="e">
        <f ca="1">+IF(AND(ISNUMBER(OFFSET('Sanitation Data'!$D$4,0,10*ROW('Sanitation Data'!D8))),'Data Summary'!CK14="Yes"),100-OFFSET('Sanitation Data'!$D$4,0,10*ROW('Sanitation Data'!D8)),NA())</f>
        <v>#N/A</v>
      </c>
      <c r="W14" s="526" t="e">
        <f ca="1">+IF(AND(ISNUMBER(OFFSET('Sanitation Data'!$D$6,0,10*ROW('Sanitation Data'!D8))),'Data Summary'!CL14="Yes"),OFFSET('Sanitation Data'!$D$6,0,10*ROW('Sanitation Data'!D8)),NA())</f>
        <v>#N/A</v>
      </c>
      <c r="X14" s="526" t="e">
        <f ca="1">+IF(AND(ISNUMBER(OFFSET('Sanitation Data'!$D$10,0,10*ROW('Sanitation Data'!D8))),'Data Summary'!CM14="Yes"),OFFSET('Sanitation Data'!$D$10,0,10*ROW('Sanitation Data'!D8)),NA())</f>
        <v>#N/A</v>
      </c>
      <c r="Y14" s="526" t="e">
        <f ca="1">+IF(AND(ISNUMBER(OFFSET('Sanitation Data'!$D$11,0,10*ROW('Sanitation Data'!D8))),'Data Summary'!CN14="Yes"),OFFSET('Sanitation Data'!$D$11,0,10*ROW('Sanitation Data'!D8)),NA())</f>
        <v>#N/A</v>
      </c>
      <c r="Z14" s="526" t="e">
        <f ca="1">+IF(AND(ISNUMBER(OFFSET('Sanitation Data'!$D$12,0,10*ROW('Sanitation Data'!D8))),'Data Summary'!CO14="Yes"),OFFSET('Sanitation Data'!$D$12,0,10*ROW('Sanitation Data'!D8)),NA())</f>
        <v>#N/A</v>
      </c>
      <c r="AA14" s="526" t="e">
        <f ca="1">+IF(AND(ISNUMBER(OFFSET('Sanitation Data'!$E$4,0,10*ROW('Sanitation Data'!E8))),'Data Summary'!CP14="Yes"),100-OFFSET('Sanitation Data'!$E$4,0,10*ROW('Sanitation Data'!E8)),NA())</f>
        <v>#N/A</v>
      </c>
      <c r="AB14" s="526" t="e">
        <f ca="1">+IF(AND(ISNUMBER(OFFSET('Sanitation Data'!$E$6,0,10*ROW('Sanitation Data'!E8))),'Data Summary'!CQ14="Yes"),OFFSET('Sanitation Data'!$E$6,0,10*ROW('Sanitation Data'!E8)),NA())</f>
        <v>#N/A</v>
      </c>
      <c r="AC14" s="526" t="e">
        <f ca="1">+IF(AND(ISNUMBER(OFFSET('Sanitation Data'!$E$10,0,10*ROW('Sanitation Data'!E8))),'Data Summary'!CR14="Yes"),OFFSET('Sanitation Data'!$E$10,0,10*ROW('Sanitation Data'!E8)),NA())</f>
        <v>#N/A</v>
      </c>
      <c r="AD14" s="526" t="e">
        <f ca="1">+IF(AND(ISNUMBER(OFFSET('Sanitation Data'!$E$11,0,10*ROW('Sanitation Data'!E8))),'Data Summary'!CS14="Yes"),OFFSET('Sanitation Data'!$E$11,0,10*ROW('Sanitation Data'!E8)),NA())</f>
        <v>#N/A</v>
      </c>
      <c r="AE14" s="526" t="e">
        <f ca="1">+IF(AND(ISNUMBER(OFFSET('Sanitation Data'!$E$12,0,10*ROW('Sanitation Data'!E8))),'Data Summary'!CT14="Yes"),OFFSET('Sanitation Data'!$E$12,0,10*ROW('Sanitation Data'!E8)),NA())</f>
        <v>#N/A</v>
      </c>
      <c r="AF14" s="526" t="e">
        <f ca="1">+IF(AND(ISNUMBER(OFFSET('Sanitation Data'!$F$4,0,10*ROW('Sanitation Data'!F8))),'Data Summary'!CU14="Yes"),100-OFFSET('Sanitation Data'!$F$4,0,10*ROW('Sanitation Data'!F8)),NA())</f>
        <v>#N/A</v>
      </c>
      <c r="AG14" s="526" t="e">
        <f ca="1">+IF(AND(ISNUMBER(OFFSET('Sanitation Data'!$F$6,0,10*ROW('Sanitation Data'!F8))),'Data Summary'!CV14="Yes"),OFFSET('Sanitation Data'!$F$6,0,10*ROW('Sanitation Data'!F8)),NA())</f>
        <v>#N/A</v>
      </c>
      <c r="AH14" s="526" t="e">
        <f ca="1">+IF(AND(ISNUMBER(OFFSET('Sanitation Data'!$F$10,0,10*ROW('Sanitation Data'!F8))),'Data Summary'!CW14="Yes"),OFFSET('Sanitation Data'!$F$10,0,10*ROW('Sanitation Data'!F8)),NA())</f>
        <v>#N/A</v>
      </c>
      <c r="AI14" s="526" t="e">
        <f ca="1">+IF(AND(ISNUMBER(OFFSET('Sanitation Data'!$F$11,0,10*ROW('Sanitation Data'!F8))),'Data Summary'!CX14="Yes"),OFFSET('Sanitation Data'!$F$11,0,10*ROW('Sanitation Data'!F8)),NA())</f>
        <v>#N/A</v>
      </c>
      <c r="AJ14" s="526" t="e">
        <f ca="1">+IF(AND(ISNUMBER(OFFSET('Sanitation Data'!$F$12,0,10*ROW('Sanitation Data'!F8))),'Data Summary'!CY14="Yes"),OFFSET('Sanitation Data'!$F$12,0,10*ROW('Sanitation Data'!F8)),NA())</f>
        <v>#N/A</v>
      </c>
      <c r="AK14" s="526" t="e">
        <f ca="1">+IF(AND(ISNUMBER(OFFSET('Sanitation Data'!$G$4,0,10*ROW('Sanitation Data'!G8))),'Data Summary'!CZ14="Yes"),100-OFFSET('Sanitation Data'!$G$4,0,10*ROW('Sanitation Data'!G8)),NA())</f>
        <v>#N/A</v>
      </c>
      <c r="AL14" s="526" t="e">
        <f ca="1">+IF(AND(ISNUMBER(OFFSET('Sanitation Data'!$G$6,0,10*ROW('Sanitation Data'!G8))),'Data Summary'!DA14="Yes"),OFFSET('Sanitation Data'!$G$6,0,10*ROW('Sanitation Data'!G8)),NA())</f>
        <v>#N/A</v>
      </c>
      <c r="AM14" s="526" t="e">
        <f ca="1">+IF(AND(ISNUMBER(OFFSET('Sanitation Data'!$G$10,0,10*ROW('Sanitation Data'!G8))),'Data Summary'!DB14="Yes"),OFFSET('Sanitation Data'!$G$10,0,10*ROW('Sanitation Data'!G8)),NA())</f>
        <v>#N/A</v>
      </c>
      <c r="AN14" s="526" t="e">
        <f ca="1">+IF(AND(ISNUMBER(OFFSET('Sanitation Data'!$G$11,0,10*ROW('Sanitation Data'!G8))),'Data Summary'!DC14="Yes"),OFFSET('Sanitation Data'!$G$11,0,10*ROW('Sanitation Data'!G8)),NA())</f>
        <v>#N/A</v>
      </c>
      <c r="AO14" s="526" t="e">
        <f ca="1">+IF(AND(ISNUMBER(OFFSET('Sanitation Data'!$G$12,0,10*ROW('Sanitation Data'!G8))),'Data Summary'!DD14="Yes"),OFFSET('Sanitation Data'!$G$12,0,10*ROW('Sanitation Data'!G8)),NA())</f>
        <v>#N/A</v>
      </c>
      <c r="AP14" s="526" t="e">
        <f ca="1">+IF(AND(ISNUMBER(OFFSET('Sanitation Data'!$H$4,0,10*ROW('Sanitation Data'!H8))),'Data Summary'!DE14="Yes"),100-OFFSET('Sanitation Data'!$H$4,0,10*ROW('Sanitation Data'!H8)),NA())</f>
        <v>#N/A</v>
      </c>
      <c r="AQ14" s="526" t="e">
        <f ca="1">+IF(AND(ISNUMBER(OFFSET('Sanitation Data'!$H$6,0,10*ROW('Sanitation Data'!H8))),'Data Summary'!DF14="Yes"),OFFSET('Sanitation Data'!$H$6,0,10*ROW('Sanitation Data'!H8)),NA())</f>
        <v>#N/A</v>
      </c>
      <c r="AR14" s="526" t="e">
        <f ca="1">+IF(AND(ISNUMBER(OFFSET('Sanitation Data'!$H$10,0,10*ROW('Sanitation Data'!H8))),'Data Summary'!DG14="Yes"),OFFSET('Sanitation Data'!$H$10,0,10*ROW('Sanitation Data'!H8)),NA())</f>
        <v>#N/A</v>
      </c>
      <c r="AS14" s="526" t="e">
        <f ca="1">+IF(AND(ISNUMBER(OFFSET('Sanitation Data'!$H$11,0,10*ROW('Sanitation Data'!H8))),'Data Summary'!DH14="Yes"),OFFSET('Sanitation Data'!$H$11,0,10*ROW('Sanitation Data'!H8)),NA())</f>
        <v>#N/A</v>
      </c>
      <c r="AT14" s="526" t="e">
        <f ca="1">+IF(AND(ISNUMBER(OFFSET('Sanitation Data'!$H$12,0,10*ROW('Sanitation Data'!H8))),'Data Summary'!DI14="Yes"),OFFSET('Sanitation Data'!$H$12,0,10*ROW('Sanitation Data'!H8)),NA())</f>
        <v>#N/A</v>
      </c>
      <c r="AU14" s="526" t="e">
        <f ca="1">+IF(AND(ISNUMBER(OFFSET('Sanitation Data'!$I$4,0,10*ROW('Sanitation Data'!I8))),'Data Summary'!DJ14="Yes"),100-OFFSET('Sanitation Data'!$I$4,0,10*ROW('Sanitation Data'!I8)),NA())</f>
        <v>#N/A</v>
      </c>
      <c r="AV14" s="526" t="e">
        <f ca="1">+IF(AND(ISNUMBER(OFFSET('Sanitation Data'!$I$6,0,10*ROW('Sanitation Data'!I8))),'Data Summary'!DK14="Yes"),OFFSET('Sanitation Data'!$I$6,0,10*ROW('Sanitation Data'!I8)),NA())</f>
        <v>#N/A</v>
      </c>
      <c r="AW14" s="526" t="e">
        <f ca="1">+IF(AND(ISNUMBER(OFFSET('Sanitation Data'!$I$10,0,10*ROW('Sanitation Data'!I8))),'Data Summary'!DL14="Yes"),OFFSET('Sanitation Data'!$I$10,0,10*ROW('Sanitation Data'!I8)),NA())</f>
        <v>#N/A</v>
      </c>
      <c r="AX14" s="526" t="e">
        <f ca="1">+IF(AND(ISNUMBER(OFFSET('Sanitation Data'!$I$11,0,10*ROW('Sanitation Data'!I8))),'Data Summary'!DM14="Yes"),OFFSET('Sanitation Data'!$I$11,0,10*ROW('Sanitation Data'!I8)),NA())</f>
        <v>#N/A</v>
      </c>
      <c r="AY14" s="526" t="e">
        <f ca="1">+IF(AND(ISNUMBER(OFFSET('Sanitation Data'!$I$12,0,10*ROW('Sanitation Data'!I8))),'Data Summary'!DN14="Yes"),OFFSET('Sanitation Data'!$I$12,0,10*ROW('Sanitation Data'!I8)),NA())</f>
        <v>#N/A</v>
      </c>
      <c r="AZ14" s="527" t="e">
        <f ca="1">+IF(AND(ISNUMBER(OFFSET('Hygiene Data'!$D$5,0,10*ROW('Hygiene Data'!D8))),'Data Summary'!DO14="Yes"),OFFSET('Hygiene Data'!$D$5,0,10*ROW('Hygiene Data'!D8)),NA())</f>
        <v>#N/A</v>
      </c>
      <c r="BA14" s="527" t="e">
        <f ca="1">+IF(AND(ISNUMBER(OFFSET('Hygiene Data'!$D$7,0,10*ROW('Hygiene Data'!D8))),'Data Summary'!DP14="Yes"),OFFSET('Hygiene Data'!$D$7,0,10*ROW('Hygiene Data'!D8)),NA())</f>
        <v>#N/A</v>
      </c>
      <c r="BB14" s="527" t="e">
        <f ca="1">+IF(AND(ISNUMBER(OFFSET('Hygiene Data'!$D$9,0,10*ROW('Hygiene Data'!D8))),'Data Summary'!DQ14="Yes"),OFFSET('Hygiene Data'!$D$9,0,10*ROW('Hygiene Data'!D8)),NA())</f>
        <v>#N/A</v>
      </c>
      <c r="BC14" s="527" t="e">
        <f ca="1">+IF(AND(ISNUMBER(OFFSET('Hygiene Data'!$E$5,0,10*ROW('Hygiene Data'!E8))),'Data Summary'!DR14="Yes"),OFFSET('Hygiene Data'!$E$5,0,10*ROW('Hygiene Data'!E8)),NA())</f>
        <v>#N/A</v>
      </c>
      <c r="BD14" s="527" t="e">
        <f ca="1">+IF(AND(ISNUMBER(OFFSET('Hygiene Data'!$E$7,0,10*ROW('Hygiene Data'!E8))),'Data Summary'!DS14="Yes"),OFFSET('Hygiene Data'!$E$7,0,10*ROW('Hygiene Data'!E8)),NA())</f>
        <v>#N/A</v>
      </c>
      <c r="BE14" s="527" t="e">
        <f ca="1">+IF(AND(ISNUMBER(OFFSET('Hygiene Data'!$E$9,0,10*ROW('Hygiene Data'!E8))),'Data Summary'!DT14="Yes"),OFFSET('Hygiene Data'!$E$9,0,10*ROW('Hygiene Data'!E8)),NA())</f>
        <v>#N/A</v>
      </c>
      <c r="BF14" s="527" t="e">
        <f ca="1">+IF(AND(ISNUMBER(OFFSET('Hygiene Data'!$F$5,0,10*ROW('Hygiene Data'!F8))),'Data Summary'!DU14="Yes"),OFFSET('Hygiene Data'!$F$5,0,10*ROW('Hygiene Data'!F8)),NA())</f>
        <v>#N/A</v>
      </c>
      <c r="BG14" s="527" t="e">
        <f ca="1">+IF(AND(ISNUMBER(OFFSET('Hygiene Data'!$F$7,0,10*ROW('Hygiene Data'!F8))),'Data Summary'!DV14="Yes"),OFFSET('Hygiene Data'!$F$7,0,10*ROW('Hygiene Data'!F8)),NA())</f>
        <v>#N/A</v>
      </c>
      <c r="BH14" s="527" t="e">
        <f ca="1">+IF(AND(ISNUMBER(OFFSET('Hygiene Data'!$F$9,0,10*ROW('Hygiene Data'!F8))),'Data Summary'!DW14="Yes"),OFFSET('Hygiene Data'!$F$9,0,10*ROW('Hygiene Data'!F8)),NA())</f>
        <v>#N/A</v>
      </c>
      <c r="BI14" s="527" t="e">
        <f ca="1">+IF(AND(ISNUMBER(OFFSET('Hygiene Data'!$G$5,0,10*ROW('Hygiene Data'!G8))),'Data Summary'!DX14="Yes"),OFFSET('Hygiene Data'!$G$5,0,10*ROW('Hygiene Data'!G8)),NA())</f>
        <v>#N/A</v>
      </c>
      <c r="BJ14" s="527" t="e">
        <f ca="1">+IF(AND(ISNUMBER(OFFSET('Hygiene Data'!$G$7,0,10*ROW('Hygiene Data'!G8))),'Data Summary'!DY14="Yes"),OFFSET('Hygiene Data'!$G$7,0,10*ROW('Hygiene Data'!G8)),NA())</f>
        <v>#N/A</v>
      </c>
      <c r="BK14" s="527" t="e">
        <f ca="1">+IF(AND(ISNUMBER(OFFSET('Hygiene Data'!$G$9,0,10*ROW('Hygiene Data'!G8))),'Data Summary'!DZ14="Yes"),OFFSET('Hygiene Data'!$G$9,0,10*ROW('Hygiene Data'!G8)),NA())</f>
        <v>#N/A</v>
      </c>
      <c r="BL14" s="527" t="e">
        <f ca="1">+IF(AND(ISNUMBER(OFFSET('Hygiene Data'!$H$5,0,10*ROW('Hygiene Data'!H8))),'Data Summary'!EA14="Yes"),OFFSET('Hygiene Data'!$H$5,0,10*ROW('Hygiene Data'!H8)),NA())</f>
        <v>#N/A</v>
      </c>
      <c r="BM14" s="527" t="e">
        <f ca="1">+IF(AND(ISNUMBER(OFFSET('Hygiene Data'!$H$7,0,10*ROW('Hygiene Data'!H8))),'Data Summary'!EB14="Yes"),OFFSET('Hygiene Data'!$H$7,0,10*ROW('Hygiene Data'!H8)),NA())</f>
        <v>#N/A</v>
      </c>
      <c r="BN14" s="527" t="e">
        <f ca="1">+IF(AND(ISNUMBER(OFFSET('Hygiene Data'!$H$9,0,10*ROW('Hygiene Data'!H8))),'Data Summary'!EC14="Yes"),OFFSET('Hygiene Data'!$H$9,0,10*ROW('Hygiene Data'!H8)),NA())</f>
        <v>#N/A</v>
      </c>
      <c r="BO14" s="527" t="e">
        <f ca="1">+IF(AND(ISNUMBER(OFFSET('Hygiene Data'!$I$5,0,10*ROW('Hygiene Data'!I8))),'Data Summary'!ED14="Yes"),OFFSET('Hygiene Data'!$I$5,0,10*ROW('Hygiene Data'!I8)),NA())</f>
        <v>#N/A</v>
      </c>
      <c r="BP14" s="527" t="e">
        <f ca="1">+IF(AND(ISNUMBER(OFFSET('Hygiene Data'!$I$7,0,10*ROW('Hygiene Data'!I8))),'Data Summary'!EE14="Yes"),OFFSET('Hygiene Data'!$I$7,0,10*ROW('Hygiene Data'!I8)),NA())</f>
        <v>#N/A</v>
      </c>
      <c r="BQ14" s="527" t="e">
        <f ca="1">+IF(AND(ISNUMBER(OFFSET('Hygiene Data'!$I$9,0,10*ROW('Hygiene Data'!I8))),'Data Summary'!EF14="Yes"),OFFSET('Hygiene Data'!$I$9,0,10*ROW('Hygiene Data'!I8)),NA())</f>
        <v>#N/A</v>
      </c>
    </row>
    <row r="15" spans="1:69" x14ac:dyDescent="0.25">
      <c r="A15" s="523" t="e">
        <f ca="1">+RIGHT('Data Summary'!A15,LEN('Data Summary'!A15)-9)</f>
        <v>#VALUE!</v>
      </c>
      <c r="B15" s="497" t="str">
        <f ca="1">+IF(ISTEXT('Data Summary'!B15),'Data Summary'!B15,"")</f>
        <v/>
      </c>
      <c r="C15" s="524" t="e">
        <f ca="1">+VALUE('Data Summary'!C15)</f>
        <v>#VALUE!</v>
      </c>
      <c r="D15" s="525" t="e">
        <f ca="1">+IF(AND(ISNUMBER(OFFSET('Water Data'!$D$4,0,10*ROW('Water Data'!D9))),'Data Summary'!BS15="Yes"),100-OFFSET('Water Data'!$D$4,0,10*ROW('Water Data'!D9)),NA())</f>
        <v>#N/A</v>
      </c>
      <c r="E15" s="525" t="e">
        <f ca="1">+IF(AND(ISNUMBER(OFFSET('Water Data'!$D$6,0,10*ROW('Water Data'!D9))),'Data Summary'!BT15="Yes"),OFFSET('Water Data'!$D$6,0,10*ROW('Water Data'!D9)),NA())</f>
        <v>#N/A</v>
      </c>
      <c r="F15" s="525" t="e">
        <f ca="1">+IF(AND(ISNUMBER(OFFSET('Water Data'!$D$9,0,10*ROW('Water Data'!D9))),'Data Summary'!BU15="Yes"),OFFSET('Water Data'!$D$9,0,10*ROW('Water Data'!D9)),NA())</f>
        <v>#N/A</v>
      </c>
      <c r="G15" s="525" t="e">
        <f ca="1">+IF(AND(ISNUMBER(OFFSET('Water Data'!$E$4,0,10*ROW('Water Data'!E9))),'Data Summary'!BV15="Yes"),100-OFFSET('Water Data'!$E$4,0,10*ROW('Water Data'!E9)),NA())</f>
        <v>#N/A</v>
      </c>
      <c r="H15" s="525" t="e">
        <f ca="1">+IF(AND(ISNUMBER(OFFSET('Water Data'!$E$6,0,10*ROW('Water Data'!E9))),'Data Summary'!BW15="Yes"),OFFSET('Water Data'!$E$6,0,10*ROW('Water Data'!E9)),NA())</f>
        <v>#N/A</v>
      </c>
      <c r="I15" s="525" t="e">
        <f ca="1">+IF(AND(ISNUMBER(OFFSET('Water Data'!$E$9,0,10*ROW('Water Data'!E9))),'Data Summary'!BX15="Yes"),OFFSET('Water Data'!$E$9,0,10*ROW('Water Data'!E9)),NA())</f>
        <v>#N/A</v>
      </c>
      <c r="J15" s="525" t="e">
        <f ca="1">+IF(AND(ISNUMBER(OFFSET('Water Data'!$F$4,0,10*ROW('Water Data'!F9))),'Data Summary'!BY15="Yes"),100-OFFSET('Water Data'!$F$4,0,10*ROW('Water Data'!F9)),NA())</f>
        <v>#N/A</v>
      </c>
      <c r="K15" s="525" t="e">
        <f ca="1">+IF(AND(ISNUMBER(OFFSET('Water Data'!$F$6,0,10*ROW('Water Data'!F9))),'Data Summary'!BZ15="Yes"),OFFSET('Water Data'!$F$6,0,10*ROW('Water Data'!F9)),NA())</f>
        <v>#N/A</v>
      </c>
      <c r="L15" s="525" t="e">
        <f ca="1">+IF(AND(ISNUMBER(OFFSET('Water Data'!$F$9,0,10*ROW('Water Data'!F9))),'Data Summary'!CA15="Yes"),OFFSET('Water Data'!$F$9,0,10*ROW('Water Data'!F9)),NA())</f>
        <v>#N/A</v>
      </c>
      <c r="M15" s="525" t="e">
        <f ca="1">+IF(AND(ISNUMBER(OFFSET('Water Data'!$G$4,0,10*ROW('Water Data'!G9))),'Data Summary'!CB15="Yes"),100-OFFSET('Water Data'!$G$4,0,10*ROW('Water Data'!G9)),NA())</f>
        <v>#N/A</v>
      </c>
      <c r="N15" s="525" t="e">
        <f ca="1">+IF(AND(ISNUMBER(OFFSET('Water Data'!$G$6,0,10*ROW('Water Data'!G9))),'Data Summary'!CC15="Yes"),OFFSET('Water Data'!$G$6,0,10*ROW('Water Data'!G9)),NA())</f>
        <v>#N/A</v>
      </c>
      <c r="O15" s="525" t="e">
        <f ca="1">+IF(AND(ISNUMBER(OFFSET('Water Data'!$G$9,0,10*ROW('Water Data'!G9))),'Data Summary'!CD15="Yes"),OFFSET('Water Data'!$G$9,0,10*ROW('Water Data'!G9)),NA())</f>
        <v>#N/A</v>
      </c>
      <c r="P15" s="525" t="e">
        <f ca="1">+IF(AND(ISNUMBER(OFFSET('Water Data'!$H$4,0,10*ROW('Water Data'!H9))),'Data Summary'!CE15="Yes"),100-OFFSET('Water Data'!$H$4,0,10*ROW('Water Data'!H9)),NA())</f>
        <v>#N/A</v>
      </c>
      <c r="Q15" s="525" t="e">
        <f ca="1">+IF(AND(ISNUMBER(OFFSET('Water Data'!$H$6,0,10*ROW('Water Data'!H9))),'Data Summary'!CF15="Yes"),OFFSET('Water Data'!$H$6,0,10*ROW('Water Data'!H9)),NA())</f>
        <v>#N/A</v>
      </c>
      <c r="R15" s="525" t="e">
        <f ca="1">+IF(AND(ISNUMBER(OFFSET('Water Data'!$H$9,0,10*ROW('Water Data'!H9))),'Data Summary'!CG15="Yes"),OFFSET('Water Data'!$H$9,0,10*ROW('Water Data'!H9)),NA())</f>
        <v>#N/A</v>
      </c>
      <c r="S15" s="525" t="e">
        <f ca="1">+IF(AND(ISNUMBER(OFFSET('Water Data'!$I$4,0,10*ROW('Water Data'!I9))),'Data Summary'!CH15="Yes"),100-OFFSET('Water Data'!$I$4,0,10*ROW('Water Data'!I9)),NA())</f>
        <v>#N/A</v>
      </c>
      <c r="T15" s="525" t="e">
        <f ca="1">+IF(AND(ISNUMBER(OFFSET('Water Data'!$I$6,0,10*ROW('Water Data'!I9))),'Data Summary'!CI15="Yes"),OFFSET('Water Data'!$I$6,0,10*ROW('Water Data'!I9)),NA())</f>
        <v>#N/A</v>
      </c>
      <c r="U15" s="525" t="e">
        <f ca="1">+IF(AND(ISNUMBER(OFFSET('Water Data'!$I$9,0,10*ROW('Water Data'!I9))),'Data Summary'!CJ15="Yes"),OFFSET('Water Data'!$I$9,0,10*ROW('Water Data'!I9)),NA())</f>
        <v>#N/A</v>
      </c>
      <c r="V15" s="526" t="e">
        <f ca="1">+IF(AND(ISNUMBER(OFFSET('Sanitation Data'!$D$4,0,10*ROW('Sanitation Data'!D9))),'Data Summary'!CK15="Yes"),100-OFFSET('Sanitation Data'!$D$4,0,10*ROW('Sanitation Data'!D9)),NA())</f>
        <v>#N/A</v>
      </c>
      <c r="W15" s="526" t="e">
        <f ca="1">+IF(AND(ISNUMBER(OFFSET('Sanitation Data'!$D$6,0,10*ROW('Sanitation Data'!D9))),'Data Summary'!CL15="Yes"),OFFSET('Sanitation Data'!$D$6,0,10*ROW('Sanitation Data'!D9)),NA())</f>
        <v>#N/A</v>
      </c>
      <c r="X15" s="526" t="e">
        <f ca="1">+IF(AND(ISNUMBER(OFFSET('Sanitation Data'!$D$10,0,10*ROW('Sanitation Data'!D9))),'Data Summary'!CM15="Yes"),OFFSET('Sanitation Data'!$D$10,0,10*ROW('Sanitation Data'!D9)),NA())</f>
        <v>#N/A</v>
      </c>
      <c r="Y15" s="526" t="e">
        <f ca="1">+IF(AND(ISNUMBER(OFFSET('Sanitation Data'!$D$11,0,10*ROW('Sanitation Data'!D9))),'Data Summary'!CN15="Yes"),OFFSET('Sanitation Data'!$D$11,0,10*ROW('Sanitation Data'!D9)),NA())</f>
        <v>#N/A</v>
      </c>
      <c r="Z15" s="526" t="e">
        <f ca="1">+IF(AND(ISNUMBER(OFFSET('Sanitation Data'!$D$12,0,10*ROW('Sanitation Data'!D9))),'Data Summary'!CO15="Yes"),OFFSET('Sanitation Data'!$D$12,0,10*ROW('Sanitation Data'!D9)),NA())</f>
        <v>#N/A</v>
      </c>
      <c r="AA15" s="526" t="e">
        <f ca="1">+IF(AND(ISNUMBER(OFFSET('Sanitation Data'!$E$4,0,10*ROW('Sanitation Data'!E9))),'Data Summary'!CP15="Yes"),100-OFFSET('Sanitation Data'!$E$4,0,10*ROW('Sanitation Data'!E9)),NA())</f>
        <v>#N/A</v>
      </c>
      <c r="AB15" s="526" t="e">
        <f ca="1">+IF(AND(ISNUMBER(OFFSET('Sanitation Data'!$E$6,0,10*ROW('Sanitation Data'!E9))),'Data Summary'!CQ15="Yes"),OFFSET('Sanitation Data'!$E$6,0,10*ROW('Sanitation Data'!E9)),NA())</f>
        <v>#N/A</v>
      </c>
      <c r="AC15" s="526" t="e">
        <f ca="1">+IF(AND(ISNUMBER(OFFSET('Sanitation Data'!$E$10,0,10*ROW('Sanitation Data'!E9))),'Data Summary'!CR15="Yes"),OFFSET('Sanitation Data'!$E$10,0,10*ROW('Sanitation Data'!E9)),NA())</f>
        <v>#N/A</v>
      </c>
      <c r="AD15" s="526" t="e">
        <f ca="1">+IF(AND(ISNUMBER(OFFSET('Sanitation Data'!$E$11,0,10*ROW('Sanitation Data'!E9))),'Data Summary'!CS15="Yes"),OFFSET('Sanitation Data'!$E$11,0,10*ROW('Sanitation Data'!E9)),NA())</f>
        <v>#N/A</v>
      </c>
      <c r="AE15" s="526" t="e">
        <f ca="1">+IF(AND(ISNUMBER(OFFSET('Sanitation Data'!$E$12,0,10*ROW('Sanitation Data'!E9))),'Data Summary'!CT15="Yes"),OFFSET('Sanitation Data'!$E$12,0,10*ROW('Sanitation Data'!E9)),NA())</f>
        <v>#N/A</v>
      </c>
      <c r="AF15" s="526" t="e">
        <f ca="1">+IF(AND(ISNUMBER(OFFSET('Sanitation Data'!$F$4,0,10*ROW('Sanitation Data'!F9))),'Data Summary'!CU15="Yes"),100-OFFSET('Sanitation Data'!$F$4,0,10*ROW('Sanitation Data'!F9)),NA())</f>
        <v>#N/A</v>
      </c>
      <c r="AG15" s="526" t="e">
        <f ca="1">+IF(AND(ISNUMBER(OFFSET('Sanitation Data'!$F$6,0,10*ROW('Sanitation Data'!F9))),'Data Summary'!CV15="Yes"),OFFSET('Sanitation Data'!$F$6,0,10*ROW('Sanitation Data'!F9)),NA())</f>
        <v>#N/A</v>
      </c>
      <c r="AH15" s="526" t="e">
        <f ca="1">+IF(AND(ISNUMBER(OFFSET('Sanitation Data'!$F$10,0,10*ROW('Sanitation Data'!F9))),'Data Summary'!CW15="Yes"),OFFSET('Sanitation Data'!$F$10,0,10*ROW('Sanitation Data'!F9)),NA())</f>
        <v>#N/A</v>
      </c>
      <c r="AI15" s="526" t="e">
        <f ca="1">+IF(AND(ISNUMBER(OFFSET('Sanitation Data'!$F$11,0,10*ROW('Sanitation Data'!F9))),'Data Summary'!CX15="Yes"),OFFSET('Sanitation Data'!$F$11,0,10*ROW('Sanitation Data'!F9)),NA())</f>
        <v>#N/A</v>
      </c>
      <c r="AJ15" s="526" t="e">
        <f ca="1">+IF(AND(ISNUMBER(OFFSET('Sanitation Data'!$F$12,0,10*ROW('Sanitation Data'!F9))),'Data Summary'!CY15="Yes"),OFFSET('Sanitation Data'!$F$12,0,10*ROW('Sanitation Data'!F9)),NA())</f>
        <v>#N/A</v>
      </c>
      <c r="AK15" s="526" t="e">
        <f ca="1">+IF(AND(ISNUMBER(OFFSET('Sanitation Data'!$G$4,0,10*ROW('Sanitation Data'!G9))),'Data Summary'!CZ15="Yes"),100-OFFSET('Sanitation Data'!$G$4,0,10*ROW('Sanitation Data'!G9)),NA())</f>
        <v>#N/A</v>
      </c>
      <c r="AL15" s="526" t="e">
        <f ca="1">+IF(AND(ISNUMBER(OFFSET('Sanitation Data'!$G$6,0,10*ROW('Sanitation Data'!G9))),'Data Summary'!DA15="Yes"),OFFSET('Sanitation Data'!$G$6,0,10*ROW('Sanitation Data'!G9)),NA())</f>
        <v>#N/A</v>
      </c>
      <c r="AM15" s="526" t="e">
        <f ca="1">+IF(AND(ISNUMBER(OFFSET('Sanitation Data'!$G$10,0,10*ROW('Sanitation Data'!G9))),'Data Summary'!DB15="Yes"),OFFSET('Sanitation Data'!$G$10,0,10*ROW('Sanitation Data'!G9)),NA())</f>
        <v>#N/A</v>
      </c>
      <c r="AN15" s="526" t="e">
        <f ca="1">+IF(AND(ISNUMBER(OFFSET('Sanitation Data'!$G$11,0,10*ROW('Sanitation Data'!G9))),'Data Summary'!DC15="Yes"),OFFSET('Sanitation Data'!$G$11,0,10*ROW('Sanitation Data'!G9)),NA())</f>
        <v>#N/A</v>
      </c>
      <c r="AO15" s="526" t="e">
        <f ca="1">+IF(AND(ISNUMBER(OFFSET('Sanitation Data'!$G$12,0,10*ROW('Sanitation Data'!G9))),'Data Summary'!DD15="Yes"),OFFSET('Sanitation Data'!$G$12,0,10*ROW('Sanitation Data'!G9)),NA())</f>
        <v>#N/A</v>
      </c>
      <c r="AP15" s="526" t="e">
        <f ca="1">+IF(AND(ISNUMBER(OFFSET('Sanitation Data'!$H$4,0,10*ROW('Sanitation Data'!H9))),'Data Summary'!DE15="Yes"),100-OFFSET('Sanitation Data'!$H$4,0,10*ROW('Sanitation Data'!H9)),NA())</f>
        <v>#N/A</v>
      </c>
      <c r="AQ15" s="526" t="e">
        <f ca="1">+IF(AND(ISNUMBER(OFFSET('Sanitation Data'!$H$6,0,10*ROW('Sanitation Data'!H9))),'Data Summary'!DF15="Yes"),OFFSET('Sanitation Data'!$H$6,0,10*ROW('Sanitation Data'!H9)),NA())</f>
        <v>#N/A</v>
      </c>
      <c r="AR15" s="526" t="e">
        <f ca="1">+IF(AND(ISNUMBER(OFFSET('Sanitation Data'!$H$10,0,10*ROW('Sanitation Data'!H9))),'Data Summary'!DG15="Yes"),OFFSET('Sanitation Data'!$H$10,0,10*ROW('Sanitation Data'!H9)),NA())</f>
        <v>#N/A</v>
      </c>
      <c r="AS15" s="526" t="e">
        <f ca="1">+IF(AND(ISNUMBER(OFFSET('Sanitation Data'!$H$11,0,10*ROW('Sanitation Data'!H9))),'Data Summary'!DH15="Yes"),OFFSET('Sanitation Data'!$H$11,0,10*ROW('Sanitation Data'!H9)),NA())</f>
        <v>#N/A</v>
      </c>
      <c r="AT15" s="526" t="e">
        <f ca="1">+IF(AND(ISNUMBER(OFFSET('Sanitation Data'!$H$12,0,10*ROW('Sanitation Data'!H9))),'Data Summary'!DI15="Yes"),OFFSET('Sanitation Data'!$H$12,0,10*ROW('Sanitation Data'!H9)),NA())</f>
        <v>#N/A</v>
      </c>
      <c r="AU15" s="526" t="e">
        <f ca="1">+IF(AND(ISNUMBER(OFFSET('Sanitation Data'!$I$4,0,10*ROW('Sanitation Data'!I9))),'Data Summary'!DJ15="Yes"),100-OFFSET('Sanitation Data'!$I$4,0,10*ROW('Sanitation Data'!I9)),NA())</f>
        <v>#N/A</v>
      </c>
      <c r="AV15" s="526" t="e">
        <f ca="1">+IF(AND(ISNUMBER(OFFSET('Sanitation Data'!$I$6,0,10*ROW('Sanitation Data'!I9))),'Data Summary'!DK15="Yes"),OFFSET('Sanitation Data'!$I$6,0,10*ROW('Sanitation Data'!I9)),NA())</f>
        <v>#N/A</v>
      </c>
      <c r="AW15" s="526" t="e">
        <f ca="1">+IF(AND(ISNUMBER(OFFSET('Sanitation Data'!$I$10,0,10*ROW('Sanitation Data'!I9))),'Data Summary'!DL15="Yes"),OFFSET('Sanitation Data'!$I$10,0,10*ROW('Sanitation Data'!I9)),NA())</f>
        <v>#N/A</v>
      </c>
      <c r="AX15" s="526" t="e">
        <f ca="1">+IF(AND(ISNUMBER(OFFSET('Sanitation Data'!$I$11,0,10*ROW('Sanitation Data'!I9))),'Data Summary'!DM15="Yes"),OFFSET('Sanitation Data'!$I$11,0,10*ROW('Sanitation Data'!I9)),NA())</f>
        <v>#N/A</v>
      </c>
      <c r="AY15" s="526" t="e">
        <f ca="1">+IF(AND(ISNUMBER(OFFSET('Sanitation Data'!$I$12,0,10*ROW('Sanitation Data'!I9))),'Data Summary'!DN15="Yes"),OFFSET('Sanitation Data'!$I$12,0,10*ROW('Sanitation Data'!I9)),NA())</f>
        <v>#N/A</v>
      </c>
      <c r="AZ15" s="527" t="e">
        <f ca="1">+IF(AND(ISNUMBER(OFFSET('Hygiene Data'!$D$5,0,10*ROW('Hygiene Data'!D9))),'Data Summary'!DO15="Yes"),OFFSET('Hygiene Data'!$D$5,0,10*ROW('Hygiene Data'!D9)),NA())</f>
        <v>#N/A</v>
      </c>
      <c r="BA15" s="527" t="e">
        <f ca="1">+IF(AND(ISNUMBER(OFFSET('Hygiene Data'!$D$7,0,10*ROW('Hygiene Data'!D9))),'Data Summary'!DP15="Yes"),OFFSET('Hygiene Data'!$D$7,0,10*ROW('Hygiene Data'!D9)),NA())</f>
        <v>#N/A</v>
      </c>
      <c r="BB15" s="527" t="e">
        <f ca="1">+IF(AND(ISNUMBER(OFFSET('Hygiene Data'!$D$9,0,10*ROW('Hygiene Data'!D9))),'Data Summary'!DQ15="Yes"),OFFSET('Hygiene Data'!$D$9,0,10*ROW('Hygiene Data'!D9)),NA())</f>
        <v>#N/A</v>
      </c>
      <c r="BC15" s="527" t="e">
        <f ca="1">+IF(AND(ISNUMBER(OFFSET('Hygiene Data'!$E$5,0,10*ROW('Hygiene Data'!E9))),'Data Summary'!DR15="Yes"),OFFSET('Hygiene Data'!$E$5,0,10*ROW('Hygiene Data'!E9)),NA())</f>
        <v>#N/A</v>
      </c>
      <c r="BD15" s="527" t="e">
        <f ca="1">+IF(AND(ISNUMBER(OFFSET('Hygiene Data'!$E$7,0,10*ROW('Hygiene Data'!E9))),'Data Summary'!DS15="Yes"),OFFSET('Hygiene Data'!$E$7,0,10*ROW('Hygiene Data'!E9)),NA())</f>
        <v>#N/A</v>
      </c>
      <c r="BE15" s="527" t="e">
        <f ca="1">+IF(AND(ISNUMBER(OFFSET('Hygiene Data'!$E$9,0,10*ROW('Hygiene Data'!E9))),'Data Summary'!DT15="Yes"),OFFSET('Hygiene Data'!$E$9,0,10*ROW('Hygiene Data'!E9)),NA())</f>
        <v>#N/A</v>
      </c>
      <c r="BF15" s="527" t="e">
        <f ca="1">+IF(AND(ISNUMBER(OFFSET('Hygiene Data'!$F$5,0,10*ROW('Hygiene Data'!F9))),'Data Summary'!DU15="Yes"),OFFSET('Hygiene Data'!$F$5,0,10*ROW('Hygiene Data'!F9)),NA())</f>
        <v>#N/A</v>
      </c>
      <c r="BG15" s="527" t="e">
        <f ca="1">+IF(AND(ISNUMBER(OFFSET('Hygiene Data'!$F$7,0,10*ROW('Hygiene Data'!F9))),'Data Summary'!DV15="Yes"),OFFSET('Hygiene Data'!$F$7,0,10*ROW('Hygiene Data'!F9)),NA())</f>
        <v>#N/A</v>
      </c>
      <c r="BH15" s="527" t="e">
        <f ca="1">+IF(AND(ISNUMBER(OFFSET('Hygiene Data'!$F$9,0,10*ROW('Hygiene Data'!F9))),'Data Summary'!DW15="Yes"),OFFSET('Hygiene Data'!$F$9,0,10*ROW('Hygiene Data'!F9)),NA())</f>
        <v>#N/A</v>
      </c>
      <c r="BI15" s="527" t="e">
        <f ca="1">+IF(AND(ISNUMBER(OFFSET('Hygiene Data'!$G$5,0,10*ROW('Hygiene Data'!G9))),'Data Summary'!DX15="Yes"),OFFSET('Hygiene Data'!$G$5,0,10*ROW('Hygiene Data'!G9)),NA())</f>
        <v>#N/A</v>
      </c>
      <c r="BJ15" s="527" t="e">
        <f ca="1">+IF(AND(ISNUMBER(OFFSET('Hygiene Data'!$G$7,0,10*ROW('Hygiene Data'!G9))),'Data Summary'!DY15="Yes"),OFFSET('Hygiene Data'!$G$7,0,10*ROW('Hygiene Data'!G9)),NA())</f>
        <v>#N/A</v>
      </c>
      <c r="BK15" s="527" t="e">
        <f ca="1">+IF(AND(ISNUMBER(OFFSET('Hygiene Data'!$G$9,0,10*ROW('Hygiene Data'!G9))),'Data Summary'!DZ15="Yes"),OFFSET('Hygiene Data'!$G$9,0,10*ROW('Hygiene Data'!G9)),NA())</f>
        <v>#N/A</v>
      </c>
      <c r="BL15" s="527" t="e">
        <f ca="1">+IF(AND(ISNUMBER(OFFSET('Hygiene Data'!$H$5,0,10*ROW('Hygiene Data'!H9))),'Data Summary'!EA15="Yes"),OFFSET('Hygiene Data'!$H$5,0,10*ROW('Hygiene Data'!H9)),NA())</f>
        <v>#N/A</v>
      </c>
      <c r="BM15" s="527" t="e">
        <f ca="1">+IF(AND(ISNUMBER(OFFSET('Hygiene Data'!$H$7,0,10*ROW('Hygiene Data'!H9))),'Data Summary'!EB15="Yes"),OFFSET('Hygiene Data'!$H$7,0,10*ROW('Hygiene Data'!H9)),NA())</f>
        <v>#N/A</v>
      </c>
      <c r="BN15" s="527" t="e">
        <f ca="1">+IF(AND(ISNUMBER(OFFSET('Hygiene Data'!$H$9,0,10*ROW('Hygiene Data'!H9))),'Data Summary'!EC15="Yes"),OFFSET('Hygiene Data'!$H$9,0,10*ROW('Hygiene Data'!H9)),NA())</f>
        <v>#N/A</v>
      </c>
      <c r="BO15" s="527" t="e">
        <f ca="1">+IF(AND(ISNUMBER(OFFSET('Hygiene Data'!$I$5,0,10*ROW('Hygiene Data'!I9))),'Data Summary'!ED15="Yes"),OFFSET('Hygiene Data'!$I$5,0,10*ROW('Hygiene Data'!I9)),NA())</f>
        <v>#N/A</v>
      </c>
      <c r="BP15" s="527" t="e">
        <f ca="1">+IF(AND(ISNUMBER(OFFSET('Hygiene Data'!$I$7,0,10*ROW('Hygiene Data'!I9))),'Data Summary'!EE15="Yes"),OFFSET('Hygiene Data'!$I$7,0,10*ROW('Hygiene Data'!I9)),NA())</f>
        <v>#N/A</v>
      </c>
      <c r="BQ15" s="527" t="e">
        <f ca="1">+IF(AND(ISNUMBER(OFFSET('Hygiene Data'!$I$9,0,10*ROW('Hygiene Data'!I9))),'Data Summary'!EF15="Yes"),OFFSET('Hygiene Data'!$I$9,0,10*ROW('Hygiene Data'!I9)),NA())</f>
        <v>#N/A</v>
      </c>
    </row>
    <row r="16" spans="1:69" x14ac:dyDescent="0.25">
      <c r="A16" s="523" t="e">
        <f ca="1">+RIGHT('Data Summary'!A16,LEN('Data Summary'!A16)-9)</f>
        <v>#VALUE!</v>
      </c>
      <c r="B16" s="497" t="str">
        <f ca="1">+IF(ISTEXT('Data Summary'!B16),'Data Summary'!B16,"")</f>
        <v/>
      </c>
      <c r="C16" s="524" t="e">
        <f ca="1">+VALUE('Data Summary'!C16)</f>
        <v>#VALUE!</v>
      </c>
      <c r="D16" s="525" t="e">
        <f ca="1">+IF(AND(ISNUMBER(OFFSET('Water Data'!$D$4,0,10*ROW('Water Data'!D10))),'Data Summary'!BS16="Yes"),100-OFFSET('Water Data'!$D$4,0,10*ROW('Water Data'!D10)),NA())</f>
        <v>#N/A</v>
      </c>
      <c r="E16" s="525" t="e">
        <f ca="1">+IF(AND(ISNUMBER(OFFSET('Water Data'!$D$6,0,10*ROW('Water Data'!D10))),'Data Summary'!BT16="Yes"),OFFSET('Water Data'!$D$6,0,10*ROW('Water Data'!D10)),NA())</f>
        <v>#N/A</v>
      </c>
      <c r="F16" s="525" t="e">
        <f ca="1">+IF(AND(ISNUMBER(OFFSET('Water Data'!$D$9,0,10*ROW('Water Data'!D10))),'Data Summary'!BU16="Yes"),OFFSET('Water Data'!$D$9,0,10*ROW('Water Data'!D10)),NA())</f>
        <v>#N/A</v>
      </c>
      <c r="G16" s="525" t="e">
        <f ca="1">+IF(AND(ISNUMBER(OFFSET('Water Data'!$E$4,0,10*ROW('Water Data'!E10))),'Data Summary'!BV16="Yes"),100-OFFSET('Water Data'!$E$4,0,10*ROW('Water Data'!E10)),NA())</f>
        <v>#N/A</v>
      </c>
      <c r="H16" s="525" t="e">
        <f ca="1">+IF(AND(ISNUMBER(OFFSET('Water Data'!$E$6,0,10*ROW('Water Data'!E10))),'Data Summary'!BW16="Yes"),OFFSET('Water Data'!$E$6,0,10*ROW('Water Data'!E10)),NA())</f>
        <v>#N/A</v>
      </c>
      <c r="I16" s="525" t="e">
        <f ca="1">+IF(AND(ISNUMBER(OFFSET('Water Data'!$E$9,0,10*ROW('Water Data'!E10))),'Data Summary'!BX16="Yes"),OFFSET('Water Data'!$E$9,0,10*ROW('Water Data'!E10)),NA())</f>
        <v>#N/A</v>
      </c>
      <c r="J16" s="525" t="e">
        <f ca="1">+IF(AND(ISNUMBER(OFFSET('Water Data'!$F$4,0,10*ROW('Water Data'!F10))),'Data Summary'!BY16="Yes"),100-OFFSET('Water Data'!$F$4,0,10*ROW('Water Data'!F10)),NA())</f>
        <v>#N/A</v>
      </c>
      <c r="K16" s="525" t="e">
        <f ca="1">+IF(AND(ISNUMBER(OFFSET('Water Data'!$F$6,0,10*ROW('Water Data'!F10))),'Data Summary'!BZ16="Yes"),OFFSET('Water Data'!$F$6,0,10*ROW('Water Data'!F10)),NA())</f>
        <v>#N/A</v>
      </c>
      <c r="L16" s="525" t="e">
        <f ca="1">+IF(AND(ISNUMBER(OFFSET('Water Data'!$F$9,0,10*ROW('Water Data'!F10))),'Data Summary'!CA16="Yes"),OFFSET('Water Data'!$F$9,0,10*ROW('Water Data'!F10)),NA())</f>
        <v>#N/A</v>
      </c>
      <c r="M16" s="525" t="e">
        <f ca="1">+IF(AND(ISNUMBER(OFFSET('Water Data'!$G$4,0,10*ROW('Water Data'!G10))),'Data Summary'!CB16="Yes"),100-OFFSET('Water Data'!$G$4,0,10*ROW('Water Data'!G10)),NA())</f>
        <v>#N/A</v>
      </c>
      <c r="N16" s="525" t="e">
        <f ca="1">+IF(AND(ISNUMBER(OFFSET('Water Data'!$G$6,0,10*ROW('Water Data'!G10))),'Data Summary'!CC16="Yes"),OFFSET('Water Data'!$G$6,0,10*ROW('Water Data'!G10)),NA())</f>
        <v>#N/A</v>
      </c>
      <c r="O16" s="525" t="e">
        <f ca="1">+IF(AND(ISNUMBER(OFFSET('Water Data'!$G$9,0,10*ROW('Water Data'!G10))),'Data Summary'!CD16="Yes"),OFFSET('Water Data'!$G$9,0,10*ROW('Water Data'!G10)),NA())</f>
        <v>#N/A</v>
      </c>
      <c r="P16" s="525" t="e">
        <f ca="1">+IF(AND(ISNUMBER(OFFSET('Water Data'!$H$4,0,10*ROW('Water Data'!H10))),'Data Summary'!CE16="Yes"),100-OFFSET('Water Data'!$H$4,0,10*ROW('Water Data'!H10)),NA())</f>
        <v>#N/A</v>
      </c>
      <c r="Q16" s="525" t="e">
        <f ca="1">+IF(AND(ISNUMBER(OFFSET('Water Data'!$H$6,0,10*ROW('Water Data'!H10))),'Data Summary'!CF16="Yes"),OFFSET('Water Data'!$H$6,0,10*ROW('Water Data'!H10)),NA())</f>
        <v>#N/A</v>
      </c>
      <c r="R16" s="525" t="e">
        <f ca="1">+IF(AND(ISNUMBER(OFFSET('Water Data'!$H$9,0,10*ROW('Water Data'!H10))),'Data Summary'!CG16="Yes"),OFFSET('Water Data'!$H$9,0,10*ROW('Water Data'!H10)),NA())</f>
        <v>#N/A</v>
      </c>
      <c r="S16" s="525" t="e">
        <f ca="1">+IF(AND(ISNUMBER(OFFSET('Water Data'!$I$4,0,10*ROW('Water Data'!I10))),'Data Summary'!CH16="Yes"),100-OFFSET('Water Data'!$I$4,0,10*ROW('Water Data'!I10)),NA())</f>
        <v>#N/A</v>
      </c>
      <c r="T16" s="525" t="e">
        <f ca="1">+IF(AND(ISNUMBER(OFFSET('Water Data'!$I$6,0,10*ROW('Water Data'!I10))),'Data Summary'!CI16="Yes"),OFFSET('Water Data'!$I$6,0,10*ROW('Water Data'!I10)),NA())</f>
        <v>#N/A</v>
      </c>
      <c r="U16" s="525" t="e">
        <f ca="1">+IF(AND(ISNUMBER(OFFSET('Water Data'!$I$9,0,10*ROW('Water Data'!I10))),'Data Summary'!CJ16="Yes"),OFFSET('Water Data'!$I$9,0,10*ROW('Water Data'!I10)),NA())</f>
        <v>#N/A</v>
      </c>
      <c r="V16" s="526" t="e">
        <f ca="1">+IF(AND(ISNUMBER(OFFSET('Sanitation Data'!$D$4,0,10*ROW('Sanitation Data'!D10))),'Data Summary'!CK16="Yes"),100-OFFSET('Sanitation Data'!$D$4,0,10*ROW('Sanitation Data'!D10)),NA())</f>
        <v>#N/A</v>
      </c>
      <c r="W16" s="526" t="e">
        <f ca="1">+IF(AND(ISNUMBER(OFFSET('Sanitation Data'!$D$6,0,10*ROW('Sanitation Data'!D10))),'Data Summary'!CL16="Yes"),OFFSET('Sanitation Data'!$D$6,0,10*ROW('Sanitation Data'!D10)),NA())</f>
        <v>#N/A</v>
      </c>
      <c r="X16" s="526" t="e">
        <f ca="1">+IF(AND(ISNUMBER(OFFSET('Sanitation Data'!$D$10,0,10*ROW('Sanitation Data'!D10))),'Data Summary'!CM16="Yes"),OFFSET('Sanitation Data'!$D$10,0,10*ROW('Sanitation Data'!D10)),NA())</f>
        <v>#N/A</v>
      </c>
      <c r="Y16" s="526" t="e">
        <f ca="1">+IF(AND(ISNUMBER(OFFSET('Sanitation Data'!$D$11,0,10*ROW('Sanitation Data'!D10))),'Data Summary'!CN16="Yes"),OFFSET('Sanitation Data'!$D$11,0,10*ROW('Sanitation Data'!D10)),NA())</f>
        <v>#N/A</v>
      </c>
      <c r="Z16" s="526" t="e">
        <f ca="1">+IF(AND(ISNUMBER(OFFSET('Sanitation Data'!$D$12,0,10*ROW('Sanitation Data'!D10))),'Data Summary'!CO16="Yes"),OFFSET('Sanitation Data'!$D$12,0,10*ROW('Sanitation Data'!D10)),NA())</f>
        <v>#N/A</v>
      </c>
      <c r="AA16" s="526" t="e">
        <f ca="1">+IF(AND(ISNUMBER(OFFSET('Sanitation Data'!$E$4,0,10*ROW('Sanitation Data'!E10))),'Data Summary'!CP16="Yes"),100-OFFSET('Sanitation Data'!$E$4,0,10*ROW('Sanitation Data'!E10)),NA())</f>
        <v>#N/A</v>
      </c>
      <c r="AB16" s="526" t="e">
        <f ca="1">+IF(AND(ISNUMBER(OFFSET('Sanitation Data'!$E$6,0,10*ROW('Sanitation Data'!E10))),'Data Summary'!CQ16="Yes"),OFFSET('Sanitation Data'!$E$6,0,10*ROW('Sanitation Data'!E10)),NA())</f>
        <v>#N/A</v>
      </c>
      <c r="AC16" s="526" t="e">
        <f ca="1">+IF(AND(ISNUMBER(OFFSET('Sanitation Data'!$E$10,0,10*ROW('Sanitation Data'!E10))),'Data Summary'!CR16="Yes"),OFFSET('Sanitation Data'!$E$10,0,10*ROW('Sanitation Data'!E10)),NA())</f>
        <v>#N/A</v>
      </c>
      <c r="AD16" s="526" t="e">
        <f ca="1">+IF(AND(ISNUMBER(OFFSET('Sanitation Data'!$E$11,0,10*ROW('Sanitation Data'!E10))),'Data Summary'!CS16="Yes"),OFFSET('Sanitation Data'!$E$11,0,10*ROW('Sanitation Data'!E10)),NA())</f>
        <v>#N/A</v>
      </c>
      <c r="AE16" s="526" t="e">
        <f ca="1">+IF(AND(ISNUMBER(OFFSET('Sanitation Data'!$E$12,0,10*ROW('Sanitation Data'!E10))),'Data Summary'!CT16="Yes"),OFFSET('Sanitation Data'!$E$12,0,10*ROW('Sanitation Data'!E10)),NA())</f>
        <v>#N/A</v>
      </c>
      <c r="AF16" s="526" t="e">
        <f ca="1">+IF(AND(ISNUMBER(OFFSET('Sanitation Data'!$F$4,0,10*ROW('Sanitation Data'!F10))),'Data Summary'!CU16="Yes"),100-OFFSET('Sanitation Data'!$F$4,0,10*ROW('Sanitation Data'!F10)),NA())</f>
        <v>#N/A</v>
      </c>
      <c r="AG16" s="526" t="e">
        <f ca="1">+IF(AND(ISNUMBER(OFFSET('Sanitation Data'!$F$6,0,10*ROW('Sanitation Data'!F10))),'Data Summary'!CV16="Yes"),OFFSET('Sanitation Data'!$F$6,0,10*ROW('Sanitation Data'!F10)),NA())</f>
        <v>#N/A</v>
      </c>
      <c r="AH16" s="526" t="e">
        <f ca="1">+IF(AND(ISNUMBER(OFFSET('Sanitation Data'!$F$10,0,10*ROW('Sanitation Data'!F10))),'Data Summary'!CW16="Yes"),OFFSET('Sanitation Data'!$F$10,0,10*ROW('Sanitation Data'!F10)),NA())</f>
        <v>#N/A</v>
      </c>
      <c r="AI16" s="526" t="e">
        <f ca="1">+IF(AND(ISNUMBER(OFFSET('Sanitation Data'!$F$11,0,10*ROW('Sanitation Data'!F10))),'Data Summary'!CX16="Yes"),OFFSET('Sanitation Data'!$F$11,0,10*ROW('Sanitation Data'!F10)),NA())</f>
        <v>#N/A</v>
      </c>
      <c r="AJ16" s="526" t="e">
        <f ca="1">+IF(AND(ISNUMBER(OFFSET('Sanitation Data'!$F$12,0,10*ROW('Sanitation Data'!F10))),'Data Summary'!CY16="Yes"),OFFSET('Sanitation Data'!$F$12,0,10*ROW('Sanitation Data'!F10)),NA())</f>
        <v>#N/A</v>
      </c>
      <c r="AK16" s="526" t="e">
        <f ca="1">+IF(AND(ISNUMBER(OFFSET('Sanitation Data'!$G$4,0,10*ROW('Sanitation Data'!G10))),'Data Summary'!CZ16="Yes"),100-OFFSET('Sanitation Data'!$G$4,0,10*ROW('Sanitation Data'!G10)),NA())</f>
        <v>#N/A</v>
      </c>
      <c r="AL16" s="526" t="e">
        <f ca="1">+IF(AND(ISNUMBER(OFFSET('Sanitation Data'!$G$6,0,10*ROW('Sanitation Data'!G10))),'Data Summary'!DA16="Yes"),OFFSET('Sanitation Data'!$G$6,0,10*ROW('Sanitation Data'!G10)),NA())</f>
        <v>#N/A</v>
      </c>
      <c r="AM16" s="526" t="e">
        <f ca="1">+IF(AND(ISNUMBER(OFFSET('Sanitation Data'!$G$10,0,10*ROW('Sanitation Data'!G10))),'Data Summary'!DB16="Yes"),OFFSET('Sanitation Data'!$G$10,0,10*ROW('Sanitation Data'!G10)),NA())</f>
        <v>#N/A</v>
      </c>
      <c r="AN16" s="526" t="e">
        <f ca="1">+IF(AND(ISNUMBER(OFFSET('Sanitation Data'!$G$11,0,10*ROW('Sanitation Data'!G10))),'Data Summary'!DC16="Yes"),OFFSET('Sanitation Data'!$G$11,0,10*ROW('Sanitation Data'!G10)),NA())</f>
        <v>#N/A</v>
      </c>
      <c r="AO16" s="526" t="e">
        <f ca="1">+IF(AND(ISNUMBER(OFFSET('Sanitation Data'!$G$12,0,10*ROW('Sanitation Data'!G10))),'Data Summary'!DD16="Yes"),OFFSET('Sanitation Data'!$G$12,0,10*ROW('Sanitation Data'!G10)),NA())</f>
        <v>#N/A</v>
      </c>
      <c r="AP16" s="526" t="e">
        <f ca="1">+IF(AND(ISNUMBER(OFFSET('Sanitation Data'!$H$4,0,10*ROW('Sanitation Data'!H10))),'Data Summary'!DE16="Yes"),100-OFFSET('Sanitation Data'!$H$4,0,10*ROW('Sanitation Data'!H10)),NA())</f>
        <v>#N/A</v>
      </c>
      <c r="AQ16" s="526" t="e">
        <f ca="1">+IF(AND(ISNUMBER(OFFSET('Sanitation Data'!$H$6,0,10*ROW('Sanitation Data'!H10))),'Data Summary'!DF16="Yes"),OFFSET('Sanitation Data'!$H$6,0,10*ROW('Sanitation Data'!H10)),NA())</f>
        <v>#N/A</v>
      </c>
      <c r="AR16" s="526" t="e">
        <f ca="1">+IF(AND(ISNUMBER(OFFSET('Sanitation Data'!$H$10,0,10*ROW('Sanitation Data'!H10))),'Data Summary'!DG16="Yes"),OFFSET('Sanitation Data'!$H$10,0,10*ROW('Sanitation Data'!H10)),NA())</f>
        <v>#N/A</v>
      </c>
      <c r="AS16" s="526" t="e">
        <f ca="1">+IF(AND(ISNUMBER(OFFSET('Sanitation Data'!$H$11,0,10*ROW('Sanitation Data'!H10))),'Data Summary'!DH16="Yes"),OFFSET('Sanitation Data'!$H$11,0,10*ROW('Sanitation Data'!H10)),NA())</f>
        <v>#N/A</v>
      </c>
      <c r="AT16" s="526" t="e">
        <f ca="1">+IF(AND(ISNUMBER(OFFSET('Sanitation Data'!$H$12,0,10*ROW('Sanitation Data'!H10))),'Data Summary'!DI16="Yes"),OFFSET('Sanitation Data'!$H$12,0,10*ROW('Sanitation Data'!H10)),NA())</f>
        <v>#N/A</v>
      </c>
      <c r="AU16" s="526" t="e">
        <f ca="1">+IF(AND(ISNUMBER(OFFSET('Sanitation Data'!$I$4,0,10*ROW('Sanitation Data'!I10))),'Data Summary'!DJ16="Yes"),100-OFFSET('Sanitation Data'!$I$4,0,10*ROW('Sanitation Data'!I10)),NA())</f>
        <v>#N/A</v>
      </c>
      <c r="AV16" s="526" t="e">
        <f ca="1">+IF(AND(ISNUMBER(OFFSET('Sanitation Data'!$I$6,0,10*ROW('Sanitation Data'!I10))),'Data Summary'!DK16="Yes"),OFFSET('Sanitation Data'!$I$6,0,10*ROW('Sanitation Data'!I10)),NA())</f>
        <v>#N/A</v>
      </c>
      <c r="AW16" s="526" t="e">
        <f ca="1">+IF(AND(ISNUMBER(OFFSET('Sanitation Data'!$I$10,0,10*ROW('Sanitation Data'!I10))),'Data Summary'!DL16="Yes"),OFFSET('Sanitation Data'!$I$10,0,10*ROW('Sanitation Data'!I10)),NA())</f>
        <v>#N/A</v>
      </c>
      <c r="AX16" s="526" t="e">
        <f ca="1">+IF(AND(ISNUMBER(OFFSET('Sanitation Data'!$I$11,0,10*ROW('Sanitation Data'!I10))),'Data Summary'!DM16="Yes"),OFFSET('Sanitation Data'!$I$11,0,10*ROW('Sanitation Data'!I10)),NA())</f>
        <v>#N/A</v>
      </c>
      <c r="AY16" s="526" t="e">
        <f ca="1">+IF(AND(ISNUMBER(OFFSET('Sanitation Data'!$I$12,0,10*ROW('Sanitation Data'!I10))),'Data Summary'!DN16="Yes"),OFFSET('Sanitation Data'!$I$12,0,10*ROW('Sanitation Data'!I10)),NA())</f>
        <v>#N/A</v>
      </c>
      <c r="AZ16" s="527" t="e">
        <f ca="1">+IF(AND(ISNUMBER(OFFSET('Hygiene Data'!$D$5,0,10*ROW('Hygiene Data'!D10))),'Data Summary'!DO16="Yes"),OFFSET('Hygiene Data'!$D$5,0,10*ROW('Hygiene Data'!D10)),NA())</f>
        <v>#N/A</v>
      </c>
      <c r="BA16" s="527" t="e">
        <f ca="1">+IF(AND(ISNUMBER(OFFSET('Hygiene Data'!$D$7,0,10*ROW('Hygiene Data'!D10))),'Data Summary'!DP16="Yes"),OFFSET('Hygiene Data'!$D$7,0,10*ROW('Hygiene Data'!D10)),NA())</f>
        <v>#N/A</v>
      </c>
      <c r="BB16" s="527" t="e">
        <f ca="1">+IF(AND(ISNUMBER(OFFSET('Hygiene Data'!$D$9,0,10*ROW('Hygiene Data'!D10))),'Data Summary'!DQ16="Yes"),OFFSET('Hygiene Data'!$D$9,0,10*ROW('Hygiene Data'!D10)),NA())</f>
        <v>#N/A</v>
      </c>
      <c r="BC16" s="527" t="e">
        <f ca="1">+IF(AND(ISNUMBER(OFFSET('Hygiene Data'!$E$5,0,10*ROW('Hygiene Data'!E10))),'Data Summary'!DR16="Yes"),OFFSET('Hygiene Data'!$E$5,0,10*ROW('Hygiene Data'!E10)),NA())</f>
        <v>#N/A</v>
      </c>
      <c r="BD16" s="527" t="e">
        <f ca="1">+IF(AND(ISNUMBER(OFFSET('Hygiene Data'!$E$7,0,10*ROW('Hygiene Data'!E10))),'Data Summary'!DS16="Yes"),OFFSET('Hygiene Data'!$E$7,0,10*ROW('Hygiene Data'!E10)),NA())</f>
        <v>#N/A</v>
      </c>
      <c r="BE16" s="527" t="e">
        <f ca="1">+IF(AND(ISNUMBER(OFFSET('Hygiene Data'!$E$9,0,10*ROW('Hygiene Data'!E10))),'Data Summary'!DT16="Yes"),OFFSET('Hygiene Data'!$E$9,0,10*ROW('Hygiene Data'!E10)),NA())</f>
        <v>#N/A</v>
      </c>
      <c r="BF16" s="527" t="e">
        <f ca="1">+IF(AND(ISNUMBER(OFFSET('Hygiene Data'!$F$5,0,10*ROW('Hygiene Data'!F10))),'Data Summary'!DU16="Yes"),OFFSET('Hygiene Data'!$F$5,0,10*ROW('Hygiene Data'!F10)),NA())</f>
        <v>#N/A</v>
      </c>
      <c r="BG16" s="527" t="e">
        <f ca="1">+IF(AND(ISNUMBER(OFFSET('Hygiene Data'!$F$7,0,10*ROW('Hygiene Data'!F10))),'Data Summary'!DV16="Yes"),OFFSET('Hygiene Data'!$F$7,0,10*ROW('Hygiene Data'!F10)),NA())</f>
        <v>#N/A</v>
      </c>
      <c r="BH16" s="527" t="e">
        <f ca="1">+IF(AND(ISNUMBER(OFFSET('Hygiene Data'!$F$9,0,10*ROW('Hygiene Data'!F10))),'Data Summary'!DW16="Yes"),OFFSET('Hygiene Data'!$F$9,0,10*ROW('Hygiene Data'!F10)),NA())</f>
        <v>#N/A</v>
      </c>
      <c r="BI16" s="527" t="e">
        <f ca="1">+IF(AND(ISNUMBER(OFFSET('Hygiene Data'!$G$5,0,10*ROW('Hygiene Data'!G10))),'Data Summary'!DX16="Yes"),OFFSET('Hygiene Data'!$G$5,0,10*ROW('Hygiene Data'!G10)),NA())</f>
        <v>#N/A</v>
      </c>
      <c r="BJ16" s="527" t="e">
        <f ca="1">+IF(AND(ISNUMBER(OFFSET('Hygiene Data'!$G$7,0,10*ROW('Hygiene Data'!G10))),'Data Summary'!DY16="Yes"),OFFSET('Hygiene Data'!$G$7,0,10*ROW('Hygiene Data'!G10)),NA())</f>
        <v>#N/A</v>
      </c>
      <c r="BK16" s="527" t="e">
        <f ca="1">+IF(AND(ISNUMBER(OFFSET('Hygiene Data'!$G$9,0,10*ROW('Hygiene Data'!G10))),'Data Summary'!DZ16="Yes"),OFFSET('Hygiene Data'!$G$9,0,10*ROW('Hygiene Data'!G10)),NA())</f>
        <v>#N/A</v>
      </c>
      <c r="BL16" s="527" t="e">
        <f ca="1">+IF(AND(ISNUMBER(OFFSET('Hygiene Data'!$H$5,0,10*ROW('Hygiene Data'!H10))),'Data Summary'!EA16="Yes"),OFFSET('Hygiene Data'!$H$5,0,10*ROW('Hygiene Data'!H10)),NA())</f>
        <v>#N/A</v>
      </c>
      <c r="BM16" s="527" t="e">
        <f ca="1">+IF(AND(ISNUMBER(OFFSET('Hygiene Data'!$H$7,0,10*ROW('Hygiene Data'!H10))),'Data Summary'!EB16="Yes"),OFFSET('Hygiene Data'!$H$7,0,10*ROW('Hygiene Data'!H10)),NA())</f>
        <v>#N/A</v>
      </c>
      <c r="BN16" s="527" t="e">
        <f ca="1">+IF(AND(ISNUMBER(OFFSET('Hygiene Data'!$H$9,0,10*ROW('Hygiene Data'!H10))),'Data Summary'!EC16="Yes"),OFFSET('Hygiene Data'!$H$9,0,10*ROW('Hygiene Data'!H10)),NA())</f>
        <v>#N/A</v>
      </c>
      <c r="BO16" s="527" t="e">
        <f ca="1">+IF(AND(ISNUMBER(OFFSET('Hygiene Data'!$I$5,0,10*ROW('Hygiene Data'!I10))),'Data Summary'!ED16="Yes"),OFFSET('Hygiene Data'!$I$5,0,10*ROW('Hygiene Data'!I10)),NA())</f>
        <v>#N/A</v>
      </c>
      <c r="BP16" s="527" t="e">
        <f ca="1">+IF(AND(ISNUMBER(OFFSET('Hygiene Data'!$I$7,0,10*ROW('Hygiene Data'!I10))),'Data Summary'!EE16="Yes"),OFFSET('Hygiene Data'!$I$7,0,10*ROW('Hygiene Data'!I10)),NA())</f>
        <v>#N/A</v>
      </c>
      <c r="BQ16" s="527" t="e">
        <f ca="1">+IF(AND(ISNUMBER(OFFSET('Hygiene Data'!$I$9,0,10*ROW('Hygiene Data'!I10))),'Data Summary'!EF16="Yes"),OFFSET('Hygiene Data'!$I$9,0,10*ROW('Hygiene Data'!I10)),NA())</f>
        <v>#N/A</v>
      </c>
    </row>
    <row r="17" spans="1:69" x14ac:dyDescent="0.25">
      <c r="A17" s="523" t="e">
        <f ca="1">+RIGHT('Data Summary'!A17,LEN('Data Summary'!A17)-9)</f>
        <v>#VALUE!</v>
      </c>
      <c r="B17" s="497" t="str">
        <f ca="1">+IF(ISTEXT('Data Summary'!B17),'Data Summary'!B17,"")</f>
        <v/>
      </c>
      <c r="C17" s="524" t="e">
        <f ca="1">+VALUE('Data Summary'!C17)</f>
        <v>#VALUE!</v>
      </c>
      <c r="D17" s="525" t="e">
        <f ca="1">+IF(AND(ISNUMBER(OFFSET('Water Data'!$D$4,0,10*ROW('Water Data'!D11))),'Data Summary'!BS17="Yes"),100-OFFSET('Water Data'!$D$4,0,10*ROW('Water Data'!D11)),NA())</f>
        <v>#N/A</v>
      </c>
      <c r="E17" s="525" t="e">
        <f ca="1">+IF(AND(ISNUMBER(OFFSET('Water Data'!$D$6,0,10*ROW('Water Data'!D11))),'Data Summary'!BT17="Yes"),OFFSET('Water Data'!$D$6,0,10*ROW('Water Data'!D11)),NA())</f>
        <v>#N/A</v>
      </c>
      <c r="F17" s="525" t="e">
        <f ca="1">+IF(AND(ISNUMBER(OFFSET('Water Data'!$D$9,0,10*ROW('Water Data'!D11))),'Data Summary'!BU17="Yes"),OFFSET('Water Data'!$D$9,0,10*ROW('Water Data'!D11)),NA())</f>
        <v>#N/A</v>
      </c>
      <c r="G17" s="525" t="e">
        <f ca="1">+IF(AND(ISNUMBER(OFFSET('Water Data'!$E$4,0,10*ROW('Water Data'!E11))),'Data Summary'!BV17="Yes"),100-OFFSET('Water Data'!$E$4,0,10*ROW('Water Data'!E11)),NA())</f>
        <v>#N/A</v>
      </c>
      <c r="H17" s="525" t="e">
        <f ca="1">+IF(AND(ISNUMBER(OFFSET('Water Data'!$E$6,0,10*ROW('Water Data'!E11))),'Data Summary'!BW17="Yes"),OFFSET('Water Data'!$E$6,0,10*ROW('Water Data'!E11)),NA())</f>
        <v>#N/A</v>
      </c>
      <c r="I17" s="525" t="e">
        <f ca="1">+IF(AND(ISNUMBER(OFFSET('Water Data'!$E$9,0,10*ROW('Water Data'!E11))),'Data Summary'!BX17="Yes"),OFFSET('Water Data'!$E$9,0,10*ROW('Water Data'!E11)),NA())</f>
        <v>#N/A</v>
      </c>
      <c r="J17" s="525" t="e">
        <f ca="1">+IF(AND(ISNUMBER(OFFSET('Water Data'!$F$4,0,10*ROW('Water Data'!F11))),'Data Summary'!BY17="Yes"),100-OFFSET('Water Data'!$F$4,0,10*ROW('Water Data'!F11)),NA())</f>
        <v>#N/A</v>
      </c>
      <c r="K17" s="525" t="e">
        <f ca="1">+IF(AND(ISNUMBER(OFFSET('Water Data'!$F$6,0,10*ROW('Water Data'!F11))),'Data Summary'!BZ17="Yes"),OFFSET('Water Data'!$F$6,0,10*ROW('Water Data'!F11)),NA())</f>
        <v>#N/A</v>
      </c>
      <c r="L17" s="525" t="e">
        <f ca="1">+IF(AND(ISNUMBER(OFFSET('Water Data'!$F$9,0,10*ROW('Water Data'!F11))),'Data Summary'!CA17="Yes"),OFFSET('Water Data'!$F$9,0,10*ROW('Water Data'!F11)),NA())</f>
        <v>#N/A</v>
      </c>
      <c r="M17" s="525" t="e">
        <f ca="1">+IF(AND(ISNUMBER(OFFSET('Water Data'!$G$4,0,10*ROW('Water Data'!G11))),'Data Summary'!CB17="Yes"),100-OFFSET('Water Data'!$G$4,0,10*ROW('Water Data'!G11)),NA())</f>
        <v>#N/A</v>
      </c>
      <c r="N17" s="525" t="e">
        <f ca="1">+IF(AND(ISNUMBER(OFFSET('Water Data'!$G$6,0,10*ROW('Water Data'!G11))),'Data Summary'!CC17="Yes"),OFFSET('Water Data'!$G$6,0,10*ROW('Water Data'!G11)),NA())</f>
        <v>#N/A</v>
      </c>
      <c r="O17" s="525" t="e">
        <f ca="1">+IF(AND(ISNUMBER(OFFSET('Water Data'!$G$9,0,10*ROW('Water Data'!G11))),'Data Summary'!CD17="Yes"),OFFSET('Water Data'!$G$9,0,10*ROW('Water Data'!G11)),NA())</f>
        <v>#N/A</v>
      </c>
      <c r="P17" s="525" t="e">
        <f ca="1">+IF(AND(ISNUMBER(OFFSET('Water Data'!$H$4,0,10*ROW('Water Data'!H11))),'Data Summary'!CE17="Yes"),100-OFFSET('Water Data'!$H$4,0,10*ROW('Water Data'!H11)),NA())</f>
        <v>#N/A</v>
      </c>
      <c r="Q17" s="525" t="e">
        <f ca="1">+IF(AND(ISNUMBER(OFFSET('Water Data'!$H$6,0,10*ROW('Water Data'!H11))),'Data Summary'!CF17="Yes"),OFFSET('Water Data'!$H$6,0,10*ROW('Water Data'!H11)),NA())</f>
        <v>#N/A</v>
      </c>
      <c r="R17" s="525" t="e">
        <f ca="1">+IF(AND(ISNUMBER(OFFSET('Water Data'!$H$9,0,10*ROW('Water Data'!H11))),'Data Summary'!CG17="Yes"),OFFSET('Water Data'!$H$9,0,10*ROW('Water Data'!H11)),NA())</f>
        <v>#N/A</v>
      </c>
      <c r="S17" s="525" t="e">
        <f ca="1">+IF(AND(ISNUMBER(OFFSET('Water Data'!$I$4,0,10*ROW('Water Data'!I11))),'Data Summary'!CH17="Yes"),100-OFFSET('Water Data'!$I$4,0,10*ROW('Water Data'!I11)),NA())</f>
        <v>#N/A</v>
      </c>
      <c r="T17" s="525" t="e">
        <f ca="1">+IF(AND(ISNUMBER(OFFSET('Water Data'!$I$6,0,10*ROW('Water Data'!I11))),'Data Summary'!CI17="Yes"),OFFSET('Water Data'!$I$6,0,10*ROW('Water Data'!I11)),NA())</f>
        <v>#N/A</v>
      </c>
      <c r="U17" s="525" t="e">
        <f ca="1">+IF(AND(ISNUMBER(OFFSET('Water Data'!$I$9,0,10*ROW('Water Data'!I11))),'Data Summary'!CJ17="Yes"),OFFSET('Water Data'!$I$9,0,10*ROW('Water Data'!I11)),NA())</f>
        <v>#N/A</v>
      </c>
      <c r="V17" s="526" t="e">
        <f ca="1">+IF(AND(ISNUMBER(OFFSET('Sanitation Data'!$D$4,0,10*ROW('Sanitation Data'!D11))),'Data Summary'!CK17="Yes"),100-OFFSET('Sanitation Data'!$D$4,0,10*ROW('Sanitation Data'!D11)),NA())</f>
        <v>#N/A</v>
      </c>
      <c r="W17" s="526" t="e">
        <f ca="1">+IF(AND(ISNUMBER(OFFSET('Sanitation Data'!$D$6,0,10*ROW('Sanitation Data'!D11))),'Data Summary'!CL17="Yes"),OFFSET('Sanitation Data'!$D$6,0,10*ROW('Sanitation Data'!D11)),NA())</f>
        <v>#N/A</v>
      </c>
      <c r="X17" s="526" t="e">
        <f ca="1">+IF(AND(ISNUMBER(OFFSET('Sanitation Data'!$D$10,0,10*ROW('Sanitation Data'!D11))),'Data Summary'!CM17="Yes"),OFFSET('Sanitation Data'!$D$10,0,10*ROW('Sanitation Data'!D11)),NA())</f>
        <v>#N/A</v>
      </c>
      <c r="Y17" s="526" t="e">
        <f ca="1">+IF(AND(ISNUMBER(OFFSET('Sanitation Data'!$D$11,0,10*ROW('Sanitation Data'!D11))),'Data Summary'!CN17="Yes"),OFFSET('Sanitation Data'!$D$11,0,10*ROW('Sanitation Data'!D11)),NA())</f>
        <v>#N/A</v>
      </c>
      <c r="Z17" s="526" t="e">
        <f ca="1">+IF(AND(ISNUMBER(OFFSET('Sanitation Data'!$D$12,0,10*ROW('Sanitation Data'!D11))),'Data Summary'!CO17="Yes"),OFFSET('Sanitation Data'!$D$12,0,10*ROW('Sanitation Data'!D11)),NA())</f>
        <v>#N/A</v>
      </c>
      <c r="AA17" s="526" t="e">
        <f ca="1">+IF(AND(ISNUMBER(OFFSET('Sanitation Data'!$E$4,0,10*ROW('Sanitation Data'!E11))),'Data Summary'!CP17="Yes"),100-OFFSET('Sanitation Data'!$E$4,0,10*ROW('Sanitation Data'!E11)),NA())</f>
        <v>#N/A</v>
      </c>
      <c r="AB17" s="526" t="e">
        <f ca="1">+IF(AND(ISNUMBER(OFFSET('Sanitation Data'!$E$6,0,10*ROW('Sanitation Data'!E11))),'Data Summary'!CQ17="Yes"),OFFSET('Sanitation Data'!$E$6,0,10*ROW('Sanitation Data'!E11)),NA())</f>
        <v>#N/A</v>
      </c>
      <c r="AC17" s="526" t="e">
        <f ca="1">+IF(AND(ISNUMBER(OFFSET('Sanitation Data'!$E$10,0,10*ROW('Sanitation Data'!E11))),'Data Summary'!CR17="Yes"),OFFSET('Sanitation Data'!$E$10,0,10*ROW('Sanitation Data'!E11)),NA())</f>
        <v>#N/A</v>
      </c>
      <c r="AD17" s="526" t="e">
        <f ca="1">+IF(AND(ISNUMBER(OFFSET('Sanitation Data'!$E$11,0,10*ROW('Sanitation Data'!E11))),'Data Summary'!CS17="Yes"),OFFSET('Sanitation Data'!$E$11,0,10*ROW('Sanitation Data'!E11)),NA())</f>
        <v>#N/A</v>
      </c>
      <c r="AE17" s="526" t="e">
        <f ca="1">+IF(AND(ISNUMBER(OFFSET('Sanitation Data'!$E$12,0,10*ROW('Sanitation Data'!E11))),'Data Summary'!CT17="Yes"),OFFSET('Sanitation Data'!$E$12,0,10*ROW('Sanitation Data'!E11)),NA())</f>
        <v>#N/A</v>
      </c>
      <c r="AF17" s="526" t="e">
        <f ca="1">+IF(AND(ISNUMBER(OFFSET('Sanitation Data'!$F$4,0,10*ROW('Sanitation Data'!F11))),'Data Summary'!CU17="Yes"),100-OFFSET('Sanitation Data'!$F$4,0,10*ROW('Sanitation Data'!F11)),NA())</f>
        <v>#N/A</v>
      </c>
      <c r="AG17" s="526" t="e">
        <f ca="1">+IF(AND(ISNUMBER(OFFSET('Sanitation Data'!$F$6,0,10*ROW('Sanitation Data'!F11))),'Data Summary'!CV17="Yes"),OFFSET('Sanitation Data'!$F$6,0,10*ROW('Sanitation Data'!F11)),NA())</f>
        <v>#N/A</v>
      </c>
      <c r="AH17" s="526" t="e">
        <f ca="1">+IF(AND(ISNUMBER(OFFSET('Sanitation Data'!$F$10,0,10*ROW('Sanitation Data'!F11))),'Data Summary'!CW17="Yes"),OFFSET('Sanitation Data'!$F$10,0,10*ROW('Sanitation Data'!F11)),NA())</f>
        <v>#N/A</v>
      </c>
      <c r="AI17" s="526" t="e">
        <f ca="1">+IF(AND(ISNUMBER(OFFSET('Sanitation Data'!$F$11,0,10*ROW('Sanitation Data'!F11))),'Data Summary'!CX17="Yes"),OFFSET('Sanitation Data'!$F$11,0,10*ROW('Sanitation Data'!F11)),NA())</f>
        <v>#N/A</v>
      </c>
      <c r="AJ17" s="526" t="e">
        <f ca="1">+IF(AND(ISNUMBER(OFFSET('Sanitation Data'!$F$12,0,10*ROW('Sanitation Data'!F11))),'Data Summary'!CY17="Yes"),OFFSET('Sanitation Data'!$F$12,0,10*ROW('Sanitation Data'!F11)),NA())</f>
        <v>#N/A</v>
      </c>
      <c r="AK17" s="526" t="e">
        <f ca="1">+IF(AND(ISNUMBER(OFFSET('Sanitation Data'!$G$4,0,10*ROW('Sanitation Data'!G11))),'Data Summary'!CZ17="Yes"),100-OFFSET('Sanitation Data'!$G$4,0,10*ROW('Sanitation Data'!G11)),NA())</f>
        <v>#N/A</v>
      </c>
      <c r="AL17" s="526" t="e">
        <f ca="1">+IF(AND(ISNUMBER(OFFSET('Sanitation Data'!$G$6,0,10*ROW('Sanitation Data'!G11))),'Data Summary'!DA17="Yes"),OFFSET('Sanitation Data'!$G$6,0,10*ROW('Sanitation Data'!G11)),NA())</f>
        <v>#N/A</v>
      </c>
      <c r="AM17" s="526" t="e">
        <f ca="1">+IF(AND(ISNUMBER(OFFSET('Sanitation Data'!$G$10,0,10*ROW('Sanitation Data'!G11))),'Data Summary'!DB17="Yes"),OFFSET('Sanitation Data'!$G$10,0,10*ROW('Sanitation Data'!G11)),NA())</f>
        <v>#N/A</v>
      </c>
      <c r="AN17" s="526" t="e">
        <f ca="1">+IF(AND(ISNUMBER(OFFSET('Sanitation Data'!$G$11,0,10*ROW('Sanitation Data'!G11))),'Data Summary'!DC17="Yes"),OFFSET('Sanitation Data'!$G$11,0,10*ROW('Sanitation Data'!G11)),NA())</f>
        <v>#N/A</v>
      </c>
      <c r="AO17" s="526" t="e">
        <f ca="1">+IF(AND(ISNUMBER(OFFSET('Sanitation Data'!$G$12,0,10*ROW('Sanitation Data'!G11))),'Data Summary'!DD17="Yes"),OFFSET('Sanitation Data'!$G$12,0,10*ROW('Sanitation Data'!G11)),NA())</f>
        <v>#N/A</v>
      </c>
      <c r="AP17" s="526" t="e">
        <f ca="1">+IF(AND(ISNUMBER(OFFSET('Sanitation Data'!$H$4,0,10*ROW('Sanitation Data'!H11))),'Data Summary'!DE17="Yes"),100-OFFSET('Sanitation Data'!$H$4,0,10*ROW('Sanitation Data'!H11)),NA())</f>
        <v>#N/A</v>
      </c>
      <c r="AQ17" s="526" t="e">
        <f ca="1">+IF(AND(ISNUMBER(OFFSET('Sanitation Data'!$H$6,0,10*ROW('Sanitation Data'!H11))),'Data Summary'!DF17="Yes"),OFFSET('Sanitation Data'!$H$6,0,10*ROW('Sanitation Data'!H11)),NA())</f>
        <v>#N/A</v>
      </c>
      <c r="AR17" s="526" t="e">
        <f ca="1">+IF(AND(ISNUMBER(OFFSET('Sanitation Data'!$H$10,0,10*ROW('Sanitation Data'!H11))),'Data Summary'!DG17="Yes"),OFFSET('Sanitation Data'!$H$10,0,10*ROW('Sanitation Data'!H11)),NA())</f>
        <v>#N/A</v>
      </c>
      <c r="AS17" s="526" t="e">
        <f ca="1">+IF(AND(ISNUMBER(OFFSET('Sanitation Data'!$H$11,0,10*ROW('Sanitation Data'!H11))),'Data Summary'!DH17="Yes"),OFFSET('Sanitation Data'!$H$11,0,10*ROW('Sanitation Data'!H11)),NA())</f>
        <v>#N/A</v>
      </c>
      <c r="AT17" s="526" t="e">
        <f ca="1">+IF(AND(ISNUMBER(OFFSET('Sanitation Data'!$H$12,0,10*ROW('Sanitation Data'!H11))),'Data Summary'!DI17="Yes"),OFFSET('Sanitation Data'!$H$12,0,10*ROW('Sanitation Data'!H11)),NA())</f>
        <v>#N/A</v>
      </c>
      <c r="AU17" s="526" t="e">
        <f ca="1">+IF(AND(ISNUMBER(OFFSET('Sanitation Data'!$I$4,0,10*ROW('Sanitation Data'!I11))),'Data Summary'!DJ17="Yes"),100-OFFSET('Sanitation Data'!$I$4,0,10*ROW('Sanitation Data'!I11)),NA())</f>
        <v>#N/A</v>
      </c>
      <c r="AV17" s="526" t="e">
        <f ca="1">+IF(AND(ISNUMBER(OFFSET('Sanitation Data'!$I$6,0,10*ROW('Sanitation Data'!I11))),'Data Summary'!DK17="Yes"),OFFSET('Sanitation Data'!$I$6,0,10*ROW('Sanitation Data'!I11)),NA())</f>
        <v>#N/A</v>
      </c>
      <c r="AW17" s="526" t="e">
        <f ca="1">+IF(AND(ISNUMBER(OFFSET('Sanitation Data'!$I$10,0,10*ROW('Sanitation Data'!I11))),'Data Summary'!DL17="Yes"),OFFSET('Sanitation Data'!$I$10,0,10*ROW('Sanitation Data'!I11)),NA())</f>
        <v>#N/A</v>
      </c>
      <c r="AX17" s="526" t="e">
        <f ca="1">+IF(AND(ISNUMBER(OFFSET('Sanitation Data'!$I$11,0,10*ROW('Sanitation Data'!I11))),'Data Summary'!DM17="Yes"),OFFSET('Sanitation Data'!$I$11,0,10*ROW('Sanitation Data'!I11)),NA())</f>
        <v>#N/A</v>
      </c>
      <c r="AY17" s="526" t="e">
        <f ca="1">+IF(AND(ISNUMBER(OFFSET('Sanitation Data'!$I$12,0,10*ROW('Sanitation Data'!I11))),'Data Summary'!DN17="Yes"),OFFSET('Sanitation Data'!$I$12,0,10*ROW('Sanitation Data'!I11)),NA())</f>
        <v>#N/A</v>
      </c>
      <c r="AZ17" s="527" t="e">
        <f ca="1">+IF(AND(ISNUMBER(OFFSET('Hygiene Data'!$D$5,0,10*ROW('Hygiene Data'!D11))),'Data Summary'!DO17="Yes"),OFFSET('Hygiene Data'!$D$5,0,10*ROW('Hygiene Data'!D11)),NA())</f>
        <v>#N/A</v>
      </c>
      <c r="BA17" s="527" t="e">
        <f ca="1">+IF(AND(ISNUMBER(OFFSET('Hygiene Data'!$D$7,0,10*ROW('Hygiene Data'!D11))),'Data Summary'!DP17="Yes"),OFFSET('Hygiene Data'!$D$7,0,10*ROW('Hygiene Data'!D11)),NA())</f>
        <v>#N/A</v>
      </c>
      <c r="BB17" s="527" t="e">
        <f ca="1">+IF(AND(ISNUMBER(OFFSET('Hygiene Data'!$D$9,0,10*ROW('Hygiene Data'!D11))),'Data Summary'!DQ17="Yes"),OFFSET('Hygiene Data'!$D$9,0,10*ROW('Hygiene Data'!D11)),NA())</f>
        <v>#N/A</v>
      </c>
      <c r="BC17" s="527" t="e">
        <f ca="1">+IF(AND(ISNUMBER(OFFSET('Hygiene Data'!$E$5,0,10*ROW('Hygiene Data'!E11))),'Data Summary'!DR17="Yes"),OFFSET('Hygiene Data'!$E$5,0,10*ROW('Hygiene Data'!E11)),NA())</f>
        <v>#N/A</v>
      </c>
      <c r="BD17" s="527" t="e">
        <f ca="1">+IF(AND(ISNUMBER(OFFSET('Hygiene Data'!$E$7,0,10*ROW('Hygiene Data'!E11))),'Data Summary'!DS17="Yes"),OFFSET('Hygiene Data'!$E$7,0,10*ROW('Hygiene Data'!E11)),NA())</f>
        <v>#N/A</v>
      </c>
      <c r="BE17" s="527" t="e">
        <f ca="1">+IF(AND(ISNUMBER(OFFSET('Hygiene Data'!$E$9,0,10*ROW('Hygiene Data'!E11))),'Data Summary'!DT17="Yes"),OFFSET('Hygiene Data'!$E$9,0,10*ROW('Hygiene Data'!E11)),NA())</f>
        <v>#N/A</v>
      </c>
      <c r="BF17" s="527" t="e">
        <f ca="1">+IF(AND(ISNUMBER(OFFSET('Hygiene Data'!$F$5,0,10*ROW('Hygiene Data'!F11))),'Data Summary'!DU17="Yes"),OFFSET('Hygiene Data'!$F$5,0,10*ROW('Hygiene Data'!F11)),NA())</f>
        <v>#N/A</v>
      </c>
      <c r="BG17" s="527" t="e">
        <f ca="1">+IF(AND(ISNUMBER(OFFSET('Hygiene Data'!$F$7,0,10*ROW('Hygiene Data'!F11))),'Data Summary'!DV17="Yes"),OFFSET('Hygiene Data'!$F$7,0,10*ROW('Hygiene Data'!F11)),NA())</f>
        <v>#N/A</v>
      </c>
      <c r="BH17" s="527" t="e">
        <f ca="1">+IF(AND(ISNUMBER(OFFSET('Hygiene Data'!$F$9,0,10*ROW('Hygiene Data'!F11))),'Data Summary'!DW17="Yes"),OFFSET('Hygiene Data'!$F$9,0,10*ROW('Hygiene Data'!F11)),NA())</f>
        <v>#N/A</v>
      </c>
      <c r="BI17" s="527" t="e">
        <f ca="1">+IF(AND(ISNUMBER(OFFSET('Hygiene Data'!$G$5,0,10*ROW('Hygiene Data'!G11))),'Data Summary'!DX17="Yes"),OFFSET('Hygiene Data'!$G$5,0,10*ROW('Hygiene Data'!G11)),NA())</f>
        <v>#N/A</v>
      </c>
      <c r="BJ17" s="527" t="e">
        <f ca="1">+IF(AND(ISNUMBER(OFFSET('Hygiene Data'!$G$7,0,10*ROW('Hygiene Data'!G11))),'Data Summary'!DY17="Yes"),OFFSET('Hygiene Data'!$G$7,0,10*ROW('Hygiene Data'!G11)),NA())</f>
        <v>#N/A</v>
      </c>
      <c r="BK17" s="527" t="e">
        <f ca="1">+IF(AND(ISNUMBER(OFFSET('Hygiene Data'!$G$9,0,10*ROW('Hygiene Data'!G11))),'Data Summary'!DZ17="Yes"),OFFSET('Hygiene Data'!$G$9,0,10*ROW('Hygiene Data'!G11)),NA())</f>
        <v>#N/A</v>
      </c>
      <c r="BL17" s="527" t="e">
        <f ca="1">+IF(AND(ISNUMBER(OFFSET('Hygiene Data'!$H$5,0,10*ROW('Hygiene Data'!H11))),'Data Summary'!EA17="Yes"),OFFSET('Hygiene Data'!$H$5,0,10*ROW('Hygiene Data'!H11)),NA())</f>
        <v>#N/A</v>
      </c>
      <c r="BM17" s="527" t="e">
        <f ca="1">+IF(AND(ISNUMBER(OFFSET('Hygiene Data'!$H$7,0,10*ROW('Hygiene Data'!H11))),'Data Summary'!EB17="Yes"),OFFSET('Hygiene Data'!$H$7,0,10*ROW('Hygiene Data'!H11)),NA())</f>
        <v>#N/A</v>
      </c>
      <c r="BN17" s="527" t="e">
        <f ca="1">+IF(AND(ISNUMBER(OFFSET('Hygiene Data'!$H$9,0,10*ROW('Hygiene Data'!H11))),'Data Summary'!EC17="Yes"),OFFSET('Hygiene Data'!$H$9,0,10*ROW('Hygiene Data'!H11)),NA())</f>
        <v>#N/A</v>
      </c>
      <c r="BO17" s="527" t="e">
        <f ca="1">+IF(AND(ISNUMBER(OFFSET('Hygiene Data'!$I$5,0,10*ROW('Hygiene Data'!I11))),'Data Summary'!ED17="Yes"),OFFSET('Hygiene Data'!$I$5,0,10*ROW('Hygiene Data'!I11)),NA())</f>
        <v>#N/A</v>
      </c>
      <c r="BP17" s="527" t="e">
        <f ca="1">+IF(AND(ISNUMBER(OFFSET('Hygiene Data'!$I$7,0,10*ROW('Hygiene Data'!I11))),'Data Summary'!EE17="Yes"),OFFSET('Hygiene Data'!$I$7,0,10*ROW('Hygiene Data'!I11)),NA())</f>
        <v>#N/A</v>
      </c>
      <c r="BQ17" s="527" t="e">
        <f ca="1">+IF(AND(ISNUMBER(OFFSET('Hygiene Data'!$I$9,0,10*ROW('Hygiene Data'!I11))),'Data Summary'!EF17="Yes"),OFFSET('Hygiene Data'!$I$9,0,10*ROW('Hygiene Data'!I11)),NA())</f>
        <v>#N/A</v>
      </c>
    </row>
    <row r="18" spans="1:69" x14ac:dyDescent="0.25">
      <c r="A18" s="523" t="e">
        <f ca="1">+RIGHT('Data Summary'!A18,LEN('Data Summary'!A18)-9)</f>
        <v>#VALUE!</v>
      </c>
      <c r="B18" s="497" t="str">
        <f ca="1">+IF(ISTEXT('Data Summary'!B18),'Data Summary'!B18,"")</f>
        <v/>
      </c>
      <c r="C18" s="524" t="e">
        <f ca="1">+VALUE('Data Summary'!C18)</f>
        <v>#VALUE!</v>
      </c>
      <c r="D18" s="525" t="e">
        <f ca="1">+IF(AND(ISNUMBER(OFFSET('Water Data'!$D$4,0,10*ROW('Water Data'!D12))),'Data Summary'!BS18="Yes"),100-OFFSET('Water Data'!$D$4,0,10*ROW('Water Data'!D12)),NA())</f>
        <v>#N/A</v>
      </c>
      <c r="E18" s="525" t="e">
        <f ca="1">+IF(AND(ISNUMBER(OFFSET('Water Data'!$D$6,0,10*ROW('Water Data'!D12))),'Data Summary'!BT18="Yes"),OFFSET('Water Data'!$D$6,0,10*ROW('Water Data'!D12)),NA())</f>
        <v>#N/A</v>
      </c>
      <c r="F18" s="525" t="e">
        <f ca="1">+IF(AND(ISNUMBER(OFFSET('Water Data'!$D$9,0,10*ROW('Water Data'!D12))),'Data Summary'!BU18="Yes"),OFFSET('Water Data'!$D$9,0,10*ROW('Water Data'!D12)),NA())</f>
        <v>#N/A</v>
      </c>
      <c r="G18" s="525" t="e">
        <f ca="1">+IF(AND(ISNUMBER(OFFSET('Water Data'!$E$4,0,10*ROW('Water Data'!E12))),'Data Summary'!BV18="Yes"),100-OFFSET('Water Data'!$E$4,0,10*ROW('Water Data'!E12)),NA())</f>
        <v>#N/A</v>
      </c>
      <c r="H18" s="525" t="e">
        <f ca="1">+IF(AND(ISNUMBER(OFFSET('Water Data'!$E$6,0,10*ROW('Water Data'!E12))),'Data Summary'!BW18="Yes"),OFFSET('Water Data'!$E$6,0,10*ROW('Water Data'!E12)),NA())</f>
        <v>#N/A</v>
      </c>
      <c r="I18" s="525" t="e">
        <f ca="1">+IF(AND(ISNUMBER(OFFSET('Water Data'!$E$9,0,10*ROW('Water Data'!E12))),'Data Summary'!BX18="Yes"),OFFSET('Water Data'!$E$9,0,10*ROW('Water Data'!E12)),NA())</f>
        <v>#N/A</v>
      </c>
      <c r="J18" s="525" t="e">
        <f ca="1">+IF(AND(ISNUMBER(OFFSET('Water Data'!$F$4,0,10*ROW('Water Data'!F12))),'Data Summary'!BY18="Yes"),100-OFFSET('Water Data'!$F$4,0,10*ROW('Water Data'!F12)),NA())</f>
        <v>#N/A</v>
      </c>
      <c r="K18" s="525" t="e">
        <f ca="1">+IF(AND(ISNUMBER(OFFSET('Water Data'!$F$6,0,10*ROW('Water Data'!F12))),'Data Summary'!BZ18="Yes"),OFFSET('Water Data'!$F$6,0,10*ROW('Water Data'!F12)),NA())</f>
        <v>#N/A</v>
      </c>
      <c r="L18" s="525" t="e">
        <f ca="1">+IF(AND(ISNUMBER(OFFSET('Water Data'!$F$9,0,10*ROW('Water Data'!F12))),'Data Summary'!CA18="Yes"),OFFSET('Water Data'!$F$9,0,10*ROW('Water Data'!F12)),NA())</f>
        <v>#N/A</v>
      </c>
      <c r="M18" s="525" t="e">
        <f ca="1">+IF(AND(ISNUMBER(OFFSET('Water Data'!$G$4,0,10*ROW('Water Data'!G12))),'Data Summary'!CB18="Yes"),100-OFFSET('Water Data'!$G$4,0,10*ROW('Water Data'!G12)),NA())</f>
        <v>#N/A</v>
      </c>
      <c r="N18" s="525" t="e">
        <f ca="1">+IF(AND(ISNUMBER(OFFSET('Water Data'!$G$6,0,10*ROW('Water Data'!G12))),'Data Summary'!CC18="Yes"),OFFSET('Water Data'!$G$6,0,10*ROW('Water Data'!G12)),NA())</f>
        <v>#N/A</v>
      </c>
      <c r="O18" s="525" t="e">
        <f ca="1">+IF(AND(ISNUMBER(OFFSET('Water Data'!$G$9,0,10*ROW('Water Data'!G12))),'Data Summary'!CD18="Yes"),OFFSET('Water Data'!$G$9,0,10*ROW('Water Data'!G12)),NA())</f>
        <v>#N/A</v>
      </c>
      <c r="P18" s="525" t="e">
        <f ca="1">+IF(AND(ISNUMBER(OFFSET('Water Data'!$H$4,0,10*ROW('Water Data'!H12))),'Data Summary'!CE18="Yes"),100-OFFSET('Water Data'!$H$4,0,10*ROW('Water Data'!H12)),NA())</f>
        <v>#N/A</v>
      </c>
      <c r="Q18" s="525" t="e">
        <f ca="1">+IF(AND(ISNUMBER(OFFSET('Water Data'!$H$6,0,10*ROW('Water Data'!H12))),'Data Summary'!CF18="Yes"),OFFSET('Water Data'!$H$6,0,10*ROW('Water Data'!H12)),NA())</f>
        <v>#N/A</v>
      </c>
      <c r="R18" s="525" t="e">
        <f ca="1">+IF(AND(ISNUMBER(OFFSET('Water Data'!$H$9,0,10*ROW('Water Data'!H12))),'Data Summary'!CG18="Yes"),OFFSET('Water Data'!$H$9,0,10*ROW('Water Data'!H12)),NA())</f>
        <v>#N/A</v>
      </c>
      <c r="S18" s="525" t="e">
        <f ca="1">+IF(AND(ISNUMBER(OFFSET('Water Data'!$I$4,0,10*ROW('Water Data'!I12))),'Data Summary'!CH18="Yes"),100-OFFSET('Water Data'!$I$4,0,10*ROW('Water Data'!I12)),NA())</f>
        <v>#N/A</v>
      </c>
      <c r="T18" s="525" t="e">
        <f ca="1">+IF(AND(ISNUMBER(OFFSET('Water Data'!$I$6,0,10*ROW('Water Data'!I12))),'Data Summary'!CI18="Yes"),OFFSET('Water Data'!$I$6,0,10*ROW('Water Data'!I12)),NA())</f>
        <v>#N/A</v>
      </c>
      <c r="U18" s="525" t="e">
        <f ca="1">+IF(AND(ISNUMBER(OFFSET('Water Data'!$I$9,0,10*ROW('Water Data'!I12))),'Data Summary'!CJ18="Yes"),OFFSET('Water Data'!$I$9,0,10*ROW('Water Data'!I12)),NA())</f>
        <v>#N/A</v>
      </c>
      <c r="V18" s="526" t="e">
        <f ca="1">+IF(AND(ISNUMBER(OFFSET('Sanitation Data'!$D$4,0,10*ROW('Sanitation Data'!D12))),'Data Summary'!CK18="Yes"),100-OFFSET('Sanitation Data'!$D$4,0,10*ROW('Sanitation Data'!D12)),NA())</f>
        <v>#N/A</v>
      </c>
      <c r="W18" s="526" t="e">
        <f ca="1">+IF(AND(ISNUMBER(OFFSET('Sanitation Data'!$D$6,0,10*ROW('Sanitation Data'!D12))),'Data Summary'!CL18="Yes"),OFFSET('Sanitation Data'!$D$6,0,10*ROW('Sanitation Data'!D12)),NA())</f>
        <v>#N/A</v>
      </c>
      <c r="X18" s="526" t="e">
        <f ca="1">+IF(AND(ISNUMBER(OFFSET('Sanitation Data'!$D$10,0,10*ROW('Sanitation Data'!D12))),'Data Summary'!CM18="Yes"),OFFSET('Sanitation Data'!$D$10,0,10*ROW('Sanitation Data'!D12)),NA())</f>
        <v>#N/A</v>
      </c>
      <c r="Y18" s="526" t="e">
        <f ca="1">+IF(AND(ISNUMBER(OFFSET('Sanitation Data'!$D$11,0,10*ROW('Sanitation Data'!D12))),'Data Summary'!CN18="Yes"),OFFSET('Sanitation Data'!$D$11,0,10*ROW('Sanitation Data'!D12)),NA())</f>
        <v>#N/A</v>
      </c>
      <c r="Z18" s="526" t="e">
        <f ca="1">+IF(AND(ISNUMBER(OFFSET('Sanitation Data'!$D$12,0,10*ROW('Sanitation Data'!D12))),'Data Summary'!CO18="Yes"),OFFSET('Sanitation Data'!$D$12,0,10*ROW('Sanitation Data'!D12)),NA())</f>
        <v>#N/A</v>
      </c>
      <c r="AA18" s="526" t="e">
        <f ca="1">+IF(AND(ISNUMBER(OFFSET('Sanitation Data'!$E$4,0,10*ROW('Sanitation Data'!E12))),'Data Summary'!CP18="Yes"),100-OFFSET('Sanitation Data'!$E$4,0,10*ROW('Sanitation Data'!E12)),NA())</f>
        <v>#N/A</v>
      </c>
      <c r="AB18" s="526" t="e">
        <f ca="1">+IF(AND(ISNUMBER(OFFSET('Sanitation Data'!$E$6,0,10*ROW('Sanitation Data'!E12))),'Data Summary'!CQ18="Yes"),OFFSET('Sanitation Data'!$E$6,0,10*ROW('Sanitation Data'!E12)),NA())</f>
        <v>#N/A</v>
      </c>
      <c r="AC18" s="526" t="e">
        <f ca="1">+IF(AND(ISNUMBER(OFFSET('Sanitation Data'!$E$10,0,10*ROW('Sanitation Data'!E12))),'Data Summary'!CR18="Yes"),OFFSET('Sanitation Data'!$E$10,0,10*ROW('Sanitation Data'!E12)),NA())</f>
        <v>#N/A</v>
      </c>
      <c r="AD18" s="526" t="e">
        <f ca="1">+IF(AND(ISNUMBER(OFFSET('Sanitation Data'!$E$11,0,10*ROW('Sanitation Data'!E12))),'Data Summary'!CS18="Yes"),OFFSET('Sanitation Data'!$E$11,0,10*ROW('Sanitation Data'!E12)),NA())</f>
        <v>#N/A</v>
      </c>
      <c r="AE18" s="526" t="e">
        <f ca="1">+IF(AND(ISNUMBER(OFFSET('Sanitation Data'!$E$12,0,10*ROW('Sanitation Data'!E12))),'Data Summary'!CT18="Yes"),OFFSET('Sanitation Data'!$E$12,0,10*ROW('Sanitation Data'!E12)),NA())</f>
        <v>#N/A</v>
      </c>
      <c r="AF18" s="526" t="e">
        <f ca="1">+IF(AND(ISNUMBER(OFFSET('Sanitation Data'!$F$4,0,10*ROW('Sanitation Data'!F12))),'Data Summary'!CU18="Yes"),100-OFFSET('Sanitation Data'!$F$4,0,10*ROW('Sanitation Data'!F12)),NA())</f>
        <v>#N/A</v>
      </c>
      <c r="AG18" s="526" t="e">
        <f ca="1">+IF(AND(ISNUMBER(OFFSET('Sanitation Data'!$F$6,0,10*ROW('Sanitation Data'!F12))),'Data Summary'!CV18="Yes"),OFFSET('Sanitation Data'!$F$6,0,10*ROW('Sanitation Data'!F12)),NA())</f>
        <v>#N/A</v>
      </c>
      <c r="AH18" s="526" t="e">
        <f ca="1">+IF(AND(ISNUMBER(OFFSET('Sanitation Data'!$F$10,0,10*ROW('Sanitation Data'!F12))),'Data Summary'!CW18="Yes"),OFFSET('Sanitation Data'!$F$10,0,10*ROW('Sanitation Data'!F12)),NA())</f>
        <v>#N/A</v>
      </c>
      <c r="AI18" s="526" t="e">
        <f ca="1">+IF(AND(ISNUMBER(OFFSET('Sanitation Data'!$F$11,0,10*ROW('Sanitation Data'!F12))),'Data Summary'!CX18="Yes"),OFFSET('Sanitation Data'!$F$11,0,10*ROW('Sanitation Data'!F12)),NA())</f>
        <v>#N/A</v>
      </c>
      <c r="AJ18" s="526" t="e">
        <f ca="1">+IF(AND(ISNUMBER(OFFSET('Sanitation Data'!$F$12,0,10*ROW('Sanitation Data'!F12))),'Data Summary'!CY18="Yes"),OFFSET('Sanitation Data'!$F$12,0,10*ROW('Sanitation Data'!F12)),NA())</f>
        <v>#N/A</v>
      </c>
      <c r="AK18" s="526" t="e">
        <f ca="1">+IF(AND(ISNUMBER(OFFSET('Sanitation Data'!$G$4,0,10*ROW('Sanitation Data'!G12))),'Data Summary'!CZ18="Yes"),100-OFFSET('Sanitation Data'!$G$4,0,10*ROW('Sanitation Data'!G12)),NA())</f>
        <v>#N/A</v>
      </c>
      <c r="AL18" s="526" t="e">
        <f ca="1">+IF(AND(ISNUMBER(OFFSET('Sanitation Data'!$G$6,0,10*ROW('Sanitation Data'!G12))),'Data Summary'!DA18="Yes"),OFFSET('Sanitation Data'!$G$6,0,10*ROW('Sanitation Data'!G12)),NA())</f>
        <v>#N/A</v>
      </c>
      <c r="AM18" s="526" t="e">
        <f ca="1">+IF(AND(ISNUMBER(OFFSET('Sanitation Data'!$G$10,0,10*ROW('Sanitation Data'!G12))),'Data Summary'!DB18="Yes"),OFFSET('Sanitation Data'!$G$10,0,10*ROW('Sanitation Data'!G12)),NA())</f>
        <v>#N/A</v>
      </c>
      <c r="AN18" s="526" t="e">
        <f ca="1">+IF(AND(ISNUMBER(OFFSET('Sanitation Data'!$G$11,0,10*ROW('Sanitation Data'!G12))),'Data Summary'!DC18="Yes"),OFFSET('Sanitation Data'!$G$11,0,10*ROW('Sanitation Data'!G12)),NA())</f>
        <v>#N/A</v>
      </c>
      <c r="AO18" s="526" t="e">
        <f ca="1">+IF(AND(ISNUMBER(OFFSET('Sanitation Data'!$G$12,0,10*ROW('Sanitation Data'!G12))),'Data Summary'!DD18="Yes"),OFFSET('Sanitation Data'!$G$12,0,10*ROW('Sanitation Data'!G12)),NA())</f>
        <v>#N/A</v>
      </c>
      <c r="AP18" s="526" t="e">
        <f ca="1">+IF(AND(ISNUMBER(OFFSET('Sanitation Data'!$H$4,0,10*ROW('Sanitation Data'!H12))),'Data Summary'!DE18="Yes"),100-OFFSET('Sanitation Data'!$H$4,0,10*ROW('Sanitation Data'!H12)),NA())</f>
        <v>#N/A</v>
      </c>
      <c r="AQ18" s="526" t="e">
        <f ca="1">+IF(AND(ISNUMBER(OFFSET('Sanitation Data'!$H$6,0,10*ROW('Sanitation Data'!H12))),'Data Summary'!DF18="Yes"),OFFSET('Sanitation Data'!$H$6,0,10*ROW('Sanitation Data'!H12)),NA())</f>
        <v>#N/A</v>
      </c>
      <c r="AR18" s="526" t="e">
        <f ca="1">+IF(AND(ISNUMBER(OFFSET('Sanitation Data'!$H$10,0,10*ROW('Sanitation Data'!H12))),'Data Summary'!DG18="Yes"),OFFSET('Sanitation Data'!$H$10,0,10*ROW('Sanitation Data'!H12)),NA())</f>
        <v>#N/A</v>
      </c>
      <c r="AS18" s="526" t="e">
        <f ca="1">+IF(AND(ISNUMBER(OFFSET('Sanitation Data'!$H$11,0,10*ROW('Sanitation Data'!H12))),'Data Summary'!DH18="Yes"),OFFSET('Sanitation Data'!$H$11,0,10*ROW('Sanitation Data'!H12)),NA())</f>
        <v>#N/A</v>
      </c>
      <c r="AT18" s="526" t="e">
        <f ca="1">+IF(AND(ISNUMBER(OFFSET('Sanitation Data'!$H$12,0,10*ROW('Sanitation Data'!H12))),'Data Summary'!DI18="Yes"),OFFSET('Sanitation Data'!$H$12,0,10*ROW('Sanitation Data'!H12)),NA())</f>
        <v>#N/A</v>
      </c>
      <c r="AU18" s="526" t="e">
        <f ca="1">+IF(AND(ISNUMBER(OFFSET('Sanitation Data'!$I$4,0,10*ROW('Sanitation Data'!I12))),'Data Summary'!DJ18="Yes"),100-OFFSET('Sanitation Data'!$I$4,0,10*ROW('Sanitation Data'!I12)),NA())</f>
        <v>#N/A</v>
      </c>
      <c r="AV18" s="526" t="e">
        <f ca="1">+IF(AND(ISNUMBER(OFFSET('Sanitation Data'!$I$6,0,10*ROW('Sanitation Data'!I12))),'Data Summary'!DK18="Yes"),OFFSET('Sanitation Data'!$I$6,0,10*ROW('Sanitation Data'!I12)),NA())</f>
        <v>#N/A</v>
      </c>
      <c r="AW18" s="526" t="e">
        <f ca="1">+IF(AND(ISNUMBER(OFFSET('Sanitation Data'!$I$10,0,10*ROW('Sanitation Data'!I12))),'Data Summary'!DL18="Yes"),OFFSET('Sanitation Data'!$I$10,0,10*ROW('Sanitation Data'!I12)),NA())</f>
        <v>#N/A</v>
      </c>
      <c r="AX18" s="526" t="e">
        <f ca="1">+IF(AND(ISNUMBER(OFFSET('Sanitation Data'!$I$11,0,10*ROW('Sanitation Data'!I12))),'Data Summary'!DM18="Yes"),OFFSET('Sanitation Data'!$I$11,0,10*ROW('Sanitation Data'!I12)),NA())</f>
        <v>#N/A</v>
      </c>
      <c r="AY18" s="526" t="e">
        <f ca="1">+IF(AND(ISNUMBER(OFFSET('Sanitation Data'!$I$12,0,10*ROW('Sanitation Data'!I12))),'Data Summary'!DN18="Yes"),OFFSET('Sanitation Data'!$I$12,0,10*ROW('Sanitation Data'!I12)),NA())</f>
        <v>#N/A</v>
      </c>
      <c r="AZ18" s="527" t="e">
        <f ca="1">+IF(AND(ISNUMBER(OFFSET('Hygiene Data'!$D$5,0,10*ROW('Hygiene Data'!D12))),'Data Summary'!DO18="Yes"),OFFSET('Hygiene Data'!$D$5,0,10*ROW('Hygiene Data'!D12)),NA())</f>
        <v>#N/A</v>
      </c>
      <c r="BA18" s="527" t="e">
        <f ca="1">+IF(AND(ISNUMBER(OFFSET('Hygiene Data'!$D$7,0,10*ROW('Hygiene Data'!D12))),'Data Summary'!DP18="Yes"),OFFSET('Hygiene Data'!$D$7,0,10*ROW('Hygiene Data'!D12)),NA())</f>
        <v>#N/A</v>
      </c>
      <c r="BB18" s="527" t="e">
        <f ca="1">+IF(AND(ISNUMBER(OFFSET('Hygiene Data'!$D$9,0,10*ROW('Hygiene Data'!D12))),'Data Summary'!DQ18="Yes"),OFFSET('Hygiene Data'!$D$9,0,10*ROW('Hygiene Data'!D12)),NA())</f>
        <v>#N/A</v>
      </c>
      <c r="BC18" s="527" t="e">
        <f ca="1">+IF(AND(ISNUMBER(OFFSET('Hygiene Data'!$E$5,0,10*ROW('Hygiene Data'!E12))),'Data Summary'!DR18="Yes"),OFFSET('Hygiene Data'!$E$5,0,10*ROW('Hygiene Data'!E12)),NA())</f>
        <v>#N/A</v>
      </c>
      <c r="BD18" s="527" t="e">
        <f ca="1">+IF(AND(ISNUMBER(OFFSET('Hygiene Data'!$E$7,0,10*ROW('Hygiene Data'!E12))),'Data Summary'!DS18="Yes"),OFFSET('Hygiene Data'!$E$7,0,10*ROW('Hygiene Data'!E12)),NA())</f>
        <v>#N/A</v>
      </c>
      <c r="BE18" s="527" t="e">
        <f ca="1">+IF(AND(ISNUMBER(OFFSET('Hygiene Data'!$E$9,0,10*ROW('Hygiene Data'!E12))),'Data Summary'!DT18="Yes"),OFFSET('Hygiene Data'!$E$9,0,10*ROW('Hygiene Data'!E12)),NA())</f>
        <v>#N/A</v>
      </c>
      <c r="BF18" s="527" t="e">
        <f ca="1">+IF(AND(ISNUMBER(OFFSET('Hygiene Data'!$F$5,0,10*ROW('Hygiene Data'!F12))),'Data Summary'!DU18="Yes"),OFFSET('Hygiene Data'!$F$5,0,10*ROW('Hygiene Data'!F12)),NA())</f>
        <v>#N/A</v>
      </c>
      <c r="BG18" s="527" t="e">
        <f ca="1">+IF(AND(ISNUMBER(OFFSET('Hygiene Data'!$F$7,0,10*ROW('Hygiene Data'!F12))),'Data Summary'!DV18="Yes"),OFFSET('Hygiene Data'!$F$7,0,10*ROW('Hygiene Data'!F12)),NA())</f>
        <v>#N/A</v>
      </c>
      <c r="BH18" s="527" t="e">
        <f ca="1">+IF(AND(ISNUMBER(OFFSET('Hygiene Data'!$F$9,0,10*ROW('Hygiene Data'!F12))),'Data Summary'!DW18="Yes"),OFFSET('Hygiene Data'!$F$9,0,10*ROW('Hygiene Data'!F12)),NA())</f>
        <v>#N/A</v>
      </c>
      <c r="BI18" s="527" t="e">
        <f ca="1">+IF(AND(ISNUMBER(OFFSET('Hygiene Data'!$G$5,0,10*ROW('Hygiene Data'!G12))),'Data Summary'!DX18="Yes"),OFFSET('Hygiene Data'!$G$5,0,10*ROW('Hygiene Data'!G12)),NA())</f>
        <v>#N/A</v>
      </c>
      <c r="BJ18" s="527" t="e">
        <f ca="1">+IF(AND(ISNUMBER(OFFSET('Hygiene Data'!$G$7,0,10*ROW('Hygiene Data'!G12))),'Data Summary'!DY18="Yes"),OFFSET('Hygiene Data'!$G$7,0,10*ROW('Hygiene Data'!G12)),NA())</f>
        <v>#N/A</v>
      </c>
      <c r="BK18" s="527" t="e">
        <f ca="1">+IF(AND(ISNUMBER(OFFSET('Hygiene Data'!$G$9,0,10*ROW('Hygiene Data'!G12))),'Data Summary'!DZ18="Yes"),OFFSET('Hygiene Data'!$G$9,0,10*ROW('Hygiene Data'!G12)),NA())</f>
        <v>#N/A</v>
      </c>
      <c r="BL18" s="527" t="e">
        <f ca="1">+IF(AND(ISNUMBER(OFFSET('Hygiene Data'!$H$5,0,10*ROW('Hygiene Data'!H12))),'Data Summary'!EA18="Yes"),OFFSET('Hygiene Data'!$H$5,0,10*ROW('Hygiene Data'!H12)),NA())</f>
        <v>#N/A</v>
      </c>
      <c r="BM18" s="527" t="e">
        <f ca="1">+IF(AND(ISNUMBER(OFFSET('Hygiene Data'!$H$7,0,10*ROW('Hygiene Data'!H12))),'Data Summary'!EB18="Yes"),OFFSET('Hygiene Data'!$H$7,0,10*ROW('Hygiene Data'!H12)),NA())</f>
        <v>#N/A</v>
      </c>
      <c r="BN18" s="527" t="e">
        <f ca="1">+IF(AND(ISNUMBER(OFFSET('Hygiene Data'!$H$9,0,10*ROW('Hygiene Data'!H12))),'Data Summary'!EC18="Yes"),OFFSET('Hygiene Data'!$H$9,0,10*ROW('Hygiene Data'!H12)),NA())</f>
        <v>#N/A</v>
      </c>
      <c r="BO18" s="527" t="e">
        <f ca="1">+IF(AND(ISNUMBER(OFFSET('Hygiene Data'!$I$5,0,10*ROW('Hygiene Data'!I12))),'Data Summary'!ED18="Yes"),OFFSET('Hygiene Data'!$I$5,0,10*ROW('Hygiene Data'!I12)),NA())</f>
        <v>#N/A</v>
      </c>
      <c r="BP18" s="527" t="e">
        <f ca="1">+IF(AND(ISNUMBER(OFFSET('Hygiene Data'!$I$7,0,10*ROW('Hygiene Data'!I12))),'Data Summary'!EE18="Yes"),OFFSET('Hygiene Data'!$I$7,0,10*ROW('Hygiene Data'!I12)),NA())</f>
        <v>#N/A</v>
      </c>
      <c r="BQ18" s="527" t="e">
        <f ca="1">+IF(AND(ISNUMBER(OFFSET('Hygiene Data'!$I$9,0,10*ROW('Hygiene Data'!I12))),'Data Summary'!EF18="Yes"),OFFSET('Hygiene Data'!$I$9,0,10*ROW('Hygiene Data'!I12)),NA())</f>
        <v>#N/A</v>
      </c>
    </row>
    <row r="19" spans="1:69" x14ac:dyDescent="0.25">
      <c r="A19" s="523" t="e">
        <f ca="1">+RIGHT('Data Summary'!A19,LEN('Data Summary'!A19)-9)</f>
        <v>#VALUE!</v>
      </c>
      <c r="B19" s="497" t="str">
        <f ca="1">+IF(ISTEXT('Data Summary'!B19),'Data Summary'!B19,"")</f>
        <v/>
      </c>
      <c r="C19" s="524" t="e">
        <f ca="1">+VALUE('Data Summary'!C19)</f>
        <v>#VALUE!</v>
      </c>
      <c r="D19" s="525" t="e">
        <f ca="1">+IF(AND(ISNUMBER(OFFSET('Water Data'!$D$4,0,10*ROW('Water Data'!D13))),'Data Summary'!BS19="Yes"),100-OFFSET('Water Data'!$D$4,0,10*ROW('Water Data'!D13)),NA())</f>
        <v>#N/A</v>
      </c>
      <c r="E19" s="525" t="e">
        <f ca="1">+IF(AND(ISNUMBER(OFFSET('Water Data'!$D$6,0,10*ROW('Water Data'!D13))),'Data Summary'!BT19="Yes"),OFFSET('Water Data'!$D$6,0,10*ROW('Water Data'!D13)),NA())</f>
        <v>#N/A</v>
      </c>
      <c r="F19" s="525" t="e">
        <f ca="1">+IF(AND(ISNUMBER(OFFSET('Water Data'!$D$9,0,10*ROW('Water Data'!D13))),'Data Summary'!BU19="Yes"),OFFSET('Water Data'!$D$9,0,10*ROW('Water Data'!D13)),NA())</f>
        <v>#N/A</v>
      </c>
      <c r="G19" s="525" t="e">
        <f ca="1">+IF(AND(ISNUMBER(OFFSET('Water Data'!$E$4,0,10*ROW('Water Data'!E13))),'Data Summary'!BV19="Yes"),100-OFFSET('Water Data'!$E$4,0,10*ROW('Water Data'!E13)),NA())</f>
        <v>#N/A</v>
      </c>
      <c r="H19" s="525" t="e">
        <f ca="1">+IF(AND(ISNUMBER(OFFSET('Water Data'!$E$6,0,10*ROW('Water Data'!E13))),'Data Summary'!BW19="Yes"),OFFSET('Water Data'!$E$6,0,10*ROW('Water Data'!E13)),NA())</f>
        <v>#N/A</v>
      </c>
      <c r="I19" s="525" t="e">
        <f ca="1">+IF(AND(ISNUMBER(OFFSET('Water Data'!$E$9,0,10*ROW('Water Data'!E13))),'Data Summary'!BX19="Yes"),OFFSET('Water Data'!$E$9,0,10*ROW('Water Data'!E13)),NA())</f>
        <v>#N/A</v>
      </c>
      <c r="J19" s="525" t="e">
        <f ca="1">+IF(AND(ISNUMBER(OFFSET('Water Data'!$F$4,0,10*ROW('Water Data'!F13))),'Data Summary'!BY19="Yes"),100-OFFSET('Water Data'!$F$4,0,10*ROW('Water Data'!F13)),NA())</f>
        <v>#N/A</v>
      </c>
      <c r="K19" s="525" t="e">
        <f ca="1">+IF(AND(ISNUMBER(OFFSET('Water Data'!$F$6,0,10*ROW('Water Data'!F13))),'Data Summary'!BZ19="Yes"),OFFSET('Water Data'!$F$6,0,10*ROW('Water Data'!F13)),NA())</f>
        <v>#N/A</v>
      </c>
      <c r="L19" s="525" t="e">
        <f ca="1">+IF(AND(ISNUMBER(OFFSET('Water Data'!$F$9,0,10*ROW('Water Data'!F13))),'Data Summary'!CA19="Yes"),OFFSET('Water Data'!$F$9,0,10*ROW('Water Data'!F13)),NA())</f>
        <v>#N/A</v>
      </c>
      <c r="M19" s="525" t="e">
        <f ca="1">+IF(AND(ISNUMBER(OFFSET('Water Data'!$G$4,0,10*ROW('Water Data'!G13))),'Data Summary'!CB19="Yes"),100-OFFSET('Water Data'!$G$4,0,10*ROW('Water Data'!G13)),NA())</f>
        <v>#N/A</v>
      </c>
      <c r="N19" s="525" t="e">
        <f ca="1">+IF(AND(ISNUMBER(OFFSET('Water Data'!$G$6,0,10*ROW('Water Data'!G13))),'Data Summary'!CC19="Yes"),OFFSET('Water Data'!$G$6,0,10*ROW('Water Data'!G13)),NA())</f>
        <v>#N/A</v>
      </c>
      <c r="O19" s="525" t="e">
        <f ca="1">+IF(AND(ISNUMBER(OFFSET('Water Data'!$G$9,0,10*ROW('Water Data'!G13))),'Data Summary'!CD19="Yes"),OFFSET('Water Data'!$G$9,0,10*ROW('Water Data'!G13)),NA())</f>
        <v>#N/A</v>
      </c>
      <c r="P19" s="525" t="e">
        <f ca="1">+IF(AND(ISNUMBER(OFFSET('Water Data'!$H$4,0,10*ROW('Water Data'!H13))),'Data Summary'!CE19="Yes"),100-OFFSET('Water Data'!$H$4,0,10*ROW('Water Data'!H13)),NA())</f>
        <v>#N/A</v>
      </c>
      <c r="Q19" s="525" t="e">
        <f ca="1">+IF(AND(ISNUMBER(OFFSET('Water Data'!$H$6,0,10*ROW('Water Data'!H13))),'Data Summary'!CF19="Yes"),OFFSET('Water Data'!$H$6,0,10*ROW('Water Data'!H13)),NA())</f>
        <v>#N/A</v>
      </c>
      <c r="R19" s="525" t="e">
        <f ca="1">+IF(AND(ISNUMBER(OFFSET('Water Data'!$H$9,0,10*ROW('Water Data'!H13))),'Data Summary'!CG19="Yes"),OFFSET('Water Data'!$H$9,0,10*ROW('Water Data'!H13)),NA())</f>
        <v>#N/A</v>
      </c>
      <c r="S19" s="525" t="e">
        <f ca="1">+IF(AND(ISNUMBER(OFFSET('Water Data'!$I$4,0,10*ROW('Water Data'!I13))),'Data Summary'!CH19="Yes"),100-OFFSET('Water Data'!$I$4,0,10*ROW('Water Data'!I13)),NA())</f>
        <v>#N/A</v>
      </c>
      <c r="T19" s="525" t="e">
        <f ca="1">+IF(AND(ISNUMBER(OFFSET('Water Data'!$I$6,0,10*ROW('Water Data'!I13))),'Data Summary'!CI19="Yes"),OFFSET('Water Data'!$I$6,0,10*ROW('Water Data'!I13)),NA())</f>
        <v>#N/A</v>
      </c>
      <c r="U19" s="525" t="e">
        <f ca="1">+IF(AND(ISNUMBER(OFFSET('Water Data'!$I$9,0,10*ROW('Water Data'!I13))),'Data Summary'!CJ19="Yes"),OFFSET('Water Data'!$I$9,0,10*ROW('Water Data'!I13)),NA())</f>
        <v>#N/A</v>
      </c>
      <c r="V19" s="526" t="e">
        <f ca="1">+IF(AND(ISNUMBER(OFFSET('Sanitation Data'!$D$4,0,10*ROW('Sanitation Data'!D13))),'Data Summary'!CK19="Yes"),100-OFFSET('Sanitation Data'!$D$4,0,10*ROW('Sanitation Data'!D13)),NA())</f>
        <v>#N/A</v>
      </c>
      <c r="W19" s="526" t="e">
        <f ca="1">+IF(AND(ISNUMBER(OFFSET('Sanitation Data'!$D$6,0,10*ROW('Sanitation Data'!D13))),'Data Summary'!CL19="Yes"),OFFSET('Sanitation Data'!$D$6,0,10*ROW('Sanitation Data'!D13)),NA())</f>
        <v>#N/A</v>
      </c>
      <c r="X19" s="526" t="e">
        <f ca="1">+IF(AND(ISNUMBER(OFFSET('Sanitation Data'!$D$10,0,10*ROW('Sanitation Data'!D13))),'Data Summary'!CM19="Yes"),OFFSET('Sanitation Data'!$D$10,0,10*ROW('Sanitation Data'!D13)),NA())</f>
        <v>#N/A</v>
      </c>
      <c r="Y19" s="526" t="e">
        <f ca="1">+IF(AND(ISNUMBER(OFFSET('Sanitation Data'!$D$11,0,10*ROW('Sanitation Data'!D13))),'Data Summary'!CN19="Yes"),OFFSET('Sanitation Data'!$D$11,0,10*ROW('Sanitation Data'!D13)),NA())</f>
        <v>#N/A</v>
      </c>
      <c r="Z19" s="526" t="e">
        <f ca="1">+IF(AND(ISNUMBER(OFFSET('Sanitation Data'!$D$12,0,10*ROW('Sanitation Data'!D13))),'Data Summary'!CO19="Yes"),OFFSET('Sanitation Data'!$D$12,0,10*ROW('Sanitation Data'!D13)),NA())</f>
        <v>#N/A</v>
      </c>
      <c r="AA19" s="526" t="e">
        <f ca="1">+IF(AND(ISNUMBER(OFFSET('Sanitation Data'!$E$4,0,10*ROW('Sanitation Data'!E13))),'Data Summary'!CP19="Yes"),100-OFFSET('Sanitation Data'!$E$4,0,10*ROW('Sanitation Data'!E13)),NA())</f>
        <v>#N/A</v>
      </c>
      <c r="AB19" s="526" t="e">
        <f ca="1">+IF(AND(ISNUMBER(OFFSET('Sanitation Data'!$E$6,0,10*ROW('Sanitation Data'!E13))),'Data Summary'!CQ19="Yes"),OFFSET('Sanitation Data'!$E$6,0,10*ROW('Sanitation Data'!E13)),NA())</f>
        <v>#N/A</v>
      </c>
      <c r="AC19" s="526" t="e">
        <f ca="1">+IF(AND(ISNUMBER(OFFSET('Sanitation Data'!$E$10,0,10*ROW('Sanitation Data'!E13))),'Data Summary'!CR19="Yes"),OFFSET('Sanitation Data'!$E$10,0,10*ROW('Sanitation Data'!E13)),NA())</f>
        <v>#N/A</v>
      </c>
      <c r="AD19" s="526" t="e">
        <f ca="1">+IF(AND(ISNUMBER(OFFSET('Sanitation Data'!$E$11,0,10*ROW('Sanitation Data'!E13))),'Data Summary'!CS19="Yes"),OFFSET('Sanitation Data'!$E$11,0,10*ROW('Sanitation Data'!E13)),NA())</f>
        <v>#N/A</v>
      </c>
      <c r="AE19" s="526" t="e">
        <f ca="1">+IF(AND(ISNUMBER(OFFSET('Sanitation Data'!$E$12,0,10*ROW('Sanitation Data'!E13))),'Data Summary'!CT19="Yes"),OFFSET('Sanitation Data'!$E$12,0,10*ROW('Sanitation Data'!E13)),NA())</f>
        <v>#N/A</v>
      </c>
      <c r="AF19" s="526" t="e">
        <f ca="1">+IF(AND(ISNUMBER(OFFSET('Sanitation Data'!$F$4,0,10*ROW('Sanitation Data'!F13))),'Data Summary'!CU19="Yes"),100-OFFSET('Sanitation Data'!$F$4,0,10*ROW('Sanitation Data'!F13)),NA())</f>
        <v>#N/A</v>
      </c>
      <c r="AG19" s="526" t="e">
        <f ca="1">+IF(AND(ISNUMBER(OFFSET('Sanitation Data'!$F$6,0,10*ROW('Sanitation Data'!F13))),'Data Summary'!CV19="Yes"),OFFSET('Sanitation Data'!$F$6,0,10*ROW('Sanitation Data'!F13)),NA())</f>
        <v>#N/A</v>
      </c>
      <c r="AH19" s="526" t="e">
        <f ca="1">+IF(AND(ISNUMBER(OFFSET('Sanitation Data'!$F$10,0,10*ROW('Sanitation Data'!F13))),'Data Summary'!CW19="Yes"),OFFSET('Sanitation Data'!$F$10,0,10*ROW('Sanitation Data'!F13)),NA())</f>
        <v>#N/A</v>
      </c>
      <c r="AI19" s="526" t="e">
        <f ca="1">+IF(AND(ISNUMBER(OFFSET('Sanitation Data'!$F$11,0,10*ROW('Sanitation Data'!F13))),'Data Summary'!CX19="Yes"),OFFSET('Sanitation Data'!$F$11,0,10*ROW('Sanitation Data'!F13)),NA())</f>
        <v>#N/A</v>
      </c>
      <c r="AJ19" s="526" t="e">
        <f ca="1">+IF(AND(ISNUMBER(OFFSET('Sanitation Data'!$F$12,0,10*ROW('Sanitation Data'!F13))),'Data Summary'!CY19="Yes"),OFFSET('Sanitation Data'!$F$12,0,10*ROW('Sanitation Data'!F13)),NA())</f>
        <v>#N/A</v>
      </c>
      <c r="AK19" s="526" t="e">
        <f ca="1">+IF(AND(ISNUMBER(OFFSET('Sanitation Data'!$G$4,0,10*ROW('Sanitation Data'!G13))),'Data Summary'!CZ19="Yes"),100-OFFSET('Sanitation Data'!$G$4,0,10*ROW('Sanitation Data'!G13)),NA())</f>
        <v>#N/A</v>
      </c>
      <c r="AL19" s="526" t="e">
        <f ca="1">+IF(AND(ISNUMBER(OFFSET('Sanitation Data'!$G$6,0,10*ROW('Sanitation Data'!G13))),'Data Summary'!DA19="Yes"),OFFSET('Sanitation Data'!$G$6,0,10*ROW('Sanitation Data'!G13)),NA())</f>
        <v>#N/A</v>
      </c>
      <c r="AM19" s="526" t="e">
        <f ca="1">+IF(AND(ISNUMBER(OFFSET('Sanitation Data'!$G$10,0,10*ROW('Sanitation Data'!G13))),'Data Summary'!DB19="Yes"),OFFSET('Sanitation Data'!$G$10,0,10*ROW('Sanitation Data'!G13)),NA())</f>
        <v>#N/A</v>
      </c>
      <c r="AN19" s="526" t="e">
        <f ca="1">+IF(AND(ISNUMBER(OFFSET('Sanitation Data'!$G$11,0,10*ROW('Sanitation Data'!G13))),'Data Summary'!DC19="Yes"),OFFSET('Sanitation Data'!$G$11,0,10*ROW('Sanitation Data'!G13)),NA())</f>
        <v>#N/A</v>
      </c>
      <c r="AO19" s="526" t="e">
        <f ca="1">+IF(AND(ISNUMBER(OFFSET('Sanitation Data'!$G$12,0,10*ROW('Sanitation Data'!G13))),'Data Summary'!DD19="Yes"),OFFSET('Sanitation Data'!$G$12,0,10*ROW('Sanitation Data'!G13)),NA())</f>
        <v>#N/A</v>
      </c>
      <c r="AP19" s="526" t="e">
        <f ca="1">+IF(AND(ISNUMBER(OFFSET('Sanitation Data'!$H$4,0,10*ROW('Sanitation Data'!H13))),'Data Summary'!DE19="Yes"),100-OFFSET('Sanitation Data'!$H$4,0,10*ROW('Sanitation Data'!H13)),NA())</f>
        <v>#N/A</v>
      </c>
      <c r="AQ19" s="526" t="e">
        <f ca="1">+IF(AND(ISNUMBER(OFFSET('Sanitation Data'!$H$6,0,10*ROW('Sanitation Data'!H13))),'Data Summary'!DF19="Yes"),OFFSET('Sanitation Data'!$H$6,0,10*ROW('Sanitation Data'!H13)),NA())</f>
        <v>#N/A</v>
      </c>
      <c r="AR19" s="526" t="e">
        <f ca="1">+IF(AND(ISNUMBER(OFFSET('Sanitation Data'!$H$10,0,10*ROW('Sanitation Data'!H13))),'Data Summary'!DG19="Yes"),OFFSET('Sanitation Data'!$H$10,0,10*ROW('Sanitation Data'!H13)),NA())</f>
        <v>#N/A</v>
      </c>
      <c r="AS19" s="526" t="e">
        <f ca="1">+IF(AND(ISNUMBER(OFFSET('Sanitation Data'!$H$11,0,10*ROW('Sanitation Data'!H13))),'Data Summary'!DH19="Yes"),OFFSET('Sanitation Data'!$H$11,0,10*ROW('Sanitation Data'!H13)),NA())</f>
        <v>#N/A</v>
      </c>
      <c r="AT19" s="526" t="e">
        <f ca="1">+IF(AND(ISNUMBER(OFFSET('Sanitation Data'!$H$12,0,10*ROW('Sanitation Data'!H13))),'Data Summary'!DI19="Yes"),OFFSET('Sanitation Data'!$H$12,0,10*ROW('Sanitation Data'!H13)),NA())</f>
        <v>#N/A</v>
      </c>
      <c r="AU19" s="526" t="e">
        <f ca="1">+IF(AND(ISNUMBER(OFFSET('Sanitation Data'!$I$4,0,10*ROW('Sanitation Data'!I13))),'Data Summary'!DJ19="Yes"),100-OFFSET('Sanitation Data'!$I$4,0,10*ROW('Sanitation Data'!I13)),NA())</f>
        <v>#N/A</v>
      </c>
      <c r="AV19" s="526" t="e">
        <f ca="1">+IF(AND(ISNUMBER(OFFSET('Sanitation Data'!$I$6,0,10*ROW('Sanitation Data'!I13))),'Data Summary'!DK19="Yes"),OFFSET('Sanitation Data'!$I$6,0,10*ROW('Sanitation Data'!I13)),NA())</f>
        <v>#N/A</v>
      </c>
      <c r="AW19" s="526" t="e">
        <f ca="1">+IF(AND(ISNUMBER(OFFSET('Sanitation Data'!$I$10,0,10*ROW('Sanitation Data'!I13))),'Data Summary'!DL19="Yes"),OFFSET('Sanitation Data'!$I$10,0,10*ROW('Sanitation Data'!I13)),NA())</f>
        <v>#N/A</v>
      </c>
      <c r="AX19" s="526" t="e">
        <f ca="1">+IF(AND(ISNUMBER(OFFSET('Sanitation Data'!$I$11,0,10*ROW('Sanitation Data'!I13))),'Data Summary'!DM19="Yes"),OFFSET('Sanitation Data'!$I$11,0,10*ROW('Sanitation Data'!I13)),NA())</f>
        <v>#N/A</v>
      </c>
      <c r="AY19" s="526" t="e">
        <f ca="1">+IF(AND(ISNUMBER(OFFSET('Sanitation Data'!$I$12,0,10*ROW('Sanitation Data'!I13))),'Data Summary'!DN19="Yes"),OFFSET('Sanitation Data'!$I$12,0,10*ROW('Sanitation Data'!I13)),NA())</f>
        <v>#N/A</v>
      </c>
      <c r="AZ19" s="527" t="e">
        <f ca="1">+IF(AND(ISNUMBER(OFFSET('Hygiene Data'!$D$5,0,10*ROW('Hygiene Data'!D13))),'Data Summary'!DO19="Yes"),OFFSET('Hygiene Data'!$D$5,0,10*ROW('Hygiene Data'!D13)),NA())</f>
        <v>#N/A</v>
      </c>
      <c r="BA19" s="527" t="e">
        <f ca="1">+IF(AND(ISNUMBER(OFFSET('Hygiene Data'!$D$7,0,10*ROW('Hygiene Data'!D13))),'Data Summary'!DP19="Yes"),OFFSET('Hygiene Data'!$D$7,0,10*ROW('Hygiene Data'!D13)),NA())</f>
        <v>#N/A</v>
      </c>
      <c r="BB19" s="527" t="e">
        <f ca="1">+IF(AND(ISNUMBER(OFFSET('Hygiene Data'!$D$9,0,10*ROW('Hygiene Data'!D13))),'Data Summary'!DQ19="Yes"),OFFSET('Hygiene Data'!$D$9,0,10*ROW('Hygiene Data'!D13)),NA())</f>
        <v>#N/A</v>
      </c>
      <c r="BC19" s="527" t="e">
        <f ca="1">+IF(AND(ISNUMBER(OFFSET('Hygiene Data'!$E$5,0,10*ROW('Hygiene Data'!E13))),'Data Summary'!DR19="Yes"),OFFSET('Hygiene Data'!$E$5,0,10*ROW('Hygiene Data'!E13)),NA())</f>
        <v>#N/A</v>
      </c>
      <c r="BD19" s="527" t="e">
        <f ca="1">+IF(AND(ISNUMBER(OFFSET('Hygiene Data'!$E$7,0,10*ROW('Hygiene Data'!E13))),'Data Summary'!DS19="Yes"),OFFSET('Hygiene Data'!$E$7,0,10*ROW('Hygiene Data'!E13)),NA())</f>
        <v>#N/A</v>
      </c>
      <c r="BE19" s="527" t="e">
        <f ca="1">+IF(AND(ISNUMBER(OFFSET('Hygiene Data'!$E$9,0,10*ROW('Hygiene Data'!E13))),'Data Summary'!DT19="Yes"),OFFSET('Hygiene Data'!$E$9,0,10*ROW('Hygiene Data'!E13)),NA())</f>
        <v>#N/A</v>
      </c>
      <c r="BF19" s="527" t="e">
        <f ca="1">+IF(AND(ISNUMBER(OFFSET('Hygiene Data'!$F$5,0,10*ROW('Hygiene Data'!F13))),'Data Summary'!DU19="Yes"),OFFSET('Hygiene Data'!$F$5,0,10*ROW('Hygiene Data'!F13)),NA())</f>
        <v>#N/A</v>
      </c>
      <c r="BG19" s="527" t="e">
        <f ca="1">+IF(AND(ISNUMBER(OFFSET('Hygiene Data'!$F$7,0,10*ROW('Hygiene Data'!F13))),'Data Summary'!DV19="Yes"),OFFSET('Hygiene Data'!$F$7,0,10*ROW('Hygiene Data'!F13)),NA())</f>
        <v>#N/A</v>
      </c>
      <c r="BH19" s="527" t="e">
        <f ca="1">+IF(AND(ISNUMBER(OFFSET('Hygiene Data'!$F$9,0,10*ROW('Hygiene Data'!F13))),'Data Summary'!DW19="Yes"),OFFSET('Hygiene Data'!$F$9,0,10*ROW('Hygiene Data'!F13)),NA())</f>
        <v>#N/A</v>
      </c>
      <c r="BI19" s="527" t="e">
        <f ca="1">+IF(AND(ISNUMBER(OFFSET('Hygiene Data'!$G$5,0,10*ROW('Hygiene Data'!G13))),'Data Summary'!DX19="Yes"),OFFSET('Hygiene Data'!$G$5,0,10*ROW('Hygiene Data'!G13)),NA())</f>
        <v>#N/A</v>
      </c>
      <c r="BJ19" s="527" t="e">
        <f ca="1">+IF(AND(ISNUMBER(OFFSET('Hygiene Data'!$G$7,0,10*ROW('Hygiene Data'!G13))),'Data Summary'!DY19="Yes"),OFFSET('Hygiene Data'!$G$7,0,10*ROW('Hygiene Data'!G13)),NA())</f>
        <v>#N/A</v>
      </c>
      <c r="BK19" s="527" t="e">
        <f ca="1">+IF(AND(ISNUMBER(OFFSET('Hygiene Data'!$G$9,0,10*ROW('Hygiene Data'!G13))),'Data Summary'!DZ19="Yes"),OFFSET('Hygiene Data'!$G$9,0,10*ROW('Hygiene Data'!G13)),NA())</f>
        <v>#N/A</v>
      </c>
      <c r="BL19" s="527" t="e">
        <f ca="1">+IF(AND(ISNUMBER(OFFSET('Hygiene Data'!$H$5,0,10*ROW('Hygiene Data'!H13))),'Data Summary'!EA19="Yes"),OFFSET('Hygiene Data'!$H$5,0,10*ROW('Hygiene Data'!H13)),NA())</f>
        <v>#N/A</v>
      </c>
      <c r="BM19" s="527" t="e">
        <f ca="1">+IF(AND(ISNUMBER(OFFSET('Hygiene Data'!$H$7,0,10*ROW('Hygiene Data'!H13))),'Data Summary'!EB19="Yes"),OFFSET('Hygiene Data'!$H$7,0,10*ROW('Hygiene Data'!H13)),NA())</f>
        <v>#N/A</v>
      </c>
      <c r="BN19" s="527" t="e">
        <f ca="1">+IF(AND(ISNUMBER(OFFSET('Hygiene Data'!$H$9,0,10*ROW('Hygiene Data'!H13))),'Data Summary'!EC19="Yes"),OFFSET('Hygiene Data'!$H$9,0,10*ROW('Hygiene Data'!H13)),NA())</f>
        <v>#N/A</v>
      </c>
      <c r="BO19" s="527" t="e">
        <f ca="1">+IF(AND(ISNUMBER(OFFSET('Hygiene Data'!$I$5,0,10*ROW('Hygiene Data'!I13))),'Data Summary'!ED19="Yes"),OFFSET('Hygiene Data'!$I$5,0,10*ROW('Hygiene Data'!I13)),NA())</f>
        <v>#N/A</v>
      </c>
      <c r="BP19" s="527" t="e">
        <f ca="1">+IF(AND(ISNUMBER(OFFSET('Hygiene Data'!$I$7,0,10*ROW('Hygiene Data'!I13))),'Data Summary'!EE19="Yes"),OFFSET('Hygiene Data'!$I$7,0,10*ROW('Hygiene Data'!I13)),NA())</f>
        <v>#N/A</v>
      </c>
      <c r="BQ19" s="527" t="e">
        <f ca="1">+IF(AND(ISNUMBER(OFFSET('Hygiene Data'!$I$9,0,10*ROW('Hygiene Data'!I13))),'Data Summary'!EF19="Yes"),OFFSET('Hygiene Data'!$I$9,0,10*ROW('Hygiene Data'!I13)),NA())</f>
        <v>#N/A</v>
      </c>
    </row>
    <row r="20" spans="1:69" x14ac:dyDescent="0.25">
      <c r="A20" s="523" t="e">
        <f ca="1">+RIGHT('Data Summary'!A20,LEN('Data Summary'!A20)-9)</f>
        <v>#VALUE!</v>
      </c>
      <c r="B20" s="497" t="str">
        <f ca="1">+IF(ISTEXT('Data Summary'!B20),'Data Summary'!B20,"")</f>
        <v/>
      </c>
      <c r="C20" s="524" t="e">
        <f ca="1">+VALUE('Data Summary'!C20)</f>
        <v>#VALUE!</v>
      </c>
      <c r="D20" s="525" t="e">
        <f ca="1">+IF(AND(ISNUMBER(OFFSET('Water Data'!$D$4,0,10*ROW('Water Data'!D14))),'Data Summary'!BS20="Yes"),100-OFFSET('Water Data'!$D$4,0,10*ROW('Water Data'!D14)),NA())</f>
        <v>#N/A</v>
      </c>
      <c r="E20" s="525" t="e">
        <f ca="1">+IF(AND(ISNUMBER(OFFSET('Water Data'!$D$6,0,10*ROW('Water Data'!D14))),'Data Summary'!BT20="Yes"),OFFSET('Water Data'!$D$6,0,10*ROW('Water Data'!D14)),NA())</f>
        <v>#N/A</v>
      </c>
      <c r="F20" s="525" t="e">
        <f ca="1">+IF(AND(ISNUMBER(OFFSET('Water Data'!$D$9,0,10*ROW('Water Data'!D14))),'Data Summary'!BU20="Yes"),OFFSET('Water Data'!$D$9,0,10*ROW('Water Data'!D14)),NA())</f>
        <v>#N/A</v>
      </c>
      <c r="G20" s="525" t="e">
        <f ca="1">+IF(AND(ISNUMBER(OFFSET('Water Data'!$E$4,0,10*ROW('Water Data'!E14))),'Data Summary'!BV20="Yes"),100-OFFSET('Water Data'!$E$4,0,10*ROW('Water Data'!E14)),NA())</f>
        <v>#N/A</v>
      </c>
      <c r="H20" s="525" t="e">
        <f ca="1">+IF(AND(ISNUMBER(OFFSET('Water Data'!$E$6,0,10*ROW('Water Data'!E14))),'Data Summary'!BW20="Yes"),OFFSET('Water Data'!$E$6,0,10*ROW('Water Data'!E14)),NA())</f>
        <v>#N/A</v>
      </c>
      <c r="I20" s="525" t="e">
        <f ca="1">+IF(AND(ISNUMBER(OFFSET('Water Data'!$E$9,0,10*ROW('Water Data'!E14))),'Data Summary'!BX20="Yes"),OFFSET('Water Data'!$E$9,0,10*ROW('Water Data'!E14)),NA())</f>
        <v>#N/A</v>
      </c>
      <c r="J20" s="525" t="e">
        <f ca="1">+IF(AND(ISNUMBER(OFFSET('Water Data'!$F$4,0,10*ROW('Water Data'!F14))),'Data Summary'!BY20="Yes"),100-OFFSET('Water Data'!$F$4,0,10*ROW('Water Data'!F14)),NA())</f>
        <v>#N/A</v>
      </c>
      <c r="K20" s="525" t="e">
        <f ca="1">+IF(AND(ISNUMBER(OFFSET('Water Data'!$F$6,0,10*ROW('Water Data'!F14))),'Data Summary'!BZ20="Yes"),OFFSET('Water Data'!$F$6,0,10*ROW('Water Data'!F14)),NA())</f>
        <v>#N/A</v>
      </c>
      <c r="L20" s="525" t="e">
        <f ca="1">+IF(AND(ISNUMBER(OFFSET('Water Data'!$F$9,0,10*ROW('Water Data'!F14))),'Data Summary'!CA20="Yes"),OFFSET('Water Data'!$F$9,0,10*ROW('Water Data'!F14)),NA())</f>
        <v>#N/A</v>
      </c>
      <c r="M20" s="525" t="e">
        <f ca="1">+IF(AND(ISNUMBER(OFFSET('Water Data'!$G$4,0,10*ROW('Water Data'!G14))),'Data Summary'!CB20="Yes"),100-OFFSET('Water Data'!$G$4,0,10*ROW('Water Data'!G14)),NA())</f>
        <v>#N/A</v>
      </c>
      <c r="N20" s="525" t="e">
        <f ca="1">+IF(AND(ISNUMBER(OFFSET('Water Data'!$G$6,0,10*ROW('Water Data'!G14))),'Data Summary'!CC20="Yes"),OFFSET('Water Data'!$G$6,0,10*ROW('Water Data'!G14)),NA())</f>
        <v>#N/A</v>
      </c>
      <c r="O20" s="525" t="e">
        <f ca="1">+IF(AND(ISNUMBER(OFFSET('Water Data'!$G$9,0,10*ROW('Water Data'!G14))),'Data Summary'!CD20="Yes"),OFFSET('Water Data'!$G$9,0,10*ROW('Water Data'!G14)),NA())</f>
        <v>#N/A</v>
      </c>
      <c r="P20" s="525" t="e">
        <f ca="1">+IF(AND(ISNUMBER(OFFSET('Water Data'!$H$4,0,10*ROW('Water Data'!H14))),'Data Summary'!CE20="Yes"),100-OFFSET('Water Data'!$H$4,0,10*ROW('Water Data'!H14)),NA())</f>
        <v>#N/A</v>
      </c>
      <c r="Q20" s="525" t="e">
        <f ca="1">+IF(AND(ISNUMBER(OFFSET('Water Data'!$H$6,0,10*ROW('Water Data'!H14))),'Data Summary'!CF20="Yes"),OFFSET('Water Data'!$H$6,0,10*ROW('Water Data'!H14)),NA())</f>
        <v>#N/A</v>
      </c>
      <c r="R20" s="525" t="e">
        <f ca="1">+IF(AND(ISNUMBER(OFFSET('Water Data'!$H$9,0,10*ROW('Water Data'!H14))),'Data Summary'!CG20="Yes"),OFFSET('Water Data'!$H$9,0,10*ROW('Water Data'!H14)),NA())</f>
        <v>#N/A</v>
      </c>
      <c r="S20" s="525" t="e">
        <f ca="1">+IF(AND(ISNUMBER(OFFSET('Water Data'!$I$4,0,10*ROW('Water Data'!I14))),'Data Summary'!CH20="Yes"),100-OFFSET('Water Data'!$I$4,0,10*ROW('Water Data'!I14)),NA())</f>
        <v>#N/A</v>
      </c>
      <c r="T20" s="525" t="e">
        <f ca="1">+IF(AND(ISNUMBER(OFFSET('Water Data'!$I$6,0,10*ROW('Water Data'!I14))),'Data Summary'!CI20="Yes"),OFFSET('Water Data'!$I$6,0,10*ROW('Water Data'!I14)),NA())</f>
        <v>#N/A</v>
      </c>
      <c r="U20" s="525" t="e">
        <f ca="1">+IF(AND(ISNUMBER(OFFSET('Water Data'!$I$9,0,10*ROW('Water Data'!I14))),'Data Summary'!CJ20="Yes"),OFFSET('Water Data'!$I$9,0,10*ROW('Water Data'!I14)),NA())</f>
        <v>#N/A</v>
      </c>
      <c r="V20" s="526" t="e">
        <f ca="1">+IF(AND(ISNUMBER(OFFSET('Sanitation Data'!$D$4,0,10*ROW('Sanitation Data'!D14))),'Data Summary'!CK20="Yes"),100-OFFSET('Sanitation Data'!$D$4,0,10*ROW('Sanitation Data'!D14)),NA())</f>
        <v>#N/A</v>
      </c>
      <c r="W20" s="526" t="e">
        <f ca="1">+IF(AND(ISNUMBER(OFFSET('Sanitation Data'!$D$6,0,10*ROW('Sanitation Data'!D14))),'Data Summary'!CL20="Yes"),OFFSET('Sanitation Data'!$D$6,0,10*ROW('Sanitation Data'!D14)),NA())</f>
        <v>#N/A</v>
      </c>
      <c r="X20" s="526" t="e">
        <f ca="1">+IF(AND(ISNUMBER(OFFSET('Sanitation Data'!$D$10,0,10*ROW('Sanitation Data'!D14))),'Data Summary'!CM20="Yes"),OFFSET('Sanitation Data'!$D$10,0,10*ROW('Sanitation Data'!D14)),NA())</f>
        <v>#N/A</v>
      </c>
      <c r="Y20" s="526" t="e">
        <f ca="1">+IF(AND(ISNUMBER(OFFSET('Sanitation Data'!$D$11,0,10*ROW('Sanitation Data'!D14))),'Data Summary'!CN20="Yes"),OFFSET('Sanitation Data'!$D$11,0,10*ROW('Sanitation Data'!D14)),NA())</f>
        <v>#N/A</v>
      </c>
      <c r="Z20" s="526" t="e">
        <f ca="1">+IF(AND(ISNUMBER(OFFSET('Sanitation Data'!$D$12,0,10*ROW('Sanitation Data'!D14))),'Data Summary'!CO20="Yes"),OFFSET('Sanitation Data'!$D$12,0,10*ROW('Sanitation Data'!D14)),NA())</f>
        <v>#N/A</v>
      </c>
      <c r="AA20" s="526" t="e">
        <f ca="1">+IF(AND(ISNUMBER(OFFSET('Sanitation Data'!$E$4,0,10*ROW('Sanitation Data'!E14))),'Data Summary'!CP20="Yes"),100-OFFSET('Sanitation Data'!$E$4,0,10*ROW('Sanitation Data'!E14)),NA())</f>
        <v>#N/A</v>
      </c>
      <c r="AB20" s="526" t="e">
        <f ca="1">+IF(AND(ISNUMBER(OFFSET('Sanitation Data'!$E$6,0,10*ROW('Sanitation Data'!E14))),'Data Summary'!CQ20="Yes"),OFFSET('Sanitation Data'!$E$6,0,10*ROW('Sanitation Data'!E14)),NA())</f>
        <v>#N/A</v>
      </c>
      <c r="AC20" s="526" t="e">
        <f ca="1">+IF(AND(ISNUMBER(OFFSET('Sanitation Data'!$E$10,0,10*ROW('Sanitation Data'!E14))),'Data Summary'!CR20="Yes"),OFFSET('Sanitation Data'!$E$10,0,10*ROW('Sanitation Data'!E14)),NA())</f>
        <v>#N/A</v>
      </c>
      <c r="AD20" s="526" t="e">
        <f ca="1">+IF(AND(ISNUMBER(OFFSET('Sanitation Data'!$E$11,0,10*ROW('Sanitation Data'!E14))),'Data Summary'!CS20="Yes"),OFFSET('Sanitation Data'!$E$11,0,10*ROW('Sanitation Data'!E14)),NA())</f>
        <v>#N/A</v>
      </c>
      <c r="AE20" s="526" t="e">
        <f ca="1">+IF(AND(ISNUMBER(OFFSET('Sanitation Data'!$E$12,0,10*ROW('Sanitation Data'!E14))),'Data Summary'!CT20="Yes"),OFFSET('Sanitation Data'!$E$12,0,10*ROW('Sanitation Data'!E14)),NA())</f>
        <v>#N/A</v>
      </c>
      <c r="AF20" s="526" t="e">
        <f ca="1">+IF(AND(ISNUMBER(OFFSET('Sanitation Data'!$F$4,0,10*ROW('Sanitation Data'!F14))),'Data Summary'!CU20="Yes"),100-OFFSET('Sanitation Data'!$F$4,0,10*ROW('Sanitation Data'!F14)),NA())</f>
        <v>#N/A</v>
      </c>
      <c r="AG20" s="526" t="e">
        <f ca="1">+IF(AND(ISNUMBER(OFFSET('Sanitation Data'!$F$6,0,10*ROW('Sanitation Data'!F14))),'Data Summary'!CV20="Yes"),OFFSET('Sanitation Data'!$F$6,0,10*ROW('Sanitation Data'!F14)),NA())</f>
        <v>#N/A</v>
      </c>
      <c r="AH20" s="526" t="e">
        <f ca="1">+IF(AND(ISNUMBER(OFFSET('Sanitation Data'!$F$10,0,10*ROW('Sanitation Data'!F14))),'Data Summary'!CW20="Yes"),OFFSET('Sanitation Data'!$F$10,0,10*ROW('Sanitation Data'!F14)),NA())</f>
        <v>#N/A</v>
      </c>
      <c r="AI20" s="526" t="e">
        <f ca="1">+IF(AND(ISNUMBER(OFFSET('Sanitation Data'!$F$11,0,10*ROW('Sanitation Data'!F14))),'Data Summary'!CX20="Yes"),OFFSET('Sanitation Data'!$F$11,0,10*ROW('Sanitation Data'!F14)),NA())</f>
        <v>#N/A</v>
      </c>
      <c r="AJ20" s="526" t="e">
        <f ca="1">+IF(AND(ISNUMBER(OFFSET('Sanitation Data'!$F$12,0,10*ROW('Sanitation Data'!F14))),'Data Summary'!CY20="Yes"),OFFSET('Sanitation Data'!$F$12,0,10*ROW('Sanitation Data'!F14)),NA())</f>
        <v>#N/A</v>
      </c>
      <c r="AK20" s="526" t="e">
        <f ca="1">+IF(AND(ISNUMBER(OFFSET('Sanitation Data'!$G$4,0,10*ROW('Sanitation Data'!G14))),'Data Summary'!CZ20="Yes"),100-OFFSET('Sanitation Data'!$G$4,0,10*ROW('Sanitation Data'!G14)),NA())</f>
        <v>#N/A</v>
      </c>
      <c r="AL20" s="526" t="e">
        <f ca="1">+IF(AND(ISNUMBER(OFFSET('Sanitation Data'!$G$6,0,10*ROW('Sanitation Data'!G14))),'Data Summary'!DA20="Yes"),OFFSET('Sanitation Data'!$G$6,0,10*ROW('Sanitation Data'!G14)),NA())</f>
        <v>#N/A</v>
      </c>
      <c r="AM20" s="526" t="e">
        <f ca="1">+IF(AND(ISNUMBER(OFFSET('Sanitation Data'!$G$10,0,10*ROW('Sanitation Data'!G14))),'Data Summary'!DB20="Yes"),OFFSET('Sanitation Data'!$G$10,0,10*ROW('Sanitation Data'!G14)),NA())</f>
        <v>#N/A</v>
      </c>
      <c r="AN20" s="526" t="e">
        <f ca="1">+IF(AND(ISNUMBER(OFFSET('Sanitation Data'!$G$11,0,10*ROW('Sanitation Data'!G14))),'Data Summary'!DC20="Yes"),OFFSET('Sanitation Data'!$G$11,0,10*ROW('Sanitation Data'!G14)),NA())</f>
        <v>#N/A</v>
      </c>
      <c r="AO20" s="526" t="e">
        <f ca="1">+IF(AND(ISNUMBER(OFFSET('Sanitation Data'!$G$12,0,10*ROW('Sanitation Data'!G14))),'Data Summary'!DD20="Yes"),OFFSET('Sanitation Data'!$G$12,0,10*ROW('Sanitation Data'!G14)),NA())</f>
        <v>#N/A</v>
      </c>
      <c r="AP20" s="526" t="e">
        <f ca="1">+IF(AND(ISNUMBER(OFFSET('Sanitation Data'!$H$4,0,10*ROW('Sanitation Data'!H14))),'Data Summary'!DE20="Yes"),100-OFFSET('Sanitation Data'!$H$4,0,10*ROW('Sanitation Data'!H14)),NA())</f>
        <v>#N/A</v>
      </c>
      <c r="AQ20" s="526" t="e">
        <f ca="1">+IF(AND(ISNUMBER(OFFSET('Sanitation Data'!$H$6,0,10*ROW('Sanitation Data'!H14))),'Data Summary'!DF20="Yes"),OFFSET('Sanitation Data'!$H$6,0,10*ROW('Sanitation Data'!H14)),NA())</f>
        <v>#N/A</v>
      </c>
      <c r="AR20" s="526" t="e">
        <f ca="1">+IF(AND(ISNUMBER(OFFSET('Sanitation Data'!$H$10,0,10*ROW('Sanitation Data'!H14))),'Data Summary'!DG20="Yes"),OFFSET('Sanitation Data'!$H$10,0,10*ROW('Sanitation Data'!H14)),NA())</f>
        <v>#N/A</v>
      </c>
      <c r="AS20" s="526" t="e">
        <f ca="1">+IF(AND(ISNUMBER(OFFSET('Sanitation Data'!$H$11,0,10*ROW('Sanitation Data'!H14))),'Data Summary'!DH20="Yes"),OFFSET('Sanitation Data'!$H$11,0,10*ROW('Sanitation Data'!H14)),NA())</f>
        <v>#N/A</v>
      </c>
      <c r="AT20" s="526" t="e">
        <f ca="1">+IF(AND(ISNUMBER(OFFSET('Sanitation Data'!$H$12,0,10*ROW('Sanitation Data'!H14))),'Data Summary'!DI20="Yes"),OFFSET('Sanitation Data'!$H$12,0,10*ROW('Sanitation Data'!H14)),NA())</f>
        <v>#N/A</v>
      </c>
      <c r="AU20" s="526" t="e">
        <f ca="1">+IF(AND(ISNUMBER(OFFSET('Sanitation Data'!$I$4,0,10*ROW('Sanitation Data'!I14))),'Data Summary'!DJ20="Yes"),100-OFFSET('Sanitation Data'!$I$4,0,10*ROW('Sanitation Data'!I14)),NA())</f>
        <v>#N/A</v>
      </c>
      <c r="AV20" s="526" t="e">
        <f ca="1">+IF(AND(ISNUMBER(OFFSET('Sanitation Data'!$I$6,0,10*ROW('Sanitation Data'!I14))),'Data Summary'!DK20="Yes"),OFFSET('Sanitation Data'!$I$6,0,10*ROW('Sanitation Data'!I14)),NA())</f>
        <v>#N/A</v>
      </c>
      <c r="AW20" s="526" t="e">
        <f ca="1">+IF(AND(ISNUMBER(OFFSET('Sanitation Data'!$I$10,0,10*ROW('Sanitation Data'!I14))),'Data Summary'!DL20="Yes"),OFFSET('Sanitation Data'!$I$10,0,10*ROW('Sanitation Data'!I14)),NA())</f>
        <v>#N/A</v>
      </c>
      <c r="AX20" s="526" t="e">
        <f ca="1">+IF(AND(ISNUMBER(OFFSET('Sanitation Data'!$I$11,0,10*ROW('Sanitation Data'!I14))),'Data Summary'!DM20="Yes"),OFFSET('Sanitation Data'!$I$11,0,10*ROW('Sanitation Data'!I14)),NA())</f>
        <v>#N/A</v>
      </c>
      <c r="AY20" s="526" t="e">
        <f ca="1">+IF(AND(ISNUMBER(OFFSET('Sanitation Data'!$I$12,0,10*ROW('Sanitation Data'!I14))),'Data Summary'!DN20="Yes"),OFFSET('Sanitation Data'!$I$12,0,10*ROW('Sanitation Data'!I14)),NA())</f>
        <v>#N/A</v>
      </c>
      <c r="AZ20" s="527" t="e">
        <f ca="1">+IF(AND(ISNUMBER(OFFSET('Hygiene Data'!$D$5,0,10*ROW('Hygiene Data'!D14))),'Data Summary'!DO20="Yes"),OFFSET('Hygiene Data'!$D$5,0,10*ROW('Hygiene Data'!D14)),NA())</f>
        <v>#N/A</v>
      </c>
      <c r="BA20" s="527" t="e">
        <f ca="1">+IF(AND(ISNUMBER(OFFSET('Hygiene Data'!$D$7,0,10*ROW('Hygiene Data'!D14))),'Data Summary'!DP20="Yes"),OFFSET('Hygiene Data'!$D$7,0,10*ROW('Hygiene Data'!D14)),NA())</f>
        <v>#N/A</v>
      </c>
      <c r="BB20" s="527" t="e">
        <f ca="1">+IF(AND(ISNUMBER(OFFSET('Hygiene Data'!$D$9,0,10*ROW('Hygiene Data'!D14))),'Data Summary'!DQ20="Yes"),OFFSET('Hygiene Data'!$D$9,0,10*ROW('Hygiene Data'!D14)),NA())</f>
        <v>#N/A</v>
      </c>
      <c r="BC20" s="527" t="e">
        <f ca="1">+IF(AND(ISNUMBER(OFFSET('Hygiene Data'!$E$5,0,10*ROW('Hygiene Data'!E14))),'Data Summary'!DR20="Yes"),OFFSET('Hygiene Data'!$E$5,0,10*ROW('Hygiene Data'!E14)),NA())</f>
        <v>#N/A</v>
      </c>
      <c r="BD20" s="527" t="e">
        <f ca="1">+IF(AND(ISNUMBER(OFFSET('Hygiene Data'!$E$7,0,10*ROW('Hygiene Data'!E14))),'Data Summary'!DS20="Yes"),OFFSET('Hygiene Data'!$E$7,0,10*ROW('Hygiene Data'!E14)),NA())</f>
        <v>#N/A</v>
      </c>
      <c r="BE20" s="527" t="e">
        <f ca="1">+IF(AND(ISNUMBER(OFFSET('Hygiene Data'!$E$9,0,10*ROW('Hygiene Data'!E14))),'Data Summary'!DT20="Yes"),OFFSET('Hygiene Data'!$E$9,0,10*ROW('Hygiene Data'!E14)),NA())</f>
        <v>#N/A</v>
      </c>
      <c r="BF20" s="527" t="e">
        <f ca="1">+IF(AND(ISNUMBER(OFFSET('Hygiene Data'!$F$5,0,10*ROW('Hygiene Data'!F14))),'Data Summary'!DU20="Yes"),OFFSET('Hygiene Data'!$F$5,0,10*ROW('Hygiene Data'!F14)),NA())</f>
        <v>#N/A</v>
      </c>
      <c r="BG20" s="527" t="e">
        <f ca="1">+IF(AND(ISNUMBER(OFFSET('Hygiene Data'!$F$7,0,10*ROW('Hygiene Data'!F14))),'Data Summary'!DV20="Yes"),OFFSET('Hygiene Data'!$F$7,0,10*ROW('Hygiene Data'!F14)),NA())</f>
        <v>#N/A</v>
      </c>
      <c r="BH20" s="527" t="e">
        <f ca="1">+IF(AND(ISNUMBER(OFFSET('Hygiene Data'!$F$9,0,10*ROW('Hygiene Data'!F14))),'Data Summary'!DW20="Yes"),OFFSET('Hygiene Data'!$F$9,0,10*ROW('Hygiene Data'!F14)),NA())</f>
        <v>#N/A</v>
      </c>
      <c r="BI20" s="527" t="e">
        <f ca="1">+IF(AND(ISNUMBER(OFFSET('Hygiene Data'!$G$5,0,10*ROW('Hygiene Data'!G14))),'Data Summary'!DX20="Yes"),OFFSET('Hygiene Data'!$G$5,0,10*ROW('Hygiene Data'!G14)),NA())</f>
        <v>#N/A</v>
      </c>
      <c r="BJ20" s="527" t="e">
        <f ca="1">+IF(AND(ISNUMBER(OFFSET('Hygiene Data'!$G$7,0,10*ROW('Hygiene Data'!G14))),'Data Summary'!DY20="Yes"),OFFSET('Hygiene Data'!$G$7,0,10*ROW('Hygiene Data'!G14)),NA())</f>
        <v>#N/A</v>
      </c>
      <c r="BK20" s="527" t="e">
        <f ca="1">+IF(AND(ISNUMBER(OFFSET('Hygiene Data'!$G$9,0,10*ROW('Hygiene Data'!G14))),'Data Summary'!DZ20="Yes"),OFFSET('Hygiene Data'!$G$9,0,10*ROW('Hygiene Data'!G14)),NA())</f>
        <v>#N/A</v>
      </c>
      <c r="BL20" s="527" t="e">
        <f ca="1">+IF(AND(ISNUMBER(OFFSET('Hygiene Data'!$H$5,0,10*ROW('Hygiene Data'!H14))),'Data Summary'!EA20="Yes"),OFFSET('Hygiene Data'!$H$5,0,10*ROW('Hygiene Data'!H14)),NA())</f>
        <v>#N/A</v>
      </c>
      <c r="BM20" s="527" t="e">
        <f ca="1">+IF(AND(ISNUMBER(OFFSET('Hygiene Data'!$H$7,0,10*ROW('Hygiene Data'!H14))),'Data Summary'!EB20="Yes"),OFFSET('Hygiene Data'!$H$7,0,10*ROW('Hygiene Data'!H14)),NA())</f>
        <v>#N/A</v>
      </c>
      <c r="BN20" s="527" t="e">
        <f ca="1">+IF(AND(ISNUMBER(OFFSET('Hygiene Data'!$H$9,0,10*ROW('Hygiene Data'!H14))),'Data Summary'!EC20="Yes"),OFFSET('Hygiene Data'!$H$9,0,10*ROW('Hygiene Data'!H14)),NA())</f>
        <v>#N/A</v>
      </c>
      <c r="BO20" s="527" t="e">
        <f ca="1">+IF(AND(ISNUMBER(OFFSET('Hygiene Data'!$I$5,0,10*ROW('Hygiene Data'!I14))),'Data Summary'!ED20="Yes"),OFFSET('Hygiene Data'!$I$5,0,10*ROW('Hygiene Data'!I14)),NA())</f>
        <v>#N/A</v>
      </c>
      <c r="BP20" s="527" t="e">
        <f ca="1">+IF(AND(ISNUMBER(OFFSET('Hygiene Data'!$I$7,0,10*ROW('Hygiene Data'!I14))),'Data Summary'!EE20="Yes"),OFFSET('Hygiene Data'!$I$7,0,10*ROW('Hygiene Data'!I14)),NA())</f>
        <v>#N/A</v>
      </c>
      <c r="BQ20" s="527" t="e">
        <f ca="1">+IF(AND(ISNUMBER(OFFSET('Hygiene Data'!$I$9,0,10*ROW('Hygiene Data'!I14))),'Data Summary'!EF20="Yes"),OFFSET('Hygiene Data'!$I$9,0,10*ROW('Hygiene Data'!I14)),NA())</f>
        <v>#N/A</v>
      </c>
    </row>
    <row r="21" spans="1:69" x14ac:dyDescent="0.25">
      <c r="A21" s="523" t="e">
        <f ca="1">+RIGHT('Data Summary'!A21,LEN('Data Summary'!A21)-9)</f>
        <v>#VALUE!</v>
      </c>
      <c r="B21" s="497" t="str">
        <f ca="1">+IF(ISTEXT('Data Summary'!B21),'Data Summary'!B21,"")</f>
        <v/>
      </c>
      <c r="C21" s="524" t="e">
        <f ca="1">+VALUE('Data Summary'!C21)</f>
        <v>#VALUE!</v>
      </c>
      <c r="D21" s="525" t="e">
        <f ca="1">+IF(AND(ISNUMBER(OFFSET('Water Data'!$D$4,0,10*ROW('Water Data'!D15))),'Data Summary'!BS21="Yes"),100-OFFSET('Water Data'!$D$4,0,10*ROW('Water Data'!D15)),NA())</f>
        <v>#N/A</v>
      </c>
      <c r="E21" s="525" t="e">
        <f ca="1">+IF(AND(ISNUMBER(OFFSET('Water Data'!$D$6,0,10*ROW('Water Data'!D15))),'Data Summary'!BT21="Yes"),OFFSET('Water Data'!$D$6,0,10*ROW('Water Data'!D15)),NA())</f>
        <v>#N/A</v>
      </c>
      <c r="F21" s="525" t="e">
        <f ca="1">+IF(AND(ISNUMBER(OFFSET('Water Data'!$D$9,0,10*ROW('Water Data'!D15))),'Data Summary'!BU21="Yes"),OFFSET('Water Data'!$D$9,0,10*ROW('Water Data'!D15)),NA())</f>
        <v>#N/A</v>
      </c>
      <c r="G21" s="525" t="e">
        <f ca="1">+IF(AND(ISNUMBER(OFFSET('Water Data'!$E$4,0,10*ROW('Water Data'!E15))),'Data Summary'!BV21="Yes"),100-OFFSET('Water Data'!$E$4,0,10*ROW('Water Data'!E15)),NA())</f>
        <v>#N/A</v>
      </c>
      <c r="H21" s="525" t="e">
        <f ca="1">+IF(AND(ISNUMBER(OFFSET('Water Data'!$E$6,0,10*ROW('Water Data'!E15))),'Data Summary'!BW21="Yes"),OFFSET('Water Data'!$E$6,0,10*ROW('Water Data'!E15)),NA())</f>
        <v>#N/A</v>
      </c>
      <c r="I21" s="525" t="e">
        <f ca="1">+IF(AND(ISNUMBER(OFFSET('Water Data'!$E$9,0,10*ROW('Water Data'!E15))),'Data Summary'!BX21="Yes"),OFFSET('Water Data'!$E$9,0,10*ROW('Water Data'!E15)),NA())</f>
        <v>#N/A</v>
      </c>
      <c r="J21" s="525" t="e">
        <f ca="1">+IF(AND(ISNUMBER(OFFSET('Water Data'!$F$4,0,10*ROW('Water Data'!F15))),'Data Summary'!BY21="Yes"),100-OFFSET('Water Data'!$F$4,0,10*ROW('Water Data'!F15)),NA())</f>
        <v>#N/A</v>
      </c>
      <c r="K21" s="525" t="e">
        <f ca="1">+IF(AND(ISNUMBER(OFFSET('Water Data'!$F$6,0,10*ROW('Water Data'!F15))),'Data Summary'!BZ21="Yes"),OFFSET('Water Data'!$F$6,0,10*ROW('Water Data'!F15)),NA())</f>
        <v>#N/A</v>
      </c>
      <c r="L21" s="525" t="e">
        <f ca="1">+IF(AND(ISNUMBER(OFFSET('Water Data'!$F$9,0,10*ROW('Water Data'!F15))),'Data Summary'!CA21="Yes"),OFFSET('Water Data'!$F$9,0,10*ROW('Water Data'!F15)),NA())</f>
        <v>#N/A</v>
      </c>
      <c r="M21" s="525" t="e">
        <f ca="1">+IF(AND(ISNUMBER(OFFSET('Water Data'!$G$4,0,10*ROW('Water Data'!G15))),'Data Summary'!CB21="Yes"),100-OFFSET('Water Data'!$G$4,0,10*ROW('Water Data'!G15)),NA())</f>
        <v>#N/A</v>
      </c>
      <c r="N21" s="525" t="e">
        <f ca="1">+IF(AND(ISNUMBER(OFFSET('Water Data'!$G$6,0,10*ROW('Water Data'!G15))),'Data Summary'!CC21="Yes"),OFFSET('Water Data'!$G$6,0,10*ROW('Water Data'!G15)),NA())</f>
        <v>#N/A</v>
      </c>
      <c r="O21" s="525" t="e">
        <f ca="1">+IF(AND(ISNUMBER(OFFSET('Water Data'!$G$9,0,10*ROW('Water Data'!G15))),'Data Summary'!CD21="Yes"),OFFSET('Water Data'!$G$9,0,10*ROW('Water Data'!G15)),NA())</f>
        <v>#N/A</v>
      </c>
      <c r="P21" s="525" t="e">
        <f ca="1">+IF(AND(ISNUMBER(OFFSET('Water Data'!$H$4,0,10*ROW('Water Data'!H15))),'Data Summary'!CE21="Yes"),100-OFFSET('Water Data'!$H$4,0,10*ROW('Water Data'!H15)),NA())</f>
        <v>#N/A</v>
      </c>
      <c r="Q21" s="525" t="e">
        <f ca="1">+IF(AND(ISNUMBER(OFFSET('Water Data'!$H$6,0,10*ROW('Water Data'!H15))),'Data Summary'!CF21="Yes"),OFFSET('Water Data'!$H$6,0,10*ROW('Water Data'!H15)),NA())</f>
        <v>#N/A</v>
      </c>
      <c r="R21" s="525" t="e">
        <f ca="1">+IF(AND(ISNUMBER(OFFSET('Water Data'!$H$9,0,10*ROW('Water Data'!H15))),'Data Summary'!CG21="Yes"),OFFSET('Water Data'!$H$9,0,10*ROW('Water Data'!H15)),NA())</f>
        <v>#N/A</v>
      </c>
      <c r="S21" s="525" t="e">
        <f ca="1">+IF(AND(ISNUMBER(OFFSET('Water Data'!$I$4,0,10*ROW('Water Data'!I15))),'Data Summary'!CH21="Yes"),100-OFFSET('Water Data'!$I$4,0,10*ROW('Water Data'!I15)),NA())</f>
        <v>#N/A</v>
      </c>
      <c r="T21" s="525" t="e">
        <f ca="1">+IF(AND(ISNUMBER(OFFSET('Water Data'!$I$6,0,10*ROW('Water Data'!I15))),'Data Summary'!CI21="Yes"),OFFSET('Water Data'!$I$6,0,10*ROW('Water Data'!I15)),NA())</f>
        <v>#N/A</v>
      </c>
      <c r="U21" s="525" t="e">
        <f ca="1">+IF(AND(ISNUMBER(OFFSET('Water Data'!$I$9,0,10*ROW('Water Data'!I15))),'Data Summary'!CJ21="Yes"),OFFSET('Water Data'!$I$9,0,10*ROW('Water Data'!I15)),NA())</f>
        <v>#N/A</v>
      </c>
      <c r="V21" s="526" t="e">
        <f ca="1">+IF(AND(ISNUMBER(OFFSET('Sanitation Data'!$D$4,0,10*ROW('Sanitation Data'!D15))),'Data Summary'!CK21="Yes"),100-OFFSET('Sanitation Data'!$D$4,0,10*ROW('Sanitation Data'!D15)),NA())</f>
        <v>#N/A</v>
      </c>
      <c r="W21" s="526" t="e">
        <f ca="1">+IF(AND(ISNUMBER(OFFSET('Sanitation Data'!$D$6,0,10*ROW('Sanitation Data'!D15))),'Data Summary'!CL21="Yes"),OFFSET('Sanitation Data'!$D$6,0,10*ROW('Sanitation Data'!D15)),NA())</f>
        <v>#N/A</v>
      </c>
      <c r="X21" s="526" t="e">
        <f ca="1">+IF(AND(ISNUMBER(OFFSET('Sanitation Data'!$D$10,0,10*ROW('Sanitation Data'!D15))),'Data Summary'!CM21="Yes"),OFFSET('Sanitation Data'!$D$10,0,10*ROW('Sanitation Data'!D15)),NA())</f>
        <v>#N/A</v>
      </c>
      <c r="Y21" s="526" t="e">
        <f ca="1">+IF(AND(ISNUMBER(OFFSET('Sanitation Data'!$D$11,0,10*ROW('Sanitation Data'!D15))),'Data Summary'!CN21="Yes"),OFFSET('Sanitation Data'!$D$11,0,10*ROW('Sanitation Data'!D15)),NA())</f>
        <v>#N/A</v>
      </c>
      <c r="Z21" s="526" t="e">
        <f ca="1">+IF(AND(ISNUMBER(OFFSET('Sanitation Data'!$D$12,0,10*ROW('Sanitation Data'!D15))),'Data Summary'!CO21="Yes"),OFFSET('Sanitation Data'!$D$12,0,10*ROW('Sanitation Data'!D15)),NA())</f>
        <v>#N/A</v>
      </c>
      <c r="AA21" s="526" t="e">
        <f ca="1">+IF(AND(ISNUMBER(OFFSET('Sanitation Data'!$E$4,0,10*ROW('Sanitation Data'!E15))),'Data Summary'!CP21="Yes"),100-OFFSET('Sanitation Data'!$E$4,0,10*ROW('Sanitation Data'!E15)),NA())</f>
        <v>#N/A</v>
      </c>
      <c r="AB21" s="526" t="e">
        <f ca="1">+IF(AND(ISNUMBER(OFFSET('Sanitation Data'!$E$6,0,10*ROW('Sanitation Data'!E15))),'Data Summary'!CQ21="Yes"),OFFSET('Sanitation Data'!$E$6,0,10*ROW('Sanitation Data'!E15)),NA())</f>
        <v>#N/A</v>
      </c>
      <c r="AC21" s="526" t="e">
        <f ca="1">+IF(AND(ISNUMBER(OFFSET('Sanitation Data'!$E$10,0,10*ROW('Sanitation Data'!E15))),'Data Summary'!CR21="Yes"),OFFSET('Sanitation Data'!$E$10,0,10*ROW('Sanitation Data'!E15)),NA())</f>
        <v>#N/A</v>
      </c>
      <c r="AD21" s="526" t="e">
        <f ca="1">+IF(AND(ISNUMBER(OFFSET('Sanitation Data'!$E$11,0,10*ROW('Sanitation Data'!E15))),'Data Summary'!CS21="Yes"),OFFSET('Sanitation Data'!$E$11,0,10*ROW('Sanitation Data'!E15)),NA())</f>
        <v>#N/A</v>
      </c>
      <c r="AE21" s="526" t="e">
        <f ca="1">+IF(AND(ISNUMBER(OFFSET('Sanitation Data'!$E$12,0,10*ROW('Sanitation Data'!E15))),'Data Summary'!CT21="Yes"),OFFSET('Sanitation Data'!$E$12,0,10*ROW('Sanitation Data'!E15)),NA())</f>
        <v>#N/A</v>
      </c>
      <c r="AF21" s="526" t="e">
        <f ca="1">+IF(AND(ISNUMBER(OFFSET('Sanitation Data'!$F$4,0,10*ROW('Sanitation Data'!F15))),'Data Summary'!CU21="Yes"),100-OFFSET('Sanitation Data'!$F$4,0,10*ROW('Sanitation Data'!F15)),NA())</f>
        <v>#N/A</v>
      </c>
      <c r="AG21" s="526" t="e">
        <f ca="1">+IF(AND(ISNUMBER(OFFSET('Sanitation Data'!$F$6,0,10*ROW('Sanitation Data'!F15))),'Data Summary'!CV21="Yes"),OFFSET('Sanitation Data'!$F$6,0,10*ROW('Sanitation Data'!F15)),NA())</f>
        <v>#N/A</v>
      </c>
      <c r="AH21" s="526" t="e">
        <f ca="1">+IF(AND(ISNUMBER(OFFSET('Sanitation Data'!$F$10,0,10*ROW('Sanitation Data'!F15))),'Data Summary'!CW21="Yes"),OFFSET('Sanitation Data'!$F$10,0,10*ROW('Sanitation Data'!F15)),NA())</f>
        <v>#N/A</v>
      </c>
      <c r="AI21" s="526" t="e">
        <f ca="1">+IF(AND(ISNUMBER(OFFSET('Sanitation Data'!$F$11,0,10*ROW('Sanitation Data'!F15))),'Data Summary'!CX21="Yes"),OFFSET('Sanitation Data'!$F$11,0,10*ROW('Sanitation Data'!F15)),NA())</f>
        <v>#N/A</v>
      </c>
      <c r="AJ21" s="526" t="e">
        <f ca="1">+IF(AND(ISNUMBER(OFFSET('Sanitation Data'!$F$12,0,10*ROW('Sanitation Data'!F15))),'Data Summary'!CY21="Yes"),OFFSET('Sanitation Data'!$F$12,0,10*ROW('Sanitation Data'!F15)),NA())</f>
        <v>#N/A</v>
      </c>
      <c r="AK21" s="526" t="e">
        <f ca="1">+IF(AND(ISNUMBER(OFFSET('Sanitation Data'!$G$4,0,10*ROW('Sanitation Data'!G15))),'Data Summary'!CZ21="Yes"),100-OFFSET('Sanitation Data'!$G$4,0,10*ROW('Sanitation Data'!G15)),NA())</f>
        <v>#N/A</v>
      </c>
      <c r="AL21" s="526" t="e">
        <f ca="1">+IF(AND(ISNUMBER(OFFSET('Sanitation Data'!$G$6,0,10*ROW('Sanitation Data'!G15))),'Data Summary'!DA21="Yes"),OFFSET('Sanitation Data'!$G$6,0,10*ROW('Sanitation Data'!G15)),NA())</f>
        <v>#N/A</v>
      </c>
      <c r="AM21" s="526" t="e">
        <f ca="1">+IF(AND(ISNUMBER(OFFSET('Sanitation Data'!$G$10,0,10*ROW('Sanitation Data'!G15))),'Data Summary'!DB21="Yes"),OFFSET('Sanitation Data'!$G$10,0,10*ROW('Sanitation Data'!G15)),NA())</f>
        <v>#N/A</v>
      </c>
      <c r="AN21" s="526" t="e">
        <f ca="1">+IF(AND(ISNUMBER(OFFSET('Sanitation Data'!$G$11,0,10*ROW('Sanitation Data'!G15))),'Data Summary'!DC21="Yes"),OFFSET('Sanitation Data'!$G$11,0,10*ROW('Sanitation Data'!G15)),NA())</f>
        <v>#N/A</v>
      </c>
      <c r="AO21" s="526" t="e">
        <f ca="1">+IF(AND(ISNUMBER(OFFSET('Sanitation Data'!$G$12,0,10*ROW('Sanitation Data'!G15))),'Data Summary'!DD21="Yes"),OFFSET('Sanitation Data'!$G$12,0,10*ROW('Sanitation Data'!G15)),NA())</f>
        <v>#N/A</v>
      </c>
      <c r="AP21" s="526" t="e">
        <f ca="1">+IF(AND(ISNUMBER(OFFSET('Sanitation Data'!$H$4,0,10*ROW('Sanitation Data'!H15))),'Data Summary'!DE21="Yes"),100-OFFSET('Sanitation Data'!$H$4,0,10*ROW('Sanitation Data'!H15)),NA())</f>
        <v>#N/A</v>
      </c>
      <c r="AQ21" s="526" t="e">
        <f ca="1">+IF(AND(ISNUMBER(OFFSET('Sanitation Data'!$H$6,0,10*ROW('Sanitation Data'!H15))),'Data Summary'!DF21="Yes"),OFFSET('Sanitation Data'!$H$6,0,10*ROW('Sanitation Data'!H15)),NA())</f>
        <v>#N/A</v>
      </c>
      <c r="AR21" s="526" t="e">
        <f ca="1">+IF(AND(ISNUMBER(OFFSET('Sanitation Data'!$H$10,0,10*ROW('Sanitation Data'!H15))),'Data Summary'!DG21="Yes"),OFFSET('Sanitation Data'!$H$10,0,10*ROW('Sanitation Data'!H15)),NA())</f>
        <v>#N/A</v>
      </c>
      <c r="AS21" s="526" t="e">
        <f ca="1">+IF(AND(ISNUMBER(OFFSET('Sanitation Data'!$H$11,0,10*ROW('Sanitation Data'!H15))),'Data Summary'!DH21="Yes"),OFFSET('Sanitation Data'!$H$11,0,10*ROW('Sanitation Data'!H15)),NA())</f>
        <v>#N/A</v>
      </c>
      <c r="AT21" s="526" t="e">
        <f ca="1">+IF(AND(ISNUMBER(OFFSET('Sanitation Data'!$H$12,0,10*ROW('Sanitation Data'!H15))),'Data Summary'!DI21="Yes"),OFFSET('Sanitation Data'!$H$12,0,10*ROW('Sanitation Data'!H15)),NA())</f>
        <v>#N/A</v>
      </c>
      <c r="AU21" s="526" t="e">
        <f ca="1">+IF(AND(ISNUMBER(OFFSET('Sanitation Data'!$I$4,0,10*ROW('Sanitation Data'!I15))),'Data Summary'!DJ21="Yes"),100-OFFSET('Sanitation Data'!$I$4,0,10*ROW('Sanitation Data'!I15)),NA())</f>
        <v>#N/A</v>
      </c>
      <c r="AV21" s="526" t="e">
        <f ca="1">+IF(AND(ISNUMBER(OFFSET('Sanitation Data'!$I$6,0,10*ROW('Sanitation Data'!I15))),'Data Summary'!DK21="Yes"),OFFSET('Sanitation Data'!$I$6,0,10*ROW('Sanitation Data'!I15)),NA())</f>
        <v>#N/A</v>
      </c>
      <c r="AW21" s="526" t="e">
        <f ca="1">+IF(AND(ISNUMBER(OFFSET('Sanitation Data'!$I$10,0,10*ROW('Sanitation Data'!I15))),'Data Summary'!DL21="Yes"),OFFSET('Sanitation Data'!$I$10,0,10*ROW('Sanitation Data'!I15)),NA())</f>
        <v>#N/A</v>
      </c>
      <c r="AX21" s="526" t="e">
        <f ca="1">+IF(AND(ISNUMBER(OFFSET('Sanitation Data'!$I$11,0,10*ROW('Sanitation Data'!I15))),'Data Summary'!DM21="Yes"),OFFSET('Sanitation Data'!$I$11,0,10*ROW('Sanitation Data'!I15)),NA())</f>
        <v>#N/A</v>
      </c>
      <c r="AY21" s="526" t="e">
        <f ca="1">+IF(AND(ISNUMBER(OFFSET('Sanitation Data'!$I$12,0,10*ROW('Sanitation Data'!I15))),'Data Summary'!DN21="Yes"),OFFSET('Sanitation Data'!$I$12,0,10*ROW('Sanitation Data'!I15)),NA())</f>
        <v>#N/A</v>
      </c>
      <c r="AZ21" s="527" t="e">
        <f ca="1">+IF(AND(ISNUMBER(OFFSET('Hygiene Data'!$D$5,0,10*ROW('Hygiene Data'!D15))),'Data Summary'!DO21="Yes"),OFFSET('Hygiene Data'!$D$5,0,10*ROW('Hygiene Data'!D15)),NA())</f>
        <v>#N/A</v>
      </c>
      <c r="BA21" s="527" t="e">
        <f ca="1">+IF(AND(ISNUMBER(OFFSET('Hygiene Data'!$D$7,0,10*ROW('Hygiene Data'!D15))),'Data Summary'!DP21="Yes"),OFFSET('Hygiene Data'!$D$7,0,10*ROW('Hygiene Data'!D15)),NA())</f>
        <v>#N/A</v>
      </c>
      <c r="BB21" s="527" t="e">
        <f ca="1">+IF(AND(ISNUMBER(OFFSET('Hygiene Data'!$D$9,0,10*ROW('Hygiene Data'!D15))),'Data Summary'!DQ21="Yes"),OFFSET('Hygiene Data'!$D$9,0,10*ROW('Hygiene Data'!D15)),NA())</f>
        <v>#N/A</v>
      </c>
      <c r="BC21" s="527" t="e">
        <f ca="1">+IF(AND(ISNUMBER(OFFSET('Hygiene Data'!$E$5,0,10*ROW('Hygiene Data'!E15))),'Data Summary'!DR21="Yes"),OFFSET('Hygiene Data'!$E$5,0,10*ROW('Hygiene Data'!E15)),NA())</f>
        <v>#N/A</v>
      </c>
      <c r="BD21" s="527" t="e">
        <f ca="1">+IF(AND(ISNUMBER(OFFSET('Hygiene Data'!$E$7,0,10*ROW('Hygiene Data'!E15))),'Data Summary'!DS21="Yes"),OFFSET('Hygiene Data'!$E$7,0,10*ROW('Hygiene Data'!E15)),NA())</f>
        <v>#N/A</v>
      </c>
      <c r="BE21" s="527" t="e">
        <f ca="1">+IF(AND(ISNUMBER(OFFSET('Hygiene Data'!$E$9,0,10*ROW('Hygiene Data'!E15))),'Data Summary'!DT21="Yes"),OFFSET('Hygiene Data'!$E$9,0,10*ROW('Hygiene Data'!E15)),NA())</f>
        <v>#N/A</v>
      </c>
      <c r="BF21" s="527" t="e">
        <f ca="1">+IF(AND(ISNUMBER(OFFSET('Hygiene Data'!$F$5,0,10*ROW('Hygiene Data'!F15))),'Data Summary'!DU21="Yes"),OFFSET('Hygiene Data'!$F$5,0,10*ROW('Hygiene Data'!F15)),NA())</f>
        <v>#N/A</v>
      </c>
      <c r="BG21" s="527" t="e">
        <f ca="1">+IF(AND(ISNUMBER(OFFSET('Hygiene Data'!$F$7,0,10*ROW('Hygiene Data'!F15))),'Data Summary'!DV21="Yes"),OFFSET('Hygiene Data'!$F$7,0,10*ROW('Hygiene Data'!F15)),NA())</f>
        <v>#N/A</v>
      </c>
      <c r="BH21" s="527" t="e">
        <f ca="1">+IF(AND(ISNUMBER(OFFSET('Hygiene Data'!$F$9,0,10*ROW('Hygiene Data'!F15))),'Data Summary'!DW21="Yes"),OFFSET('Hygiene Data'!$F$9,0,10*ROW('Hygiene Data'!F15)),NA())</f>
        <v>#N/A</v>
      </c>
      <c r="BI21" s="527" t="e">
        <f ca="1">+IF(AND(ISNUMBER(OFFSET('Hygiene Data'!$G$5,0,10*ROW('Hygiene Data'!G15))),'Data Summary'!DX21="Yes"),OFFSET('Hygiene Data'!$G$5,0,10*ROW('Hygiene Data'!G15)),NA())</f>
        <v>#N/A</v>
      </c>
      <c r="BJ21" s="527" t="e">
        <f ca="1">+IF(AND(ISNUMBER(OFFSET('Hygiene Data'!$G$7,0,10*ROW('Hygiene Data'!G15))),'Data Summary'!DY21="Yes"),OFFSET('Hygiene Data'!$G$7,0,10*ROW('Hygiene Data'!G15)),NA())</f>
        <v>#N/A</v>
      </c>
      <c r="BK21" s="527" t="e">
        <f ca="1">+IF(AND(ISNUMBER(OFFSET('Hygiene Data'!$G$9,0,10*ROW('Hygiene Data'!G15))),'Data Summary'!DZ21="Yes"),OFFSET('Hygiene Data'!$G$9,0,10*ROW('Hygiene Data'!G15)),NA())</f>
        <v>#N/A</v>
      </c>
      <c r="BL21" s="527" t="e">
        <f ca="1">+IF(AND(ISNUMBER(OFFSET('Hygiene Data'!$H$5,0,10*ROW('Hygiene Data'!H15))),'Data Summary'!EA21="Yes"),OFFSET('Hygiene Data'!$H$5,0,10*ROW('Hygiene Data'!H15)),NA())</f>
        <v>#N/A</v>
      </c>
      <c r="BM21" s="527" t="e">
        <f ca="1">+IF(AND(ISNUMBER(OFFSET('Hygiene Data'!$H$7,0,10*ROW('Hygiene Data'!H15))),'Data Summary'!EB21="Yes"),OFFSET('Hygiene Data'!$H$7,0,10*ROW('Hygiene Data'!H15)),NA())</f>
        <v>#N/A</v>
      </c>
      <c r="BN21" s="527" t="e">
        <f ca="1">+IF(AND(ISNUMBER(OFFSET('Hygiene Data'!$H$9,0,10*ROW('Hygiene Data'!H15))),'Data Summary'!EC21="Yes"),OFFSET('Hygiene Data'!$H$9,0,10*ROW('Hygiene Data'!H15)),NA())</f>
        <v>#N/A</v>
      </c>
      <c r="BO21" s="527" t="e">
        <f ca="1">+IF(AND(ISNUMBER(OFFSET('Hygiene Data'!$I$5,0,10*ROW('Hygiene Data'!I15))),'Data Summary'!ED21="Yes"),OFFSET('Hygiene Data'!$I$5,0,10*ROW('Hygiene Data'!I15)),NA())</f>
        <v>#N/A</v>
      </c>
      <c r="BP21" s="527" t="e">
        <f ca="1">+IF(AND(ISNUMBER(OFFSET('Hygiene Data'!$I$7,0,10*ROW('Hygiene Data'!I15))),'Data Summary'!EE21="Yes"),OFFSET('Hygiene Data'!$I$7,0,10*ROW('Hygiene Data'!I15)),NA())</f>
        <v>#N/A</v>
      </c>
      <c r="BQ21" s="527" t="e">
        <f ca="1">+IF(AND(ISNUMBER(OFFSET('Hygiene Data'!$I$9,0,10*ROW('Hygiene Data'!I15))),'Data Summary'!EF21="Yes"),OFFSET('Hygiene Data'!$I$9,0,10*ROW('Hygiene Data'!I15)),NA())</f>
        <v>#N/A</v>
      </c>
    </row>
    <row r="22" spans="1:69" x14ac:dyDescent="0.25">
      <c r="A22" s="523" t="e">
        <f ca="1">+RIGHT('Data Summary'!A22,LEN('Data Summary'!A22)-9)</f>
        <v>#VALUE!</v>
      </c>
      <c r="B22" s="497" t="str">
        <f ca="1">+IF(ISTEXT('Data Summary'!B22),'Data Summary'!B22,"")</f>
        <v/>
      </c>
      <c r="C22" s="524" t="e">
        <f ca="1">+VALUE('Data Summary'!C22)</f>
        <v>#VALUE!</v>
      </c>
      <c r="D22" s="525" t="e">
        <f ca="1">+IF(AND(ISNUMBER(OFFSET('Water Data'!$D$4,0,10*ROW('Water Data'!D16))),'Data Summary'!BS22="Yes"),100-OFFSET('Water Data'!$D$4,0,10*ROW('Water Data'!D16)),NA())</f>
        <v>#N/A</v>
      </c>
      <c r="E22" s="525" t="e">
        <f ca="1">+IF(AND(ISNUMBER(OFFSET('Water Data'!$D$6,0,10*ROW('Water Data'!D16))),'Data Summary'!BT22="Yes"),OFFSET('Water Data'!$D$6,0,10*ROW('Water Data'!D16)),NA())</f>
        <v>#N/A</v>
      </c>
      <c r="F22" s="525" t="e">
        <f ca="1">+IF(AND(ISNUMBER(OFFSET('Water Data'!$D$9,0,10*ROW('Water Data'!D16))),'Data Summary'!BU22="Yes"),OFFSET('Water Data'!$D$9,0,10*ROW('Water Data'!D16)),NA())</f>
        <v>#N/A</v>
      </c>
      <c r="G22" s="525" t="e">
        <f ca="1">+IF(AND(ISNUMBER(OFFSET('Water Data'!$E$4,0,10*ROW('Water Data'!E16))),'Data Summary'!BV22="Yes"),100-OFFSET('Water Data'!$E$4,0,10*ROW('Water Data'!E16)),NA())</f>
        <v>#N/A</v>
      </c>
      <c r="H22" s="525" t="e">
        <f ca="1">+IF(AND(ISNUMBER(OFFSET('Water Data'!$E$6,0,10*ROW('Water Data'!E16))),'Data Summary'!BW22="Yes"),OFFSET('Water Data'!$E$6,0,10*ROW('Water Data'!E16)),NA())</f>
        <v>#N/A</v>
      </c>
      <c r="I22" s="525" t="e">
        <f ca="1">+IF(AND(ISNUMBER(OFFSET('Water Data'!$E$9,0,10*ROW('Water Data'!E16))),'Data Summary'!BX22="Yes"),OFFSET('Water Data'!$E$9,0,10*ROW('Water Data'!E16)),NA())</f>
        <v>#N/A</v>
      </c>
      <c r="J22" s="525" t="e">
        <f ca="1">+IF(AND(ISNUMBER(OFFSET('Water Data'!$F$4,0,10*ROW('Water Data'!F16))),'Data Summary'!BY22="Yes"),100-OFFSET('Water Data'!$F$4,0,10*ROW('Water Data'!F16)),NA())</f>
        <v>#N/A</v>
      </c>
      <c r="K22" s="525" t="e">
        <f ca="1">+IF(AND(ISNUMBER(OFFSET('Water Data'!$F$6,0,10*ROW('Water Data'!F16))),'Data Summary'!BZ22="Yes"),OFFSET('Water Data'!$F$6,0,10*ROW('Water Data'!F16)),NA())</f>
        <v>#N/A</v>
      </c>
      <c r="L22" s="525" t="e">
        <f ca="1">+IF(AND(ISNUMBER(OFFSET('Water Data'!$F$9,0,10*ROW('Water Data'!F16))),'Data Summary'!CA22="Yes"),OFFSET('Water Data'!$F$9,0,10*ROW('Water Data'!F16)),NA())</f>
        <v>#N/A</v>
      </c>
      <c r="M22" s="525" t="e">
        <f ca="1">+IF(AND(ISNUMBER(OFFSET('Water Data'!$G$4,0,10*ROW('Water Data'!G16))),'Data Summary'!CB22="Yes"),100-OFFSET('Water Data'!$G$4,0,10*ROW('Water Data'!G16)),NA())</f>
        <v>#N/A</v>
      </c>
      <c r="N22" s="525" t="e">
        <f ca="1">+IF(AND(ISNUMBER(OFFSET('Water Data'!$G$6,0,10*ROW('Water Data'!G16))),'Data Summary'!CC22="Yes"),OFFSET('Water Data'!$G$6,0,10*ROW('Water Data'!G16)),NA())</f>
        <v>#N/A</v>
      </c>
      <c r="O22" s="525" t="e">
        <f ca="1">+IF(AND(ISNUMBER(OFFSET('Water Data'!$G$9,0,10*ROW('Water Data'!G16))),'Data Summary'!CD22="Yes"),OFFSET('Water Data'!$G$9,0,10*ROW('Water Data'!G16)),NA())</f>
        <v>#N/A</v>
      </c>
      <c r="P22" s="525" t="e">
        <f ca="1">+IF(AND(ISNUMBER(OFFSET('Water Data'!$H$4,0,10*ROW('Water Data'!H16))),'Data Summary'!CE22="Yes"),100-OFFSET('Water Data'!$H$4,0,10*ROW('Water Data'!H16)),NA())</f>
        <v>#N/A</v>
      </c>
      <c r="Q22" s="525" t="e">
        <f ca="1">+IF(AND(ISNUMBER(OFFSET('Water Data'!$H$6,0,10*ROW('Water Data'!H16))),'Data Summary'!CF22="Yes"),OFFSET('Water Data'!$H$6,0,10*ROW('Water Data'!H16)),NA())</f>
        <v>#N/A</v>
      </c>
      <c r="R22" s="525" t="e">
        <f ca="1">+IF(AND(ISNUMBER(OFFSET('Water Data'!$H$9,0,10*ROW('Water Data'!H16))),'Data Summary'!CG22="Yes"),OFFSET('Water Data'!$H$9,0,10*ROW('Water Data'!H16)),NA())</f>
        <v>#N/A</v>
      </c>
      <c r="S22" s="525" t="e">
        <f ca="1">+IF(AND(ISNUMBER(OFFSET('Water Data'!$I$4,0,10*ROW('Water Data'!I16))),'Data Summary'!CH22="Yes"),100-OFFSET('Water Data'!$I$4,0,10*ROW('Water Data'!I16)),NA())</f>
        <v>#N/A</v>
      </c>
      <c r="T22" s="525" t="e">
        <f ca="1">+IF(AND(ISNUMBER(OFFSET('Water Data'!$I$6,0,10*ROW('Water Data'!I16))),'Data Summary'!CI22="Yes"),OFFSET('Water Data'!$I$6,0,10*ROW('Water Data'!I16)),NA())</f>
        <v>#N/A</v>
      </c>
      <c r="U22" s="525" t="e">
        <f ca="1">+IF(AND(ISNUMBER(OFFSET('Water Data'!$I$9,0,10*ROW('Water Data'!I16))),'Data Summary'!CJ22="Yes"),OFFSET('Water Data'!$I$9,0,10*ROW('Water Data'!I16)),NA())</f>
        <v>#N/A</v>
      </c>
      <c r="V22" s="526" t="e">
        <f ca="1">+IF(AND(ISNUMBER(OFFSET('Sanitation Data'!$D$4,0,10*ROW('Sanitation Data'!D16))),'Data Summary'!CK22="Yes"),100-OFFSET('Sanitation Data'!$D$4,0,10*ROW('Sanitation Data'!D16)),NA())</f>
        <v>#N/A</v>
      </c>
      <c r="W22" s="526" t="e">
        <f ca="1">+IF(AND(ISNUMBER(OFFSET('Sanitation Data'!$D$6,0,10*ROW('Sanitation Data'!D16))),'Data Summary'!CL22="Yes"),OFFSET('Sanitation Data'!$D$6,0,10*ROW('Sanitation Data'!D16)),NA())</f>
        <v>#N/A</v>
      </c>
      <c r="X22" s="526" t="e">
        <f ca="1">+IF(AND(ISNUMBER(OFFSET('Sanitation Data'!$D$10,0,10*ROW('Sanitation Data'!D16))),'Data Summary'!CM22="Yes"),OFFSET('Sanitation Data'!$D$10,0,10*ROW('Sanitation Data'!D16)),NA())</f>
        <v>#N/A</v>
      </c>
      <c r="Y22" s="526" t="e">
        <f ca="1">+IF(AND(ISNUMBER(OFFSET('Sanitation Data'!$D$11,0,10*ROW('Sanitation Data'!D16))),'Data Summary'!CN22="Yes"),OFFSET('Sanitation Data'!$D$11,0,10*ROW('Sanitation Data'!D16)),NA())</f>
        <v>#N/A</v>
      </c>
      <c r="Z22" s="526" t="e">
        <f ca="1">+IF(AND(ISNUMBER(OFFSET('Sanitation Data'!$D$12,0,10*ROW('Sanitation Data'!D16))),'Data Summary'!CO22="Yes"),OFFSET('Sanitation Data'!$D$12,0,10*ROW('Sanitation Data'!D16)),NA())</f>
        <v>#N/A</v>
      </c>
      <c r="AA22" s="526" t="e">
        <f ca="1">+IF(AND(ISNUMBER(OFFSET('Sanitation Data'!$E$4,0,10*ROW('Sanitation Data'!E16))),'Data Summary'!CP22="Yes"),100-OFFSET('Sanitation Data'!$E$4,0,10*ROW('Sanitation Data'!E16)),NA())</f>
        <v>#N/A</v>
      </c>
      <c r="AB22" s="526" t="e">
        <f ca="1">+IF(AND(ISNUMBER(OFFSET('Sanitation Data'!$E$6,0,10*ROW('Sanitation Data'!E16))),'Data Summary'!CQ22="Yes"),OFFSET('Sanitation Data'!$E$6,0,10*ROW('Sanitation Data'!E16)),NA())</f>
        <v>#N/A</v>
      </c>
      <c r="AC22" s="526" t="e">
        <f ca="1">+IF(AND(ISNUMBER(OFFSET('Sanitation Data'!$E$10,0,10*ROW('Sanitation Data'!E16))),'Data Summary'!CR22="Yes"),OFFSET('Sanitation Data'!$E$10,0,10*ROW('Sanitation Data'!E16)),NA())</f>
        <v>#N/A</v>
      </c>
      <c r="AD22" s="526" t="e">
        <f ca="1">+IF(AND(ISNUMBER(OFFSET('Sanitation Data'!$E$11,0,10*ROW('Sanitation Data'!E16))),'Data Summary'!CS22="Yes"),OFFSET('Sanitation Data'!$E$11,0,10*ROW('Sanitation Data'!E16)),NA())</f>
        <v>#N/A</v>
      </c>
      <c r="AE22" s="526" t="e">
        <f ca="1">+IF(AND(ISNUMBER(OFFSET('Sanitation Data'!$E$12,0,10*ROW('Sanitation Data'!E16))),'Data Summary'!CT22="Yes"),OFFSET('Sanitation Data'!$E$12,0,10*ROW('Sanitation Data'!E16)),NA())</f>
        <v>#N/A</v>
      </c>
      <c r="AF22" s="526" t="e">
        <f ca="1">+IF(AND(ISNUMBER(OFFSET('Sanitation Data'!$F$4,0,10*ROW('Sanitation Data'!F16))),'Data Summary'!CU22="Yes"),100-OFFSET('Sanitation Data'!$F$4,0,10*ROW('Sanitation Data'!F16)),NA())</f>
        <v>#N/A</v>
      </c>
      <c r="AG22" s="526" t="e">
        <f ca="1">+IF(AND(ISNUMBER(OFFSET('Sanitation Data'!$F$6,0,10*ROW('Sanitation Data'!F16))),'Data Summary'!CV22="Yes"),OFFSET('Sanitation Data'!$F$6,0,10*ROW('Sanitation Data'!F16)),NA())</f>
        <v>#N/A</v>
      </c>
      <c r="AH22" s="526" t="e">
        <f ca="1">+IF(AND(ISNUMBER(OFFSET('Sanitation Data'!$F$10,0,10*ROW('Sanitation Data'!F16))),'Data Summary'!CW22="Yes"),OFFSET('Sanitation Data'!$F$10,0,10*ROW('Sanitation Data'!F16)),NA())</f>
        <v>#N/A</v>
      </c>
      <c r="AI22" s="526" t="e">
        <f ca="1">+IF(AND(ISNUMBER(OFFSET('Sanitation Data'!$F$11,0,10*ROW('Sanitation Data'!F16))),'Data Summary'!CX22="Yes"),OFFSET('Sanitation Data'!$F$11,0,10*ROW('Sanitation Data'!F16)),NA())</f>
        <v>#N/A</v>
      </c>
      <c r="AJ22" s="526" t="e">
        <f ca="1">+IF(AND(ISNUMBER(OFFSET('Sanitation Data'!$F$12,0,10*ROW('Sanitation Data'!F16))),'Data Summary'!CY22="Yes"),OFFSET('Sanitation Data'!$F$12,0,10*ROW('Sanitation Data'!F16)),NA())</f>
        <v>#N/A</v>
      </c>
      <c r="AK22" s="526" t="e">
        <f ca="1">+IF(AND(ISNUMBER(OFFSET('Sanitation Data'!$G$4,0,10*ROW('Sanitation Data'!G16))),'Data Summary'!CZ22="Yes"),100-OFFSET('Sanitation Data'!$G$4,0,10*ROW('Sanitation Data'!G16)),NA())</f>
        <v>#N/A</v>
      </c>
      <c r="AL22" s="526" t="e">
        <f ca="1">+IF(AND(ISNUMBER(OFFSET('Sanitation Data'!$G$6,0,10*ROW('Sanitation Data'!G16))),'Data Summary'!DA22="Yes"),OFFSET('Sanitation Data'!$G$6,0,10*ROW('Sanitation Data'!G16)),NA())</f>
        <v>#N/A</v>
      </c>
      <c r="AM22" s="526" t="e">
        <f ca="1">+IF(AND(ISNUMBER(OFFSET('Sanitation Data'!$G$10,0,10*ROW('Sanitation Data'!G16))),'Data Summary'!DB22="Yes"),OFFSET('Sanitation Data'!$G$10,0,10*ROW('Sanitation Data'!G16)),NA())</f>
        <v>#N/A</v>
      </c>
      <c r="AN22" s="526" t="e">
        <f ca="1">+IF(AND(ISNUMBER(OFFSET('Sanitation Data'!$G$11,0,10*ROW('Sanitation Data'!G16))),'Data Summary'!DC22="Yes"),OFFSET('Sanitation Data'!$G$11,0,10*ROW('Sanitation Data'!G16)),NA())</f>
        <v>#N/A</v>
      </c>
      <c r="AO22" s="526" t="e">
        <f ca="1">+IF(AND(ISNUMBER(OFFSET('Sanitation Data'!$G$12,0,10*ROW('Sanitation Data'!G16))),'Data Summary'!DD22="Yes"),OFFSET('Sanitation Data'!$G$12,0,10*ROW('Sanitation Data'!G16)),NA())</f>
        <v>#N/A</v>
      </c>
      <c r="AP22" s="526" t="e">
        <f ca="1">+IF(AND(ISNUMBER(OFFSET('Sanitation Data'!$H$4,0,10*ROW('Sanitation Data'!H16))),'Data Summary'!DE22="Yes"),100-OFFSET('Sanitation Data'!$H$4,0,10*ROW('Sanitation Data'!H16)),NA())</f>
        <v>#N/A</v>
      </c>
      <c r="AQ22" s="526" t="e">
        <f ca="1">+IF(AND(ISNUMBER(OFFSET('Sanitation Data'!$H$6,0,10*ROW('Sanitation Data'!H16))),'Data Summary'!DF22="Yes"),OFFSET('Sanitation Data'!$H$6,0,10*ROW('Sanitation Data'!H16)),NA())</f>
        <v>#N/A</v>
      </c>
      <c r="AR22" s="526" t="e">
        <f ca="1">+IF(AND(ISNUMBER(OFFSET('Sanitation Data'!$H$10,0,10*ROW('Sanitation Data'!H16))),'Data Summary'!DG22="Yes"),OFFSET('Sanitation Data'!$H$10,0,10*ROW('Sanitation Data'!H16)),NA())</f>
        <v>#N/A</v>
      </c>
      <c r="AS22" s="526" t="e">
        <f ca="1">+IF(AND(ISNUMBER(OFFSET('Sanitation Data'!$H$11,0,10*ROW('Sanitation Data'!H16))),'Data Summary'!DH22="Yes"),OFFSET('Sanitation Data'!$H$11,0,10*ROW('Sanitation Data'!H16)),NA())</f>
        <v>#N/A</v>
      </c>
      <c r="AT22" s="526" t="e">
        <f ca="1">+IF(AND(ISNUMBER(OFFSET('Sanitation Data'!$H$12,0,10*ROW('Sanitation Data'!H16))),'Data Summary'!DI22="Yes"),OFFSET('Sanitation Data'!$H$12,0,10*ROW('Sanitation Data'!H16)),NA())</f>
        <v>#N/A</v>
      </c>
      <c r="AU22" s="526" t="e">
        <f ca="1">+IF(AND(ISNUMBER(OFFSET('Sanitation Data'!$I$4,0,10*ROW('Sanitation Data'!I16))),'Data Summary'!DJ22="Yes"),100-OFFSET('Sanitation Data'!$I$4,0,10*ROW('Sanitation Data'!I16)),NA())</f>
        <v>#N/A</v>
      </c>
      <c r="AV22" s="526" t="e">
        <f ca="1">+IF(AND(ISNUMBER(OFFSET('Sanitation Data'!$I$6,0,10*ROW('Sanitation Data'!I16))),'Data Summary'!DK22="Yes"),OFFSET('Sanitation Data'!$I$6,0,10*ROW('Sanitation Data'!I16)),NA())</f>
        <v>#N/A</v>
      </c>
      <c r="AW22" s="526" t="e">
        <f ca="1">+IF(AND(ISNUMBER(OFFSET('Sanitation Data'!$I$10,0,10*ROW('Sanitation Data'!I16))),'Data Summary'!DL22="Yes"),OFFSET('Sanitation Data'!$I$10,0,10*ROW('Sanitation Data'!I16)),NA())</f>
        <v>#N/A</v>
      </c>
      <c r="AX22" s="526" t="e">
        <f ca="1">+IF(AND(ISNUMBER(OFFSET('Sanitation Data'!$I$11,0,10*ROW('Sanitation Data'!I16))),'Data Summary'!DM22="Yes"),OFFSET('Sanitation Data'!$I$11,0,10*ROW('Sanitation Data'!I16)),NA())</f>
        <v>#N/A</v>
      </c>
      <c r="AY22" s="526" t="e">
        <f ca="1">+IF(AND(ISNUMBER(OFFSET('Sanitation Data'!$I$12,0,10*ROW('Sanitation Data'!I16))),'Data Summary'!DN22="Yes"),OFFSET('Sanitation Data'!$I$12,0,10*ROW('Sanitation Data'!I16)),NA())</f>
        <v>#N/A</v>
      </c>
      <c r="AZ22" s="527" t="e">
        <f ca="1">+IF(AND(ISNUMBER(OFFSET('Hygiene Data'!$D$5,0,10*ROW('Hygiene Data'!D16))),'Data Summary'!DO22="Yes"),OFFSET('Hygiene Data'!$D$5,0,10*ROW('Hygiene Data'!D16)),NA())</f>
        <v>#N/A</v>
      </c>
      <c r="BA22" s="527" t="e">
        <f ca="1">+IF(AND(ISNUMBER(OFFSET('Hygiene Data'!$D$7,0,10*ROW('Hygiene Data'!D16))),'Data Summary'!DP22="Yes"),OFFSET('Hygiene Data'!$D$7,0,10*ROW('Hygiene Data'!D16)),NA())</f>
        <v>#N/A</v>
      </c>
      <c r="BB22" s="527" t="e">
        <f ca="1">+IF(AND(ISNUMBER(OFFSET('Hygiene Data'!$D$9,0,10*ROW('Hygiene Data'!D16))),'Data Summary'!DQ22="Yes"),OFFSET('Hygiene Data'!$D$9,0,10*ROW('Hygiene Data'!D16)),NA())</f>
        <v>#N/A</v>
      </c>
      <c r="BC22" s="527" t="e">
        <f ca="1">+IF(AND(ISNUMBER(OFFSET('Hygiene Data'!$E$5,0,10*ROW('Hygiene Data'!E16))),'Data Summary'!DR22="Yes"),OFFSET('Hygiene Data'!$E$5,0,10*ROW('Hygiene Data'!E16)),NA())</f>
        <v>#N/A</v>
      </c>
      <c r="BD22" s="527" t="e">
        <f ca="1">+IF(AND(ISNUMBER(OFFSET('Hygiene Data'!$E$7,0,10*ROW('Hygiene Data'!E16))),'Data Summary'!DS22="Yes"),OFFSET('Hygiene Data'!$E$7,0,10*ROW('Hygiene Data'!E16)),NA())</f>
        <v>#N/A</v>
      </c>
      <c r="BE22" s="527" t="e">
        <f ca="1">+IF(AND(ISNUMBER(OFFSET('Hygiene Data'!$E$9,0,10*ROW('Hygiene Data'!E16))),'Data Summary'!DT22="Yes"),OFFSET('Hygiene Data'!$E$9,0,10*ROW('Hygiene Data'!E16)),NA())</f>
        <v>#N/A</v>
      </c>
      <c r="BF22" s="527" t="e">
        <f ca="1">+IF(AND(ISNUMBER(OFFSET('Hygiene Data'!$F$5,0,10*ROW('Hygiene Data'!F16))),'Data Summary'!DU22="Yes"),OFFSET('Hygiene Data'!$F$5,0,10*ROW('Hygiene Data'!F16)),NA())</f>
        <v>#N/A</v>
      </c>
      <c r="BG22" s="527" t="e">
        <f ca="1">+IF(AND(ISNUMBER(OFFSET('Hygiene Data'!$F$7,0,10*ROW('Hygiene Data'!F16))),'Data Summary'!DV22="Yes"),OFFSET('Hygiene Data'!$F$7,0,10*ROW('Hygiene Data'!F16)),NA())</f>
        <v>#N/A</v>
      </c>
      <c r="BH22" s="527" t="e">
        <f ca="1">+IF(AND(ISNUMBER(OFFSET('Hygiene Data'!$F$9,0,10*ROW('Hygiene Data'!F16))),'Data Summary'!DW22="Yes"),OFFSET('Hygiene Data'!$F$9,0,10*ROW('Hygiene Data'!F16)),NA())</f>
        <v>#N/A</v>
      </c>
      <c r="BI22" s="527" t="e">
        <f ca="1">+IF(AND(ISNUMBER(OFFSET('Hygiene Data'!$G$5,0,10*ROW('Hygiene Data'!G16))),'Data Summary'!DX22="Yes"),OFFSET('Hygiene Data'!$G$5,0,10*ROW('Hygiene Data'!G16)),NA())</f>
        <v>#N/A</v>
      </c>
      <c r="BJ22" s="527" t="e">
        <f ca="1">+IF(AND(ISNUMBER(OFFSET('Hygiene Data'!$G$7,0,10*ROW('Hygiene Data'!G16))),'Data Summary'!DY22="Yes"),OFFSET('Hygiene Data'!$G$7,0,10*ROW('Hygiene Data'!G16)),NA())</f>
        <v>#N/A</v>
      </c>
      <c r="BK22" s="527" t="e">
        <f ca="1">+IF(AND(ISNUMBER(OFFSET('Hygiene Data'!$G$9,0,10*ROW('Hygiene Data'!G16))),'Data Summary'!DZ22="Yes"),OFFSET('Hygiene Data'!$G$9,0,10*ROW('Hygiene Data'!G16)),NA())</f>
        <v>#N/A</v>
      </c>
      <c r="BL22" s="527" t="e">
        <f ca="1">+IF(AND(ISNUMBER(OFFSET('Hygiene Data'!$H$5,0,10*ROW('Hygiene Data'!H16))),'Data Summary'!EA22="Yes"),OFFSET('Hygiene Data'!$H$5,0,10*ROW('Hygiene Data'!H16)),NA())</f>
        <v>#N/A</v>
      </c>
      <c r="BM22" s="527" t="e">
        <f ca="1">+IF(AND(ISNUMBER(OFFSET('Hygiene Data'!$H$7,0,10*ROW('Hygiene Data'!H16))),'Data Summary'!EB22="Yes"),OFFSET('Hygiene Data'!$H$7,0,10*ROW('Hygiene Data'!H16)),NA())</f>
        <v>#N/A</v>
      </c>
      <c r="BN22" s="527" t="e">
        <f ca="1">+IF(AND(ISNUMBER(OFFSET('Hygiene Data'!$H$9,0,10*ROW('Hygiene Data'!H16))),'Data Summary'!EC22="Yes"),OFFSET('Hygiene Data'!$H$9,0,10*ROW('Hygiene Data'!H16)),NA())</f>
        <v>#N/A</v>
      </c>
      <c r="BO22" s="527" t="e">
        <f ca="1">+IF(AND(ISNUMBER(OFFSET('Hygiene Data'!$I$5,0,10*ROW('Hygiene Data'!I16))),'Data Summary'!ED22="Yes"),OFFSET('Hygiene Data'!$I$5,0,10*ROW('Hygiene Data'!I16)),NA())</f>
        <v>#N/A</v>
      </c>
      <c r="BP22" s="527" t="e">
        <f ca="1">+IF(AND(ISNUMBER(OFFSET('Hygiene Data'!$I$7,0,10*ROW('Hygiene Data'!I16))),'Data Summary'!EE22="Yes"),OFFSET('Hygiene Data'!$I$7,0,10*ROW('Hygiene Data'!I16)),NA())</f>
        <v>#N/A</v>
      </c>
      <c r="BQ22" s="527" t="e">
        <f ca="1">+IF(AND(ISNUMBER(OFFSET('Hygiene Data'!$I$9,0,10*ROW('Hygiene Data'!I16))),'Data Summary'!EF22="Yes"),OFFSET('Hygiene Data'!$I$9,0,10*ROW('Hygiene Data'!I16)),NA())</f>
        <v>#N/A</v>
      </c>
    </row>
    <row r="23" spans="1:69" x14ac:dyDescent="0.25">
      <c r="A23" s="523" t="e">
        <f ca="1">+RIGHT('Data Summary'!A23,LEN('Data Summary'!A23)-9)</f>
        <v>#VALUE!</v>
      </c>
      <c r="B23" s="497" t="str">
        <f ca="1">+IF(ISTEXT('Data Summary'!B23),'Data Summary'!B23,"")</f>
        <v/>
      </c>
      <c r="C23" s="524" t="e">
        <f ca="1">+VALUE('Data Summary'!C23)</f>
        <v>#VALUE!</v>
      </c>
      <c r="D23" s="525" t="e">
        <f ca="1">+IF(AND(ISNUMBER(OFFSET('Water Data'!$D$4,0,10*ROW('Water Data'!D17))),'Data Summary'!BS23="Yes"),100-OFFSET('Water Data'!$D$4,0,10*ROW('Water Data'!D17)),NA())</f>
        <v>#N/A</v>
      </c>
      <c r="E23" s="525" t="e">
        <f ca="1">+IF(AND(ISNUMBER(OFFSET('Water Data'!$D$6,0,10*ROW('Water Data'!D17))),'Data Summary'!BT23="Yes"),OFFSET('Water Data'!$D$6,0,10*ROW('Water Data'!D17)),NA())</f>
        <v>#N/A</v>
      </c>
      <c r="F23" s="525" t="e">
        <f ca="1">+IF(AND(ISNUMBER(OFFSET('Water Data'!$D$9,0,10*ROW('Water Data'!D17))),'Data Summary'!BU23="Yes"),OFFSET('Water Data'!$D$9,0,10*ROW('Water Data'!D17)),NA())</f>
        <v>#N/A</v>
      </c>
      <c r="G23" s="525" t="e">
        <f ca="1">+IF(AND(ISNUMBER(OFFSET('Water Data'!$E$4,0,10*ROW('Water Data'!E17))),'Data Summary'!BV23="Yes"),100-OFFSET('Water Data'!$E$4,0,10*ROW('Water Data'!E17)),NA())</f>
        <v>#N/A</v>
      </c>
      <c r="H23" s="525" t="e">
        <f ca="1">+IF(AND(ISNUMBER(OFFSET('Water Data'!$E$6,0,10*ROW('Water Data'!E17))),'Data Summary'!BW23="Yes"),OFFSET('Water Data'!$E$6,0,10*ROW('Water Data'!E17)),NA())</f>
        <v>#N/A</v>
      </c>
      <c r="I23" s="525" t="e">
        <f ca="1">+IF(AND(ISNUMBER(OFFSET('Water Data'!$E$9,0,10*ROW('Water Data'!E17))),'Data Summary'!BX23="Yes"),OFFSET('Water Data'!$E$9,0,10*ROW('Water Data'!E17)),NA())</f>
        <v>#N/A</v>
      </c>
      <c r="J23" s="525" t="e">
        <f ca="1">+IF(AND(ISNUMBER(OFFSET('Water Data'!$F$4,0,10*ROW('Water Data'!F17))),'Data Summary'!BY23="Yes"),100-OFFSET('Water Data'!$F$4,0,10*ROW('Water Data'!F17)),NA())</f>
        <v>#N/A</v>
      </c>
      <c r="K23" s="525" t="e">
        <f ca="1">+IF(AND(ISNUMBER(OFFSET('Water Data'!$F$6,0,10*ROW('Water Data'!F17))),'Data Summary'!BZ23="Yes"),OFFSET('Water Data'!$F$6,0,10*ROW('Water Data'!F17)),NA())</f>
        <v>#N/A</v>
      </c>
      <c r="L23" s="525" t="e">
        <f ca="1">+IF(AND(ISNUMBER(OFFSET('Water Data'!$F$9,0,10*ROW('Water Data'!F17))),'Data Summary'!CA23="Yes"),OFFSET('Water Data'!$F$9,0,10*ROW('Water Data'!F17)),NA())</f>
        <v>#N/A</v>
      </c>
      <c r="M23" s="525" t="e">
        <f ca="1">+IF(AND(ISNUMBER(OFFSET('Water Data'!$G$4,0,10*ROW('Water Data'!G17))),'Data Summary'!CB23="Yes"),100-OFFSET('Water Data'!$G$4,0,10*ROW('Water Data'!G17)),NA())</f>
        <v>#N/A</v>
      </c>
      <c r="N23" s="525" t="e">
        <f ca="1">+IF(AND(ISNUMBER(OFFSET('Water Data'!$G$6,0,10*ROW('Water Data'!G17))),'Data Summary'!CC23="Yes"),OFFSET('Water Data'!$G$6,0,10*ROW('Water Data'!G17)),NA())</f>
        <v>#N/A</v>
      </c>
      <c r="O23" s="525" t="e">
        <f ca="1">+IF(AND(ISNUMBER(OFFSET('Water Data'!$G$9,0,10*ROW('Water Data'!G17))),'Data Summary'!CD23="Yes"),OFFSET('Water Data'!$G$9,0,10*ROW('Water Data'!G17)),NA())</f>
        <v>#N/A</v>
      </c>
      <c r="P23" s="525" t="e">
        <f ca="1">+IF(AND(ISNUMBER(OFFSET('Water Data'!$H$4,0,10*ROW('Water Data'!H17))),'Data Summary'!CE23="Yes"),100-OFFSET('Water Data'!$H$4,0,10*ROW('Water Data'!H17)),NA())</f>
        <v>#N/A</v>
      </c>
      <c r="Q23" s="525" t="e">
        <f ca="1">+IF(AND(ISNUMBER(OFFSET('Water Data'!$H$6,0,10*ROW('Water Data'!H17))),'Data Summary'!CF23="Yes"),OFFSET('Water Data'!$H$6,0,10*ROW('Water Data'!H17)),NA())</f>
        <v>#N/A</v>
      </c>
      <c r="R23" s="525" t="e">
        <f ca="1">+IF(AND(ISNUMBER(OFFSET('Water Data'!$H$9,0,10*ROW('Water Data'!H17))),'Data Summary'!CG23="Yes"),OFFSET('Water Data'!$H$9,0,10*ROW('Water Data'!H17)),NA())</f>
        <v>#N/A</v>
      </c>
      <c r="S23" s="525" t="e">
        <f ca="1">+IF(AND(ISNUMBER(OFFSET('Water Data'!$I$4,0,10*ROW('Water Data'!I17))),'Data Summary'!CH23="Yes"),100-OFFSET('Water Data'!$I$4,0,10*ROW('Water Data'!I17)),NA())</f>
        <v>#N/A</v>
      </c>
      <c r="T23" s="525" t="e">
        <f ca="1">+IF(AND(ISNUMBER(OFFSET('Water Data'!$I$6,0,10*ROW('Water Data'!I17))),'Data Summary'!CI23="Yes"),OFFSET('Water Data'!$I$6,0,10*ROW('Water Data'!I17)),NA())</f>
        <v>#N/A</v>
      </c>
      <c r="U23" s="525" t="e">
        <f ca="1">+IF(AND(ISNUMBER(OFFSET('Water Data'!$I$9,0,10*ROW('Water Data'!I17))),'Data Summary'!CJ23="Yes"),OFFSET('Water Data'!$I$9,0,10*ROW('Water Data'!I17)),NA())</f>
        <v>#N/A</v>
      </c>
      <c r="V23" s="526" t="e">
        <f ca="1">+IF(AND(ISNUMBER(OFFSET('Sanitation Data'!$D$4,0,10*ROW('Sanitation Data'!D17))),'Data Summary'!CK23="Yes"),100-OFFSET('Sanitation Data'!$D$4,0,10*ROW('Sanitation Data'!D17)),NA())</f>
        <v>#N/A</v>
      </c>
      <c r="W23" s="526" t="e">
        <f ca="1">+IF(AND(ISNUMBER(OFFSET('Sanitation Data'!$D$6,0,10*ROW('Sanitation Data'!D17))),'Data Summary'!CL23="Yes"),OFFSET('Sanitation Data'!$D$6,0,10*ROW('Sanitation Data'!D17)),NA())</f>
        <v>#N/A</v>
      </c>
      <c r="X23" s="526" t="e">
        <f ca="1">+IF(AND(ISNUMBER(OFFSET('Sanitation Data'!$D$10,0,10*ROW('Sanitation Data'!D17))),'Data Summary'!CM23="Yes"),OFFSET('Sanitation Data'!$D$10,0,10*ROW('Sanitation Data'!D17)),NA())</f>
        <v>#N/A</v>
      </c>
      <c r="Y23" s="526" t="e">
        <f ca="1">+IF(AND(ISNUMBER(OFFSET('Sanitation Data'!$D$11,0,10*ROW('Sanitation Data'!D17))),'Data Summary'!CN23="Yes"),OFFSET('Sanitation Data'!$D$11,0,10*ROW('Sanitation Data'!D17)),NA())</f>
        <v>#N/A</v>
      </c>
      <c r="Z23" s="526" t="e">
        <f ca="1">+IF(AND(ISNUMBER(OFFSET('Sanitation Data'!$D$12,0,10*ROW('Sanitation Data'!D17))),'Data Summary'!CO23="Yes"),OFFSET('Sanitation Data'!$D$12,0,10*ROW('Sanitation Data'!D17)),NA())</f>
        <v>#N/A</v>
      </c>
      <c r="AA23" s="526" t="e">
        <f ca="1">+IF(AND(ISNUMBER(OFFSET('Sanitation Data'!$E$4,0,10*ROW('Sanitation Data'!E17))),'Data Summary'!CP23="Yes"),100-OFFSET('Sanitation Data'!$E$4,0,10*ROW('Sanitation Data'!E17)),NA())</f>
        <v>#N/A</v>
      </c>
      <c r="AB23" s="526" t="e">
        <f ca="1">+IF(AND(ISNUMBER(OFFSET('Sanitation Data'!$E$6,0,10*ROW('Sanitation Data'!E17))),'Data Summary'!CQ23="Yes"),OFFSET('Sanitation Data'!$E$6,0,10*ROW('Sanitation Data'!E17)),NA())</f>
        <v>#N/A</v>
      </c>
      <c r="AC23" s="526" t="e">
        <f ca="1">+IF(AND(ISNUMBER(OFFSET('Sanitation Data'!$E$10,0,10*ROW('Sanitation Data'!E17))),'Data Summary'!CR23="Yes"),OFFSET('Sanitation Data'!$E$10,0,10*ROW('Sanitation Data'!E17)),NA())</f>
        <v>#N/A</v>
      </c>
      <c r="AD23" s="526" t="e">
        <f ca="1">+IF(AND(ISNUMBER(OFFSET('Sanitation Data'!$E$11,0,10*ROW('Sanitation Data'!E17))),'Data Summary'!CS23="Yes"),OFFSET('Sanitation Data'!$E$11,0,10*ROW('Sanitation Data'!E17)),NA())</f>
        <v>#N/A</v>
      </c>
      <c r="AE23" s="526" t="e">
        <f ca="1">+IF(AND(ISNUMBER(OFFSET('Sanitation Data'!$E$12,0,10*ROW('Sanitation Data'!E17))),'Data Summary'!CT23="Yes"),OFFSET('Sanitation Data'!$E$12,0,10*ROW('Sanitation Data'!E17)),NA())</f>
        <v>#N/A</v>
      </c>
      <c r="AF23" s="526" t="e">
        <f ca="1">+IF(AND(ISNUMBER(OFFSET('Sanitation Data'!$F$4,0,10*ROW('Sanitation Data'!F17))),'Data Summary'!CU23="Yes"),100-OFFSET('Sanitation Data'!$F$4,0,10*ROW('Sanitation Data'!F17)),NA())</f>
        <v>#N/A</v>
      </c>
      <c r="AG23" s="526" t="e">
        <f ca="1">+IF(AND(ISNUMBER(OFFSET('Sanitation Data'!$F$6,0,10*ROW('Sanitation Data'!F17))),'Data Summary'!CV23="Yes"),OFFSET('Sanitation Data'!$F$6,0,10*ROW('Sanitation Data'!F17)),NA())</f>
        <v>#N/A</v>
      </c>
      <c r="AH23" s="526" t="e">
        <f ca="1">+IF(AND(ISNUMBER(OFFSET('Sanitation Data'!$F$10,0,10*ROW('Sanitation Data'!F17))),'Data Summary'!CW23="Yes"),OFFSET('Sanitation Data'!$F$10,0,10*ROW('Sanitation Data'!F17)),NA())</f>
        <v>#N/A</v>
      </c>
      <c r="AI23" s="526" t="e">
        <f ca="1">+IF(AND(ISNUMBER(OFFSET('Sanitation Data'!$F$11,0,10*ROW('Sanitation Data'!F17))),'Data Summary'!CX23="Yes"),OFFSET('Sanitation Data'!$F$11,0,10*ROW('Sanitation Data'!F17)),NA())</f>
        <v>#N/A</v>
      </c>
      <c r="AJ23" s="526" t="e">
        <f ca="1">+IF(AND(ISNUMBER(OFFSET('Sanitation Data'!$F$12,0,10*ROW('Sanitation Data'!F17))),'Data Summary'!CY23="Yes"),OFFSET('Sanitation Data'!$F$12,0,10*ROW('Sanitation Data'!F17)),NA())</f>
        <v>#N/A</v>
      </c>
      <c r="AK23" s="526" t="e">
        <f ca="1">+IF(AND(ISNUMBER(OFFSET('Sanitation Data'!$G$4,0,10*ROW('Sanitation Data'!G17))),'Data Summary'!CZ23="Yes"),100-OFFSET('Sanitation Data'!$G$4,0,10*ROW('Sanitation Data'!G17)),NA())</f>
        <v>#N/A</v>
      </c>
      <c r="AL23" s="526" t="e">
        <f ca="1">+IF(AND(ISNUMBER(OFFSET('Sanitation Data'!$G$6,0,10*ROW('Sanitation Data'!G17))),'Data Summary'!DA23="Yes"),OFFSET('Sanitation Data'!$G$6,0,10*ROW('Sanitation Data'!G17)),NA())</f>
        <v>#N/A</v>
      </c>
      <c r="AM23" s="526" t="e">
        <f ca="1">+IF(AND(ISNUMBER(OFFSET('Sanitation Data'!$G$10,0,10*ROW('Sanitation Data'!G17))),'Data Summary'!DB23="Yes"),OFFSET('Sanitation Data'!$G$10,0,10*ROW('Sanitation Data'!G17)),NA())</f>
        <v>#N/A</v>
      </c>
      <c r="AN23" s="526" t="e">
        <f ca="1">+IF(AND(ISNUMBER(OFFSET('Sanitation Data'!$G$11,0,10*ROW('Sanitation Data'!G17))),'Data Summary'!DC23="Yes"),OFFSET('Sanitation Data'!$G$11,0,10*ROW('Sanitation Data'!G17)),NA())</f>
        <v>#N/A</v>
      </c>
      <c r="AO23" s="526" t="e">
        <f ca="1">+IF(AND(ISNUMBER(OFFSET('Sanitation Data'!$G$12,0,10*ROW('Sanitation Data'!G17))),'Data Summary'!DD23="Yes"),OFFSET('Sanitation Data'!$G$12,0,10*ROW('Sanitation Data'!G17)),NA())</f>
        <v>#N/A</v>
      </c>
      <c r="AP23" s="526" t="e">
        <f ca="1">+IF(AND(ISNUMBER(OFFSET('Sanitation Data'!$H$4,0,10*ROW('Sanitation Data'!H17))),'Data Summary'!DE23="Yes"),100-OFFSET('Sanitation Data'!$H$4,0,10*ROW('Sanitation Data'!H17)),NA())</f>
        <v>#N/A</v>
      </c>
      <c r="AQ23" s="526" t="e">
        <f ca="1">+IF(AND(ISNUMBER(OFFSET('Sanitation Data'!$H$6,0,10*ROW('Sanitation Data'!H17))),'Data Summary'!DF23="Yes"),OFFSET('Sanitation Data'!$H$6,0,10*ROW('Sanitation Data'!H17)),NA())</f>
        <v>#N/A</v>
      </c>
      <c r="AR23" s="526" t="e">
        <f ca="1">+IF(AND(ISNUMBER(OFFSET('Sanitation Data'!$H$10,0,10*ROW('Sanitation Data'!H17))),'Data Summary'!DG23="Yes"),OFFSET('Sanitation Data'!$H$10,0,10*ROW('Sanitation Data'!H17)),NA())</f>
        <v>#N/A</v>
      </c>
      <c r="AS23" s="526" t="e">
        <f ca="1">+IF(AND(ISNUMBER(OFFSET('Sanitation Data'!$H$11,0,10*ROW('Sanitation Data'!H17))),'Data Summary'!DH23="Yes"),OFFSET('Sanitation Data'!$H$11,0,10*ROW('Sanitation Data'!H17)),NA())</f>
        <v>#N/A</v>
      </c>
      <c r="AT23" s="526" t="e">
        <f ca="1">+IF(AND(ISNUMBER(OFFSET('Sanitation Data'!$H$12,0,10*ROW('Sanitation Data'!H17))),'Data Summary'!DI23="Yes"),OFFSET('Sanitation Data'!$H$12,0,10*ROW('Sanitation Data'!H17)),NA())</f>
        <v>#N/A</v>
      </c>
      <c r="AU23" s="526" t="e">
        <f ca="1">+IF(AND(ISNUMBER(OFFSET('Sanitation Data'!$I$4,0,10*ROW('Sanitation Data'!I17))),'Data Summary'!DJ23="Yes"),100-OFFSET('Sanitation Data'!$I$4,0,10*ROW('Sanitation Data'!I17)),NA())</f>
        <v>#N/A</v>
      </c>
      <c r="AV23" s="526" t="e">
        <f ca="1">+IF(AND(ISNUMBER(OFFSET('Sanitation Data'!$I$6,0,10*ROW('Sanitation Data'!I17))),'Data Summary'!DK23="Yes"),OFFSET('Sanitation Data'!$I$6,0,10*ROW('Sanitation Data'!I17)),NA())</f>
        <v>#N/A</v>
      </c>
      <c r="AW23" s="526" t="e">
        <f ca="1">+IF(AND(ISNUMBER(OFFSET('Sanitation Data'!$I$10,0,10*ROW('Sanitation Data'!I17))),'Data Summary'!DL23="Yes"),OFFSET('Sanitation Data'!$I$10,0,10*ROW('Sanitation Data'!I17)),NA())</f>
        <v>#N/A</v>
      </c>
      <c r="AX23" s="526" t="e">
        <f ca="1">+IF(AND(ISNUMBER(OFFSET('Sanitation Data'!$I$11,0,10*ROW('Sanitation Data'!I17))),'Data Summary'!DM23="Yes"),OFFSET('Sanitation Data'!$I$11,0,10*ROW('Sanitation Data'!I17)),NA())</f>
        <v>#N/A</v>
      </c>
      <c r="AY23" s="526" t="e">
        <f ca="1">+IF(AND(ISNUMBER(OFFSET('Sanitation Data'!$I$12,0,10*ROW('Sanitation Data'!I17))),'Data Summary'!DN23="Yes"),OFFSET('Sanitation Data'!$I$12,0,10*ROW('Sanitation Data'!I17)),NA())</f>
        <v>#N/A</v>
      </c>
      <c r="AZ23" s="527" t="e">
        <f ca="1">+IF(AND(ISNUMBER(OFFSET('Hygiene Data'!$D$5,0,10*ROW('Hygiene Data'!D17))),'Data Summary'!DO23="Yes"),OFFSET('Hygiene Data'!$D$5,0,10*ROW('Hygiene Data'!D17)),NA())</f>
        <v>#N/A</v>
      </c>
      <c r="BA23" s="527" t="e">
        <f ca="1">+IF(AND(ISNUMBER(OFFSET('Hygiene Data'!$D$7,0,10*ROW('Hygiene Data'!D17))),'Data Summary'!DP23="Yes"),OFFSET('Hygiene Data'!$D$7,0,10*ROW('Hygiene Data'!D17)),NA())</f>
        <v>#N/A</v>
      </c>
      <c r="BB23" s="527" t="e">
        <f ca="1">+IF(AND(ISNUMBER(OFFSET('Hygiene Data'!$D$9,0,10*ROW('Hygiene Data'!D17))),'Data Summary'!DQ23="Yes"),OFFSET('Hygiene Data'!$D$9,0,10*ROW('Hygiene Data'!D17)),NA())</f>
        <v>#N/A</v>
      </c>
      <c r="BC23" s="527" t="e">
        <f ca="1">+IF(AND(ISNUMBER(OFFSET('Hygiene Data'!$E$5,0,10*ROW('Hygiene Data'!E17))),'Data Summary'!DR23="Yes"),OFFSET('Hygiene Data'!$E$5,0,10*ROW('Hygiene Data'!E17)),NA())</f>
        <v>#N/A</v>
      </c>
      <c r="BD23" s="527" t="e">
        <f ca="1">+IF(AND(ISNUMBER(OFFSET('Hygiene Data'!$E$7,0,10*ROW('Hygiene Data'!E17))),'Data Summary'!DS23="Yes"),OFFSET('Hygiene Data'!$E$7,0,10*ROW('Hygiene Data'!E17)),NA())</f>
        <v>#N/A</v>
      </c>
      <c r="BE23" s="527" t="e">
        <f ca="1">+IF(AND(ISNUMBER(OFFSET('Hygiene Data'!$E$9,0,10*ROW('Hygiene Data'!E17))),'Data Summary'!DT23="Yes"),OFFSET('Hygiene Data'!$E$9,0,10*ROW('Hygiene Data'!E17)),NA())</f>
        <v>#N/A</v>
      </c>
      <c r="BF23" s="527" t="e">
        <f ca="1">+IF(AND(ISNUMBER(OFFSET('Hygiene Data'!$F$5,0,10*ROW('Hygiene Data'!F17))),'Data Summary'!DU23="Yes"),OFFSET('Hygiene Data'!$F$5,0,10*ROW('Hygiene Data'!F17)),NA())</f>
        <v>#N/A</v>
      </c>
      <c r="BG23" s="527" t="e">
        <f ca="1">+IF(AND(ISNUMBER(OFFSET('Hygiene Data'!$F$7,0,10*ROW('Hygiene Data'!F17))),'Data Summary'!DV23="Yes"),OFFSET('Hygiene Data'!$F$7,0,10*ROW('Hygiene Data'!F17)),NA())</f>
        <v>#N/A</v>
      </c>
      <c r="BH23" s="527" t="e">
        <f ca="1">+IF(AND(ISNUMBER(OFFSET('Hygiene Data'!$F$9,0,10*ROW('Hygiene Data'!F17))),'Data Summary'!DW23="Yes"),OFFSET('Hygiene Data'!$F$9,0,10*ROW('Hygiene Data'!F17)),NA())</f>
        <v>#N/A</v>
      </c>
      <c r="BI23" s="527" t="e">
        <f ca="1">+IF(AND(ISNUMBER(OFFSET('Hygiene Data'!$G$5,0,10*ROW('Hygiene Data'!G17))),'Data Summary'!DX23="Yes"),OFFSET('Hygiene Data'!$G$5,0,10*ROW('Hygiene Data'!G17)),NA())</f>
        <v>#N/A</v>
      </c>
      <c r="BJ23" s="527" t="e">
        <f ca="1">+IF(AND(ISNUMBER(OFFSET('Hygiene Data'!$G$7,0,10*ROW('Hygiene Data'!G17))),'Data Summary'!DY23="Yes"),OFFSET('Hygiene Data'!$G$7,0,10*ROW('Hygiene Data'!G17)),NA())</f>
        <v>#N/A</v>
      </c>
      <c r="BK23" s="527" t="e">
        <f ca="1">+IF(AND(ISNUMBER(OFFSET('Hygiene Data'!$G$9,0,10*ROW('Hygiene Data'!G17))),'Data Summary'!DZ23="Yes"),OFFSET('Hygiene Data'!$G$9,0,10*ROW('Hygiene Data'!G17)),NA())</f>
        <v>#N/A</v>
      </c>
      <c r="BL23" s="527" t="e">
        <f ca="1">+IF(AND(ISNUMBER(OFFSET('Hygiene Data'!$H$5,0,10*ROW('Hygiene Data'!H17))),'Data Summary'!EA23="Yes"),OFFSET('Hygiene Data'!$H$5,0,10*ROW('Hygiene Data'!H17)),NA())</f>
        <v>#N/A</v>
      </c>
      <c r="BM23" s="527" t="e">
        <f ca="1">+IF(AND(ISNUMBER(OFFSET('Hygiene Data'!$H$7,0,10*ROW('Hygiene Data'!H17))),'Data Summary'!EB23="Yes"),OFFSET('Hygiene Data'!$H$7,0,10*ROW('Hygiene Data'!H17)),NA())</f>
        <v>#N/A</v>
      </c>
      <c r="BN23" s="527" t="e">
        <f ca="1">+IF(AND(ISNUMBER(OFFSET('Hygiene Data'!$H$9,0,10*ROW('Hygiene Data'!H17))),'Data Summary'!EC23="Yes"),OFFSET('Hygiene Data'!$H$9,0,10*ROW('Hygiene Data'!H17)),NA())</f>
        <v>#N/A</v>
      </c>
      <c r="BO23" s="527" t="e">
        <f ca="1">+IF(AND(ISNUMBER(OFFSET('Hygiene Data'!$I$5,0,10*ROW('Hygiene Data'!I17))),'Data Summary'!ED23="Yes"),OFFSET('Hygiene Data'!$I$5,0,10*ROW('Hygiene Data'!I17)),NA())</f>
        <v>#N/A</v>
      </c>
      <c r="BP23" s="527" t="e">
        <f ca="1">+IF(AND(ISNUMBER(OFFSET('Hygiene Data'!$I$7,0,10*ROW('Hygiene Data'!I17))),'Data Summary'!EE23="Yes"),OFFSET('Hygiene Data'!$I$7,0,10*ROW('Hygiene Data'!I17)),NA())</f>
        <v>#N/A</v>
      </c>
      <c r="BQ23" s="527" t="e">
        <f ca="1">+IF(AND(ISNUMBER(OFFSET('Hygiene Data'!$I$9,0,10*ROW('Hygiene Data'!I17))),'Data Summary'!EF23="Yes"),OFFSET('Hygiene Data'!$I$9,0,10*ROW('Hygiene Data'!I17)),NA())</f>
        <v>#N/A</v>
      </c>
    </row>
    <row r="24" spans="1:69" x14ac:dyDescent="0.25">
      <c r="A24" s="523" t="e">
        <f ca="1">+RIGHT('Data Summary'!A24,LEN('Data Summary'!A24)-9)</f>
        <v>#VALUE!</v>
      </c>
      <c r="B24" s="497" t="str">
        <f ca="1">+IF(ISTEXT('Data Summary'!B24),'Data Summary'!B24,"")</f>
        <v/>
      </c>
      <c r="C24" s="524" t="e">
        <f ca="1">+VALUE('Data Summary'!C24)</f>
        <v>#VALUE!</v>
      </c>
      <c r="D24" s="525" t="e">
        <f ca="1">+IF(AND(ISNUMBER(OFFSET('Water Data'!$D$4,0,10*ROW('Water Data'!D18))),'Data Summary'!BS24="Yes"),100-OFFSET('Water Data'!$D$4,0,10*ROW('Water Data'!D18)),NA())</f>
        <v>#N/A</v>
      </c>
      <c r="E24" s="525" t="e">
        <f ca="1">+IF(AND(ISNUMBER(OFFSET('Water Data'!$D$6,0,10*ROW('Water Data'!D18))),'Data Summary'!BT24="Yes"),OFFSET('Water Data'!$D$6,0,10*ROW('Water Data'!D18)),NA())</f>
        <v>#N/A</v>
      </c>
      <c r="F24" s="525" t="e">
        <f ca="1">+IF(AND(ISNUMBER(OFFSET('Water Data'!$D$9,0,10*ROW('Water Data'!D18))),'Data Summary'!BU24="Yes"),OFFSET('Water Data'!$D$9,0,10*ROW('Water Data'!D18)),NA())</f>
        <v>#N/A</v>
      </c>
      <c r="G24" s="525" t="e">
        <f ca="1">+IF(AND(ISNUMBER(OFFSET('Water Data'!$E$4,0,10*ROW('Water Data'!E18))),'Data Summary'!BV24="Yes"),100-OFFSET('Water Data'!$E$4,0,10*ROW('Water Data'!E18)),NA())</f>
        <v>#N/A</v>
      </c>
      <c r="H24" s="525" t="e">
        <f ca="1">+IF(AND(ISNUMBER(OFFSET('Water Data'!$E$6,0,10*ROW('Water Data'!E18))),'Data Summary'!BW24="Yes"),OFFSET('Water Data'!$E$6,0,10*ROW('Water Data'!E18)),NA())</f>
        <v>#N/A</v>
      </c>
      <c r="I24" s="525" t="e">
        <f ca="1">+IF(AND(ISNUMBER(OFFSET('Water Data'!$E$9,0,10*ROW('Water Data'!E18))),'Data Summary'!BX24="Yes"),OFFSET('Water Data'!$E$9,0,10*ROW('Water Data'!E18)),NA())</f>
        <v>#N/A</v>
      </c>
      <c r="J24" s="525" t="e">
        <f ca="1">+IF(AND(ISNUMBER(OFFSET('Water Data'!$F$4,0,10*ROW('Water Data'!F18))),'Data Summary'!BY24="Yes"),100-OFFSET('Water Data'!$F$4,0,10*ROW('Water Data'!F18)),NA())</f>
        <v>#N/A</v>
      </c>
      <c r="K24" s="525" t="e">
        <f ca="1">+IF(AND(ISNUMBER(OFFSET('Water Data'!$F$6,0,10*ROW('Water Data'!F18))),'Data Summary'!BZ24="Yes"),OFFSET('Water Data'!$F$6,0,10*ROW('Water Data'!F18)),NA())</f>
        <v>#N/A</v>
      </c>
      <c r="L24" s="525" t="e">
        <f ca="1">+IF(AND(ISNUMBER(OFFSET('Water Data'!$F$9,0,10*ROW('Water Data'!F18))),'Data Summary'!CA24="Yes"),OFFSET('Water Data'!$F$9,0,10*ROW('Water Data'!F18)),NA())</f>
        <v>#N/A</v>
      </c>
      <c r="M24" s="525" t="e">
        <f ca="1">+IF(AND(ISNUMBER(OFFSET('Water Data'!$G$4,0,10*ROW('Water Data'!G18))),'Data Summary'!CB24="Yes"),100-OFFSET('Water Data'!$G$4,0,10*ROW('Water Data'!G18)),NA())</f>
        <v>#N/A</v>
      </c>
      <c r="N24" s="525" t="e">
        <f ca="1">+IF(AND(ISNUMBER(OFFSET('Water Data'!$G$6,0,10*ROW('Water Data'!G18))),'Data Summary'!CC24="Yes"),OFFSET('Water Data'!$G$6,0,10*ROW('Water Data'!G18)),NA())</f>
        <v>#N/A</v>
      </c>
      <c r="O24" s="525" t="e">
        <f ca="1">+IF(AND(ISNUMBER(OFFSET('Water Data'!$G$9,0,10*ROW('Water Data'!G18))),'Data Summary'!CD24="Yes"),OFFSET('Water Data'!$G$9,0,10*ROW('Water Data'!G18)),NA())</f>
        <v>#N/A</v>
      </c>
      <c r="P24" s="525" t="e">
        <f ca="1">+IF(AND(ISNUMBER(OFFSET('Water Data'!$H$4,0,10*ROW('Water Data'!H18))),'Data Summary'!CE24="Yes"),100-OFFSET('Water Data'!$H$4,0,10*ROW('Water Data'!H18)),NA())</f>
        <v>#N/A</v>
      </c>
      <c r="Q24" s="525" t="e">
        <f ca="1">+IF(AND(ISNUMBER(OFFSET('Water Data'!$H$6,0,10*ROW('Water Data'!H18))),'Data Summary'!CF24="Yes"),OFFSET('Water Data'!$H$6,0,10*ROW('Water Data'!H18)),NA())</f>
        <v>#N/A</v>
      </c>
      <c r="R24" s="525" t="e">
        <f ca="1">+IF(AND(ISNUMBER(OFFSET('Water Data'!$H$9,0,10*ROW('Water Data'!H18))),'Data Summary'!CG24="Yes"),OFFSET('Water Data'!$H$9,0,10*ROW('Water Data'!H18)),NA())</f>
        <v>#N/A</v>
      </c>
      <c r="S24" s="525" t="e">
        <f ca="1">+IF(AND(ISNUMBER(OFFSET('Water Data'!$I$4,0,10*ROW('Water Data'!I18))),'Data Summary'!CH24="Yes"),100-OFFSET('Water Data'!$I$4,0,10*ROW('Water Data'!I18)),NA())</f>
        <v>#N/A</v>
      </c>
      <c r="T24" s="525" t="e">
        <f ca="1">+IF(AND(ISNUMBER(OFFSET('Water Data'!$I$6,0,10*ROW('Water Data'!I18))),'Data Summary'!CI24="Yes"),OFFSET('Water Data'!$I$6,0,10*ROW('Water Data'!I18)),NA())</f>
        <v>#N/A</v>
      </c>
      <c r="U24" s="525" t="e">
        <f ca="1">+IF(AND(ISNUMBER(OFFSET('Water Data'!$I$9,0,10*ROW('Water Data'!I18))),'Data Summary'!CJ24="Yes"),OFFSET('Water Data'!$I$9,0,10*ROW('Water Data'!I18)),NA())</f>
        <v>#N/A</v>
      </c>
      <c r="V24" s="526" t="e">
        <f ca="1">+IF(AND(ISNUMBER(OFFSET('Sanitation Data'!$D$4,0,10*ROW('Sanitation Data'!D18))),'Data Summary'!CK24="Yes"),100-OFFSET('Sanitation Data'!$D$4,0,10*ROW('Sanitation Data'!D18)),NA())</f>
        <v>#N/A</v>
      </c>
      <c r="W24" s="526" t="e">
        <f ca="1">+IF(AND(ISNUMBER(OFFSET('Sanitation Data'!$D$6,0,10*ROW('Sanitation Data'!D18))),'Data Summary'!CL24="Yes"),OFFSET('Sanitation Data'!$D$6,0,10*ROW('Sanitation Data'!D18)),NA())</f>
        <v>#N/A</v>
      </c>
      <c r="X24" s="526" t="e">
        <f ca="1">+IF(AND(ISNUMBER(OFFSET('Sanitation Data'!$D$10,0,10*ROW('Sanitation Data'!D18))),'Data Summary'!CM24="Yes"),OFFSET('Sanitation Data'!$D$10,0,10*ROW('Sanitation Data'!D18)),NA())</f>
        <v>#N/A</v>
      </c>
      <c r="Y24" s="526" t="e">
        <f ca="1">+IF(AND(ISNUMBER(OFFSET('Sanitation Data'!$D$11,0,10*ROW('Sanitation Data'!D18))),'Data Summary'!CN24="Yes"),OFFSET('Sanitation Data'!$D$11,0,10*ROW('Sanitation Data'!D18)),NA())</f>
        <v>#N/A</v>
      </c>
      <c r="Z24" s="526" t="e">
        <f ca="1">+IF(AND(ISNUMBER(OFFSET('Sanitation Data'!$D$12,0,10*ROW('Sanitation Data'!D18))),'Data Summary'!CO24="Yes"),OFFSET('Sanitation Data'!$D$12,0,10*ROW('Sanitation Data'!D18)),NA())</f>
        <v>#N/A</v>
      </c>
      <c r="AA24" s="526" t="e">
        <f ca="1">+IF(AND(ISNUMBER(OFFSET('Sanitation Data'!$E$4,0,10*ROW('Sanitation Data'!E18))),'Data Summary'!CP24="Yes"),100-OFFSET('Sanitation Data'!$E$4,0,10*ROW('Sanitation Data'!E18)),NA())</f>
        <v>#N/A</v>
      </c>
      <c r="AB24" s="526" t="e">
        <f ca="1">+IF(AND(ISNUMBER(OFFSET('Sanitation Data'!$E$6,0,10*ROW('Sanitation Data'!E18))),'Data Summary'!CQ24="Yes"),OFFSET('Sanitation Data'!$E$6,0,10*ROW('Sanitation Data'!E18)),NA())</f>
        <v>#N/A</v>
      </c>
      <c r="AC24" s="526" t="e">
        <f ca="1">+IF(AND(ISNUMBER(OFFSET('Sanitation Data'!$E$10,0,10*ROW('Sanitation Data'!E18))),'Data Summary'!CR24="Yes"),OFFSET('Sanitation Data'!$E$10,0,10*ROW('Sanitation Data'!E18)),NA())</f>
        <v>#N/A</v>
      </c>
      <c r="AD24" s="526" t="e">
        <f ca="1">+IF(AND(ISNUMBER(OFFSET('Sanitation Data'!$E$11,0,10*ROW('Sanitation Data'!E18))),'Data Summary'!CS24="Yes"),OFFSET('Sanitation Data'!$E$11,0,10*ROW('Sanitation Data'!E18)),NA())</f>
        <v>#N/A</v>
      </c>
      <c r="AE24" s="526" t="e">
        <f ca="1">+IF(AND(ISNUMBER(OFFSET('Sanitation Data'!$E$12,0,10*ROW('Sanitation Data'!E18))),'Data Summary'!CT24="Yes"),OFFSET('Sanitation Data'!$E$12,0,10*ROW('Sanitation Data'!E18)),NA())</f>
        <v>#N/A</v>
      </c>
      <c r="AF24" s="526" t="e">
        <f ca="1">+IF(AND(ISNUMBER(OFFSET('Sanitation Data'!$F$4,0,10*ROW('Sanitation Data'!F18))),'Data Summary'!CU24="Yes"),100-OFFSET('Sanitation Data'!$F$4,0,10*ROW('Sanitation Data'!F18)),NA())</f>
        <v>#N/A</v>
      </c>
      <c r="AG24" s="526" t="e">
        <f ca="1">+IF(AND(ISNUMBER(OFFSET('Sanitation Data'!$F$6,0,10*ROW('Sanitation Data'!F18))),'Data Summary'!CV24="Yes"),OFFSET('Sanitation Data'!$F$6,0,10*ROW('Sanitation Data'!F18)),NA())</f>
        <v>#N/A</v>
      </c>
      <c r="AH24" s="526" t="e">
        <f ca="1">+IF(AND(ISNUMBER(OFFSET('Sanitation Data'!$F$10,0,10*ROW('Sanitation Data'!F18))),'Data Summary'!CW24="Yes"),OFFSET('Sanitation Data'!$F$10,0,10*ROW('Sanitation Data'!F18)),NA())</f>
        <v>#N/A</v>
      </c>
      <c r="AI24" s="526" t="e">
        <f ca="1">+IF(AND(ISNUMBER(OFFSET('Sanitation Data'!$F$11,0,10*ROW('Sanitation Data'!F18))),'Data Summary'!CX24="Yes"),OFFSET('Sanitation Data'!$F$11,0,10*ROW('Sanitation Data'!F18)),NA())</f>
        <v>#N/A</v>
      </c>
      <c r="AJ24" s="526" t="e">
        <f ca="1">+IF(AND(ISNUMBER(OFFSET('Sanitation Data'!$F$12,0,10*ROW('Sanitation Data'!F18))),'Data Summary'!CY24="Yes"),OFFSET('Sanitation Data'!$F$12,0,10*ROW('Sanitation Data'!F18)),NA())</f>
        <v>#N/A</v>
      </c>
      <c r="AK24" s="526" t="e">
        <f ca="1">+IF(AND(ISNUMBER(OFFSET('Sanitation Data'!$G$4,0,10*ROW('Sanitation Data'!G18))),'Data Summary'!CZ24="Yes"),100-OFFSET('Sanitation Data'!$G$4,0,10*ROW('Sanitation Data'!G18)),NA())</f>
        <v>#N/A</v>
      </c>
      <c r="AL24" s="526" t="e">
        <f ca="1">+IF(AND(ISNUMBER(OFFSET('Sanitation Data'!$G$6,0,10*ROW('Sanitation Data'!G18))),'Data Summary'!DA24="Yes"),OFFSET('Sanitation Data'!$G$6,0,10*ROW('Sanitation Data'!G18)),NA())</f>
        <v>#N/A</v>
      </c>
      <c r="AM24" s="526" t="e">
        <f ca="1">+IF(AND(ISNUMBER(OFFSET('Sanitation Data'!$G$10,0,10*ROW('Sanitation Data'!G18))),'Data Summary'!DB24="Yes"),OFFSET('Sanitation Data'!$G$10,0,10*ROW('Sanitation Data'!G18)),NA())</f>
        <v>#N/A</v>
      </c>
      <c r="AN24" s="526" t="e">
        <f ca="1">+IF(AND(ISNUMBER(OFFSET('Sanitation Data'!$G$11,0,10*ROW('Sanitation Data'!G18))),'Data Summary'!DC24="Yes"),OFFSET('Sanitation Data'!$G$11,0,10*ROW('Sanitation Data'!G18)),NA())</f>
        <v>#N/A</v>
      </c>
      <c r="AO24" s="526" t="e">
        <f ca="1">+IF(AND(ISNUMBER(OFFSET('Sanitation Data'!$G$12,0,10*ROW('Sanitation Data'!G18))),'Data Summary'!DD24="Yes"),OFFSET('Sanitation Data'!$G$12,0,10*ROW('Sanitation Data'!G18)),NA())</f>
        <v>#N/A</v>
      </c>
      <c r="AP24" s="526" t="e">
        <f ca="1">+IF(AND(ISNUMBER(OFFSET('Sanitation Data'!$H$4,0,10*ROW('Sanitation Data'!H18))),'Data Summary'!DE24="Yes"),100-OFFSET('Sanitation Data'!$H$4,0,10*ROW('Sanitation Data'!H18)),NA())</f>
        <v>#N/A</v>
      </c>
      <c r="AQ24" s="526" t="e">
        <f ca="1">+IF(AND(ISNUMBER(OFFSET('Sanitation Data'!$H$6,0,10*ROW('Sanitation Data'!H18))),'Data Summary'!DF24="Yes"),OFFSET('Sanitation Data'!$H$6,0,10*ROW('Sanitation Data'!H18)),NA())</f>
        <v>#N/A</v>
      </c>
      <c r="AR24" s="526" t="e">
        <f ca="1">+IF(AND(ISNUMBER(OFFSET('Sanitation Data'!$H$10,0,10*ROW('Sanitation Data'!H18))),'Data Summary'!DG24="Yes"),OFFSET('Sanitation Data'!$H$10,0,10*ROW('Sanitation Data'!H18)),NA())</f>
        <v>#N/A</v>
      </c>
      <c r="AS24" s="526" t="e">
        <f ca="1">+IF(AND(ISNUMBER(OFFSET('Sanitation Data'!$H$11,0,10*ROW('Sanitation Data'!H18))),'Data Summary'!DH24="Yes"),OFFSET('Sanitation Data'!$H$11,0,10*ROW('Sanitation Data'!H18)),NA())</f>
        <v>#N/A</v>
      </c>
      <c r="AT24" s="526" t="e">
        <f ca="1">+IF(AND(ISNUMBER(OFFSET('Sanitation Data'!$H$12,0,10*ROW('Sanitation Data'!H18))),'Data Summary'!DI24="Yes"),OFFSET('Sanitation Data'!$H$12,0,10*ROW('Sanitation Data'!H18)),NA())</f>
        <v>#N/A</v>
      </c>
      <c r="AU24" s="526" t="e">
        <f ca="1">+IF(AND(ISNUMBER(OFFSET('Sanitation Data'!$I$4,0,10*ROW('Sanitation Data'!I18))),'Data Summary'!DJ24="Yes"),100-OFFSET('Sanitation Data'!$I$4,0,10*ROW('Sanitation Data'!I18)),NA())</f>
        <v>#N/A</v>
      </c>
      <c r="AV24" s="526" t="e">
        <f ca="1">+IF(AND(ISNUMBER(OFFSET('Sanitation Data'!$I$6,0,10*ROW('Sanitation Data'!I18))),'Data Summary'!DK24="Yes"),OFFSET('Sanitation Data'!$I$6,0,10*ROW('Sanitation Data'!I18)),NA())</f>
        <v>#N/A</v>
      </c>
      <c r="AW24" s="526" t="e">
        <f ca="1">+IF(AND(ISNUMBER(OFFSET('Sanitation Data'!$I$10,0,10*ROW('Sanitation Data'!I18))),'Data Summary'!DL24="Yes"),OFFSET('Sanitation Data'!$I$10,0,10*ROW('Sanitation Data'!I18)),NA())</f>
        <v>#N/A</v>
      </c>
      <c r="AX24" s="526" t="e">
        <f ca="1">+IF(AND(ISNUMBER(OFFSET('Sanitation Data'!$I$11,0,10*ROW('Sanitation Data'!I18))),'Data Summary'!DM24="Yes"),OFFSET('Sanitation Data'!$I$11,0,10*ROW('Sanitation Data'!I18)),NA())</f>
        <v>#N/A</v>
      </c>
      <c r="AY24" s="526" t="e">
        <f ca="1">+IF(AND(ISNUMBER(OFFSET('Sanitation Data'!$I$12,0,10*ROW('Sanitation Data'!I18))),'Data Summary'!DN24="Yes"),OFFSET('Sanitation Data'!$I$12,0,10*ROW('Sanitation Data'!I18)),NA())</f>
        <v>#N/A</v>
      </c>
      <c r="AZ24" s="527" t="e">
        <f ca="1">+IF(AND(ISNUMBER(OFFSET('Hygiene Data'!$D$5,0,10*ROW('Hygiene Data'!D18))),'Data Summary'!DO24="Yes"),OFFSET('Hygiene Data'!$D$5,0,10*ROW('Hygiene Data'!D18)),NA())</f>
        <v>#N/A</v>
      </c>
      <c r="BA24" s="527" t="e">
        <f ca="1">+IF(AND(ISNUMBER(OFFSET('Hygiene Data'!$D$7,0,10*ROW('Hygiene Data'!D18))),'Data Summary'!DP24="Yes"),OFFSET('Hygiene Data'!$D$7,0,10*ROW('Hygiene Data'!D18)),NA())</f>
        <v>#N/A</v>
      </c>
      <c r="BB24" s="527" t="e">
        <f ca="1">+IF(AND(ISNUMBER(OFFSET('Hygiene Data'!$D$9,0,10*ROW('Hygiene Data'!D18))),'Data Summary'!DQ24="Yes"),OFFSET('Hygiene Data'!$D$9,0,10*ROW('Hygiene Data'!D18)),NA())</f>
        <v>#N/A</v>
      </c>
      <c r="BC24" s="527" t="e">
        <f ca="1">+IF(AND(ISNUMBER(OFFSET('Hygiene Data'!$E$5,0,10*ROW('Hygiene Data'!E18))),'Data Summary'!DR24="Yes"),OFFSET('Hygiene Data'!$E$5,0,10*ROW('Hygiene Data'!E18)),NA())</f>
        <v>#N/A</v>
      </c>
      <c r="BD24" s="527" t="e">
        <f ca="1">+IF(AND(ISNUMBER(OFFSET('Hygiene Data'!$E$7,0,10*ROW('Hygiene Data'!E18))),'Data Summary'!DS24="Yes"),OFFSET('Hygiene Data'!$E$7,0,10*ROW('Hygiene Data'!E18)),NA())</f>
        <v>#N/A</v>
      </c>
      <c r="BE24" s="527" t="e">
        <f ca="1">+IF(AND(ISNUMBER(OFFSET('Hygiene Data'!$E$9,0,10*ROW('Hygiene Data'!E18))),'Data Summary'!DT24="Yes"),OFFSET('Hygiene Data'!$E$9,0,10*ROW('Hygiene Data'!E18)),NA())</f>
        <v>#N/A</v>
      </c>
      <c r="BF24" s="527" t="e">
        <f ca="1">+IF(AND(ISNUMBER(OFFSET('Hygiene Data'!$F$5,0,10*ROW('Hygiene Data'!F18))),'Data Summary'!DU24="Yes"),OFFSET('Hygiene Data'!$F$5,0,10*ROW('Hygiene Data'!F18)),NA())</f>
        <v>#N/A</v>
      </c>
      <c r="BG24" s="527" t="e">
        <f ca="1">+IF(AND(ISNUMBER(OFFSET('Hygiene Data'!$F$7,0,10*ROW('Hygiene Data'!F18))),'Data Summary'!DV24="Yes"),OFFSET('Hygiene Data'!$F$7,0,10*ROW('Hygiene Data'!F18)),NA())</f>
        <v>#N/A</v>
      </c>
      <c r="BH24" s="527" t="e">
        <f ca="1">+IF(AND(ISNUMBER(OFFSET('Hygiene Data'!$F$9,0,10*ROW('Hygiene Data'!F18))),'Data Summary'!DW24="Yes"),OFFSET('Hygiene Data'!$F$9,0,10*ROW('Hygiene Data'!F18)),NA())</f>
        <v>#N/A</v>
      </c>
      <c r="BI24" s="527" t="e">
        <f ca="1">+IF(AND(ISNUMBER(OFFSET('Hygiene Data'!$G$5,0,10*ROW('Hygiene Data'!G18))),'Data Summary'!DX24="Yes"),OFFSET('Hygiene Data'!$G$5,0,10*ROW('Hygiene Data'!G18)),NA())</f>
        <v>#N/A</v>
      </c>
      <c r="BJ24" s="527" t="e">
        <f ca="1">+IF(AND(ISNUMBER(OFFSET('Hygiene Data'!$G$7,0,10*ROW('Hygiene Data'!G18))),'Data Summary'!DY24="Yes"),OFFSET('Hygiene Data'!$G$7,0,10*ROW('Hygiene Data'!G18)),NA())</f>
        <v>#N/A</v>
      </c>
      <c r="BK24" s="527" t="e">
        <f ca="1">+IF(AND(ISNUMBER(OFFSET('Hygiene Data'!$G$9,0,10*ROW('Hygiene Data'!G18))),'Data Summary'!DZ24="Yes"),OFFSET('Hygiene Data'!$G$9,0,10*ROW('Hygiene Data'!G18)),NA())</f>
        <v>#N/A</v>
      </c>
      <c r="BL24" s="527" t="e">
        <f ca="1">+IF(AND(ISNUMBER(OFFSET('Hygiene Data'!$H$5,0,10*ROW('Hygiene Data'!H18))),'Data Summary'!EA24="Yes"),OFFSET('Hygiene Data'!$H$5,0,10*ROW('Hygiene Data'!H18)),NA())</f>
        <v>#N/A</v>
      </c>
      <c r="BM24" s="527" t="e">
        <f ca="1">+IF(AND(ISNUMBER(OFFSET('Hygiene Data'!$H$7,0,10*ROW('Hygiene Data'!H18))),'Data Summary'!EB24="Yes"),OFFSET('Hygiene Data'!$H$7,0,10*ROW('Hygiene Data'!H18)),NA())</f>
        <v>#N/A</v>
      </c>
      <c r="BN24" s="527" t="e">
        <f ca="1">+IF(AND(ISNUMBER(OFFSET('Hygiene Data'!$H$9,0,10*ROW('Hygiene Data'!H18))),'Data Summary'!EC24="Yes"),OFFSET('Hygiene Data'!$H$9,0,10*ROW('Hygiene Data'!H18)),NA())</f>
        <v>#N/A</v>
      </c>
      <c r="BO24" s="527" t="e">
        <f ca="1">+IF(AND(ISNUMBER(OFFSET('Hygiene Data'!$I$5,0,10*ROW('Hygiene Data'!I18))),'Data Summary'!ED24="Yes"),OFFSET('Hygiene Data'!$I$5,0,10*ROW('Hygiene Data'!I18)),NA())</f>
        <v>#N/A</v>
      </c>
      <c r="BP24" s="527" t="e">
        <f ca="1">+IF(AND(ISNUMBER(OFFSET('Hygiene Data'!$I$7,0,10*ROW('Hygiene Data'!I18))),'Data Summary'!EE24="Yes"),OFFSET('Hygiene Data'!$I$7,0,10*ROW('Hygiene Data'!I18)),NA())</f>
        <v>#N/A</v>
      </c>
      <c r="BQ24" s="527" t="e">
        <f ca="1">+IF(AND(ISNUMBER(OFFSET('Hygiene Data'!$I$9,0,10*ROW('Hygiene Data'!I18))),'Data Summary'!EF24="Yes"),OFFSET('Hygiene Data'!$I$9,0,10*ROW('Hygiene Data'!I18)),NA())</f>
        <v>#N/A</v>
      </c>
    </row>
    <row r="25" spans="1:69" x14ac:dyDescent="0.25">
      <c r="A25" s="523" t="e">
        <f ca="1">+RIGHT('Data Summary'!A25,LEN('Data Summary'!A25)-9)</f>
        <v>#VALUE!</v>
      </c>
      <c r="B25" s="497" t="str">
        <f ca="1">+IF(ISTEXT('Data Summary'!B25),'Data Summary'!B25,"")</f>
        <v/>
      </c>
      <c r="C25" s="524" t="e">
        <f ca="1">+VALUE('Data Summary'!C25)</f>
        <v>#VALUE!</v>
      </c>
      <c r="D25" s="525" t="e">
        <f ca="1">+IF(AND(ISNUMBER(OFFSET('Water Data'!$D$4,0,10*ROW('Water Data'!D19))),'Data Summary'!BS25="Yes"),100-OFFSET('Water Data'!$D$4,0,10*ROW('Water Data'!D19)),NA())</f>
        <v>#N/A</v>
      </c>
      <c r="E25" s="525" t="e">
        <f ca="1">+IF(AND(ISNUMBER(OFFSET('Water Data'!$D$6,0,10*ROW('Water Data'!D19))),'Data Summary'!BT25="Yes"),OFFSET('Water Data'!$D$6,0,10*ROW('Water Data'!D19)),NA())</f>
        <v>#N/A</v>
      </c>
      <c r="F25" s="525" t="e">
        <f ca="1">+IF(AND(ISNUMBER(OFFSET('Water Data'!$D$9,0,10*ROW('Water Data'!D19))),'Data Summary'!BU25="Yes"),OFFSET('Water Data'!$D$9,0,10*ROW('Water Data'!D19)),NA())</f>
        <v>#N/A</v>
      </c>
      <c r="G25" s="525" t="e">
        <f ca="1">+IF(AND(ISNUMBER(OFFSET('Water Data'!$E$4,0,10*ROW('Water Data'!E19))),'Data Summary'!BV25="Yes"),100-OFFSET('Water Data'!$E$4,0,10*ROW('Water Data'!E19)),NA())</f>
        <v>#N/A</v>
      </c>
      <c r="H25" s="525" t="e">
        <f ca="1">+IF(AND(ISNUMBER(OFFSET('Water Data'!$E$6,0,10*ROW('Water Data'!E19))),'Data Summary'!BW25="Yes"),OFFSET('Water Data'!$E$6,0,10*ROW('Water Data'!E19)),NA())</f>
        <v>#N/A</v>
      </c>
      <c r="I25" s="525" t="e">
        <f ca="1">+IF(AND(ISNUMBER(OFFSET('Water Data'!$E$9,0,10*ROW('Water Data'!E19))),'Data Summary'!BX25="Yes"),OFFSET('Water Data'!$E$9,0,10*ROW('Water Data'!E19)),NA())</f>
        <v>#N/A</v>
      </c>
      <c r="J25" s="525" t="e">
        <f ca="1">+IF(AND(ISNUMBER(OFFSET('Water Data'!$F$4,0,10*ROW('Water Data'!F19))),'Data Summary'!BY25="Yes"),100-OFFSET('Water Data'!$F$4,0,10*ROW('Water Data'!F19)),NA())</f>
        <v>#N/A</v>
      </c>
      <c r="K25" s="525" t="e">
        <f ca="1">+IF(AND(ISNUMBER(OFFSET('Water Data'!$F$6,0,10*ROW('Water Data'!F19))),'Data Summary'!BZ25="Yes"),OFFSET('Water Data'!$F$6,0,10*ROW('Water Data'!F19)),NA())</f>
        <v>#N/A</v>
      </c>
      <c r="L25" s="525" t="e">
        <f ca="1">+IF(AND(ISNUMBER(OFFSET('Water Data'!$F$9,0,10*ROW('Water Data'!F19))),'Data Summary'!CA25="Yes"),OFFSET('Water Data'!$F$9,0,10*ROW('Water Data'!F19)),NA())</f>
        <v>#N/A</v>
      </c>
      <c r="M25" s="525" t="e">
        <f ca="1">+IF(AND(ISNUMBER(OFFSET('Water Data'!$G$4,0,10*ROW('Water Data'!G19))),'Data Summary'!CB25="Yes"),100-OFFSET('Water Data'!$G$4,0,10*ROW('Water Data'!G19)),NA())</f>
        <v>#N/A</v>
      </c>
      <c r="N25" s="525" t="e">
        <f ca="1">+IF(AND(ISNUMBER(OFFSET('Water Data'!$G$6,0,10*ROW('Water Data'!G19))),'Data Summary'!CC25="Yes"),OFFSET('Water Data'!$G$6,0,10*ROW('Water Data'!G19)),NA())</f>
        <v>#N/A</v>
      </c>
      <c r="O25" s="525" t="e">
        <f ca="1">+IF(AND(ISNUMBER(OFFSET('Water Data'!$G$9,0,10*ROW('Water Data'!G19))),'Data Summary'!CD25="Yes"),OFFSET('Water Data'!$G$9,0,10*ROW('Water Data'!G19)),NA())</f>
        <v>#N/A</v>
      </c>
      <c r="P25" s="525" t="e">
        <f ca="1">+IF(AND(ISNUMBER(OFFSET('Water Data'!$H$4,0,10*ROW('Water Data'!H19))),'Data Summary'!CE25="Yes"),100-OFFSET('Water Data'!$H$4,0,10*ROW('Water Data'!H19)),NA())</f>
        <v>#N/A</v>
      </c>
      <c r="Q25" s="525" t="e">
        <f ca="1">+IF(AND(ISNUMBER(OFFSET('Water Data'!$H$6,0,10*ROW('Water Data'!H19))),'Data Summary'!CF25="Yes"),OFFSET('Water Data'!$H$6,0,10*ROW('Water Data'!H19)),NA())</f>
        <v>#N/A</v>
      </c>
      <c r="R25" s="525" t="e">
        <f ca="1">+IF(AND(ISNUMBER(OFFSET('Water Data'!$H$9,0,10*ROW('Water Data'!H19))),'Data Summary'!CG25="Yes"),OFFSET('Water Data'!$H$9,0,10*ROW('Water Data'!H19)),NA())</f>
        <v>#N/A</v>
      </c>
      <c r="S25" s="525" t="e">
        <f ca="1">+IF(AND(ISNUMBER(OFFSET('Water Data'!$I$4,0,10*ROW('Water Data'!I19))),'Data Summary'!CH25="Yes"),100-OFFSET('Water Data'!$I$4,0,10*ROW('Water Data'!I19)),NA())</f>
        <v>#N/A</v>
      </c>
      <c r="T25" s="525" t="e">
        <f ca="1">+IF(AND(ISNUMBER(OFFSET('Water Data'!$I$6,0,10*ROW('Water Data'!I19))),'Data Summary'!CI25="Yes"),OFFSET('Water Data'!$I$6,0,10*ROW('Water Data'!I19)),NA())</f>
        <v>#N/A</v>
      </c>
      <c r="U25" s="525" t="e">
        <f ca="1">+IF(AND(ISNUMBER(OFFSET('Water Data'!$I$9,0,10*ROW('Water Data'!I19))),'Data Summary'!CJ25="Yes"),OFFSET('Water Data'!$I$9,0,10*ROW('Water Data'!I19)),NA())</f>
        <v>#N/A</v>
      </c>
      <c r="V25" s="526" t="e">
        <f ca="1">+IF(AND(ISNUMBER(OFFSET('Sanitation Data'!$D$4,0,10*ROW('Sanitation Data'!D19))),'Data Summary'!CK25="Yes"),100-OFFSET('Sanitation Data'!$D$4,0,10*ROW('Sanitation Data'!D19)),NA())</f>
        <v>#N/A</v>
      </c>
      <c r="W25" s="526" t="e">
        <f ca="1">+IF(AND(ISNUMBER(OFFSET('Sanitation Data'!$D$6,0,10*ROW('Sanitation Data'!D19))),'Data Summary'!CL25="Yes"),OFFSET('Sanitation Data'!$D$6,0,10*ROW('Sanitation Data'!D19)),NA())</f>
        <v>#N/A</v>
      </c>
      <c r="X25" s="526" t="e">
        <f ca="1">+IF(AND(ISNUMBER(OFFSET('Sanitation Data'!$D$10,0,10*ROW('Sanitation Data'!D19))),'Data Summary'!CM25="Yes"),OFFSET('Sanitation Data'!$D$10,0,10*ROW('Sanitation Data'!D19)),NA())</f>
        <v>#N/A</v>
      </c>
      <c r="Y25" s="526" t="e">
        <f ca="1">+IF(AND(ISNUMBER(OFFSET('Sanitation Data'!$D$11,0,10*ROW('Sanitation Data'!D19))),'Data Summary'!CN25="Yes"),OFFSET('Sanitation Data'!$D$11,0,10*ROW('Sanitation Data'!D19)),NA())</f>
        <v>#N/A</v>
      </c>
      <c r="Z25" s="526" t="e">
        <f ca="1">+IF(AND(ISNUMBER(OFFSET('Sanitation Data'!$D$12,0,10*ROW('Sanitation Data'!D19))),'Data Summary'!CO25="Yes"),OFFSET('Sanitation Data'!$D$12,0,10*ROW('Sanitation Data'!D19)),NA())</f>
        <v>#N/A</v>
      </c>
      <c r="AA25" s="526" t="e">
        <f ca="1">+IF(AND(ISNUMBER(OFFSET('Sanitation Data'!$E$4,0,10*ROW('Sanitation Data'!E19))),'Data Summary'!CP25="Yes"),100-OFFSET('Sanitation Data'!$E$4,0,10*ROW('Sanitation Data'!E19)),NA())</f>
        <v>#N/A</v>
      </c>
      <c r="AB25" s="526" t="e">
        <f ca="1">+IF(AND(ISNUMBER(OFFSET('Sanitation Data'!$E$6,0,10*ROW('Sanitation Data'!E19))),'Data Summary'!CQ25="Yes"),OFFSET('Sanitation Data'!$E$6,0,10*ROW('Sanitation Data'!E19)),NA())</f>
        <v>#N/A</v>
      </c>
      <c r="AC25" s="526" t="e">
        <f ca="1">+IF(AND(ISNUMBER(OFFSET('Sanitation Data'!$E$10,0,10*ROW('Sanitation Data'!E19))),'Data Summary'!CR25="Yes"),OFFSET('Sanitation Data'!$E$10,0,10*ROW('Sanitation Data'!E19)),NA())</f>
        <v>#N/A</v>
      </c>
      <c r="AD25" s="526" t="e">
        <f ca="1">+IF(AND(ISNUMBER(OFFSET('Sanitation Data'!$E$11,0,10*ROW('Sanitation Data'!E19))),'Data Summary'!CS25="Yes"),OFFSET('Sanitation Data'!$E$11,0,10*ROW('Sanitation Data'!E19)),NA())</f>
        <v>#N/A</v>
      </c>
      <c r="AE25" s="526" t="e">
        <f ca="1">+IF(AND(ISNUMBER(OFFSET('Sanitation Data'!$E$12,0,10*ROW('Sanitation Data'!E19))),'Data Summary'!CT25="Yes"),OFFSET('Sanitation Data'!$E$12,0,10*ROW('Sanitation Data'!E19)),NA())</f>
        <v>#N/A</v>
      </c>
      <c r="AF25" s="526" t="e">
        <f ca="1">+IF(AND(ISNUMBER(OFFSET('Sanitation Data'!$F$4,0,10*ROW('Sanitation Data'!F19))),'Data Summary'!CU25="Yes"),100-OFFSET('Sanitation Data'!$F$4,0,10*ROW('Sanitation Data'!F19)),NA())</f>
        <v>#N/A</v>
      </c>
      <c r="AG25" s="526" t="e">
        <f ca="1">+IF(AND(ISNUMBER(OFFSET('Sanitation Data'!$F$6,0,10*ROW('Sanitation Data'!F19))),'Data Summary'!CV25="Yes"),OFFSET('Sanitation Data'!$F$6,0,10*ROW('Sanitation Data'!F19)),NA())</f>
        <v>#N/A</v>
      </c>
      <c r="AH25" s="526" t="e">
        <f ca="1">+IF(AND(ISNUMBER(OFFSET('Sanitation Data'!$F$10,0,10*ROW('Sanitation Data'!F19))),'Data Summary'!CW25="Yes"),OFFSET('Sanitation Data'!$F$10,0,10*ROW('Sanitation Data'!F19)),NA())</f>
        <v>#N/A</v>
      </c>
      <c r="AI25" s="526" t="e">
        <f ca="1">+IF(AND(ISNUMBER(OFFSET('Sanitation Data'!$F$11,0,10*ROW('Sanitation Data'!F19))),'Data Summary'!CX25="Yes"),OFFSET('Sanitation Data'!$F$11,0,10*ROW('Sanitation Data'!F19)),NA())</f>
        <v>#N/A</v>
      </c>
      <c r="AJ25" s="526" t="e">
        <f ca="1">+IF(AND(ISNUMBER(OFFSET('Sanitation Data'!$F$12,0,10*ROW('Sanitation Data'!F19))),'Data Summary'!CY25="Yes"),OFFSET('Sanitation Data'!$F$12,0,10*ROW('Sanitation Data'!F19)),NA())</f>
        <v>#N/A</v>
      </c>
      <c r="AK25" s="526" t="e">
        <f ca="1">+IF(AND(ISNUMBER(OFFSET('Sanitation Data'!$G$4,0,10*ROW('Sanitation Data'!G19))),'Data Summary'!CZ25="Yes"),100-OFFSET('Sanitation Data'!$G$4,0,10*ROW('Sanitation Data'!G19)),NA())</f>
        <v>#N/A</v>
      </c>
      <c r="AL25" s="526" t="e">
        <f ca="1">+IF(AND(ISNUMBER(OFFSET('Sanitation Data'!$G$6,0,10*ROW('Sanitation Data'!G19))),'Data Summary'!DA25="Yes"),OFFSET('Sanitation Data'!$G$6,0,10*ROW('Sanitation Data'!G19)),NA())</f>
        <v>#N/A</v>
      </c>
      <c r="AM25" s="526" t="e">
        <f ca="1">+IF(AND(ISNUMBER(OFFSET('Sanitation Data'!$G$10,0,10*ROW('Sanitation Data'!G19))),'Data Summary'!DB25="Yes"),OFFSET('Sanitation Data'!$G$10,0,10*ROW('Sanitation Data'!G19)),NA())</f>
        <v>#N/A</v>
      </c>
      <c r="AN25" s="526" t="e">
        <f ca="1">+IF(AND(ISNUMBER(OFFSET('Sanitation Data'!$G$11,0,10*ROW('Sanitation Data'!G19))),'Data Summary'!DC25="Yes"),OFFSET('Sanitation Data'!$G$11,0,10*ROW('Sanitation Data'!G19)),NA())</f>
        <v>#N/A</v>
      </c>
      <c r="AO25" s="526" t="e">
        <f ca="1">+IF(AND(ISNUMBER(OFFSET('Sanitation Data'!$G$12,0,10*ROW('Sanitation Data'!G19))),'Data Summary'!DD25="Yes"),OFFSET('Sanitation Data'!$G$12,0,10*ROW('Sanitation Data'!G19)),NA())</f>
        <v>#N/A</v>
      </c>
      <c r="AP25" s="526" t="e">
        <f ca="1">+IF(AND(ISNUMBER(OFFSET('Sanitation Data'!$H$4,0,10*ROW('Sanitation Data'!H19))),'Data Summary'!DE25="Yes"),100-OFFSET('Sanitation Data'!$H$4,0,10*ROW('Sanitation Data'!H19)),NA())</f>
        <v>#N/A</v>
      </c>
      <c r="AQ25" s="526" t="e">
        <f ca="1">+IF(AND(ISNUMBER(OFFSET('Sanitation Data'!$H$6,0,10*ROW('Sanitation Data'!H19))),'Data Summary'!DF25="Yes"),OFFSET('Sanitation Data'!$H$6,0,10*ROW('Sanitation Data'!H19)),NA())</f>
        <v>#N/A</v>
      </c>
      <c r="AR25" s="526" t="e">
        <f ca="1">+IF(AND(ISNUMBER(OFFSET('Sanitation Data'!$H$10,0,10*ROW('Sanitation Data'!H19))),'Data Summary'!DG25="Yes"),OFFSET('Sanitation Data'!$H$10,0,10*ROW('Sanitation Data'!H19)),NA())</f>
        <v>#N/A</v>
      </c>
      <c r="AS25" s="526" t="e">
        <f ca="1">+IF(AND(ISNUMBER(OFFSET('Sanitation Data'!$H$11,0,10*ROW('Sanitation Data'!H19))),'Data Summary'!DH25="Yes"),OFFSET('Sanitation Data'!$H$11,0,10*ROW('Sanitation Data'!H19)),NA())</f>
        <v>#N/A</v>
      </c>
      <c r="AT25" s="526" t="e">
        <f ca="1">+IF(AND(ISNUMBER(OFFSET('Sanitation Data'!$H$12,0,10*ROW('Sanitation Data'!H19))),'Data Summary'!DI25="Yes"),OFFSET('Sanitation Data'!$H$12,0,10*ROW('Sanitation Data'!H19)),NA())</f>
        <v>#N/A</v>
      </c>
      <c r="AU25" s="526" t="e">
        <f ca="1">+IF(AND(ISNUMBER(OFFSET('Sanitation Data'!$I$4,0,10*ROW('Sanitation Data'!I19))),'Data Summary'!DJ25="Yes"),100-OFFSET('Sanitation Data'!$I$4,0,10*ROW('Sanitation Data'!I19)),NA())</f>
        <v>#N/A</v>
      </c>
      <c r="AV25" s="526" t="e">
        <f ca="1">+IF(AND(ISNUMBER(OFFSET('Sanitation Data'!$I$6,0,10*ROW('Sanitation Data'!I19))),'Data Summary'!DK25="Yes"),OFFSET('Sanitation Data'!$I$6,0,10*ROW('Sanitation Data'!I19)),NA())</f>
        <v>#N/A</v>
      </c>
      <c r="AW25" s="526" t="e">
        <f ca="1">+IF(AND(ISNUMBER(OFFSET('Sanitation Data'!$I$10,0,10*ROW('Sanitation Data'!I19))),'Data Summary'!DL25="Yes"),OFFSET('Sanitation Data'!$I$10,0,10*ROW('Sanitation Data'!I19)),NA())</f>
        <v>#N/A</v>
      </c>
      <c r="AX25" s="526" t="e">
        <f ca="1">+IF(AND(ISNUMBER(OFFSET('Sanitation Data'!$I$11,0,10*ROW('Sanitation Data'!I19))),'Data Summary'!DM25="Yes"),OFFSET('Sanitation Data'!$I$11,0,10*ROW('Sanitation Data'!I19)),NA())</f>
        <v>#N/A</v>
      </c>
      <c r="AY25" s="526" t="e">
        <f ca="1">+IF(AND(ISNUMBER(OFFSET('Sanitation Data'!$I$12,0,10*ROW('Sanitation Data'!I19))),'Data Summary'!DN25="Yes"),OFFSET('Sanitation Data'!$I$12,0,10*ROW('Sanitation Data'!I19)),NA())</f>
        <v>#N/A</v>
      </c>
      <c r="AZ25" s="527" t="e">
        <f ca="1">+IF(AND(ISNUMBER(OFFSET('Hygiene Data'!$D$5,0,10*ROW('Hygiene Data'!D19))),'Data Summary'!DO25="Yes"),OFFSET('Hygiene Data'!$D$5,0,10*ROW('Hygiene Data'!D19)),NA())</f>
        <v>#N/A</v>
      </c>
      <c r="BA25" s="527" t="e">
        <f ca="1">+IF(AND(ISNUMBER(OFFSET('Hygiene Data'!$D$7,0,10*ROW('Hygiene Data'!D19))),'Data Summary'!DP25="Yes"),OFFSET('Hygiene Data'!$D$7,0,10*ROW('Hygiene Data'!D19)),NA())</f>
        <v>#N/A</v>
      </c>
      <c r="BB25" s="527" t="e">
        <f ca="1">+IF(AND(ISNUMBER(OFFSET('Hygiene Data'!$D$9,0,10*ROW('Hygiene Data'!D19))),'Data Summary'!DQ25="Yes"),OFFSET('Hygiene Data'!$D$9,0,10*ROW('Hygiene Data'!D19)),NA())</f>
        <v>#N/A</v>
      </c>
      <c r="BC25" s="527" t="e">
        <f ca="1">+IF(AND(ISNUMBER(OFFSET('Hygiene Data'!$E$5,0,10*ROW('Hygiene Data'!E19))),'Data Summary'!DR25="Yes"),OFFSET('Hygiene Data'!$E$5,0,10*ROW('Hygiene Data'!E19)),NA())</f>
        <v>#N/A</v>
      </c>
      <c r="BD25" s="527" t="e">
        <f ca="1">+IF(AND(ISNUMBER(OFFSET('Hygiene Data'!$E$7,0,10*ROW('Hygiene Data'!E19))),'Data Summary'!DS25="Yes"),OFFSET('Hygiene Data'!$E$7,0,10*ROW('Hygiene Data'!E19)),NA())</f>
        <v>#N/A</v>
      </c>
      <c r="BE25" s="527" t="e">
        <f ca="1">+IF(AND(ISNUMBER(OFFSET('Hygiene Data'!$E$9,0,10*ROW('Hygiene Data'!E19))),'Data Summary'!DT25="Yes"),OFFSET('Hygiene Data'!$E$9,0,10*ROW('Hygiene Data'!E19)),NA())</f>
        <v>#N/A</v>
      </c>
      <c r="BF25" s="527" t="e">
        <f ca="1">+IF(AND(ISNUMBER(OFFSET('Hygiene Data'!$F$5,0,10*ROW('Hygiene Data'!F19))),'Data Summary'!DU25="Yes"),OFFSET('Hygiene Data'!$F$5,0,10*ROW('Hygiene Data'!F19)),NA())</f>
        <v>#N/A</v>
      </c>
      <c r="BG25" s="527" t="e">
        <f ca="1">+IF(AND(ISNUMBER(OFFSET('Hygiene Data'!$F$7,0,10*ROW('Hygiene Data'!F19))),'Data Summary'!DV25="Yes"),OFFSET('Hygiene Data'!$F$7,0,10*ROW('Hygiene Data'!F19)),NA())</f>
        <v>#N/A</v>
      </c>
      <c r="BH25" s="527" t="e">
        <f ca="1">+IF(AND(ISNUMBER(OFFSET('Hygiene Data'!$F$9,0,10*ROW('Hygiene Data'!F19))),'Data Summary'!DW25="Yes"),OFFSET('Hygiene Data'!$F$9,0,10*ROW('Hygiene Data'!F19)),NA())</f>
        <v>#N/A</v>
      </c>
      <c r="BI25" s="527" t="e">
        <f ca="1">+IF(AND(ISNUMBER(OFFSET('Hygiene Data'!$G$5,0,10*ROW('Hygiene Data'!G19))),'Data Summary'!DX25="Yes"),OFFSET('Hygiene Data'!$G$5,0,10*ROW('Hygiene Data'!G19)),NA())</f>
        <v>#N/A</v>
      </c>
      <c r="BJ25" s="527" t="e">
        <f ca="1">+IF(AND(ISNUMBER(OFFSET('Hygiene Data'!$G$7,0,10*ROW('Hygiene Data'!G19))),'Data Summary'!DY25="Yes"),OFFSET('Hygiene Data'!$G$7,0,10*ROW('Hygiene Data'!G19)),NA())</f>
        <v>#N/A</v>
      </c>
      <c r="BK25" s="527" t="e">
        <f ca="1">+IF(AND(ISNUMBER(OFFSET('Hygiene Data'!$G$9,0,10*ROW('Hygiene Data'!G19))),'Data Summary'!DZ25="Yes"),OFFSET('Hygiene Data'!$G$9,0,10*ROW('Hygiene Data'!G19)),NA())</f>
        <v>#N/A</v>
      </c>
      <c r="BL25" s="527" t="e">
        <f ca="1">+IF(AND(ISNUMBER(OFFSET('Hygiene Data'!$H$5,0,10*ROW('Hygiene Data'!H19))),'Data Summary'!EA25="Yes"),OFFSET('Hygiene Data'!$H$5,0,10*ROW('Hygiene Data'!H19)),NA())</f>
        <v>#N/A</v>
      </c>
      <c r="BM25" s="527" t="e">
        <f ca="1">+IF(AND(ISNUMBER(OFFSET('Hygiene Data'!$H$7,0,10*ROW('Hygiene Data'!H19))),'Data Summary'!EB25="Yes"),OFFSET('Hygiene Data'!$H$7,0,10*ROW('Hygiene Data'!H19)),NA())</f>
        <v>#N/A</v>
      </c>
      <c r="BN25" s="527" t="e">
        <f ca="1">+IF(AND(ISNUMBER(OFFSET('Hygiene Data'!$H$9,0,10*ROW('Hygiene Data'!H19))),'Data Summary'!EC25="Yes"),OFFSET('Hygiene Data'!$H$9,0,10*ROW('Hygiene Data'!H19)),NA())</f>
        <v>#N/A</v>
      </c>
      <c r="BO25" s="527" t="e">
        <f ca="1">+IF(AND(ISNUMBER(OFFSET('Hygiene Data'!$I$5,0,10*ROW('Hygiene Data'!I19))),'Data Summary'!ED25="Yes"),OFFSET('Hygiene Data'!$I$5,0,10*ROW('Hygiene Data'!I19)),NA())</f>
        <v>#N/A</v>
      </c>
      <c r="BP25" s="527" t="e">
        <f ca="1">+IF(AND(ISNUMBER(OFFSET('Hygiene Data'!$I$7,0,10*ROW('Hygiene Data'!I19))),'Data Summary'!EE25="Yes"),OFFSET('Hygiene Data'!$I$7,0,10*ROW('Hygiene Data'!I19)),NA())</f>
        <v>#N/A</v>
      </c>
      <c r="BQ25" s="527" t="e">
        <f ca="1">+IF(AND(ISNUMBER(OFFSET('Hygiene Data'!$I$9,0,10*ROW('Hygiene Data'!I19))),'Data Summary'!EF25="Yes"),OFFSET('Hygiene Data'!$I$9,0,10*ROW('Hygiene Data'!I19)),NA())</f>
        <v>#N/A</v>
      </c>
    </row>
    <row r="26" spans="1:69" x14ac:dyDescent="0.25">
      <c r="A26" s="523" t="e">
        <f ca="1">+RIGHT('Data Summary'!A26,LEN('Data Summary'!A26)-9)</f>
        <v>#VALUE!</v>
      </c>
      <c r="B26" s="497" t="str">
        <f ca="1">+IF(ISTEXT('Data Summary'!B26),'Data Summary'!B26,"")</f>
        <v/>
      </c>
      <c r="C26" s="524" t="e">
        <f ca="1">+VALUE('Data Summary'!C26)</f>
        <v>#VALUE!</v>
      </c>
      <c r="D26" s="525" t="e">
        <f ca="1">+IF(AND(ISNUMBER(OFFSET('Water Data'!$D$4,0,10*ROW('Water Data'!D20))),'Data Summary'!BS26="Yes"),100-OFFSET('Water Data'!$D$4,0,10*ROW('Water Data'!D20)),NA())</f>
        <v>#N/A</v>
      </c>
      <c r="E26" s="525" t="e">
        <f ca="1">+IF(AND(ISNUMBER(OFFSET('Water Data'!$D$6,0,10*ROW('Water Data'!D20))),'Data Summary'!BT26="Yes"),OFFSET('Water Data'!$D$6,0,10*ROW('Water Data'!D20)),NA())</f>
        <v>#N/A</v>
      </c>
      <c r="F26" s="525" t="e">
        <f ca="1">+IF(AND(ISNUMBER(OFFSET('Water Data'!$D$9,0,10*ROW('Water Data'!D20))),'Data Summary'!BU26="Yes"),OFFSET('Water Data'!$D$9,0,10*ROW('Water Data'!D20)),NA())</f>
        <v>#N/A</v>
      </c>
      <c r="G26" s="525" t="e">
        <f ca="1">+IF(AND(ISNUMBER(OFFSET('Water Data'!$E$4,0,10*ROW('Water Data'!E20))),'Data Summary'!BV26="Yes"),100-OFFSET('Water Data'!$E$4,0,10*ROW('Water Data'!E20)),NA())</f>
        <v>#N/A</v>
      </c>
      <c r="H26" s="525" t="e">
        <f ca="1">+IF(AND(ISNUMBER(OFFSET('Water Data'!$E$6,0,10*ROW('Water Data'!E20))),'Data Summary'!BW26="Yes"),OFFSET('Water Data'!$E$6,0,10*ROW('Water Data'!E20)),NA())</f>
        <v>#N/A</v>
      </c>
      <c r="I26" s="525" t="e">
        <f ca="1">+IF(AND(ISNUMBER(OFFSET('Water Data'!$E$9,0,10*ROW('Water Data'!E20))),'Data Summary'!BX26="Yes"),OFFSET('Water Data'!$E$9,0,10*ROW('Water Data'!E20)),NA())</f>
        <v>#N/A</v>
      </c>
      <c r="J26" s="525" t="e">
        <f ca="1">+IF(AND(ISNUMBER(OFFSET('Water Data'!$F$4,0,10*ROW('Water Data'!F20))),'Data Summary'!BY26="Yes"),100-OFFSET('Water Data'!$F$4,0,10*ROW('Water Data'!F20)),NA())</f>
        <v>#N/A</v>
      </c>
      <c r="K26" s="525" t="e">
        <f ca="1">+IF(AND(ISNUMBER(OFFSET('Water Data'!$F$6,0,10*ROW('Water Data'!F20))),'Data Summary'!BZ26="Yes"),OFFSET('Water Data'!$F$6,0,10*ROW('Water Data'!F20)),NA())</f>
        <v>#N/A</v>
      </c>
      <c r="L26" s="525" t="e">
        <f ca="1">+IF(AND(ISNUMBER(OFFSET('Water Data'!$F$9,0,10*ROW('Water Data'!F20))),'Data Summary'!CA26="Yes"),OFFSET('Water Data'!$F$9,0,10*ROW('Water Data'!F20)),NA())</f>
        <v>#N/A</v>
      </c>
      <c r="M26" s="525" t="e">
        <f ca="1">+IF(AND(ISNUMBER(OFFSET('Water Data'!$G$4,0,10*ROW('Water Data'!G20))),'Data Summary'!CB26="Yes"),100-OFFSET('Water Data'!$G$4,0,10*ROW('Water Data'!G20)),NA())</f>
        <v>#N/A</v>
      </c>
      <c r="N26" s="525" t="e">
        <f ca="1">+IF(AND(ISNUMBER(OFFSET('Water Data'!$G$6,0,10*ROW('Water Data'!G20))),'Data Summary'!CC26="Yes"),OFFSET('Water Data'!$G$6,0,10*ROW('Water Data'!G20)),NA())</f>
        <v>#N/A</v>
      </c>
      <c r="O26" s="525" t="e">
        <f ca="1">+IF(AND(ISNUMBER(OFFSET('Water Data'!$G$9,0,10*ROW('Water Data'!G20))),'Data Summary'!CD26="Yes"),OFFSET('Water Data'!$G$9,0,10*ROW('Water Data'!G20)),NA())</f>
        <v>#N/A</v>
      </c>
      <c r="P26" s="525" t="e">
        <f ca="1">+IF(AND(ISNUMBER(OFFSET('Water Data'!$H$4,0,10*ROW('Water Data'!H20))),'Data Summary'!CE26="Yes"),100-OFFSET('Water Data'!$H$4,0,10*ROW('Water Data'!H20)),NA())</f>
        <v>#N/A</v>
      </c>
      <c r="Q26" s="525" t="e">
        <f ca="1">+IF(AND(ISNUMBER(OFFSET('Water Data'!$H$6,0,10*ROW('Water Data'!H20))),'Data Summary'!CF26="Yes"),OFFSET('Water Data'!$H$6,0,10*ROW('Water Data'!H20)),NA())</f>
        <v>#N/A</v>
      </c>
      <c r="R26" s="525" t="e">
        <f ca="1">+IF(AND(ISNUMBER(OFFSET('Water Data'!$H$9,0,10*ROW('Water Data'!H20))),'Data Summary'!CG26="Yes"),OFFSET('Water Data'!$H$9,0,10*ROW('Water Data'!H20)),NA())</f>
        <v>#N/A</v>
      </c>
      <c r="S26" s="525" t="e">
        <f ca="1">+IF(AND(ISNUMBER(OFFSET('Water Data'!$I$4,0,10*ROW('Water Data'!I20))),'Data Summary'!CH26="Yes"),100-OFFSET('Water Data'!$I$4,0,10*ROW('Water Data'!I20)),NA())</f>
        <v>#N/A</v>
      </c>
      <c r="T26" s="525" t="e">
        <f ca="1">+IF(AND(ISNUMBER(OFFSET('Water Data'!$I$6,0,10*ROW('Water Data'!I20))),'Data Summary'!CI26="Yes"),OFFSET('Water Data'!$I$6,0,10*ROW('Water Data'!I20)),NA())</f>
        <v>#N/A</v>
      </c>
      <c r="U26" s="525" t="e">
        <f ca="1">+IF(AND(ISNUMBER(OFFSET('Water Data'!$I$9,0,10*ROW('Water Data'!I20))),'Data Summary'!CJ26="Yes"),OFFSET('Water Data'!$I$9,0,10*ROW('Water Data'!I20)),NA())</f>
        <v>#N/A</v>
      </c>
      <c r="V26" s="526" t="e">
        <f ca="1">+IF(AND(ISNUMBER(OFFSET('Sanitation Data'!$D$4,0,10*ROW('Sanitation Data'!D20))),'Data Summary'!CK26="Yes"),100-OFFSET('Sanitation Data'!$D$4,0,10*ROW('Sanitation Data'!D20)),NA())</f>
        <v>#N/A</v>
      </c>
      <c r="W26" s="526" t="e">
        <f ca="1">+IF(AND(ISNUMBER(OFFSET('Sanitation Data'!$D$6,0,10*ROW('Sanitation Data'!D20))),'Data Summary'!CL26="Yes"),OFFSET('Sanitation Data'!$D$6,0,10*ROW('Sanitation Data'!D20)),NA())</f>
        <v>#N/A</v>
      </c>
      <c r="X26" s="526" t="e">
        <f ca="1">+IF(AND(ISNUMBER(OFFSET('Sanitation Data'!$D$10,0,10*ROW('Sanitation Data'!D20))),'Data Summary'!CM26="Yes"),OFFSET('Sanitation Data'!$D$10,0,10*ROW('Sanitation Data'!D20)),NA())</f>
        <v>#N/A</v>
      </c>
      <c r="Y26" s="526" t="e">
        <f ca="1">+IF(AND(ISNUMBER(OFFSET('Sanitation Data'!$D$11,0,10*ROW('Sanitation Data'!D20))),'Data Summary'!CN26="Yes"),OFFSET('Sanitation Data'!$D$11,0,10*ROW('Sanitation Data'!D20)),NA())</f>
        <v>#N/A</v>
      </c>
      <c r="Z26" s="526" t="e">
        <f ca="1">+IF(AND(ISNUMBER(OFFSET('Sanitation Data'!$D$12,0,10*ROW('Sanitation Data'!D20))),'Data Summary'!CO26="Yes"),OFFSET('Sanitation Data'!$D$12,0,10*ROW('Sanitation Data'!D20)),NA())</f>
        <v>#N/A</v>
      </c>
      <c r="AA26" s="526" t="e">
        <f ca="1">+IF(AND(ISNUMBER(OFFSET('Sanitation Data'!$E$4,0,10*ROW('Sanitation Data'!E20))),'Data Summary'!CP26="Yes"),100-OFFSET('Sanitation Data'!$E$4,0,10*ROW('Sanitation Data'!E20)),NA())</f>
        <v>#N/A</v>
      </c>
      <c r="AB26" s="526" t="e">
        <f ca="1">+IF(AND(ISNUMBER(OFFSET('Sanitation Data'!$E$6,0,10*ROW('Sanitation Data'!E20))),'Data Summary'!CQ26="Yes"),OFFSET('Sanitation Data'!$E$6,0,10*ROW('Sanitation Data'!E20)),NA())</f>
        <v>#N/A</v>
      </c>
      <c r="AC26" s="526" t="e">
        <f ca="1">+IF(AND(ISNUMBER(OFFSET('Sanitation Data'!$E$10,0,10*ROW('Sanitation Data'!E20))),'Data Summary'!CR26="Yes"),OFFSET('Sanitation Data'!$E$10,0,10*ROW('Sanitation Data'!E20)),NA())</f>
        <v>#N/A</v>
      </c>
      <c r="AD26" s="526" t="e">
        <f ca="1">+IF(AND(ISNUMBER(OFFSET('Sanitation Data'!$E$11,0,10*ROW('Sanitation Data'!E20))),'Data Summary'!CS26="Yes"),OFFSET('Sanitation Data'!$E$11,0,10*ROW('Sanitation Data'!E20)),NA())</f>
        <v>#N/A</v>
      </c>
      <c r="AE26" s="526" t="e">
        <f ca="1">+IF(AND(ISNUMBER(OFFSET('Sanitation Data'!$E$12,0,10*ROW('Sanitation Data'!E20))),'Data Summary'!CT26="Yes"),OFFSET('Sanitation Data'!$E$12,0,10*ROW('Sanitation Data'!E20)),NA())</f>
        <v>#N/A</v>
      </c>
      <c r="AF26" s="526" t="e">
        <f ca="1">+IF(AND(ISNUMBER(OFFSET('Sanitation Data'!$F$4,0,10*ROW('Sanitation Data'!F20))),'Data Summary'!CU26="Yes"),100-OFFSET('Sanitation Data'!$F$4,0,10*ROW('Sanitation Data'!F20)),NA())</f>
        <v>#N/A</v>
      </c>
      <c r="AG26" s="526" t="e">
        <f ca="1">+IF(AND(ISNUMBER(OFFSET('Sanitation Data'!$F$6,0,10*ROW('Sanitation Data'!F20))),'Data Summary'!CV26="Yes"),OFFSET('Sanitation Data'!$F$6,0,10*ROW('Sanitation Data'!F20)),NA())</f>
        <v>#N/A</v>
      </c>
      <c r="AH26" s="526" t="e">
        <f ca="1">+IF(AND(ISNUMBER(OFFSET('Sanitation Data'!$F$10,0,10*ROW('Sanitation Data'!F20))),'Data Summary'!CW26="Yes"),OFFSET('Sanitation Data'!$F$10,0,10*ROW('Sanitation Data'!F20)),NA())</f>
        <v>#N/A</v>
      </c>
      <c r="AI26" s="526" t="e">
        <f ca="1">+IF(AND(ISNUMBER(OFFSET('Sanitation Data'!$F$11,0,10*ROW('Sanitation Data'!F20))),'Data Summary'!CX26="Yes"),OFFSET('Sanitation Data'!$F$11,0,10*ROW('Sanitation Data'!F20)),NA())</f>
        <v>#N/A</v>
      </c>
      <c r="AJ26" s="526" t="e">
        <f ca="1">+IF(AND(ISNUMBER(OFFSET('Sanitation Data'!$F$12,0,10*ROW('Sanitation Data'!F20))),'Data Summary'!CY26="Yes"),OFFSET('Sanitation Data'!$F$12,0,10*ROW('Sanitation Data'!F20)),NA())</f>
        <v>#N/A</v>
      </c>
      <c r="AK26" s="526" t="e">
        <f ca="1">+IF(AND(ISNUMBER(OFFSET('Sanitation Data'!$G$4,0,10*ROW('Sanitation Data'!G20))),'Data Summary'!CZ26="Yes"),100-OFFSET('Sanitation Data'!$G$4,0,10*ROW('Sanitation Data'!G20)),NA())</f>
        <v>#N/A</v>
      </c>
      <c r="AL26" s="526" t="e">
        <f ca="1">+IF(AND(ISNUMBER(OFFSET('Sanitation Data'!$G$6,0,10*ROW('Sanitation Data'!G20))),'Data Summary'!DA26="Yes"),OFFSET('Sanitation Data'!$G$6,0,10*ROW('Sanitation Data'!G20)),NA())</f>
        <v>#N/A</v>
      </c>
      <c r="AM26" s="526" t="e">
        <f ca="1">+IF(AND(ISNUMBER(OFFSET('Sanitation Data'!$G$10,0,10*ROW('Sanitation Data'!G20))),'Data Summary'!DB26="Yes"),OFFSET('Sanitation Data'!$G$10,0,10*ROW('Sanitation Data'!G20)),NA())</f>
        <v>#N/A</v>
      </c>
      <c r="AN26" s="526" t="e">
        <f ca="1">+IF(AND(ISNUMBER(OFFSET('Sanitation Data'!$G$11,0,10*ROW('Sanitation Data'!G20))),'Data Summary'!DC26="Yes"),OFFSET('Sanitation Data'!$G$11,0,10*ROW('Sanitation Data'!G20)),NA())</f>
        <v>#N/A</v>
      </c>
      <c r="AO26" s="526" t="e">
        <f ca="1">+IF(AND(ISNUMBER(OFFSET('Sanitation Data'!$G$12,0,10*ROW('Sanitation Data'!G20))),'Data Summary'!DD26="Yes"),OFFSET('Sanitation Data'!$G$12,0,10*ROW('Sanitation Data'!G20)),NA())</f>
        <v>#N/A</v>
      </c>
      <c r="AP26" s="526" t="e">
        <f ca="1">+IF(AND(ISNUMBER(OFFSET('Sanitation Data'!$H$4,0,10*ROW('Sanitation Data'!H20))),'Data Summary'!DE26="Yes"),100-OFFSET('Sanitation Data'!$H$4,0,10*ROW('Sanitation Data'!H20)),NA())</f>
        <v>#N/A</v>
      </c>
      <c r="AQ26" s="526" t="e">
        <f ca="1">+IF(AND(ISNUMBER(OFFSET('Sanitation Data'!$H$6,0,10*ROW('Sanitation Data'!H20))),'Data Summary'!DF26="Yes"),OFFSET('Sanitation Data'!$H$6,0,10*ROW('Sanitation Data'!H20)),NA())</f>
        <v>#N/A</v>
      </c>
      <c r="AR26" s="526" t="e">
        <f ca="1">+IF(AND(ISNUMBER(OFFSET('Sanitation Data'!$H$10,0,10*ROW('Sanitation Data'!H20))),'Data Summary'!DG26="Yes"),OFFSET('Sanitation Data'!$H$10,0,10*ROW('Sanitation Data'!H20)),NA())</f>
        <v>#N/A</v>
      </c>
      <c r="AS26" s="526" t="e">
        <f ca="1">+IF(AND(ISNUMBER(OFFSET('Sanitation Data'!$H$11,0,10*ROW('Sanitation Data'!H20))),'Data Summary'!DH26="Yes"),OFFSET('Sanitation Data'!$H$11,0,10*ROW('Sanitation Data'!H20)),NA())</f>
        <v>#N/A</v>
      </c>
      <c r="AT26" s="526" t="e">
        <f ca="1">+IF(AND(ISNUMBER(OFFSET('Sanitation Data'!$H$12,0,10*ROW('Sanitation Data'!H20))),'Data Summary'!DI26="Yes"),OFFSET('Sanitation Data'!$H$12,0,10*ROW('Sanitation Data'!H20)),NA())</f>
        <v>#N/A</v>
      </c>
      <c r="AU26" s="526" t="e">
        <f ca="1">+IF(AND(ISNUMBER(OFFSET('Sanitation Data'!$I$4,0,10*ROW('Sanitation Data'!I20))),'Data Summary'!DJ26="Yes"),100-OFFSET('Sanitation Data'!$I$4,0,10*ROW('Sanitation Data'!I20)),NA())</f>
        <v>#N/A</v>
      </c>
      <c r="AV26" s="526" t="e">
        <f ca="1">+IF(AND(ISNUMBER(OFFSET('Sanitation Data'!$I$6,0,10*ROW('Sanitation Data'!I20))),'Data Summary'!DK26="Yes"),OFFSET('Sanitation Data'!$I$6,0,10*ROW('Sanitation Data'!I20)),NA())</f>
        <v>#N/A</v>
      </c>
      <c r="AW26" s="526" t="e">
        <f ca="1">+IF(AND(ISNUMBER(OFFSET('Sanitation Data'!$I$10,0,10*ROW('Sanitation Data'!I20))),'Data Summary'!DL26="Yes"),OFFSET('Sanitation Data'!$I$10,0,10*ROW('Sanitation Data'!I20)),NA())</f>
        <v>#N/A</v>
      </c>
      <c r="AX26" s="526" t="e">
        <f ca="1">+IF(AND(ISNUMBER(OFFSET('Sanitation Data'!$I$11,0,10*ROW('Sanitation Data'!I20))),'Data Summary'!DM26="Yes"),OFFSET('Sanitation Data'!$I$11,0,10*ROW('Sanitation Data'!I20)),NA())</f>
        <v>#N/A</v>
      </c>
      <c r="AY26" s="526" t="e">
        <f ca="1">+IF(AND(ISNUMBER(OFFSET('Sanitation Data'!$I$12,0,10*ROW('Sanitation Data'!I20))),'Data Summary'!DN26="Yes"),OFFSET('Sanitation Data'!$I$12,0,10*ROW('Sanitation Data'!I20)),NA())</f>
        <v>#N/A</v>
      </c>
      <c r="AZ26" s="527" t="e">
        <f ca="1">+IF(AND(ISNUMBER(OFFSET('Hygiene Data'!$D$5,0,10*ROW('Hygiene Data'!D20))),'Data Summary'!DO26="Yes"),OFFSET('Hygiene Data'!$D$5,0,10*ROW('Hygiene Data'!D20)),NA())</f>
        <v>#N/A</v>
      </c>
      <c r="BA26" s="527" t="e">
        <f ca="1">+IF(AND(ISNUMBER(OFFSET('Hygiene Data'!$D$7,0,10*ROW('Hygiene Data'!D20))),'Data Summary'!DP26="Yes"),OFFSET('Hygiene Data'!$D$7,0,10*ROW('Hygiene Data'!D20)),NA())</f>
        <v>#N/A</v>
      </c>
      <c r="BB26" s="527" t="e">
        <f ca="1">+IF(AND(ISNUMBER(OFFSET('Hygiene Data'!$D$9,0,10*ROW('Hygiene Data'!D20))),'Data Summary'!DQ26="Yes"),OFFSET('Hygiene Data'!$D$9,0,10*ROW('Hygiene Data'!D20)),NA())</f>
        <v>#N/A</v>
      </c>
      <c r="BC26" s="527" t="e">
        <f ca="1">+IF(AND(ISNUMBER(OFFSET('Hygiene Data'!$E$5,0,10*ROW('Hygiene Data'!E20))),'Data Summary'!DR26="Yes"),OFFSET('Hygiene Data'!$E$5,0,10*ROW('Hygiene Data'!E20)),NA())</f>
        <v>#N/A</v>
      </c>
      <c r="BD26" s="527" t="e">
        <f ca="1">+IF(AND(ISNUMBER(OFFSET('Hygiene Data'!$E$7,0,10*ROW('Hygiene Data'!E20))),'Data Summary'!DS26="Yes"),OFFSET('Hygiene Data'!$E$7,0,10*ROW('Hygiene Data'!E20)),NA())</f>
        <v>#N/A</v>
      </c>
      <c r="BE26" s="527" t="e">
        <f ca="1">+IF(AND(ISNUMBER(OFFSET('Hygiene Data'!$E$9,0,10*ROW('Hygiene Data'!E20))),'Data Summary'!DT26="Yes"),OFFSET('Hygiene Data'!$E$9,0,10*ROW('Hygiene Data'!E20)),NA())</f>
        <v>#N/A</v>
      </c>
      <c r="BF26" s="527" t="e">
        <f ca="1">+IF(AND(ISNUMBER(OFFSET('Hygiene Data'!$F$5,0,10*ROW('Hygiene Data'!F20))),'Data Summary'!DU26="Yes"),OFFSET('Hygiene Data'!$F$5,0,10*ROW('Hygiene Data'!F20)),NA())</f>
        <v>#N/A</v>
      </c>
      <c r="BG26" s="527" t="e">
        <f ca="1">+IF(AND(ISNUMBER(OFFSET('Hygiene Data'!$F$7,0,10*ROW('Hygiene Data'!F20))),'Data Summary'!DV26="Yes"),OFFSET('Hygiene Data'!$F$7,0,10*ROW('Hygiene Data'!F20)),NA())</f>
        <v>#N/A</v>
      </c>
      <c r="BH26" s="527" t="e">
        <f ca="1">+IF(AND(ISNUMBER(OFFSET('Hygiene Data'!$F$9,0,10*ROW('Hygiene Data'!F20))),'Data Summary'!DW26="Yes"),OFFSET('Hygiene Data'!$F$9,0,10*ROW('Hygiene Data'!F20)),NA())</f>
        <v>#N/A</v>
      </c>
      <c r="BI26" s="527" t="e">
        <f ca="1">+IF(AND(ISNUMBER(OFFSET('Hygiene Data'!$G$5,0,10*ROW('Hygiene Data'!G20))),'Data Summary'!DX26="Yes"),OFFSET('Hygiene Data'!$G$5,0,10*ROW('Hygiene Data'!G20)),NA())</f>
        <v>#N/A</v>
      </c>
      <c r="BJ26" s="527" t="e">
        <f ca="1">+IF(AND(ISNUMBER(OFFSET('Hygiene Data'!$G$7,0,10*ROW('Hygiene Data'!G20))),'Data Summary'!DY26="Yes"),OFFSET('Hygiene Data'!$G$7,0,10*ROW('Hygiene Data'!G20)),NA())</f>
        <v>#N/A</v>
      </c>
      <c r="BK26" s="527" t="e">
        <f ca="1">+IF(AND(ISNUMBER(OFFSET('Hygiene Data'!$G$9,0,10*ROW('Hygiene Data'!G20))),'Data Summary'!DZ26="Yes"),OFFSET('Hygiene Data'!$G$9,0,10*ROW('Hygiene Data'!G20)),NA())</f>
        <v>#N/A</v>
      </c>
      <c r="BL26" s="527" t="e">
        <f ca="1">+IF(AND(ISNUMBER(OFFSET('Hygiene Data'!$H$5,0,10*ROW('Hygiene Data'!H20))),'Data Summary'!EA26="Yes"),OFFSET('Hygiene Data'!$H$5,0,10*ROW('Hygiene Data'!H20)),NA())</f>
        <v>#N/A</v>
      </c>
      <c r="BM26" s="527" t="e">
        <f ca="1">+IF(AND(ISNUMBER(OFFSET('Hygiene Data'!$H$7,0,10*ROW('Hygiene Data'!H20))),'Data Summary'!EB26="Yes"),OFFSET('Hygiene Data'!$H$7,0,10*ROW('Hygiene Data'!H20)),NA())</f>
        <v>#N/A</v>
      </c>
      <c r="BN26" s="527" t="e">
        <f ca="1">+IF(AND(ISNUMBER(OFFSET('Hygiene Data'!$H$9,0,10*ROW('Hygiene Data'!H20))),'Data Summary'!EC26="Yes"),OFFSET('Hygiene Data'!$H$9,0,10*ROW('Hygiene Data'!H20)),NA())</f>
        <v>#N/A</v>
      </c>
      <c r="BO26" s="527" t="e">
        <f ca="1">+IF(AND(ISNUMBER(OFFSET('Hygiene Data'!$I$5,0,10*ROW('Hygiene Data'!I20))),'Data Summary'!ED26="Yes"),OFFSET('Hygiene Data'!$I$5,0,10*ROW('Hygiene Data'!I20)),NA())</f>
        <v>#N/A</v>
      </c>
      <c r="BP26" s="527" t="e">
        <f ca="1">+IF(AND(ISNUMBER(OFFSET('Hygiene Data'!$I$7,0,10*ROW('Hygiene Data'!I20))),'Data Summary'!EE26="Yes"),OFFSET('Hygiene Data'!$I$7,0,10*ROW('Hygiene Data'!I20)),NA())</f>
        <v>#N/A</v>
      </c>
      <c r="BQ26" s="527" t="e">
        <f ca="1">+IF(AND(ISNUMBER(OFFSET('Hygiene Data'!$I$9,0,10*ROW('Hygiene Data'!I20))),'Data Summary'!EF26="Yes"),OFFSET('Hygiene Data'!$I$9,0,10*ROW('Hygiene Data'!I20)),NA())</f>
        <v>#N/A</v>
      </c>
    </row>
    <row r="27" spans="1:69" x14ac:dyDescent="0.25">
      <c r="A27" s="523" t="e">
        <f ca="1">+RIGHT('Data Summary'!A27,LEN('Data Summary'!A27)-9)</f>
        <v>#VALUE!</v>
      </c>
      <c r="B27" s="497" t="str">
        <f ca="1">+IF(ISTEXT('Data Summary'!B27),'Data Summary'!B27,"")</f>
        <v/>
      </c>
      <c r="C27" s="524" t="e">
        <f ca="1">+VALUE('Data Summary'!C27)</f>
        <v>#VALUE!</v>
      </c>
      <c r="D27" s="525" t="e">
        <f ca="1">+IF(AND(ISNUMBER(OFFSET('Water Data'!$D$4,0,10*ROW('Water Data'!D21))),'Data Summary'!BS27="Yes"),100-OFFSET('Water Data'!$D$4,0,10*ROW('Water Data'!D21)),NA())</f>
        <v>#N/A</v>
      </c>
      <c r="E27" s="525" t="e">
        <f ca="1">+IF(AND(ISNUMBER(OFFSET('Water Data'!$D$6,0,10*ROW('Water Data'!D21))),'Data Summary'!BT27="Yes"),OFFSET('Water Data'!$D$6,0,10*ROW('Water Data'!D21)),NA())</f>
        <v>#N/A</v>
      </c>
      <c r="F27" s="525" t="e">
        <f ca="1">+IF(AND(ISNUMBER(OFFSET('Water Data'!$D$9,0,10*ROW('Water Data'!D21))),'Data Summary'!BU27="Yes"),OFFSET('Water Data'!$D$9,0,10*ROW('Water Data'!D21)),NA())</f>
        <v>#N/A</v>
      </c>
      <c r="G27" s="525" t="e">
        <f ca="1">+IF(AND(ISNUMBER(OFFSET('Water Data'!$E$4,0,10*ROW('Water Data'!E21))),'Data Summary'!BV27="Yes"),100-OFFSET('Water Data'!$E$4,0,10*ROW('Water Data'!E21)),NA())</f>
        <v>#N/A</v>
      </c>
      <c r="H27" s="525" t="e">
        <f ca="1">+IF(AND(ISNUMBER(OFFSET('Water Data'!$E$6,0,10*ROW('Water Data'!E21))),'Data Summary'!BW27="Yes"),OFFSET('Water Data'!$E$6,0,10*ROW('Water Data'!E21)),NA())</f>
        <v>#N/A</v>
      </c>
      <c r="I27" s="525" t="e">
        <f ca="1">+IF(AND(ISNUMBER(OFFSET('Water Data'!$E$9,0,10*ROW('Water Data'!E21))),'Data Summary'!BX27="Yes"),OFFSET('Water Data'!$E$9,0,10*ROW('Water Data'!E21)),NA())</f>
        <v>#N/A</v>
      </c>
      <c r="J27" s="525" t="e">
        <f ca="1">+IF(AND(ISNUMBER(OFFSET('Water Data'!$F$4,0,10*ROW('Water Data'!F21))),'Data Summary'!BY27="Yes"),100-OFFSET('Water Data'!$F$4,0,10*ROW('Water Data'!F21)),NA())</f>
        <v>#N/A</v>
      </c>
      <c r="K27" s="525" t="e">
        <f ca="1">+IF(AND(ISNUMBER(OFFSET('Water Data'!$F$6,0,10*ROW('Water Data'!F21))),'Data Summary'!BZ27="Yes"),OFFSET('Water Data'!$F$6,0,10*ROW('Water Data'!F21)),NA())</f>
        <v>#N/A</v>
      </c>
      <c r="L27" s="525" t="e">
        <f ca="1">+IF(AND(ISNUMBER(OFFSET('Water Data'!$F$9,0,10*ROW('Water Data'!F21))),'Data Summary'!CA27="Yes"),OFFSET('Water Data'!$F$9,0,10*ROW('Water Data'!F21)),NA())</f>
        <v>#N/A</v>
      </c>
      <c r="M27" s="525" t="e">
        <f ca="1">+IF(AND(ISNUMBER(OFFSET('Water Data'!$G$4,0,10*ROW('Water Data'!G21))),'Data Summary'!CB27="Yes"),100-OFFSET('Water Data'!$G$4,0,10*ROW('Water Data'!G21)),NA())</f>
        <v>#N/A</v>
      </c>
      <c r="N27" s="525" t="e">
        <f ca="1">+IF(AND(ISNUMBER(OFFSET('Water Data'!$G$6,0,10*ROW('Water Data'!G21))),'Data Summary'!CC27="Yes"),OFFSET('Water Data'!$G$6,0,10*ROW('Water Data'!G21)),NA())</f>
        <v>#N/A</v>
      </c>
      <c r="O27" s="525" t="e">
        <f ca="1">+IF(AND(ISNUMBER(OFFSET('Water Data'!$G$9,0,10*ROW('Water Data'!G21))),'Data Summary'!CD27="Yes"),OFFSET('Water Data'!$G$9,0,10*ROW('Water Data'!G21)),NA())</f>
        <v>#N/A</v>
      </c>
      <c r="P27" s="525" t="e">
        <f ca="1">+IF(AND(ISNUMBER(OFFSET('Water Data'!$H$4,0,10*ROW('Water Data'!H21))),'Data Summary'!CE27="Yes"),100-OFFSET('Water Data'!$H$4,0,10*ROW('Water Data'!H21)),NA())</f>
        <v>#N/A</v>
      </c>
      <c r="Q27" s="525" t="e">
        <f ca="1">+IF(AND(ISNUMBER(OFFSET('Water Data'!$H$6,0,10*ROW('Water Data'!H21))),'Data Summary'!CF27="Yes"),OFFSET('Water Data'!$H$6,0,10*ROW('Water Data'!H21)),NA())</f>
        <v>#N/A</v>
      </c>
      <c r="R27" s="525" t="e">
        <f ca="1">+IF(AND(ISNUMBER(OFFSET('Water Data'!$H$9,0,10*ROW('Water Data'!H21))),'Data Summary'!CG27="Yes"),OFFSET('Water Data'!$H$9,0,10*ROW('Water Data'!H21)),NA())</f>
        <v>#N/A</v>
      </c>
      <c r="S27" s="525" t="e">
        <f ca="1">+IF(AND(ISNUMBER(OFFSET('Water Data'!$I$4,0,10*ROW('Water Data'!I21))),'Data Summary'!CH27="Yes"),100-OFFSET('Water Data'!$I$4,0,10*ROW('Water Data'!I21)),NA())</f>
        <v>#N/A</v>
      </c>
      <c r="T27" s="525" t="e">
        <f ca="1">+IF(AND(ISNUMBER(OFFSET('Water Data'!$I$6,0,10*ROW('Water Data'!I21))),'Data Summary'!CI27="Yes"),OFFSET('Water Data'!$I$6,0,10*ROW('Water Data'!I21)),NA())</f>
        <v>#N/A</v>
      </c>
      <c r="U27" s="525" t="e">
        <f ca="1">+IF(AND(ISNUMBER(OFFSET('Water Data'!$I$9,0,10*ROW('Water Data'!I21))),'Data Summary'!CJ27="Yes"),OFFSET('Water Data'!$I$9,0,10*ROW('Water Data'!I21)),NA())</f>
        <v>#N/A</v>
      </c>
      <c r="V27" s="526" t="e">
        <f ca="1">+IF(AND(ISNUMBER(OFFSET('Sanitation Data'!$D$4,0,10*ROW('Sanitation Data'!D21))),'Data Summary'!CK27="Yes"),100-OFFSET('Sanitation Data'!$D$4,0,10*ROW('Sanitation Data'!D21)),NA())</f>
        <v>#N/A</v>
      </c>
      <c r="W27" s="526" t="e">
        <f ca="1">+IF(AND(ISNUMBER(OFFSET('Sanitation Data'!$D$6,0,10*ROW('Sanitation Data'!D21))),'Data Summary'!CL27="Yes"),OFFSET('Sanitation Data'!$D$6,0,10*ROW('Sanitation Data'!D21)),NA())</f>
        <v>#N/A</v>
      </c>
      <c r="X27" s="526" t="e">
        <f ca="1">+IF(AND(ISNUMBER(OFFSET('Sanitation Data'!$D$10,0,10*ROW('Sanitation Data'!D21))),'Data Summary'!CM27="Yes"),OFFSET('Sanitation Data'!$D$10,0,10*ROW('Sanitation Data'!D21)),NA())</f>
        <v>#N/A</v>
      </c>
      <c r="Y27" s="526" t="e">
        <f ca="1">+IF(AND(ISNUMBER(OFFSET('Sanitation Data'!$D$11,0,10*ROW('Sanitation Data'!D21))),'Data Summary'!CN27="Yes"),OFFSET('Sanitation Data'!$D$11,0,10*ROW('Sanitation Data'!D21)),NA())</f>
        <v>#N/A</v>
      </c>
      <c r="Z27" s="526" t="e">
        <f ca="1">+IF(AND(ISNUMBER(OFFSET('Sanitation Data'!$D$12,0,10*ROW('Sanitation Data'!D21))),'Data Summary'!CO27="Yes"),OFFSET('Sanitation Data'!$D$12,0,10*ROW('Sanitation Data'!D21)),NA())</f>
        <v>#N/A</v>
      </c>
      <c r="AA27" s="526" t="e">
        <f ca="1">+IF(AND(ISNUMBER(OFFSET('Sanitation Data'!$E$4,0,10*ROW('Sanitation Data'!E21))),'Data Summary'!CP27="Yes"),100-OFFSET('Sanitation Data'!$E$4,0,10*ROW('Sanitation Data'!E21)),NA())</f>
        <v>#N/A</v>
      </c>
      <c r="AB27" s="526" t="e">
        <f ca="1">+IF(AND(ISNUMBER(OFFSET('Sanitation Data'!$E$6,0,10*ROW('Sanitation Data'!E21))),'Data Summary'!CQ27="Yes"),OFFSET('Sanitation Data'!$E$6,0,10*ROW('Sanitation Data'!E21)),NA())</f>
        <v>#N/A</v>
      </c>
      <c r="AC27" s="526" t="e">
        <f ca="1">+IF(AND(ISNUMBER(OFFSET('Sanitation Data'!$E$10,0,10*ROW('Sanitation Data'!E21))),'Data Summary'!CR27="Yes"),OFFSET('Sanitation Data'!$E$10,0,10*ROW('Sanitation Data'!E21)),NA())</f>
        <v>#N/A</v>
      </c>
      <c r="AD27" s="526" t="e">
        <f ca="1">+IF(AND(ISNUMBER(OFFSET('Sanitation Data'!$E$11,0,10*ROW('Sanitation Data'!E21))),'Data Summary'!CS27="Yes"),OFFSET('Sanitation Data'!$E$11,0,10*ROW('Sanitation Data'!E21)),NA())</f>
        <v>#N/A</v>
      </c>
      <c r="AE27" s="526" t="e">
        <f ca="1">+IF(AND(ISNUMBER(OFFSET('Sanitation Data'!$E$12,0,10*ROW('Sanitation Data'!E21))),'Data Summary'!CT27="Yes"),OFFSET('Sanitation Data'!$E$12,0,10*ROW('Sanitation Data'!E21)),NA())</f>
        <v>#N/A</v>
      </c>
      <c r="AF27" s="526" t="e">
        <f ca="1">+IF(AND(ISNUMBER(OFFSET('Sanitation Data'!$F$4,0,10*ROW('Sanitation Data'!F21))),'Data Summary'!CU27="Yes"),100-OFFSET('Sanitation Data'!$F$4,0,10*ROW('Sanitation Data'!F21)),NA())</f>
        <v>#N/A</v>
      </c>
      <c r="AG27" s="526" t="e">
        <f ca="1">+IF(AND(ISNUMBER(OFFSET('Sanitation Data'!$F$6,0,10*ROW('Sanitation Data'!F21))),'Data Summary'!CV27="Yes"),OFFSET('Sanitation Data'!$F$6,0,10*ROW('Sanitation Data'!F21)),NA())</f>
        <v>#N/A</v>
      </c>
      <c r="AH27" s="526" t="e">
        <f ca="1">+IF(AND(ISNUMBER(OFFSET('Sanitation Data'!$F$10,0,10*ROW('Sanitation Data'!F21))),'Data Summary'!CW27="Yes"),OFFSET('Sanitation Data'!$F$10,0,10*ROW('Sanitation Data'!F21)),NA())</f>
        <v>#N/A</v>
      </c>
      <c r="AI27" s="526" t="e">
        <f ca="1">+IF(AND(ISNUMBER(OFFSET('Sanitation Data'!$F$11,0,10*ROW('Sanitation Data'!F21))),'Data Summary'!CX27="Yes"),OFFSET('Sanitation Data'!$F$11,0,10*ROW('Sanitation Data'!F21)),NA())</f>
        <v>#N/A</v>
      </c>
      <c r="AJ27" s="526" t="e">
        <f ca="1">+IF(AND(ISNUMBER(OFFSET('Sanitation Data'!$F$12,0,10*ROW('Sanitation Data'!F21))),'Data Summary'!CY27="Yes"),OFFSET('Sanitation Data'!$F$12,0,10*ROW('Sanitation Data'!F21)),NA())</f>
        <v>#N/A</v>
      </c>
      <c r="AK27" s="526" t="e">
        <f ca="1">+IF(AND(ISNUMBER(OFFSET('Sanitation Data'!$G$4,0,10*ROW('Sanitation Data'!G21))),'Data Summary'!CZ27="Yes"),100-OFFSET('Sanitation Data'!$G$4,0,10*ROW('Sanitation Data'!G21)),NA())</f>
        <v>#N/A</v>
      </c>
      <c r="AL27" s="526" t="e">
        <f ca="1">+IF(AND(ISNUMBER(OFFSET('Sanitation Data'!$G$6,0,10*ROW('Sanitation Data'!G21))),'Data Summary'!DA27="Yes"),OFFSET('Sanitation Data'!$G$6,0,10*ROW('Sanitation Data'!G21)),NA())</f>
        <v>#N/A</v>
      </c>
      <c r="AM27" s="526" t="e">
        <f ca="1">+IF(AND(ISNUMBER(OFFSET('Sanitation Data'!$G$10,0,10*ROW('Sanitation Data'!G21))),'Data Summary'!DB27="Yes"),OFFSET('Sanitation Data'!$G$10,0,10*ROW('Sanitation Data'!G21)),NA())</f>
        <v>#N/A</v>
      </c>
      <c r="AN27" s="526" t="e">
        <f ca="1">+IF(AND(ISNUMBER(OFFSET('Sanitation Data'!$G$11,0,10*ROW('Sanitation Data'!G21))),'Data Summary'!DC27="Yes"),OFFSET('Sanitation Data'!$G$11,0,10*ROW('Sanitation Data'!G21)),NA())</f>
        <v>#N/A</v>
      </c>
      <c r="AO27" s="526" t="e">
        <f ca="1">+IF(AND(ISNUMBER(OFFSET('Sanitation Data'!$G$12,0,10*ROW('Sanitation Data'!G21))),'Data Summary'!DD27="Yes"),OFFSET('Sanitation Data'!$G$12,0,10*ROW('Sanitation Data'!G21)),NA())</f>
        <v>#N/A</v>
      </c>
      <c r="AP27" s="526" t="e">
        <f ca="1">+IF(AND(ISNUMBER(OFFSET('Sanitation Data'!$H$4,0,10*ROW('Sanitation Data'!H21))),'Data Summary'!DE27="Yes"),100-OFFSET('Sanitation Data'!$H$4,0,10*ROW('Sanitation Data'!H21)),NA())</f>
        <v>#N/A</v>
      </c>
      <c r="AQ27" s="526" t="e">
        <f ca="1">+IF(AND(ISNUMBER(OFFSET('Sanitation Data'!$H$6,0,10*ROW('Sanitation Data'!H21))),'Data Summary'!DF27="Yes"),OFFSET('Sanitation Data'!$H$6,0,10*ROW('Sanitation Data'!H21)),NA())</f>
        <v>#N/A</v>
      </c>
      <c r="AR27" s="526" t="e">
        <f ca="1">+IF(AND(ISNUMBER(OFFSET('Sanitation Data'!$H$10,0,10*ROW('Sanitation Data'!H21))),'Data Summary'!DG27="Yes"),OFFSET('Sanitation Data'!$H$10,0,10*ROW('Sanitation Data'!H21)),NA())</f>
        <v>#N/A</v>
      </c>
      <c r="AS27" s="526" t="e">
        <f ca="1">+IF(AND(ISNUMBER(OFFSET('Sanitation Data'!$H$11,0,10*ROW('Sanitation Data'!H21))),'Data Summary'!DH27="Yes"),OFFSET('Sanitation Data'!$H$11,0,10*ROW('Sanitation Data'!H21)),NA())</f>
        <v>#N/A</v>
      </c>
      <c r="AT27" s="526" t="e">
        <f ca="1">+IF(AND(ISNUMBER(OFFSET('Sanitation Data'!$H$12,0,10*ROW('Sanitation Data'!H21))),'Data Summary'!DI27="Yes"),OFFSET('Sanitation Data'!$H$12,0,10*ROW('Sanitation Data'!H21)),NA())</f>
        <v>#N/A</v>
      </c>
      <c r="AU27" s="526" t="e">
        <f ca="1">+IF(AND(ISNUMBER(OFFSET('Sanitation Data'!$I$4,0,10*ROW('Sanitation Data'!I21))),'Data Summary'!DJ27="Yes"),100-OFFSET('Sanitation Data'!$I$4,0,10*ROW('Sanitation Data'!I21)),NA())</f>
        <v>#N/A</v>
      </c>
      <c r="AV27" s="526" t="e">
        <f ca="1">+IF(AND(ISNUMBER(OFFSET('Sanitation Data'!$I$6,0,10*ROW('Sanitation Data'!I21))),'Data Summary'!DK27="Yes"),OFFSET('Sanitation Data'!$I$6,0,10*ROW('Sanitation Data'!I21)),NA())</f>
        <v>#N/A</v>
      </c>
      <c r="AW27" s="526" t="e">
        <f ca="1">+IF(AND(ISNUMBER(OFFSET('Sanitation Data'!$I$10,0,10*ROW('Sanitation Data'!I21))),'Data Summary'!DL27="Yes"),OFFSET('Sanitation Data'!$I$10,0,10*ROW('Sanitation Data'!I21)),NA())</f>
        <v>#N/A</v>
      </c>
      <c r="AX27" s="526" t="e">
        <f ca="1">+IF(AND(ISNUMBER(OFFSET('Sanitation Data'!$I$11,0,10*ROW('Sanitation Data'!I21))),'Data Summary'!DM27="Yes"),OFFSET('Sanitation Data'!$I$11,0,10*ROW('Sanitation Data'!I21)),NA())</f>
        <v>#N/A</v>
      </c>
      <c r="AY27" s="526" t="e">
        <f ca="1">+IF(AND(ISNUMBER(OFFSET('Sanitation Data'!$I$12,0,10*ROW('Sanitation Data'!I21))),'Data Summary'!DN27="Yes"),OFFSET('Sanitation Data'!$I$12,0,10*ROW('Sanitation Data'!I21)),NA())</f>
        <v>#N/A</v>
      </c>
      <c r="AZ27" s="527" t="e">
        <f ca="1">+IF(AND(ISNUMBER(OFFSET('Hygiene Data'!$D$5,0,10*ROW('Hygiene Data'!D21))),'Data Summary'!DO27="Yes"),OFFSET('Hygiene Data'!$D$5,0,10*ROW('Hygiene Data'!D21)),NA())</f>
        <v>#N/A</v>
      </c>
      <c r="BA27" s="527" t="e">
        <f ca="1">+IF(AND(ISNUMBER(OFFSET('Hygiene Data'!$D$7,0,10*ROW('Hygiene Data'!D21))),'Data Summary'!DP27="Yes"),OFFSET('Hygiene Data'!$D$7,0,10*ROW('Hygiene Data'!D21)),NA())</f>
        <v>#N/A</v>
      </c>
      <c r="BB27" s="527" t="e">
        <f ca="1">+IF(AND(ISNUMBER(OFFSET('Hygiene Data'!$D$9,0,10*ROW('Hygiene Data'!D21))),'Data Summary'!DQ27="Yes"),OFFSET('Hygiene Data'!$D$9,0,10*ROW('Hygiene Data'!D21)),NA())</f>
        <v>#N/A</v>
      </c>
      <c r="BC27" s="527" t="e">
        <f ca="1">+IF(AND(ISNUMBER(OFFSET('Hygiene Data'!$E$5,0,10*ROW('Hygiene Data'!E21))),'Data Summary'!DR27="Yes"),OFFSET('Hygiene Data'!$E$5,0,10*ROW('Hygiene Data'!E21)),NA())</f>
        <v>#N/A</v>
      </c>
      <c r="BD27" s="527" t="e">
        <f ca="1">+IF(AND(ISNUMBER(OFFSET('Hygiene Data'!$E$7,0,10*ROW('Hygiene Data'!E21))),'Data Summary'!DS27="Yes"),OFFSET('Hygiene Data'!$E$7,0,10*ROW('Hygiene Data'!E21)),NA())</f>
        <v>#N/A</v>
      </c>
      <c r="BE27" s="527" t="e">
        <f ca="1">+IF(AND(ISNUMBER(OFFSET('Hygiene Data'!$E$9,0,10*ROW('Hygiene Data'!E21))),'Data Summary'!DT27="Yes"),OFFSET('Hygiene Data'!$E$9,0,10*ROW('Hygiene Data'!E21)),NA())</f>
        <v>#N/A</v>
      </c>
      <c r="BF27" s="527" t="e">
        <f ca="1">+IF(AND(ISNUMBER(OFFSET('Hygiene Data'!$F$5,0,10*ROW('Hygiene Data'!F21))),'Data Summary'!DU27="Yes"),OFFSET('Hygiene Data'!$F$5,0,10*ROW('Hygiene Data'!F21)),NA())</f>
        <v>#N/A</v>
      </c>
      <c r="BG27" s="527" t="e">
        <f ca="1">+IF(AND(ISNUMBER(OFFSET('Hygiene Data'!$F$7,0,10*ROW('Hygiene Data'!F21))),'Data Summary'!DV27="Yes"),OFFSET('Hygiene Data'!$F$7,0,10*ROW('Hygiene Data'!F21)),NA())</f>
        <v>#N/A</v>
      </c>
      <c r="BH27" s="527" t="e">
        <f ca="1">+IF(AND(ISNUMBER(OFFSET('Hygiene Data'!$F$9,0,10*ROW('Hygiene Data'!F21))),'Data Summary'!DW27="Yes"),OFFSET('Hygiene Data'!$F$9,0,10*ROW('Hygiene Data'!F21)),NA())</f>
        <v>#N/A</v>
      </c>
      <c r="BI27" s="527" t="e">
        <f ca="1">+IF(AND(ISNUMBER(OFFSET('Hygiene Data'!$G$5,0,10*ROW('Hygiene Data'!G21))),'Data Summary'!DX27="Yes"),OFFSET('Hygiene Data'!$G$5,0,10*ROW('Hygiene Data'!G21)),NA())</f>
        <v>#N/A</v>
      </c>
      <c r="BJ27" s="527" t="e">
        <f ca="1">+IF(AND(ISNUMBER(OFFSET('Hygiene Data'!$G$7,0,10*ROW('Hygiene Data'!G21))),'Data Summary'!DY27="Yes"),OFFSET('Hygiene Data'!$G$7,0,10*ROW('Hygiene Data'!G21)),NA())</f>
        <v>#N/A</v>
      </c>
      <c r="BK27" s="527" t="e">
        <f ca="1">+IF(AND(ISNUMBER(OFFSET('Hygiene Data'!$G$9,0,10*ROW('Hygiene Data'!G21))),'Data Summary'!DZ27="Yes"),OFFSET('Hygiene Data'!$G$9,0,10*ROW('Hygiene Data'!G21)),NA())</f>
        <v>#N/A</v>
      </c>
      <c r="BL27" s="527" t="e">
        <f ca="1">+IF(AND(ISNUMBER(OFFSET('Hygiene Data'!$H$5,0,10*ROW('Hygiene Data'!H21))),'Data Summary'!EA27="Yes"),OFFSET('Hygiene Data'!$H$5,0,10*ROW('Hygiene Data'!H21)),NA())</f>
        <v>#N/A</v>
      </c>
      <c r="BM27" s="527" t="e">
        <f ca="1">+IF(AND(ISNUMBER(OFFSET('Hygiene Data'!$H$7,0,10*ROW('Hygiene Data'!H21))),'Data Summary'!EB27="Yes"),OFFSET('Hygiene Data'!$H$7,0,10*ROW('Hygiene Data'!H21)),NA())</f>
        <v>#N/A</v>
      </c>
      <c r="BN27" s="527" t="e">
        <f ca="1">+IF(AND(ISNUMBER(OFFSET('Hygiene Data'!$H$9,0,10*ROW('Hygiene Data'!H21))),'Data Summary'!EC27="Yes"),OFFSET('Hygiene Data'!$H$9,0,10*ROW('Hygiene Data'!H21)),NA())</f>
        <v>#N/A</v>
      </c>
      <c r="BO27" s="527" t="e">
        <f ca="1">+IF(AND(ISNUMBER(OFFSET('Hygiene Data'!$I$5,0,10*ROW('Hygiene Data'!I21))),'Data Summary'!ED27="Yes"),OFFSET('Hygiene Data'!$I$5,0,10*ROW('Hygiene Data'!I21)),NA())</f>
        <v>#N/A</v>
      </c>
      <c r="BP27" s="527" t="e">
        <f ca="1">+IF(AND(ISNUMBER(OFFSET('Hygiene Data'!$I$7,0,10*ROW('Hygiene Data'!I21))),'Data Summary'!EE27="Yes"),OFFSET('Hygiene Data'!$I$7,0,10*ROW('Hygiene Data'!I21)),NA())</f>
        <v>#N/A</v>
      </c>
      <c r="BQ27" s="527" t="e">
        <f ca="1">+IF(AND(ISNUMBER(OFFSET('Hygiene Data'!$I$9,0,10*ROW('Hygiene Data'!I21))),'Data Summary'!EF27="Yes"),OFFSET('Hygiene Data'!$I$9,0,10*ROW('Hygiene Data'!I21)),NA())</f>
        <v>#N/A</v>
      </c>
    </row>
    <row r="28" spans="1:69" x14ac:dyDescent="0.25">
      <c r="A28" s="523" t="e">
        <f ca="1">+RIGHT('Data Summary'!A28,LEN('Data Summary'!A28)-9)</f>
        <v>#VALUE!</v>
      </c>
      <c r="B28" s="497" t="str">
        <f ca="1">+IF(ISTEXT('Data Summary'!B28),'Data Summary'!B28,"")</f>
        <v/>
      </c>
      <c r="C28" s="524" t="e">
        <f ca="1">+VALUE('Data Summary'!C28)</f>
        <v>#VALUE!</v>
      </c>
      <c r="D28" s="525" t="e">
        <f ca="1">+IF(AND(ISNUMBER(OFFSET('Water Data'!$D$4,0,10*ROW('Water Data'!D22))),'Data Summary'!BS28="Yes"),100-OFFSET('Water Data'!$D$4,0,10*ROW('Water Data'!D22)),NA())</f>
        <v>#N/A</v>
      </c>
      <c r="E28" s="525" t="e">
        <f ca="1">+IF(AND(ISNUMBER(OFFSET('Water Data'!$D$6,0,10*ROW('Water Data'!D22))),'Data Summary'!BT28="Yes"),OFFSET('Water Data'!$D$6,0,10*ROW('Water Data'!D22)),NA())</f>
        <v>#N/A</v>
      </c>
      <c r="F28" s="525" t="e">
        <f ca="1">+IF(AND(ISNUMBER(OFFSET('Water Data'!$D$9,0,10*ROW('Water Data'!D22))),'Data Summary'!BU28="Yes"),OFFSET('Water Data'!$D$9,0,10*ROW('Water Data'!D22)),NA())</f>
        <v>#N/A</v>
      </c>
      <c r="G28" s="525" t="e">
        <f ca="1">+IF(AND(ISNUMBER(OFFSET('Water Data'!$E$4,0,10*ROW('Water Data'!E22))),'Data Summary'!BV28="Yes"),100-OFFSET('Water Data'!$E$4,0,10*ROW('Water Data'!E22)),NA())</f>
        <v>#N/A</v>
      </c>
      <c r="H28" s="525" t="e">
        <f ca="1">+IF(AND(ISNUMBER(OFFSET('Water Data'!$E$6,0,10*ROW('Water Data'!E22))),'Data Summary'!BW28="Yes"),OFFSET('Water Data'!$E$6,0,10*ROW('Water Data'!E22)),NA())</f>
        <v>#N/A</v>
      </c>
      <c r="I28" s="525" t="e">
        <f ca="1">+IF(AND(ISNUMBER(OFFSET('Water Data'!$E$9,0,10*ROW('Water Data'!E22))),'Data Summary'!BX28="Yes"),OFFSET('Water Data'!$E$9,0,10*ROW('Water Data'!E22)),NA())</f>
        <v>#N/A</v>
      </c>
      <c r="J28" s="525" t="e">
        <f ca="1">+IF(AND(ISNUMBER(OFFSET('Water Data'!$F$4,0,10*ROW('Water Data'!F22))),'Data Summary'!BY28="Yes"),100-OFFSET('Water Data'!$F$4,0,10*ROW('Water Data'!F22)),NA())</f>
        <v>#N/A</v>
      </c>
      <c r="K28" s="525" t="e">
        <f ca="1">+IF(AND(ISNUMBER(OFFSET('Water Data'!$F$6,0,10*ROW('Water Data'!F22))),'Data Summary'!BZ28="Yes"),OFFSET('Water Data'!$F$6,0,10*ROW('Water Data'!F22)),NA())</f>
        <v>#N/A</v>
      </c>
      <c r="L28" s="525" t="e">
        <f ca="1">+IF(AND(ISNUMBER(OFFSET('Water Data'!$F$9,0,10*ROW('Water Data'!F22))),'Data Summary'!CA28="Yes"),OFFSET('Water Data'!$F$9,0,10*ROW('Water Data'!F22)),NA())</f>
        <v>#N/A</v>
      </c>
      <c r="M28" s="525" t="e">
        <f ca="1">+IF(AND(ISNUMBER(OFFSET('Water Data'!$G$4,0,10*ROW('Water Data'!G22))),'Data Summary'!CB28="Yes"),100-OFFSET('Water Data'!$G$4,0,10*ROW('Water Data'!G22)),NA())</f>
        <v>#N/A</v>
      </c>
      <c r="N28" s="525" t="e">
        <f ca="1">+IF(AND(ISNUMBER(OFFSET('Water Data'!$G$6,0,10*ROW('Water Data'!G22))),'Data Summary'!CC28="Yes"),OFFSET('Water Data'!$G$6,0,10*ROW('Water Data'!G22)),NA())</f>
        <v>#N/A</v>
      </c>
      <c r="O28" s="525" t="e">
        <f ca="1">+IF(AND(ISNUMBER(OFFSET('Water Data'!$G$9,0,10*ROW('Water Data'!G22))),'Data Summary'!CD28="Yes"),OFFSET('Water Data'!$G$9,0,10*ROW('Water Data'!G22)),NA())</f>
        <v>#N/A</v>
      </c>
      <c r="P28" s="525" t="e">
        <f ca="1">+IF(AND(ISNUMBER(OFFSET('Water Data'!$H$4,0,10*ROW('Water Data'!H22))),'Data Summary'!CE28="Yes"),100-OFFSET('Water Data'!$H$4,0,10*ROW('Water Data'!H22)),NA())</f>
        <v>#N/A</v>
      </c>
      <c r="Q28" s="525" t="e">
        <f ca="1">+IF(AND(ISNUMBER(OFFSET('Water Data'!$H$6,0,10*ROW('Water Data'!H22))),'Data Summary'!CF28="Yes"),OFFSET('Water Data'!$H$6,0,10*ROW('Water Data'!H22)),NA())</f>
        <v>#N/A</v>
      </c>
      <c r="R28" s="525" t="e">
        <f ca="1">+IF(AND(ISNUMBER(OFFSET('Water Data'!$H$9,0,10*ROW('Water Data'!H22))),'Data Summary'!CG28="Yes"),OFFSET('Water Data'!$H$9,0,10*ROW('Water Data'!H22)),NA())</f>
        <v>#N/A</v>
      </c>
      <c r="S28" s="525" t="e">
        <f ca="1">+IF(AND(ISNUMBER(OFFSET('Water Data'!$I$4,0,10*ROW('Water Data'!I22))),'Data Summary'!CH28="Yes"),100-OFFSET('Water Data'!$I$4,0,10*ROW('Water Data'!I22)),NA())</f>
        <v>#N/A</v>
      </c>
      <c r="T28" s="525" t="e">
        <f ca="1">+IF(AND(ISNUMBER(OFFSET('Water Data'!$I$6,0,10*ROW('Water Data'!I22))),'Data Summary'!CI28="Yes"),OFFSET('Water Data'!$I$6,0,10*ROW('Water Data'!I22)),NA())</f>
        <v>#N/A</v>
      </c>
      <c r="U28" s="525" t="e">
        <f ca="1">+IF(AND(ISNUMBER(OFFSET('Water Data'!$I$9,0,10*ROW('Water Data'!I22))),'Data Summary'!CJ28="Yes"),OFFSET('Water Data'!$I$9,0,10*ROW('Water Data'!I22)),NA())</f>
        <v>#N/A</v>
      </c>
      <c r="V28" s="526" t="e">
        <f ca="1">+IF(AND(ISNUMBER(OFFSET('Sanitation Data'!$D$4,0,10*ROW('Sanitation Data'!D22))),'Data Summary'!CK28="Yes"),100-OFFSET('Sanitation Data'!$D$4,0,10*ROW('Sanitation Data'!D22)),NA())</f>
        <v>#N/A</v>
      </c>
      <c r="W28" s="526" t="e">
        <f ca="1">+IF(AND(ISNUMBER(OFFSET('Sanitation Data'!$D$6,0,10*ROW('Sanitation Data'!D22))),'Data Summary'!CL28="Yes"),OFFSET('Sanitation Data'!$D$6,0,10*ROW('Sanitation Data'!D22)),NA())</f>
        <v>#N/A</v>
      </c>
      <c r="X28" s="526" t="e">
        <f ca="1">+IF(AND(ISNUMBER(OFFSET('Sanitation Data'!$D$10,0,10*ROW('Sanitation Data'!D22))),'Data Summary'!CM28="Yes"),OFFSET('Sanitation Data'!$D$10,0,10*ROW('Sanitation Data'!D22)),NA())</f>
        <v>#N/A</v>
      </c>
      <c r="Y28" s="526" t="e">
        <f ca="1">+IF(AND(ISNUMBER(OFFSET('Sanitation Data'!$D$11,0,10*ROW('Sanitation Data'!D22))),'Data Summary'!CN28="Yes"),OFFSET('Sanitation Data'!$D$11,0,10*ROW('Sanitation Data'!D22)),NA())</f>
        <v>#N/A</v>
      </c>
      <c r="Z28" s="526" t="e">
        <f ca="1">+IF(AND(ISNUMBER(OFFSET('Sanitation Data'!$D$12,0,10*ROW('Sanitation Data'!D22))),'Data Summary'!CO28="Yes"),OFFSET('Sanitation Data'!$D$12,0,10*ROW('Sanitation Data'!D22)),NA())</f>
        <v>#N/A</v>
      </c>
      <c r="AA28" s="526" t="e">
        <f ca="1">+IF(AND(ISNUMBER(OFFSET('Sanitation Data'!$E$4,0,10*ROW('Sanitation Data'!E22))),'Data Summary'!CP28="Yes"),100-OFFSET('Sanitation Data'!$E$4,0,10*ROW('Sanitation Data'!E22)),NA())</f>
        <v>#N/A</v>
      </c>
      <c r="AB28" s="526" t="e">
        <f ca="1">+IF(AND(ISNUMBER(OFFSET('Sanitation Data'!$E$6,0,10*ROW('Sanitation Data'!E22))),'Data Summary'!CQ28="Yes"),OFFSET('Sanitation Data'!$E$6,0,10*ROW('Sanitation Data'!E22)),NA())</f>
        <v>#N/A</v>
      </c>
      <c r="AC28" s="526" t="e">
        <f ca="1">+IF(AND(ISNUMBER(OFFSET('Sanitation Data'!$E$10,0,10*ROW('Sanitation Data'!E22))),'Data Summary'!CR28="Yes"),OFFSET('Sanitation Data'!$E$10,0,10*ROW('Sanitation Data'!E22)),NA())</f>
        <v>#N/A</v>
      </c>
      <c r="AD28" s="526" t="e">
        <f ca="1">+IF(AND(ISNUMBER(OFFSET('Sanitation Data'!$E$11,0,10*ROW('Sanitation Data'!E22))),'Data Summary'!CS28="Yes"),OFFSET('Sanitation Data'!$E$11,0,10*ROW('Sanitation Data'!E22)),NA())</f>
        <v>#N/A</v>
      </c>
      <c r="AE28" s="526" t="e">
        <f ca="1">+IF(AND(ISNUMBER(OFFSET('Sanitation Data'!$E$12,0,10*ROW('Sanitation Data'!E22))),'Data Summary'!CT28="Yes"),OFFSET('Sanitation Data'!$E$12,0,10*ROW('Sanitation Data'!E22)),NA())</f>
        <v>#N/A</v>
      </c>
      <c r="AF28" s="526" t="e">
        <f ca="1">+IF(AND(ISNUMBER(OFFSET('Sanitation Data'!$F$4,0,10*ROW('Sanitation Data'!F22))),'Data Summary'!CU28="Yes"),100-OFFSET('Sanitation Data'!$F$4,0,10*ROW('Sanitation Data'!F22)),NA())</f>
        <v>#N/A</v>
      </c>
      <c r="AG28" s="526" t="e">
        <f ca="1">+IF(AND(ISNUMBER(OFFSET('Sanitation Data'!$F$6,0,10*ROW('Sanitation Data'!F22))),'Data Summary'!CV28="Yes"),OFFSET('Sanitation Data'!$F$6,0,10*ROW('Sanitation Data'!F22)),NA())</f>
        <v>#N/A</v>
      </c>
      <c r="AH28" s="526" t="e">
        <f ca="1">+IF(AND(ISNUMBER(OFFSET('Sanitation Data'!$F$10,0,10*ROW('Sanitation Data'!F22))),'Data Summary'!CW28="Yes"),OFFSET('Sanitation Data'!$F$10,0,10*ROW('Sanitation Data'!F22)),NA())</f>
        <v>#N/A</v>
      </c>
      <c r="AI28" s="526" t="e">
        <f ca="1">+IF(AND(ISNUMBER(OFFSET('Sanitation Data'!$F$11,0,10*ROW('Sanitation Data'!F22))),'Data Summary'!CX28="Yes"),OFFSET('Sanitation Data'!$F$11,0,10*ROW('Sanitation Data'!F22)),NA())</f>
        <v>#N/A</v>
      </c>
      <c r="AJ28" s="526" t="e">
        <f ca="1">+IF(AND(ISNUMBER(OFFSET('Sanitation Data'!$F$12,0,10*ROW('Sanitation Data'!F22))),'Data Summary'!CY28="Yes"),OFFSET('Sanitation Data'!$F$12,0,10*ROW('Sanitation Data'!F22)),NA())</f>
        <v>#N/A</v>
      </c>
      <c r="AK28" s="526" t="e">
        <f ca="1">+IF(AND(ISNUMBER(OFFSET('Sanitation Data'!$G$4,0,10*ROW('Sanitation Data'!G22))),'Data Summary'!CZ28="Yes"),100-OFFSET('Sanitation Data'!$G$4,0,10*ROW('Sanitation Data'!G22)),NA())</f>
        <v>#N/A</v>
      </c>
      <c r="AL28" s="526" t="e">
        <f ca="1">+IF(AND(ISNUMBER(OFFSET('Sanitation Data'!$G$6,0,10*ROW('Sanitation Data'!G22))),'Data Summary'!DA28="Yes"),OFFSET('Sanitation Data'!$G$6,0,10*ROW('Sanitation Data'!G22)),NA())</f>
        <v>#N/A</v>
      </c>
      <c r="AM28" s="526" t="e">
        <f ca="1">+IF(AND(ISNUMBER(OFFSET('Sanitation Data'!$G$10,0,10*ROW('Sanitation Data'!G22))),'Data Summary'!DB28="Yes"),OFFSET('Sanitation Data'!$G$10,0,10*ROW('Sanitation Data'!G22)),NA())</f>
        <v>#N/A</v>
      </c>
      <c r="AN28" s="526" t="e">
        <f ca="1">+IF(AND(ISNUMBER(OFFSET('Sanitation Data'!$G$11,0,10*ROW('Sanitation Data'!G22))),'Data Summary'!DC28="Yes"),OFFSET('Sanitation Data'!$G$11,0,10*ROW('Sanitation Data'!G22)),NA())</f>
        <v>#N/A</v>
      </c>
      <c r="AO28" s="526" t="e">
        <f ca="1">+IF(AND(ISNUMBER(OFFSET('Sanitation Data'!$G$12,0,10*ROW('Sanitation Data'!G22))),'Data Summary'!DD28="Yes"),OFFSET('Sanitation Data'!$G$12,0,10*ROW('Sanitation Data'!G22)),NA())</f>
        <v>#N/A</v>
      </c>
      <c r="AP28" s="526" t="e">
        <f ca="1">+IF(AND(ISNUMBER(OFFSET('Sanitation Data'!$H$4,0,10*ROW('Sanitation Data'!H22))),'Data Summary'!DE28="Yes"),100-OFFSET('Sanitation Data'!$H$4,0,10*ROW('Sanitation Data'!H22)),NA())</f>
        <v>#N/A</v>
      </c>
      <c r="AQ28" s="526" t="e">
        <f ca="1">+IF(AND(ISNUMBER(OFFSET('Sanitation Data'!$H$6,0,10*ROW('Sanitation Data'!H22))),'Data Summary'!DF28="Yes"),OFFSET('Sanitation Data'!$H$6,0,10*ROW('Sanitation Data'!H22)),NA())</f>
        <v>#N/A</v>
      </c>
      <c r="AR28" s="526" t="e">
        <f ca="1">+IF(AND(ISNUMBER(OFFSET('Sanitation Data'!$H$10,0,10*ROW('Sanitation Data'!H22))),'Data Summary'!DG28="Yes"),OFFSET('Sanitation Data'!$H$10,0,10*ROW('Sanitation Data'!H22)),NA())</f>
        <v>#N/A</v>
      </c>
      <c r="AS28" s="526" t="e">
        <f ca="1">+IF(AND(ISNUMBER(OFFSET('Sanitation Data'!$H$11,0,10*ROW('Sanitation Data'!H22))),'Data Summary'!DH28="Yes"),OFFSET('Sanitation Data'!$H$11,0,10*ROW('Sanitation Data'!H22)),NA())</f>
        <v>#N/A</v>
      </c>
      <c r="AT28" s="526" t="e">
        <f ca="1">+IF(AND(ISNUMBER(OFFSET('Sanitation Data'!$H$12,0,10*ROW('Sanitation Data'!H22))),'Data Summary'!DI28="Yes"),OFFSET('Sanitation Data'!$H$12,0,10*ROW('Sanitation Data'!H22)),NA())</f>
        <v>#N/A</v>
      </c>
      <c r="AU28" s="526" t="e">
        <f ca="1">+IF(AND(ISNUMBER(OFFSET('Sanitation Data'!$I$4,0,10*ROW('Sanitation Data'!I22))),'Data Summary'!DJ28="Yes"),100-OFFSET('Sanitation Data'!$I$4,0,10*ROW('Sanitation Data'!I22)),NA())</f>
        <v>#N/A</v>
      </c>
      <c r="AV28" s="526" t="e">
        <f ca="1">+IF(AND(ISNUMBER(OFFSET('Sanitation Data'!$I$6,0,10*ROW('Sanitation Data'!I22))),'Data Summary'!DK28="Yes"),OFFSET('Sanitation Data'!$I$6,0,10*ROW('Sanitation Data'!I22)),NA())</f>
        <v>#N/A</v>
      </c>
      <c r="AW28" s="526" t="e">
        <f ca="1">+IF(AND(ISNUMBER(OFFSET('Sanitation Data'!$I$10,0,10*ROW('Sanitation Data'!I22))),'Data Summary'!DL28="Yes"),OFFSET('Sanitation Data'!$I$10,0,10*ROW('Sanitation Data'!I22)),NA())</f>
        <v>#N/A</v>
      </c>
      <c r="AX28" s="526" t="e">
        <f ca="1">+IF(AND(ISNUMBER(OFFSET('Sanitation Data'!$I$11,0,10*ROW('Sanitation Data'!I22))),'Data Summary'!DM28="Yes"),OFFSET('Sanitation Data'!$I$11,0,10*ROW('Sanitation Data'!I22)),NA())</f>
        <v>#N/A</v>
      </c>
      <c r="AY28" s="526" t="e">
        <f ca="1">+IF(AND(ISNUMBER(OFFSET('Sanitation Data'!$I$12,0,10*ROW('Sanitation Data'!I22))),'Data Summary'!DN28="Yes"),OFFSET('Sanitation Data'!$I$12,0,10*ROW('Sanitation Data'!I22)),NA())</f>
        <v>#N/A</v>
      </c>
      <c r="AZ28" s="527" t="e">
        <f ca="1">+IF(AND(ISNUMBER(OFFSET('Hygiene Data'!$D$5,0,10*ROW('Hygiene Data'!D22))),'Data Summary'!DO28="Yes"),OFFSET('Hygiene Data'!$D$5,0,10*ROW('Hygiene Data'!D22)),NA())</f>
        <v>#N/A</v>
      </c>
      <c r="BA28" s="527" t="e">
        <f ca="1">+IF(AND(ISNUMBER(OFFSET('Hygiene Data'!$D$7,0,10*ROW('Hygiene Data'!D22))),'Data Summary'!DP28="Yes"),OFFSET('Hygiene Data'!$D$7,0,10*ROW('Hygiene Data'!D22)),NA())</f>
        <v>#N/A</v>
      </c>
      <c r="BB28" s="527" t="e">
        <f ca="1">+IF(AND(ISNUMBER(OFFSET('Hygiene Data'!$D$9,0,10*ROW('Hygiene Data'!D22))),'Data Summary'!DQ28="Yes"),OFFSET('Hygiene Data'!$D$9,0,10*ROW('Hygiene Data'!D22)),NA())</f>
        <v>#N/A</v>
      </c>
      <c r="BC28" s="527" t="e">
        <f ca="1">+IF(AND(ISNUMBER(OFFSET('Hygiene Data'!$E$5,0,10*ROW('Hygiene Data'!E22))),'Data Summary'!DR28="Yes"),OFFSET('Hygiene Data'!$E$5,0,10*ROW('Hygiene Data'!E22)),NA())</f>
        <v>#N/A</v>
      </c>
      <c r="BD28" s="527" t="e">
        <f ca="1">+IF(AND(ISNUMBER(OFFSET('Hygiene Data'!$E$7,0,10*ROW('Hygiene Data'!E22))),'Data Summary'!DS28="Yes"),OFFSET('Hygiene Data'!$E$7,0,10*ROW('Hygiene Data'!E22)),NA())</f>
        <v>#N/A</v>
      </c>
      <c r="BE28" s="527" t="e">
        <f ca="1">+IF(AND(ISNUMBER(OFFSET('Hygiene Data'!$E$9,0,10*ROW('Hygiene Data'!E22))),'Data Summary'!DT28="Yes"),OFFSET('Hygiene Data'!$E$9,0,10*ROW('Hygiene Data'!E22)),NA())</f>
        <v>#N/A</v>
      </c>
      <c r="BF28" s="527" t="e">
        <f ca="1">+IF(AND(ISNUMBER(OFFSET('Hygiene Data'!$F$5,0,10*ROW('Hygiene Data'!F22))),'Data Summary'!DU28="Yes"),OFFSET('Hygiene Data'!$F$5,0,10*ROW('Hygiene Data'!F22)),NA())</f>
        <v>#N/A</v>
      </c>
      <c r="BG28" s="527" t="e">
        <f ca="1">+IF(AND(ISNUMBER(OFFSET('Hygiene Data'!$F$7,0,10*ROW('Hygiene Data'!F22))),'Data Summary'!DV28="Yes"),OFFSET('Hygiene Data'!$F$7,0,10*ROW('Hygiene Data'!F22)),NA())</f>
        <v>#N/A</v>
      </c>
      <c r="BH28" s="527" t="e">
        <f ca="1">+IF(AND(ISNUMBER(OFFSET('Hygiene Data'!$F$9,0,10*ROW('Hygiene Data'!F22))),'Data Summary'!DW28="Yes"),OFFSET('Hygiene Data'!$F$9,0,10*ROW('Hygiene Data'!F22)),NA())</f>
        <v>#N/A</v>
      </c>
      <c r="BI28" s="527" t="e">
        <f ca="1">+IF(AND(ISNUMBER(OFFSET('Hygiene Data'!$G$5,0,10*ROW('Hygiene Data'!G22))),'Data Summary'!DX28="Yes"),OFFSET('Hygiene Data'!$G$5,0,10*ROW('Hygiene Data'!G22)),NA())</f>
        <v>#N/A</v>
      </c>
      <c r="BJ28" s="527" t="e">
        <f ca="1">+IF(AND(ISNUMBER(OFFSET('Hygiene Data'!$G$7,0,10*ROW('Hygiene Data'!G22))),'Data Summary'!DY28="Yes"),OFFSET('Hygiene Data'!$G$7,0,10*ROW('Hygiene Data'!G22)),NA())</f>
        <v>#N/A</v>
      </c>
      <c r="BK28" s="527" t="e">
        <f ca="1">+IF(AND(ISNUMBER(OFFSET('Hygiene Data'!$G$9,0,10*ROW('Hygiene Data'!G22))),'Data Summary'!DZ28="Yes"),OFFSET('Hygiene Data'!$G$9,0,10*ROW('Hygiene Data'!G22)),NA())</f>
        <v>#N/A</v>
      </c>
      <c r="BL28" s="527" t="e">
        <f ca="1">+IF(AND(ISNUMBER(OFFSET('Hygiene Data'!$H$5,0,10*ROW('Hygiene Data'!H22))),'Data Summary'!EA28="Yes"),OFFSET('Hygiene Data'!$H$5,0,10*ROW('Hygiene Data'!H22)),NA())</f>
        <v>#N/A</v>
      </c>
      <c r="BM28" s="527" t="e">
        <f ca="1">+IF(AND(ISNUMBER(OFFSET('Hygiene Data'!$H$7,0,10*ROW('Hygiene Data'!H22))),'Data Summary'!EB28="Yes"),OFFSET('Hygiene Data'!$H$7,0,10*ROW('Hygiene Data'!H22)),NA())</f>
        <v>#N/A</v>
      </c>
      <c r="BN28" s="527" t="e">
        <f ca="1">+IF(AND(ISNUMBER(OFFSET('Hygiene Data'!$H$9,0,10*ROW('Hygiene Data'!H22))),'Data Summary'!EC28="Yes"),OFFSET('Hygiene Data'!$H$9,0,10*ROW('Hygiene Data'!H22)),NA())</f>
        <v>#N/A</v>
      </c>
      <c r="BO28" s="527" t="e">
        <f ca="1">+IF(AND(ISNUMBER(OFFSET('Hygiene Data'!$I$5,0,10*ROW('Hygiene Data'!I22))),'Data Summary'!ED28="Yes"),OFFSET('Hygiene Data'!$I$5,0,10*ROW('Hygiene Data'!I22)),NA())</f>
        <v>#N/A</v>
      </c>
      <c r="BP28" s="527" t="e">
        <f ca="1">+IF(AND(ISNUMBER(OFFSET('Hygiene Data'!$I$7,0,10*ROW('Hygiene Data'!I22))),'Data Summary'!EE28="Yes"),OFFSET('Hygiene Data'!$I$7,0,10*ROW('Hygiene Data'!I22)),NA())</f>
        <v>#N/A</v>
      </c>
      <c r="BQ28" s="527" t="e">
        <f ca="1">+IF(AND(ISNUMBER(OFFSET('Hygiene Data'!$I$9,0,10*ROW('Hygiene Data'!I22))),'Data Summary'!EF28="Yes"),OFFSET('Hygiene Data'!$I$9,0,10*ROW('Hygiene Data'!I22)),NA())</f>
        <v>#N/A</v>
      </c>
    </row>
    <row r="29" spans="1:69" x14ac:dyDescent="0.25">
      <c r="A29" s="523" t="e">
        <f ca="1">+RIGHT('Data Summary'!A29,LEN('Data Summary'!A29)-9)</f>
        <v>#VALUE!</v>
      </c>
      <c r="B29" s="497" t="str">
        <f ca="1">+IF(ISTEXT('Data Summary'!B29),'Data Summary'!B29,"")</f>
        <v/>
      </c>
      <c r="C29" s="524" t="e">
        <f ca="1">+VALUE('Data Summary'!C29)</f>
        <v>#VALUE!</v>
      </c>
      <c r="D29" s="525" t="e">
        <f ca="1">+IF(AND(ISNUMBER(OFFSET('Water Data'!$D$4,0,10*ROW('Water Data'!D23))),'Data Summary'!BS29="Yes"),100-OFFSET('Water Data'!$D$4,0,10*ROW('Water Data'!D23)),NA())</f>
        <v>#N/A</v>
      </c>
      <c r="E29" s="525" t="e">
        <f ca="1">+IF(AND(ISNUMBER(OFFSET('Water Data'!$D$6,0,10*ROW('Water Data'!D23))),'Data Summary'!BT29="Yes"),OFFSET('Water Data'!$D$6,0,10*ROW('Water Data'!D23)),NA())</f>
        <v>#N/A</v>
      </c>
      <c r="F29" s="525" t="e">
        <f ca="1">+IF(AND(ISNUMBER(OFFSET('Water Data'!$D$9,0,10*ROW('Water Data'!D23))),'Data Summary'!BU29="Yes"),OFFSET('Water Data'!$D$9,0,10*ROW('Water Data'!D23)),NA())</f>
        <v>#N/A</v>
      </c>
      <c r="G29" s="525" t="e">
        <f ca="1">+IF(AND(ISNUMBER(OFFSET('Water Data'!$E$4,0,10*ROW('Water Data'!E23))),'Data Summary'!BV29="Yes"),100-OFFSET('Water Data'!$E$4,0,10*ROW('Water Data'!E23)),NA())</f>
        <v>#N/A</v>
      </c>
      <c r="H29" s="525" t="e">
        <f ca="1">+IF(AND(ISNUMBER(OFFSET('Water Data'!$E$6,0,10*ROW('Water Data'!E23))),'Data Summary'!BW29="Yes"),OFFSET('Water Data'!$E$6,0,10*ROW('Water Data'!E23)),NA())</f>
        <v>#N/A</v>
      </c>
      <c r="I29" s="525" t="e">
        <f ca="1">+IF(AND(ISNUMBER(OFFSET('Water Data'!$E$9,0,10*ROW('Water Data'!E23))),'Data Summary'!BX29="Yes"),OFFSET('Water Data'!$E$9,0,10*ROW('Water Data'!E23)),NA())</f>
        <v>#N/A</v>
      </c>
      <c r="J29" s="525" t="e">
        <f ca="1">+IF(AND(ISNUMBER(OFFSET('Water Data'!$F$4,0,10*ROW('Water Data'!F23))),'Data Summary'!BY29="Yes"),100-OFFSET('Water Data'!$F$4,0,10*ROW('Water Data'!F23)),NA())</f>
        <v>#N/A</v>
      </c>
      <c r="K29" s="525" t="e">
        <f ca="1">+IF(AND(ISNUMBER(OFFSET('Water Data'!$F$6,0,10*ROW('Water Data'!F23))),'Data Summary'!BZ29="Yes"),OFFSET('Water Data'!$F$6,0,10*ROW('Water Data'!F23)),NA())</f>
        <v>#N/A</v>
      </c>
      <c r="L29" s="525" t="e">
        <f ca="1">+IF(AND(ISNUMBER(OFFSET('Water Data'!$F$9,0,10*ROW('Water Data'!F23))),'Data Summary'!CA29="Yes"),OFFSET('Water Data'!$F$9,0,10*ROW('Water Data'!F23)),NA())</f>
        <v>#N/A</v>
      </c>
      <c r="M29" s="525" t="e">
        <f ca="1">+IF(AND(ISNUMBER(OFFSET('Water Data'!$G$4,0,10*ROW('Water Data'!G23))),'Data Summary'!CB29="Yes"),100-OFFSET('Water Data'!$G$4,0,10*ROW('Water Data'!G23)),NA())</f>
        <v>#N/A</v>
      </c>
      <c r="N29" s="525" t="e">
        <f ca="1">+IF(AND(ISNUMBER(OFFSET('Water Data'!$G$6,0,10*ROW('Water Data'!G23))),'Data Summary'!CC29="Yes"),OFFSET('Water Data'!$G$6,0,10*ROW('Water Data'!G23)),NA())</f>
        <v>#N/A</v>
      </c>
      <c r="O29" s="525" t="e">
        <f ca="1">+IF(AND(ISNUMBER(OFFSET('Water Data'!$G$9,0,10*ROW('Water Data'!G23))),'Data Summary'!CD29="Yes"),OFFSET('Water Data'!$G$9,0,10*ROW('Water Data'!G23)),NA())</f>
        <v>#N/A</v>
      </c>
      <c r="P29" s="525" t="e">
        <f ca="1">+IF(AND(ISNUMBER(OFFSET('Water Data'!$H$4,0,10*ROW('Water Data'!H23))),'Data Summary'!CE29="Yes"),100-OFFSET('Water Data'!$H$4,0,10*ROW('Water Data'!H23)),NA())</f>
        <v>#N/A</v>
      </c>
      <c r="Q29" s="525" t="e">
        <f ca="1">+IF(AND(ISNUMBER(OFFSET('Water Data'!$H$6,0,10*ROW('Water Data'!H23))),'Data Summary'!CF29="Yes"),OFFSET('Water Data'!$H$6,0,10*ROW('Water Data'!H23)),NA())</f>
        <v>#N/A</v>
      </c>
      <c r="R29" s="525" t="e">
        <f ca="1">+IF(AND(ISNUMBER(OFFSET('Water Data'!$H$9,0,10*ROW('Water Data'!H23))),'Data Summary'!CG29="Yes"),OFFSET('Water Data'!$H$9,0,10*ROW('Water Data'!H23)),NA())</f>
        <v>#N/A</v>
      </c>
      <c r="S29" s="525" t="e">
        <f ca="1">+IF(AND(ISNUMBER(OFFSET('Water Data'!$I$4,0,10*ROW('Water Data'!I23))),'Data Summary'!CH29="Yes"),100-OFFSET('Water Data'!$I$4,0,10*ROW('Water Data'!I23)),NA())</f>
        <v>#N/A</v>
      </c>
      <c r="T29" s="525" t="e">
        <f ca="1">+IF(AND(ISNUMBER(OFFSET('Water Data'!$I$6,0,10*ROW('Water Data'!I23))),'Data Summary'!CI29="Yes"),OFFSET('Water Data'!$I$6,0,10*ROW('Water Data'!I23)),NA())</f>
        <v>#N/A</v>
      </c>
      <c r="U29" s="525" t="e">
        <f ca="1">+IF(AND(ISNUMBER(OFFSET('Water Data'!$I$9,0,10*ROW('Water Data'!I23))),'Data Summary'!CJ29="Yes"),OFFSET('Water Data'!$I$9,0,10*ROW('Water Data'!I23)),NA())</f>
        <v>#N/A</v>
      </c>
      <c r="V29" s="526" t="e">
        <f ca="1">+IF(AND(ISNUMBER(OFFSET('Sanitation Data'!$D$4,0,10*ROW('Sanitation Data'!D23))),'Data Summary'!CK29="Yes"),100-OFFSET('Sanitation Data'!$D$4,0,10*ROW('Sanitation Data'!D23)),NA())</f>
        <v>#N/A</v>
      </c>
      <c r="W29" s="526" t="e">
        <f ca="1">+IF(AND(ISNUMBER(OFFSET('Sanitation Data'!$D$6,0,10*ROW('Sanitation Data'!D23))),'Data Summary'!CL29="Yes"),OFFSET('Sanitation Data'!$D$6,0,10*ROW('Sanitation Data'!D23)),NA())</f>
        <v>#N/A</v>
      </c>
      <c r="X29" s="526" t="e">
        <f ca="1">+IF(AND(ISNUMBER(OFFSET('Sanitation Data'!$D$10,0,10*ROW('Sanitation Data'!D23))),'Data Summary'!CM29="Yes"),OFFSET('Sanitation Data'!$D$10,0,10*ROW('Sanitation Data'!D23)),NA())</f>
        <v>#N/A</v>
      </c>
      <c r="Y29" s="526" t="e">
        <f ca="1">+IF(AND(ISNUMBER(OFFSET('Sanitation Data'!$D$11,0,10*ROW('Sanitation Data'!D23))),'Data Summary'!CN29="Yes"),OFFSET('Sanitation Data'!$D$11,0,10*ROW('Sanitation Data'!D23)),NA())</f>
        <v>#N/A</v>
      </c>
      <c r="Z29" s="526" t="e">
        <f ca="1">+IF(AND(ISNUMBER(OFFSET('Sanitation Data'!$D$12,0,10*ROW('Sanitation Data'!D23))),'Data Summary'!CO29="Yes"),OFFSET('Sanitation Data'!$D$12,0,10*ROW('Sanitation Data'!D23)),NA())</f>
        <v>#N/A</v>
      </c>
      <c r="AA29" s="526" t="e">
        <f ca="1">+IF(AND(ISNUMBER(OFFSET('Sanitation Data'!$E$4,0,10*ROW('Sanitation Data'!E23))),'Data Summary'!CP29="Yes"),100-OFFSET('Sanitation Data'!$E$4,0,10*ROW('Sanitation Data'!E23)),NA())</f>
        <v>#N/A</v>
      </c>
      <c r="AB29" s="526" t="e">
        <f ca="1">+IF(AND(ISNUMBER(OFFSET('Sanitation Data'!$E$6,0,10*ROW('Sanitation Data'!E23))),'Data Summary'!CQ29="Yes"),OFFSET('Sanitation Data'!$E$6,0,10*ROW('Sanitation Data'!E23)),NA())</f>
        <v>#N/A</v>
      </c>
      <c r="AC29" s="526" t="e">
        <f ca="1">+IF(AND(ISNUMBER(OFFSET('Sanitation Data'!$E$10,0,10*ROW('Sanitation Data'!E23))),'Data Summary'!CR29="Yes"),OFFSET('Sanitation Data'!$E$10,0,10*ROW('Sanitation Data'!E23)),NA())</f>
        <v>#N/A</v>
      </c>
      <c r="AD29" s="526" t="e">
        <f ca="1">+IF(AND(ISNUMBER(OFFSET('Sanitation Data'!$E$11,0,10*ROW('Sanitation Data'!E23))),'Data Summary'!CS29="Yes"),OFFSET('Sanitation Data'!$E$11,0,10*ROW('Sanitation Data'!E23)),NA())</f>
        <v>#N/A</v>
      </c>
      <c r="AE29" s="526" t="e">
        <f ca="1">+IF(AND(ISNUMBER(OFFSET('Sanitation Data'!$E$12,0,10*ROW('Sanitation Data'!E23))),'Data Summary'!CT29="Yes"),OFFSET('Sanitation Data'!$E$12,0,10*ROW('Sanitation Data'!E23)),NA())</f>
        <v>#N/A</v>
      </c>
      <c r="AF29" s="526" t="e">
        <f ca="1">+IF(AND(ISNUMBER(OFFSET('Sanitation Data'!$F$4,0,10*ROW('Sanitation Data'!F23))),'Data Summary'!CU29="Yes"),100-OFFSET('Sanitation Data'!$F$4,0,10*ROW('Sanitation Data'!F23)),NA())</f>
        <v>#N/A</v>
      </c>
      <c r="AG29" s="526" t="e">
        <f ca="1">+IF(AND(ISNUMBER(OFFSET('Sanitation Data'!$F$6,0,10*ROW('Sanitation Data'!F23))),'Data Summary'!CV29="Yes"),OFFSET('Sanitation Data'!$F$6,0,10*ROW('Sanitation Data'!F23)),NA())</f>
        <v>#N/A</v>
      </c>
      <c r="AH29" s="526" t="e">
        <f ca="1">+IF(AND(ISNUMBER(OFFSET('Sanitation Data'!$F$10,0,10*ROW('Sanitation Data'!F23))),'Data Summary'!CW29="Yes"),OFFSET('Sanitation Data'!$F$10,0,10*ROW('Sanitation Data'!F23)),NA())</f>
        <v>#N/A</v>
      </c>
      <c r="AI29" s="526" t="e">
        <f ca="1">+IF(AND(ISNUMBER(OFFSET('Sanitation Data'!$F$11,0,10*ROW('Sanitation Data'!F23))),'Data Summary'!CX29="Yes"),OFFSET('Sanitation Data'!$F$11,0,10*ROW('Sanitation Data'!F23)),NA())</f>
        <v>#N/A</v>
      </c>
      <c r="AJ29" s="526" t="e">
        <f ca="1">+IF(AND(ISNUMBER(OFFSET('Sanitation Data'!$F$12,0,10*ROW('Sanitation Data'!F23))),'Data Summary'!CY29="Yes"),OFFSET('Sanitation Data'!$F$12,0,10*ROW('Sanitation Data'!F23)),NA())</f>
        <v>#N/A</v>
      </c>
      <c r="AK29" s="526" t="e">
        <f ca="1">+IF(AND(ISNUMBER(OFFSET('Sanitation Data'!$G$4,0,10*ROW('Sanitation Data'!G23))),'Data Summary'!CZ29="Yes"),100-OFFSET('Sanitation Data'!$G$4,0,10*ROW('Sanitation Data'!G23)),NA())</f>
        <v>#N/A</v>
      </c>
      <c r="AL29" s="526" t="e">
        <f ca="1">+IF(AND(ISNUMBER(OFFSET('Sanitation Data'!$G$6,0,10*ROW('Sanitation Data'!G23))),'Data Summary'!DA29="Yes"),OFFSET('Sanitation Data'!$G$6,0,10*ROW('Sanitation Data'!G23)),NA())</f>
        <v>#N/A</v>
      </c>
      <c r="AM29" s="526" t="e">
        <f ca="1">+IF(AND(ISNUMBER(OFFSET('Sanitation Data'!$G$10,0,10*ROW('Sanitation Data'!G23))),'Data Summary'!DB29="Yes"),OFFSET('Sanitation Data'!$G$10,0,10*ROW('Sanitation Data'!G23)),NA())</f>
        <v>#N/A</v>
      </c>
      <c r="AN29" s="526" t="e">
        <f ca="1">+IF(AND(ISNUMBER(OFFSET('Sanitation Data'!$G$11,0,10*ROW('Sanitation Data'!G23))),'Data Summary'!DC29="Yes"),OFFSET('Sanitation Data'!$G$11,0,10*ROW('Sanitation Data'!G23)),NA())</f>
        <v>#N/A</v>
      </c>
      <c r="AO29" s="526" t="e">
        <f ca="1">+IF(AND(ISNUMBER(OFFSET('Sanitation Data'!$G$12,0,10*ROW('Sanitation Data'!G23))),'Data Summary'!DD29="Yes"),OFFSET('Sanitation Data'!$G$12,0,10*ROW('Sanitation Data'!G23)),NA())</f>
        <v>#N/A</v>
      </c>
      <c r="AP29" s="526" t="e">
        <f ca="1">+IF(AND(ISNUMBER(OFFSET('Sanitation Data'!$H$4,0,10*ROW('Sanitation Data'!H23))),'Data Summary'!DE29="Yes"),100-OFFSET('Sanitation Data'!$H$4,0,10*ROW('Sanitation Data'!H23)),NA())</f>
        <v>#N/A</v>
      </c>
      <c r="AQ29" s="526" t="e">
        <f ca="1">+IF(AND(ISNUMBER(OFFSET('Sanitation Data'!$H$6,0,10*ROW('Sanitation Data'!H23))),'Data Summary'!DF29="Yes"),OFFSET('Sanitation Data'!$H$6,0,10*ROW('Sanitation Data'!H23)),NA())</f>
        <v>#N/A</v>
      </c>
      <c r="AR29" s="526" t="e">
        <f ca="1">+IF(AND(ISNUMBER(OFFSET('Sanitation Data'!$H$10,0,10*ROW('Sanitation Data'!H23))),'Data Summary'!DG29="Yes"),OFFSET('Sanitation Data'!$H$10,0,10*ROW('Sanitation Data'!H23)),NA())</f>
        <v>#N/A</v>
      </c>
      <c r="AS29" s="526" t="e">
        <f ca="1">+IF(AND(ISNUMBER(OFFSET('Sanitation Data'!$H$11,0,10*ROW('Sanitation Data'!H23))),'Data Summary'!DH29="Yes"),OFFSET('Sanitation Data'!$H$11,0,10*ROW('Sanitation Data'!H23)),NA())</f>
        <v>#N/A</v>
      </c>
      <c r="AT29" s="526" t="e">
        <f ca="1">+IF(AND(ISNUMBER(OFFSET('Sanitation Data'!$H$12,0,10*ROW('Sanitation Data'!H23))),'Data Summary'!DI29="Yes"),OFFSET('Sanitation Data'!$H$12,0,10*ROW('Sanitation Data'!H23)),NA())</f>
        <v>#N/A</v>
      </c>
      <c r="AU29" s="526" t="e">
        <f ca="1">+IF(AND(ISNUMBER(OFFSET('Sanitation Data'!$I$4,0,10*ROW('Sanitation Data'!I23))),'Data Summary'!DJ29="Yes"),100-OFFSET('Sanitation Data'!$I$4,0,10*ROW('Sanitation Data'!I23)),NA())</f>
        <v>#N/A</v>
      </c>
      <c r="AV29" s="526" t="e">
        <f ca="1">+IF(AND(ISNUMBER(OFFSET('Sanitation Data'!$I$6,0,10*ROW('Sanitation Data'!I23))),'Data Summary'!DK29="Yes"),OFFSET('Sanitation Data'!$I$6,0,10*ROW('Sanitation Data'!I23)),NA())</f>
        <v>#N/A</v>
      </c>
      <c r="AW29" s="526" t="e">
        <f ca="1">+IF(AND(ISNUMBER(OFFSET('Sanitation Data'!$I$10,0,10*ROW('Sanitation Data'!I23))),'Data Summary'!DL29="Yes"),OFFSET('Sanitation Data'!$I$10,0,10*ROW('Sanitation Data'!I23)),NA())</f>
        <v>#N/A</v>
      </c>
      <c r="AX29" s="526" t="e">
        <f ca="1">+IF(AND(ISNUMBER(OFFSET('Sanitation Data'!$I$11,0,10*ROW('Sanitation Data'!I23))),'Data Summary'!DM29="Yes"),OFFSET('Sanitation Data'!$I$11,0,10*ROW('Sanitation Data'!I23)),NA())</f>
        <v>#N/A</v>
      </c>
      <c r="AY29" s="526" t="e">
        <f ca="1">+IF(AND(ISNUMBER(OFFSET('Sanitation Data'!$I$12,0,10*ROW('Sanitation Data'!I23))),'Data Summary'!DN29="Yes"),OFFSET('Sanitation Data'!$I$12,0,10*ROW('Sanitation Data'!I23)),NA())</f>
        <v>#N/A</v>
      </c>
      <c r="AZ29" s="527" t="e">
        <f ca="1">+IF(AND(ISNUMBER(OFFSET('Hygiene Data'!$D$5,0,10*ROW('Hygiene Data'!D23))),'Data Summary'!DO29="Yes"),OFFSET('Hygiene Data'!$D$5,0,10*ROW('Hygiene Data'!D23)),NA())</f>
        <v>#N/A</v>
      </c>
      <c r="BA29" s="527" t="e">
        <f ca="1">+IF(AND(ISNUMBER(OFFSET('Hygiene Data'!$D$7,0,10*ROW('Hygiene Data'!D23))),'Data Summary'!DP29="Yes"),OFFSET('Hygiene Data'!$D$7,0,10*ROW('Hygiene Data'!D23)),NA())</f>
        <v>#N/A</v>
      </c>
      <c r="BB29" s="527" t="e">
        <f ca="1">+IF(AND(ISNUMBER(OFFSET('Hygiene Data'!$D$9,0,10*ROW('Hygiene Data'!D23))),'Data Summary'!DQ29="Yes"),OFFSET('Hygiene Data'!$D$9,0,10*ROW('Hygiene Data'!D23)),NA())</f>
        <v>#N/A</v>
      </c>
      <c r="BC29" s="527" t="e">
        <f ca="1">+IF(AND(ISNUMBER(OFFSET('Hygiene Data'!$E$5,0,10*ROW('Hygiene Data'!E23))),'Data Summary'!DR29="Yes"),OFFSET('Hygiene Data'!$E$5,0,10*ROW('Hygiene Data'!E23)),NA())</f>
        <v>#N/A</v>
      </c>
      <c r="BD29" s="527" t="e">
        <f ca="1">+IF(AND(ISNUMBER(OFFSET('Hygiene Data'!$E$7,0,10*ROW('Hygiene Data'!E23))),'Data Summary'!DS29="Yes"),OFFSET('Hygiene Data'!$E$7,0,10*ROW('Hygiene Data'!E23)),NA())</f>
        <v>#N/A</v>
      </c>
      <c r="BE29" s="527" t="e">
        <f ca="1">+IF(AND(ISNUMBER(OFFSET('Hygiene Data'!$E$9,0,10*ROW('Hygiene Data'!E23))),'Data Summary'!DT29="Yes"),OFFSET('Hygiene Data'!$E$9,0,10*ROW('Hygiene Data'!E23)),NA())</f>
        <v>#N/A</v>
      </c>
      <c r="BF29" s="527" t="e">
        <f ca="1">+IF(AND(ISNUMBER(OFFSET('Hygiene Data'!$F$5,0,10*ROW('Hygiene Data'!F23))),'Data Summary'!DU29="Yes"),OFFSET('Hygiene Data'!$F$5,0,10*ROW('Hygiene Data'!F23)),NA())</f>
        <v>#N/A</v>
      </c>
      <c r="BG29" s="527" t="e">
        <f ca="1">+IF(AND(ISNUMBER(OFFSET('Hygiene Data'!$F$7,0,10*ROW('Hygiene Data'!F23))),'Data Summary'!DV29="Yes"),OFFSET('Hygiene Data'!$F$7,0,10*ROW('Hygiene Data'!F23)),NA())</f>
        <v>#N/A</v>
      </c>
      <c r="BH29" s="527" t="e">
        <f ca="1">+IF(AND(ISNUMBER(OFFSET('Hygiene Data'!$F$9,0,10*ROW('Hygiene Data'!F23))),'Data Summary'!DW29="Yes"),OFFSET('Hygiene Data'!$F$9,0,10*ROW('Hygiene Data'!F23)),NA())</f>
        <v>#N/A</v>
      </c>
      <c r="BI29" s="527" t="e">
        <f ca="1">+IF(AND(ISNUMBER(OFFSET('Hygiene Data'!$G$5,0,10*ROW('Hygiene Data'!G23))),'Data Summary'!DX29="Yes"),OFFSET('Hygiene Data'!$G$5,0,10*ROW('Hygiene Data'!G23)),NA())</f>
        <v>#N/A</v>
      </c>
      <c r="BJ29" s="527" t="e">
        <f ca="1">+IF(AND(ISNUMBER(OFFSET('Hygiene Data'!$G$7,0,10*ROW('Hygiene Data'!G23))),'Data Summary'!DY29="Yes"),OFFSET('Hygiene Data'!$G$7,0,10*ROW('Hygiene Data'!G23)),NA())</f>
        <v>#N/A</v>
      </c>
      <c r="BK29" s="527" t="e">
        <f ca="1">+IF(AND(ISNUMBER(OFFSET('Hygiene Data'!$G$9,0,10*ROW('Hygiene Data'!G23))),'Data Summary'!DZ29="Yes"),OFFSET('Hygiene Data'!$G$9,0,10*ROW('Hygiene Data'!G23)),NA())</f>
        <v>#N/A</v>
      </c>
      <c r="BL29" s="527" t="e">
        <f ca="1">+IF(AND(ISNUMBER(OFFSET('Hygiene Data'!$H$5,0,10*ROW('Hygiene Data'!H23))),'Data Summary'!EA29="Yes"),OFFSET('Hygiene Data'!$H$5,0,10*ROW('Hygiene Data'!H23)),NA())</f>
        <v>#N/A</v>
      </c>
      <c r="BM29" s="527" t="e">
        <f ca="1">+IF(AND(ISNUMBER(OFFSET('Hygiene Data'!$H$7,0,10*ROW('Hygiene Data'!H23))),'Data Summary'!EB29="Yes"),OFFSET('Hygiene Data'!$H$7,0,10*ROW('Hygiene Data'!H23)),NA())</f>
        <v>#N/A</v>
      </c>
      <c r="BN29" s="527" t="e">
        <f ca="1">+IF(AND(ISNUMBER(OFFSET('Hygiene Data'!$H$9,0,10*ROW('Hygiene Data'!H23))),'Data Summary'!EC29="Yes"),OFFSET('Hygiene Data'!$H$9,0,10*ROW('Hygiene Data'!H23)),NA())</f>
        <v>#N/A</v>
      </c>
      <c r="BO29" s="527" t="e">
        <f ca="1">+IF(AND(ISNUMBER(OFFSET('Hygiene Data'!$I$5,0,10*ROW('Hygiene Data'!I23))),'Data Summary'!ED29="Yes"),OFFSET('Hygiene Data'!$I$5,0,10*ROW('Hygiene Data'!I23)),NA())</f>
        <v>#N/A</v>
      </c>
      <c r="BP29" s="527" t="e">
        <f ca="1">+IF(AND(ISNUMBER(OFFSET('Hygiene Data'!$I$7,0,10*ROW('Hygiene Data'!I23))),'Data Summary'!EE29="Yes"),OFFSET('Hygiene Data'!$I$7,0,10*ROW('Hygiene Data'!I23)),NA())</f>
        <v>#N/A</v>
      </c>
      <c r="BQ29" s="527" t="e">
        <f ca="1">+IF(AND(ISNUMBER(OFFSET('Hygiene Data'!$I$9,0,10*ROW('Hygiene Data'!I23))),'Data Summary'!EF29="Yes"),OFFSET('Hygiene Data'!$I$9,0,10*ROW('Hygiene Data'!I23)),NA())</f>
        <v>#N/A</v>
      </c>
    </row>
    <row r="30" spans="1:69" x14ac:dyDescent="0.25">
      <c r="A30" s="523" t="e">
        <f ca="1">+RIGHT('Data Summary'!A30,LEN('Data Summary'!A30)-9)</f>
        <v>#VALUE!</v>
      </c>
      <c r="B30" s="497" t="str">
        <f ca="1">+IF(ISTEXT('Data Summary'!B30),'Data Summary'!B30,"")</f>
        <v/>
      </c>
      <c r="C30" s="524" t="e">
        <f ca="1">+VALUE('Data Summary'!C30)</f>
        <v>#VALUE!</v>
      </c>
      <c r="D30" s="525" t="e">
        <f ca="1">+IF(AND(ISNUMBER(OFFSET('Water Data'!$D$4,0,10*ROW('Water Data'!D24))),'Data Summary'!BS30="Yes"),100-OFFSET('Water Data'!$D$4,0,10*ROW('Water Data'!D24)),NA())</f>
        <v>#N/A</v>
      </c>
      <c r="E30" s="525" t="e">
        <f ca="1">+IF(AND(ISNUMBER(OFFSET('Water Data'!$D$6,0,10*ROW('Water Data'!D24))),'Data Summary'!BT30="Yes"),OFFSET('Water Data'!$D$6,0,10*ROW('Water Data'!D24)),NA())</f>
        <v>#N/A</v>
      </c>
      <c r="F30" s="525" t="e">
        <f ca="1">+IF(AND(ISNUMBER(OFFSET('Water Data'!$D$9,0,10*ROW('Water Data'!D24))),'Data Summary'!BU30="Yes"),OFFSET('Water Data'!$D$9,0,10*ROW('Water Data'!D24)),NA())</f>
        <v>#N/A</v>
      </c>
      <c r="G30" s="525" t="e">
        <f ca="1">+IF(AND(ISNUMBER(OFFSET('Water Data'!$E$4,0,10*ROW('Water Data'!E24))),'Data Summary'!BV30="Yes"),100-OFFSET('Water Data'!$E$4,0,10*ROW('Water Data'!E24)),NA())</f>
        <v>#N/A</v>
      </c>
      <c r="H30" s="525" t="e">
        <f ca="1">+IF(AND(ISNUMBER(OFFSET('Water Data'!$E$6,0,10*ROW('Water Data'!E24))),'Data Summary'!BW30="Yes"),OFFSET('Water Data'!$E$6,0,10*ROW('Water Data'!E24)),NA())</f>
        <v>#N/A</v>
      </c>
      <c r="I30" s="525" t="e">
        <f ca="1">+IF(AND(ISNUMBER(OFFSET('Water Data'!$E$9,0,10*ROW('Water Data'!E24))),'Data Summary'!BX30="Yes"),OFFSET('Water Data'!$E$9,0,10*ROW('Water Data'!E24)),NA())</f>
        <v>#N/A</v>
      </c>
      <c r="J30" s="525" t="e">
        <f ca="1">+IF(AND(ISNUMBER(OFFSET('Water Data'!$F$4,0,10*ROW('Water Data'!F24))),'Data Summary'!BY30="Yes"),100-OFFSET('Water Data'!$F$4,0,10*ROW('Water Data'!F24)),NA())</f>
        <v>#N/A</v>
      </c>
      <c r="K30" s="525" t="e">
        <f ca="1">+IF(AND(ISNUMBER(OFFSET('Water Data'!$F$6,0,10*ROW('Water Data'!F24))),'Data Summary'!BZ30="Yes"),OFFSET('Water Data'!$F$6,0,10*ROW('Water Data'!F24)),NA())</f>
        <v>#N/A</v>
      </c>
      <c r="L30" s="525" t="e">
        <f ca="1">+IF(AND(ISNUMBER(OFFSET('Water Data'!$F$9,0,10*ROW('Water Data'!F24))),'Data Summary'!CA30="Yes"),OFFSET('Water Data'!$F$9,0,10*ROW('Water Data'!F24)),NA())</f>
        <v>#N/A</v>
      </c>
      <c r="M30" s="525" t="e">
        <f ca="1">+IF(AND(ISNUMBER(OFFSET('Water Data'!$G$4,0,10*ROW('Water Data'!G24))),'Data Summary'!CB30="Yes"),100-OFFSET('Water Data'!$G$4,0,10*ROW('Water Data'!G24)),NA())</f>
        <v>#N/A</v>
      </c>
      <c r="N30" s="525" t="e">
        <f ca="1">+IF(AND(ISNUMBER(OFFSET('Water Data'!$G$6,0,10*ROW('Water Data'!G24))),'Data Summary'!CC30="Yes"),OFFSET('Water Data'!$G$6,0,10*ROW('Water Data'!G24)),NA())</f>
        <v>#N/A</v>
      </c>
      <c r="O30" s="525" t="e">
        <f ca="1">+IF(AND(ISNUMBER(OFFSET('Water Data'!$G$9,0,10*ROW('Water Data'!G24))),'Data Summary'!CD30="Yes"),OFFSET('Water Data'!$G$9,0,10*ROW('Water Data'!G24)),NA())</f>
        <v>#N/A</v>
      </c>
      <c r="P30" s="525" t="e">
        <f ca="1">+IF(AND(ISNUMBER(OFFSET('Water Data'!$H$4,0,10*ROW('Water Data'!H24))),'Data Summary'!CE30="Yes"),100-OFFSET('Water Data'!$H$4,0,10*ROW('Water Data'!H24)),NA())</f>
        <v>#N/A</v>
      </c>
      <c r="Q30" s="525" t="e">
        <f ca="1">+IF(AND(ISNUMBER(OFFSET('Water Data'!$H$6,0,10*ROW('Water Data'!H24))),'Data Summary'!CF30="Yes"),OFFSET('Water Data'!$H$6,0,10*ROW('Water Data'!H24)),NA())</f>
        <v>#N/A</v>
      </c>
      <c r="R30" s="525" t="e">
        <f ca="1">+IF(AND(ISNUMBER(OFFSET('Water Data'!$H$9,0,10*ROW('Water Data'!H24))),'Data Summary'!CG30="Yes"),OFFSET('Water Data'!$H$9,0,10*ROW('Water Data'!H24)),NA())</f>
        <v>#N/A</v>
      </c>
      <c r="S30" s="525" t="e">
        <f ca="1">+IF(AND(ISNUMBER(OFFSET('Water Data'!$I$4,0,10*ROW('Water Data'!I24))),'Data Summary'!CH30="Yes"),100-OFFSET('Water Data'!$I$4,0,10*ROW('Water Data'!I24)),NA())</f>
        <v>#N/A</v>
      </c>
      <c r="T30" s="525" t="e">
        <f ca="1">+IF(AND(ISNUMBER(OFFSET('Water Data'!$I$6,0,10*ROW('Water Data'!I24))),'Data Summary'!CI30="Yes"),OFFSET('Water Data'!$I$6,0,10*ROW('Water Data'!I24)),NA())</f>
        <v>#N/A</v>
      </c>
      <c r="U30" s="525" t="e">
        <f ca="1">+IF(AND(ISNUMBER(OFFSET('Water Data'!$I$9,0,10*ROW('Water Data'!I24))),'Data Summary'!CJ30="Yes"),OFFSET('Water Data'!$I$9,0,10*ROW('Water Data'!I24)),NA())</f>
        <v>#N/A</v>
      </c>
      <c r="V30" s="526" t="e">
        <f ca="1">+IF(AND(ISNUMBER(OFFSET('Sanitation Data'!$D$4,0,10*ROW('Sanitation Data'!D24))),'Data Summary'!CK30="Yes"),100-OFFSET('Sanitation Data'!$D$4,0,10*ROW('Sanitation Data'!D24)),NA())</f>
        <v>#N/A</v>
      </c>
      <c r="W30" s="526" t="e">
        <f ca="1">+IF(AND(ISNUMBER(OFFSET('Sanitation Data'!$D$6,0,10*ROW('Sanitation Data'!D24))),'Data Summary'!CL30="Yes"),OFFSET('Sanitation Data'!$D$6,0,10*ROW('Sanitation Data'!D24)),NA())</f>
        <v>#N/A</v>
      </c>
      <c r="X30" s="526" t="e">
        <f ca="1">+IF(AND(ISNUMBER(OFFSET('Sanitation Data'!$D$10,0,10*ROW('Sanitation Data'!D24))),'Data Summary'!CM30="Yes"),OFFSET('Sanitation Data'!$D$10,0,10*ROW('Sanitation Data'!D24)),NA())</f>
        <v>#N/A</v>
      </c>
      <c r="Y30" s="526" t="e">
        <f ca="1">+IF(AND(ISNUMBER(OFFSET('Sanitation Data'!$D$11,0,10*ROW('Sanitation Data'!D24))),'Data Summary'!CN30="Yes"),OFFSET('Sanitation Data'!$D$11,0,10*ROW('Sanitation Data'!D24)),NA())</f>
        <v>#N/A</v>
      </c>
      <c r="Z30" s="526" t="e">
        <f ca="1">+IF(AND(ISNUMBER(OFFSET('Sanitation Data'!$D$12,0,10*ROW('Sanitation Data'!D24))),'Data Summary'!CO30="Yes"),OFFSET('Sanitation Data'!$D$12,0,10*ROW('Sanitation Data'!D24)),NA())</f>
        <v>#N/A</v>
      </c>
      <c r="AA30" s="526" t="e">
        <f ca="1">+IF(AND(ISNUMBER(OFFSET('Sanitation Data'!$E$4,0,10*ROW('Sanitation Data'!E24))),'Data Summary'!CP30="Yes"),100-OFFSET('Sanitation Data'!$E$4,0,10*ROW('Sanitation Data'!E24)),NA())</f>
        <v>#N/A</v>
      </c>
      <c r="AB30" s="526" t="e">
        <f ca="1">+IF(AND(ISNUMBER(OFFSET('Sanitation Data'!$E$6,0,10*ROW('Sanitation Data'!E24))),'Data Summary'!CQ30="Yes"),OFFSET('Sanitation Data'!$E$6,0,10*ROW('Sanitation Data'!E24)),NA())</f>
        <v>#N/A</v>
      </c>
      <c r="AC30" s="526" t="e">
        <f ca="1">+IF(AND(ISNUMBER(OFFSET('Sanitation Data'!$E$10,0,10*ROW('Sanitation Data'!E24))),'Data Summary'!CR30="Yes"),OFFSET('Sanitation Data'!$E$10,0,10*ROW('Sanitation Data'!E24)),NA())</f>
        <v>#N/A</v>
      </c>
      <c r="AD30" s="526" t="e">
        <f ca="1">+IF(AND(ISNUMBER(OFFSET('Sanitation Data'!$E$11,0,10*ROW('Sanitation Data'!E24))),'Data Summary'!CS30="Yes"),OFFSET('Sanitation Data'!$E$11,0,10*ROW('Sanitation Data'!E24)),NA())</f>
        <v>#N/A</v>
      </c>
      <c r="AE30" s="526" t="e">
        <f ca="1">+IF(AND(ISNUMBER(OFFSET('Sanitation Data'!$E$12,0,10*ROW('Sanitation Data'!E24))),'Data Summary'!CT30="Yes"),OFFSET('Sanitation Data'!$E$12,0,10*ROW('Sanitation Data'!E24)),NA())</f>
        <v>#N/A</v>
      </c>
      <c r="AF30" s="526" t="e">
        <f ca="1">+IF(AND(ISNUMBER(OFFSET('Sanitation Data'!$F$4,0,10*ROW('Sanitation Data'!F24))),'Data Summary'!CU30="Yes"),100-OFFSET('Sanitation Data'!$F$4,0,10*ROW('Sanitation Data'!F24)),NA())</f>
        <v>#N/A</v>
      </c>
      <c r="AG30" s="526" t="e">
        <f ca="1">+IF(AND(ISNUMBER(OFFSET('Sanitation Data'!$F$6,0,10*ROW('Sanitation Data'!F24))),'Data Summary'!CV30="Yes"),OFFSET('Sanitation Data'!$F$6,0,10*ROW('Sanitation Data'!F24)),NA())</f>
        <v>#N/A</v>
      </c>
      <c r="AH30" s="526" t="e">
        <f ca="1">+IF(AND(ISNUMBER(OFFSET('Sanitation Data'!$F$10,0,10*ROW('Sanitation Data'!F24))),'Data Summary'!CW30="Yes"),OFFSET('Sanitation Data'!$F$10,0,10*ROW('Sanitation Data'!F24)),NA())</f>
        <v>#N/A</v>
      </c>
      <c r="AI30" s="526" t="e">
        <f ca="1">+IF(AND(ISNUMBER(OFFSET('Sanitation Data'!$F$11,0,10*ROW('Sanitation Data'!F24))),'Data Summary'!CX30="Yes"),OFFSET('Sanitation Data'!$F$11,0,10*ROW('Sanitation Data'!F24)),NA())</f>
        <v>#N/A</v>
      </c>
      <c r="AJ30" s="526" t="e">
        <f ca="1">+IF(AND(ISNUMBER(OFFSET('Sanitation Data'!$F$12,0,10*ROW('Sanitation Data'!F24))),'Data Summary'!CY30="Yes"),OFFSET('Sanitation Data'!$F$12,0,10*ROW('Sanitation Data'!F24)),NA())</f>
        <v>#N/A</v>
      </c>
      <c r="AK30" s="526" t="e">
        <f ca="1">+IF(AND(ISNUMBER(OFFSET('Sanitation Data'!$G$4,0,10*ROW('Sanitation Data'!G24))),'Data Summary'!CZ30="Yes"),100-OFFSET('Sanitation Data'!$G$4,0,10*ROW('Sanitation Data'!G24)),NA())</f>
        <v>#N/A</v>
      </c>
      <c r="AL30" s="526" t="e">
        <f ca="1">+IF(AND(ISNUMBER(OFFSET('Sanitation Data'!$G$6,0,10*ROW('Sanitation Data'!G24))),'Data Summary'!DA30="Yes"),OFFSET('Sanitation Data'!$G$6,0,10*ROW('Sanitation Data'!G24)),NA())</f>
        <v>#N/A</v>
      </c>
      <c r="AM30" s="526" t="e">
        <f ca="1">+IF(AND(ISNUMBER(OFFSET('Sanitation Data'!$G$10,0,10*ROW('Sanitation Data'!G24))),'Data Summary'!DB30="Yes"),OFFSET('Sanitation Data'!$G$10,0,10*ROW('Sanitation Data'!G24)),NA())</f>
        <v>#N/A</v>
      </c>
      <c r="AN30" s="526" t="e">
        <f ca="1">+IF(AND(ISNUMBER(OFFSET('Sanitation Data'!$G$11,0,10*ROW('Sanitation Data'!G24))),'Data Summary'!DC30="Yes"),OFFSET('Sanitation Data'!$G$11,0,10*ROW('Sanitation Data'!G24)),NA())</f>
        <v>#N/A</v>
      </c>
      <c r="AO30" s="526" t="e">
        <f ca="1">+IF(AND(ISNUMBER(OFFSET('Sanitation Data'!$G$12,0,10*ROW('Sanitation Data'!G24))),'Data Summary'!DD30="Yes"),OFFSET('Sanitation Data'!$G$12,0,10*ROW('Sanitation Data'!G24)),NA())</f>
        <v>#N/A</v>
      </c>
      <c r="AP30" s="526" t="e">
        <f ca="1">+IF(AND(ISNUMBER(OFFSET('Sanitation Data'!$H$4,0,10*ROW('Sanitation Data'!H24))),'Data Summary'!DE30="Yes"),100-OFFSET('Sanitation Data'!$H$4,0,10*ROW('Sanitation Data'!H24)),NA())</f>
        <v>#N/A</v>
      </c>
      <c r="AQ30" s="526" t="e">
        <f ca="1">+IF(AND(ISNUMBER(OFFSET('Sanitation Data'!$H$6,0,10*ROW('Sanitation Data'!H24))),'Data Summary'!DF30="Yes"),OFFSET('Sanitation Data'!$H$6,0,10*ROW('Sanitation Data'!H24)),NA())</f>
        <v>#N/A</v>
      </c>
      <c r="AR30" s="526" t="e">
        <f ca="1">+IF(AND(ISNUMBER(OFFSET('Sanitation Data'!$H$10,0,10*ROW('Sanitation Data'!H24))),'Data Summary'!DG30="Yes"),OFFSET('Sanitation Data'!$H$10,0,10*ROW('Sanitation Data'!H24)),NA())</f>
        <v>#N/A</v>
      </c>
      <c r="AS30" s="526" t="e">
        <f ca="1">+IF(AND(ISNUMBER(OFFSET('Sanitation Data'!$H$11,0,10*ROW('Sanitation Data'!H24))),'Data Summary'!DH30="Yes"),OFFSET('Sanitation Data'!$H$11,0,10*ROW('Sanitation Data'!H24)),NA())</f>
        <v>#N/A</v>
      </c>
      <c r="AT30" s="526" t="e">
        <f ca="1">+IF(AND(ISNUMBER(OFFSET('Sanitation Data'!$H$12,0,10*ROW('Sanitation Data'!H24))),'Data Summary'!DI30="Yes"),OFFSET('Sanitation Data'!$H$12,0,10*ROW('Sanitation Data'!H24)),NA())</f>
        <v>#N/A</v>
      </c>
      <c r="AU30" s="526" t="e">
        <f ca="1">+IF(AND(ISNUMBER(OFFSET('Sanitation Data'!$I$4,0,10*ROW('Sanitation Data'!I24))),'Data Summary'!DJ30="Yes"),100-OFFSET('Sanitation Data'!$I$4,0,10*ROW('Sanitation Data'!I24)),NA())</f>
        <v>#N/A</v>
      </c>
      <c r="AV30" s="526" t="e">
        <f ca="1">+IF(AND(ISNUMBER(OFFSET('Sanitation Data'!$I$6,0,10*ROW('Sanitation Data'!I24))),'Data Summary'!DK30="Yes"),OFFSET('Sanitation Data'!$I$6,0,10*ROW('Sanitation Data'!I24)),NA())</f>
        <v>#N/A</v>
      </c>
      <c r="AW30" s="526" t="e">
        <f ca="1">+IF(AND(ISNUMBER(OFFSET('Sanitation Data'!$I$10,0,10*ROW('Sanitation Data'!I24))),'Data Summary'!DL30="Yes"),OFFSET('Sanitation Data'!$I$10,0,10*ROW('Sanitation Data'!I24)),NA())</f>
        <v>#N/A</v>
      </c>
      <c r="AX30" s="526" t="e">
        <f ca="1">+IF(AND(ISNUMBER(OFFSET('Sanitation Data'!$I$11,0,10*ROW('Sanitation Data'!I24))),'Data Summary'!DM30="Yes"),OFFSET('Sanitation Data'!$I$11,0,10*ROW('Sanitation Data'!I24)),NA())</f>
        <v>#N/A</v>
      </c>
      <c r="AY30" s="526" t="e">
        <f ca="1">+IF(AND(ISNUMBER(OFFSET('Sanitation Data'!$I$12,0,10*ROW('Sanitation Data'!I24))),'Data Summary'!DN30="Yes"),OFFSET('Sanitation Data'!$I$12,0,10*ROW('Sanitation Data'!I24)),NA())</f>
        <v>#N/A</v>
      </c>
      <c r="AZ30" s="527" t="e">
        <f ca="1">+IF(AND(ISNUMBER(OFFSET('Hygiene Data'!$D$5,0,10*ROW('Hygiene Data'!D24))),'Data Summary'!DO30="Yes"),OFFSET('Hygiene Data'!$D$5,0,10*ROW('Hygiene Data'!D24)),NA())</f>
        <v>#N/A</v>
      </c>
      <c r="BA30" s="527" t="e">
        <f ca="1">+IF(AND(ISNUMBER(OFFSET('Hygiene Data'!$D$7,0,10*ROW('Hygiene Data'!D24))),'Data Summary'!DP30="Yes"),OFFSET('Hygiene Data'!$D$7,0,10*ROW('Hygiene Data'!D24)),NA())</f>
        <v>#N/A</v>
      </c>
      <c r="BB30" s="527" t="e">
        <f ca="1">+IF(AND(ISNUMBER(OFFSET('Hygiene Data'!$D$9,0,10*ROW('Hygiene Data'!D24))),'Data Summary'!DQ30="Yes"),OFFSET('Hygiene Data'!$D$9,0,10*ROW('Hygiene Data'!D24)),NA())</f>
        <v>#N/A</v>
      </c>
      <c r="BC30" s="527" t="e">
        <f ca="1">+IF(AND(ISNUMBER(OFFSET('Hygiene Data'!$E$5,0,10*ROW('Hygiene Data'!E24))),'Data Summary'!DR30="Yes"),OFFSET('Hygiene Data'!$E$5,0,10*ROW('Hygiene Data'!E24)),NA())</f>
        <v>#N/A</v>
      </c>
      <c r="BD30" s="527" t="e">
        <f ca="1">+IF(AND(ISNUMBER(OFFSET('Hygiene Data'!$E$7,0,10*ROW('Hygiene Data'!E24))),'Data Summary'!DS30="Yes"),OFFSET('Hygiene Data'!$E$7,0,10*ROW('Hygiene Data'!E24)),NA())</f>
        <v>#N/A</v>
      </c>
      <c r="BE30" s="527" t="e">
        <f ca="1">+IF(AND(ISNUMBER(OFFSET('Hygiene Data'!$E$9,0,10*ROW('Hygiene Data'!E24))),'Data Summary'!DT30="Yes"),OFFSET('Hygiene Data'!$E$9,0,10*ROW('Hygiene Data'!E24)),NA())</f>
        <v>#N/A</v>
      </c>
      <c r="BF30" s="527" t="e">
        <f ca="1">+IF(AND(ISNUMBER(OFFSET('Hygiene Data'!$F$5,0,10*ROW('Hygiene Data'!F24))),'Data Summary'!DU30="Yes"),OFFSET('Hygiene Data'!$F$5,0,10*ROW('Hygiene Data'!F24)),NA())</f>
        <v>#N/A</v>
      </c>
      <c r="BG30" s="527" t="e">
        <f ca="1">+IF(AND(ISNUMBER(OFFSET('Hygiene Data'!$F$7,0,10*ROW('Hygiene Data'!F24))),'Data Summary'!DV30="Yes"),OFFSET('Hygiene Data'!$F$7,0,10*ROW('Hygiene Data'!F24)),NA())</f>
        <v>#N/A</v>
      </c>
      <c r="BH30" s="527" t="e">
        <f ca="1">+IF(AND(ISNUMBER(OFFSET('Hygiene Data'!$F$9,0,10*ROW('Hygiene Data'!F24))),'Data Summary'!DW30="Yes"),OFFSET('Hygiene Data'!$F$9,0,10*ROW('Hygiene Data'!F24)),NA())</f>
        <v>#N/A</v>
      </c>
      <c r="BI30" s="527" t="e">
        <f ca="1">+IF(AND(ISNUMBER(OFFSET('Hygiene Data'!$G$5,0,10*ROW('Hygiene Data'!G24))),'Data Summary'!DX30="Yes"),OFFSET('Hygiene Data'!$G$5,0,10*ROW('Hygiene Data'!G24)),NA())</f>
        <v>#N/A</v>
      </c>
      <c r="BJ30" s="527" t="e">
        <f ca="1">+IF(AND(ISNUMBER(OFFSET('Hygiene Data'!$G$7,0,10*ROW('Hygiene Data'!G24))),'Data Summary'!DY30="Yes"),OFFSET('Hygiene Data'!$G$7,0,10*ROW('Hygiene Data'!G24)),NA())</f>
        <v>#N/A</v>
      </c>
      <c r="BK30" s="527" t="e">
        <f ca="1">+IF(AND(ISNUMBER(OFFSET('Hygiene Data'!$G$9,0,10*ROW('Hygiene Data'!G24))),'Data Summary'!DZ30="Yes"),OFFSET('Hygiene Data'!$G$9,0,10*ROW('Hygiene Data'!G24)),NA())</f>
        <v>#N/A</v>
      </c>
      <c r="BL30" s="527" t="e">
        <f ca="1">+IF(AND(ISNUMBER(OFFSET('Hygiene Data'!$H$5,0,10*ROW('Hygiene Data'!H24))),'Data Summary'!EA30="Yes"),OFFSET('Hygiene Data'!$H$5,0,10*ROW('Hygiene Data'!H24)),NA())</f>
        <v>#N/A</v>
      </c>
      <c r="BM30" s="527" t="e">
        <f ca="1">+IF(AND(ISNUMBER(OFFSET('Hygiene Data'!$H$7,0,10*ROW('Hygiene Data'!H24))),'Data Summary'!EB30="Yes"),OFFSET('Hygiene Data'!$H$7,0,10*ROW('Hygiene Data'!H24)),NA())</f>
        <v>#N/A</v>
      </c>
      <c r="BN30" s="527" t="e">
        <f ca="1">+IF(AND(ISNUMBER(OFFSET('Hygiene Data'!$H$9,0,10*ROW('Hygiene Data'!H24))),'Data Summary'!EC30="Yes"),OFFSET('Hygiene Data'!$H$9,0,10*ROW('Hygiene Data'!H24)),NA())</f>
        <v>#N/A</v>
      </c>
      <c r="BO30" s="527" t="e">
        <f ca="1">+IF(AND(ISNUMBER(OFFSET('Hygiene Data'!$I$5,0,10*ROW('Hygiene Data'!I24))),'Data Summary'!ED30="Yes"),OFFSET('Hygiene Data'!$I$5,0,10*ROW('Hygiene Data'!I24)),NA())</f>
        <v>#N/A</v>
      </c>
      <c r="BP30" s="527" t="e">
        <f ca="1">+IF(AND(ISNUMBER(OFFSET('Hygiene Data'!$I$7,0,10*ROW('Hygiene Data'!I24))),'Data Summary'!EE30="Yes"),OFFSET('Hygiene Data'!$I$7,0,10*ROW('Hygiene Data'!I24)),NA())</f>
        <v>#N/A</v>
      </c>
      <c r="BQ30" s="527" t="e">
        <f ca="1">+IF(AND(ISNUMBER(OFFSET('Hygiene Data'!$I$9,0,10*ROW('Hygiene Data'!I24))),'Data Summary'!EF30="Yes"),OFFSET('Hygiene Data'!$I$9,0,10*ROW('Hygiene Data'!I24)),NA())</f>
        <v>#N/A</v>
      </c>
    </row>
    <row r="31" spans="1:69" x14ac:dyDescent="0.25">
      <c r="A31" s="523" t="e">
        <f ca="1">+RIGHT('Data Summary'!A31,LEN('Data Summary'!A31)-9)</f>
        <v>#VALUE!</v>
      </c>
      <c r="B31" s="497" t="str">
        <f ca="1">+IF(ISTEXT('Data Summary'!B31),'Data Summary'!B31,"")</f>
        <v/>
      </c>
      <c r="C31" s="524" t="e">
        <f ca="1">+VALUE('Data Summary'!C31)</f>
        <v>#VALUE!</v>
      </c>
      <c r="D31" s="525" t="e">
        <f ca="1">+IF(AND(ISNUMBER(OFFSET('Water Data'!$D$4,0,10*ROW('Water Data'!D25))),'Data Summary'!BS31="Yes"),100-OFFSET('Water Data'!$D$4,0,10*ROW('Water Data'!D25)),NA())</f>
        <v>#N/A</v>
      </c>
      <c r="E31" s="525" t="e">
        <f ca="1">+IF(AND(ISNUMBER(OFFSET('Water Data'!$D$6,0,10*ROW('Water Data'!D25))),'Data Summary'!BT31="Yes"),OFFSET('Water Data'!$D$6,0,10*ROW('Water Data'!D25)),NA())</f>
        <v>#N/A</v>
      </c>
      <c r="F31" s="525" t="e">
        <f ca="1">+IF(AND(ISNUMBER(OFFSET('Water Data'!$D$9,0,10*ROW('Water Data'!D25))),'Data Summary'!BU31="Yes"),OFFSET('Water Data'!$D$9,0,10*ROW('Water Data'!D25)),NA())</f>
        <v>#N/A</v>
      </c>
      <c r="G31" s="525" t="e">
        <f ca="1">+IF(AND(ISNUMBER(OFFSET('Water Data'!$E$4,0,10*ROW('Water Data'!E25))),'Data Summary'!BV31="Yes"),100-OFFSET('Water Data'!$E$4,0,10*ROW('Water Data'!E25)),NA())</f>
        <v>#N/A</v>
      </c>
      <c r="H31" s="525" t="e">
        <f ca="1">+IF(AND(ISNUMBER(OFFSET('Water Data'!$E$6,0,10*ROW('Water Data'!E25))),'Data Summary'!BW31="Yes"),OFFSET('Water Data'!$E$6,0,10*ROW('Water Data'!E25)),NA())</f>
        <v>#N/A</v>
      </c>
      <c r="I31" s="525" t="e">
        <f ca="1">+IF(AND(ISNUMBER(OFFSET('Water Data'!$E$9,0,10*ROW('Water Data'!E25))),'Data Summary'!BX31="Yes"),OFFSET('Water Data'!$E$9,0,10*ROW('Water Data'!E25)),NA())</f>
        <v>#N/A</v>
      </c>
      <c r="J31" s="525" t="e">
        <f ca="1">+IF(AND(ISNUMBER(OFFSET('Water Data'!$F$4,0,10*ROW('Water Data'!F25))),'Data Summary'!BY31="Yes"),100-OFFSET('Water Data'!$F$4,0,10*ROW('Water Data'!F25)),NA())</f>
        <v>#N/A</v>
      </c>
      <c r="K31" s="525" t="e">
        <f ca="1">+IF(AND(ISNUMBER(OFFSET('Water Data'!$F$6,0,10*ROW('Water Data'!F25))),'Data Summary'!BZ31="Yes"),OFFSET('Water Data'!$F$6,0,10*ROW('Water Data'!F25)),NA())</f>
        <v>#N/A</v>
      </c>
      <c r="L31" s="525" t="e">
        <f ca="1">+IF(AND(ISNUMBER(OFFSET('Water Data'!$F$9,0,10*ROW('Water Data'!F25))),'Data Summary'!CA31="Yes"),OFFSET('Water Data'!$F$9,0,10*ROW('Water Data'!F25)),NA())</f>
        <v>#N/A</v>
      </c>
      <c r="M31" s="525" t="e">
        <f ca="1">+IF(AND(ISNUMBER(OFFSET('Water Data'!$G$4,0,10*ROW('Water Data'!G25))),'Data Summary'!CB31="Yes"),100-OFFSET('Water Data'!$G$4,0,10*ROW('Water Data'!G25)),NA())</f>
        <v>#N/A</v>
      </c>
      <c r="N31" s="525" t="e">
        <f ca="1">+IF(AND(ISNUMBER(OFFSET('Water Data'!$G$6,0,10*ROW('Water Data'!G25))),'Data Summary'!CC31="Yes"),OFFSET('Water Data'!$G$6,0,10*ROW('Water Data'!G25)),NA())</f>
        <v>#N/A</v>
      </c>
      <c r="O31" s="525" t="e">
        <f ca="1">+IF(AND(ISNUMBER(OFFSET('Water Data'!$G$9,0,10*ROW('Water Data'!G25))),'Data Summary'!CD31="Yes"),OFFSET('Water Data'!$G$9,0,10*ROW('Water Data'!G25)),NA())</f>
        <v>#N/A</v>
      </c>
      <c r="P31" s="525" t="e">
        <f ca="1">+IF(AND(ISNUMBER(OFFSET('Water Data'!$H$4,0,10*ROW('Water Data'!H25))),'Data Summary'!CE31="Yes"),100-OFFSET('Water Data'!$H$4,0,10*ROW('Water Data'!H25)),NA())</f>
        <v>#N/A</v>
      </c>
      <c r="Q31" s="525" t="e">
        <f ca="1">+IF(AND(ISNUMBER(OFFSET('Water Data'!$H$6,0,10*ROW('Water Data'!H25))),'Data Summary'!CF31="Yes"),OFFSET('Water Data'!$H$6,0,10*ROW('Water Data'!H25)),NA())</f>
        <v>#N/A</v>
      </c>
      <c r="R31" s="525" t="e">
        <f ca="1">+IF(AND(ISNUMBER(OFFSET('Water Data'!$H$9,0,10*ROW('Water Data'!H25))),'Data Summary'!CG31="Yes"),OFFSET('Water Data'!$H$9,0,10*ROW('Water Data'!H25)),NA())</f>
        <v>#N/A</v>
      </c>
      <c r="S31" s="525" t="e">
        <f ca="1">+IF(AND(ISNUMBER(OFFSET('Water Data'!$I$4,0,10*ROW('Water Data'!I25))),'Data Summary'!CH31="Yes"),100-OFFSET('Water Data'!$I$4,0,10*ROW('Water Data'!I25)),NA())</f>
        <v>#N/A</v>
      </c>
      <c r="T31" s="525" t="e">
        <f ca="1">+IF(AND(ISNUMBER(OFFSET('Water Data'!$I$6,0,10*ROW('Water Data'!I25))),'Data Summary'!CI31="Yes"),OFFSET('Water Data'!$I$6,0,10*ROW('Water Data'!I25)),NA())</f>
        <v>#N/A</v>
      </c>
      <c r="U31" s="525" t="e">
        <f ca="1">+IF(AND(ISNUMBER(OFFSET('Water Data'!$I$9,0,10*ROW('Water Data'!I25))),'Data Summary'!CJ31="Yes"),OFFSET('Water Data'!$I$9,0,10*ROW('Water Data'!I25)),NA())</f>
        <v>#N/A</v>
      </c>
      <c r="V31" s="526" t="e">
        <f ca="1">+IF(AND(ISNUMBER(OFFSET('Sanitation Data'!$D$4,0,10*ROW('Sanitation Data'!D25))),'Data Summary'!CK31="Yes"),100-OFFSET('Sanitation Data'!$D$4,0,10*ROW('Sanitation Data'!D25)),NA())</f>
        <v>#N/A</v>
      </c>
      <c r="W31" s="526" t="e">
        <f ca="1">+IF(AND(ISNUMBER(OFFSET('Sanitation Data'!$D$6,0,10*ROW('Sanitation Data'!D25))),'Data Summary'!CL31="Yes"),OFFSET('Sanitation Data'!$D$6,0,10*ROW('Sanitation Data'!D25)),NA())</f>
        <v>#N/A</v>
      </c>
      <c r="X31" s="526" t="e">
        <f ca="1">+IF(AND(ISNUMBER(OFFSET('Sanitation Data'!$D$10,0,10*ROW('Sanitation Data'!D25))),'Data Summary'!CM31="Yes"),OFFSET('Sanitation Data'!$D$10,0,10*ROW('Sanitation Data'!D25)),NA())</f>
        <v>#N/A</v>
      </c>
      <c r="Y31" s="526" t="e">
        <f ca="1">+IF(AND(ISNUMBER(OFFSET('Sanitation Data'!$D$11,0,10*ROW('Sanitation Data'!D25))),'Data Summary'!CN31="Yes"),OFFSET('Sanitation Data'!$D$11,0,10*ROW('Sanitation Data'!D25)),NA())</f>
        <v>#N/A</v>
      </c>
      <c r="Z31" s="526" t="e">
        <f ca="1">+IF(AND(ISNUMBER(OFFSET('Sanitation Data'!$D$12,0,10*ROW('Sanitation Data'!D25))),'Data Summary'!CO31="Yes"),OFFSET('Sanitation Data'!$D$12,0,10*ROW('Sanitation Data'!D25)),NA())</f>
        <v>#N/A</v>
      </c>
      <c r="AA31" s="526" t="e">
        <f ca="1">+IF(AND(ISNUMBER(OFFSET('Sanitation Data'!$E$4,0,10*ROW('Sanitation Data'!E25))),'Data Summary'!CP31="Yes"),100-OFFSET('Sanitation Data'!$E$4,0,10*ROW('Sanitation Data'!E25)),NA())</f>
        <v>#N/A</v>
      </c>
      <c r="AB31" s="526" t="e">
        <f ca="1">+IF(AND(ISNUMBER(OFFSET('Sanitation Data'!$E$6,0,10*ROW('Sanitation Data'!E25))),'Data Summary'!CQ31="Yes"),OFFSET('Sanitation Data'!$E$6,0,10*ROW('Sanitation Data'!E25)),NA())</f>
        <v>#N/A</v>
      </c>
      <c r="AC31" s="526" t="e">
        <f ca="1">+IF(AND(ISNUMBER(OFFSET('Sanitation Data'!$E$10,0,10*ROW('Sanitation Data'!E25))),'Data Summary'!CR31="Yes"),OFFSET('Sanitation Data'!$E$10,0,10*ROW('Sanitation Data'!E25)),NA())</f>
        <v>#N/A</v>
      </c>
      <c r="AD31" s="526" t="e">
        <f ca="1">+IF(AND(ISNUMBER(OFFSET('Sanitation Data'!$E$11,0,10*ROW('Sanitation Data'!E25))),'Data Summary'!CS31="Yes"),OFFSET('Sanitation Data'!$E$11,0,10*ROW('Sanitation Data'!E25)),NA())</f>
        <v>#N/A</v>
      </c>
      <c r="AE31" s="526" t="e">
        <f ca="1">+IF(AND(ISNUMBER(OFFSET('Sanitation Data'!$E$12,0,10*ROW('Sanitation Data'!E25))),'Data Summary'!CT31="Yes"),OFFSET('Sanitation Data'!$E$12,0,10*ROW('Sanitation Data'!E25)),NA())</f>
        <v>#N/A</v>
      </c>
      <c r="AF31" s="526" t="e">
        <f ca="1">+IF(AND(ISNUMBER(OFFSET('Sanitation Data'!$F$4,0,10*ROW('Sanitation Data'!F25))),'Data Summary'!CU31="Yes"),100-OFFSET('Sanitation Data'!$F$4,0,10*ROW('Sanitation Data'!F25)),NA())</f>
        <v>#N/A</v>
      </c>
      <c r="AG31" s="526" t="e">
        <f ca="1">+IF(AND(ISNUMBER(OFFSET('Sanitation Data'!$F$6,0,10*ROW('Sanitation Data'!F25))),'Data Summary'!CV31="Yes"),OFFSET('Sanitation Data'!$F$6,0,10*ROW('Sanitation Data'!F25)),NA())</f>
        <v>#N/A</v>
      </c>
      <c r="AH31" s="526" t="e">
        <f ca="1">+IF(AND(ISNUMBER(OFFSET('Sanitation Data'!$F$10,0,10*ROW('Sanitation Data'!F25))),'Data Summary'!CW31="Yes"),OFFSET('Sanitation Data'!$F$10,0,10*ROW('Sanitation Data'!F25)),NA())</f>
        <v>#N/A</v>
      </c>
      <c r="AI31" s="526" t="e">
        <f ca="1">+IF(AND(ISNUMBER(OFFSET('Sanitation Data'!$F$11,0,10*ROW('Sanitation Data'!F25))),'Data Summary'!CX31="Yes"),OFFSET('Sanitation Data'!$F$11,0,10*ROW('Sanitation Data'!F25)),NA())</f>
        <v>#N/A</v>
      </c>
      <c r="AJ31" s="526" t="e">
        <f ca="1">+IF(AND(ISNUMBER(OFFSET('Sanitation Data'!$F$12,0,10*ROW('Sanitation Data'!F25))),'Data Summary'!CY31="Yes"),OFFSET('Sanitation Data'!$F$12,0,10*ROW('Sanitation Data'!F25)),NA())</f>
        <v>#N/A</v>
      </c>
      <c r="AK31" s="526" t="e">
        <f ca="1">+IF(AND(ISNUMBER(OFFSET('Sanitation Data'!$G$4,0,10*ROW('Sanitation Data'!G25))),'Data Summary'!CZ31="Yes"),100-OFFSET('Sanitation Data'!$G$4,0,10*ROW('Sanitation Data'!G25)),NA())</f>
        <v>#N/A</v>
      </c>
      <c r="AL31" s="526" t="e">
        <f ca="1">+IF(AND(ISNUMBER(OFFSET('Sanitation Data'!$G$6,0,10*ROW('Sanitation Data'!G25))),'Data Summary'!DA31="Yes"),OFFSET('Sanitation Data'!$G$6,0,10*ROW('Sanitation Data'!G25)),NA())</f>
        <v>#N/A</v>
      </c>
      <c r="AM31" s="526" t="e">
        <f ca="1">+IF(AND(ISNUMBER(OFFSET('Sanitation Data'!$G$10,0,10*ROW('Sanitation Data'!G25))),'Data Summary'!DB31="Yes"),OFFSET('Sanitation Data'!$G$10,0,10*ROW('Sanitation Data'!G25)),NA())</f>
        <v>#N/A</v>
      </c>
      <c r="AN31" s="526" t="e">
        <f ca="1">+IF(AND(ISNUMBER(OFFSET('Sanitation Data'!$G$11,0,10*ROW('Sanitation Data'!G25))),'Data Summary'!DC31="Yes"),OFFSET('Sanitation Data'!$G$11,0,10*ROW('Sanitation Data'!G25)),NA())</f>
        <v>#N/A</v>
      </c>
      <c r="AO31" s="526" t="e">
        <f ca="1">+IF(AND(ISNUMBER(OFFSET('Sanitation Data'!$G$12,0,10*ROW('Sanitation Data'!G25))),'Data Summary'!DD31="Yes"),OFFSET('Sanitation Data'!$G$12,0,10*ROW('Sanitation Data'!G25)),NA())</f>
        <v>#N/A</v>
      </c>
      <c r="AP31" s="526" t="e">
        <f ca="1">+IF(AND(ISNUMBER(OFFSET('Sanitation Data'!$H$4,0,10*ROW('Sanitation Data'!H25))),'Data Summary'!DE31="Yes"),100-OFFSET('Sanitation Data'!$H$4,0,10*ROW('Sanitation Data'!H25)),NA())</f>
        <v>#N/A</v>
      </c>
      <c r="AQ31" s="526" t="e">
        <f ca="1">+IF(AND(ISNUMBER(OFFSET('Sanitation Data'!$H$6,0,10*ROW('Sanitation Data'!H25))),'Data Summary'!DF31="Yes"),OFFSET('Sanitation Data'!$H$6,0,10*ROW('Sanitation Data'!H25)),NA())</f>
        <v>#N/A</v>
      </c>
      <c r="AR31" s="526" t="e">
        <f ca="1">+IF(AND(ISNUMBER(OFFSET('Sanitation Data'!$H$10,0,10*ROW('Sanitation Data'!H25))),'Data Summary'!DG31="Yes"),OFFSET('Sanitation Data'!$H$10,0,10*ROW('Sanitation Data'!H25)),NA())</f>
        <v>#N/A</v>
      </c>
      <c r="AS31" s="526" t="e">
        <f ca="1">+IF(AND(ISNUMBER(OFFSET('Sanitation Data'!$H$11,0,10*ROW('Sanitation Data'!H25))),'Data Summary'!DH31="Yes"),OFFSET('Sanitation Data'!$H$11,0,10*ROW('Sanitation Data'!H25)),NA())</f>
        <v>#N/A</v>
      </c>
      <c r="AT31" s="526" t="e">
        <f ca="1">+IF(AND(ISNUMBER(OFFSET('Sanitation Data'!$H$12,0,10*ROW('Sanitation Data'!H25))),'Data Summary'!DI31="Yes"),OFFSET('Sanitation Data'!$H$12,0,10*ROW('Sanitation Data'!H25)),NA())</f>
        <v>#N/A</v>
      </c>
      <c r="AU31" s="526" t="e">
        <f ca="1">+IF(AND(ISNUMBER(OFFSET('Sanitation Data'!$I$4,0,10*ROW('Sanitation Data'!I25))),'Data Summary'!DJ31="Yes"),100-OFFSET('Sanitation Data'!$I$4,0,10*ROW('Sanitation Data'!I25)),NA())</f>
        <v>#N/A</v>
      </c>
      <c r="AV31" s="526" t="e">
        <f ca="1">+IF(AND(ISNUMBER(OFFSET('Sanitation Data'!$I$6,0,10*ROW('Sanitation Data'!I25))),'Data Summary'!DK31="Yes"),OFFSET('Sanitation Data'!$I$6,0,10*ROW('Sanitation Data'!I25)),NA())</f>
        <v>#N/A</v>
      </c>
      <c r="AW31" s="526" t="e">
        <f ca="1">+IF(AND(ISNUMBER(OFFSET('Sanitation Data'!$I$10,0,10*ROW('Sanitation Data'!I25))),'Data Summary'!DL31="Yes"),OFFSET('Sanitation Data'!$I$10,0,10*ROW('Sanitation Data'!I25)),NA())</f>
        <v>#N/A</v>
      </c>
      <c r="AX31" s="526" t="e">
        <f ca="1">+IF(AND(ISNUMBER(OFFSET('Sanitation Data'!$I$11,0,10*ROW('Sanitation Data'!I25))),'Data Summary'!DM31="Yes"),OFFSET('Sanitation Data'!$I$11,0,10*ROW('Sanitation Data'!I25)),NA())</f>
        <v>#N/A</v>
      </c>
      <c r="AY31" s="526" t="e">
        <f ca="1">+IF(AND(ISNUMBER(OFFSET('Sanitation Data'!$I$12,0,10*ROW('Sanitation Data'!I25))),'Data Summary'!DN31="Yes"),OFFSET('Sanitation Data'!$I$12,0,10*ROW('Sanitation Data'!I25)),NA())</f>
        <v>#N/A</v>
      </c>
      <c r="AZ31" s="527" t="e">
        <f ca="1">+IF(AND(ISNUMBER(OFFSET('Hygiene Data'!$D$5,0,10*ROW('Hygiene Data'!D25))),'Data Summary'!DO31="Yes"),OFFSET('Hygiene Data'!$D$5,0,10*ROW('Hygiene Data'!D25)),NA())</f>
        <v>#N/A</v>
      </c>
      <c r="BA31" s="527" t="e">
        <f ca="1">+IF(AND(ISNUMBER(OFFSET('Hygiene Data'!$D$7,0,10*ROW('Hygiene Data'!D25))),'Data Summary'!DP31="Yes"),OFFSET('Hygiene Data'!$D$7,0,10*ROW('Hygiene Data'!D25)),NA())</f>
        <v>#N/A</v>
      </c>
      <c r="BB31" s="527" t="e">
        <f ca="1">+IF(AND(ISNUMBER(OFFSET('Hygiene Data'!$D$9,0,10*ROW('Hygiene Data'!D25))),'Data Summary'!DQ31="Yes"),OFFSET('Hygiene Data'!$D$9,0,10*ROW('Hygiene Data'!D25)),NA())</f>
        <v>#N/A</v>
      </c>
      <c r="BC31" s="527" t="e">
        <f ca="1">+IF(AND(ISNUMBER(OFFSET('Hygiene Data'!$E$5,0,10*ROW('Hygiene Data'!E25))),'Data Summary'!DR31="Yes"),OFFSET('Hygiene Data'!$E$5,0,10*ROW('Hygiene Data'!E25)),NA())</f>
        <v>#N/A</v>
      </c>
      <c r="BD31" s="527" t="e">
        <f ca="1">+IF(AND(ISNUMBER(OFFSET('Hygiene Data'!$E$7,0,10*ROW('Hygiene Data'!E25))),'Data Summary'!DS31="Yes"),OFFSET('Hygiene Data'!$E$7,0,10*ROW('Hygiene Data'!E25)),NA())</f>
        <v>#N/A</v>
      </c>
      <c r="BE31" s="527" t="e">
        <f ca="1">+IF(AND(ISNUMBER(OFFSET('Hygiene Data'!$E$9,0,10*ROW('Hygiene Data'!E25))),'Data Summary'!DT31="Yes"),OFFSET('Hygiene Data'!$E$9,0,10*ROW('Hygiene Data'!E25)),NA())</f>
        <v>#N/A</v>
      </c>
      <c r="BF31" s="527" t="e">
        <f ca="1">+IF(AND(ISNUMBER(OFFSET('Hygiene Data'!$F$5,0,10*ROW('Hygiene Data'!F25))),'Data Summary'!DU31="Yes"),OFFSET('Hygiene Data'!$F$5,0,10*ROW('Hygiene Data'!F25)),NA())</f>
        <v>#N/A</v>
      </c>
      <c r="BG31" s="527" t="e">
        <f ca="1">+IF(AND(ISNUMBER(OFFSET('Hygiene Data'!$F$7,0,10*ROW('Hygiene Data'!F25))),'Data Summary'!DV31="Yes"),OFFSET('Hygiene Data'!$F$7,0,10*ROW('Hygiene Data'!F25)),NA())</f>
        <v>#N/A</v>
      </c>
      <c r="BH31" s="527" t="e">
        <f ca="1">+IF(AND(ISNUMBER(OFFSET('Hygiene Data'!$F$9,0,10*ROW('Hygiene Data'!F25))),'Data Summary'!DW31="Yes"),OFFSET('Hygiene Data'!$F$9,0,10*ROW('Hygiene Data'!F25)),NA())</f>
        <v>#N/A</v>
      </c>
      <c r="BI31" s="527" t="e">
        <f ca="1">+IF(AND(ISNUMBER(OFFSET('Hygiene Data'!$G$5,0,10*ROW('Hygiene Data'!G25))),'Data Summary'!DX31="Yes"),OFFSET('Hygiene Data'!$G$5,0,10*ROW('Hygiene Data'!G25)),NA())</f>
        <v>#N/A</v>
      </c>
      <c r="BJ31" s="527" t="e">
        <f ca="1">+IF(AND(ISNUMBER(OFFSET('Hygiene Data'!$G$7,0,10*ROW('Hygiene Data'!G25))),'Data Summary'!DY31="Yes"),OFFSET('Hygiene Data'!$G$7,0,10*ROW('Hygiene Data'!G25)),NA())</f>
        <v>#N/A</v>
      </c>
      <c r="BK31" s="527" t="e">
        <f ca="1">+IF(AND(ISNUMBER(OFFSET('Hygiene Data'!$G$9,0,10*ROW('Hygiene Data'!G25))),'Data Summary'!DZ31="Yes"),OFFSET('Hygiene Data'!$G$9,0,10*ROW('Hygiene Data'!G25)),NA())</f>
        <v>#N/A</v>
      </c>
      <c r="BL31" s="527" t="e">
        <f ca="1">+IF(AND(ISNUMBER(OFFSET('Hygiene Data'!$H$5,0,10*ROW('Hygiene Data'!H25))),'Data Summary'!EA31="Yes"),OFFSET('Hygiene Data'!$H$5,0,10*ROW('Hygiene Data'!H25)),NA())</f>
        <v>#N/A</v>
      </c>
      <c r="BM31" s="527" t="e">
        <f ca="1">+IF(AND(ISNUMBER(OFFSET('Hygiene Data'!$H$7,0,10*ROW('Hygiene Data'!H25))),'Data Summary'!EB31="Yes"),OFFSET('Hygiene Data'!$H$7,0,10*ROW('Hygiene Data'!H25)),NA())</f>
        <v>#N/A</v>
      </c>
      <c r="BN31" s="527" t="e">
        <f ca="1">+IF(AND(ISNUMBER(OFFSET('Hygiene Data'!$H$9,0,10*ROW('Hygiene Data'!H25))),'Data Summary'!EC31="Yes"),OFFSET('Hygiene Data'!$H$9,0,10*ROW('Hygiene Data'!H25)),NA())</f>
        <v>#N/A</v>
      </c>
      <c r="BO31" s="527" t="e">
        <f ca="1">+IF(AND(ISNUMBER(OFFSET('Hygiene Data'!$I$5,0,10*ROW('Hygiene Data'!I25))),'Data Summary'!ED31="Yes"),OFFSET('Hygiene Data'!$I$5,0,10*ROW('Hygiene Data'!I25)),NA())</f>
        <v>#N/A</v>
      </c>
      <c r="BP31" s="527" t="e">
        <f ca="1">+IF(AND(ISNUMBER(OFFSET('Hygiene Data'!$I$7,0,10*ROW('Hygiene Data'!I25))),'Data Summary'!EE31="Yes"),OFFSET('Hygiene Data'!$I$7,0,10*ROW('Hygiene Data'!I25)),NA())</f>
        <v>#N/A</v>
      </c>
      <c r="BQ31" s="527" t="e">
        <f ca="1">+IF(AND(ISNUMBER(OFFSET('Hygiene Data'!$I$9,0,10*ROW('Hygiene Data'!I25))),'Data Summary'!EF31="Yes"),OFFSET('Hygiene Data'!$I$9,0,10*ROW('Hygiene Data'!I25)),NA())</f>
        <v>#N/A</v>
      </c>
    </row>
    <row r="32" spans="1:69" x14ac:dyDescent="0.25">
      <c r="A32" s="523" t="e">
        <f ca="1">+RIGHT('Data Summary'!A32,LEN('Data Summary'!A32)-9)</f>
        <v>#VALUE!</v>
      </c>
      <c r="B32" s="497" t="str">
        <f ca="1">+IF(ISTEXT('Data Summary'!B32),'Data Summary'!B32,"")</f>
        <v/>
      </c>
      <c r="C32" s="524" t="e">
        <f ca="1">+VALUE('Data Summary'!C32)</f>
        <v>#VALUE!</v>
      </c>
      <c r="D32" s="525" t="e">
        <f ca="1">+IF(AND(ISNUMBER(OFFSET('Water Data'!$D$4,0,10*ROW('Water Data'!D26))),'Data Summary'!BS32="Yes"),100-OFFSET('Water Data'!$D$4,0,10*ROW('Water Data'!D26)),NA())</f>
        <v>#N/A</v>
      </c>
      <c r="E32" s="525" t="e">
        <f ca="1">+IF(AND(ISNUMBER(OFFSET('Water Data'!$D$6,0,10*ROW('Water Data'!D26))),'Data Summary'!BT32="Yes"),OFFSET('Water Data'!$D$6,0,10*ROW('Water Data'!D26)),NA())</f>
        <v>#N/A</v>
      </c>
      <c r="F32" s="525" t="e">
        <f ca="1">+IF(AND(ISNUMBER(OFFSET('Water Data'!$D$9,0,10*ROW('Water Data'!D26))),'Data Summary'!BU32="Yes"),OFFSET('Water Data'!$D$9,0,10*ROW('Water Data'!D26)),NA())</f>
        <v>#N/A</v>
      </c>
      <c r="G32" s="525" t="e">
        <f ca="1">+IF(AND(ISNUMBER(OFFSET('Water Data'!$E$4,0,10*ROW('Water Data'!E26))),'Data Summary'!BV32="Yes"),100-OFFSET('Water Data'!$E$4,0,10*ROW('Water Data'!E26)),NA())</f>
        <v>#N/A</v>
      </c>
      <c r="H32" s="525" t="e">
        <f ca="1">+IF(AND(ISNUMBER(OFFSET('Water Data'!$E$6,0,10*ROW('Water Data'!E26))),'Data Summary'!BW32="Yes"),OFFSET('Water Data'!$E$6,0,10*ROW('Water Data'!E26)),NA())</f>
        <v>#N/A</v>
      </c>
      <c r="I32" s="525" t="e">
        <f ca="1">+IF(AND(ISNUMBER(OFFSET('Water Data'!$E$9,0,10*ROW('Water Data'!E26))),'Data Summary'!BX32="Yes"),OFFSET('Water Data'!$E$9,0,10*ROW('Water Data'!E26)),NA())</f>
        <v>#N/A</v>
      </c>
      <c r="J32" s="525" t="e">
        <f ca="1">+IF(AND(ISNUMBER(OFFSET('Water Data'!$F$4,0,10*ROW('Water Data'!F26))),'Data Summary'!BY32="Yes"),100-OFFSET('Water Data'!$F$4,0,10*ROW('Water Data'!F26)),NA())</f>
        <v>#N/A</v>
      </c>
      <c r="K32" s="525" t="e">
        <f ca="1">+IF(AND(ISNUMBER(OFFSET('Water Data'!$F$6,0,10*ROW('Water Data'!F26))),'Data Summary'!BZ32="Yes"),OFFSET('Water Data'!$F$6,0,10*ROW('Water Data'!F26)),NA())</f>
        <v>#N/A</v>
      </c>
      <c r="L32" s="525" t="e">
        <f ca="1">+IF(AND(ISNUMBER(OFFSET('Water Data'!$F$9,0,10*ROW('Water Data'!F26))),'Data Summary'!CA32="Yes"),OFFSET('Water Data'!$F$9,0,10*ROW('Water Data'!F26)),NA())</f>
        <v>#N/A</v>
      </c>
      <c r="M32" s="525" t="e">
        <f ca="1">+IF(AND(ISNUMBER(OFFSET('Water Data'!$G$4,0,10*ROW('Water Data'!G26))),'Data Summary'!CB32="Yes"),100-OFFSET('Water Data'!$G$4,0,10*ROW('Water Data'!G26)),NA())</f>
        <v>#N/A</v>
      </c>
      <c r="N32" s="525" t="e">
        <f ca="1">+IF(AND(ISNUMBER(OFFSET('Water Data'!$G$6,0,10*ROW('Water Data'!G26))),'Data Summary'!CC32="Yes"),OFFSET('Water Data'!$G$6,0,10*ROW('Water Data'!G26)),NA())</f>
        <v>#N/A</v>
      </c>
      <c r="O32" s="525" t="e">
        <f ca="1">+IF(AND(ISNUMBER(OFFSET('Water Data'!$G$9,0,10*ROW('Water Data'!G26))),'Data Summary'!CD32="Yes"),OFFSET('Water Data'!$G$9,0,10*ROW('Water Data'!G26)),NA())</f>
        <v>#N/A</v>
      </c>
      <c r="P32" s="525" t="e">
        <f ca="1">+IF(AND(ISNUMBER(OFFSET('Water Data'!$H$4,0,10*ROW('Water Data'!H26))),'Data Summary'!CE32="Yes"),100-OFFSET('Water Data'!$H$4,0,10*ROW('Water Data'!H26)),NA())</f>
        <v>#N/A</v>
      </c>
      <c r="Q32" s="525" t="e">
        <f ca="1">+IF(AND(ISNUMBER(OFFSET('Water Data'!$H$6,0,10*ROW('Water Data'!H26))),'Data Summary'!CF32="Yes"),OFFSET('Water Data'!$H$6,0,10*ROW('Water Data'!H26)),NA())</f>
        <v>#N/A</v>
      </c>
      <c r="R32" s="525" t="e">
        <f ca="1">+IF(AND(ISNUMBER(OFFSET('Water Data'!$H$9,0,10*ROW('Water Data'!H26))),'Data Summary'!CG32="Yes"),OFFSET('Water Data'!$H$9,0,10*ROW('Water Data'!H26)),NA())</f>
        <v>#N/A</v>
      </c>
      <c r="S32" s="525" t="e">
        <f ca="1">+IF(AND(ISNUMBER(OFFSET('Water Data'!$I$4,0,10*ROW('Water Data'!I26))),'Data Summary'!CH32="Yes"),100-OFFSET('Water Data'!$I$4,0,10*ROW('Water Data'!I26)),NA())</f>
        <v>#N/A</v>
      </c>
      <c r="T32" s="525" t="e">
        <f ca="1">+IF(AND(ISNUMBER(OFFSET('Water Data'!$I$6,0,10*ROW('Water Data'!I26))),'Data Summary'!CI32="Yes"),OFFSET('Water Data'!$I$6,0,10*ROW('Water Data'!I26)),NA())</f>
        <v>#N/A</v>
      </c>
      <c r="U32" s="525" t="e">
        <f ca="1">+IF(AND(ISNUMBER(OFFSET('Water Data'!$I$9,0,10*ROW('Water Data'!I26))),'Data Summary'!CJ32="Yes"),OFFSET('Water Data'!$I$9,0,10*ROW('Water Data'!I26)),NA())</f>
        <v>#N/A</v>
      </c>
      <c r="V32" s="526" t="e">
        <f ca="1">+IF(AND(ISNUMBER(OFFSET('Sanitation Data'!$D$4,0,10*ROW('Sanitation Data'!D26))),'Data Summary'!CK32="Yes"),100-OFFSET('Sanitation Data'!$D$4,0,10*ROW('Sanitation Data'!D26)),NA())</f>
        <v>#N/A</v>
      </c>
      <c r="W32" s="526" t="e">
        <f ca="1">+IF(AND(ISNUMBER(OFFSET('Sanitation Data'!$D$6,0,10*ROW('Sanitation Data'!D26))),'Data Summary'!CL32="Yes"),OFFSET('Sanitation Data'!$D$6,0,10*ROW('Sanitation Data'!D26)),NA())</f>
        <v>#N/A</v>
      </c>
      <c r="X32" s="526" t="e">
        <f ca="1">+IF(AND(ISNUMBER(OFFSET('Sanitation Data'!$D$10,0,10*ROW('Sanitation Data'!D26))),'Data Summary'!CM32="Yes"),OFFSET('Sanitation Data'!$D$10,0,10*ROW('Sanitation Data'!D26)),NA())</f>
        <v>#N/A</v>
      </c>
      <c r="Y32" s="526" t="e">
        <f ca="1">+IF(AND(ISNUMBER(OFFSET('Sanitation Data'!$D$11,0,10*ROW('Sanitation Data'!D26))),'Data Summary'!CN32="Yes"),OFFSET('Sanitation Data'!$D$11,0,10*ROW('Sanitation Data'!D26)),NA())</f>
        <v>#N/A</v>
      </c>
      <c r="Z32" s="526" t="e">
        <f ca="1">+IF(AND(ISNUMBER(OFFSET('Sanitation Data'!$D$12,0,10*ROW('Sanitation Data'!D26))),'Data Summary'!CO32="Yes"),OFFSET('Sanitation Data'!$D$12,0,10*ROW('Sanitation Data'!D26)),NA())</f>
        <v>#N/A</v>
      </c>
      <c r="AA32" s="526" t="e">
        <f ca="1">+IF(AND(ISNUMBER(OFFSET('Sanitation Data'!$E$4,0,10*ROW('Sanitation Data'!E26))),'Data Summary'!CP32="Yes"),100-OFFSET('Sanitation Data'!$E$4,0,10*ROW('Sanitation Data'!E26)),NA())</f>
        <v>#N/A</v>
      </c>
      <c r="AB32" s="526" t="e">
        <f ca="1">+IF(AND(ISNUMBER(OFFSET('Sanitation Data'!$E$6,0,10*ROW('Sanitation Data'!E26))),'Data Summary'!CQ32="Yes"),OFFSET('Sanitation Data'!$E$6,0,10*ROW('Sanitation Data'!E26)),NA())</f>
        <v>#N/A</v>
      </c>
      <c r="AC32" s="526" t="e">
        <f ca="1">+IF(AND(ISNUMBER(OFFSET('Sanitation Data'!$E$10,0,10*ROW('Sanitation Data'!E26))),'Data Summary'!CR32="Yes"),OFFSET('Sanitation Data'!$E$10,0,10*ROW('Sanitation Data'!E26)),NA())</f>
        <v>#N/A</v>
      </c>
      <c r="AD32" s="526" t="e">
        <f ca="1">+IF(AND(ISNUMBER(OFFSET('Sanitation Data'!$E$11,0,10*ROW('Sanitation Data'!E26))),'Data Summary'!CS32="Yes"),OFFSET('Sanitation Data'!$E$11,0,10*ROW('Sanitation Data'!E26)),NA())</f>
        <v>#N/A</v>
      </c>
      <c r="AE32" s="526" t="e">
        <f ca="1">+IF(AND(ISNUMBER(OFFSET('Sanitation Data'!$E$12,0,10*ROW('Sanitation Data'!E26))),'Data Summary'!CT32="Yes"),OFFSET('Sanitation Data'!$E$12,0,10*ROW('Sanitation Data'!E26)),NA())</f>
        <v>#N/A</v>
      </c>
      <c r="AF32" s="526" t="e">
        <f ca="1">+IF(AND(ISNUMBER(OFFSET('Sanitation Data'!$F$4,0,10*ROW('Sanitation Data'!F26))),'Data Summary'!CU32="Yes"),100-OFFSET('Sanitation Data'!$F$4,0,10*ROW('Sanitation Data'!F26)),NA())</f>
        <v>#N/A</v>
      </c>
      <c r="AG32" s="526" t="e">
        <f ca="1">+IF(AND(ISNUMBER(OFFSET('Sanitation Data'!$F$6,0,10*ROW('Sanitation Data'!F26))),'Data Summary'!CV32="Yes"),OFFSET('Sanitation Data'!$F$6,0,10*ROW('Sanitation Data'!F26)),NA())</f>
        <v>#N/A</v>
      </c>
      <c r="AH32" s="526" t="e">
        <f ca="1">+IF(AND(ISNUMBER(OFFSET('Sanitation Data'!$F$10,0,10*ROW('Sanitation Data'!F26))),'Data Summary'!CW32="Yes"),OFFSET('Sanitation Data'!$F$10,0,10*ROW('Sanitation Data'!F26)),NA())</f>
        <v>#N/A</v>
      </c>
      <c r="AI32" s="526" t="e">
        <f ca="1">+IF(AND(ISNUMBER(OFFSET('Sanitation Data'!$F$11,0,10*ROW('Sanitation Data'!F26))),'Data Summary'!CX32="Yes"),OFFSET('Sanitation Data'!$F$11,0,10*ROW('Sanitation Data'!F26)),NA())</f>
        <v>#N/A</v>
      </c>
      <c r="AJ32" s="526" t="e">
        <f ca="1">+IF(AND(ISNUMBER(OFFSET('Sanitation Data'!$F$12,0,10*ROW('Sanitation Data'!F26))),'Data Summary'!CY32="Yes"),OFFSET('Sanitation Data'!$F$12,0,10*ROW('Sanitation Data'!F26)),NA())</f>
        <v>#N/A</v>
      </c>
      <c r="AK32" s="526" t="e">
        <f ca="1">+IF(AND(ISNUMBER(OFFSET('Sanitation Data'!$G$4,0,10*ROW('Sanitation Data'!G26))),'Data Summary'!CZ32="Yes"),100-OFFSET('Sanitation Data'!$G$4,0,10*ROW('Sanitation Data'!G26)),NA())</f>
        <v>#N/A</v>
      </c>
      <c r="AL32" s="526" t="e">
        <f ca="1">+IF(AND(ISNUMBER(OFFSET('Sanitation Data'!$G$6,0,10*ROW('Sanitation Data'!G26))),'Data Summary'!DA32="Yes"),OFFSET('Sanitation Data'!$G$6,0,10*ROW('Sanitation Data'!G26)),NA())</f>
        <v>#N/A</v>
      </c>
      <c r="AM32" s="526" t="e">
        <f ca="1">+IF(AND(ISNUMBER(OFFSET('Sanitation Data'!$G$10,0,10*ROW('Sanitation Data'!G26))),'Data Summary'!DB32="Yes"),OFFSET('Sanitation Data'!$G$10,0,10*ROW('Sanitation Data'!G26)),NA())</f>
        <v>#N/A</v>
      </c>
      <c r="AN32" s="526" t="e">
        <f ca="1">+IF(AND(ISNUMBER(OFFSET('Sanitation Data'!$G$11,0,10*ROW('Sanitation Data'!G26))),'Data Summary'!DC32="Yes"),OFFSET('Sanitation Data'!$G$11,0,10*ROW('Sanitation Data'!G26)),NA())</f>
        <v>#N/A</v>
      </c>
      <c r="AO32" s="526" t="e">
        <f ca="1">+IF(AND(ISNUMBER(OFFSET('Sanitation Data'!$G$12,0,10*ROW('Sanitation Data'!G26))),'Data Summary'!DD32="Yes"),OFFSET('Sanitation Data'!$G$12,0,10*ROW('Sanitation Data'!G26)),NA())</f>
        <v>#N/A</v>
      </c>
      <c r="AP32" s="526" t="e">
        <f ca="1">+IF(AND(ISNUMBER(OFFSET('Sanitation Data'!$H$4,0,10*ROW('Sanitation Data'!H26))),'Data Summary'!DE32="Yes"),100-OFFSET('Sanitation Data'!$H$4,0,10*ROW('Sanitation Data'!H26)),NA())</f>
        <v>#N/A</v>
      </c>
      <c r="AQ32" s="526" t="e">
        <f ca="1">+IF(AND(ISNUMBER(OFFSET('Sanitation Data'!$H$6,0,10*ROW('Sanitation Data'!H26))),'Data Summary'!DF32="Yes"),OFFSET('Sanitation Data'!$H$6,0,10*ROW('Sanitation Data'!H26)),NA())</f>
        <v>#N/A</v>
      </c>
      <c r="AR32" s="526" t="e">
        <f ca="1">+IF(AND(ISNUMBER(OFFSET('Sanitation Data'!$H$10,0,10*ROW('Sanitation Data'!H26))),'Data Summary'!DG32="Yes"),OFFSET('Sanitation Data'!$H$10,0,10*ROW('Sanitation Data'!H26)),NA())</f>
        <v>#N/A</v>
      </c>
      <c r="AS32" s="526" t="e">
        <f ca="1">+IF(AND(ISNUMBER(OFFSET('Sanitation Data'!$H$11,0,10*ROW('Sanitation Data'!H26))),'Data Summary'!DH32="Yes"),OFFSET('Sanitation Data'!$H$11,0,10*ROW('Sanitation Data'!H26)),NA())</f>
        <v>#N/A</v>
      </c>
      <c r="AT32" s="526" t="e">
        <f ca="1">+IF(AND(ISNUMBER(OFFSET('Sanitation Data'!$H$12,0,10*ROW('Sanitation Data'!H26))),'Data Summary'!DI32="Yes"),OFFSET('Sanitation Data'!$H$12,0,10*ROW('Sanitation Data'!H26)),NA())</f>
        <v>#N/A</v>
      </c>
      <c r="AU32" s="526" t="e">
        <f ca="1">+IF(AND(ISNUMBER(OFFSET('Sanitation Data'!$I$4,0,10*ROW('Sanitation Data'!I26))),'Data Summary'!DJ32="Yes"),100-OFFSET('Sanitation Data'!$I$4,0,10*ROW('Sanitation Data'!I26)),NA())</f>
        <v>#N/A</v>
      </c>
      <c r="AV32" s="526" t="e">
        <f ca="1">+IF(AND(ISNUMBER(OFFSET('Sanitation Data'!$I$6,0,10*ROW('Sanitation Data'!I26))),'Data Summary'!DK32="Yes"),OFFSET('Sanitation Data'!$I$6,0,10*ROW('Sanitation Data'!I26)),NA())</f>
        <v>#N/A</v>
      </c>
      <c r="AW32" s="526" t="e">
        <f ca="1">+IF(AND(ISNUMBER(OFFSET('Sanitation Data'!$I$10,0,10*ROW('Sanitation Data'!I26))),'Data Summary'!DL32="Yes"),OFFSET('Sanitation Data'!$I$10,0,10*ROW('Sanitation Data'!I26)),NA())</f>
        <v>#N/A</v>
      </c>
      <c r="AX32" s="526" t="e">
        <f ca="1">+IF(AND(ISNUMBER(OFFSET('Sanitation Data'!$I$11,0,10*ROW('Sanitation Data'!I26))),'Data Summary'!DM32="Yes"),OFFSET('Sanitation Data'!$I$11,0,10*ROW('Sanitation Data'!I26)),NA())</f>
        <v>#N/A</v>
      </c>
      <c r="AY32" s="526" t="e">
        <f ca="1">+IF(AND(ISNUMBER(OFFSET('Sanitation Data'!$I$12,0,10*ROW('Sanitation Data'!I26))),'Data Summary'!DN32="Yes"),OFFSET('Sanitation Data'!$I$12,0,10*ROW('Sanitation Data'!I26)),NA())</f>
        <v>#N/A</v>
      </c>
      <c r="AZ32" s="527" t="e">
        <f ca="1">+IF(AND(ISNUMBER(OFFSET('Hygiene Data'!$D$5,0,10*ROW('Hygiene Data'!D26))),'Data Summary'!DO32="Yes"),OFFSET('Hygiene Data'!$D$5,0,10*ROW('Hygiene Data'!D26)),NA())</f>
        <v>#N/A</v>
      </c>
      <c r="BA32" s="527" t="e">
        <f ca="1">+IF(AND(ISNUMBER(OFFSET('Hygiene Data'!$D$7,0,10*ROW('Hygiene Data'!D26))),'Data Summary'!DP32="Yes"),OFFSET('Hygiene Data'!$D$7,0,10*ROW('Hygiene Data'!D26)),NA())</f>
        <v>#N/A</v>
      </c>
      <c r="BB32" s="527" t="e">
        <f ca="1">+IF(AND(ISNUMBER(OFFSET('Hygiene Data'!$D$9,0,10*ROW('Hygiene Data'!D26))),'Data Summary'!DQ32="Yes"),OFFSET('Hygiene Data'!$D$9,0,10*ROW('Hygiene Data'!D26)),NA())</f>
        <v>#N/A</v>
      </c>
      <c r="BC32" s="527" t="e">
        <f ca="1">+IF(AND(ISNUMBER(OFFSET('Hygiene Data'!$E$5,0,10*ROW('Hygiene Data'!E26))),'Data Summary'!DR32="Yes"),OFFSET('Hygiene Data'!$E$5,0,10*ROW('Hygiene Data'!E26)),NA())</f>
        <v>#N/A</v>
      </c>
      <c r="BD32" s="527" t="e">
        <f ca="1">+IF(AND(ISNUMBER(OFFSET('Hygiene Data'!$E$7,0,10*ROW('Hygiene Data'!E26))),'Data Summary'!DS32="Yes"),OFFSET('Hygiene Data'!$E$7,0,10*ROW('Hygiene Data'!E26)),NA())</f>
        <v>#N/A</v>
      </c>
      <c r="BE32" s="527" t="e">
        <f ca="1">+IF(AND(ISNUMBER(OFFSET('Hygiene Data'!$E$9,0,10*ROW('Hygiene Data'!E26))),'Data Summary'!DT32="Yes"),OFFSET('Hygiene Data'!$E$9,0,10*ROW('Hygiene Data'!E26)),NA())</f>
        <v>#N/A</v>
      </c>
      <c r="BF32" s="527" t="e">
        <f ca="1">+IF(AND(ISNUMBER(OFFSET('Hygiene Data'!$F$5,0,10*ROW('Hygiene Data'!F26))),'Data Summary'!DU32="Yes"),OFFSET('Hygiene Data'!$F$5,0,10*ROW('Hygiene Data'!F26)),NA())</f>
        <v>#N/A</v>
      </c>
      <c r="BG32" s="527" t="e">
        <f ca="1">+IF(AND(ISNUMBER(OFFSET('Hygiene Data'!$F$7,0,10*ROW('Hygiene Data'!F26))),'Data Summary'!DV32="Yes"),OFFSET('Hygiene Data'!$F$7,0,10*ROW('Hygiene Data'!F26)),NA())</f>
        <v>#N/A</v>
      </c>
      <c r="BH32" s="527" t="e">
        <f ca="1">+IF(AND(ISNUMBER(OFFSET('Hygiene Data'!$F$9,0,10*ROW('Hygiene Data'!F26))),'Data Summary'!DW32="Yes"),OFFSET('Hygiene Data'!$F$9,0,10*ROW('Hygiene Data'!F26)),NA())</f>
        <v>#N/A</v>
      </c>
      <c r="BI32" s="527" t="e">
        <f ca="1">+IF(AND(ISNUMBER(OFFSET('Hygiene Data'!$G$5,0,10*ROW('Hygiene Data'!G26))),'Data Summary'!DX32="Yes"),OFFSET('Hygiene Data'!$G$5,0,10*ROW('Hygiene Data'!G26)),NA())</f>
        <v>#N/A</v>
      </c>
      <c r="BJ32" s="527" t="e">
        <f ca="1">+IF(AND(ISNUMBER(OFFSET('Hygiene Data'!$G$7,0,10*ROW('Hygiene Data'!G26))),'Data Summary'!DY32="Yes"),OFFSET('Hygiene Data'!$G$7,0,10*ROW('Hygiene Data'!G26)),NA())</f>
        <v>#N/A</v>
      </c>
      <c r="BK32" s="527" t="e">
        <f ca="1">+IF(AND(ISNUMBER(OFFSET('Hygiene Data'!$G$9,0,10*ROW('Hygiene Data'!G26))),'Data Summary'!DZ32="Yes"),OFFSET('Hygiene Data'!$G$9,0,10*ROW('Hygiene Data'!G26)),NA())</f>
        <v>#N/A</v>
      </c>
      <c r="BL32" s="527" t="e">
        <f ca="1">+IF(AND(ISNUMBER(OFFSET('Hygiene Data'!$H$5,0,10*ROW('Hygiene Data'!H26))),'Data Summary'!EA32="Yes"),OFFSET('Hygiene Data'!$H$5,0,10*ROW('Hygiene Data'!H26)),NA())</f>
        <v>#N/A</v>
      </c>
      <c r="BM32" s="527" t="e">
        <f ca="1">+IF(AND(ISNUMBER(OFFSET('Hygiene Data'!$H$7,0,10*ROW('Hygiene Data'!H26))),'Data Summary'!EB32="Yes"),OFFSET('Hygiene Data'!$H$7,0,10*ROW('Hygiene Data'!H26)),NA())</f>
        <v>#N/A</v>
      </c>
      <c r="BN32" s="527" t="e">
        <f ca="1">+IF(AND(ISNUMBER(OFFSET('Hygiene Data'!$H$9,0,10*ROW('Hygiene Data'!H26))),'Data Summary'!EC32="Yes"),OFFSET('Hygiene Data'!$H$9,0,10*ROW('Hygiene Data'!H26)),NA())</f>
        <v>#N/A</v>
      </c>
      <c r="BO32" s="527" t="e">
        <f ca="1">+IF(AND(ISNUMBER(OFFSET('Hygiene Data'!$I$5,0,10*ROW('Hygiene Data'!I26))),'Data Summary'!ED32="Yes"),OFFSET('Hygiene Data'!$I$5,0,10*ROW('Hygiene Data'!I26)),NA())</f>
        <v>#N/A</v>
      </c>
      <c r="BP32" s="527" t="e">
        <f ca="1">+IF(AND(ISNUMBER(OFFSET('Hygiene Data'!$I$7,0,10*ROW('Hygiene Data'!I26))),'Data Summary'!EE32="Yes"),OFFSET('Hygiene Data'!$I$7,0,10*ROW('Hygiene Data'!I26)),NA())</f>
        <v>#N/A</v>
      </c>
      <c r="BQ32" s="527" t="e">
        <f ca="1">+IF(AND(ISNUMBER(OFFSET('Hygiene Data'!$I$9,0,10*ROW('Hygiene Data'!I26))),'Data Summary'!EF32="Yes"),OFFSET('Hygiene Data'!$I$9,0,10*ROW('Hygiene Data'!I26)),NA())</f>
        <v>#N/A</v>
      </c>
    </row>
    <row r="33" spans="1:69" x14ac:dyDescent="0.25">
      <c r="A33" s="523" t="e">
        <f ca="1">+RIGHT('Data Summary'!A33,LEN('Data Summary'!A33)-9)</f>
        <v>#VALUE!</v>
      </c>
      <c r="B33" s="497" t="str">
        <f ca="1">+IF(ISTEXT('Data Summary'!B33),'Data Summary'!B33,"")</f>
        <v/>
      </c>
      <c r="C33" s="524" t="e">
        <f ca="1">+VALUE('Data Summary'!C33)</f>
        <v>#VALUE!</v>
      </c>
      <c r="D33" s="525" t="e">
        <f ca="1">+IF(AND(ISNUMBER(OFFSET('Water Data'!$D$4,0,10*ROW('Water Data'!D27))),'Data Summary'!BS33="Yes"),100-OFFSET('Water Data'!$D$4,0,10*ROW('Water Data'!D27)),NA())</f>
        <v>#N/A</v>
      </c>
      <c r="E33" s="525" t="e">
        <f ca="1">+IF(AND(ISNUMBER(OFFSET('Water Data'!$D$6,0,10*ROW('Water Data'!D27))),'Data Summary'!BT33="Yes"),OFFSET('Water Data'!$D$6,0,10*ROW('Water Data'!D27)),NA())</f>
        <v>#N/A</v>
      </c>
      <c r="F33" s="525" t="e">
        <f ca="1">+IF(AND(ISNUMBER(OFFSET('Water Data'!$D$9,0,10*ROW('Water Data'!D27))),'Data Summary'!BU33="Yes"),OFFSET('Water Data'!$D$9,0,10*ROW('Water Data'!D27)),NA())</f>
        <v>#N/A</v>
      </c>
      <c r="G33" s="525" t="e">
        <f ca="1">+IF(AND(ISNUMBER(OFFSET('Water Data'!$E$4,0,10*ROW('Water Data'!E27))),'Data Summary'!BV33="Yes"),100-OFFSET('Water Data'!$E$4,0,10*ROW('Water Data'!E27)),NA())</f>
        <v>#N/A</v>
      </c>
      <c r="H33" s="525" t="e">
        <f ca="1">+IF(AND(ISNUMBER(OFFSET('Water Data'!$E$6,0,10*ROW('Water Data'!E27))),'Data Summary'!BW33="Yes"),OFFSET('Water Data'!$E$6,0,10*ROW('Water Data'!E27)),NA())</f>
        <v>#N/A</v>
      </c>
      <c r="I33" s="525" t="e">
        <f ca="1">+IF(AND(ISNUMBER(OFFSET('Water Data'!$E$9,0,10*ROW('Water Data'!E27))),'Data Summary'!BX33="Yes"),OFFSET('Water Data'!$E$9,0,10*ROW('Water Data'!E27)),NA())</f>
        <v>#N/A</v>
      </c>
      <c r="J33" s="525" t="e">
        <f ca="1">+IF(AND(ISNUMBER(OFFSET('Water Data'!$F$4,0,10*ROW('Water Data'!F27))),'Data Summary'!BY33="Yes"),100-OFFSET('Water Data'!$F$4,0,10*ROW('Water Data'!F27)),NA())</f>
        <v>#N/A</v>
      </c>
      <c r="K33" s="525" t="e">
        <f ca="1">+IF(AND(ISNUMBER(OFFSET('Water Data'!$F$6,0,10*ROW('Water Data'!F27))),'Data Summary'!BZ33="Yes"),OFFSET('Water Data'!$F$6,0,10*ROW('Water Data'!F27)),NA())</f>
        <v>#N/A</v>
      </c>
      <c r="L33" s="525" t="e">
        <f ca="1">+IF(AND(ISNUMBER(OFFSET('Water Data'!$F$9,0,10*ROW('Water Data'!F27))),'Data Summary'!CA33="Yes"),OFFSET('Water Data'!$F$9,0,10*ROW('Water Data'!F27)),NA())</f>
        <v>#N/A</v>
      </c>
      <c r="M33" s="525" t="e">
        <f ca="1">+IF(AND(ISNUMBER(OFFSET('Water Data'!$G$4,0,10*ROW('Water Data'!G27))),'Data Summary'!CB33="Yes"),100-OFFSET('Water Data'!$G$4,0,10*ROW('Water Data'!G27)),NA())</f>
        <v>#N/A</v>
      </c>
      <c r="N33" s="525" t="e">
        <f ca="1">+IF(AND(ISNUMBER(OFFSET('Water Data'!$G$6,0,10*ROW('Water Data'!G27))),'Data Summary'!CC33="Yes"),OFFSET('Water Data'!$G$6,0,10*ROW('Water Data'!G27)),NA())</f>
        <v>#N/A</v>
      </c>
      <c r="O33" s="525" t="e">
        <f ca="1">+IF(AND(ISNUMBER(OFFSET('Water Data'!$G$9,0,10*ROW('Water Data'!G27))),'Data Summary'!CD33="Yes"),OFFSET('Water Data'!$G$9,0,10*ROW('Water Data'!G27)),NA())</f>
        <v>#N/A</v>
      </c>
      <c r="P33" s="525" t="e">
        <f ca="1">+IF(AND(ISNUMBER(OFFSET('Water Data'!$H$4,0,10*ROW('Water Data'!H27))),'Data Summary'!CE33="Yes"),100-OFFSET('Water Data'!$H$4,0,10*ROW('Water Data'!H27)),NA())</f>
        <v>#N/A</v>
      </c>
      <c r="Q33" s="525" t="e">
        <f ca="1">+IF(AND(ISNUMBER(OFFSET('Water Data'!$H$6,0,10*ROW('Water Data'!H27))),'Data Summary'!CF33="Yes"),OFFSET('Water Data'!$H$6,0,10*ROW('Water Data'!H27)),NA())</f>
        <v>#N/A</v>
      </c>
      <c r="R33" s="525" t="e">
        <f ca="1">+IF(AND(ISNUMBER(OFFSET('Water Data'!$H$9,0,10*ROW('Water Data'!H27))),'Data Summary'!CG33="Yes"),OFFSET('Water Data'!$H$9,0,10*ROW('Water Data'!H27)),NA())</f>
        <v>#N/A</v>
      </c>
      <c r="S33" s="525" t="e">
        <f ca="1">+IF(AND(ISNUMBER(OFFSET('Water Data'!$I$4,0,10*ROW('Water Data'!I27))),'Data Summary'!CH33="Yes"),100-OFFSET('Water Data'!$I$4,0,10*ROW('Water Data'!I27)),NA())</f>
        <v>#N/A</v>
      </c>
      <c r="T33" s="525" t="e">
        <f ca="1">+IF(AND(ISNUMBER(OFFSET('Water Data'!$I$6,0,10*ROW('Water Data'!I27))),'Data Summary'!CI33="Yes"),OFFSET('Water Data'!$I$6,0,10*ROW('Water Data'!I27)),NA())</f>
        <v>#N/A</v>
      </c>
      <c r="U33" s="525" t="e">
        <f ca="1">+IF(AND(ISNUMBER(OFFSET('Water Data'!$I$9,0,10*ROW('Water Data'!I27))),'Data Summary'!CJ33="Yes"),OFFSET('Water Data'!$I$9,0,10*ROW('Water Data'!I27)),NA())</f>
        <v>#N/A</v>
      </c>
      <c r="V33" s="526" t="e">
        <f ca="1">+IF(AND(ISNUMBER(OFFSET('Sanitation Data'!$D$4,0,10*ROW('Sanitation Data'!D27))),'Data Summary'!CK33="Yes"),100-OFFSET('Sanitation Data'!$D$4,0,10*ROW('Sanitation Data'!D27)),NA())</f>
        <v>#N/A</v>
      </c>
      <c r="W33" s="526" t="e">
        <f ca="1">+IF(AND(ISNUMBER(OFFSET('Sanitation Data'!$D$6,0,10*ROW('Sanitation Data'!D27))),'Data Summary'!CL33="Yes"),OFFSET('Sanitation Data'!$D$6,0,10*ROW('Sanitation Data'!D27)),NA())</f>
        <v>#N/A</v>
      </c>
      <c r="X33" s="526" t="e">
        <f ca="1">+IF(AND(ISNUMBER(OFFSET('Sanitation Data'!$D$10,0,10*ROW('Sanitation Data'!D27))),'Data Summary'!CM33="Yes"),OFFSET('Sanitation Data'!$D$10,0,10*ROW('Sanitation Data'!D27)),NA())</f>
        <v>#N/A</v>
      </c>
      <c r="Y33" s="526" t="e">
        <f ca="1">+IF(AND(ISNUMBER(OFFSET('Sanitation Data'!$D$11,0,10*ROW('Sanitation Data'!D27))),'Data Summary'!CN33="Yes"),OFFSET('Sanitation Data'!$D$11,0,10*ROW('Sanitation Data'!D27)),NA())</f>
        <v>#N/A</v>
      </c>
      <c r="Z33" s="526" t="e">
        <f ca="1">+IF(AND(ISNUMBER(OFFSET('Sanitation Data'!$D$12,0,10*ROW('Sanitation Data'!D27))),'Data Summary'!CO33="Yes"),OFFSET('Sanitation Data'!$D$12,0,10*ROW('Sanitation Data'!D27)),NA())</f>
        <v>#N/A</v>
      </c>
      <c r="AA33" s="526" t="e">
        <f ca="1">+IF(AND(ISNUMBER(OFFSET('Sanitation Data'!$E$4,0,10*ROW('Sanitation Data'!E27))),'Data Summary'!CP33="Yes"),100-OFFSET('Sanitation Data'!$E$4,0,10*ROW('Sanitation Data'!E27)),NA())</f>
        <v>#N/A</v>
      </c>
      <c r="AB33" s="526" t="e">
        <f ca="1">+IF(AND(ISNUMBER(OFFSET('Sanitation Data'!$E$6,0,10*ROW('Sanitation Data'!E27))),'Data Summary'!CQ33="Yes"),OFFSET('Sanitation Data'!$E$6,0,10*ROW('Sanitation Data'!E27)),NA())</f>
        <v>#N/A</v>
      </c>
      <c r="AC33" s="526" t="e">
        <f ca="1">+IF(AND(ISNUMBER(OFFSET('Sanitation Data'!$E$10,0,10*ROW('Sanitation Data'!E27))),'Data Summary'!CR33="Yes"),OFFSET('Sanitation Data'!$E$10,0,10*ROW('Sanitation Data'!E27)),NA())</f>
        <v>#N/A</v>
      </c>
      <c r="AD33" s="526" t="e">
        <f ca="1">+IF(AND(ISNUMBER(OFFSET('Sanitation Data'!$E$11,0,10*ROW('Sanitation Data'!E27))),'Data Summary'!CS33="Yes"),OFFSET('Sanitation Data'!$E$11,0,10*ROW('Sanitation Data'!E27)),NA())</f>
        <v>#N/A</v>
      </c>
      <c r="AE33" s="526" t="e">
        <f ca="1">+IF(AND(ISNUMBER(OFFSET('Sanitation Data'!$E$12,0,10*ROW('Sanitation Data'!E27))),'Data Summary'!CT33="Yes"),OFFSET('Sanitation Data'!$E$12,0,10*ROW('Sanitation Data'!E27)),NA())</f>
        <v>#N/A</v>
      </c>
      <c r="AF33" s="526" t="e">
        <f ca="1">+IF(AND(ISNUMBER(OFFSET('Sanitation Data'!$F$4,0,10*ROW('Sanitation Data'!F27))),'Data Summary'!CU33="Yes"),100-OFFSET('Sanitation Data'!$F$4,0,10*ROW('Sanitation Data'!F27)),NA())</f>
        <v>#N/A</v>
      </c>
      <c r="AG33" s="526" t="e">
        <f ca="1">+IF(AND(ISNUMBER(OFFSET('Sanitation Data'!$F$6,0,10*ROW('Sanitation Data'!F27))),'Data Summary'!CV33="Yes"),OFFSET('Sanitation Data'!$F$6,0,10*ROW('Sanitation Data'!F27)),NA())</f>
        <v>#N/A</v>
      </c>
      <c r="AH33" s="526" t="e">
        <f ca="1">+IF(AND(ISNUMBER(OFFSET('Sanitation Data'!$F$10,0,10*ROW('Sanitation Data'!F27))),'Data Summary'!CW33="Yes"),OFFSET('Sanitation Data'!$F$10,0,10*ROW('Sanitation Data'!F27)),NA())</f>
        <v>#N/A</v>
      </c>
      <c r="AI33" s="526" t="e">
        <f ca="1">+IF(AND(ISNUMBER(OFFSET('Sanitation Data'!$F$11,0,10*ROW('Sanitation Data'!F27))),'Data Summary'!CX33="Yes"),OFFSET('Sanitation Data'!$F$11,0,10*ROW('Sanitation Data'!F27)),NA())</f>
        <v>#N/A</v>
      </c>
      <c r="AJ33" s="526" t="e">
        <f ca="1">+IF(AND(ISNUMBER(OFFSET('Sanitation Data'!$F$12,0,10*ROW('Sanitation Data'!F27))),'Data Summary'!CY33="Yes"),OFFSET('Sanitation Data'!$F$12,0,10*ROW('Sanitation Data'!F27)),NA())</f>
        <v>#N/A</v>
      </c>
      <c r="AK33" s="526" t="e">
        <f ca="1">+IF(AND(ISNUMBER(OFFSET('Sanitation Data'!$G$4,0,10*ROW('Sanitation Data'!G27))),'Data Summary'!CZ33="Yes"),100-OFFSET('Sanitation Data'!$G$4,0,10*ROW('Sanitation Data'!G27)),NA())</f>
        <v>#N/A</v>
      </c>
      <c r="AL33" s="526" t="e">
        <f ca="1">+IF(AND(ISNUMBER(OFFSET('Sanitation Data'!$G$6,0,10*ROW('Sanitation Data'!G27))),'Data Summary'!DA33="Yes"),OFFSET('Sanitation Data'!$G$6,0,10*ROW('Sanitation Data'!G27)),NA())</f>
        <v>#N/A</v>
      </c>
      <c r="AM33" s="526" t="e">
        <f ca="1">+IF(AND(ISNUMBER(OFFSET('Sanitation Data'!$G$10,0,10*ROW('Sanitation Data'!G27))),'Data Summary'!DB33="Yes"),OFFSET('Sanitation Data'!$G$10,0,10*ROW('Sanitation Data'!G27)),NA())</f>
        <v>#N/A</v>
      </c>
      <c r="AN33" s="526" t="e">
        <f ca="1">+IF(AND(ISNUMBER(OFFSET('Sanitation Data'!$G$11,0,10*ROW('Sanitation Data'!G27))),'Data Summary'!DC33="Yes"),OFFSET('Sanitation Data'!$G$11,0,10*ROW('Sanitation Data'!G27)),NA())</f>
        <v>#N/A</v>
      </c>
      <c r="AO33" s="526" t="e">
        <f ca="1">+IF(AND(ISNUMBER(OFFSET('Sanitation Data'!$G$12,0,10*ROW('Sanitation Data'!G27))),'Data Summary'!DD33="Yes"),OFFSET('Sanitation Data'!$G$12,0,10*ROW('Sanitation Data'!G27)),NA())</f>
        <v>#N/A</v>
      </c>
      <c r="AP33" s="526" t="e">
        <f ca="1">+IF(AND(ISNUMBER(OFFSET('Sanitation Data'!$H$4,0,10*ROW('Sanitation Data'!H27))),'Data Summary'!DE33="Yes"),100-OFFSET('Sanitation Data'!$H$4,0,10*ROW('Sanitation Data'!H27)),NA())</f>
        <v>#N/A</v>
      </c>
      <c r="AQ33" s="526" t="e">
        <f ca="1">+IF(AND(ISNUMBER(OFFSET('Sanitation Data'!$H$6,0,10*ROW('Sanitation Data'!H27))),'Data Summary'!DF33="Yes"),OFFSET('Sanitation Data'!$H$6,0,10*ROW('Sanitation Data'!H27)),NA())</f>
        <v>#N/A</v>
      </c>
      <c r="AR33" s="526" t="e">
        <f ca="1">+IF(AND(ISNUMBER(OFFSET('Sanitation Data'!$H$10,0,10*ROW('Sanitation Data'!H27))),'Data Summary'!DG33="Yes"),OFFSET('Sanitation Data'!$H$10,0,10*ROW('Sanitation Data'!H27)),NA())</f>
        <v>#N/A</v>
      </c>
      <c r="AS33" s="526" t="e">
        <f ca="1">+IF(AND(ISNUMBER(OFFSET('Sanitation Data'!$H$11,0,10*ROW('Sanitation Data'!H27))),'Data Summary'!DH33="Yes"),OFFSET('Sanitation Data'!$H$11,0,10*ROW('Sanitation Data'!H27)),NA())</f>
        <v>#N/A</v>
      </c>
      <c r="AT33" s="526" t="e">
        <f ca="1">+IF(AND(ISNUMBER(OFFSET('Sanitation Data'!$H$12,0,10*ROW('Sanitation Data'!H27))),'Data Summary'!DI33="Yes"),OFFSET('Sanitation Data'!$H$12,0,10*ROW('Sanitation Data'!H27)),NA())</f>
        <v>#N/A</v>
      </c>
      <c r="AU33" s="526" t="e">
        <f ca="1">+IF(AND(ISNUMBER(OFFSET('Sanitation Data'!$I$4,0,10*ROW('Sanitation Data'!I27))),'Data Summary'!DJ33="Yes"),100-OFFSET('Sanitation Data'!$I$4,0,10*ROW('Sanitation Data'!I27)),NA())</f>
        <v>#N/A</v>
      </c>
      <c r="AV33" s="526" t="e">
        <f ca="1">+IF(AND(ISNUMBER(OFFSET('Sanitation Data'!$I$6,0,10*ROW('Sanitation Data'!I27))),'Data Summary'!DK33="Yes"),OFFSET('Sanitation Data'!$I$6,0,10*ROW('Sanitation Data'!I27)),NA())</f>
        <v>#N/A</v>
      </c>
      <c r="AW33" s="526" t="e">
        <f ca="1">+IF(AND(ISNUMBER(OFFSET('Sanitation Data'!$I$10,0,10*ROW('Sanitation Data'!I27))),'Data Summary'!DL33="Yes"),OFFSET('Sanitation Data'!$I$10,0,10*ROW('Sanitation Data'!I27)),NA())</f>
        <v>#N/A</v>
      </c>
      <c r="AX33" s="526" t="e">
        <f ca="1">+IF(AND(ISNUMBER(OFFSET('Sanitation Data'!$I$11,0,10*ROW('Sanitation Data'!I27))),'Data Summary'!DM33="Yes"),OFFSET('Sanitation Data'!$I$11,0,10*ROW('Sanitation Data'!I27)),NA())</f>
        <v>#N/A</v>
      </c>
      <c r="AY33" s="526" t="e">
        <f ca="1">+IF(AND(ISNUMBER(OFFSET('Sanitation Data'!$I$12,0,10*ROW('Sanitation Data'!I27))),'Data Summary'!DN33="Yes"),OFFSET('Sanitation Data'!$I$12,0,10*ROW('Sanitation Data'!I27)),NA())</f>
        <v>#N/A</v>
      </c>
      <c r="AZ33" s="527" t="e">
        <f ca="1">+IF(AND(ISNUMBER(OFFSET('Hygiene Data'!$D$5,0,10*ROW('Hygiene Data'!D27))),'Data Summary'!DO33="Yes"),OFFSET('Hygiene Data'!$D$5,0,10*ROW('Hygiene Data'!D27)),NA())</f>
        <v>#N/A</v>
      </c>
      <c r="BA33" s="527" t="e">
        <f ca="1">+IF(AND(ISNUMBER(OFFSET('Hygiene Data'!$D$7,0,10*ROW('Hygiene Data'!D27))),'Data Summary'!DP33="Yes"),OFFSET('Hygiene Data'!$D$7,0,10*ROW('Hygiene Data'!D27)),NA())</f>
        <v>#N/A</v>
      </c>
      <c r="BB33" s="527" t="e">
        <f ca="1">+IF(AND(ISNUMBER(OFFSET('Hygiene Data'!$D$9,0,10*ROW('Hygiene Data'!D27))),'Data Summary'!DQ33="Yes"),OFFSET('Hygiene Data'!$D$9,0,10*ROW('Hygiene Data'!D27)),NA())</f>
        <v>#N/A</v>
      </c>
      <c r="BC33" s="527" t="e">
        <f ca="1">+IF(AND(ISNUMBER(OFFSET('Hygiene Data'!$E$5,0,10*ROW('Hygiene Data'!E27))),'Data Summary'!DR33="Yes"),OFFSET('Hygiene Data'!$E$5,0,10*ROW('Hygiene Data'!E27)),NA())</f>
        <v>#N/A</v>
      </c>
      <c r="BD33" s="527" t="e">
        <f ca="1">+IF(AND(ISNUMBER(OFFSET('Hygiene Data'!$E$7,0,10*ROW('Hygiene Data'!E27))),'Data Summary'!DS33="Yes"),OFFSET('Hygiene Data'!$E$7,0,10*ROW('Hygiene Data'!E27)),NA())</f>
        <v>#N/A</v>
      </c>
      <c r="BE33" s="527" t="e">
        <f ca="1">+IF(AND(ISNUMBER(OFFSET('Hygiene Data'!$E$9,0,10*ROW('Hygiene Data'!E27))),'Data Summary'!DT33="Yes"),OFFSET('Hygiene Data'!$E$9,0,10*ROW('Hygiene Data'!E27)),NA())</f>
        <v>#N/A</v>
      </c>
      <c r="BF33" s="527" t="e">
        <f ca="1">+IF(AND(ISNUMBER(OFFSET('Hygiene Data'!$F$5,0,10*ROW('Hygiene Data'!F27))),'Data Summary'!DU33="Yes"),OFFSET('Hygiene Data'!$F$5,0,10*ROW('Hygiene Data'!F27)),NA())</f>
        <v>#N/A</v>
      </c>
      <c r="BG33" s="527" t="e">
        <f ca="1">+IF(AND(ISNUMBER(OFFSET('Hygiene Data'!$F$7,0,10*ROW('Hygiene Data'!F27))),'Data Summary'!DV33="Yes"),OFFSET('Hygiene Data'!$F$7,0,10*ROW('Hygiene Data'!F27)),NA())</f>
        <v>#N/A</v>
      </c>
      <c r="BH33" s="527" t="e">
        <f ca="1">+IF(AND(ISNUMBER(OFFSET('Hygiene Data'!$F$9,0,10*ROW('Hygiene Data'!F27))),'Data Summary'!DW33="Yes"),OFFSET('Hygiene Data'!$F$9,0,10*ROW('Hygiene Data'!F27)),NA())</f>
        <v>#N/A</v>
      </c>
      <c r="BI33" s="527" t="e">
        <f ca="1">+IF(AND(ISNUMBER(OFFSET('Hygiene Data'!$G$5,0,10*ROW('Hygiene Data'!G27))),'Data Summary'!DX33="Yes"),OFFSET('Hygiene Data'!$G$5,0,10*ROW('Hygiene Data'!G27)),NA())</f>
        <v>#N/A</v>
      </c>
      <c r="BJ33" s="527" t="e">
        <f ca="1">+IF(AND(ISNUMBER(OFFSET('Hygiene Data'!$G$7,0,10*ROW('Hygiene Data'!G27))),'Data Summary'!DY33="Yes"),OFFSET('Hygiene Data'!$G$7,0,10*ROW('Hygiene Data'!G27)),NA())</f>
        <v>#N/A</v>
      </c>
      <c r="BK33" s="527" t="e">
        <f ca="1">+IF(AND(ISNUMBER(OFFSET('Hygiene Data'!$G$9,0,10*ROW('Hygiene Data'!G27))),'Data Summary'!DZ33="Yes"),OFFSET('Hygiene Data'!$G$9,0,10*ROW('Hygiene Data'!G27)),NA())</f>
        <v>#N/A</v>
      </c>
      <c r="BL33" s="527" t="e">
        <f ca="1">+IF(AND(ISNUMBER(OFFSET('Hygiene Data'!$H$5,0,10*ROW('Hygiene Data'!H27))),'Data Summary'!EA33="Yes"),OFFSET('Hygiene Data'!$H$5,0,10*ROW('Hygiene Data'!H27)),NA())</f>
        <v>#N/A</v>
      </c>
      <c r="BM33" s="527" t="e">
        <f ca="1">+IF(AND(ISNUMBER(OFFSET('Hygiene Data'!$H$7,0,10*ROW('Hygiene Data'!H27))),'Data Summary'!EB33="Yes"),OFFSET('Hygiene Data'!$H$7,0,10*ROW('Hygiene Data'!H27)),NA())</f>
        <v>#N/A</v>
      </c>
      <c r="BN33" s="527" t="e">
        <f ca="1">+IF(AND(ISNUMBER(OFFSET('Hygiene Data'!$H$9,0,10*ROW('Hygiene Data'!H27))),'Data Summary'!EC33="Yes"),OFFSET('Hygiene Data'!$H$9,0,10*ROW('Hygiene Data'!H27)),NA())</f>
        <v>#N/A</v>
      </c>
      <c r="BO33" s="527" t="e">
        <f ca="1">+IF(AND(ISNUMBER(OFFSET('Hygiene Data'!$I$5,0,10*ROW('Hygiene Data'!I27))),'Data Summary'!ED33="Yes"),OFFSET('Hygiene Data'!$I$5,0,10*ROW('Hygiene Data'!I27)),NA())</f>
        <v>#N/A</v>
      </c>
      <c r="BP33" s="527" t="e">
        <f ca="1">+IF(AND(ISNUMBER(OFFSET('Hygiene Data'!$I$7,0,10*ROW('Hygiene Data'!I27))),'Data Summary'!EE33="Yes"),OFFSET('Hygiene Data'!$I$7,0,10*ROW('Hygiene Data'!I27)),NA())</f>
        <v>#N/A</v>
      </c>
      <c r="BQ33" s="527" t="e">
        <f ca="1">+IF(AND(ISNUMBER(OFFSET('Hygiene Data'!$I$9,0,10*ROW('Hygiene Data'!I27))),'Data Summary'!EF33="Yes"),OFFSET('Hygiene Data'!$I$9,0,10*ROW('Hygiene Data'!I27)),NA())</f>
        <v>#N/A</v>
      </c>
    </row>
    <row r="34" spans="1:69" x14ac:dyDescent="0.25">
      <c r="A34" s="523" t="e">
        <f ca="1">+RIGHT('Data Summary'!A34,LEN('Data Summary'!A34)-9)</f>
        <v>#VALUE!</v>
      </c>
      <c r="B34" s="497" t="str">
        <f ca="1">+IF(ISTEXT('Data Summary'!B34),'Data Summary'!B34,"")</f>
        <v/>
      </c>
      <c r="C34" s="524" t="e">
        <f ca="1">+VALUE('Data Summary'!C34)</f>
        <v>#VALUE!</v>
      </c>
      <c r="D34" s="525" t="e">
        <f ca="1">+IF(AND(ISNUMBER(OFFSET('Water Data'!$D$4,0,10*ROW('Water Data'!D28))),'Data Summary'!BS34="Yes"),100-OFFSET('Water Data'!$D$4,0,10*ROW('Water Data'!D28)),NA())</f>
        <v>#N/A</v>
      </c>
      <c r="E34" s="525" t="e">
        <f ca="1">+IF(AND(ISNUMBER(OFFSET('Water Data'!$D$6,0,10*ROW('Water Data'!D28))),'Data Summary'!BT34="Yes"),OFFSET('Water Data'!$D$6,0,10*ROW('Water Data'!D28)),NA())</f>
        <v>#N/A</v>
      </c>
      <c r="F34" s="525" t="e">
        <f ca="1">+IF(AND(ISNUMBER(OFFSET('Water Data'!$D$9,0,10*ROW('Water Data'!D28))),'Data Summary'!BU34="Yes"),OFFSET('Water Data'!$D$9,0,10*ROW('Water Data'!D28)),NA())</f>
        <v>#N/A</v>
      </c>
      <c r="G34" s="525" t="e">
        <f ca="1">+IF(AND(ISNUMBER(OFFSET('Water Data'!$E$4,0,10*ROW('Water Data'!E28))),'Data Summary'!BV34="Yes"),100-OFFSET('Water Data'!$E$4,0,10*ROW('Water Data'!E28)),NA())</f>
        <v>#N/A</v>
      </c>
      <c r="H34" s="525" t="e">
        <f ca="1">+IF(AND(ISNUMBER(OFFSET('Water Data'!$E$6,0,10*ROW('Water Data'!E28))),'Data Summary'!BW34="Yes"),OFFSET('Water Data'!$E$6,0,10*ROW('Water Data'!E28)),NA())</f>
        <v>#N/A</v>
      </c>
      <c r="I34" s="525" t="e">
        <f ca="1">+IF(AND(ISNUMBER(OFFSET('Water Data'!$E$9,0,10*ROW('Water Data'!E28))),'Data Summary'!BX34="Yes"),OFFSET('Water Data'!$E$9,0,10*ROW('Water Data'!E28)),NA())</f>
        <v>#N/A</v>
      </c>
      <c r="J34" s="525" t="e">
        <f ca="1">+IF(AND(ISNUMBER(OFFSET('Water Data'!$F$4,0,10*ROW('Water Data'!F28))),'Data Summary'!BY34="Yes"),100-OFFSET('Water Data'!$F$4,0,10*ROW('Water Data'!F28)),NA())</f>
        <v>#N/A</v>
      </c>
      <c r="K34" s="525" t="e">
        <f ca="1">+IF(AND(ISNUMBER(OFFSET('Water Data'!$F$6,0,10*ROW('Water Data'!F28))),'Data Summary'!BZ34="Yes"),OFFSET('Water Data'!$F$6,0,10*ROW('Water Data'!F28)),NA())</f>
        <v>#N/A</v>
      </c>
      <c r="L34" s="525" t="e">
        <f ca="1">+IF(AND(ISNUMBER(OFFSET('Water Data'!$F$9,0,10*ROW('Water Data'!F28))),'Data Summary'!CA34="Yes"),OFFSET('Water Data'!$F$9,0,10*ROW('Water Data'!F28)),NA())</f>
        <v>#N/A</v>
      </c>
      <c r="M34" s="525" t="e">
        <f ca="1">+IF(AND(ISNUMBER(OFFSET('Water Data'!$G$4,0,10*ROW('Water Data'!G28))),'Data Summary'!CB34="Yes"),100-OFFSET('Water Data'!$G$4,0,10*ROW('Water Data'!G28)),NA())</f>
        <v>#N/A</v>
      </c>
      <c r="N34" s="525" t="e">
        <f ca="1">+IF(AND(ISNUMBER(OFFSET('Water Data'!$G$6,0,10*ROW('Water Data'!G28))),'Data Summary'!CC34="Yes"),OFFSET('Water Data'!$G$6,0,10*ROW('Water Data'!G28)),NA())</f>
        <v>#N/A</v>
      </c>
      <c r="O34" s="525" t="e">
        <f ca="1">+IF(AND(ISNUMBER(OFFSET('Water Data'!$G$9,0,10*ROW('Water Data'!G28))),'Data Summary'!CD34="Yes"),OFFSET('Water Data'!$G$9,0,10*ROW('Water Data'!G28)),NA())</f>
        <v>#N/A</v>
      </c>
      <c r="P34" s="525" t="e">
        <f ca="1">+IF(AND(ISNUMBER(OFFSET('Water Data'!$H$4,0,10*ROW('Water Data'!H28))),'Data Summary'!CE34="Yes"),100-OFFSET('Water Data'!$H$4,0,10*ROW('Water Data'!H28)),NA())</f>
        <v>#N/A</v>
      </c>
      <c r="Q34" s="525" t="e">
        <f ca="1">+IF(AND(ISNUMBER(OFFSET('Water Data'!$H$6,0,10*ROW('Water Data'!H28))),'Data Summary'!CF34="Yes"),OFFSET('Water Data'!$H$6,0,10*ROW('Water Data'!H28)),NA())</f>
        <v>#N/A</v>
      </c>
      <c r="R34" s="525" t="e">
        <f ca="1">+IF(AND(ISNUMBER(OFFSET('Water Data'!$H$9,0,10*ROW('Water Data'!H28))),'Data Summary'!CG34="Yes"),OFFSET('Water Data'!$H$9,0,10*ROW('Water Data'!H28)),NA())</f>
        <v>#N/A</v>
      </c>
      <c r="S34" s="525" t="e">
        <f ca="1">+IF(AND(ISNUMBER(OFFSET('Water Data'!$I$4,0,10*ROW('Water Data'!I28))),'Data Summary'!CH34="Yes"),100-OFFSET('Water Data'!$I$4,0,10*ROW('Water Data'!I28)),NA())</f>
        <v>#N/A</v>
      </c>
      <c r="T34" s="525" t="e">
        <f ca="1">+IF(AND(ISNUMBER(OFFSET('Water Data'!$I$6,0,10*ROW('Water Data'!I28))),'Data Summary'!CI34="Yes"),OFFSET('Water Data'!$I$6,0,10*ROW('Water Data'!I28)),NA())</f>
        <v>#N/A</v>
      </c>
      <c r="U34" s="525" t="e">
        <f ca="1">+IF(AND(ISNUMBER(OFFSET('Water Data'!$I$9,0,10*ROW('Water Data'!I28))),'Data Summary'!CJ34="Yes"),OFFSET('Water Data'!$I$9,0,10*ROW('Water Data'!I28)),NA())</f>
        <v>#N/A</v>
      </c>
      <c r="V34" s="526" t="e">
        <f ca="1">+IF(AND(ISNUMBER(OFFSET('Sanitation Data'!$D$4,0,10*ROW('Sanitation Data'!D28))),'Data Summary'!CK34="Yes"),100-OFFSET('Sanitation Data'!$D$4,0,10*ROW('Sanitation Data'!D28)),NA())</f>
        <v>#N/A</v>
      </c>
      <c r="W34" s="526" t="e">
        <f ca="1">+IF(AND(ISNUMBER(OFFSET('Sanitation Data'!$D$6,0,10*ROW('Sanitation Data'!D28))),'Data Summary'!CL34="Yes"),OFFSET('Sanitation Data'!$D$6,0,10*ROW('Sanitation Data'!D28)),NA())</f>
        <v>#N/A</v>
      </c>
      <c r="X34" s="526" t="e">
        <f ca="1">+IF(AND(ISNUMBER(OFFSET('Sanitation Data'!$D$10,0,10*ROW('Sanitation Data'!D28))),'Data Summary'!CM34="Yes"),OFFSET('Sanitation Data'!$D$10,0,10*ROW('Sanitation Data'!D28)),NA())</f>
        <v>#N/A</v>
      </c>
      <c r="Y34" s="526" t="e">
        <f ca="1">+IF(AND(ISNUMBER(OFFSET('Sanitation Data'!$D$11,0,10*ROW('Sanitation Data'!D28))),'Data Summary'!CN34="Yes"),OFFSET('Sanitation Data'!$D$11,0,10*ROW('Sanitation Data'!D28)),NA())</f>
        <v>#N/A</v>
      </c>
      <c r="Z34" s="526" t="e">
        <f ca="1">+IF(AND(ISNUMBER(OFFSET('Sanitation Data'!$D$12,0,10*ROW('Sanitation Data'!D28))),'Data Summary'!CO34="Yes"),OFFSET('Sanitation Data'!$D$12,0,10*ROW('Sanitation Data'!D28)),NA())</f>
        <v>#N/A</v>
      </c>
      <c r="AA34" s="526" t="e">
        <f ca="1">+IF(AND(ISNUMBER(OFFSET('Sanitation Data'!$E$4,0,10*ROW('Sanitation Data'!E28))),'Data Summary'!CP34="Yes"),100-OFFSET('Sanitation Data'!$E$4,0,10*ROW('Sanitation Data'!E28)),NA())</f>
        <v>#N/A</v>
      </c>
      <c r="AB34" s="526" t="e">
        <f ca="1">+IF(AND(ISNUMBER(OFFSET('Sanitation Data'!$E$6,0,10*ROW('Sanitation Data'!E28))),'Data Summary'!CQ34="Yes"),OFFSET('Sanitation Data'!$E$6,0,10*ROW('Sanitation Data'!E28)),NA())</f>
        <v>#N/A</v>
      </c>
      <c r="AC34" s="526" t="e">
        <f ca="1">+IF(AND(ISNUMBER(OFFSET('Sanitation Data'!$E$10,0,10*ROW('Sanitation Data'!E28))),'Data Summary'!CR34="Yes"),OFFSET('Sanitation Data'!$E$10,0,10*ROW('Sanitation Data'!E28)),NA())</f>
        <v>#N/A</v>
      </c>
      <c r="AD34" s="526" t="e">
        <f ca="1">+IF(AND(ISNUMBER(OFFSET('Sanitation Data'!$E$11,0,10*ROW('Sanitation Data'!E28))),'Data Summary'!CS34="Yes"),OFFSET('Sanitation Data'!$E$11,0,10*ROW('Sanitation Data'!E28)),NA())</f>
        <v>#N/A</v>
      </c>
      <c r="AE34" s="526" t="e">
        <f ca="1">+IF(AND(ISNUMBER(OFFSET('Sanitation Data'!$E$12,0,10*ROW('Sanitation Data'!E28))),'Data Summary'!CT34="Yes"),OFFSET('Sanitation Data'!$E$12,0,10*ROW('Sanitation Data'!E28)),NA())</f>
        <v>#N/A</v>
      </c>
      <c r="AF34" s="526" t="e">
        <f ca="1">+IF(AND(ISNUMBER(OFFSET('Sanitation Data'!$F$4,0,10*ROW('Sanitation Data'!F28))),'Data Summary'!CU34="Yes"),100-OFFSET('Sanitation Data'!$F$4,0,10*ROW('Sanitation Data'!F28)),NA())</f>
        <v>#N/A</v>
      </c>
      <c r="AG34" s="526" t="e">
        <f ca="1">+IF(AND(ISNUMBER(OFFSET('Sanitation Data'!$F$6,0,10*ROW('Sanitation Data'!F28))),'Data Summary'!CV34="Yes"),OFFSET('Sanitation Data'!$F$6,0,10*ROW('Sanitation Data'!F28)),NA())</f>
        <v>#N/A</v>
      </c>
      <c r="AH34" s="526" t="e">
        <f ca="1">+IF(AND(ISNUMBER(OFFSET('Sanitation Data'!$F$10,0,10*ROW('Sanitation Data'!F28))),'Data Summary'!CW34="Yes"),OFFSET('Sanitation Data'!$F$10,0,10*ROW('Sanitation Data'!F28)),NA())</f>
        <v>#N/A</v>
      </c>
      <c r="AI34" s="526" t="e">
        <f ca="1">+IF(AND(ISNUMBER(OFFSET('Sanitation Data'!$F$11,0,10*ROW('Sanitation Data'!F28))),'Data Summary'!CX34="Yes"),OFFSET('Sanitation Data'!$F$11,0,10*ROW('Sanitation Data'!F28)),NA())</f>
        <v>#N/A</v>
      </c>
      <c r="AJ34" s="526" t="e">
        <f ca="1">+IF(AND(ISNUMBER(OFFSET('Sanitation Data'!$F$12,0,10*ROW('Sanitation Data'!F28))),'Data Summary'!CY34="Yes"),OFFSET('Sanitation Data'!$F$12,0,10*ROW('Sanitation Data'!F28)),NA())</f>
        <v>#N/A</v>
      </c>
      <c r="AK34" s="526" t="e">
        <f ca="1">+IF(AND(ISNUMBER(OFFSET('Sanitation Data'!$G$4,0,10*ROW('Sanitation Data'!G28))),'Data Summary'!CZ34="Yes"),100-OFFSET('Sanitation Data'!$G$4,0,10*ROW('Sanitation Data'!G28)),NA())</f>
        <v>#N/A</v>
      </c>
      <c r="AL34" s="526" t="e">
        <f ca="1">+IF(AND(ISNUMBER(OFFSET('Sanitation Data'!$G$6,0,10*ROW('Sanitation Data'!G28))),'Data Summary'!DA34="Yes"),OFFSET('Sanitation Data'!$G$6,0,10*ROW('Sanitation Data'!G28)),NA())</f>
        <v>#N/A</v>
      </c>
      <c r="AM34" s="526" t="e">
        <f ca="1">+IF(AND(ISNUMBER(OFFSET('Sanitation Data'!$G$10,0,10*ROW('Sanitation Data'!G28))),'Data Summary'!DB34="Yes"),OFFSET('Sanitation Data'!$G$10,0,10*ROW('Sanitation Data'!G28)),NA())</f>
        <v>#N/A</v>
      </c>
      <c r="AN34" s="526" t="e">
        <f ca="1">+IF(AND(ISNUMBER(OFFSET('Sanitation Data'!$G$11,0,10*ROW('Sanitation Data'!G28))),'Data Summary'!DC34="Yes"),OFFSET('Sanitation Data'!$G$11,0,10*ROW('Sanitation Data'!G28)),NA())</f>
        <v>#N/A</v>
      </c>
      <c r="AO34" s="526" t="e">
        <f ca="1">+IF(AND(ISNUMBER(OFFSET('Sanitation Data'!$G$12,0,10*ROW('Sanitation Data'!G28))),'Data Summary'!DD34="Yes"),OFFSET('Sanitation Data'!$G$12,0,10*ROW('Sanitation Data'!G28)),NA())</f>
        <v>#N/A</v>
      </c>
      <c r="AP34" s="526" t="e">
        <f ca="1">+IF(AND(ISNUMBER(OFFSET('Sanitation Data'!$H$4,0,10*ROW('Sanitation Data'!H28))),'Data Summary'!DE34="Yes"),100-OFFSET('Sanitation Data'!$H$4,0,10*ROW('Sanitation Data'!H28)),NA())</f>
        <v>#N/A</v>
      </c>
      <c r="AQ34" s="526" t="e">
        <f ca="1">+IF(AND(ISNUMBER(OFFSET('Sanitation Data'!$H$6,0,10*ROW('Sanitation Data'!H28))),'Data Summary'!DF34="Yes"),OFFSET('Sanitation Data'!$H$6,0,10*ROW('Sanitation Data'!H28)),NA())</f>
        <v>#N/A</v>
      </c>
      <c r="AR34" s="526" t="e">
        <f ca="1">+IF(AND(ISNUMBER(OFFSET('Sanitation Data'!$H$10,0,10*ROW('Sanitation Data'!H28))),'Data Summary'!DG34="Yes"),OFFSET('Sanitation Data'!$H$10,0,10*ROW('Sanitation Data'!H28)),NA())</f>
        <v>#N/A</v>
      </c>
      <c r="AS34" s="526" t="e">
        <f ca="1">+IF(AND(ISNUMBER(OFFSET('Sanitation Data'!$H$11,0,10*ROW('Sanitation Data'!H28))),'Data Summary'!DH34="Yes"),OFFSET('Sanitation Data'!$H$11,0,10*ROW('Sanitation Data'!H28)),NA())</f>
        <v>#N/A</v>
      </c>
      <c r="AT34" s="526" t="e">
        <f ca="1">+IF(AND(ISNUMBER(OFFSET('Sanitation Data'!$H$12,0,10*ROW('Sanitation Data'!H28))),'Data Summary'!DI34="Yes"),OFFSET('Sanitation Data'!$H$12,0,10*ROW('Sanitation Data'!H28)),NA())</f>
        <v>#N/A</v>
      </c>
      <c r="AU34" s="526" t="e">
        <f ca="1">+IF(AND(ISNUMBER(OFFSET('Sanitation Data'!$I$4,0,10*ROW('Sanitation Data'!I28))),'Data Summary'!DJ34="Yes"),100-OFFSET('Sanitation Data'!$I$4,0,10*ROW('Sanitation Data'!I28)),NA())</f>
        <v>#N/A</v>
      </c>
      <c r="AV34" s="526" t="e">
        <f ca="1">+IF(AND(ISNUMBER(OFFSET('Sanitation Data'!$I$6,0,10*ROW('Sanitation Data'!I28))),'Data Summary'!DK34="Yes"),OFFSET('Sanitation Data'!$I$6,0,10*ROW('Sanitation Data'!I28)),NA())</f>
        <v>#N/A</v>
      </c>
      <c r="AW34" s="526" t="e">
        <f ca="1">+IF(AND(ISNUMBER(OFFSET('Sanitation Data'!$I$10,0,10*ROW('Sanitation Data'!I28))),'Data Summary'!DL34="Yes"),OFFSET('Sanitation Data'!$I$10,0,10*ROW('Sanitation Data'!I28)),NA())</f>
        <v>#N/A</v>
      </c>
      <c r="AX34" s="526" t="e">
        <f ca="1">+IF(AND(ISNUMBER(OFFSET('Sanitation Data'!$I$11,0,10*ROW('Sanitation Data'!I28))),'Data Summary'!DM34="Yes"),OFFSET('Sanitation Data'!$I$11,0,10*ROW('Sanitation Data'!I28)),NA())</f>
        <v>#N/A</v>
      </c>
      <c r="AY34" s="526" t="e">
        <f ca="1">+IF(AND(ISNUMBER(OFFSET('Sanitation Data'!$I$12,0,10*ROW('Sanitation Data'!I28))),'Data Summary'!DN34="Yes"),OFFSET('Sanitation Data'!$I$12,0,10*ROW('Sanitation Data'!I28)),NA())</f>
        <v>#N/A</v>
      </c>
      <c r="AZ34" s="527" t="e">
        <f ca="1">+IF(AND(ISNUMBER(OFFSET('Hygiene Data'!$D$5,0,10*ROW('Hygiene Data'!D28))),'Data Summary'!DO34="Yes"),OFFSET('Hygiene Data'!$D$5,0,10*ROW('Hygiene Data'!D28)),NA())</f>
        <v>#N/A</v>
      </c>
      <c r="BA34" s="527" t="e">
        <f ca="1">+IF(AND(ISNUMBER(OFFSET('Hygiene Data'!$D$7,0,10*ROW('Hygiene Data'!D28))),'Data Summary'!DP34="Yes"),OFFSET('Hygiene Data'!$D$7,0,10*ROW('Hygiene Data'!D28)),NA())</f>
        <v>#N/A</v>
      </c>
      <c r="BB34" s="527" t="e">
        <f ca="1">+IF(AND(ISNUMBER(OFFSET('Hygiene Data'!$D$9,0,10*ROW('Hygiene Data'!D28))),'Data Summary'!DQ34="Yes"),OFFSET('Hygiene Data'!$D$9,0,10*ROW('Hygiene Data'!D28)),NA())</f>
        <v>#N/A</v>
      </c>
      <c r="BC34" s="527" t="e">
        <f ca="1">+IF(AND(ISNUMBER(OFFSET('Hygiene Data'!$E$5,0,10*ROW('Hygiene Data'!E28))),'Data Summary'!DR34="Yes"),OFFSET('Hygiene Data'!$E$5,0,10*ROW('Hygiene Data'!E28)),NA())</f>
        <v>#N/A</v>
      </c>
      <c r="BD34" s="527" t="e">
        <f ca="1">+IF(AND(ISNUMBER(OFFSET('Hygiene Data'!$E$7,0,10*ROW('Hygiene Data'!E28))),'Data Summary'!DS34="Yes"),OFFSET('Hygiene Data'!$E$7,0,10*ROW('Hygiene Data'!E28)),NA())</f>
        <v>#N/A</v>
      </c>
      <c r="BE34" s="527" t="e">
        <f ca="1">+IF(AND(ISNUMBER(OFFSET('Hygiene Data'!$E$9,0,10*ROW('Hygiene Data'!E28))),'Data Summary'!DT34="Yes"),OFFSET('Hygiene Data'!$E$9,0,10*ROW('Hygiene Data'!E28)),NA())</f>
        <v>#N/A</v>
      </c>
      <c r="BF34" s="527" t="e">
        <f ca="1">+IF(AND(ISNUMBER(OFFSET('Hygiene Data'!$F$5,0,10*ROW('Hygiene Data'!F28))),'Data Summary'!DU34="Yes"),OFFSET('Hygiene Data'!$F$5,0,10*ROW('Hygiene Data'!F28)),NA())</f>
        <v>#N/A</v>
      </c>
      <c r="BG34" s="527" t="e">
        <f ca="1">+IF(AND(ISNUMBER(OFFSET('Hygiene Data'!$F$7,0,10*ROW('Hygiene Data'!F28))),'Data Summary'!DV34="Yes"),OFFSET('Hygiene Data'!$F$7,0,10*ROW('Hygiene Data'!F28)),NA())</f>
        <v>#N/A</v>
      </c>
      <c r="BH34" s="527" t="e">
        <f ca="1">+IF(AND(ISNUMBER(OFFSET('Hygiene Data'!$F$9,0,10*ROW('Hygiene Data'!F28))),'Data Summary'!DW34="Yes"),OFFSET('Hygiene Data'!$F$9,0,10*ROW('Hygiene Data'!F28)),NA())</f>
        <v>#N/A</v>
      </c>
      <c r="BI34" s="527" t="e">
        <f ca="1">+IF(AND(ISNUMBER(OFFSET('Hygiene Data'!$G$5,0,10*ROW('Hygiene Data'!G28))),'Data Summary'!DX34="Yes"),OFFSET('Hygiene Data'!$G$5,0,10*ROW('Hygiene Data'!G28)),NA())</f>
        <v>#N/A</v>
      </c>
      <c r="BJ34" s="527" t="e">
        <f ca="1">+IF(AND(ISNUMBER(OFFSET('Hygiene Data'!$G$7,0,10*ROW('Hygiene Data'!G28))),'Data Summary'!DY34="Yes"),OFFSET('Hygiene Data'!$G$7,0,10*ROW('Hygiene Data'!G28)),NA())</f>
        <v>#N/A</v>
      </c>
      <c r="BK34" s="527" t="e">
        <f ca="1">+IF(AND(ISNUMBER(OFFSET('Hygiene Data'!$G$9,0,10*ROW('Hygiene Data'!G28))),'Data Summary'!DZ34="Yes"),OFFSET('Hygiene Data'!$G$9,0,10*ROW('Hygiene Data'!G28)),NA())</f>
        <v>#N/A</v>
      </c>
      <c r="BL34" s="527" t="e">
        <f ca="1">+IF(AND(ISNUMBER(OFFSET('Hygiene Data'!$H$5,0,10*ROW('Hygiene Data'!H28))),'Data Summary'!EA34="Yes"),OFFSET('Hygiene Data'!$H$5,0,10*ROW('Hygiene Data'!H28)),NA())</f>
        <v>#N/A</v>
      </c>
      <c r="BM34" s="527" t="e">
        <f ca="1">+IF(AND(ISNUMBER(OFFSET('Hygiene Data'!$H$7,0,10*ROW('Hygiene Data'!H28))),'Data Summary'!EB34="Yes"),OFFSET('Hygiene Data'!$H$7,0,10*ROW('Hygiene Data'!H28)),NA())</f>
        <v>#N/A</v>
      </c>
      <c r="BN34" s="527" t="e">
        <f ca="1">+IF(AND(ISNUMBER(OFFSET('Hygiene Data'!$H$9,0,10*ROW('Hygiene Data'!H28))),'Data Summary'!EC34="Yes"),OFFSET('Hygiene Data'!$H$9,0,10*ROW('Hygiene Data'!H28)),NA())</f>
        <v>#N/A</v>
      </c>
      <c r="BO34" s="527" t="e">
        <f ca="1">+IF(AND(ISNUMBER(OFFSET('Hygiene Data'!$I$5,0,10*ROW('Hygiene Data'!I28))),'Data Summary'!ED34="Yes"),OFFSET('Hygiene Data'!$I$5,0,10*ROW('Hygiene Data'!I28)),NA())</f>
        <v>#N/A</v>
      </c>
      <c r="BP34" s="527" t="e">
        <f ca="1">+IF(AND(ISNUMBER(OFFSET('Hygiene Data'!$I$7,0,10*ROW('Hygiene Data'!I28))),'Data Summary'!EE34="Yes"),OFFSET('Hygiene Data'!$I$7,0,10*ROW('Hygiene Data'!I28)),NA())</f>
        <v>#N/A</v>
      </c>
      <c r="BQ34" s="527" t="e">
        <f ca="1">+IF(AND(ISNUMBER(OFFSET('Hygiene Data'!$I$9,0,10*ROW('Hygiene Data'!I28))),'Data Summary'!EF34="Yes"),OFFSET('Hygiene Data'!$I$9,0,10*ROW('Hygiene Data'!I28)),NA())</f>
        <v>#N/A</v>
      </c>
    </row>
    <row r="35" spans="1:69" x14ac:dyDescent="0.25">
      <c r="A35" s="523" t="e">
        <f ca="1">+RIGHT('Data Summary'!A35,LEN('Data Summary'!A35)-9)</f>
        <v>#VALUE!</v>
      </c>
      <c r="B35" s="497" t="str">
        <f ca="1">+IF(ISTEXT('Data Summary'!B35),'Data Summary'!B35,"")</f>
        <v/>
      </c>
      <c r="C35" s="524" t="e">
        <f ca="1">+VALUE('Data Summary'!C35)</f>
        <v>#VALUE!</v>
      </c>
      <c r="D35" s="525" t="e">
        <f ca="1">+IF(AND(ISNUMBER(OFFSET('Water Data'!$D$4,0,10*ROW('Water Data'!D29))),'Data Summary'!BS35="Yes"),100-OFFSET('Water Data'!$D$4,0,10*ROW('Water Data'!D29)),NA())</f>
        <v>#N/A</v>
      </c>
      <c r="E35" s="525" t="e">
        <f ca="1">+IF(AND(ISNUMBER(OFFSET('Water Data'!$D$6,0,10*ROW('Water Data'!D29))),'Data Summary'!BT35="Yes"),OFFSET('Water Data'!$D$6,0,10*ROW('Water Data'!D29)),NA())</f>
        <v>#N/A</v>
      </c>
      <c r="F35" s="525" t="e">
        <f ca="1">+IF(AND(ISNUMBER(OFFSET('Water Data'!$D$9,0,10*ROW('Water Data'!D29))),'Data Summary'!BU35="Yes"),OFFSET('Water Data'!$D$9,0,10*ROW('Water Data'!D29)),NA())</f>
        <v>#N/A</v>
      </c>
      <c r="G35" s="525" t="e">
        <f ca="1">+IF(AND(ISNUMBER(OFFSET('Water Data'!$E$4,0,10*ROW('Water Data'!E29))),'Data Summary'!BV35="Yes"),100-OFFSET('Water Data'!$E$4,0,10*ROW('Water Data'!E29)),NA())</f>
        <v>#N/A</v>
      </c>
      <c r="H35" s="525" t="e">
        <f ca="1">+IF(AND(ISNUMBER(OFFSET('Water Data'!$E$6,0,10*ROW('Water Data'!E29))),'Data Summary'!BW35="Yes"),OFFSET('Water Data'!$E$6,0,10*ROW('Water Data'!E29)),NA())</f>
        <v>#N/A</v>
      </c>
      <c r="I35" s="525" t="e">
        <f ca="1">+IF(AND(ISNUMBER(OFFSET('Water Data'!$E$9,0,10*ROW('Water Data'!E29))),'Data Summary'!BX35="Yes"),OFFSET('Water Data'!$E$9,0,10*ROW('Water Data'!E29)),NA())</f>
        <v>#N/A</v>
      </c>
      <c r="J35" s="525" t="e">
        <f ca="1">+IF(AND(ISNUMBER(OFFSET('Water Data'!$F$4,0,10*ROW('Water Data'!F29))),'Data Summary'!BY35="Yes"),100-OFFSET('Water Data'!$F$4,0,10*ROW('Water Data'!F29)),NA())</f>
        <v>#N/A</v>
      </c>
      <c r="K35" s="525" t="e">
        <f ca="1">+IF(AND(ISNUMBER(OFFSET('Water Data'!$F$6,0,10*ROW('Water Data'!F29))),'Data Summary'!BZ35="Yes"),OFFSET('Water Data'!$F$6,0,10*ROW('Water Data'!F29)),NA())</f>
        <v>#N/A</v>
      </c>
      <c r="L35" s="525" t="e">
        <f ca="1">+IF(AND(ISNUMBER(OFFSET('Water Data'!$F$9,0,10*ROW('Water Data'!F29))),'Data Summary'!CA35="Yes"),OFFSET('Water Data'!$F$9,0,10*ROW('Water Data'!F29)),NA())</f>
        <v>#N/A</v>
      </c>
      <c r="M35" s="525" t="e">
        <f ca="1">+IF(AND(ISNUMBER(OFFSET('Water Data'!$G$4,0,10*ROW('Water Data'!G29))),'Data Summary'!CB35="Yes"),100-OFFSET('Water Data'!$G$4,0,10*ROW('Water Data'!G29)),NA())</f>
        <v>#N/A</v>
      </c>
      <c r="N35" s="525" t="e">
        <f ca="1">+IF(AND(ISNUMBER(OFFSET('Water Data'!$G$6,0,10*ROW('Water Data'!G29))),'Data Summary'!CC35="Yes"),OFFSET('Water Data'!$G$6,0,10*ROW('Water Data'!G29)),NA())</f>
        <v>#N/A</v>
      </c>
      <c r="O35" s="525" t="e">
        <f ca="1">+IF(AND(ISNUMBER(OFFSET('Water Data'!$G$9,0,10*ROW('Water Data'!G29))),'Data Summary'!CD35="Yes"),OFFSET('Water Data'!$G$9,0,10*ROW('Water Data'!G29)),NA())</f>
        <v>#N/A</v>
      </c>
      <c r="P35" s="525" t="e">
        <f ca="1">+IF(AND(ISNUMBER(OFFSET('Water Data'!$H$4,0,10*ROW('Water Data'!H29))),'Data Summary'!CE35="Yes"),100-OFFSET('Water Data'!$H$4,0,10*ROW('Water Data'!H29)),NA())</f>
        <v>#N/A</v>
      </c>
      <c r="Q35" s="525" t="e">
        <f ca="1">+IF(AND(ISNUMBER(OFFSET('Water Data'!$H$6,0,10*ROW('Water Data'!H29))),'Data Summary'!CF35="Yes"),OFFSET('Water Data'!$H$6,0,10*ROW('Water Data'!H29)),NA())</f>
        <v>#N/A</v>
      </c>
      <c r="R35" s="525" t="e">
        <f ca="1">+IF(AND(ISNUMBER(OFFSET('Water Data'!$H$9,0,10*ROW('Water Data'!H29))),'Data Summary'!CG35="Yes"),OFFSET('Water Data'!$H$9,0,10*ROW('Water Data'!H29)),NA())</f>
        <v>#N/A</v>
      </c>
      <c r="S35" s="525" t="e">
        <f ca="1">+IF(AND(ISNUMBER(OFFSET('Water Data'!$I$4,0,10*ROW('Water Data'!I29))),'Data Summary'!CH35="Yes"),100-OFFSET('Water Data'!$I$4,0,10*ROW('Water Data'!I29)),NA())</f>
        <v>#N/A</v>
      </c>
      <c r="T35" s="525" t="e">
        <f ca="1">+IF(AND(ISNUMBER(OFFSET('Water Data'!$I$6,0,10*ROW('Water Data'!I29))),'Data Summary'!CI35="Yes"),OFFSET('Water Data'!$I$6,0,10*ROW('Water Data'!I29)),NA())</f>
        <v>#N/A</v>
      </c>
      <c r="U35" s="525" t="e">
        <f ca="1">+IF(AND(ISNUMBER(OFFSET('Water Data'!$I$9,0,10*ROW('Water Data'!I29))),'Data Summary'!CJ35="Yes"),OFFSET('Water Data'!$I$9,0,10*ROW('Water Data'!I29)),NA())</f>
        <v>#N/A</v>
      </c>
      <c r="V35" s="526" t="e">
        <f ca="1">+IF(AND(ISNUMBER(OFFSET('Sanitation Data'!$D$4,0,10*ROW('Sanitation Data'!D29))),'Data Summary'!CK35="Yes"),100-OFFSET('Sanitation Data'!$D$4,0,10*ROW('Sanitation Data'!D29)),NA())</f>
        <v>#N/A</v>
      </c>
      <c r="W35" s="526" t="e">
        <f ca="1">+IF(AND(ISNUMBER(OFFSET('Sanitation Data'!$D$6,0,10*ROW('Sanitation Data'!D29))),'Data Summary'!CL35="Yes"),OFFSET('Sanitation Data'!$D$6,0,10*ROW('Sanitation Data'!D29)),NA())</f>
        <v>#N/A</v>
      </c>
      <c r="X35" s="526" t="e">
        <f ca="1">+IF(AND(ISNUMBER(OFFSET('Sanitation Data'!$D$10,0,10*ROW('Sanitation Data'!D29))),'Data Summary'!CM35="Yes"),OFFSET('Sanitation Data'!$D$10,0,10*ROW('Sanitation Data'!D29)),NA())</f>
        <v>#N/A</v>
      </c>
      <c r="Y35" s="526" t="e">
        <f ca="1">+IF(AND(ISNUMBER(OFFSET('Sanitation Data'!$D$11,0,10*ROW('Sanitation Data'!D29))),'Data Summary'!CN35="Yes"),OFFSET('Sanitation Data'!$D$11,0,10*ROW('Sanitation Data'!D29)),NA())</f>
        <v>#N/A</v>
      </c>
      <c r="Z35" s="526" t="e">
        <f ca="1">+IF(AND(ISNUMBER(OFFSET('Sanitation Data'!$D$12,0,10*ROW('Sanitation Data'!D29))),'Data Summary'!CO35="Yes"),OFFSET('Sanitation Data'!$D$12,0,10*ROW('Sanitation Data'!D29)),NA())</f>
        <v>#N/A</v>
      </c>
      <c r="AA35" s="526" t="e">
        <f ca="1">+IF(AND(ISNUMBER(OFFSET('Sanitation Data'!$E$4,0,10*ROW('Sanitation Data'!E29))),'Data Summary'!CP35="Yes"),100-OFFSET('Sanitation Data'!$E$4,0,10*ROW('Sanitation Data'!E29)),NA())</f>
        <v>#N/A</v>
      </c>
      <c r="AB35" s="526" t="e">
        <f ca="1">+IF(AND(ISNUMBER(OFFSET('Sanitation Data'!$E$6,0,10*ROW('Sanitation Data'!E29))),'Data Summary'!CQ35="Yes"),OFFSET('Sanitation Data'!$E$6,0,10*ROW('Sanitation Data'!E29)),NA())</f>
        <v>#N/A</v>
      </c>
      <c r="AC35" s="526" t="e">
        <f ca="1">+IF(AND(ISNUMBER(OFFSET('Sanitation Data'!$E$10,0,10*ROW('Sanitation Data'!E29))),'Data Summary'!CR35="Yes"),OFFSET('Sanitation Data'!$E$10,0,10*ROW('Sanitation Data'!E29)),NA())</f>
        <v>#N/A</v>
      </c>
      <c r="AD35" s="526" t="e">
        <f ca="1">+IF(AND(ISNUMBER(OFFSET('Sanitation Data'!$E$11,0,10*ROW('Sanitation Data'!E29))),'Data Summary'!CS35="Yes"),OFFSET('Sanitation Data'!$E$11,0,10*ROW('Sanitation Data'!E29)),NA())</f>
        <v>#N/A</v>
      </c>
      <c r="AE35" s="526" t="e">
        <f ca="1">+IF(AND(ISNUMBER(OFFSET('Sanitation Data'!$E$12,0,10*ROW('Sanitation Data'!E29))),'Data Summary'!CT35="Yes"),OFFSET('Sanitation Data'!$E$12,0,10*ROW('Sanitation Data'!E29)),NA())</f>
        <v>#N/A</v>
      </c>
      <c r="AF35" s="526" t="e">
        <f ca="1">+IF(AND(ISNUMBER(OFFSET('Sanitation Data'!$F$4,0,10*ROW('Sanitation Data'!F29))),'Data Summary'!CU35="Yes"),100-OFFSET('Sanitation Data'!$F$4,0,10*ROW('Sanitation Data'!F29)),NA())</f>
        <v>#N/A</v>
      </c>
      <c r="AG35" s="526" t="e">
        <f ca="1">+IF(AND(ISNUMBER(OFFSET('Sanitation Data'!$F$6,0,10*ROW('Sanitation Data'!F29))),'Data Summary'!CV35="Yes"),OFFSET('Sanitation Data'!$F$6,0,10*ROW('Sanitation Data'!F29)),NA())</f>
        <v>#N/A</v>
      </c>
      <c r="AH35" s="526" t="e">
        <f ca="1">+IF(AND(ISNUMBER(OFFSET('Sanitation Data'!$F$10,0,10*ROW('Sanitation Data'!F29))),'Data Summary'!CW35="Yes"),OFFSET('Sanitation Data'!$F$10,0,10*ROW('Sanitation Data'!F29)),NA())</f>
        <v>#N/A</v>
      </c>
      <c r="AI35" s="526" t="e">
        <f ca="1">+IF(AND(ISNUMBER(OFFSET('Sanitation Data'!$F$11,0,10*ROW('Sanitation Data'!F29))),'Data Summary'!CX35="Yes"),OFFSET('Sanitation Data'!$F$11,0,10*ROW('Sanitation Data'!F29)),NA())</f>
        <v>#N/A</v>
      </c>
      <c r="AJ35" s="526" t="e">
        <f ca="1">+IF(AND(ISNUMBER(OFFSET('Sanitation Data'!$F$12,0,10*ROW('Sanitation Data'!F29))),'Data Summary'!CY35="Yes"),OFFSET('Sanitation Data'!$F$12,0,10*ROW('Sanitation Data'!F29)),NA())</f>
        <v>#N/A</v>
      </c>
      <c r="AK35" s="526" t="e">
        <f ca="1">+IF(AND(ISNUMBER(OFFSET('Sanitation Data'!$G$4,0,10*ROW('Sanitation Data'!G29))),'Data Summary'!CZ35="Yes"),100-OFFSET('Sanitation Data'!$G$4,0,10*ROW('Sanitation Data'!G29)),NA())</f>
        <v>#N/A</v>
      </c>
      <c r="AL35" s="526" t="e">
        <f ca="1">+IF(AND(ISNUMBER(OFFSET('Sanitation Data'!$G$6,0,10*ROW('Sanitation Data'!G29))),'Data Summary'!DA35="Yes"),OFFSET('Sanitation Data'!$G$6,0,10*ROW('Sanitation Data'!G29)),NA())</f>
        <v>#N/A</v>
      </c>
      <c r="AM35" s="526" t="e">
        <f ca="1">+IF(AND(ISNUMBER(OFFSET('Sanitation Data'!$G$10,0,10*ROW('Sanitation Data'!G29))),'Data Summary'!DB35="Yes"),OFFSET('Sanitation Data'!$G$10,0,10*ROW('Sanitation Data'!G29)),NA())</f>
        <v>#N/A</v>
      </c>
      <c r="AN35" s="526" t="e">
        <f ca="1">+IF(AND(ISNUMBER(OFFSET('Sanitation Data'!$G$11,0,10*ROW('Sanitation Data'!G29))),'Data Summary'!DC35="Yes"),OFFSET('Sanitation Data'!$G$11,0,10*ROW('Sanitation Data'!G29)),NA())</f>
        <v>#N/A</v>
      </c>
      <c r="AO35" s="526" t="e">
        <f ca="1">+IF(AND(ISNUMBER(OFFSET('Sanitation Data'!$G$12,0,10*ROW('Sanitation Data'!G29))),'Data Summary'!DD35="Yes"),OFFSET('Sanitation Data'!$G$12,0,10*ROW('Sanitation Data'!G29)),NA())</f>
        <v>#N/A</v>
      </c>
      <c r="AP35" s="526" t="e">
        <f ca="1">+IF(AND(ISNUMBER(OFFSET('Sanitation Data'!$H$4,0,10*ROW('Sanitation Data'!H29))),'Data Summary'!DE35="Yes"),100-OFFSET('Sanitation Data'!$H$4,0,10*ROW('Sanitation Data'!H29)),NA())</f>
        <v>#N/A</v>
      </c>
      <c r="AQ35" s="526" t="e">
        <f ca="1">+IF(AND(ISNUMBER(OFFSET('Sanitation Data'!$H$6,0,10*ROW('Sanitation Data'!H29))),'Data Summary'!DF35="Yes"),OFFSET('Sanitation Data'!$H$6,0,10*ROW('Sanitation Data'!H29)),NA())</f>
        <v>#N/A</v>
      </c>
      <c r="AR35" s="526" t="e">
        <f ca="1">+IF(AND(ISNUMBER(OFFSET('Sanitation Data'!$H$10,0,10*ROW('Sanitation Data'!H29))),'Data Summary'!DG35="Yes"),OFFSET('Sanitation Data'!$H$10,0,10*ROW('Sanitation Data'!H29)),NA())</f>
        <v>#N/A</v>
      </c>
      <c r="AS35" s="526" t="e">
        <f ca="1">+IF(AND(ISNUMBER(OFFSET('Sanitation Data'!$H$11,0,10*ROW('Sanitation Data'!H29))),'Data Summary'!DH35="Yes"),OFFSET('Sanitation Data'!$H$11,0,10*ROW('Sanitation Data'!H29)),NA())</f>
        <v>#N/A</v>
      </c>
      <c r="AT35" s="526" t="e">
        <f ca="1">+IF(AND(ISNUMBER(OFFSET('Sanitation Data'!$H$12,0,10*ROW('Sanitation Data'!H29))),'Data Summary'!DI35="Yes"),OFFSET('Sanitation Data'!$H$12,0,10*ROW('Sanitation Data'!H29)),NA())</f>
        <v>#N/A</v>
      </c>
      <c r="AU35" s="526" t="e">
        <f ca="1">+IF(AND(ISNUMBER(OFFSET('Sanitation Data'!$I$4,0,10*ROW('Sanitation Data'!I29))),'Data Summary'!DJ35="Yes"),100-OFFSET('Sanitation Data'!$I$4,0,10*ROW('Sanitation Data'!I29)),NA())</f>
        <v>#N/A</v>
      </c>
      <c r="AV35" s="526" t="e">
        <f ca="1">+IF(AND(ISNUMBER(OFFSET('Sanitation Data'!$I$6,0,10*ROW('Sanitation Data'!I29))),'Data Summary'!DK35="Yes"),OFFSET('Sanitation Data'!$I$6,0,10*ROW('Sanitation Data'!I29)),NA())</f>
        <v>#N/A</v>
      </c>
      <c r="AW35" s="526" t="e">
        <f ca="1">+IF(AND(ISNUMBER(OFFSET('Sanitation Data'!$I$10,0,10*ROW('Sanitation Data'!I29))),'Data Summary'!DL35="Yes"),OFFSET('Sanitation Data'!$I$10,0,10*ROW('Sanitation Data'!I29)),NA())</f>
        <v>#N/A</v>
      </c>
      <c r="AX35" s="526" t="e">
        <f ca="1">+IF(AND(ISNUMBER(OFFSET('Sanitation Data'!$I$11,0,10*ROW('Sanitation Data'!I29))),'Data Summary'!DM35="Yes"),OFFSET('Sanitation Data'!$I$11,0,10*ROW('Sanitation Data'!I29)),NA())</f>
        <v>#N/A</v>
      </c>
      <c r="AY35" s="526" t="e">
        <f ca="1">+IF(AND(ISNUMBER(OFFSET('Sanitation Data'!$I$12,0,10*ROW('Sanitation Data'!I29))),'Data Summary'!DN35="Yes"),OFFSET('Sanitation Data'!$I$12,0,10*ROW('Sanitation Data'!I29)),NA())</f>
        <v>#N/A</v>
      </c>
      <c r="AZ35" s="527" t="e">
        <f ca="1">+IF(AND(ISNUMBER(OFFSET('Hygiene Data'!$D$5,0,10*ROW('Hygiene Data'!D29))),'Data Summary'!DO35="Yes"),OFFSET('Hygiene Data'!$D$5,0,10*ROW('Hygiene Data'!D29)),NA())</f>
        <v>#N/A</v>
      </c>
      <c r="BA35" s="527" t="e">
        <f ca="1">+IF(AND(ISNUMBER(OFFSET('Hygiene Data'!$D$7,0,10*ROW('Hygiene Data'!D29))),'Data Summary'!DP35="Yes"),OFFSET('Hygiene Data'!$D$7,0,10*ROW('Hygiene Data'!D29)),NA())</f>
        <v>#N/A</v>
      </c>
      <c r="BB35" s="527" t="e">
        <f ca="1">+IF(AND(ISNUMBER(OFFSET('Hygiene Data'!$D$9,0,10*ROW('Hygiene Data'!D29))),'Data Summary'!DQ35="Yes"),OFFSET('Hygiene Data'!$D$9,0,10*ROW('Hygiene Data'!D29)),NA())</f>
        <v>#N/A</v>
      </c>
      <c r="BC35" s="527" t="e">
        <f ca="1">+IF(AND(ISNUMBER(OFFSET('Hygiene Data'!$E$5,0,10*ROW('Hygiene Data'!E29))),'Data Summary'!DR35="Yes"),OFFSET('Hygiene Data'!$E$5,0,10*ROW('Hygiene Data'!E29)),NA())</f>
        <v>#N/A</v>
      </c>
      <c r="BD35" s="527" t="e">
        <f ca="1">+IF(AND(ISNUMBER(OFFSET('Hygiene Data'!$E$7,0,10*ROW('Hygiene Data'!E29))),'Data Summary'!DS35="Yes"),OFFSET('Hygiene Data'!$E$7,0,10*ROW('Hygiene Data'!E29)),NA())</f>
        <v>#N/A</v>
      </c>
      <c r="BE35" s="527" t="e">
        <f ca="1">+IF(AND(ISNUMBER(OFFSET('Hygiene Data'!$E$9,0,10*ROW('Hygiene Data'!E29))),'Data Summary'!DT35="Yes"),OFFSET('Hygiene Data'!$E$9,0,10*ROW('Hygiene Data'!E29)),NA())</f>
        <v>#N/A</v>
      </c>
      <c r="BF35" s="527" t="e">
        <f ca="1">+IF(AND(ISNUMBER(OFFSET('Hygiene Data'!$F$5,0,10*ROW('Hygiene Data'!F29))),'Data Summary'!DU35="Yes"),OFFSET('Hygiene Data'!$F$5,0,10*ROW('Hygiene Data'!F29)),NA())</f>
        <v>#N/A</v>
      </c>
      <c r="BG35" s="527" t="e">
        <f ca="1">+IF(AND(ISNUMBER(OFFSET('Hygiene Data'!$F$7,0,10*ROW('Hygiene Data'!F29))),'Data Summary'!DV35="Yes"),OFFSET('Hygiene Data'!$F$7,0,10*ROW('Hygiene Data'!F29)),NA())</f>
        <v>#N/A</v>
      </c>
      <c r="BH35" s="527" t="e">
        <f ca="1">+IF(AND(ISNUMBER(OFFSET('Hygiene Data'!$F$9,0,10*ROW('Hygiene Data'!F29))),'Data Summary'!DW35="Yes"),OFFSET('Hygiene Data'!$F$9,0,10*ROW('Hygiene Data'!F29)),NA())</f>
        <v>#N/A</v>
      </c>
      <c r="BI35" s="527" t="e">
        <f ca="1">+IF(AND(ISNUMBER(OFFSET('Hygiene Data'!$G$5,0,10*ROW('Hygiene Data'!G29))),'Data Summary'!DX35="Yes"),OFFSET('Hygiene Data'!$G$5,0,10*ROW('Hygiene Data'!G29)),NA())</f>
        <v>#N/A</v>
      </c>
      <c r="BJ35" s="527" t="e">
        <f ca="1">+IF(AND(ISNUMBER(OFFSET('Hygiene Data'!$G$7,0,10*ROW('Hygiene Data'!G29))),'Data Summary'!DY35="Yes"),OFFSET('Hygiene Data'!$G$7,0,10*ROW('Hygiene Data'!G29)),NA())</f>
        <v>#N/A</v>
      </c>
      <c r="BK35" s="527" t="e">
        <f ca="1">+IF(AND(ISNUMBER(OFFSET('Hygiene Data'!$G$9,0,10*ROW('Hygiene Data'!G29))),'Data Summary'!DZ35="Yes"),OFFSET('Hygiene Data'!$G$9,0,10*ROW('Hygiene Data'!G29)),NA())</f>
        <v>#N/A</v>
      </c>
      <c r="BL35" s="527" t="e">
        <f ca="1">+IF(AND(ISNUMBER(OFFSET('Hygiene Data'!$H$5,0,10*ROW('Hygiene Data'!H29))),'Data Summary'!EA35="Yes"),OFFSET('Hygiene Data'!$H$5,0,10*ROW('Hygiene Data'!H29)),NA())</f>
        <v>#N/A</v>
      </c>
      <c r="BM35" s="527" t="e">
        <f ca="1">+IF(AND(ISNUMBER(OFFSET('Hygiene Data'!$H$7,0,10*ROW('Hygiene Data'!H29))),'Data Summary'!EB35="Yes"),OFFSET('Hygiene Data'!$H$7,0,10*ROW('Hygiene Data'!H29)),NA())</f>
        <v>#N/A</v>
      </c>
      <c r="BN35" s="527" t="e">
        <f ca="1">+IF(AND(ISNUMBER(OFFSET('Hygiene Data'!$H$9,0,10*ROW('Hygiene Data'!H29))),'Data Summary'!EC35="Yes"),OFFSET('Hygiene Data'!$H$9,0,10*ROW('Hygiene Data'!H29)),NA())</f>
        <v>#N/A</v>
      </c>
      <c r="BO35" s="527" t="e">
        <f ca="1">+IF(AND(ISNUMBER(OFFSET('Hygiene Data'!$I$5,0,10*ROW('Hygiene Data'!I29))),'Data Summary'!ED35="Yes"),OFFSET('Hygiene Data'!$I$5,0,10*ROW('Hygiene Data'!I29)),NA())</f>
        <v>#N/A</v>
      </c>
      <c r="BP35" s="527" t="e">
        <f ca="1">+IF(AND(ISNUMBER(OFFSET('Hygiene Data'!$I$7,0,10*ROW('Hygiene Data'!I29))),'Data Summary'!EE35="Yes"),OFFSET('Hygiene Data'!$I$7,0,10*ROW('Hygiene Data'!I29)),NA())</f>
        <v>#N/A</v>
      </c>
      <c r="BQ35" s="527" t="e">
        <f ca="1">+IF(AND(ISNUMBER(OFFSET('Hygiene Data'!$I$9,0,10*ROW('Hygiene Data'!I29))),'Data Summary'!EF35="Yes"),OFFSET('Hygiene Data'!$I$9,0,10*ROW('Hygiene Data'!I29)),NA())</f>
        <v>#N/A</v>
      </c>
    </row>
    <row r="36" spans="1:69" x14ac:dyDescent="0.25">
      <c r="A36" s="523" t="e">
        <f ca="1">+RIGHT('Data Summary'!A36,LEN('Data Summary'!A36)-9)</f>
        <v>#VALUE!</v>
      </c>
      <c r="B36" s="497" t="str">
        <f ca="1">+IF(ISTEXT('Data Summary'!B36),'Data Summary'!B36,"")</f>
        <v/>
      </c>
      <c r="C36" s="524" t="e">
        <f ca="1">+VALUE('Data Summary'!C36)</f>
        <v>#VALUE!</v>
      </c>
      <c r="D36" s="525" t="e">
        <f ca="1">+IF(AND(ISNUMBER(OFFSET('Water Data'!$D$4,0,10*ROW('Water Data'!D30))),'Data Summary'!BS36="Yes"),100-OFFSET('Water Data'!$D$4,0,10*ROW('Water Data'!D30)),NA())</f>
        <v>#N/A</v>
      </c>
      <c r="E36" s="525" t="e">
        <f ca="1">+IF(AND(ISNUMBER(OFFSET('Water Data'!$D$6,0,10*ROW('Water Data'!D30))),'Data Summary'!BT36="Yes"),OFFSET('Water Data'!$D$6,0,10*ROW('Water Data'!D30)),NA())</f>
        <v>#N/A</v>
      </c>
      <c r="F36" s="525" t="e">
        <f ca="1">+IF(AND(ISNUMBER(OFFSET('Water Data'!$D$9,0,10*ROW('Water Data'!D30))),'Data Summary'!BU36="Yes"),OFFSET('Water Data'!$D$9,0,10*ROW('Water Data'!D30)),NA())</f>
        <v>#N/A</v>
      </c>
      <c r="G36" s="525" t="e">
        <f ca="1">+IF(AND(ISNUMBER(OFFSET('Water Data'!$E$4,0,10*ROW('Water Data'!E30))),'Data Summary'!BV36="Yes"),100-OFFSET('Water Data'!$E$4,0,10*ROW('Water Data'!E30)),NA())</f>
        <v>#N/A</v>
      </c>
      <c r="H36" s="525" t="e">
        <f ca="1">+IF(AND(ISNUMBER(OFFSET('Water Data'!$E$6,0,10*ROW('Water Data'!E30))),'Data Summary'!BW36="Yes"),OFFSET('Water Data'!$E$6,0,10*ROW('Water Data'!E30)),NA())</f>
        <v>#N/A</v>
      </c>
      <c r="I36" s="525" t="e">
        <f ca="1">+IF(AND(ISNUMBER(OFFSET('Water Data'!$E$9,0,10*ROW('Water Data'!E30))),'Data Summary'!BX36="Yes"),OFFSET('Water Data'!$E$9,0,10*ROW('Water Data'!E30)),NA())</f>
        <v>#N/A</v>
      </c>
      <c r="J36" s="525" t="e">
        <f ca="1">+IF(AND(ISNUMBER(OFFSET('Water Data'!$F$4,0,10*ROW('Water Data'!F30))),'Data Summary'!BY36="Yes"),100-OFFSET('Water Data'!$F$4,0,10*ROW('Water Data'!F30)),NA())</f>
        <v>#N/A</v>
      </c>
      <c r="K36" s="525" t="e">
        <f ca="1">+IF(AND(ISNUMBER(OFFSET('Water Data'!$F$6,0,10*ROW('Water Data'!F30))),'Data Summary'!BZ36="Yes"),OFFSET('Water Data'!$F$6,0,10*ROW('Water Data'!F30)),NA())</f>
        <v>#N/A</v>
      </c>
      <c r="L36" s="525" t="e">
        <f ca="1">+IF(AND(ISNUMBER(OFFSET('Water Data'!$F$9,0,10*ROW('Water Data'!F30))),'Data Summary'!CA36="Yes"),OFFSET('Water Data'!$F$9,0,10*ROW('Water Data'!F30)),NA())</f>
        <v>#N/A</v>
      </c>
      <c r="M36" s="525" t="e">
        <f ca="1">+IF(AND(ISNUMBER(OFFSET('Water Data'!$G$4,0,10*ROW('Water Data'!G30))),'Data Summary'!CB36="Yes"),100-OFFSET('Water Data'!$G$4,0,10*ROW('Water Data'!G30)),NA())</f>
        <v>#N/A</v>
      </c>
      <c r="N36" s="525" t="e">
        <f ca="1">+IF(AND(ISNUMBER(OFFSET('Water Data'!$G$6,0,10*ROW('Water Data'!G30))),'Data Summary'!CC36="Yes"),OFFSET('Water Data'!$G$6,0,10*ROW('Water Data'!G30)),NA())</f>
        <v>#N/A</v>
      </c>
      <c r="O36" s="525" t="e">
        <f ca="1">+IF(AND(ISNUMBER(OFFSET('Water Data'!$G$9,0,10*ROW('Water Data'!G30))),'Data Summary'!CD36="Yes"),OFFSET('Water Data'!$G$9,0,10*ROW('Water Data'!G30)),NA())</f>
        <v>#N/A</v>
      </c>
      <c r="P36" s="525" t="e">
        <f ca="1">+IF(AND(ISNUMBER(OFFSET('Water Data'!$H$4,0,10*ROW('Water Data'!H30))),'Data Summary'!CE36="Yes"),100-OFFSET('Water Data'!$H$4,0,10*ROW('Water Data'!H30)),NA())</f>
        <v>#N/A</v>
      </c>
      <c r="Q36" s="525" t="e">
        <f ca="1">+IF(AND(ISNUMBER(OFFSET('Water Data'!$H$6,0,10*ROW('Water Data'!H30))),'Data Summary'!CF36="Yes"),OFFSET('Water Data'!$H$6,0,10*ROW('Water Data'!H30)),NA())</f>
        <v>#N/A</v>
      </c>
      <c r="R36" s="525" t="e">
        <f ca="1">+IF(AND(ISNUMBER(OFFSET('Water Data'!$H$9,0,10*ROW('Water Data'!H30))),'Data Summary'!CG36="Yes"),OFFSET('Water Data'!$H$9,0,10*ROW('Water Data'!H30)),NA())</f>
        <v>#N/A</v>
      </c>
      <c r="S36" s="525" t="e">
        <f ca="1">+IF(AND(ISNUMBER(OFFSET('Water Data'!$I$4,0,10*ROW('Water Data'!I30))),'Data Summary'!CH36="Yes"),100-OFFSET('Water Data'!$I$4,0,10*ROW('Water Data'!I30)),NA())</f>
        <v>#N/A</v>
      </c>
      <c r="T36" s="525" t="e">
        <f ca="1">+IF(AND(ISNUMBER(OFFSET('Water Data'!$I$6,0,10*ROW('Water Data'!I30))),'Data Summary'!CI36="Yes"),OFFSET('Water Data'!$I$6,0,10*ROW('Water Data'!I30)),NA())</f>
        <v>#N/A</v>
      </c>
      <c r="U36" s="525" t="e">
        <f ca="1">+IF(AND(ISNUMBER(OFFSET('Water Data'!$I$9,0,10*ROW('Water Data'!I30))),'Data Summary'!CJ36="Yes"),OFFSET('Water Data'!$I$9,0,10*ROW('Water Data'!I30)),NA())</f>
        <v>#N/A</v>
      </c>
      <c r="V36" s="526" t="e">
        <f ca="1">+IF(AND(ISNUMBER(OFFSET('Sanitation Data'!$D$4,0,10*ROW('Sanitation Data'!D30))),'Data Summary'!CK36="Yes"),100-OFFSET('Sanitation Data'!$D$4,0,10*ROW('Sanitation Data'!D30)),NA())</f>
        <v>#N/A</v>
      </c>
      <c r="W36" s="526" t="e">
        <f ca="1">+IF(AND(ISNUMBER(OFFSET('Sanitation Data'!$D$6,0,10*ROW('Sanitation Data'!D30))),'Data Summary'!CL36="Yes"),OFFSET('Sanitation Data'!$D$6,0,10*ROW('Sanitation Data'!D30)),NA())</f>
        <v>#N/A</v>
      </c>
      <c r="X36" s="526" t="e">
        <f ca="1">+IF(AND(ISNUMBER(OFFSET('Sanitation Data'!$D$10,0,10*ROW('Sanitation Data'!D30))),'Data Summary'!CM36="Yes"),OFFSET('Sanitation Data'!$D$10,0,10*ROW('Sanitation Data'!D30)),NA())</f>
        <v>#N/A</v>
      </c>
      <c r="Y36" s="526" t="e">
        <f ca="1">+IF(AND(ISNUMBER(OFFSET('Sanitation Data'!$D$11,0,10*ROW('Sanitation Data'!D30))),'Data Summary'!CN36="Yes"),OFFSET('Sanitation Data'!$D$11,0,10*ROW('Sanitation Data'!D30)),NA())</f>
        <v>#N/A</v>
      </c>
      <c r="Z36" s="526" t="e">
        <f ca="1">+IF(AND(ISNUMBER(OFFSET('Sanitation Data'!$D$12,0,10*ROW('Sanitation Data'!D30))),'Data Summary'!CO36="Yes"),OFFSET('Sanitation Data'!$D$12,0,10*ROW('Sanitation Data'!D30)),NA())</f>
        <v>#N/A</v>
      </c>
      <c r="AA36" s="526" t="e">
        <f ca="1">+IF(AND(ISNUMBER(OFFSET('Sanitation Data'!$E$4,0,10*ROW('Sanitation Data'!E30))),'Data Summary'!CP36="Yes"),100-OFFSET('Sanitation Data'!$E$4,0,10*ROW('Sanitation Data'!E30)),NA())</f>
        <v>#N/A</v>
      </c>
      <c r="AB36" s="526" t="e">
        <f ca="1">+IF(AND(ISNUMBER(OFFSET('Sanitation Data'!$E$6,0,10*ROW('Sanitation Data'!E30))),'Data Summary'!CQ36="Yes"),OFFSET('Sanitation Data'!$E$6,0,10*ROW('Sanitation Data'!E30)),NA())</f>
        <v>#N/A</v>
      </c>
      <c r="AC36" s="526" t="e">
        <f ca="1">+IF(AND(ISNUMBER(OFFSET('Sanitation Data'!$E$10,0,10*ROW('Sanitation Data'!E30))),'Data Summary'!CR36="Yes"),OFFSET('Sanitation Data'!$E$10,0,10*ROW('Sanitation Data'!E30)),NA())</f>
        <v>#N/A</v>
      </c>
      <c r="AD36" s="526" t="e">
        <f ca="1">+IF(AND(ISNUMBER(OFFSET('Sanitation Data'!$E$11,0,10*ROW('Sanitation Data'!E30))),'Data Summary'!CS36="Yes"),OFFSET('Sanitation Data'!$E$11,0,10*ROW('Sanitation Data'!E30)),NA())</f>
        <v>#N/A</v>
      </c>
      <c r="AE36" s="526" t="e">
        <f ca="1">+IF(AND(ISNUMBER(OFFSET('Sanitation Data'!$E$12,0,10*ROW('Sanitation Data'!E30))),'Data Summary'!CT36="Yes"),OFFSET('Sanitation Data'!$E$12,0,10*ROW('Sanitation Data'!E30)),NA())</f>
        <v>#N/A</v>
      </c>
      <c r="AF36" s="526" t="e">
        <f ca="1">+IF(AND(ISNUMBER(OFFSET('Sanitation Data'!$F$4,0,10*ROW('Sanitation Data'!F30))),'Data Summary'!CU36="Yes"),100-OFFSET('Sanitation Data'!$F$4,0,10*ROW('Sanitation Data'!F30)),NA())</f>
        <v>#N/A</v>
      </c>
      <c r="AG36" s="526" t="e">
        <f ca="1">+IF(AND(ISNUMBER(OFFSET('Sanitation Data'!$F$6,0,10*ROW('Sanitation Data'!F30))),'Data Summary'!CV36="Yes"),OFFSET('Sanitation Data'!$F$6,0,10*ROW('Sanitation Data'!F30)),NA())</f>
        <v>#N/A</v>
      </c>
      <c r="AH36" s="526" t="e">
        <f ca="1">+IF(AND(ISNUMBER(OFFSET('Sanitation Data'!$F$10,0,10*ROW('Sanitation Data'!F30))),'Data Summary'!CW36="Yes"),OFFSET('Sanitation Data'!$F$10,0,10*ROW('Sanitation Data'!F30)),NA())</f>
        <v>#N/A</v>
      </c>
      <c r="AI36" s="526" t="e">
        <f ca="1">+IF(AND(ISNUMBER(OFFSET('Sanitation Data'!$F$11,0,10*ROW('Sanitation Data'!F30))),'Data Summary'!CX36="Yes"),OFFSET('Sanitation Data'!$F$11,0,10*ROW('Sanitation Data'!F30)),NA())</f>
        <v>#N/A</v>
      </c>
      <c r="AJ36" s="526" t="e">
        <f ca="1">+IF(AND(ISNUMBER(OFFSET('Sanitation Data'!$F$12,0,10*ROW('Sanitation Data'!F30))),'Data Summary'!CY36="Yes"),OFFSET('Sanitation Data'!$F$12,0,10*ROW('Sanitation Data'!F30)),NA())</f>
        <v>#N/A</v>
      </c>
      <c r="AK36" s="526" t="e">
        <f ca="1">+IF(AND(ISNUMBER(OFFSET('Sanitation Data'!$G$4,0,10*ROW('Sanitation Data'!G30))),'Data Summary'!CZ36="Yes"),100-OFFSET('Sanitation Data'!$G$4,0,10*ROW('Sanitation Data'!G30)),NA())</f>
        <v>#N/A</v>
      </c>
      <c r="AL36" s="526" t="e">
        <f ca="1">+IF(AND(ISNUMBER(OFFSET('Sanitation Data'!$G$6,0,10*ROW('Sanitation Data'!G30))),'Data Summary'!DA36="Yes"),OFFSET('Sanitation Data'!$G$6,0,10*ROW('Sanitation Data'!G30)),NA())</f>
        <v>#N/A</v>
      </c>
      <c r="AM36" s="526" t="e">
        <f ca="1">+IF(AND(ISNUMBER(OFFSET('Sanitation Data'!$G$10,0,10*ROW('Sanitation Data'!G30))),'Data Summary'!DB36="Yes"),OFFSET('Sanitation Data'!$G$10,0,10*ROW('Sanitation Data'!G30)),NA())</f>
        <v>#N/A</v>
      </c>
      <c r="AN36" s="526" t="e">
        <f ca="1">+IF(AND(ISNUMBER(OFFSET('Sanitation Data'!$G$11,0,10*ROW('Sanitation Data'!G30))),'Data Summary'!DC36="Yes"),OFFSET('Sanitation Data'!$G$11,0,10*ROW('Sanitation Data'!G30)),NA())</f>
        <v>#N/A</v>
      </c>
      <c r="AO36" s="526" t="e">
        <f ca="1">+IF(AND(ISNUMBER(OFFSET('Sanitation Data'!$G$12,0,10*ROW('Sanitation Data'!G30))),'Data Summary'!DD36="Yes"),OFFSET('Sanitation Data'!$G$12,0,10*ROW('Sanitation Data'!G30)),NA())</f>
        <v>#N/A</v>
      </c>
      <c r="AP36" s="526" t="e">
        <f ca="1">+IF(AND(ISNUMBER(OFFSET('Sanitation Data'!$H$4,0,10*ROW('Sanitation Data'!H30))),'Data Summary'!DE36="Yes"),100-OFFSET('Sanitation Data'!$H$4,0,10*ROW('Sanitation Data'!H30)),NA())</f>
        <v>#N/A</v>
      </c>
      <c r="AQ36" s="526" t="e">
        <f ca="1">+IF(AND(ISNUMBER(OFFSET('Sanitation Data'!$H$6,0,10*ROW('Sanitation Data'!H30))),'Data Summary'!DF36="Yes"),OFFSET('Sanitation Data'!$H$6,0,10*ROW('Sanitation Data'!H30)),NA())</f>
        <v>#N/A</v>
      </c>
      <c r="AR36" s="526" t="e">
        <f ca="1">+IF(AND(ISNUMBER(OFFSET('Sanitation Data'!$H$10,0,10*ROW('Sanitation Data'!H30))),'Data Summary'!DG36="Yes"),OFFSET('Sanitation Data'!$H$10,0,10*ROW('Sanitation Data'!H30)),NA())</f>
        <v>#N/A</v>
      </c>
      <c r="AS36" s="526" t="e">
        <f ca="1">+IF(AND(ISNUMBER(OFFSET('Sanitation Data'!$H$11,0,10*ROW('Sanitation Data'!H30))),'Data Summary'!DH36="Yes"),OFFSET('Sanitation Data'!$H$11,0,10*ROW('Sanitation Data'!H30)),NA())</f>
        <v>#N/A</v>
      </c>
      <c r="AT36" s="526" t="e">
        <f ca="1">+IF(AND(ISNUMBER(OFFSET('Sanitation Data'!$H$12,0,10*ROW('Sanitation Data'!H30))),'Data Summary'!DI36="Yes"),OFFSET('Sanitation Data'!$H$12,0,10*ROW('Sanitation Data'!H30)),NA())</f>
        <v>#N/A</v>
      </c>
      <c r="AU36" s="526" t="e">
        <f ca="1">+IF(AND(ISNUMBER(OFFSET('Sanitation Data'!$I$4,0,10*ROW('Sanitation Data'!I30))),'Data Summary'!DJ36="Yes"),100-OFFSET('Sanitation Data'!$I$4,0,10*ROW('Sanitation Data'!I30)),NA())</f>
        <v>#N/A</v>
      </c>
      <c r="AV36" s="526" t="e">
        <f ca="1">+IF(AND(ISNUMBER(OFFSET('Sanitation Data'!$I$6,0,10*ROW('Sanitation Data'!I30))),'Data Summary'!DK36="Yes"),OFFSET('Sanitation Data'!$I$6,0,10*ROW('Sanitation Data'!I30)),NA())</f>
        <v>#N/A</v>
      </c>
      <c r="AW36" s="526" t="e">
        <f ca="1">+IF(AND(ISNUMBER(OFFSET('Sanitation Data'!$I$10,0,10*ROW('Sanitation Data'!I30))),'Data Summary'!DL36="Yes"),OFFSET('Sanitation Data'!$I$10,0,10*ROW('Sanitation Data'!I30)),NA())</f>
        <v>#N/A</v>
      </c>
      <c r="AX36" s="526" t="e">
        <f ca="1">+IF(AND(ISNUMBER(OFFSET('Sanitation Data'!$I$11,0,10*ROW('Sanitation Data'!I30))),'Data Summary'!DM36="Yes"),OFFSET('Sanitation Data'!$I$11,0,10*ROW('Sanitation Data'!I30)),NA())</f>
        <v>#N/A</v>
      </c>
      <c r="AY36" s="526" t="e">
        <f ca="1">+IF(AND(ISNUMBER(OFFSET('Sanitation Data'!$I$12,0,10*ROW('Sanitation Data'!I30))),'Data Summary'!DN36="Yes"),OFFSET('Sanitation Data'!$I$12,0,10*ROW('Sanitation Data'!I30)),NA())</f>
        <v>#N/A</v>
      </c>
      <c r="AZ36" s="527" t="e">
        <f ca="1">+IF(AND(ISNUMBER(OFFSET('Hygiene Data'!$D$5,0,10*ROW('Hygiene Data'!D30))),'Data Summary'!DO36="Yes"),OFFSET('Hygiene Data'!$D$5,0,10*ROW('Hygiene Data'!D30)),NA())</f>
        <v>#N/A</v>
      </c>
      <c r="BA36" s="527" t="e">
        <f ca="1">+IF(AND(ISNUMBER(OFFSET('Hygiene Data'!$D$7,0,10*ROW('Hygiene Data'!D30))),'Data Summary'!DP36="Yes"),OFFSET('Hygiene Data'!$D$7,0,10*ROW('Hygiene Data'!D30)),NA())</f>
        <v>#N/A</v>
      </c>
      <c r="BB36" s="527" t="e">
        <f ca="1">+IF(AND(ISNUMBER(OFFSET('Hygiene Data'!$D$9,0,10*ROW('Hygiene Data'!D30))),'Data Summary'!DQ36="Yes"),OFFSET('Hygiene Data'!$D$9,0,10*ROW('Hygiene Data'!D30)),NA())</f>
        <v>#N/A</v>
      </c>
      <c r="BC36" s="527" t="e">
        <f ca="1">+IF(AND(ISNUMBER(OFFSET('Hygiene Data'!$E$5,0,10*ROW('Hygiene Data'!E30))),'Data Summary'!DR36="Yes"),OFFSET('Hygiene Data'!$E$5,0,10*ROW('Hygiene Data'!E30)),NA())</f>
        <v>#N/A</v>
      </c>
      <c r="BD36" s="527" t="e">
        <f ca="1">+IF(AND(ISNUMBER(OFFSET('Hygiene Data'!$E$7,0,10*ROW('Hygiene Data'!E30))),'Data Summary'!DS36="Yes"),OFFSET('Hygiene Data'!$E$7,0,10*ROW('Hygiene Data'!E30)),NA())</f>
        <v>#N/A</v>
      </c>
      <c r="BE36" s="527" t="e">
        <f ca="1">+IF(AND(ISNUMBER(OFFSET('Hygiene Data'!$E$9,0,10*ROW('Hygiene Data'!E30))),'Data Summary'!DT36="Yes"),OFFSET('Hygiene Data'!$E$9,0,10*ROW('Hygiene Data'!E30)),NA())</f>
        <v>#N/A</v>
      </c>
      <c r="BF36" s="527" t="e">
        <f ca="1">+IF(AND(ISNUMBER(OFFSET('Hygiene Data'!$F$5,0,10*ROW('Hygiene Data'!F30))),'Data Summary'!DU36="Yes"),OFFSET('Hygiene Data'!$F$5,0,10*ROW('Hygiene Data'!F30)),NA())</f>
        <v>#N/A</v>
      </c>
      <c r="BG36" s="527" t="e">
        <f ca="1">+IF(AND(ISNUMBER(OFFSET('Hygiene Data'!$F$7,0,10*ROW('Hygiene Data'!F30))),'Data Summary'!DV36="Yes"),OFFSET('Hygiene Data'!$F$7,0,10*ROW('Hygiene Data'!F30)),NA())</f>
        <v>#N/A</v>
      </c>
      <c r="BH36" s="527" t="e">
        <f ca="1">+IF(AND(ISNUMBER(OFFSET('Hygiene Data'!$F$9,0,10*ROW('Hygiene Data'!F30))),'Data Summary'!DW36="Yes"),OFFSET('Hygiene Data'!$F$9,0,10*ROW('Hygiene Data'!F30)),NA())</f>
        <v>#N/A</v>
      </c>
      <c r="BI36" s="527" t="e">
        <f ca="1">+IF(AND(ISNUMBER(OFFSET('Hygiene Data'!$G$5,0,10*ROW('Hygiene Data'!G30))),'Data Summary'!DX36="Yes"),OFFSET('Hygiene Data'!$G$5,0,10*ROW('Hygiene Data'!G30)),NA())</f>
        <v>#N/A</v>
      </c>
      <c r="BJ36" s="527" t="e">
        <f ca="1">+IF(AND(ISNUMBER(OFFSET('Hygiene Data'!$G$7,0,10*ROW('Hygiene Data'!G30))),'Data Summary'!DY36="Yes"),OFFSET('Hygiene Data'!$G$7,0,10*ROW('Hygiene Data'!G30)),NA())</f>
        <v>#N/A</v>
      </c>
      <c r="BK36" s="527" t="e">
        <f ca="1">+IF(AND(ISNUMBER(OFFSET('Hygiene Data'!$G$9,0,10*ROW('Hygiene Data'!G30))),'Data Summary'!DZ36="Yes"),OFFSET('Hygiene Data'!$G$9,0,10*ROW('Hygiene Data'!G30)),NA())</f>
        <v>#N/A</v>
      </c>
      <c r="BL36" s="527" t="e">
        <f ca="1">+IF(AND(ISNUMBER(OFFSET('Hygiene Data'!$H$5,0,10*ROW('Hygiene Data'!H30))),'Data Summary'!EA36="Yes"),OFFSET('Hygiene Data'!$H$5,0,10*ROW('Hygiene Data'!H30)),NA())</f>
        <v>#N/A</v>
      </c>
      <c r="BM36" s="527" t="e">
        <f ca="1">+IF(AND(ISNUMBER(OFFSET('Hygiene Data'!$H$7,0,10*ROW('Hygiene Data'!H30))),'Data Summary'!EB36="Yes"),OFFSET('Hygiene Data'!$H$7,0,10*ROW('Hygiene Data'!H30)),NA())</f>
        <v>#N/A</v>
      </c>
      <c r="BN36" s="527" t="e">
        <f ca="1">+IF(AND(ISNUMBER(OFFSET('Hygiene Data'!$H$9,0,10*ROW('Hygiene Data'!H30))),'Data Summary'!EC36="Yes"),OFFSET('Hygiene Data'!$H$9,0,10*ROW('Hygiene Data'!H30)),NA())</f>
        <v>#N/A</v>
      </c>
      <c r="BO36" s="527" t="e">
        <f ca="1">+IF(AND(ISNUMBER(OFFSET('Hygiene Data'!$I$5,0,10*ROW('Hygiene Data'!I30))),'Data Summary'!ED36="Yes"),OFFSET('Hygiene Data'!$I$5,0,10*ROW('Hygiene Data'!I30)),NA())</f>
        <v>#N/A</v>
      </c>
      <c r="BP36" s="527" t="e">
        <f ca="1">+IF(AND(ISNUMBER(OFFSET('Hygiene Data'!$I$7,0,10*ROW('Hygiene Data'!I30))),'Data Summary'!EE36="Yes"),OFFSET('Hygiene Data'!$I$7,0,10*ROW('Hygiene Data'!I30)),NA())</f>
        <v>#N/A</v>
      </c>
      <c r="BQ36" s="527" t="e">
        <f ca="1">+IF(AND(ISNUMBER(OFFSET('Hygiene Data'!$I$9,0,10*ROW('Hygiene Data'!I30))),'Data Summary'!EF36="Yes"),OFFSET('Hygiene Data'!$I$9,0,10*ROW('Hygiene Data'!I30)),NA())</f>
        <v>#N/A</v>
      </c>
    </row>
    <row r="37" spans="1:69" x14ac:dyDescent="0.25">
      <c r="A37" s="523" t="e">
        <f ca="1">+RIGHT('Data Summary'!A37,LEN('Data Summary'!A37)-9)</f>
        <v>#VALUE!</v>
      </c>
      <c r="B37" s="497" t="str">
        <f ca="1">+IF(ISTEXT('Data Summary'!B37),'Data Summary'!B37,"")</f>
        <v/>
      </c>
      <c r="C37" s="524" t="e">
        <f ca="1">+VALUE('Data Summary'!C37)</f>
        <v>#VALUE!</v>
      </c>
      <c r="D37" s="525" t="e">
        <f ca="1">+IF(AND(ISNUMBER(OFFSET('Water Data'!$D$4,0,10*ROW('Water Data'!D31))),'Data Summary'!BS37="Yes"),100-OFFSET('Water Data'!$D$4,0,10*ROW('Water Data'!D31)),NA())</f>
        <v>#N/A</v>
      </c>
      <c r="E37" s="525" t="e">
        <f ca="1">+IF(AND(ISNUMBER(OFFSET('Water Data'!$D$6,0,10*ROW('Water Data'!D31))),'Data Summary'!BT37="Yes"),OFFSET('Water Data'!$D$6,0,10*ROW('Water Data'!D31)),NA())</f>
        <v>#N/A</v>
      </c>
      <c r="F37" s="525" t="e">
        <f ca="1">+IF(AND(ISNUMBER(OFFSET('Water Data'!$D$9,0,10*ROW('Water Data'!D31))),'Data Summary'!BU37="Yes"),OFFSET('Water Data'!$D$9,0,10*ROW('Water Data'!D31)),NA())</f>
        <v>#N/A</v>
      </c>
      <c r="G37" s="525" t="e">
        <f ca="1">+IF(AND(ISNUMBER(OFFSET('Water Data'!$E$4,0,10*ROW('Water Data'!E31))),'Data Summary'!BV37="Yes"),100-OFFSET('Water Data'!$E$4,0,10*ROW('Water Data'!E31)),NA())</f>
        <v>#N/A</v>
      </c>
      <c r="H37" s="525" t="e">
        <f ca="1">+IF(AND(ISNUMBER(OFFSET('Water Data'!$E$6,0,10*ROW('Water Data'!E31))),'Data Summary'!BW37="Yes"),OFFSET('Water Data'!$E$6,0,10*ROW('Water Data'!E31)),NA())</f>
        <v>#N/A</v>
      </c>
      <c r="I37" s="525" t="e">
        <f ca="1">+IF(AND(ISNUMBER(OFFSET('Water Data'!$E$9,0,10*ROW('Water Data'!E31))),'Data Summary'!BX37="Yes"),OFFSET('Water Data'!$E$9,0,10*ROW('Water Data'!E31)),NA())</f>
        <v>#N/A</v>
      </c>
      <c r="J37" s="525" t="e">
        <f ca="1">+IF(AND(ISNUMBER(OFFSET('Water Data'!$F$4,0,10*ROW('Water Data'!F31))),'Data Summary'!BY37="Yes"),100-OFFSET('Water Data'!$F$4,0,10*ROW('Water Data'!F31)),NA())</f>
        <v>#N/A</v>
      </c>
      <c r="K37" s="525" t="e">
        <f ca="1">+IF(AND(ISNUMBER(OFFSET('Water Data'!$F$6,0,10*ROW('Water Data'!F31))),'Data Summary'!BZ37="Yes"),OFFSET('Water Data'!$F$6,0,10*ROW('Water Data'!F31)),NA())</f>
        <v>#N/A</v>
      </c>
      <c r="L37" s="525" t="e">
        <f ca="1">+IF(AND(ISNUMBER(OFFSET('Water Data'!$F$9,0,10*ROW('Water Data'!F31))),'Data Summary'!CA37="Yes"),OFFSET('Water Data'!$F$9,0,10*ROW('Water Data'!F31)),NA())</f>
        <v>#N/A</v>
      </c>
      <c r="M37" s="525" t="e">
        <f ca="1">+IF(AND(ISNUMBER(OFFSET('Water Data'!$G$4,0,10*ROW('Water Data'!G31))),'Data Summary'!CB37="Yes"),100-OFFSET('Water Data'!$G$4,0,10*ROW('Water Data'!G31)),NA())</f>
        <v>#N/A</v>
      </c>
      <c r="N37" s="525" t="e">
        <f ca="1">+IF(AND(ISNUMBER(OFFSET('Water Data'!$G$6,0,10*ROW('Water Data'!G31))),'Data Summary'!CC37="Yes"),OFFSET('Water Data'!$G$6,0,10*ROW('Water Data'!G31)),NA())</f>
        <v>#N/A</v>
      </c>
      <c r="O37" s="525" t="e">
        <f ca="1">+IF(AND(ISNUMBER(OFFSET('Water Data'!$G$9,0,10*ROW('Water Data'!G31))),'Data Summary'!CD37="Yes"),OFFSET('Water Data'!$G$9,0,10*ROW('Water Data'!G31)),NA())</f>
        <v>#N/A</v>
      </c>
      <c r="P37" s="525" t="e">
        <f ca="1">+IF(AND(ISNUMBER(OFFSET('Water Data'!$H$4,0,10*ROW('Water Data'!H31))),'Data Summary'!CE37="Yes"),100-OFFSET('Water Data'!$H$4,0,10*ROW('Water Data'!H31)),NA())</f>
        <v>#N/A</v>
      </c>
      <c r="Q37" s="525" t="e">
        <f ca="1">+IF(AND(ISNUMBER(OFFSET('Water Data'!$H$6,0,10*ROW('Water Data'!H31))),'Data Summary'!CF37="Yes"),OFFSET('Water Data'!$H$6,0,10*ROW('Water Data'!H31)),NA())</f>
        <v>#N/A</v>
      </c>
      <c r="R37" s="525" t="e">
        <f ca="1">+IF(AND(ISNUMBER(OFFSET('Water Data'!$H$9,0,10*ROW('Water Data'!H31))),'Data Summary'!CG37="Yes"),OFFSET('Water Data'!$H$9,0,10*ROW('Water Data'!H31)),NA())</f>
        <v>#N/A</v>
      </c>
      <c r="S37" s="525" t="e">
        <f ca="1">+IF(AND(ISNUMBER(OFFSET('Water Data'!$I$4,0,10*ROW('Water Data'!I31))),'Data Summary'!CH37="Yes"),100-OFFSET('Water Data'!$I$4,0,10*ROW('Water Data'!I31)),NA())</f>
        <v>#N/A</v>
      </c>
      <c r="T37" s="525" t="e">
        <f ca="1">+IF(AND(ISNUMBER(OFFSET('Water Data'!$I$6,0,10*ROW('Water Data'!I31))),'Data Summary'!CI37="Yes"),OFFSET('Water Data'!$I$6,0,10*ROW('Water Data'!I31)),NA())</f>
        <v>#N/A</v>
      </c>
      <c r="U37" s="525" t="e">
        <f ca="1">+IF(AND(ISNUMBER(OFFSET('Water Data'!$I$9,0,10*ROW('Water Data'!I31))),'Data Summary'!CJ37="Yes"),OFFSET('Water Data'!$I$9,0,10*ROW('Water Data'!I31)),NA())</f>
        <v>#N/A</v>
      </c>
      <c r="V37" s="526" t="e">
        <f ca="1">+IF(AND(ISNUMBER(OFFSET('Sanitation Data'!$D$4,0,10*ROW('Sanitation Data'!D31))),'Data Summary'!CK37="Yes"),100-OFFSET('Sanitation Data'!$D$4,0,10*ROW('Sanitation Data'!D31)),NA())</f>
        <v>#N/A</v>
      </c>
      <c r="W37" s="526" t="e">
        <f ca="1">+IF(AND(ISNUMBER(OFFSET('Sanitation Data'!$D$6,0,10*ROW('Sanitation Data'!D31))),'Data Summary'!CL37="Yes"),OFFSET('Sanitation Data'!$D$6,0,10*ROW('Sanitation Data'!D31)),NA())</f>
        <v>#N/A</v>
      </c>
      <c r="X37" s="526" t="e">
        <f ca="1">+IF(AND(ISNUMBER(OFFSET('Sanitation Data'!$D$10,0,10*ROW('Sanitation Data'!D31))),'Data Summary'!CM37="Yes"),OFFSET('Sanitation Data'!$D$10,0,10*ROW('Sanitation Data'!D31)),NA())</f>
        <v>#N/A</v>
      </c>
      <c r="Y37" s="526" t="e">
        <f ca="1">+IF(AND(ISNUMBER(OFFSET('Sanitation Data'!$D$11,0,10*ROW('Sanitation Data'!D31))),'Data Summary'!CN37="Yes"),OFFSET('Sanitation Data'!$D$11,0,10*ROW('Sanitation Data'!D31)),NA())</f>
        <v>#N/A</v>
      </c>
      <c r="Z37" s="526" t="e">
        <f ca="1">+IF(AND(ISNUMBER(OFFSET('Sanitation Data'!$D$12,0,10*ROW('Sanitation Data'!D31))),'Data Summary'!CO37="Yes"),OFFSET('Sanitation Data'!$D$12,0,10*ROW('Sanitation Data'!D31)),NA())</f>
        <v>#N/A</v>
      </c>
      <c r="AA37" s="526" t="e">
        <f ca="1">+IF(AND(ISNUMBER(OFFSET('Sanitation Data'!$E$4,0,10*ROW('Sanitation Data'!E31))),'Data Summary'!CP37="Yes"),100-OFFSET('Sanitation Data'!$E$4,0,10*ROW('Sanitation Data'!E31)),NA())</f>
        <v>#N/A</v>
      </c>
      <c r="AB37" s="526" t="e">
        <f ca="1">+IF(AND(ISNUMBER(OFFSET('Sanitation Data'!$E$6,0,10*ROW('Sanitation Data'!E31))),'Data Summary'!CQ37="Yes"),OFFSET('Sanitation Data'!$E$6,0,10*ROW('Sanitation Data'!E31)),NA())</f>
        <v>#N/A</v>
      </c>
      <c r="AC37" s="526" t="e">
        <f ca="1">+IF(AND(ISNUMBER(OFFSET('Sanitation Data'!$E$10,0,10*ROW('Sanitation Data'!E31))),'Data Summary'!CR37="Yes"),OFFSET('Sanitation Data'!$E$10,0,10*ROW('Sanitation Data'!E31)),NA())</f>
        <v>#N/A</v>
      </c>
      <c r="AD37" s="526" t="e">
        <f ca="1">+IF(AND(ISNUMBER(OFFSET('Sanitation Data'!$E$11,0,10*ROW('Sanitation Data'!E31))),'Data Summary'!CS37="Yes"),OFFSET('Sanitation Data'!$E$11,0,10*ROW('Sanitation Data'!E31)),NA())</f>
        <v>#N/A</v>
      </c>
      <c r="AE37" s="526" t="e">
        <f ca="1">+IF(AND(ISNUMBER(OFFSET('Sanitation Data'!$E$12,0,10*ROW('Sanitation Data'!E31))),'Data Summary'!CT37="Yes"),OFFSET('Sanitation Data'!$E$12,0,10*ROW('Sanitation Data'!E31)),NA())</f>
        <v>#N/A</v>
      </c>
      <c r="AF37" s="526" t="e">
        <f ca="1">+IF(AND(ISNUMBER(OFFSET('Sanitation Data'!$F$4,0,10*ROW('Sanitation Data'!F31))),'Data Summary'!CU37="Yes"),100-OFFSET('Sanitation Data'!$F$4,0,10*ROW('Sanitation Data'!F31)),NA())</f>
        <v>#N/A</v>
      </c>
      <c r="AG37" s="526" t="e">
        <f ca="1">+IF(AND(ISNUMBER(OFFSET('Sanitation Data'!$F$6,0,10*ROW('Sanitation Data'!F31))),'Data Summary'!CV37="Yes"),OFFSET('Sanitation Data'!$F$6,0,10*ROW('Sanitation Data'!F31)),NA())</f>
        <v>#N/A</v>
      </c>
      <c r="AH37" s="526" t="e">
        <f ca="1">+IF(AND(ISNUMBER(OFFSET('Sanitation Data'!$F$10,0,10*ROW('Sanitation Data'!F31))),'Data Summary'!CW37="Yes"),OFFSET('Sanitation Data'!$F$10,0,10*ROW('Sanitation Data'!F31)),NA())</f>
        <v>#N/A</v>
      </c>
      <c r="AI37" s="526" t="e">
        <f ca="1">+IF(AND(ISNUMBER(OFFSET('Sanitation Data'!$F$11,0,10*ROW('Sanitation Data'!F31))),'Data Summary'!CX37="Yes"),OFFSET('Sanitation Data'!$F$11,0,10*ROW('Sanitation Data'!F31)),NA())</f>
        <v>#N/A</v>
      </c>
      <c r="AJ37" s="526" t="e">
        <f ca="1">+IF(AND(ISNUMBER(OFFSET('Sanitation Data'!$F$12,0,10*ROW('Sanitation Data'!F31))),'Data Summary'!CY37="Yes"),OFFSET('Sanitation Data'!$F$12,0,10*ROW('Sanitation Data'!F31)),NA())</f>
        <v>#N/A</v>
      </c>
      <c r="AK37" s="526" t="e">
        <f ca="1">+IF(AND(ISNUMBER(OFFSET('Sanitation Data'!$G$4,0,10*ROW('Sanitation Data'!G31))),'Data Summary'!CZ37="Yes"),100-OFFSET('Sanitation Data'!$G$4,0,10*ROW('Sanitation Data'!G31)),NA())</f>
        <v>#N/A</v>
      </c>
      <c r="AL37" s="526" t="e">
        <f ca="1">+IF(AND(ISNUMBER(OFFSET('Sanitation Data'!$G$6,0,10*ROW('Sanitation Data'!G31))),'Data Summary'!DA37="Yes"),OFFSET('Sanitation Data'!$G$6,0,10*ROW('Sanitation Data'!G31)),NA())</f>
        <v>#N/A</v>
      </c>
      <c r="AM37" s="526" t="e">
        <f ca="1">+IF(AND(ISNUMBER(OFFSET('Sanitation Data'!$G$10,0,10*ROW('Sanitation Data'!G31))),'Data Summary'!DB37="Yes"),OFFSET('Sanitation Data'!$G$10,0,10*ROW('Sanitation Data'!G31)),NA())</f>
        <v>#N/A</v>
      </c>
      <c r="AN37" s="526" t="e">
        <f ca="1">+IF(AND(ISNUMBER(OFFSET('Sanitation Data'!$G$11,0,10*ROW('Sanitation Data'!G31))),'Data Summary'!DC37="Yes"),OFFSET('Sanitation Data'!$G$11,0,10*ROW('Sanitation Data'!G31)),NA())</f>
        <v>#N/A</v>
      </c>
      <c r="AO37" s="526" t="e">
        <f ca="1">+IF(AND(ISNUMBER(OFFSET('Sanitation Data'!$G$12,0,10*ROW('Sanitation Data'!G31))),'Data Summary'!DD37="Yes"),OFFSET('Sanitation Data'!$G$12,0,10*ROW('Sanitation Data'!G31)),NA())</f>
        <v>#N/A</v>
      </c>
      <c r="AP37" s="526" t="e">
        <f ca="1">+IF(AND(ISNUMBER(OFFSET('Sanitation Data'!$H$4,0,10*ROW('Sanitation Data'!H31))),'Data Summary'!DE37="Yes"),100-OFFSET('Sanitation Data'!$H$4,0,10*ROW('Sanitation Data'!H31)),NA())</f>
        <v>#N/A</v>
      </c>
      <c r="AQ37" s="526" t="e">
        <f ca="1">+IF(AND(ISNUMBER(OFFSET('Sanitation Data'!$H$6,0,10*ROW('Sanitation Data'!H31))),'Data Summary'!DF37="Yes"),OFFSET('Sanitation Data'!$H$6,0,10*ROW('Sanitation Data'!H31)),NA())</f>
        <v>#N/A</v>
      </c>
      <c r="AR37" s="526" t="e">
        <f ca="1">+IF(AND(ISNUMBER(OFFSET('Sanitation Data'!$H$10,0,10*ROW('Sanitation Data'!H31))),'Data Summary'!DG37="Yes"),OFFSET('Sanitation Data'!$H$10,0,10*ROW('Sanitation Data'!H31)),NA())</f>
        <v>#N/A</v>
      </c>
      <c r="AS37" s="526" t="e">
        <f ca="1">+IF(AND(ISNUMBER(OFFSET('Sanitation Data'!$H$11,0,10*ROW('Sanitation Data'!H31))),'Data Summary'!DH37="Yes"),OFFSET('Sanitation Data'!$H$11,0,10*ROW('Sanitation Data'!H31)),NA())</f>
        <v>#N/A</v>
      </c>
      <c r="AT37" s="526" t="e">
        <f ca="1">+IF(AND(ISNUMBER(OFFSET('Sanitation Data'!$H$12,0,10*ROW('Sanitation Data'!H31))),'Data Summary'!DI37="Yes"),OFFSET('Sanitation Data'!$H$12,0,10*ROW('Sanitation Data'!H31)),NA())</f>
        <v>#N/A</v>
      </c>
      <c r="AU37" s="526" t="e">
        <f ca="1">+IF(AND(ISNUMBER(OFFSET('Sanitation Data'!$I$4,0,10*ROW('Sanitation Data'!I31))),'Data Summary'!DJ37="Yes"),100-OFFSET('Sanitation Data'!$I$4,0,10*ROW('Sanitation Data'!I31)),NA())</f>
        <v>#N/A</v>
      </c>
      <c r="AV37" s="526" t="e">
        <f ca="1">+IF(AND(ISNUMBER(OFFSET('Sanitation Data'!$I$6,0,10*ROW('Sanitation Data'!I31))),'Data Summary'!DK37="Yes"),OFFSET('Sanitation Data'!$I$6,0,10*ROW('Sanitation Data'!I31)),NA())</f>
        <v>#N/A</v>
      </c>
      <c r="AW37" s="526" t="e">
        <f ca="1">+IF(AND(ISNUMBER(OFFSET('Sanitation Data'!$I$10,0,10*ROW('Sanitation Data'!I31))),'Data Summary'!DL37="Yes"),OFFSET('Sanitation Data'!$I$10,0,10*ROW('Sanitation Data'!I31)),NA())</f>
        <v>#N/A</v>
      </c>
      <c r="AX37" s="526" t="e">
        <f ca="1">+IF(AND(ISNUMBER(OFFSET('Sanitation Data'!$I$11,0,10*ROW('Sanitation Data'!I31))),'Data Summary'!DM37="Yes"),OFFSET('Sanitation Data'!$I$11,0,10*ROW('Sanitation Data'!I31)),NA())</f>
        <v>#N/A</v>
      </c>
      <c r="AY37" s="526" t="e">
        <f ca="1">+IF(AND(ISNUMBER(OFFSET('Sanitation Data'!$I$12,0,10*ROW('Sanitation Data'!I31))),'Data Summary'!DN37="Yes"),OFFSET('Sanitation Data'!$I$12,0,10*ROW('Sanitation Data'!I31)),NA())</f>
        <v>#N/A</v>
      </c>
      <c r="AZ37" s="527" t="e">
        <f ca="1">+IF(AND(ISNUMBER(OFFSET('Hygiene Data'!$D$5,0,10*ROW('Hygiene Data'!D31))),'Data Summary'!DO37="Yes"),OFFSET('Hygiene Data'!$D$5,0,10*ROW('Hygiene Data'!D31)),NA())</f>
        <v>#N/A</v>
      </c>
      <c r="BA37" s="527" t="e">
        <f ca="1">+IF(AND(ISNUMBER(OFFSET('Hygiene Data'!$D$7,0,10*ROW('Hygiene Data'!D31))),'Data Summary'!DP37="Yes"),OFFSET('Hygiene Data'!$D$7,0,10*ROW('Hygiene Data'!D31)),NA())</f>
        <v>#N/A</v>
      </c>
      <c r="BB37" s="527" t="e">
        <f ca="1">+IF(AND(ISNUMBER(OFFSET('Hygiene Data'!$D$9,0,10*ROW('Hygiene Data'!D31))),'Data Summary'!DQ37="Yes"),OFFSET('Hygiene Data'!$D$9,0,10*ROW('Hygiene Data'!D31)),NA())</f>
        <v>#N/A</v>
      </c>
      <c r="BC37" s="527" t="e">
        <f ca="1">+IF(AND(ISNUMBER(OFFSET('Hygiene Data'!$E$5,0,10*ROW('Hygiene Data'!E31))),'Data Summary'!DR37="Yes"),OFFSET('Hygiene Data'!$E$5,0,10*ROW('Hygiene Data'!E31)),NA())</f>
        <v>#N/A</v>
      </c>
      <c r="BD37" s="527" t="e">
        <f ca="1">+IF(AND(ISNUMBER(OFFSET('Hygiene Data'!$E$7,0,10*ROW('Hygiene Data'!E31))),'Data Summary'!DS37="Yes"),OFFSET('Hygiene Data'!$E$7,0,10*ROW('Hygiene Data'!E31)),NA())</f>
        <v>#N/A</v>
      </c>
      <c r="BE37" s="527" t="e">
        <f ca="1">+IF(AND(ISNUMBER(OFFSET('Hygiene Data'!$E$9,0,10*ROW('Hygiene Data'!E31))),'Data Summary'!DT37="Yes"),OFFSET('Hygiene Data'!$E$9,0,10*ROW('Hygiene Data'!E31)),NA())</f>
        <v>#N/A</v>
      </c>
      <c r="BF37" s="527" t="e">
        <f ca="1">+IF(AND(ISNUMBER(OFFSET('Hygiene Data'!$F$5,0,10*ROW('Hygiene Data'!F31))),'Data Summary'!DU37="Yes"),OFFSET('Hygiene Data'!$F$5,0,10*ROW('Hygiene Data'!F31)),NA())</f>
        <v>#N/A</v>
      </c>
      <c r="BG37" s="527" t="e">
        <f ca="1">+IF(AND(ISNUMBER(OFFSET('Hygiene Data'!$F$7,0,10*ROW('Hygiene Data'!F31))),'Data Summary'!DV37="Yes"),OFFSET('Hygiene Data'!$F$7,0,10*ROW('Hygiene Data'!F31)),NA())</f>
        <v>#N/A</v>
      </c>
      <c r="BH37" s="527" t="e">
        <f ca="1">+IF(AND(ISNUMBER(OFFSET('Hygiene Data'!$F$9,0,10*ROW('Hygiene Data'!F31))),'Data Summary'!DW37="Yes"),OFFSET('Hygiene Data'!$F$9,0,10*ROW('Hygiene Data'!F31)),NA())</f>
        <v>#N/A</v>
      </c>
      <c r="BI37" s="527" t="e">
        <f ca="1">+IF(AND(ISNUMBER(OFFSET('Hygiene Data'!$G$5,0,10*ROW('Hygiene Data'!G31))),'Data Summary'!DX37="Yes"),OFFSET('Hygiene Data'!$G$5,0,10*ROW('Hygiene Data'!G31)),NA())</f>
        <v>#N/A</v>
      </c>
      <c r="BJ37" s="527" t="e">
        <f ca="1">+IF(AND(ISNUMBER(OFFSET('Hygiene Data'!$G$7,0,10*ROW('Hygiene Data'!G31))),'Data Summary'!DY37="Yes"),OFFSET('Hygiene Data'!$G$7,0,10*ROW('Hygiene Data'!G31)),NA())</f>
        <v>#N/A</v>
      </c>
      <c r="BK37" s="527" t="e">
        <f ca="1">+IF(AND(ISNUMBER(OFFSET('Hygiene Data'!$G$9,0,10*ROW('Hygiene Data'!G31))),'Data Summary'!DZ37="Yes"),OFFSET('Hygiene Data'!$G$9,0,10*ROW('Hygiene Data'!G31)),NA())</f>
        <v>#N/A</v>
      </c>
      <c r="BL37" s="527" t="e">
        <f ca="1">+IF(AND(ISNUMBER(OFFSET('Hygiene Data'!$H$5,0,10*ROW('Hygiene Data'!H31))),'Data Summary'!EA37="Yes"),OFFSET('Hygiene Data'!$H$5,0,10*ROW('Hygiene Data'!H31)),NA())</f>
        <v>#N/A</v>
      </c>
      <c r="BM37" s="527" t="e">
        <f ca="1">+IF(AND(ISNUMBER(OFFSET('Hygiene Data'!$H$7,0,10*ROW('Hygiene Data'!H31))),'Data Summary'!EB37="Yes"),OFFSET('Hygiene Data'!$H$7,0,10*ROW('Hygiene Data'!H31)),NA())</f>
        <v>#N/A</v>
      </c>
      <c r="BN37" s="527" t="e">
        <f ca="1">+IF(AND(ISNUMBER(OFFSET('Hygiene Data'!$H$9,0,10*ROW('Hygiene Data'!H31))),'Data Summary'!EC37="Yes"),OFFSET('Hygiene Data'!$H$9,0,10*ROW('Hygiene Data'!H31)),NA())</f>
        <v>#N/A</v>
      </c>
      <c r="BO37" s="527" t="e">
        <f ca="1">+IF(AND(ISNUMBER(OFFSET('Hygiene Data'!$I$5,0,10*ROW('Hygiene Data'!I31))),'Data Summary'!ED37="Yes"),OFFSET('Hygiene Data'!$I$5,0,10*ROW('Hygiene Data'!I31)),NA())</f>
        <v>#N/A</v>
      </c>
      <c r="BP37" s="527" t="e">
        <f ca="1">+IF(AND(ISNUMBER(OFFSET('Hygiene Data'!$I$7,0,10*ROW('Hygiene Data'!I31))),'Data Summary'!EE37="Yes"),OFFSET('Hygiene Data'!$I$7,0,10*ROW('Hygiene Data'!I31)),NA())</f>
        <v>#N/A</v>
      </c>
      <c r="BQ37" s="527" t="e">
        <f ca="1">+IF(AND(ISNUMBER(OFFSET('Hygiene Data'!$I$9,0,10*ROW('Hygiene Data'!I31))),'Data Summary'!EF37="Yes"),OFFSET('Hygiene Data'!$I$9,0,10*ROW('Hygiene Data'!I31)),NA())</f>
        <v>#N/A</v>
      </c>
    </row>
    <row r="38" spans="1:69" x14ac:dyDescent="0.25">
      <c r="A38" s="523" t="e">
        <f ca="1">+RIGHT('Data Summary'!A38,LEN('Data Summary'!A38)-9)</f>
        <v>#VALUE!</v>
      </c>
      <c r="B38" s="497" t="str">
        <f ca="1">+IF(ISTEXT('Data Summary'!B38),'Data Summary'!B38,"")</f>
        <v/>
      </c>
      <c r="C38" s="524" t="e">
        <f ca="1">+VALUE('Data Summary'!C38)</f>
        <v>#VALUE!</v>
      </c>
      <c r="D38" s="525" t="e">
        <f ca="1">+IF(AND(ISNUMBER(OFFSET('Water Data'!$D$4,0,10*ROW('Water Data'!D32))),'Data Summary'!BS38="Yes"),100-OFFSET('Water Data'!$D$4,0,10*ROW('Water Data'!D32)),NA())</f>
        <v>#N/A</v>
      </c>
      <c r="E38" s="525" t="e">
        <f ca="1">+IF(AND(ISNUMBER(OFFSET('Water Data'!$D$6,0,10*ROW('Water Data'!D32))),'Data Summary'!BT38="Yes"),OFFSET('Water Data'!$D$6,0,10*ROW('Water Data'!D32)),NA())</f>
        <v>#N/A</v>
      </c>
      <c r="F38" s="525" t="e">
        <f ca="1">+IF(AND(ISNUMBER(OFFSET('Water Data'!$D$9,0,10*ROW('Water Data'!D32))),'Data Summary'!BU38="Yes"),OFFSET('Water Data'!$D$9,0,10*ROW('Water Data'!D32)),NA())</f>
        <v>#N/A</v>
      </c>
      <c r="G38" s="525" t="e">
        <f ca="1">+IF(AND(ISNUMBER(OFFSET('Water Data'!$E$4,0,10*ROW('Water Data'!E32))),'Data Summary'!BV38="Yes"),100-OFFSET('Water Data'!$E$4,0,10*ROW('Water Data'!E32)),NA())</f>
        <v>#N/A</v>
      </c>
      <c r="H38" s="525" t="e">
        <f ca="1">+IF(AND(ISNUMBER(OFFSET('Water Data'!$E$6,0,10*ROW('Water Data'!E32))),'Data Summary'!BW38="Yes"),OFFSET('Water Data'!$E$6,0,10*ROW('Water Data'!E32)),NA())</f>
        <v>#N/A</v>
      </c>
      <c r="I38" s="525" t="e">
        <f ca="1">+IF(AND(ISNUMBER(OFFSET('Water Data'!$E$9,0,10*ROW('Water Data'!E32))),'Data Summary'!BX38="Yes"),OFFSET('Water Data'!$E$9,0,10*ROW('Water Data'!E32)),NA())</f>
        <v>#N/A</v>
      </c>
      <c r="J38" s="525" t="e">
        <f ca="1">+IF(AND(ISNUMBER(OFFSET('Water Data'!$F$4,0,10*ROW('Water Data'!F32))),'Data Summary'!BY38="Yes"),100-OFFSET('Water Data'!$F$4,0,10*ROW('Water Data'!F32)),NA())</f>
        <v>#N/A</v>
      </c>
      <c r="K38" s="525" t="e">
        <f ca="1">+IF(AND(ISNUMBER(OFFSET('Water Data'!$F$6,0,10*ROW('Water Data'!F32))),'Data Summary'!BZ38="Yes"),OFFSET('Water Data'!$F$6,0,10*ROW('Water Data'!F32)),NA())</f>
        <v>#N/A</v>
      </c>
      <c r="L38" s="525" t="e">
        <f ca="1">+IF(AND(ISNUMBER(OFFSET('Water Data'!$F$9,0,10*ROW('Water Data'!F32))),'Data Summary'!CA38="Yes"),OFFSET('Water Data'!$F$9,0,10*ROW('Water Data'!F32)),NA())</f>
        <v>#N/A</v>
      </c>
      <c r="M38" s="525" t="e">
        <f ca="1">+IF(AND(ISNUMBER(OFFSET('Water Data'!$G$4,0,10*ROW('Water Data'!G32))),'Data Summary'!CB38="Yes"),100-OFFSET('Water Data'!$G$4,0,10*ROW('Water Data'!G32)),NA())</f>
        <v>#N/A</v>
      </c>
      <c r="N38" s="525" t="e">
        <f ca="1">+IF(AND(ISNUMBER(OFFSET('Water Data'!$G$6,0,10*ROW('Water Data'!G32))),'Data Summary'!CC38="Yes"),OFFSET('Water Data'!$G$6,0,10*ROW('Water Data'!G32)),NA())</f>
        <v>#N/A</v>
      </c>
      <c r="O38" s="525" t="e">
        <f ca="1">+IF(AND(ISNUMBER(OFFSET('Water Data'!$G$9,0,10*ROW('Water Data'!G32))),'Data Summary'!CD38="Yes"),OFFSET('Water Data'!$G$9,0,10*ROW('Water Data'!G32)),NA())</f>
        <v>#N/A</v>
      </c>
      <c r="P38" s="525" t="e">
        <f ca="1">+IF(AND(ISNUMBER(OFFSET('Water Data'!$H$4,0,10*ROW('Water Data'!H32))),'Data Summary'!CE38="Yes"),100-OFFSET('Water Data'!$H$4,0,10*ROW('Water Data'!H32)),NA())</f>
        <v>#N/A</v>
      </c>
      <c r="Q38" s="525" t="e">
        <f ca="1">+IF(AND(ISNUMBER(OFFSET('Water Data'!$H$6,0,10*ROW('Water Data'!H32))),'Data Summary'!CF38="Yes"),OFFSET('Water Data'!$H$6,0,10*ROW('Water Data'!H32)),NA())</f>
        <v>#N/A</v>
      </c>
      <c r="R38" s="525" t="e">
        <f ca="1">+IF(AND(ISNUMBER(OFFSET('Water Data'!$H$9,0,10*ROW('Water Data'!H32))),'Data Summary'!CG38="Yes"),OFFSET('Water Data'!$H$9,0,10*ROW('Water Data'!H32)),NA())</f>
        <v>#N/A</v>
      </c>
      <c r="S38" s="525" t="e">
        <f ca="1">+IF(AND(ISNUMBER(OFFSET('Water Data'!$I$4,0,10*ROW('Water Data'!I32))),'Data Summary'!CH38="Yes"),100-OFFSET('Water Data'!$I$4,0,10*ROW('Water Data'!I32)),NA())</f>
        <v>#N/A</v>
      </c>
      <c r="T38" s="525" t="e">
        <f ca="1">+IF(AND(ISNUMBER(OFFSET('Water Data'!$I$6,0,10*ROW('Water Data'!I32))),'Data Summary'!CI38="Yes"),OFFSET('Water Data'!$I$6,0,10*ROW('Water Data'!I32)),NA())</f>
        <v>#N/A</v>
      </c>
      <c r="U38" s="525" t="e">
        <f ca="1">+IF(AND(ISNUMBER(OFFSET('Water Data'!$I$9,0,10*ROW('Water Data'!I32))),'Data Summary'!CJ38="Yes"),OFFSET('Water Data'!$I$9,0,10*ROW('Water Data'!I32)),NA())</f>
        <v>#N/A</v>
      </c>
      <c r="V38" s="526" t="e">
        <f ca="1">+IF(AND(ISNUMBER(OFFSET('Sanitation Data'!$D$4,0,10*ROW('Sanitation Data'!D32))),'Data Summary'!CK38="Yes"),100-OFFSET('Sanitation Data'!$D$4,0,10*ROW('Sanitation Data'!D32)),NA())</f>
        <v>#N/A</v>
      </c>
      <c r="W38" s="526" t="e">
        <f ca="1">+IF(AND(ISNUMBER(OFFSET('Sanitation Data'!$D$6,0,10*ROW('Sanitation Data'!D32))),'Data Summary'!CL38="Yes"),OFFSET('Sanitation Data'!$D$6,0,10*ROW('Sanitation Data'!D32)),NA())</f>
        <v>#N/A</v>
      </c>
      <c r="X38" s="526" t="e">
        <f ca="1">+IF(AND(ISNUMBER(OFFSET('Sanitation Data'!$D$10,0,10*ROW('Sanitation Data'!D32))),'Data Summary'!CM38="Yes"),OFFSET('Sanitation Data'!$D$10,0,10*ROW('Sanitation Data'!D32)),NA())</f>
        <v>#N/A</v>
      </c>
      <c r="Y38" s="526" t="e">
        <f ca="1">+IF(AND(ISNUMBER(OFFSET('Sanitation Data'!$D$11,0,10*ROW('Sanitation Data'!D32))),'Data Summary'!CN38="Yes"),OFFSET('Sanitation Data'!$D$11,0,10*ROW('Sanitation Data'!D32)),NA())</f>
        <v>#N/A</v>
      </c>
      <c r="Z38" s="526" t="e">
        <f ca="1">+IF(AND(ISNUMBER(OFFSET('Sanitation Data'!$D$12,0,10*ROW('Sanitation Data'!D32))),'Data Summary'!CO38="Yes"),OFFSET('Sanitation Data'!$D$12,0,10*ROW('Sanitation Data'!D32)),NA())</f>
        <v>#N/A</v>
      </c>
      <c r="AA38" s="526" t="e">
        <f ca="1">+IF(AND(ISNUMBER(OFFSET('Sanitation Data'!$E$4,0,10*ROW('Sanitation Data'!E32))),'Data Summary'!CP38="Yes"),100-OFFSET('Sanitation Data'!$E$4,0,10*ROW('Sanitation Data'!E32)),NA())</f>
        <v>#N/A</v>
      </c>
      <c r="AB38" s="526" t="e">
        <f ca="1">+IF(AND(ISNUMBER(OFFSET('Sanitation Data'!$E$6,0,10*ROW('Sanitation Data'!E32))),'Data Summary'!CQ38="Yes"),OFFSET('Sanitation Data'!$E$6,0,10*ROW('Sanitation Data'!E32)),NA())</f>
        <v>#N/A</v>
      </c>
      <c r="AC38" s="526" t="e">
        <f ca="1">+IF(AND(ISNUMBER(OFFSET('Sanitation Data'!$E$10,0,10*ROW('Sanitation Data'!E32))),'Data Summary'!CR38="Yes"),OFFSET('Sanitation Data'!$E$10,0,10*ROW('Sanitation Data'!E32)),NA())</f>
        <v>#N/A</v>
      </c>
      <c r="AD38" s="526" t="e">
        <f ca="1">+IF(AND(ISNUMBER(OFFSET('Sanitation Data'!$E$11,0,10*ROW('Sanitation Data'!E32))),'Data Summary'!CS38="Yes"),OFFSET('Sanitation Data'!$E$11,0,10*ROW('Sanitation Data'!E32)),NA())</f>
        <v>#N/A</v>
      </c>
      <c r="AE38" s="526" t="e">
        <f ca="1">+IF(AND(ISNUMBER(OFFSET('Sanitation Data'!$E$12,0,10*ROW('Sanitation Data'!E32))),'Data Summary'!CT38="Yes"),OFFSET('Sanitation Data'!$E$12,0,10*ROW('Sanitation Data'!E32)),NA())</f>
        <v>#N/A</v>
      </c>
      <c r="AF38" s="526" t="e">
        <f ca="1">+IF(AND(ISNUMBER(OFFSET('Sanitation Data'!$F$4,0,10*ROW('Sanitation Data'!F32))),'Data Summary'!CU38="Yes"),100-OFFSET('Sanitation Data'!$F$4,0,10*ROW('Sanitation Data'!F32)),NA())</f>
        <v>#N/A</v>
      </c>
      <c r="AG38" s="526" t="e">
        <f ca="1">+IF(AND(ISNUMBER(OFFSET('Sanitation Data'!$F$6,0,10*ROW('Sanitation Data'!F32))),'Data Summary'!CV38="Yes"),OFFSET('Sanitation Data'!$F$6,0,10*ROW('Sanitation Data'!F32)),NA())</f>
        <v>#N/A</v>
      </c>
      <c r="AH38" s="526" t="e">
        <f ca="1">+IF(AND(ISNUMBER(OFFSET('Sanitation Data'!$F$10,0,10*ROW('Sanitation Data'!F32))),'Data Summary'!CW38="Yes"),OFFSET('Sanitation Data'!$F$10,0,10*ROW('Sanitation Data'!F32)),NA())</f>
        <v>#N/A</v>
      </c>
      <c r="AI38" s="526" t="e">
        <f ca="1">+IF(AND(ISNUMBER(OFFSET('Sanitation Data'!$F$11,0,10*ROW('Sanitation Data'!F32))),'Data Summary'!CX38="Yes"),OFFSET('Sanitation Data'!$F$11,0,10*ROW('Sanitation Data'!F32)),NA())</f>
        <v>#N/A</v>
      </c>
      <c r="AJ38" s="526" t="e">
        <f ca="1">+IF(AND(ISNUMBER(OFFSET('Sanitation Data'!$F$12,0,10*ROW('Sanitation Data'!F32))),'Data Summary'!CY38="Yes"),OFFSET('Sanitation Data'!$F$12,0,10*ROW('Sanitation Data'!F32)),NA())</f>
        <v>#N/A</v>
      </c>
      <c r="AK38" s="526" t="e">
        <f ca="1">+IF(AND(ISNUMBER(OFFSET('Sanitation Data'!$G$4,0,10*ROW('Sanitation Data'!G32))),'Data Summary'!CZ38="Yes"),100-OFFSET('Sanitation Data'!$G$4,0,10*ROW('Sanitation Data'!G32)),NA())</f>
        <v>#N/A</v>
      </c>
      <c r="AL38" s="526" t="e">
        <f ca="1">+IF(AND(ISNUMBER(OFFSET('Sanitation Data'!$G$6,0,10*ROW('Sanitation Data'!G32))),'Data Summary'!DA38="Yes"),OFFSET('Sanitation Data'!$G$6,0,10*ROW('Sanitation Data'!G32)),NA())</f>
        <v>#N/A</v>
      </c>
      <c r="AM38" s="526" t="e">
        <f ca="1">+IF(AND(ISNUMBER(OFFSET('Sanitation Data'!$G$10,0,10*ROW('Sanitation Data'!G32))),'Data Summary'!DB38="Yes"),OFFSET('Sanitation Data'!$G$10,0,10*ROW('Sanitation Data'!G32)),NA())</f>
        <v>#N/A</v>
      </c>
      <c r="AN38" s="526" t="e">
        <f ca="1">+IF(AND(ISNUMBER(OFFSET('Sanitation Data'!$G$11,0,10*ROW('Sanitation Data'!G32))),'Data Summary'!DC38="Yes"),OFFSET('Sanitation Data'!$G$11,0,10*ROW('Sanitation Data'!G32)),NA())</f>
        <v>#N/A</v>
      </c>
      <c r="AO38" s="526" t="e">
        <f ca="1">+IF(AND(ISNUMBER(OFFSET('Sanitation Data'!$G$12,0,10*ROW('Sanitation Data'!G32))),'Data Summary'!DD38="Yes"),OFFSET('Sanitation Data'!$G$12,0,10*ROW('Sanitation Data'!G32)),NA())</f>
        <v>#N/A</v>
      </c>
      <c r="AP38" s="526" t="e">
        <f ca="1">+IF(AND(ISNUMBER(OFFSET('Sanitation Data'!$H$4,0,10*ROW('Sanitation Data'!H32))),'Data Summary'!DE38="Yes"),100-OFFSET('Sanitation Data'!$H$4,0,10*ROW('Sanitation Data'!H32)),NA())</f>
        <v>#N/A</v>
      </c>
      <c r="AQ38" s="526" t="e">
        <f ca="1">+IF(AND(ISNUMBER(OFFSET('Sanitation Data'!$H$6,0,10*ROW('Sanitation Data'!H32))),'Data Summary'!DF38="Yes"),OFFSET('Sanitation Data'!$H$6,0,10*ROW('Sanitation Data'!H32)),NA())</f>
        <v>#N/A</v>
      </c>
      <c r="AR38" s="526" t="e">
        <f ca="1">+IF(AND(ISNUMBER(OFFSET('Sanitation Data'!$H$10,0,10*ROW('Sanitation Data'!H32))),'Data Summary'!DG38="Yes"),OFFSET('Sanitation Data'!$H$10,0,10*ROW('Sanitation Data'!H32)),NA())</f>
        <v>#N/A</v>
      </c>
      <c r="AS38" s="526" t="e">
        <f ca="1">+IF(AND(ISNUMBER(OFFSET('Sanitation Data'!$H$11,0,10*ROW('Sanitation Data'!H32))),'Data Summary'!DH38="Yes"),OFFSET('Sanitation Data'!$H$11,0,10*ROW('Sanitation Data'!H32)),NA())</f>
        <v>#N/A</v>
      </c>
      <c r="AT38" s="526" t="e">
        <f ca="1">+IF(AND(ISNUMBER(OFFSET('Sanitation Data'!$H$12,0,10*ROW('Sanitation Data'!H32))),'Data Summary'!DI38="Yes"),OFFSET('Sanitation Data'!$H$12,0,10*ROW('Sanitation Data'!H32)),NA())</f>
        <v>#N/A</v>
      </c>
      <c r="AU38" s="526" t="e">
        <f ca="1">+IF(AND(ISNUMBER(OFFSET('Sanitation Data'!$I$4,0,10*ROW('Sanitation Data'!I32))),'Data Summary'!DJ38="Yes"),100-OFFSET('Sanitation Data'!$I$4,0,10*ROW('Sanitation Data'!I32)),NA())</f>
        <v>#N/A</v>
      </c>
      <c r="AV38" s="526" t="e">
        <f ca="1">+IF(AND(ISNUMBER(OFFSET('Sanitation Data'!$I$6,0,10*ROW('Sanitation Data'!I32))),'Data Summary'!DK38="Yes"),OFFSET('Sanitation Data'!$I$6,0,10*ROW('Sanitation Data'!I32)),NA())</f>
        <v>#N/A</v>
      </c>
      <c r="AW38" s="526" t="e">
        <f ca="1">+IF(AND(ISNUMBER(OFFSET('Sanitation Data'!$I$10,0,10*ROW('Sanitation Data'!I32))),'Data Summary'!DL38="Yes"),OFFSET('Sanitation Data'!$I$10,0,10*ROW('Sanitation Data'!I32)),NA())</f>
        <v>#N/A</v>
      </c>
      <c r="AX38" s="526" t="e">
        <f ca="1">+IF(AND(ISNUMBER(OFFSET('Sanitation Data'!$I$11,0,10*ROW('Sanitation Data'!I32))),'Data Summary'!DM38="Yes"),OFFSET('Sanitation Data'!$I$11,0,10*ROW('Sanitation Data'!I32)),NA())</f>
        <v>#N/A</v>
      </c>
      <c r="AY38" s="526" t="e">
        <f ca="1">+IF(AND(ISNUMBER(OFFSET('Sanitation Data'!$I$12,0,10*ROW('Sanitation Data'!I32))),'Data Summary'!DN38="Yes"),OFFSET('Sanitation Data'!$I$12,0,10*ROW('Sanitation Data'!I32)),NA())</f>
        <v>#N/A</v>
      </c>
      <c r="AZ38" s="527" t="e">
        <f ca="1">+IF(AND(ISNUMBER(OFFSET('Hygiene Data'!$D$5,0,10*ROW('Hygiene Data'!D32))),'Data Summary'!DO38="Yes"),OFFSET('Hygiene Data'!$D$5,0,10*ROW('Hygiene Data'!D32)),NA())</f>
        <v>#N/A</v>
      </c>
      <c r="BA38" s="527" t="e">
        <f ca="1">+IF(AND(ISNUMBER(OFFSET('Hygiene Data'!$D$7,0,10*ROW('Hygiene Data'!D32))),'Data Summary'!DP38="Yes"),OFFSET('Hygiene Data'!$D$7,0,10*ROW('Hygiene Data'!D32)),NA())</f>
        <v>#N/A</v>
      </c>
      <c r="BB38" s="527" t="e">
        <f ca="1">+IF(AND(ISNUMBER(OFFSET('Hygiene Data'!$D$9,0,10*ROW('Hygiene Data'!D32))),'Data Summary'!DQ38="Yes"),OFFSET('Hygiene Data'!$D$9,0,10*ROW('Hygiene Data'!D32)),NA())</f>
        <v>#N/A</v>
      </c>
      <c r="BC38" s="527" t="e">
        <f ca="1">+IF(AND(ISNUMBER(OFFSET('Hygiene Data'!$E$5,0,10*ROW('Hygiene Data'!E32))),'Data Summary'!DR38="Yes"),OFFSET('Hygiene Data'!$E$5,0,10*ROW('Hygiene Data'!E32)),NA())</f>
        <v>#N/A</v>
      </c>
      <c r="BD38" s="527" t="e">
        <f ca="1">+IF(AND(ISNUMBER(OFFSET('Hygiene Data'!$E$7,0,10*ROW('Hygiene Data'!E32))),'Data Summary'!DS38="Yes"),OFFSET('Hygiene Data'!$E$7,0,10*ROW('Hygiene Data'!E32)),NA())</f>
        <v>#N/A</v>
      </c>
      <c r="BE38" s="527" t="e">
        <f ca="1">+IF(AND(ISNUMBER(OFFSET('Hygiene Data'!$E$9,0,10*ROW('Hygiene Data'!E32))),'Data Summary'!DT38="Yes"),OFFSET('Hygiene Data'!$E$9,0,10*ROW('Hygiene Data'!E32)),NA())</f>
        <v>#N/A</v>
      </c>
      <c r="BF38" s="527" t="e">
        <f ca="1">+IF(AND(ISNUMBER(OFFSET('Hygiene Data'!$F$5,0,10*ROW('Hygiene Data'!F32))),'Data Summary'!DU38="Yes"),OFFSET('Hygiene Data'!$F$5,0,10*ROW('Hygiene Data'!F32)),NA())</f>
        <v>#N/A</v>
      </c>
      <c r="BG38" s="527" t="e">
        <f ca="1">+IF(AND(ISNUMBER(OFFSET('Hygiene Data'!$F$7,0,10*ROW('Hygiene Data'!F32))),'Data Summary'!DV38="Yes"),OFFSET('Hygiene Data'!$F$7,0,10*ROW('Hygiene Data'!F32)),NA())</f>
        <v>#N/A</v>
      </c>
      <c r="BH38" s="527" t="e">
        <f ca="1">+IF(AND(ISNUMBER(OFFSET('Hygiene Data'!$F$9,0,10*ROW('Hygiene Data'!F32))),'Data Summary'!DW38="Yes"),OFFSET('Hygiene Data'!$F$9,0,10*ROW('Hygiene Data'!F32)),NA())</f>
        <v>#N/A</v>
      </c>
      <c r="BI38" s="527" t="e">
        <f ca="1">+IF(AND(ISNUMBER(OFFSET('Hygiene Data'!$G$5,0,10*ROW('Hygiene Data'!G32))),'Data Summary'!DX38="Yes"),OFFSET('Hygiene Data'!$G$5,0,10*ROW('Hygiene Data'!G32)),NA())</f>
        <v>#N/A</v>
      </c>
      <c r="BJ38" s="527" t="e">
        <f ca="1">+IF(AND(ISNUMBER(OFFSET('Hygiene Data'!$G$7,0,10*ROW('Hygiene Data'!G32))),'Data Summary'!DY38="Yes"),OFFSET('Hygiene Data'!$G$7,0,10*ROW('Hygiene Data'!G32)),NA())</f>
        <v>#N/A</v>
      </c>
      <c r="BK38" s="527" t="e">
        <f ca="1">+IF(AND(ISNUMBER(OFFSET('Hygiene Data'!$G$9,0,10*ROW('Hygiene Data'!G32))),'Data Summary'!DZ38="Yes"),OFFSET('Hygiene Data'!$G$9,0,10*ROW('Hygiene Data'!G32)),NA())</f>
        <v>#N/A</v>
      </c>
      <c r="BL38" s="527" t="e">
        <f ca="1">+IF(AND(ISNUMBER(OFFSET('Hygiene Data'!$H$5,0,10*ROW('Hygiene Data'!H32))),'Data Summary'!EA38="Yes"),OFFSET('Hygiene Data'!$H$5,0,10*ROW('Hygiene Data'!H32)),NA())</f>
        <v>#N/A</v>
      </c>
      <c r="BM38" s="527" t="e">
        <f ca="1">+IF(AND(ISNUMBER(OFFSET('Hygiene Data'!$H$7,0,10*ROW('Hygiene Data'!H32))),'Data Summary'!EB38="Yes"),OFFSET('Hygiene Data'!$H$7,0,10*ROW('Hygiene Data'!H32)),NA())</f>
        <v>#N/A</v>
      </c>
      <c r="BN38" s="527" t="e">
        <f ca="1">+IF(AND(ISNUMBER(OFFSET('Hygiene Data'!$H$9,0,10*ROW('Hygiene Data'!H32))),'Data Summary'!EC38="Yes"),OFFSET('Hygiene Data'!$H$9,0,10*ROW('Hygiene Data'!H32)),NA())</f>
        <v>#N/A</v>
      </c>
      <c r="BO38" s="527" t="e">
        <f ca="1">+IF(AND(ISNUMBER(OFFSET('Hygiene Data'!$I$5,0,10*ROW('Hygiene Data'!I32))),'Data Summary'!ED38="Yes"),OFFSET('Hygiene Data'!$I$5,0,10*ROW('Hygiene Data'!I32)),NA())</f>
        <v>#N/A</v>
      </c>
      <c r="BP38" s="527" t="e">
        <f ca="1">+IF(AND(ISNUMBER(OFFSET('Hygiene Data'!$I$7,0,10*ROW('Hygiene Data'!I32))),'Data Summary'!EE38="Yes"),OFFSET('Hygiene Data'!$I$7,0,10*ROW('Hygiene Data'!I32)),NA())</f>
        <v>#N/A</v>
      </c>
      <c r="BQ38" s="527" t="e">
        <f ca="1">+IF(AND(ISNUMBER(OFFSET('Hygiene Data'!$I$9,0,10*ROW('Hygiene Data'!I32))),'Data Summary'!EF38="Yes"),OFFSET('Hygiene Data'!$I$9,0,10*ROW('Hygiene Data'!I32)),NA())</f>
        <v>#N/A</v>
      </c>
    </row>
    <row r="39" spans="1:69" x14ac:dyDescent="0.25">
      <c r="A39" s="523" t="e">
        <f ca="1">+RIGHT('Data Summary'!A39,LEN('Data Summary'!A39)-9)</f>
        <v>#VALUE!</v>
      </c>
      <c r="B39" s="497" t="str">
        <f ca="1">+IF(ISTEXT('Data Summary'!B39),'Data Summary'!B39,"")</f>
        <v/>
      </c>
      <c r="C39" s="524" t="e">
        <f ca="1">+VALUE('Data Summary'!C39)</f>
        <v>#VALUE!</v>
      </c>
      <c r="D39" s="525" t="e">
        <f ca="1">+IF(AND(ISNUMBER(OFFSET('Water Data'!$D$4,0,10*ROW('Water Data'!D33))),'Data Summary'!BS39="Yes"),100-OFFSET('Water Data'!$D$4,0,10*ROW('Water Data'!D33)),NA())</f>
        <v>#N/A</v>
      </c>
      <c r="E39" s="525" t="e">
        <f ca="1">+IF(AND(ISNUMBER(OFFSET('Water Data'!$D$6,0,10*ROW('Water Data'!D33))),'Data Summary'!BT39="Yes"),OFFSET('Water Data'!$D$6,0,10*ROW('Water Data'!D33)),NA())</f>
        <v>#N/A</v>
      </c>
      <c r="F39" s="525" t="e">
        <f ca="1">+IF(AND(ISNUMBER(OFFSET('Water Data'!$D$9,0,10*ROW('Water Data'!D33))),'Data Summary'!BU39="Yes"),OFFSET('Water Data'!$D$9,0,10*ROW('Water Data'!D33)),NA())</f>
        <v>#N/A</v>
      </c>
      <c r="G39" s="525" t="e">
        <f ca="1">+IF(AND(ISNUMBER(OFFSET('Water Data'!$E$4,0,10*ROW('Water Data'!E33))),'Data Summary'!BV39="Yes"),100-OFFSET('Water Data'!$E$4,0,10*ROW('Water Data'!E33)),NA())</f>
        <v>#N/A</v>
      </c>
      <c r="H39" s="525" t="e">
        <f ca="1">+IF(AND(ISNUMBER(OFFSET('Water Data'!$E$6,0,10*ROW('Water Data'!E33))),'Data Summary'!BW39="Yes"),OFFSET('Water Data'!$E$6,0,10*ROW('Water Data'!E33)),NA())</f>
        <v>#N/A</v>
      </c>
      <c r="I39" s="525" t="e">
        <f ca="1">+IF(AND(ISNUMBER(OFFSET('Water Data'!$E$9,0,10*ROW('Water Data'!E33))),'Data Summary'!BX39="Yes"),OFFSET('Water Data'!$E$9,0,10*ROW('Water Data'!E33)),NA())</f>
        <v>#N/A</v>
      </c>
      <c r="J39" s="525" t="e">
        <f ca="1">+IF(AND(ISNUMBER(OFFSET('Water Data'!$F$4,0,10*ROW('Water Data'!F33))),'Data Summary'!BY39="Yes"),100-OFFSET('Water Data'!$F$4,0,10*ROW('Water Data'!F33)),NA())</f>
        <v>#N/A</v>
      </c>
      <c r="K39" s="525" t="e">
        <f ca="1">+IF(AND(ISNUMBER(OFFSET('Water Data'!$F$6,0,10*ROW('Water Data'!F33))),'Data Summary'!BZ39="Yes"),OFFSET('Water Data'!$F$6,0,10*ROW('Water Data'!F33)),NA())</f>
        <v>#N/A</v>
      </c>
      <c r="L39" s="525" t="e">
        <f ca="1">+IF(AND(ISNUMBER(OFFSET('Water Data'!$F$9,0,10*ROW('Water Data'!F33))),'Data Summary'!CA39="Yes"),OFFSET('Water Data'!$F$9,0,10*ROW('Water Data'!F33)),NA())</f>
        <v>#N/A</v>
      </c>
      <c r="M39" s="525" t="e">
        <f ca="1">+IF(AND(ISNUMBER(OFFSET('Water Data'!$G$4,0,10*ROW('Water Data'!G33))),'Data Summary'!CB39="Yes"),100-OFFSET('Water Data'!$G$4,0,10*ROW('Water Data'!G33)),NA())</f>
        <v>#N/A</v>
      </c>
      <c r="N39" s="525" t="e">
        <f ca="1">+IF(AND(ISNUMBER(OFFSET('Water Data'!$G$6,0,10*ROW('Water Data'!G33))),'Data Summary'!CC39="Yes"),OFFSET('Water Data'!$G$6,0,10*ROW('Water Data'!G33)),NA())</f>
        <v>#N/A</v>
      </c>
      <c r="O39" s="525" t="e">
        <f ca="1">+IF(AND(ISNUMBER(OFFSET('Water Data'!$G$9,0,10*ROW('Water Data'!G33))),'Data Summary'!CD39="Yes"),OFFSET('Water Data'!$G$9,0,10*ROW('Water Data'!G33)),NA())</f>
        <v>#N/A</v>
      </c>
      <c r="P39" s="525" t="e">
        <f ca="1">+IF(AND(ISNUMBER(OFFSET('Water Data'!$H$4,0,10*ROW('Water Data'!H33))),'Data Summary'!CE39="Yes"),100-OFFSET('Water Data'!$H$4,0,10*ROW('Water Data'!H33)),NA())</f>
        <v>#N/A</v>
      </c>
      <c r="Q39" s="525" t="e">
        <f ca="1">+IF(AND(ISNUMBER(OFFSET('Water Data'!$H$6,0,10*ROW('Water Data'!H33))),'Data Summary'!CF39="Yes"),OFFSET('Water Data'!$H$6,0,10*ROW('Water Data'!H33)),NA())</f>
        <v>#N/A</v>
      </c>
      <c r="R39" s="525" t="e">
        <f ca="1">+IF(AND(ISNUMBER(OFFSET('Water Data'!$H$9,0,10*ROW('Water Data'!H33))),'Data Summary'!CG39="Yes"),OFFSET('Water Data'!$H$9,0,10*ROW('Water Data'!H33)),NA())</f>
        <v>#N/A</v>
      </c>
      <c r="S39" s="525" t="e">
        <f ca="1">+IF(AND(ISNUMBER(OFFSET('Water Data'!$I$4,0,10*ROW('Water Data'!I33))),'Data Summary'!CH39="Yes"),100-OFFSET('Water Data'!$I$4,0,10*ROW('Water Data'!I33)),NA())</f>
        <v>#N/A</v>
      </c>
      <c r="T39" s="525" t="e">
        <f ca="1">+IF(AND(ISNUMBER(OFFSET('Water Data'!$I$6,0,10*ROW('Water Data'!I33))),'Data Summary'!CI39="Yes"),OFFSET('Water Data'!$I$6,0,10*ROW('Water Data'!I33)),NA())</f>
        <v>#N/A</v>
      </c>
      <c r="U39" s="525" t="e">
        <f ca="1">+IF(AND(ISNUMBER(OFFSET('Water Data'!$I$9,0,10*ROW('Water Data'!I33))),'Data Summary'!CJ39="Yes"),OFFSET('Water Data'!$I$9,0,10*ROW('Water Data'!I33)),NA())</f>
        <v>#N/A</v>
      </c>
      <c r="V39" s="526" t="e">
        <f ca="1">+IF(AND(ISNUMBER(OFFSET('Sanitation Data'!$D$4,0,10*ROW('Sanitation Data'!D33))),'Data Summary'!CK39="Yes"),100-OFFSET('Sanitation Data'!$D$4,0,10*ROW('Sanitation Data'!D33)),NA())</f>
        <v>#N/A</v>
      </c>
      <c r="W39" s="526" t="e">
        <f ca="1">+IF(AND(ISNUMBER(OFFSET('Sanitation Data'!$D$6,0,10*ROW('Sanitation Data'!D33))),'Data Summary'!CL39="Yes"),OFFSET('Sanitation Data'!$D$6,0,10*ROW('Sanitation Data'!D33)),NA())</f>
        <v>#N/A</v>
      </c>
      <c r="X39" s="526" t="e">
        <f ca="1">+IF(AND(ISNUMBER(OFFSET('Sanitation Data'!$D$10,0,10*ROW('Sanitation Data'!D33))),'Data Summary'!CM39="Yes"),OFFSET('Sanitation Data'!$D$10,0,10*ROW('Sanitation Data'!D33)),NA())</f>
        <v>#N/A</v>
      </c>
      <c r="Y39" s="526" t="e">
        <f ca="1">+IF(AND(ISNUMBER(OFFSET('Sanitation Data'!$D$11,0,10*ROW('Sanitation Data'!D33))),'Data Summary'!CN39="Yes"),OFFSET('Sanitation Data'!$D$11,0,10*ROW('Sanitation Data'!D33)),NA())</f>
        <v>#N/A</v>
      </c>
      <c r="Z39" s="526" t="e">
        <f ca="1">+IF(AND(ISNUMBER(OFFSET('Sanitation Data'!$D$12,0,10*ROW('Sanitation Data'!D33))),'Data Summary'!CO39="Yes"),OFFSET('Sanitation Data'!$D$12,0,10*ROW('Sanitation Data'!D33)),NA())</f>
        <v>#N/A</v>
      </c>
      <c r="AA39" s="526" t="e">
        <f ca="1">+IF(AND(ISNUMBER(OFFSET('Sanitation Data'!$E$4,0,10*ROW('Sanitation Data'!E33))),'Data Summary'!CP39="Yes"),100-OFFSET('Sanitation Data'!$E$4,0,10*ROW('Sanitation Data'!E33)),NA())</f>
        <v>#N/A</v>
      </c>
      <c r="AB39" s="526" t="e">
        <f ca="1">+IF(AND(ISNUMBER(OFFSET('Sanitation Data'!$E$6,0,10*ROW('Sanitation Data'!E33))),'Data Summary'!CQ39="Yes"),OFFSET('Sanitation Data'!$E$6,0,10*ROW('Sanitation Data'!E33)),NA())</f>
        <v>#N/A</v>
      </c>
      <c r="AC39" s="526" t="e">
        <f ca="1">+IF(AND(ISNUMBER(OFFSET('Sanitation Data'!$E$10,0,10*ROW('Sanitation Data'!E33))),'Data Summary'!CR39="Yes"),OFFSET('Sanitation Data'!$E$10,0,10*ROW('Sanitation Data'!E33)),NA())</f>
        <v>#N/A</v>
      </c>
      <c r="AD39" s="526" t="e">
        <f ca="1">+IF(AND(ISNUMBER(OFFSET('Sanitation Data'!$E$11,0,10*ROW('Sanitation Data'!E33))),'Data Summary'!CS39="Yes"),OFFSET('Sanitation Data'!$E$11,0,10*ROW('Sanitation Data'!E33)),NA())</f>
        <v>#N/A</v>
      </c>
      <c r="AE39" s="526" t="e">
        <f ca="1">+IF(AND(ISNUMBER(OFFSET('Sanitation Data'!$E$12,0,10*ROW('Sanitation Data'!E33))),'Data Summary'!CT39="Yes"),OFFSET('Sanitation Data'!$E$12,0,10*ROW('Sanitation Data'!E33)),NA())</f>
        <v>#N/A</v>
      </c>
      <c r="AF39" s="526" t="e">
        <f ca="1">+IF(AND(ISNUMBER(OFFSET('Sanitation Data'!$F$4,0,10*ROW('Sanitation Data'!F33))),'Data Summary'!CU39="Yes"),100-OFFSET('Sanitation Data'!$F$4,0,10*ROW('Sanitation Data'!F33)),NA())</f>
        <v>#N/A</v>
      </c>
      <c r="AG39" s="526" t="e">
        <f ca="1">+IF(AND(ISNUMBER(OFFSET('Sanitation Data'!$F$6,0,10*ROW('Sanitation Data'!F33))),'Data Summary'!CV39="Yes"),OFFSET('Sanitation Data'!$F$6,0,10*ROW('Sanitation Data'!F33)),NA())</f>
        <v>#N/A</v>
      </c>
      <c r="AH39" s="526" t="e">
        <f ca="1">+IF(AND(ISNUMBER(OFFSET('Sanitation Data'!$F$10,0,10*ROW('Sanitation Data'!F33))),'Data Summary'!CW39="Yes"),OFFSET('Sanitation Data'!$F$10,0,10*ROW('Sanitation Data'!F33)),NA())</f>
        <v>#N/A</v>
      </c>
      <c r="AI39" s="526" t="e">
        <f ca="1">+IF(AND(ISNUMBER(OFFSET('Sanitation Data'!$F$11,0,10*ROW('Sanitation Data'!F33))),'Data Summary'!CX39="Yes"),OFFSET('Sanitation Data'!$F$11,0,10*ROW('Sanitation Data'!F33)),NA())</f>
        <v>#N/A</v>
      </c>
      <c r="AJ39" s="526" t="e">
        <f ca="1">+IF(AND(ISNUMBER(OFFSET('Sanitation Data'!$F$12,0,10*ROW('Sanitation Data'!F33))),'Data Summary'!CY39="Yes"),OFFSET('Sanitation Data'!$F$12,0,10*ROW('Sanitation Data'!F33)),NA())</f>
        <v>#N/A</v>
      </c>
      <c r="AK39" s="526" t="e">
        <f ca="1">+IF(AND(ISNUMBER(OFFSET('Sanitation Data'!$G$4,0,10*ROW('Sanitation Data'!G33))),'Data Summary'!CZ39="Yes"),100-OFFSET('Sanitation Data'!$G$4,0,10*ROW('Sanitation Data'!G33)),NA())</f>
        <v>#N/A</v>
      </c>
      <c r="AL39" s="526" t="e">
        <f ca="1">+IF(AND(ISNUMBER(OFFSET('Sanitation Data'!$G$6,0,10*ROW('Sanitation Data'!G33))),'Data Summary'!DA39="Yes"),OFFSET('Sanitation Data'!$G$6,0,10*ROW('Sanitation Data'!G33)),NA())</f>
        <v>#N/A</v>
      </c>
      <c r="AM39" s="526" t="e">
        <f ca="1">+IF(AND(ISNUMBER(OFFSET('Sanitation Data'!$G$10,0,10*ROW('Sanitation Data'!G33))),'Data Summary'!DB39="Yes"),OFFSET('Sanitation Data'!$G$10,0,10*ROW('Sanitation Data'!G33)),NA())</f>
        <v>#N/A</v>
      </c>
      <c r="AN39" s="526" t="e">
        <f ca="1">+IF(AND(ISNUMBER(OFFSET('Sanitation Data'!$G$11,0,10*ROW('Sanitation Data'!G33))),'Data Summary'!DC39="Yes"),OFFSET('Sanitation Data'!$G$11,0,10*ROW('Sanitation Data'!G33)),NA())</f>
        <v>#N/A</v>
      </c>
      <c r="AO39" s="526" t="e">
        <f ca="1">+IF(AND(ISNUMBER(OFFSET('Sanitation Data'!$G$12,0,10*ROW('Sanitation Data'!G33))),'Data Summary'!DD39="Yes"),OFFSET('Sanitation Data'!$G$12,0,10*ROW('Sanitation Data'!G33)),NA())</f>
        <v>#N/A</v>
      </c>
      <c r="AP39" s="526" t="e">
        <f ca="1">+IF(AND(ISNUMBER(OFFSET('Sanitation Data'!$H$4,0,10*ROW('Sanitation Data'!H33))),'Data Summary'!DE39="Yes"),100-OFFSET('Sanitation Data'!$H$4,0,10*ROW('Sanitation Data'!H33)),NA())</f>
        <v>#N/A</v>
      </c>
      <c r="AQ39" s="526" t="e">
        <f ca="1">+IF(AND(ISNUMBER(OFFSET('Sanitation Data'!$H$6,0,10*ROW('Sanitation Data'!H33))),'Data Summary'!DF39="Yes"),OFFSET('Sanitation Data'!$H$6,0,10*ROW('Sanitation Data'!H33)),NA())</f>
        <v>#N/A</v>
      </c>
      <c r="AR39" s="526" t="e">
        <f ca="1">+IF(AND(ISNUMBER(OFFSET('Sanitation Data'!$H$10,0,10*ROW('Sanitation Data'!H33))),'Data Summary'!DG39="Yes"),OFFSET('Sanitation Data'!$H$10,0,10*ROW('Sanitation Data'!H33)),NA())</f>
        <v>#N/A</v>
      </c>
      <c r="AS39" s="526" t="e">
        <f ca="1">+IF(AND(ISNUMBER(OFFSET('Sanitation Data'!$H$11,0,10*ROW('Sanitation Data'!H33))),'Data Summary'!DH39="Yes"),OFFSET('Sanitation Data'!$H$11,0,10*ROW('Sanitation Data'!H33)),NA())</f>
        <v>#N/A</v>
      </c>
      <c r="AT39" s="526" t="e">
        <f ca="1">+IF(AND(ISNUMBER(OFFSET('Sanitation Data'!$H$12,0,10*ROW('Sanitation Data'!H33))),'Data Summary'!DI39="Yes"),OFFSET('Sanitation Data'!$H$12,0,10*ROW('Sanitation Data'!H33)),NA())</f>
        <v>#N/A</v>
      </c>
      <c r="AU39" s="526" t="e">
        <f ca="1">+IF(AND(ISNUMBER(OFFSET('Sanitation Data'!$I$4,0,10*ROW('Sanitation Data'!I33))),'Data Summary'!DJ39="Yes"),100-OFFSET('Sanitation Data'!$I$4,0,10*ROW('Sanitation Data'!I33)),NA())</f>
        <v>#N/A</v>
      </c>
      <c r="AV39" s="526" t="e">
        <f ca="1">+IF(AND(ISNUMBER(OFFSET('Sanitation Data'!$I$6,0,10*ROW('Sanitation Data'!I33))),'Data Summary'!DK39="Yes"),OFFSET('Sanitation Data'!$I$6,0,10*ROW('Sanitation Data'!I33)),NA())</f>
        <v>#N/A</v>
      </c>
      <c r="AW39" s="526" t="e">
        <f ca="1">+IF(AND(ISNUMBER(OFFSET('Sanitation Data'!$I$10,0,10*ROW('Sanitation Data'!I33))),'Data Summary'!DL39="Yes"),OFFSET('Sanitation Data'!$I$10,0,10*ROW('Sanitation Data'!I33)),NA())</f>
        <v>#N/A</v>
      </c>
      <c r="AX39" s="526" t="e">
        <f ca="1">+IF(AND(ISNUMBER(OFFSET('Sanitation Data'!$I$11,0,10*ROW('Sanitation Data'!I33))),'Data Summary'!DM39="Yes"),OFFSET('Sanitation Data'!$I$11,0,10*ROW('Sanitation Data'!I33)),NA())</f>
        <v>#N/A</v>
      </c>
      <c r="AY39" s="526" t="e">
        <f ca="1">+IF(AND(ISNUMBER(OFFSET('Sanitation Data'!$I$12,0,10*ROW('Sanitation Data'!I33))),'Data Summary'!DN39="Yes"),OFFSET('Sanitation Data'!$I$12,0,10*ROW('Sanitation Data'!I33)),NA())</f>
        <v>#N/A</v>
      </c>
      <c r="AZ39" s="527" t="e">
        <f ca="1">+IF(AND(ISNUMBER(OFFSET('Hygiene Data'!$D$5,0,10*ROW('Hygiene Data'!D33))),'Data Summary'!DO39="Yes"),OFFSET('Hygiene Data'!$D$5,0,10*ROW('Hygiene Data'!D33)),NA())</f>
        <v>#N/A</v>
      </c>
      <c r="BA39" s="527" t="e">
        <f ca="1">+IF(AND(ISNUMBER(OFFSET('Hygiene Data'!$D$7,0,10*ROW('Hygiene Data'!D33))),'Data Summary'!DP39="Yes"),OFFSET('Hygiene Data'!$D$7,0,10*ROW('Hygiene Data'!D33)),NA())</f>
        <v>#N/A</v>
      </c>
      <c r="BB39" s="527" t="e">
        <f ca="1">+IF(AND(ISNUMBER(OFFSET('Hygiene Data'!$D$9,0,10*ROW('Hygiene Data'!D33))),'Data Summary'!DQ39="Yes"),OFFSET('Hygiene Data'!$D$9,0,10*ROW('Hygiene Data'!D33)),NA())</f>
        <v>#N/A</v>
      </c>
      <c r="BC39" s="527" t="e">
        <f ca="1">+IF(AND(ISNUMBER(OFFSET('Hygiene Data'!$E$5,0,10*ROW('Hygiene Data'!E33))),'Data Summary'!DR39="Yes"),OFFSET('Hygiene Data'!$E$5,0,10*ROW('Hygiene Data'!E33)),NA())</f>
        <v>#N/A</v>
      </c>
      <c r="BD39" s="527" t="e">
        <f ca="1">+IF(AND(ISNUMBER(OFFSET('Hygiene Data'!$E$7,0,10*ROW('Hygiene Data'!E33))),'Data Summary'!DS39="Yes"),OFFSET('Hygiene Data'!$E$7,0,10*ROW('Hygiene Data'!E33)),NA())</f>
        <v>#N/A</v>
      </c>
      <c r="BE39" s="527" t="e">
        <f ca="1">+IF(AND(ISNUMBER(OFFSET('Hygiene Data'!$E$9,0,10*ROW('Hygiene Data'!E33))),'Data Summary'!DT39="Yes"),OFFSET('Hygiene Data'!$E$9,0,10*ROW('Hygiene Data'!E33)),NA())</f>
        <v>#N/A</v>
      </c>
      <c r="BF39" s="527" t="e">
        <f ca="1">+IF(AND(ISNUMBER(OFFSET('Hygiene Data'!$F$5,0,10*ROW('Hygiene Data'!F33))),'Data Summary'!DU39="Yes"),OFFSET('Hygiene Data'!$F$5,0,10*ROW('Hygiene Data'!F33)),NA())</f>
        <v>#N/A</v>
      </c>
      <c r="BG39" s="527" t="e">
        <f ca="1">+IF(AND(ISNUMBER(OFFSET('Hygiene Data'!$F$7,0,10*ROW('Hygiene Data'!F33))),'Data Summary'!DV39="Yes"),OFFSET('Hygiene Data'!$F$7,0,10*ROW('Hygiene Data'!F33)),NA())</f>
        <v>#N/A</v>
      </c>
      <c r="BH39" s="527" t="e">
        <f ca="1">+IF(AND(ISNUMBER(OFFSET('Hygiene Data'!$F$9,0,10*ROW('Hygiene Data'!F33))),'Data Summary'!DW39="Yes"),OFFSET('Hygiene Data'!$F$9,0,10*ROW('Hygiene Data'!F33)),NA())</f>
        <v>#N/A</v>
      </c>
      <c r="BI39" s="527" t="e">
        <f ca="1">+IF(AND(ISNUMBER(OFFSET('Hygiene Data'!$G$5,0,10*ROW('Hygiene Data'!G33))),'Data Summary'!DX39="Yes"),OFFSET('Hygiene Data'!$G$5,0,10*ROW('Hygiene Data'!G33)),NA())</f>
        <v>#N/A</v>
      </c>
      <c r="BJ39" s="527" t="e">
        <f ca="1">+IF(AND(ISNUMBER(OFFSET('Hygiene Data'!$G$7,0,10*ROW('Hygiene Data'!G33))),'Data Summary'!DY39="Yes"),OFFSET('Hygiene Data'!$G$7,0,10*ROW('Hygiene Data'!G33)),NA())</f>
        <v>#N/A</v>
      </c>
      <c r="BK39" s="527" t="e">
        <f ca="1">+IF(AND(ISNUMBER(OFFSET('Hygiene Data'!$G$9,0,10*ROW('Hygiene Data'!G33))),'Data Summary'!DZ39="Yes"),OFFSET('Hygiene Data'!$G$9,0,10*ROW('Hygiene Data'!G33)),NA())</f>
        <v>#N/A</v>
      </c>
      <c r="BL39" s="527" t="e">
        <f ca="1">+IF(AND(ISNUMBER(OFFSET('Hygiene Data'!$H$5,0,10*ROW('Hygiene Data'!H33))),'Data Summary'!EA39="Yes"),OFFSET('Hygiene Data'!$H$5,0,10*ROW('Hygiene Data'!H33)),NA())</f>
        <v>#N/A</v>
      </c>
      <c r="BM39" s="527" t="e">
        <f ca="1">+IF(AND(ISNUMBER(OFFSET('Hygiene Data'!$H$7,0,10*ROW('Hygiene Data'!H33))),'Data Summary'!EB39="Yes"),OFFSET('Hygiene Data'!$H$7,0,10*ROW('Hygiene Data'!H33)),NA())</f>
        <v>#N/A</v>
      </c>
      <c r="BN39" s="527" t="e">
        <f ca="1">+IF(AND(ISNUMBER(OFFSET('Hygiene Data'!$H$9,0,10*ROW('Hygiene Data'!H33))),'Data Summary'!EC39="Yes"),OFFSET('Hygiene Data'!$H$9,0,10*ROW('Hygiene Data'!H33)),NA())</f>
        <v>#N/A</v>
      </c>
      <c r="BO39" s="527" t="e">
        <f ca="1">+IF(AND(ISNUMBER(OFFSET('Hygiene Data'!$I$5,0,10*ROW('Hygiene Data'!I33))),'Data Summary'!ED39="Yes"),OFFSET('Hygiene Data'!$I$5,0,10*ROW('Hygiene Data'!I33)),NA())</f>
        <v>#N/A</v>
      </c>
      <c r="BP39" s="527" t="e">
        <f ca="1">+IF(AND(ISNUMBER(OFFSET('Hygiene Data'!$I$7,0,10*ROW('Hygiene Data'!I33))),'Data Summary'!EE39="Yes"),OFFSET('Hygiene Data'!$I$7,0,10*ROW('Hygiene Data'!I33)),NA())</f>
        <v>#N/A</v>
      </c>
      <c r="BQ39" s="527" t="e">
        <f ca="1">+IF(AND(ISNUMBER(OFFSET('Hygiene Data'!$I$9,0,10*ROW('Hygiene Data'!I33))),'Data Summary'!EF39="Yes"),OFFSET('Hygiene Data'!$I$9,0,10*ROW('Hygiene Data'!I33)),NA())</f>
        <v>#N/A</v>
      </c>
    </row>
    <row r="40" spans="1:69" x14ac:dyDescent="0.25">
      <c r="A40" s="523" t="e">
        <f ca="1">+RIGHT('Data Summary'!A40,LEN('Data Summary'!A40)-9)</f>
        <v>#VALUE!</v>
      </c>
      <c r="B40" s="497" t="str">
        <f ca="1">+IF(ISTEXT('Data Summary'!B40),'Data Summary'!B40,"")</f>
        <v/>
      </c>
      <c r="C40" s="524" t="e">
        <f ca="1">+VALUE('Data Summary'!C40)</f>
        <v>#VALUE!</v>
      </c>
      <c r="D40" s="525" t="e">
        <f ca="1">+IF(AND(ISNUMBER(OFFSET('Water Data'!$D$4,0,10*ROW('Water Data'!D34))),'Data Summary'!BS40="Yes"),100-OFFSET('Water Data'!$D$4,0,10*ROW('Water Data'!D34)),NA())</f>
        <v>#N/A</v>
      </c>
      <c r="E40" s="525" t="e">
        <f ca="1">+IF(AND(ISNUMBER(OFFSET('Water Data'!$D$6,0,10*ROW('Water Data'!D34))),'Data Summary'!BT40="Yes"),OFFSET('Water Data'!$D$6,0,10*ROW('Water Data'!D34)),NA())</f>
        <v>#N/A</v>
      </c>
      <c r="F40" s="525" t="e">
        <f ca="1">+IF(AND(ISNUMBER(OFFSET('Water Data'!$D$9,0,10*ROW('Water Data'!D34))),'Data Summary'!BU40="Yes"),OFFSET('Water Data'!$D$9,0,10*ROW('Water Data'!D34)),NA())</f>
        <v>#N/A</v>
      </c>
      <c r="G40" s="525" t="e">
        <f ca="1">+IF(AND(ISNUMBER(OFFSET('Water Data'!$E$4,0,10*ROW('Water Data'!E34))),'Data Summary'!BV40="Yes"),100-OFFSET('Water Data'!$E$4,0,10*ROW('Water Data'!E34)),NA())</f>
        <v>#N/A</v>
      </c>
      <c r="H40" s="525" t="e">
        <f ca="1">+IF(AND(ISNUMBER(OFFSET('Water Data'!$E$6,0,10*ROW('Water Data'!E34))),'Data Summary'!BW40="Yes"),OFFSET('Water Data'!$E$6,0,10*ROW('Water Data'!E34)),NA())</f>
        <v>#N/A</v>
      </c>
      <c r="I40" s="525" t="e">
        <f ca="1">+IF(AND(ISNUMBER(OFFSET('Water Data'!$E$9,0,10*ROW('Water Data'!E34))),'Data Summary'!BX40="Yes"),OFFSET('Water Data'!$E$9,0,10*ROW('Water Data'!E34)),NA())</f>
        <v>#N/A</v>
      </c>
      <c r="J40" s="525" t="e">
        <f ca="1">+IF(AND(ISNUMBER(OFFSET('Water Data'!$F$4,0,10*ROW('Water Data'!F34))),'Data Summary'!BY40="Yes"),100-OFFSET('Water Data'!$F$4,0,10*ROW('Water Data'!F34)),NA())</f>
        <v>#N/A</v>
      </c>
      <c r="K40" s="525" t="e">
        <f ca="1">+IF(AND(ISNUMBER(OFFSET('Water Data'!$F$6,0,10*ROW('Water Data'!F34))),'Data Summary'!BZ40="Yes"),OFFSET('Water Data'!$F$6,0,10*ROW('Water Data'!F34)),NA())</f>
        <v>#N/A</v>
      </c>
      <c r="L40" s="525" t="e">
        <f ca="1">+IF(AND(ISNUMBER(OFFSET('Water Data'!$F$9,0,10*ROW('Water Data'!F34))),'Data Summary'!CA40="Yes"),OFFSET('Water Data'!$F$9,0,10*ROW('Water Data'!F34)),NA())</f>
        <v>#N/A</v>
      </c>
      <c r="M40" s="525" t="e">
        <f ca="1">+IF(AND(ISNUMBER(OFFSET('Water Data'!$G$4,0,10*ROW('Water Data'!G34))),'Data Summary'!CB40="Yes"),100-OFFSET('Water Data'!$G$4,0,10*ROW('Water Data'!G34)),NA())</f>
        <v>#N/A</v>
      </c>
      <c r="N40" s="525" t="e">
        <f ca="1">+IF(AND(ISNUMBER(OFFSET('Water Data'!$G$6,0,10*ROW('Water Data'!G34))),'Data Summary'!CC40="Yes"),OFFSET('Water Data'!$G$6,0,10*ROW('Water Data'!G34)),NA())</f>
        <v>#N/A</v>
      </c>
      <c r="O40" s="525" t="e">
        <f ca="1">+IF(AND(ISNUMBER(OFFSET('Water Data'!$G$9,0,10*ROW('Water Data'!G34))),'Data Summary'!CD40="Yes"),OFFSET('Water Data'!$G$9,0,10*ROW('Water Data'!G34)),NA())</f>
        <v>#N/A</v>
      </c>
      <c r="P40" s="525" t="e">
        <f ca="1">+IF(AND(ISNUMBER(OFFSET('Water Data'!$H$4,0,10*ROW('Water Data'!H34))),'Data Summary'!CE40="Yes"),100-OFFSET('Water Data'!$H$4,0,10*ROW('Water Data'!H34)),NA())</f>
        <v>#N/A</v>
      </c>
      <c r="Q40" s="525" t="e">
        <f ca="1">+IF(AND(ISNUMBER(OFFSET('Water Data'!$H$6,0,10*ROW('Water Data'!H34))),'Data Summary'!CF40="Yes"),OFFSET('Water Data'!$H$6,0,10*ROW('Water Data'!H34)),NA())</f>
        <v>#N/A</v>
      </c>
      <c r="R40" s="525" t="e">
        <f ca="1">+IF(AND(ISNUMBER(OFFSET('Water Data'!$H$9,0,10*ROW('Water Data'!H34))),'Data Summary'!CG40="Yes"),OFFSET('Water Data'!$H$9,0,10*ROW('Water Data'!H34)),NA())</f>
        <v>#N/A</v>
      </c>
      <c r="S40" s="525" t="e">
        <f ca="1">+IF(AND(ISNUMBER(OFFSET('Water Data'!$I$4,0,10*ROW('Water Data'!I34))),'Data Summary'!CH40="Yes"),100-OFFSET('Water Data'!$I$4,0,10*ROW('Water Data'!I34)),NA())</f>
        <v>#N/A</v>
      </c>
      <c r="T40" s="525" t="e">
        <f ca="1">+IF(AND(ISNUMBER(OFFSET('Water Data'!$I$6,0,10*ROW('Water Data'!I34))),'Data Summary'!CI40="Yes"),OFFSET('Water Data'!$I$6,0,10*ROW('Water Data'!I34)),NA())</f>
        <v>#N/A</v>
      </c>
      <c r="U40" s="525" t="e">
        <f ca="1">+IF(AND(ISNUMBER(OFFSET('Water Data'!$I$9,0,10*ROW('Water Data'!I34))),'Data Summary'!CJ40="Yes"),OFFSET('Water Data'!$I$9,0,10*ROW('Water Data'!I34)),NA())</f>
        <v>#N/A</v>
      </c>
      <c r="V40" s="526" t="e">
        <f ca="1">+IF(AND(ISNUMBER(OFFSET('Sanitation Data'!$D$4,0,10*ROW('Sanitation Data'!D34))),'Data Summary'!CK40="Yes"),100-OFFSET('Sanitation Data'!$D$4,0,10*ROW('Sanitation Data'!D34)),NA())</f>
        <v>#N/A</v>
      </c>
      <c r="W40" s="526" t="e">
        <f ca="1">+IF(AND(ISNUMBER(OFFSET('Sanitation Data'!$D$6,0,10*ROW('Sanitation Data'!D34))),'Data Summary'!CL40="Yes"),OFFSET('Sanitation Data'!$D$6,0,10*ROW('Sanitation Data'!D34)),NA())</f>
        <v>#N/A</v>
      </c>
      <c r="X40" s="526" t="e">
        <f ca="1">+IF(AND(ISNUMBER(OFFSET('Sanitation Data'!$D$10,0,10*ROW('Sanitation Data'!D34))),'Data Summary'!CM40="Yes"),OFFSET('Sanitation Data'!$D$10,0,10*ROW('Sanitation Data'!D34)),NA())</f>
        <v>#N/A</v>
      </c>
      <c r="Y40" s="526" t="e">
        <f ca="1">+IF(AND(ISNUMBER(OFFSET('Sanitation Data'!$D$11,0,10*ROW('Sanitation Data'!D34))),'Data Summary'!CN40="Yes"),OFFSET('Sanitation Data'!$D$11,0,10*ROW('Sanitation Data'!D34)),NA())</f>
        <v>#N/A</v>
      </c>
      <c r="Z40" s="526" t="e">
        <f ca="1">+IF(AND(ISNUMBER(OFFSET('Sanitation Data'!$D$12,0,10*ROW('Sanitation Data'!D34))),'Data Summary'!CO40="Yes"),OFFSET('Sanitation Data'!$D$12,0,10*ROW('Sanitation Data'!D34)),NA())</f>
        <v>#N/A</v>
      </c>
      <c r="AA40" s="526" t="e">
        <f ca="1">+IF(AND(ISNUMBER(OFFSET('Sanitation Data'!$E$4,0,10*ROW('Sanitation Data'!E34))),'Data Summary'!CP40="Yes"),100-OFFSET('Sanitation Data'!$E$4,0,10*ROW('Sanitation Data'!E34)),NA())</f>
        <v>#N/A</v>
      </c>
      <c r="AB40" s="526" t="e">
        <f ca="1">+IF(AND(ISNUMBER(OFFSET('Sanitation Data'!$E$6,0,10*ROW('Sanitation Data'!E34))),'Data Summary'!CQ40="Yes"),OFFSET('Sanitation Data'!$E$6,0,10*ROW('Sanitation Data'!E34)),NA())</f>
        <v>#N/A</v>
      </c>
      <c r="AC40" s="526" t="e">
        <f ca="1">+IF(AND(ISNUMBER(OFFSET('Sanitation Data'!$E$10,0,10*ROW('Sanitation Data'!E34))),'Data Summary'!CR40="Yes"),OFFSET('Sanitation Data'!$E$10,0,10*ROW('Sanitation Data'!E34)),NA())</f>
        <v>#N/A</v>
      </c>
      <c r="AD40" s="526" t="e">
        <f ca="1">+IF(AND(ISNUMBER(OFFSET('Sanitation Data'!$E$11,0,10*ROW('Sanitation Data'!E34))),'Data Summary'!CS40="Yes"),OFFSET('Sanitation Data'!$E$11,0,10*ROW('Sanitation Data'!E34)),NA())</f>
        <v>#N/A</v>
      </c>
      <c r="AE40" s="526" t="e">
        <f ca="1">+IF(AND(ISNUMBER(OFFSET('Sanitation Data'!$E$12,0,10*ROW('Sanitation Data'!E34))),'Data Summary'!CT40="Yes"),OFFSET('Sanitation Data'!$E$12,0,10*ROW('Sanitation Data'!E34)),NA())</f>
        <v>#N/A</v>
      </c>
      <c r="AF40" s="526" t="e">
        <f ca="1">+IF(AND(ISNUMBER(OFFSET('Sanitation Data'!$F$4,0,10*ROW('Sanitation Data'!F34))),'Data Summary'!CU40="Yes"),100-OFFSET('Sanitation Data'!$F$4,0,10*ROW('Sanitation Data'!F34)),NA())</f>
        <v>#N/A</v>
      </c>
      <c r="AG40" s="526" t="e">
        <f ca="1">+IF(AND(ISNUMBER(OFFSET('Sanitation Data'!$F$6,0,10*ROW('Sanitation Data'!F34))),'Data Summary'!CV40="Yes"),OFFSET('Sanitation Data'!$F$6,0,10*ROW('Sanitation Data'!F34)),NA())</f>
        <v>#N/A</v>
      </c>
      <c r="AH40" s="526" t="e">
        <f ca="1">+IF(AND(ISNUMBER(OFFSET('Sanitation Data'!$F$10,0,10*ROW('Sanitation Data'!F34))),'Data Summary'!CW40="Yes"),OFFSET('Sanitation Data'!$F$10,0,10*ROW('Sanitation Data'!F34)),NA())</f>
        <v>#N/A</v>
      </c>
      <c r="AI40" s="526" t="e">
        <f ca="1">+IF(AND(ISNUMBER(OFFSET('Sanitation Data'!$F$11,0,10*ROW('Sanitation Data'!F34))),'Data Summary'!CX40="Yes"),OFFSET('Sanitation Data'!$F$11,0,10*ROW('Sanitation Data'!F34)),NA())</f>
        <v>#N/A</v>
      </c>
      <c r="AJ40" s="526" t="e">
        <f ca="1">+IF(AND(ISNUMBER(OFFSET('Sanitation Data'!$F$12,0,10*ROW('Sanitation Data'!F34))),'Data Summary'!CY40="Yes"),OFFSET('Sanitation Data'!$F$12,0,10*ROW('Sanitation Data'!F34)),NA())</f>
        <v>#N/A</v>
      </c>
      <c r="AK40" s="526" t="e">
        <f ca="1">+IF(AND(ISNUMBER(OFFSET('Sanitation Data'!$G$4,0,10*ROW('Sanitation Data'!G34))),'Data Summary'!CZ40="Yes"),100-OFFSET('Sanitation Data'!$G$4,0,10*ROW('Sanitation Data'!G34)),NA())</f>
        <v>#N/A</v>
      </c>
      <c r="AL40" s="526" t="e">
        <f ca="1">+IF(AND(ISNUMBER(OFFSET('Sanitation Data'!$G$6,0,10*ROW('Sanitation Data'!G34))),'Data Summary'!DA40="Yes"),OFFSET('Sanitation Data'!$G$6,0,10*ROW('Sanitation Data'!G34)),NA())</f>
        <v>#N/A</v>
      </c>
      <c r="AM40" s="526" t="e">
        <f ca="1">+IF(AND(ISNUMBER(OFFSET('Sanitation Data'!$G$10,0,10*ROW('Sanitation Data'!G34))),'Data Summary'!DB40="Yes"),OFFSET('Sanitation Data'!$G$10,0,10*ROW('Sanitation Data'!G34)),NA())</f>
        <v>#N/A</v>
      </c>
      <c r="AN40" s="526" t="e">
        <f ca="1">+IF(AND(ISNUMBER(OFFSET('Sanitation Data'!$G$11,0,10*ROW('Sanitation Data'!G34))),'Data Summary'!DC40="Yes"),OFFSET('Sanitation Data'!$G$11,0,10*ROW('Sanitation Data'!G34)),NA())</f>
        <v>#N/A</v>
      </c>
      <c r="AO40" s="526" t="e">
        <f ca="1">+IF(AND(ISNUMBER(OFFSET('Sanitation Data'!$G$12,0,10*ROW('Sanitation Data'!G34))),'Data Summary'!DD40="Yes"),OFFSET('Sanitation Data'!$G$12,0,10*ROW('Sanitation Data'!G34)),NA())</f>
        <v>#N/A</v>
      </c>
      <c r="AP40" s="526" t="e">
        <f ca="1">+IF(AND(ISNUMBER(OFFSET('Sanitation Data'!$H$4,0,10*ROW('Sanitation Data'!H34))),'Data Summary'!DE40="Yes"),100-OFFSET('Sanitation Data'!$H$4,0,10*ROW('Sanitation Data'!H34)),NA())</f>
        <v>#N/A</v>
      </c>
      <c r="AQ40" s="526" t="e">
        <f ca="1">+IF(AND(ISNUMBER(OFFSET('Sanitation Data'!$H$6,0,10*ROW('Sanitation Data'!H34))),'Data Summary'!DF40="Yes"),OFFSET('Sanitation Data'!$H$6,0,10*ROW('Sanitation Data'!H34)),NA())</f>
        <v>#N/A</v>
      </c>
      <c r="AR40" s="526" t="e">
        <f ca="1">+IF(AND(ISNUMBER(OFFSET('Sanitation Data'!$H$10,0,10*ROW('Sanitation Data'!H34))),'Data Summary'!DG40="Yes"),OFFSET('Sanitation Data'!$H$10,0,10*ROW('Sanitation Data'!H34)),NA())</f>
        <v>#N/A</v>
      </c>
      <c r="AS40" s="526" t="e">
        <f ca="1">+IF(AND(ISNUMBER(OFFSET('Sanitation Data'!$H$11,0,10*ROW('Sanitation Data'!H34))),'Data Summary'!DH40="Yes"),OFFSET('Sanitation Data'!$H$11,0,10*ROW('Sanitation Data'!H34)),NA())</f>
        <v>#N/A</v>
      </c>
      <c r="AT40" s="526" t="e">
        <f ca="1">+IF(AND(ISNUMBER(OFFSET('Sanitation Data'!$H$12,0,10*ROW('Sanitation Data'!H34))),'Data Summary'!DI40="Yes"),OFFSET('Sanitation Data'!$H$12,0,10*ROW('Sanitation Data'!H34)),NA())</f>
        <v>#N/A</v>
      </c>
      <c r="AU40" s="526" t="e">
        <f ca="1">+IF(AND(ISNUMBER(OFFSET('Sanitation Data'!$I$4,0,10*ROW('Sanitation Data'!I34))),'Data Summary'!DJ40="Yes"),100-OFFSET('Sanitation Data'!$I$4,0,10*ROW('Sanitation Data'!I34)),NA())</f>
        <v>#N/A</v>
      </c>
      <c r="AV40" s="526" t="e">
        <f ca="1">+IF(AND(ISNUMBER(OFFSET('Sanitation Data'!$I$6,0,10*ROW('Sanitation Data'!I34))),'Data Summary'!DK40="Yes"),OFFSET('Sanitation Data'!$I$6,0,10*ROW('Sanitation Data'!I34)),NA())</f>
        <v>#N/A</v>
      </c>
      <c r="AW40" s="526" t="e">
        <f ca="1">+IF(AND(ISNUMBER(OFFSET('Sanitation Data'!$I$10,0,10*ROW('Sanitation Data'!I34))),'Data Summary'!DL40="Yes"),OFFSET('Sanitation Data'!$I$10,0,10*ROW('Sanitation Data'!I34)),NA())</f>
        <v>#N/A</v>
      </c>
      <c r="AX40" s="526" t="e">
        <f ca="1">+IF(AND(ISNUMBER(OFFSET('Sanitation Data'!$I$11,0,10*ROW('Sanitation Data'!I34))),'Data Summary'!DM40="Yes"),OFFSET('Sanitation Data'!$I$11,0,10*ROW('Sanitation Data'!I34)),NA())</f>
        <v>#N/A</v>
      </c>
      <c r="AY40" s="526" t="e">
        <f ca="1">+IF(AND(ISNUMBER(OFFSET('Sanitation Data'!$I$12,0,10*ROW('Sanitation Data'!I34))),'Data Summary'!DN40="Yes"),OFFSET('Sanitation Data'!$I$12,0,10*ROW('Sanitation Data'!I34)),NA())</f>
        <v>#N/A</v>
      </c>
      <c r="AZ40" s="527" t="e">
        <f ca="1">+IF(AND(ISNUMBER(OFFSET('Hygiene Data'!$D$5,0,10*ROW('Hygiene Data'!D34))),'Data Summary'!DO40="Yes"),OFFSET('Hygiene Data'!$D$5,0,10*ROW('Hygiene Data'!D34)),NA())</f>
        <v>#N/A</v>
      </c>
      <c r="BA40" s="527" t="e">
        <f ca="1">+IF(AND(ISNUMBER(OFFSET('Hygiene Data'!$D$7,0,10*ROW('Hygiene Data'!D34))),'Data Summary'!DP40="Yes"),OFFSET('Hygiene Data'!$D$7,0,10*ROW('Hygiene Data'!D34)),NA())</f>
        <v>#N/A</v>
      </c>
      <c r="BB40" s="527" t="e">
        <f ca="1">+IF(AND(ISNUMBER(OFFSET('Hygiene Data'!$D$9,0,10*ROW('Hygiene Data'!D34))),'Data Summary'!DQ40="Yes"),OFFSET('Hygiene Data'!$D$9,0,10*ROW('Hygiene Data'!D34)),NA())</f>
        <v>#N/A</v>
      </c>
      <c r="BC40" s="527" t="e">
        <f ca="1">+IF(AND(ISNUMBER(OFFSET('Hygiene Data'!$E$5,0,10*ROW('Hygiene Data'!E34))),'Data Summary'!DR40="Yes"),OFFSET('Hygiene Data'!$E$5,0,10*ROW('Hygiene Data'!E34)),NA())</f>
        <v>#N/A</v>
      </c>
      <c r="BD40" s="527" t="e">
        <f ca="1">+IF(AND(ISNUMBER(OFFSET('Hygiene Data'!$E$7,0,10*ROW('Hygiene Data'!E34))),'Data Summary'!DS40="Yes"),OFFSET('Hygiene Data'!$E$7,0,10*ROW('Hygiene Data'!E34)),NA())</f>
        <v>#N/A</v>
      </c>
      <c r="BE40" s="527" t="e">
        <f ca="1">+IF(AND(ISNUMBER(OFFSET('Hygiene Data'!$E$9,0,10*ROW('Hygiene Data'!E34))),'Data Summary'!DT40="Yes"),OFFSET('Hygiene Data'!$E$9,0,10*ROW('Hygiene Data'!E34)),NA())</f>
        <v>#N/A</v>
      </c>
      <c r="BF40" s="527" t="e">
        <f ca="1">+IF(AND(ISNUMBER(OFFSET('Hygiene Data'!$F$5,0,10*ROW('Hygiene Data'!F34))),'Data Summary'!DU40="Yes"),OFFSET('Hygiene Data'!$F$5,0,10*ROW('Hygiene Data'!F34)),NA())</f>
        <v>#N/A</v>
      </c>
      <c r="BG40" s="527" t="e">
        <f ca="1">+IF(AND(ISNUMBER(OFFSET('Hygiene Data'!$F$7,0,10*ROW('Hygiene Data'!F34))),'Data Summary'!DV40="Yes"),OFFSET('Hygiene Data'!$F$7,0,10*ROW('Hygiene Data'!F34)),NA())</f>
        <v>#N/A</v>
      </c>
      <c r="BH40" s="527" t="e">
        <f ca="1">+IF(AND(ISNUMBER(OFFSET('Hygiene Data'!$F$9,0,10*ROW('Hygiene Data'!F34))),'Data Summary'!DW40="Yes"),OFFSET('Hygiene Data'!$F$9,0,10*ROW('Hygiene Data'!F34)),NA())</f>
        <v>#N/A</v>
      </c>
      <c r="BI40" s="527" t="e">
        <f ca="1">+IF(AND(ISNUMBER(OFFSET('Hygiene Data'!$G$5,0,10*ROW('Hygiene Data'!G34))),'Data Summary'!DX40="Yes"),OFFSET('Hygiene Data'!$G$5,0,10*ROW('Hygiene Data'!G34)),NA())</f>
        <v>#N/A</v>
      </c>
      <c r="BJ40" s="527" t="e">
        <f ca="1">+IF(AND(ISNUMBER(OFFSET('Hygiene Data'!$G$7,0,10*ROW('Hygiene Data'!G34))),'Data Summary'!DY40="Yes"),OFFSET('Hygiene Data'!$G$7,0,10*ROW('Hygiene Data'!G34)),NA())</f>
        <v>#N/A</v>
      </c>
      <c r="BK40" s="527" t="e">
        <f ca="1">+IF(AND(ISNUMBER(OFFSET('Hygiene Data'!$G$9,0,10*ROW('Hygiene Data'!G34))),'Data Summary'!DZ40="Yes"),OFFSET('Hygiene Data'!$G$9,0,10*ROW('Hygiene Data'!G34)),NA())</f>
        <v>#N/A</v>
      </c>
      <c r="BL40" s="527" t="e">
        <f ca="1">+IF(AND(ISNUMBER(OFFSET('Hygiene Data'!$H$5,0,10*ROW('Hygiene Data'!H34))),'Data Summary'!EA40="Yes"),OFFSET('Hygiene Data'!$H$5,0,10*ROW('Hygiene Data'!H34)),NA())</f>
        <v>#N/A</v>
      </c>
      <c r="BM40" s="527" t="e">
        <f ca="1">+IF(AND(ISNUMBER(OFFSET('Hygiene Data'!$H$7,0,10*ROW('Hygiene Data'!H34))),'Data Summary'!EB40="Yes"),OFFSET('Hygiene Data'!$H$7,0,10*ROW('Hygiene Data'!H34)),NA())</f>
        <v>#N/A</v>
      </c>
      <c r="BN40" s="527" t="e">
        <f ca="1">+IF(AND(ISNUMBER(OFFSET('Hygiene Data'!$H$9,0,10*ROW('Hygiene Data'!H34))),'Data Summary'!EC40="Yes"),OFFSET('Hygiene Data'!$H$9,0,10*ROW('Hygiene Data'!H34)),NA())</f>
        <v>#N/A</v>
      </c>
      <c r="BO40" s="527" t="e">
        <f ca="1">+IF(AND(ISNUMBER(OFFSET('Hygiene Data'!$I$5,0,10*ROW('Hygiene Data'!I34))),'Data Summary'!ED40="Yes"),OFFSET('Hygiene Data'!$I$5,0,10*ROW('Hygiene Data'!I34)),NA())</f>
        <v>#N/A</v>
      </c>
      <c r="BP40" s="527" t="e">
        <f ca="1">+IF(AND(ISNUMBER(OFFSET('Hygiene Data'!$I$7,0,10*ROW('Hygiene Data'!I34))),'Data Summary'!EE40="Yes"),OFFSET('Hygiene Data'!$I$7,0,10*ROW('Hygiene Data'!I34)),NA())</f>
        <v>#N/A</v>
      </c>
      <c r="BQ40" s="527" t="e">
        <f ca="1">+IF(AND(ISNUMBER(OFFSET('Hygiene Data'!$I$9,0,10*ROW('Hygiene Data'!I34))),'Data Summary'!EF40="Yes"),OFFSET('Hygiene Data'!$I$9,0,10*ROW('Hygiene Data'!I34)),NA())</f>
        <v>#N/A</v>
      </c>
    </row>
    <row r="41" spans="1:69" x14ac:dyDescent="0.25">
      <c r="A41" s="523" t="e">
        <f ca="1">+RIGHT('Data Summary'!A41,LEN('Data Summary'!A41)-9)</f>
        <v>#VALUE!</v>
      </c>
      <c r="B41" s="497" t="str">
        <f ca="1">+IF(ISTEXT('Data Summary'!B41),'Data Summary'!B41,"")</f>
        <v/>
      </c>
      <c r="C41" s="524" t="e">
        <f ca="1">+VALUE('Data Summary'!C41)</f>
        <v>#VALUE!</v>
      </c>
      <c r="D41" s="525" t="e">
        <f ca="1">+IF(AND(ISNUMBER(OFFSET('Water Data'!$D$4,0,10*ROW('Water Data'!D35))),'Data Summary'!BS41="Yes"),100-OFFSET('Water Data'!$D$4,0,10*ROW('Water Data'!D35)),NA())</f>
        <v>#N/A</v>
      </c>
      <c r="E41" s="525" t="e">
        <f ca="1">+IF(AND(ISNUMBER(OFFSET('Water Data'!$D$6,0,10*ROW('Water Data'!D35))),'Data Summary'!BT41="Yes"),OFFSET('Water Data'!$D$6,0,10*ROW('Water Data'!D35)),NA())</f>
        <v>#N/A</v>
      </c>
      <c r="F41" s="525" t="e">
        <f ca="1">+IF(AND(ISNUMBER(OFFSET('Water Data'!$D$9,0,10*ROW('Water Data'!D35))),'Data Summary'!BU41="Yes"),OFFSET('Water Data'!$D$9,0,10*ROW('Water Data'!D35)),NA())</f>
        <v>#N/A</v>
      </c>
      <c r="G41" s="525" t="e">
        <f ca="1">+IF(AND(ISNUMBER(OFFSET('Water Data'!$E$4,0,10*ROW('Water Data'!E35))),'Data Summary'!BV41="Yes"),100-OFFSET('Water Data'!$E$4,0,10*ROW('Water Data'!E35)),NA())</f>
        <v>#N/A</v>
      </c>
      <c r="H41" s="525" t="e">
        <f ca="1">+IF(AND(ISNUMBER(OFFSET('Water Data'!$E$6,0,10*ROW('Water Data'!E35))),'Data Summary'!BW41="Yes"),OFFSET('Water Data'!$E$6,0,10*ROW('Water Data'!E35)),NA())</f>
        <v>#N/A</v>
      </c>
      <c r="I41" s="525" t="e">
        <f ca="1">+IF(AND(ISNUMBER(OFFSET('Water Data'!$E$9,0,10*ROW('Water Data'!E35))),'Data Summary'!BX41="Yes"),OFFSET('Water Data'!$E$9,0,10*ROW('Water Data'!E35)),NA())</f>
        <v>#N/A</v>
      </c>
      <c r="J41" s="525" t="e">
        <f ca="1">+IF(AND(ISNUMBER(OFFSET('Water Data'!$F$4,0,10*ROW('Water Data'!F35))),'Data Summary'!BY41="Yes"),100-OFFSET('Water Data'!$F$4,0,10*ROW('Water Data'!F35)),NA())</f>
        <v>#N/A</v>
      </c>
      <c r="K41" s="525" t="e">
        <f ca="1">+IF(AND(ISNUMBER(OFFSET('Water Data'!$F$6,0,10*ROW('Water Data'!F35))),'Data Summary'!BZ41="Yes"),OFFSET('Water Data'!$F$6,0,10*ROW('Water Data'!F35)),NA())</f>
        <v>#N/A</v>
      </c>
      <c r="L41" s="525" t="e">
        <f ca="1">+IF(AND(ISNUMBER(OFFSET('Water Data'!$F$9,0,10*ROW('Water Data'!F35))),'Data Summary'!CA41="Yes"),OFFSET('Water Data'!$F$9,0,10*ROW('Water Data'!F35)),NA())</f>
        <v>#N/A</v>
      </c>
      <c r="M41" s="525" t="e">
        <f ca="1">+IF(AND(ISNUMBER(OFFSET('Water Data'!$G$4,0,10*ROW('Water Data'!G35))),'Data Summary'!CB41="Yes"),100-OFFSET('Water Data'!$G$4,0,10*ROW('Water Data'!G35)),NA())</f>
        <v>#N/A</v>
      </c>
      <c r="N41" s="525" t="e">
        <f ca="1">+IF(AND(ISNUMBER(OFFSET('Water Data'!$G$6,0,10*ROW('Water Data'!G35))),'Data Summary'!CC41="Yes"),OFFSET('Water Data'!$G$6,0,10*ROW('Water Data'!G35)),NA())</f>
        <v>#N/A</v>
      </c>
      <c r="O41" s="525" t="e">
        <f ca="1">+IF(AND(ISNUMBER(OFFSET('Water Data'!$G$9,0,10*ROW('Water Data'!G35))),'Data Summary'!CD41="Yes"),OFFSET('Water Data'!$G$9,0,10*ROW('Water Data'!G35)),NA())</f>
        <v>#N/A</v>
      </c>
      <c r="P41" s="525" t="e">
        <f ca="1">+IF(AND(ISNUMBER(OFFSET('Water Data'!$H$4,0,10*ROW('Water Data'!H35))),'Data Summary'!CE41="Yes"),100-OFFSET('Water Data'!$H$4,0,10*ROW('Water Data'!H35)),NA())</f>
        <v>#N/A</v>
      </c>
      <c r="Q41" s="525" t="e">
        <f ca="1">+IF(AND(ISNUMBER(OFFSET('Water Data'!$H$6,0,10*ROW('Water Data'!H35))),'Data Summary'!CF41="Yes"),OFFSET('Water Data'!$H$6,0,10*ROW('Water Data'!H35)),NA())</f>
        <v>#N/A</v>
      </c>
      <c r="R41" s="525" t="e">
        <f ca="1">+IF(AND(ISNUMBER(OFFSET('Water Data'!$H$9,0,10*ROW('Water Data'!H35))),'Data Summary'!CG41="Yes"),OFFSET('Water Data'!$H$9,0,10*ROW('Water Data'!H35)),NA())</f>
        <v>#N/A</v>
      </c>
      <c r="S41" s="525" t="e">
        <f ca="1">+IF(AND(ISNUMBER(OFFSET('Water Data'!$I$4,0,10*ROW('Water Data'!I35))),'Data Summary'!CH41="Yes"),100-OFFSET('Water Data'!$I$4,0,10*ROW('Water Data'!I35)),NA())</f>
        <v>#N/A</v>
      </c>
      <c r="T41" s="525" t="e">
        <f ca="1">+IF(AND(ISNUMBER(OFFSET('Water Data'!$I$6,0,10*ROW('Water Data'!I35))),'Data Summary'!CI41="Yes"),OFFSET('Water Data'!$I$6,0,10*ROW('Water Data'!I35)),NA())</f>
        <v>#N/A</v>
      </c>
      <c r="U41" s="525" t="e">
        <f ca="1">+IF(AND(ISNUMBER(OFFSET('Water Data'!$I$9,0,10*ROW('Water Data'!I35))),'Data Summary'!CJ41="Yes"),OFFSET('Water Data'!$I$9,0,10*ROW('Water Data'!I35)),NA())</f>
        <v>#N/A</v>
      </c>
      <c r="V41" s="526" t="e">
        <f ca="1">+IF(AND(ISNUMBER(OFFSET('Sanitation Data'!$D$4,0,10*ROW('Sanitation Data'!D35))),'Data Summary'!CK41="Yes"),100-OFFSET('Sanitation Data'!$D$4,0,10*ROW('Sanitation Data'!D35)),NA())</f>
        <v>#N/A</v>
      </c>
      <c r="W41" s="526" t="e">
        <f ca="1">+IF(AND(ISNUMBER(OFFSET('Sanitation Data'!$D$6,0,10*ROW('Sanitation Data'!D35))),'Data Summary'!CL41="Yes"),OFFSET('Sanitation Data'!$D$6,0,10*ROW('Sanitation Data'!D35)),NA())</f>
        <v>#N/A</v>
      </c>
      <c r="X41" s="526" t="e">
        <f ca="1">+IF(AND(ISNUMBER(OFFSET('Sanitation Data'!$D$10,0,10*ROW('Sanitation Data'!D35))),'Data Summary'!CM41="Yes"),OFFSET('Sanitation Data'!$D$10,0,10*ROW('Sanitation Data'!D35)),NA())</f>
        <v>#N/A</v>
      </c>
      <c r="Y41" s="526" t="e">
        <f ca="1">+IF(AND(ISNUMBER(OFFSET('Sanitation Data'!$D$11,0,10*ROW('Sanitation Data'!D35))),'Data Summary'!CN41="Yes"),OFFSET('Sanitation Data'!$D$11,0,10*ROW('Sanitation Data'!D35)),NA())</f>
        <v>#N/A</v>
      </c>
      <c r="Z41" s="526" t="e">
        <f ca="1">+IF(AND(ISNUMBER(OFFSET('Sanitation Data'!$D$12,0,10*ROW('Sanitation Data'!D35))),'Data Summary'!CO41="Yes"),OFFSET('Sanitation Data'!$D$12,0,10*ROW('Sanitation Data'!D35)),NA())</f>
        <v>#N/A</v>
      </c>
      <c r="AA41" s="526" t="e">
        <f ca="1">+IF(AND(ISNUMBER(OFFSET('Sanitation Data'!$E$4,0,10*ROW('Sanitation Data'!E35))),'Data Summary'!CP41="Yes"),100-OFFSET('Sanitation Data'!$E$4,0,10*ROW('Sanitation Data'!E35)),NA())</f>
        <v>#N/A</v>
      </c>
      <c r="AB41" s="526" t="e">
        <f ca="1">+IF(AND(ISNUMBER(OFFSET('Sanitation Data'!$E$6,0,10*ROW('Sanitation Data'!E35))),'Data Summary'!CQ41="Yes"),OFFSET('Sanitation Data'!$E$6,0,10*ROW('Sanitation Data'!E35)),NA())</f>
        <v>#N/A</v>
      </c>
      <c r="AC41" s="526" t="e">
        <f ca="1">+IF(AND(ISNUMBER(OFFSET('Sanitation Data'!$E$10,0,10*ROW('Sanitation Data'!E35))),'Data Summary'!CR41="Yes"),OFFSET('Sanitation Data'!$E$10,0,10*ROW('Sanitation Data'!E35)),NA())</f>
        <v>#N/A</v>
      </c>
      <c r="AD41" s="526" t="e">
        <f ca="1">+IF(AND(ISNUMBER(OFFSET('Sanitation Data'!$E$11,0,10*ROW('Sanitation Data'!E35))),'Data Summary'!CS41="Yes"),OFFSET('Sanitation Data'!$E$11,0,10*ROW('Sanitation Data'!E35)),NA())</f>
        <v>#N/A</v>
      </c>
      <c r="AE41" s="526" t="e">
        <f ca="1">+IF(AND(ISNUMBER(OFFSET('Sanitation Data'!$E$12,0,10*ROW('Sanitation Data'!E35))),'Data Summary'!CT41="Yes"),OFFSET('Sanitation Data'!$E$12,0,10*ROW('Sanitation Data'!E35)),NA())</f>
        <v>#N/A</v>
      </c>
      <c r="AF41" s="526" t="e">
        <f ca="1">+IF(AND(ISNUMBER(OFFSET('Sanitation Data'!$F$4,0,10*ROW('Sanitation Data'!F35))),'Data Summary'!CU41="Yes"),100-OFFSET('Sanitation Data'!$F$4,0,10*ROW('Sanitation Data'!F35)),NA())</f>
        <v>#N/A</v>
      </c>
      <c r="AG41" s="526" t="e">
        <f ca="1">+IF(AND(ISNUMBER(OFFSET('Sanitation Data'!$F$6,0,10*ROW('Sanitation Data'!F35))),'Data Summary'!CV41="Yes"),OFFSET('Sanitation Data'!$F$6,0,10*ROW('Sanitation Data'!F35)),NA())</f>
        <v>#N/A</v>
      </c>
      <c r="AH41" s="526" t="e">
        <f ca="1">+IF(AND(ISNUMBER(OFFSET('Sanitation Data'!$F$10,0,10*ROW('Sanitation Data'!F35))),'Data Summary'!CW41="Yes"),OFFSET('Sanitation Data'!$F$10,0,10*ROW('Sanitation Data'!F35)),NA())</f>
        <v>#N/A</v>
      </c>
      <c r="AI41" s="526" t="e">
        <f ca="1">+IF(AND(ISNUMBER(OFFSET('Sanitation Data'!$F$11,0,10*ROW('Sanitation Data'!F35))),'Data Summary'!CX41="Yes"),OFFSET('Sanitation Data'!$F$11,0,10*ROW('Sanitation Data'!F35)),NA())</f>
        <v>#N/A</v>
      </c>
      <c r="AJ41" s="526" t="e">
        <f ca="1">+IF(AND(ISNUMBER(OFFSET('Sanitation Data'!$F$12,0,10*ROW('Sanitation Data'!F35))),'Data Summary'!CY41="Yes"),OFFSET('Sanitation Data'!$F$12,0,10*ROW('Sanitation Data'!F35)),NA())</f>
        <v>#N/A</v>
      </c>
      <c r="AK41" s="526" t="e">
        <f ca="1">+IF(AND(ISNUMBER(OFFSET('Sanitation Data'!$G$4,0,10*ROW('Sanitation Data'!G35))),'Data Summary'!CZ41="Yes"),100-OFFSET('Sanitation Data'!$G$4,0,10*ROW('Sanitation Data'!G35)),NA())</f>
        <v>#N/A</v>
      </c>
      <c r="AL41" s="526" t="e">
        <f ca="1">+IF(AND(ISNUMBER(OFFSET('Sanitation Data'!$G$6,0,10*ROW('Sanitation Data'!G35))),'Data Summary'!DA41="Yes"),OFFSET('Sanitation Data'!$G$6,0,10*ROW('Sanitation Data'!G35)),NA())</f>
        <v>#N/A</v>
      </c>
      <c r="AM41" s="526" t="e">
        <f ca="1">+IF(AND(ISNUMBER(OFFSET('Sanitation Data'!$G$10,0,10*ROW('Sanitation Data'!G35))),'Data Summary'!DB41="Yes"),OFFSET('Sanitation Data'!$G$10,0,10*ROW('Sanitation Data'!G35)),NA())</f>
        <v>#N/A</v>
      </c>
      <c r="AN41" s="526" t="e">
        <f ca="1">+IF(AND(ISNUMBER(OFFSET('Sanitation Data'!$G$11,0,10*ROW('Sanitation Data'!G35))),'Data Summary'!DC41="Yes"),OFFSET('Sanitation Data'!$G$11,0,10*ROW('Sanitation Data'!G35)),NA())</f>
        <v>#N/A</v>
      </c>
      <c r="AO41" s="526" t="e">
        <f ca="1">+IF(AND(ISNUMBER(OFFSET('Sanitation Data'!$G$12,0,10*ROW('Sanitation Data'!G35))),'Data Summary'!DD41="Yes"),OFFSET('Sanitation Data'!$G$12,0,10*ROW('Sanitation Data'!G35)),NA())</f>
        <v>#N/A</v>
      </c>
      <c r="AP41" s="526" t="e">
        <f ca="1">+IF(AND(ISNUMBER(OFFSET('Sanitation Data'!$H$4,0,10*ROW('Sanitation Data'!H35))),'Data Summary'!DE41="Yes"),100-OFFSET('Sanitation Data'!$H$4,0,10*ROW('Sanitation Data'!H35)),NA())</f>
        <v>#N/A</v>
      </c>
      <c r="AQ41" s="526" t="e">
        <f ca="1">+IF(AND(ISNUMBER(OFFSET('Sanitation Data'!$H$6,0,10*ROW('Sanitation Data'!H35))),'Data Summary'!DF41="Yes"),OFFSET('Sanitation Data'!$H$6,0,10*ROW('Sanitation Data'!H35)),NA())</f>
        <v>#N/A</v>
      </c>
      <c r="AR41" s="526" t="e">
        <f ca="1">+IF(AND(ISNUMBER(OFFSET('Sanitation Data'!$H$10,0,10*ROW('Sanitation Data'!H35))),'Data Summary'!DG41="Yes"),OFFSET('Sanitation Data'!$H$10,0,10*ROW('Sanitation Data'!H35)),NA())</f>
        <v>#N/A</v>
      </c>
      <c r="AS41" s="526" t="e">
        <f ca="1">+IF(AND(ISNUMBER(OFFSET('Sanitation Data'!$H$11,0,10*ROW('Sanitation Data'!H35))),'Data Summary'!DH41="Yes"),OFFSET('Sanitation Data'!$H$11,0,10*ROW('Sanitation Data'!H35)),NA())</f>
        <v>#N/A</v>
      </c>
      <c r="AT41" s="526" t="e">
        <f ca="1">+IF(AND(ISNUMBER(OFFSET('Sanitation Data'!$H$12,0,10*ROW('Sanitation Data'!H35))),'Data Summary'!DI41="Yes"),OFFSET('Sanitation Data'!$H$12,0,10*ROW('Sanitation Data'!H35)),NA())</f>
        <v>#N/A</v>
      </c>
      <c r="AU41" s="526" t="e">
        <f ca="1">+IF(AND(ISNUMBER(OFFSET('Sanitation Data'!$I$4,0,10*ROW('Sanitation Data'!I35))),'Data Summary'!DJ41="Yes"),100-OFFSET('Sanitation Data'!$I$4,0,10*ROW('Sanitation Data'!I35)),NA())</f>
        <v>#N/A</v>
      </c>
      <c r="AV41" s="526" t="e">
        <f ca="1">+IF(AND(ISNUMBER(OFFSET('Sanitation Data'!$I$6,0,10*ROW('Sanitation Data'!I35))),'Data Summary'!DK41="Yes"),OFFSET('Sanitation Data'!$I$6,0,10*ROW('Sanitation Data'!I35)),NA())</f>
        <v>#N/A</v>
      </c>
      <c r="AW41" s="526" t="e">
        <f ca="1">+IF(AND(ISNUMBER(OFFSET('Sanitation Data'!$I$10,0,10*ROW('Sanitation Data'!I35))),'Data Summary'!DL41="Yes"),OFFSET('Sanitation Data'!$I$10,0,10*ROW('Sanitation Data'!I35)),NA())</f>
        <v>#N/A</v>
      </c>
      <c r="AX41" s="526" t="e">
        <f ca="1">+IF(AND(ISNUMBER(OFFSET('Sanitation Data'!$I$11,0,10*ROW('Sanitation Data'!I35))),'Data Summary'!DM41="Yes"),OFFSET('Sanitation Data'!$I$11,0,10*ROW('Sanitation Data'!I35)),NA())</f>
        <v>#N/A</v>
      </c>
      <c r="AY41" s="526" t="e">
        <f ca="1">+IF(AND(ISNUMBER(OFFSET('Sanitation Data'!$I$12,0,10*ROW('Sanitation Data'!I35))),'Data Summary'!DN41="Yes"),OFFSET('Sanitation Data'!$I$12,0,10*ROW('Sanitation Data'!I35)),NA())</f>
        <v>#N/A</v>
      </c>
      <c r="AZ41" s="527" t="e">
        <f ca="1">+IF(AND(ISNUMBER(OFFSET('Hygiene Data'!$D$5,0,10*ROW('Hygiene Data'!D35))),'Data Summary'!DO41="Yes"),OFFSET('Hygiene Data'!$D$5,0,10*ROW('Hygiene Data'!D35)),NA())</f>
        <v>#N/A</v>
      </c>
      <c r="BA41" s="527" t="e">
        <f ca="1">+IF(AND(ISNUMBER(OFFSET('Hygiene Data'!$D$7,0,10*ROW('Hygiene Data'!D35))),'Data Summary'!DP41="Yes"),OFFSET('Hygiene Data'!$D$7,0,10*ROW('Hygiene Data'!D35)),NA())</f>
        <v>#N/A</v>
      </c>
      <c r="BB41" s="527" t="e">
        <f ca="1">+IF(AND(ISNUMBER(OFFSET('Hygiene Data'!$D$9,0,10*ROW('Hygiene Data'!D35))),'Data Summary'!DQ41="Yes"),OFFSET('Hygiene Data'!$D$9,0,10*ROW('Hygiene Data'!D35)),NA())</f>
        <v>#N/A</v>
      </c>
      <c r="BC41" s="527" t="e">
        <f ca="1">+IF(AND(ISNUMBER(OFFSET('Hygiene Data'!$E$5,0,10*ROW('Hygiene Data'!E35))),'Data Summary'!DR41="Yes"),OFFSET('Hygiene Data'!$E$5,0,10*ROW('Hygiene Data'!E35)),NA())</f>
        <v>#N/A</v>
      </c>
      <c r="BD41" s="527" t="e">
        <f ca="1">+IF(AND(ISNUMBER(OFFSET('Hygiene Data'!$E$7,0,10*ROW('Hygiene Data'!E35))),'Data Summary'!DS41="Yes"),OFFSET('Hygiene Data'!$E$7,0,10*ROW('Hygiene Data'!E35)),NA())</f>
        <v>#N/A</v>
      </c>
      <c r="BE41" s="527" t="e">
        <f ca="1">+IF(AND(ISNUMBER(OFFSET('Hygiene Data'!$E$9,0,10*ROW('Hygiene Data'!E35))),'Data Summary'!DT41="Yes"),OFFSET('Hygiene Data'!$E$9,0,10*ROW('Hygiene Data'!E35)),NA())</f>
        <v>#N/A</v>
      </c>
      <c r="BF41" s="527" t="e">
        <f ca="1">+IF(AND(ISNUMBER(OFFSET('Hygiene Data'!$F$5,0,10*ROW('Hygiene Data'!F35))),'Data Summary'!DU41="Yes"),OFFSET('Hygiene Data'!$F$5,0,10*ROW('Hygiene Data'!F35)),NA())</f>
        <v>#N/A</v>
      </c>
      <c r="BG41" s="527" t="e">
        <f ca="1">+IF(AND(ISNUMBER(OFFSET('Hygiene Data'!$F$7,0,10*ROW('Hygiene Data'!F35))),'Data Summary'!DV41="Yes"),OFFSET('Hygiene Data'!$F$7,0,10*ROW('Hygiene Data'!F35)),NA())</f>
        <v>#N/A</v>
      </c>
      <c r="BH41" s="527" t="e">
        <f ca="1">+IF(AND(ISNUMBER(OFFSET('Hygiene Data'!$F$9,0,10*ROW('Hygiene Data'!F35))),'Data Summary'!DW41="Yes"),OFFSET('Hygiene Data'!$F$9,0,10*ROW('Hygiene Data'!F35)),NA())</f>
        <v>#N/A</v>
      </c>
      <c r="BI41" s="527" t="e">
        <f ca="1">+IF(AND(ISNUMBER(OFFSET('Hygiene Data'!$G$5,0,10*ROW('Hygiene Data'!G35))),'Data Summary'!DX41="Yes"),OFFSET('Hygiene Data'!$G$5,0,10*ROW('Hygiene Data'!G35)),NA())</f>
        <v>#N/A</v>
      </c>
      <c r="BJ41" s="527" t="e">
        <f ca="1">+IF(AND(ISNUMBER(OFFSET('Hygiene Data'!$G$7,0,10*ROW('Hygiene Data'!G35))),'Data Summary'!DY41="Yes"),OFFSET('Hygiene Data'!$G$7,0,10*ROW('Hygiene Data'!G35)),NA())</f>
        <v>#N/A</v>
      </c>
      <c r="BK41" s="527" t="e">
        <f ca="1">+IF(AND(ISNUMBER(OFFSET('Hygiene Data'!$G$9,0,10*ROW('Hygiene Data'!G35))),'Data Summary'!DZ41="Yes"),OFFSET('Hygiene Data'!$G$9,0,10*ROW('Hygiene Data'!G35)),NA())</f>
        <v>#N/A</v>
      </c>
      <c r="BL41" s="527" t="e">
        <f ca="1">+IF(AND(ISNUMBER(OFFSET('Hygiene Data'!$H$5,0,10*ROW('Hygiene Data'!H35))),'Data Summary'!EA41="Yes"),OFFSET('Hygiene Data'!$H$5,0,10*ROW('Hygiene Data'!H35)),NA())</f>
        <v>#N/A</v>
      </c>
      <c r="BM41" s="527" t="e">
        <f ca="1">+IF(AND(ISNUMBER(OFFSET('Hygiene Data'!$H$7,0,10*ROW('Hygiene Data'!H35))),'Data Summary'!EB41="Yes"),OFFSET('Hygiene Data'!$H$7,0,10*ROW('Hygiene Data'!H35)),NA())</f>
        <v>#N/A</v>
      </c>
      <c r="BN41" s="527" t="e">
        <f ca="1">+IF(AND(ISNUMBER(OFFSET('Hygiene Data'!$H$9,0,10*ROW('Hygiene Data'!H35))),'Data Summary'!EC41="Yes"),OFFSET('Hygiene Data'!$H$9,0,10*ROW('Hygiene Data'!H35)),NA())</f>
        <v>#N/A</v>
      </c>
      <c r="BO41" s="527" t="e">
        <f ca="1">+IF(AND(ISNUMBER(OFFSET('Hygiene Data'!$I$5,0,10*ROW('Hygiene Data'!I35))),'Data Summary'!ED41="Yes"),OFFSET('Hygiene Data'!$I$5,0,10*ROW('Hygiene Data'!I35)),NA())</f>
        <v>#N/A</v>
      </c>
      <c r="BP41" s="527" t="e">
        <f ca="1">+IF(AND(ISNUMBER(OFFSET('Hygiene Data'!$I$7,0,10*ROW('Hygiene Data'!I35))),'Data Summary'!EE41="Yes"),OFFSET('Hygiene Data'!$I$7,0,10*ROW('Hygiene Data'!I35)),NA())</f>
        <v>#N/A</v>
      </c>
      <c r="BQ41" s="527" t="e">
        <f ca="1">+IF(AND(ISNUMBER(OFFSET('Hygiene Data'!$I$9,0,10*ROW('Hygiene Data'!I35))),'Data Summary'!EF41="Yes"),OFFSET('Hygiene Data'!$I$9,0,10*ROW('Hygiene Data'!I35)),NA())</f>
        <v>#N/A</v>
      </c>
    </row>
    <row r="42" spans="1:69" x14ac:dyDescent="0.25">
      <c r="A42" s="523" t="e">
        <f ca="1">+RIGHT('Data Summary'!A42,LEN('Data Summary'!A42)-9)</f>
        <v>#VALUE!</v>
      </c>
      <c r="B42" s="497" t="str">
        <f ca="1">+IF(ISTEXT('Data Summary'!B42),'Data Summary'!B42,"")</f>
        <v/>
      </c>
      <c r="C42" s="524" t="e">
        <f ca="1">+VALUE('Data Summary'!C42)</f>
        <v>#VALUE!</v>
      </c>
      <c r="D42" s="525" t="e">
        <f ca="1">+IF(AND(ISNUMBER(OFFSET('Water Data'!$D$4,0,10*ROW('Water Data'!D36))),'Data Summary'!BS42="Yes"),100-OFFSET('Water Data'!$D$4,0,10*ROW('Water Data'!D36)),NA())</f>
        <v>#N/A</v>
      </c>
      <c r="E42" s="525" t="e">
        <f ca="1">+IF(AND(ISNUMBER(OFFSET('Water Data'!$D$6,0,10*ROW('Water Data'!D36))),'Data Summary'!BT42="Yes"),OFFSET('Water Data'!$D$6,0,10*ROW('Water Data'!D36)),NA())</f>
        <v>#N/A</v>
      </c>
      <c r="F42" s="525" t="e">
        <f ca="1">+IF(AND(ISNUMBER(OFFSET('Water Data'!$D$9,0,10*ROW('Water Data'!D36))),'Data Summary'!BU42="Yes"),OFFSET('Water Data'!$D$9,0,10*ROW('Water Data'!D36)),NA())</f>
        <v>#N/A</v>
      </c>
      <c r="G42" s="525" t="e">
        <f ca="1">+IF(AND(ISNUMBER(OFFSET('Water Data'!$E$4,0,10*ROW('Water Data'!E36))),'Data Summary'!BV42="Yes"),100-OFFSET('Water Data'!$E$4,0,10*ROW('Water Data'!E36)),NA())</f>
        <v>#N/A</v>
      </c>
      <c r="H42" s="525" t="e">
        <f ca="1">+IF(AND(ISNUMBER(OFFSET('Water Data'!$E$6,0,10*ROW('Water Data'!E36))),'Data Summary'!BW42="Yes"),OFFSET('Water Data'!$E$6,0,10*ROW('Water Data'!E36)),NA())</f>
        <v>#N/A</v>
      </c>
      <c r="I42" s="525" t="e">
        <f ca="1">+IF(AND(ISNUMBER(OFFSET('Water Data'!$E$9,0,10*ROW('Water Data'!E36))),'Data Summary'!BX42="Yes"),OFFSET('Water Data'!$E$9,0,10*ROW('Water Data'!E36)),NA())</f>
        <v>#N/A</v>
      </c>
      <c r="J42" s="525" t="e">
        <f ca="1">+IF(AND(ISNUMBER(OFFSET('Water Data'!$F$4,0,10*ROW('Water Data'!F36))),'Data Summary'!BY42="Yes"),100-OFFSET('Water Data'!$F$4,0,10*ROW('Water Data'!F36)),NA())</f>
        <v>#N/A</v>
      </c>
      <c r="K42" s="525" t="e">
        <f ca="1">+IF(AND(ISNUMBER(OFFSET('Water Data'!$F$6,0,10*ROW('Water Data'!F36))),'Data Summary'!BZ42="Yes"),OFFSET('Water Data'!$F$6,0,10*ROW('Water Data'!F36)),NA())</f>
        <v>#N/A</v>
      </c>
      <c r="L42" s="525" t="e">
        <f ca="1">+IF(AND(ISNUMBER(OFFSET('Water Data'!$F$9,0,10*ROW('Water Data'!F36))),'Data Summary'!CA42="Yes"),OFFSET('Water Data'!$F$9,0,10*ROW('Water Data'!F36)),NA())</f>
        <v>#N/A</v>
      </c>
      <c r="M42" s="525" t="e">
        <f ca="1">+IF(AND(ISNUMBER(OFFSET('Water Data'!$G$4,0,10*ROW('Water Data'!G36))),'Data Summary'!CB42="Yes"),100-OFFSET('Water Data'!$G$4,0,10*ROW('Water Data'!G36)),NA())</f>
        <v>#N/A</v>
      </c>
      <c r="N42" s="525" t="e">
        <f ca="1">+IF(AND(ISNUMBER(OFFSET('Water Data'!$G$6,0,10*ROW('Water Data'!G36))),'Data Summary'!CC42="Yes"),OFFSET('Water Data'!$G$6,0,10*ROW('Water Data'!G36)),NA())</f>
        <v>#N/A</v>
      </c>
      <c r="O42" s="525" t="e">
        <f ca="1">+IF(AND(ISNUMBER(OFFSET('Water Data'!$G$9,0,10*ROW('Water Data'!G36))),'Data Summary'!CD42="Yes"),OFFSET('Water Data'!$G$9,0,10*ROW('Water Data'!G36)),NA())</f>
        <v>#N/A</v>
      </c>
      <c r="P42" s="525" t="e">
        <f ca="1">+IF(AND(ISNUMBER(OFFSET('Water Data'!$H$4,0,10*ROW('Water Data'!H36))),'Data Summary'!CE42="Yes"),100-OFFSET('Water Data'!$H$4,0,10*ROW('Water Data'!H36)),NA())</f>
        <v>#N/A</v>
      </c>
      <c r="Q42" s="525" t="e">
        <f ca="1">+IF(AND(ISNUMBER(OFFSET('Water Data'!$H$6,0,10*ROW('Water Data'!H36))),'Data Summary'!CF42="Yes"),OFFSET('Water Data'!$H$6,0,10*ROW('Water Data'!H36)),NA())</f>
        <v>#N/A</v>
      </c>
      <c r="R42" s="525" t="e">
        <f ca="1">+IF(AND(ISNUMBER(OFFSET('Water Data'!$H$9,0,10*ROW('Water Data'!H36))),'Data Summary'!CG42="Yes"),OFFSET('Water Data'!$H$9,0,10*ROW('Water Data'!H36)),NA())</f>
        <v>#N/A</v>
      </c>
      <c r="S42" s="525" t="e">
        <f ca="1">+IF(AND(ISNUMBER(OFFSET('Water Data'!$I$4,0,10*ROW('Water Data'!I36))),'Data Summary'!CH42="Yes"),100-OFFSET('Water Data'!$I$4,0,10*ROW('Water Data'!I36)),NA())</f>
        <v>#N/A</v>
      </c>
      <c r="T42" s="525" t="e">
        <f ca="1">+IF(AND(ISNUMBER(OFFSET('Water Data'!$I$6,0,10*ROW('Water Data'!I36))),'Data Summary'!CI42="Yes"),OFFSET('Water Data'!$I$6,0,10*ROW('Water Data'!I36)),NA())</f>
        <v>#N/A</v>
      </c>
      <c r="U42" s="525" t="e">
        <f ca="1">+IF(AND(ISNUMBER(OFFSET('Water Data'!$I$9,0,10*ROW('Water Data'!I36))),'Data Summary'!CJ42="Yes"),OFFSET('Water Data'!$I$9,0,10*ROW('Water Data'!I36)),NA())</f>
        <v>#N/A</v>
      </c>
      <c r="V42" s="526" t="e">
        <f ca="1">+IF(AND(ISNUMBER(OFFSET('Sanitation Data'!$D$4,0,10*ROW('Sanitation Data'!D36))),'Data Summary'!CK42="Yes"),100-OFFSET('Sanitation Data'!$D$4,0,10*ROW('Sanitation Data'!D36)),NA())</f>
        <v>#N/A</v>
      </c>
      <c r="W42" s="526" t="e">
        <f ca="1">+IF(AND(ISNUMBER(OFFSET('Sanitation Data'!$D$6,0,10*ROW('Sanitation Data'!D36))),'Data Summary'!CL42="Yes"),OFFSET('Sanitation Data'!$D$6,0,10*ROW('Sanitation Data'!D36)),NA())</f>
        <v>#N/A</v>
      </c>
      <c r="X42" s="526" t="e">
        <f ca="1">+IF(AND(ISNUMBER(OFFSET('Sanitation Data'!$D$10,0,10*ROW('Sanitation Data'!D36))),'Data Summary'!CM42="Yes"),OFFSET('Sanitation Data'!$D$10,0,10*ROW('Sanitation Data'!D36)),NA())</f>
        <v>#N/A</v>
      </c>
      <c r="Y42" s="526" t="e">
        <f ca="1">+IF(AND(ISNUMBER(OFFSET('Sanitation Data'!$D$11,0,10*ROW('Sanitation Data'!D36))),'Data Summary'!CN42="Yes"),OFFSET('Sanitation Data'!$D$11,0,10*ROW('Sanitation Data'!D36)),NA())</f>
        <v>#N/A</v>
      </c>
      <c r="Z42" s="526" t="e">
        <f ca="1">+IF(AND(ISNUMBER(OFFSET('Sanitation Data'!$D$12,0,10*ROW('Sanitation Data'!D36))),'Data Summary'!CO42="Yes"),OFFSET('Sanitation Data'!$D$12,0,10*ROW('Sanitation Data'!D36)),NA())</f>
        <v>#N/A</v>
      </c>
      <c r="AA42" s="526" t="e">
        <f ca="1">+IF(AND(ISNUMBER(OFFSET('Sanitation Data'!$E$4,0,10*ROW('Sanitation Data'!E36))),'Data Summary'!CP42="Yes"),100-OFFSET('Sanitation Data'!$E$4,0,10*ROW('Sanitation Data'!E36)),NA())</f>
        <v>#N/A</v>
      </c>
      <c r="AB42" s="526" t="e">
        <f ca="1">+IF(AND(ISNUMBER(OFFSET('Sanitation Data'!$E$6,0,10*ROW('Sanitation Data'!E36))),'Data Summary'!CQ42="Yes"),OFFSET('Sanitation Data'!$E$6,0,10*ROW('Sanitation Data'!E36)),NA())</f>
        <v>#N/A</v>
      </c>
      <c r="AC42" s="526" t="e">
        <f ca="1">+IF(AND(ISNUMBER(OFFSET('Sanitation Data'!$E$10,0,10*ROW('Sanitation Data'!E36))),'Data Summary'!CR42="Yes"),OFFSET('Sanitation Data'!$E$10,0,10*ROW('Sanitation Data'!E36)),NA())</f>
        <v>#N/A</v>
      </c>
      <c r="AD42" s="526" t="e">
        <f ca="1">+IF(AND(ISNUMBER(OFFSET('Sanitation Data'!$E$11,0,10*ROW('Sanitation Data'!E36))),'Data Summary'!CS42="Yes"),OFFSET('Sanitation Data'!$E$11,0,10*ROW('Sanitation Data'!E36)),NA())</f>
        <v>#N/A</v>
      </c>
      <c r="AE42" s="526" t="e">
        <f ca="1">+IF(AND(ISNUMBER(OFFSET('Sanitation Data'!$E$12,0,10*ROW('Sanitation Data'!E36))),'Data Summary'!CT42="Yes"),OFFSET('Sanitation Data'!$E$12,0,10*ROW('Sanitation Data'!E36)),NA())</f>
        <v>#N/A</v>
      </c>
      <c r="AF42" s="526" t="e">
        <f ca="1">+IF(AND(ISNUMBER(OFFSET('Sanitation Data'!$F$4,0,10*ROW('Sanitation Data'!F36))),'Data Summary'!CU42="Yes"),100-OFFSET('Sanitation Data'!$F$4,0,10*ROW('Sanitation Data'!F36)),NA())</f>
        <v>#N/A</v>
      </c>
      <c r="AG42" s="526" t="e">
        <f ca="1">+IF(AND(ISNUMBER(OFFSET('Sanitation Data'!$F$6,0,10*ROW('Sanitation Data'!F36))),'Data Summary'!CV42="Yes"),OFFSET('Sanitation Data'!$F$6,0,10*ROW('Sanitation Data'!F36)),NA())</f>
        <v>#N/A</v>
      </c>
      <c r="AH42" s="526" t="e">
        <f ca="1">+IF(AND(ISNUMBER(OFFSET('Sanitation Data'!$F$10,0,10*ROW('Sanitation Data'!F36))),'Data Summary'!CW42="Yes"),OFFSET('Sanitation Data'!$F$10,0,10*ROW('Sanitation Data'!F36)),NA())</f>
        <v>#N/A</v>
      </c>
      <c r="AI42" s="526" t="e">
        <f ca="1">+IF(AND(ISNUMBER(OFFSET('Sanitation Data'!$F$11,0,10*ROW('Sanitation Data'!F36))),'Data Summary'!CX42="Yes"),OFFSET('Sanitation Data'!$F$11,0,10*ROW('Sanitation Data'!F36)),NA())</f>
        <v>#N/A</v>
      </c>
      <c r="AJ42" s="526" t="e">
        <f ca="1">+IF(AND(ISNUMBER(OFFSET('Sanitation Data'!$F$12,0,10*ROW('Sanitation Data'!F36))),'Data Summary'!CY42="Yes"),OFFSET('Sanitation Data'!$F$12,0,10*ROW('Sanitation Data'!F36)),NA())</f>
        <v>#N/A</v>
      </c>
      <c r="AK42" s="526" t="e">
        <f ca="1">+IF(AND(ISNUMBER(OFFSET('Sanitation Data'!$G$4,0,10*ROW('Sanitation Data'!G36))),'Data Summary'!CZ42="Yes"),100-OFFSET('Sanitation Data'!$G$4,0,10*ROW('Sanitation Data'!G36)),NA())</f>
        <v>#N/A</v>
      </c>
      <c r="AL42" s="526" t="e">
        <f ca="1">+IF(AND(ISNUMBER(OFFSET('Sanitation Data'!$G$6,0,10*ROW('Sanitation Data'!G36))),'Data Summary'!DA42="Yes"),OFFSET('Sanitation Data'!$G$6,0,10*ROW('Sanitation Data'!G36)),NA())</f>
        <v>#N/A</v>
      </c>
      <c r="AM42" s="526" t="e">
        <f ca="1">+IF(AND(ISNUMBER(OFFSET('Sanitation Data'!$G$10,0,10*ROW('Sanitation Data'!G36))),'Data Summary'!DB42="Yes"),OFFSET('Sanitation Data'!$G$10,0,10*ROW('Sanitation Data'!G36)),NA())</f>
        <v>#N/A</v>
      </c>
      <c r="AN42" s="526" t="e">
        <f ca="1">+IF(AND(ISNUMBER(OFFSET('Sanitation Data'!$G$11,0,10*ROW('Sanitation Data'!G36))),'Data Summary'!DC42="Yes"),OFFSET('Sanitation Data'!$G$11,0,10*ROW('Sanitation Data'!G36)),NA())</f>
        <v>#N/A</v>
      </c>
      <c r="AO42" s="526" t="e">
        <f ca="1">+IF(AND(ISNUMBER(OFFSET('Sanitation Data'!$G$12,0,10*ROW('Sanitation Data'!G36))),'Data Summary'!DD42="Yes"),OFFSET('Sanitation Data'!$G$12,0,10*ROW('Sanitation Data'!G36)),NA())</f>
        <v>#N/A</v>
      </c>
      <c r="AP42" s="526" t="e">
        <f ca="1">+IF(AND(ISNUMBER(OFFSET('Sanitation Data'!$H$4,0,10*ROW('Sanitation Data'!H36))),'Data Summary'!DE42="Yes"),100-OFFSET('Sanitation Data'!$H$4,0,10*ROW('Sanitation Data'!H36)),NA())</f>
        <v>#N/A</v>
      </c>
      <c r="AQ42" s="526" t="e">
        <f ca="1">+IF(AND(ISNUMBER(OFFSET('Sanitation Data'!$H$6,0,10*ROW('Sanitation Data'!H36))),'Data Summary'!DF42="Yes"),OFFSET('Sanitation Data'!$H$6,0,10*ROW('Sanitation Data'!H36)),NA())</f>
        <v>#N/A</v>
      </c>
      <c r="AR42" s="526" t="e">
        <f ca="1">+IF(AND(ISNUMBER(OFFSET('Sanitation Data'!$H$10,0,10*ROW('Sanitation Data'!H36))),'Data Summary'!DG42="Yes"),OFFSET('Sanitation Data'!$H$10,0,10*ROW('Sanitation Data'!H36)),NA())</f>
        <v>#N/A</v>
      </c>
      <c r="AS42" s="526" t="e">
        <f ca="1">+IF(AND(ISNUMBER(OFFSET('Sanitation Data'!$H$11,0,10*ROW('Sanitation Data'!H36))),'Data Summary'!DH42="Yes"),OFFSET('Sanitation Data'!$H$11,0,10*ROW('Sanitation Data'!H36)),NA())</f>
        <v>#N/A</v>
      </c>
      <c r="AT42" s="526" t="e">
        <f ca="1">+IF(AND(ISNUMBER(OFFSET('Sanitation Data'!$H$12,0,10*ROW('Sanitation Data'!H36))),'Data Summary'!DI42="Yes"),OFFSET('Sanitation Data'!$H$12,0,10*ROW('Sanitation Data'!H36)),NA())</f>
        <v>#N/A</v>
      </c>
      <c r="AU42" s="526" t="e">
        <f ca="1">+IF(AND(ISNUMBER(OFFSET('Sanitation Data'!$I$4,0,10*ROW('Sanitation Data'!I36))),'Data Summary'!DJ42="Yes"),100-OFFSET('Sanitation Data'!$I$4,0,10*ROW('Sanitation Data'!I36)),NA())</f>
        <v>#N/A</v>
      </c>
      <c r="AV42" s="526" t="e">
        <f ca="1">+IF(AND(ISNUMBER(OFFSET('Sanitation Data'!$I$6,0,10*ROW('Sanitation Data'!I36))),'Data Summary'!DK42="Yes"),OFFSET('Sanitation Data'!$I$6,0,10*ROW('Sanitation Data'!I36)),NA())</f>
        <v>#N/A</v>
      </c>
      <c r="AW42" s="526" t="e">
        <f ca="1">+IF(AND(ISNUMBER(OFFSET('Sanitation Data'!$I$10,0,10*ROW('Sanitation Data'!I36))),'Data Summary'!DL42="Yes"),OFFSET('Sanitation Data'!$I$10,0,10*ROW('Sanitation Data'!I36)),NA())</f>
        <v>#N/A</v>
      </c>
      <c r="AX42" s="526" t="e">
        <f ca="1">+IF(AND(ISNUMBER(OFFSET('Sanitation Data'!$I$11,0,10*ROW('Sanitation Data'!I36))),'Data Summary'!DM42="Yes"),OFFSET('Sanitation Data'!$I$11,0,10*ROW('Sanitation Data'!I36)),NA())</f>
        <v>#N/A</v>
      </c>
      <c r="AY42" s="526" t="e">
        <f ca="1">+IF(AND(ISNUMBER(OFFSET('Sanitation Data'!$I$12,0,10*ROW('Sanitation Data'!I36))),'Data Summary'!DN42="Yes"),OFFSET('Sanitation Data'!$I$12,0,10*ROW('Sanitation Data'!I36)),NA())</f>
        <v>#N/A</v>
      </c>
      <c r="AZ42" s="527" t="e">
        <f ca="1">+IF(AND(ISNUMBER(OFFSET('Hygiene Data'!$D$5,0,10*ROW('Hygiene Data'!D36))),'Data Summary'!DO42="Yes"),OFFSET('Hygiene Data'!$D$5,0,10*ROW('Hygiene Data'!D36)),NA())</f>
        <v>#N/A</v>
      </c>
      <c r="BA42" s="527" t="e">
        <f ca="1">+IF(AND(ISNUMBER(OFFSET('Hygiene Data'!$D$7,0,10*ROW('Hygiene Data'!D36))),'Data Summary'!DP42="Yes"),OFFSET('Hygiene Data'!$D$7,0,10*ROW('Hygiene Data'!D36)),NA())</f>
        <v>#N/A</v>
      </c>
      <c r="BB42" s="527" t="e">
        <f ca="1">+IF(AND(ISNUMBER(OFFSET('Hygiene Data'!$D$9,0,10*ROW('Hygiene Data'!D36))),'Data Summary'!DQ42="Yes"),OFFSET('Hygiene Data'!$D$9,0,10*ROW('Hygiene Data'!D36)),NA())</f>
        <v>#N/A</v>
      </c>
      <c r="BC42" s="527" t="e">
        <f ca="1">+IF(AND(ISNUMBER(OFFSET('Hygiene Data'!$E$5,0,10*ROW('Hygiene Data'!E36))),'Data Summary'!DR42="Yes"),OFFSET('Hygiene Data'!$E$5,0,10*ROW('Hygiene Data'!E36)),NA())</f>
        <v>#N/A</v>
      </c>
      <c r="BD42" s="527" t="e">
        <f ca="1">+IF(AND(ISNUMBER(OFFSET('Hygiene Data'!$E$7,0,10*ROW('Hygiene Data'!E36))),'Data Summary'!DS42="Yes"),OFFSET('Hygiene Data'!$E$7,0,10*ROW('Hygiene Data'!E36)),NA())</f>
        <v>#N/A</v>
      </c>
      <c r="BE42" s="527" t="e">
        <f ca="1">+IF(AND(ISNUMBER(OFFSET('Hygiene Data'!$E$9,0,10*ROW('Hygiene Data'!E36))),'Data Summary'!DT42="Yes"),OFFSET('Hygiene Data'!$E$9,0,10*ROW('Hygiene Data'!E36)),NA())</f>
        <v>#N/A</v>
      </c>
      <c r="BF42" s="527" t="e">
        <f ca="1">+IF(AND(ISNUMBER(OFFSET('Hygiene Data'!$F$5,0,10*ROW('Hygiene Data'!F36))),'Data Summary'!DU42="Yes"),OFFSET('Hygiene Data'!$F$5,0,10*ROW('Hygiene Data'!F36)),NA())</f>
        <v>#N/A</v>
      </c>
      <c r="BG42" s="527" t="e">
        <f ca="1">+IF(AND(ISNUMBER(OFFSET('Hygiene Data'!$F$7,0,10*ROW('Hygiene Data'!F36))),'Data Summary'!DV42="Yes"),OFFSET('Hygiene Data'!$F$7,0,10*ROW('Hygiene Data'!F36)),NA())</f>
        <v>#N/A</v>
      </c>
      <c r="BH42" s="527" t="e">
        <f ca="1">+IF(AND(ISNUMBER(OFFSET('Hygiene Data'!$F$9,0,10*ROW('Hygiene Data'!F36))),'Data Summary'!DW42="Yes"),OFFSET('Hygiene Data'!$F$9,0,10*ROW('Hygiene Data'!F36)),NA())</f>
        <v>#N/A</v>
      </c>
      <c r="BI42" s="527" t="e">
        <f ca="1">+IF(AND(ISNUMBER(OFFSET('Hygiene Data'!$G$5,0,10*ROW('Hygiene Data'!G36))),'Data Summary'!DX42="Yes"),OFFSET('Hygiene Data'!$G$5,0,10*ROW('Hygiene Data'!G36)),NA())</f>
        <v>#N/A</v>
      </c>
      <c r="BJ42" s="527" t="e">
        <f ca="1">+IF(AND(ISNUMBER(OFFSET('Hygiene Data'!$G$7,0,10*ROW('Hygiene Data'!G36))),'Data Summary'!DY42="Yes"),OFFSET('Hygiene Data'!$G$7,0,10*ROW('Hygiene Data'!G36)),NA())</f>
        <v>#N/A</v>
      </c>
      <c r="BK42" s="527" t="e">
        <f ca="1">+IF(AND(ISNUMBER(OFFSET('Hygiene Data'!$G$9,0,10*ROW('Hygiene Data'!G36))),'Data Summary'!DZ42="Yes"),OFFSET('Hygiene Data'!$G$9,0,10*ROW('Hygiene Data'!G36)),NA())</f>
        <v>#N/A</v>
      </c>
      <c r="BL42" s="527" t="e">
        <f ca="1">+IF(AND(ISNUMBER(OFFSET('Hygiene Data'!$H$5,0,10*ROW('Hygiene Data'!H36))),'Data Summary'!EA42="Yes"),OFFSET('Hygiene Data'!$H$5,0,10*ROW('Hygiene Data'!H36)),NA())</f>
        <v>#N/A</v>
      </c>
      <c r="BM42" s="527" t="e">
        <f ca="1">+IF(AND(ISNUMBER(OFFSET('Hygiene Data'!$H$7,0,10*ROW('Hygiene Data'!H36))),'Data Summary'!EB42="Yes"),OFFSET('Hygiene Data'!$H$7,0,10*ROW('Hygiene Data'!H36)),NA())</f>
        <v>#N/A</v>
      </c>
      <c r="BN42" s="527" t="e">
        <f ca="1">+IF(AND(ISNUMBER(OFFSET('Hygiene Data'!$H$9,0,10*ROW('Hygiene Data'!H36))),'Data Summary'!EC42="Yes"),OFFSET('Hygiene Data'!$H$9,0,10*ROW('Hygiene Data'!H36)),NA())</f>
        <v>#N/A</v>
      </c>
      <c r="BO42" s="527" t="e">
        <f ca="1">+IF(AND(ISNUMBER(OFFSET('Hygiene Data'!$I$5,0,10*ROW('Hygiene Data'!I36))),'Data Summary'!ED42="Yes"),OFFSET('Hygiene Data'!$I$5,0,10*ROW('Hygiene Data'!I36)),NA())</f>
        <v>#N/A</v>
      </c>
      <c r="BP42" s="527" t="e">
        <f ca="1">+IF(AND(ISNUMBER(OFFSET('Hygiene Data'!$I$7,0,10*ROW('Hygiene Data'!I36))),'Data Summary'!EE42="Yes"),OFFSET('Hygiene Data'!$I$7,0,10*ROW('Hygiene Data'!I36)),NA())</f>
        <v>#N/A</v>
      </c>
      <c r="BQ42" s="527" t="e">
        <f ca="1">+IF(AND(ISNUMBER(OFFSET('Hygiene Data'!$I$9,0,10*ROW('Hygiene Data'!I36))),'Data Summary'!EF42="Yes"),OFFSET('Hygiene Data'!$I$9,0,10*ROW('Hygiene Data'!I36)),NA())</f>
        <v>#N/A</v>
      </c>
    </row>
    <row r="43" spans="1:69" x14ac:dyDescent="0.25">
      <c r="A43" s="523" t="e">
        <f ca="1">+RIGHT('Data Summary'!A43,LEN('Data Summary'!A43)-9)</f>
        <v>#VALUE!</v>
      </c>
      <c r="B43" s="497" t="str">
        <f ca="1">+IF(ISTEXT('Data Summary'!B43),'Data Summary'!B43,"")</f>
        <v/>
      </c>
      <c r="C43" s="524" t="e">
        <f ca="1">+VALUE('Data Summary'!C43)</f>
        <v>#VALUE!</v>
      </c>
      <c r="D43" s="525" t="e">
        <f ca="1">+IF(AND(ISNUMBER(OFFSET('Water Data'!$D$4,0,10*ROW('Water Data'!D37))),'Data Summary'!BS43="Yes"),100-OFFSET('Water Data'!$D$4,0,10*ROW('Water Data'!D37)),NA())</f>
        <v>#N/A</v>
      </c>
      <c r="E43" s="525" t="e">
        <f ca="1">+IF(AND(ISNUMBER(OFFSET('Water Data'!$D$6,0,10*ROW('Water Data'!D37))),'Data Summary'!BT43="Yes"),OFFSET('Water Data'!$D$6,0,10*ROW('Water Data'!D37)),NA())</f>
        <v>#N/A</v>
      </c>
      <c r="F43" s="525" t="e">
        <f ca="1">+IF(AND(ISNUMBER(OFFSET('Water Data'!$D$9,0,10*ROW('Water Data'!D37))),'Data Summary'!BU43="Yes"),OFFSET('Water Data'!$D$9,0,10*ROW('Water Data'!D37)),NA())</f>
        <v>#N/A</v>
      </c>
      <c r="G43" s="525" t="e">
        <f ca="1">+IF(AND(ISNUMBER(OFFSET('Water Data'!$E$4,0,10*ROW('Water Data'!E37))),'Data Summary'!BV43="Yes"),100-OFFSET('Water Data'!$E$4,0,10*ROW('Water Data'!E37)),NA())</f>
        <v>#N/A</v>
      </c>
      <c r="H43" s="525" t="e">
        <f ca="1">+IF(AND(ISNUMBER(OFFSET('Water Data'!$E$6,0,10*ROW('Water Data'!E37))),'Data Summary'!BW43="Yes"),OFFSET('Water Data'!$E$6,0,10*ROW('Water Data'!E37)),NA())</f>
        <v>#N/A</v>
      </c>
      <c r="I43" s="525" t="e">
        <f ca="1">+IF(AND(ISNUMBER(OFFSET('Water Data'!$E$9,0,10*ROW('Water Data'!E37))),'Data Summary'!BX43="Yes"),OFFSET('Water Data'!$E$9,0,10*ROW('Water Data'!E37)),NA())</f>
        <v>#N/A</v>
      </c>
      <c r="J43" s="525" t="e">
        <f ca="1">+IF(AND(ISNUMBER(OFFSET('Water Data'!$F$4,0,10*ROW('Water Data'!F37))),'Data Summary'!BY43="Yes"),100-OFFSET('Water Data'!$F$4,0,10*ROW('Water Data'!F37)),NA())</f>
        <v>#N/A</v>
      </c>
      <c r="K43" s="525" t="e">
        <f ca="1">+IF(AND(ISNUMBER(OFFSET('Water Data'!$F$6,0,10*ROW('Water Data'!F37))),'Data Summary'!BZ43="Yes"),OFFSET('Water Data'!$F$6,0,10*ROW('Water Data'!F37)),NA())</f>
        <v>#N/A</v>
      </c>
      <c r="L43" s="525" t="e">
        <f ca="1">+IF(AND(ISNUMBER(OFFSET('Water Data'!$F$9,0,10*ROW('Water Data'!F37))),'Data Summary'!CA43="Yes"),OFFSET('Water Data'!$F$9,0,10*ROW('Water Data'!F37)),NA())</f>
        <v>#N/A</v>
      </c>
      <c r="M43" s="525" t="e">
        <f ca="1">+IF(AND(ISNUMBER(OFFSET('Water Data'!$G$4,0,10*ROW('Water Data'!G37))),'Data Summary'!CB43="Yes"),100-OFFSET('Water Data'!$G$4,0,10*ROW('Water Data'!G37)),NA())</f>
        <v>#N/A</v>
      </c>
      <c r="N43" s="525" t="e">
        <f ca="1">+IF(AND(ISNUMBER(OFFSET('Water Data'!$G$6,0,10*ROW('Water Data'!G37))),'Data Summary'!CC43="Yes"),OFFSET('Water Data'!$G$6,0,10*ROW('Water Data'!G37)),NA())</f>
        <v>#N/A</v>
      </c>
      <c r="O43" s="525" t="e">
        <f ca="1">+IF(AND(ISNUMBER(OFFSET('Water Data'!$G$9,0,10*ROW('Water Data'!G37))),'Data Summary'!CD43="Yes"),OFFSET('Water Data'!$G$9,0,10*ROW('Water Data'!G37)),NA())</f>
        <v>#N/A</v>
      </c>
      <c r="P43" s="525" t="e">
        <f ca="1">+IF(AND(ISNUMBER(OFFSET('Water Data'!$H$4,0,10*ROW('Water Data'!H37))),'Data Summary'!CE43="Yes"),100-OFFSET('Water Data'!$H$4,0,10*ROW('Water Data'!H37)),NA())</f>
        <v>#N/A</v>
      </c>
      <c r="Q43" s="525" t="e">
        <f ca="1">+IF(AND(ISNUMBER(OFFSET('Water Data'!$H$6,0,10*ROW('Water Data'!H37))),'Data Summary'!CF43="Yes"),OFFSET('Water Data'!$H$6,0,10*ROW('Water Data'!H37)),NA())</f>
        <v>#N/A</v>
      </c>
      <c r="R43" s="525" t="e">
        <f ca="1">+IF(AND(ISNUMBER(OFFSET('Water Data'!$H$9,0,10*ROW('Water Data'!H37))),'Data Summary'!CG43="Yes"),OFFSET('Water Data'!$H$9,0,10*ROW('Water Data'!H37)),NA())</f>
        <v>#N/A</v>
      </c>
      <c r="S43" s="525" t="e">
        <f ca="1">+IF(AND(ISNUMBER(OFFSET('Water Data'!$I$4,0,10*ROW('Water Data'!I37))),'Data Summary'!CH43="Yes"),100-OFFSET('Water Data'!$I$4,0,10*ROW('Water Data'!I37)),NA())</f>
        <v>#N/A</v>
      </c>
      <c r="T43" s="525" t="e">
        <f ca="1">+IF(AND(ISNUMBER(OFFSET('Water Data'!$I$6,0,10*ROW('Water Data'!I37))),'Data Summary'!CI43="Yes"),OFFSET('Water Data'!$I$6,0,10*ROW('Water Data'!I37)),NA())</f>
        <v>#N/A</v>
      </c>
      <c r="U43" s="525" t="e">
        <f ca="1">+IF(AND(ISNUMBER(OFFSET('Water Data'!$I$9,0,10*ROW('Water Data'!I37))),'Data Summary'!CJ43="Yes"),OFFSET('Water Data'!$I$9,0,10*ROW('Water Data'!I37)),NA())</f>
        <v>#N/A</v>
      </c>
      <c r="V43" s="526" t="e">
        <f ca="1">+IF(AND(ISNUMBER(OFFSET('Sanitation Data'!$D$4,0,10*ROW('Sanitation Data'!D37))),'Data Summary'!CK43="Yes"),100-OFFSET('Sanitation Data'!$D$4,0,10*ROW('Sanitation Data'!D37)),NA())</f>
        <v>#N/A</v>
      </c>
      <c r="W43" s="526" t="e">
        <f ca="1">+IF(AND(ISNUMBER(OFFSET('Sanitation Data'!$D$6,0,10*ROW('Sanitation Data'!D37))),'Data Summary'!CL43="Yes"),OFFSET('Sanitation Data'!$D$6,0,10*ROW('Sanitation Data'!D37)),NA())</f>
        <v>#N/A</v>
      </c>
      <c r="X43" s="526" t="e">
        <f ca="1">+IF(AND(ISNUMBER(OFFSET('Sanitation Data'!$D$10,0,10*ROW('Sanitation Data'!D37))),'Data Summary'!CM43="Yes"),OFFSET('Sanitation Data'!$D$10,0,10*ROW('Sanitation Data'!D37)),NA())</f>
        <v>#N/A</v>
      </c>
      <c r="Y43" s="526" t="e">
        <f ca="1">+IF(AND(ISNUMBER(OFFSET('Sanitation Data'!$D$11,0,10*ROW('Sanitation Data'!D37))),'Data Summary'!CN43="Yes"),OFFSET('Sanitation Data'!$D$11,0,10*ROW('Sanitation Data'!D37)),NA())</f>
        <v>#N/A</v>
      </c>
      <c r="Z43" s="526" t="e">
        <f ca="1">+IF(AND(ISNUMBER(OFFSET('Sanitation Data'!$D$12,0,10*ROW('Sanitation Data'!D37))),'Data Summary'!CO43="Yes"),OFFSET('Sanitation Data'!$D$12,0,10*ROW('Sanitation Data'!D37)),NA())</f>
        <v>#N/A</v>
      </c>
      <c r="AA43" s="526" t="e">
        <f ca="1">+IF(AND(ISNUMBER(OFFSET('Sanitation Data'!$E$4,0,10*ROW('Sanitation Data'!E37))),'Data Summary'!CP43="Yes"),100-OFFSET('Sanitation Data'!$E$4,0,10*ROW('Sanitation Data'!E37)),NA())</f>
        <v>#N/A</v>
      </c>
      <c r="AB43" s="526" t="e">
        <f ca="1">+IF(AND(ISNUMBER(OFFSET('Sanitation Data'!$E$6,0,10*ROW('Sanitation Data'!E37))),'Data Summary'!CQ43="Yes"),OFFSET('Sanitation Data'!$E$6,0,10*ROW('Sanitation Data'!E37)),NA())</f>
        <v>#N/A</v>
      </c>
      <c r="AC43" s="526" t="e">
        <f ca="1">+IF(AND(ISNUMBER(OFFSET('Sanitation Data'!$E$10,0,10*ROW('Sanitation Data'!E37))),'Data Summary'!CR43="Yes"),OFFSET('Sanitation Data'!$E$10,0,10*ROW('Sanitation Data'!E37)),NA())</f>
        <v>#N/A</v>
      </c>
      <c r="AD43" s="526" t="e">
        <f ca="1">+IF(AND(ISNUMBER(OFFSET('Sanitation Data'!$E$11,0,10*ROW('Sanitation Data'!E37))),'Data Summary'!CS43="Yes"),OFFSET('Sanitation Data'!$E$11,0,10*ROW('Sanitation Data'!E37)),NA())</f>
        <v>#N/A</v>
      </c>
      <c r="AE43" s="526" t="e">
        <f ca="1">+IF(AND(ISNUMBER(OFFSET('Sanitation Data'!$E$12,0,10*ROW('Sanitation Data'!E37))),'Data Summary'!CT43="Yes"),OFFSET('Sanitation Data'!$E$12,0,10*ROW('Sanitation Data'!E37)),NA())</f>
        <v>#N/A</v>
      </c>
      <c r="AF43" s="526" t="e">
        <f ca="1">+IF(AND(ISNUMBER(OFFSET('Sanitation Data'!$F$4,0,10*ROW('Sanitation Data'!F37))),'Data Summary'!CU43="Yes"),100-OFFSET('Sanitation Data'!$F$4,0,10*ROW('Sanitation Data'!F37)),NA())</f>
        <v>#N/A</v>
      </c>
      <c r="AG43" s="526" t="e">
        <f ca="1">+IF(AND(ISNUMBER(OFFSET('Sanitation Data'!$F$6,0,10*ROW('Sanitation Data'!F37))),'Data Summary'!CV43="Yes"),OFFSET('Sanitation Data'!$F$6,0,10*ROW('Sanitation Data'!F37)),NA())</f>
        <v>#N/A</v>
      </c>
      <c r="AH43" s="526" t="e">
        <f ca="1">+IF(AND(ISNUMBER(OFFSET('Sanitation Data'!$F$10,0,10*ROW('Sanitation Data'!F37))),'Data Summary'!CW43="Yes"),OFFSET('Sanitation Data'!$F$10,0,10*ROW('Sanitation Data'!F37)),NA())</f>
        <v>#N/A</v>
      </c>
      <c r="AI43" s="526" t="e">
        <f ca="1">+IF(AND(ISNUMBER(OFFSET('Sanitation Data'!$F$11,0,10*ROW('Sanitation Data'!F37))),'Data Summary'!CX43="Yes"),OFFSET('Sanitation Data'!$F$11,0,10*ROW('Sanitation Data'!F37)),NA())</f>
        <v>#N/A</v>
      </c>
      <c r="AJ43" s="526" t="e">
        <f ca="1">+IF(AND(ISNUMBER(OFFSET('Sanitation Data'!$F$12,0,10*ROW('Sanitation Data'!F37))),'Data Summary'!CY43="Yes"),OFFSET('Sanitation Data'!$F$12,0,10*ROW('Sanitation Data'!F37)),NA())</f>
        <v>#N/A</v>
      </c>
      <c r="AK43" s="526" t="e">
        <f ca="1">+IF(AND(ISNUMBER(OFFSET('Sanitation Data'!$G$4,0,10*ROW('Sanitation Data'!G37))),'Data Summary'!CZ43="Yes"),100-OFFSET('Sanitation Data'!$G$4,0,10*ROW('Sanitation Data'!G37)),NA())</f>
        <v>#N/A</v>
      </c>
      <c r="AL43" s="526" t="e">
        <f ca="1">+IF(AND(ISNUMBER(OFFSET('Sanitation Data'!$G$6,0,10*ROW('Sanitation Data'!G37))),'Data Summary'!DA43="Yes"),OFFSET('Sanitation Data'!$G$6,0,10*ROW('Sanitation Data'!G37)),NA())</f>
        <v>#N/A</v>
      </c>
      <c r="AM43" s="526" t="e">
        <f ca="1">+IF(AND(ISNUMBER(OFFSET('Sanitation Data'!$G$10,0,10*ROW('Sanitation Data'!G37))),'Data Summary'!DB43="Yes"),OFFSET('Sanitation Data'!$G$10,0,10*ROW('Sanitation Data'!G37)),NA())</f>
        <v>#N/A</v>
      </c>
      <c r="AN43" s="526" t="e">
        <f ca="1">+IF(AND(ISNUMBER(OFFSET('Sanitation Data'!$G$11,0,10*ROW('Sanitation Data'!G37))),'Data Summary'!DC43="Yes"),OFFSET('Sanitation Data'!$G$11,0,10*ROW('Sanitation Data'!G37)),NA())</f>
        <v>#N/A</v>
      </c>
      <c r="AO43" s="526" t="e">
        <f ca="1">+IF(AND(ISNUMBER(OFFSET('Sanitation Data'!$G$12,0,10*ROW('Sanitation Data'!G37))),'Data Summary'!DD43="Yes"),OFFSET('Sanitation Data'!$G$12,0,10*ROW('Sanitation Data'!G37)),NA())</f>
        <v>#N/A</v>
      </c>
      <c r="AP43" s="526" t="e">
        <f ca="1">+IF(AND(ISNUMBER(OFFSET('Sanitation Data'!$H$4,0,10*ROW('Sanitation Data'!H37))),'Data Summary'!DE43="Yes"),100-OFFSET('Sanitation Data'!$H$4,0,10*ROW('Sanitation Data'!H37)),NA())</f>
        <v>#N/A</v>
      </c>
      <c r="AQ43" s="526" t="e">
        <f ca="1">+IF(AND(ISNUMBER(OFFSET('Sanitation Data'!$H$6,0,10*ROW('Sanitation Data'!H37))),'Data Summary'!DF43="Yes"),OFFSET('Sanitation Data'!$H$6,0,10*ROW('Sanitation Data'!H37)),NA())</f>
        <v>#N/A</v>
      </c>
      <c r="AR43" s="526" t="e">
        <f ca="1">+IF(AND(ISNUMBER(OFFSET('Sanitation Data'!$H$10,0,10*ROW('Sanitation Data'!H37))),'Data Summary'!DG43="Yes"),OFFSET('Sanitation Data'!$H$10,0,10*ROW('Sanitation Data'!H37)),NA())</f>
        <v>#N/A</v>
      </c>
      <c r="AS43" s="526" t="e">
        <f ca="1">+IF(AND(ISNUMBER(OFFSET('Sanitation Data'!$H$11,0,10*ROW('Sanitation Data'!H37))),'Data Summary'!DH43="Yes"),OFFSET('Sanitation Data'!$H$11,0,10*ROW('Sanitation Data'!H37)),NA())</f>
        <v>#N/A</v>
      </c>
      <c r="AT43" s="526" t="e">
        <f ca="1">+IF(AND(ISNUMBER(OFFSET('Sanitation Data'!$H$12,0,10*ROW('Sanitation Data'!H37))),'Data Summary'!DI43="Yes"),OFFSET('Sanitation Data'!$H$12,0,10*ROW('Sanitation Data'!H37)),NA())</f>
        <v>#N/A</v>
      </c>
      <c r="AU43" s="526" t="e">
        <f ca="1">+IF(AND(ISNUMBER(OFFSET('Sanitation Data'!$I$4,0,10*ROW('Sanitation Data'!I37))),'Data Summary'!DJ43="Yes"),100-OFFSET('Sanitation Data'!$I$4,0,10*ROW('Sanitation Data'!I37)),NA())</f>
        <v>#N/A</v>
      </c>
      <c r="AV43" s="526" t="e">
        <f ca="1">+IF(AND(ISNUMBER(OFFSET('Sanitation Data'!$I$6,0,10*ROW('Sanitation Data'!I37))),'Data Summary'!DK43="Yes"),OFFSET('Sanitation Data'!$I$6,0,10*ROW('Sanitation Data'!I37)),NA())</f>
        <v>#N/A</v>
      </c>
      <c r="AW43" s="526" t="e">
        <f ca="1">+IF(AND(ISNUMBER(OFFSET('Sanitation Data'!$I$10,0,10*ROW('Sanitation Data'!I37))),'Data Summary'!DL43="Yes"),OFFSET('Sanitation Data'!$I$10,0,10*ROW('Sanitation Data'!I37)),NA())</f>
        <v>#N/A</v>
      </c>
      <c r="AX43" s="526" t="e">
        <f ca="1">+IF(AND(ISNUMBER(OFFSET('Sanitation Data'!$I$11,0,10*ROW('Sanitation Data'!I37))),'Data Summary'!DM43="Yes"),OFFSET('Sanitation Data'!$I$11,0,10*ROW('Sanitation Data'!I37)),NA())</f>
        <v>#N/A</v>
      </c>
      <c r="AY43" s="526" t="e">
        <f ca="1">+IF(AND(ISNUMBER(OFFSET('Sanitation Data'!$I$12,0,10*ROW('Sanitation Data'!I37))),'Data Summary'!DN43="Yes"),OFFSET('Sanitation Data'!$I$12,0,10*ROW('Sanitation Data'!I37)),NA())</f>
        <v>#N/A</v>
      </c>
      <c r="AZ43" s="527" t="e">
        <f ca="1">+IF(AND(ISNUMBER(OFFSET('Hygiene Data'!$D$5,0,10*ROW('Hygiene Data'!D37))),'Data Summary'!DO43="Yes"),OFFSET('Hygiene Data'!$D$5,0,10*ROW('Hygiene Data'!D37)),NA())</f>
        <v>#N/A</v>
      </c>
      <c r="BA43" s="527" t="e">
        <f ca="1">+IF(AND(ISNUMBER(OFFSET('Hygiene Data'!$D$7,0,10*ROW('Hygiene Data'!D37))),'Data Summary'!DP43="Yes"),OFFSET('Hygiene Data'!$D$7,0,10*ROW('Hygiene Data'!D37)),NA())</f>
        <v>#N/A</v>
      </c>
      <c r="BB43" s="527" t="e">
        <f ca="1">+IF(AND(ISNUMBER(OFFSET('Hygiene Data'!$D$9,0,10*ROW('Hygiene Data'!D37))),'Data Summary'!DQ43="Yes"),OFFSET('Hygiene Data'!$D$9,0,10*ROW('Hygiene Data'!D37)),NA())</f>
        <v>#N/A</v>
      </c>
      <c r="BC43" s="527" t="e">
        <f ca="1">+IF(AND(ISNUMBER(OFFSET('Hygiene Data'!$E$5,0,10*ROW('Hygiene Data'!E37))),'Data Summary'!DR43="Yes"),OFFSET('Hygiene Data'!$E$5,0,10*ROW('Hygiene Data'!E37)),NA())</f>
        <v>#N/A</v>
      </c>
      <c r="BD43" s="527" t="e">
        <f ca="1">+IF(AND(ISNUMBER(OFFSET('Hygiene Data'!$E$7,0,10*ROW('Hygiene Data'!E37))),'Data Summary'!DS43="Yes"),OFFSET('Hygiene Data'!$E$7,0,10*ROW('Hygiene Data'!E37)),NA())</f>
        <v>#N/A</v>
      </c>
      <c r="BE43" s="527" t="e">
        <f ca="1">+IF(AND(ISNUMBER(OFFSET('Hygiene Data'!$E$9,0,10*ROW('Hygiene Data'!E37))),'Data Summary'!DT43="Yes"),OFFSET('Hygiene Data'!$E$9,0,10*ROW('Hygiene Data'!E37)),NA())</f>
        <v>#N/A</v>
      </c>
      <c r="BF43" s="527" t="e">
        <f ca="1">+IF(AND(ISNUMBER(OFFSET('Hygiene Data'!$F$5,0,10*ROW('Hygiene Data'!F37))),'Data Summary'!DU43="Yes"),OFFSET('Hygiene Data'!$F$5,0,10*ROW('Hygiene Data'!F37)),NA())</f>
        <v>#N/A</v>
      </c>
      <c r="BG43" s="527" t="e">
        <f ca="1">+IF(AND(ISNUMBER(OFFSET('Hygiene Data'!$F$7,0,10*ROW('Hygiene Data'!F37))),'Data Summary'!DV43="Yes"),OFFSET('Hygiene Data'!$F$7,0,10*ROW('Hygiene Data'!F37)),NA())</f>
        <v>#N/A</v>
      </c>
      <c r="BH43" s="527" t="e">
        <f ca="1">+IF(AND(ISNUMBER(OFFSET('Hygiene Data'!$F$9,0,10*ROW('Hygiene Data'!F37))),'Data Summary'!DW43="Yes"),OFFSET('Hygiene Data'!$F$9,0,10*ROW('Hygiene Data'!F37)),NA())</f>
        <v>#N/A</v>
      </c>
      <c r="BI43" s="527" t="e">
        <f ca="1">+IF(AND(ISNUMBER(OFFSET('Hygiene Data'!$G$5,0,10*ROW('Hygiene Data'!G37))),'Data Summary'!DX43="Yes"),OFFSET('Hygiene Data'!$G$5,0,10*ROW('Hygiene Data'!G37)),NA())</f>
        <v>#N/A</v>
      </c>
      <c r="BJ43" s="527" t="e">
        <f ca="1">+IF(AND(ISNUMBER(OFFSET('Hygiene Data'!$G$7,0,10*ROW('Hygiene Data'!G37))),'Data Summary'!DY43="Yes"),OFFSET('Hygiene Data'!$G$7,0,10*ROW('Hygiene Data'!G37)),NA())</f>
        <v>#N/A</v>
      </c>
      <c r="BK43" s="527" t="e">
        <f ca="1">+IF(AND(ISNUMBER(OFFSET('Hygiene Data'!$G$9,0,10*ROW('Hygiene Data'!G37))),'Data Summary'!DZ43="Yes"),OFFSET('Hygiene Data'!$G$9,0,10*ROW('Hygiene Data'!G37)),NA())</f>
        <v>#N/A</v>
      </c>
      <c r="BL43" s="527" t="e">
        <f ca="1">+IF(AND(ISNUMBER(OFFSET('Hygiene Data'!$H$5,0,10*ROW('Hygiene Data'!H37))),'Data Summary'!EA43="Yes"),OFFSET('Hygiene Data'!$H$5,0,10*ROW('Hygiene Data'!H37)),NA())</f>
        <v>#N/A</v>
      </c>
      <c r="BM43" s="527" t="e">
        <f ca="1">+IF(AND(ISNUMBER(OFFSET('Hygiene Data'!$H$7,0,10*ROW('Hygiene Data'!H37))),'Data Summary'!EB43="Yes"),OFFSET('Hygiene Data'!$H$7,0,10*ROW('Hygiene Data'!H37)),NA())</f>
        <v>#N/A</v>
      </c>
      <c r="BN43" s="527" t="e">
        <f ca="1">+IF(AND(ISNUMBER(OFFSET('Hygiene Data'!$H$9,0,10*ROW('Hygiene Data'!H37))),'Data Summary'!EC43="Yes"),OFFSET('Hygiene Data'!$H$9,0,10*ROW('Hygiene Data'!H37)),NA())</f>
        <v>#N/A</v>
      </c>
      <c r="BO43" s="527" t="e">
        <f ca="1">+IF(AND(ISNUMBER(OFFSET('Hygiene Data'!$I$5,0,10*ROW('Hygiene Data'!I37))),'Data Summary'!ED43="Yes"),OFFSET('Hygiene Data'!$I$5,0,10*ROW('Hygiene Data'!I37)),NA())</f>
        <v>#N/A</v>
      </c>
      <c r="BP43" s="527" t="e">
        <f ca="1">+IF(AND(ISNUMBER(OFFSET('Hygiene Data'!$I$7,0,10*ROW('Hygiene Data'!I37))),'Data Summary'!EE43="Yes"),OFFSET('Hygiene Data'!$I$7,0,10*ROW('Hygiene Data'!I37)),NA())</f>
        <v>#N/A</v>
      </c>
      <c r="BQ43" s="527" t="e">
        <f ca="1">+IF(AND(ISNUMBER(OFFSET('Hygiene Data'!$I$9,0,10*ROW('Hygiene Data'!I37))),'Data Summary'!EF43="Yes"),OFFSET('Hygiene Data'!$I$9,0,10*ROW('Hygiene Data'!I37)),NA())</f>
        <v>#N/A</v>
      </c>
    </row>
    <row r="44" spans="1:69" x14ac:dyDescent="0.25">
      <c r="A44" s="523" t="e">
        <f ca="1">+RIGHT('Data Summary'!A44,LEN('Data Summary'!A44)-9)</f>
        <v>#VALUE!</v>
      </c>
      <c r="B44" s="497" t="str">
        <f ca="1">+IF(ISTEXT('Data Summary'!B44),'Data Summary'!B44,"")</f>
        <v/>
      </c>
      <c r="C44" s="524" t="e">
        <f ca="1">+VALUE('Data Summary'!C44)</f>
        <v>#VALUE!</v>
      </c>
      <c r="D44" s="525" t="e">
        <f ca="1">+IF(AND(ISNUMBER(OFFSET('Water Data'!$D$4,0,10*ROW('Water Data'!D38))),'Data Summary'!BS44="Yes"),100-OFFSET('Water Data'!$D$4,0,10*ROW('Water Data'!D38)),NA())</f>
        <v>#N/A</v>
      </c>
      <c r="E44" s="525" t="e">
        <f ca="1">+IF(AND(ISNUMBER(OFFSET('Water Data'!$D$6,0,10*ROW('Water Data'!D38))),'Data Summary'!BT44="Yes"),OFFSET('Water Data'!$D$6,0,10*ROW('Water Data'!D38)),NA())</f>
        <v>#N/A</v>
      </c>
      <c r="F44" s="525" t="e">
        <f ca="1">+IF(AND(ISNUMBER(OFFSET('Water Data'!$D$9,0,10*ROW('Water Data'!D38))),'Data Summary'!BU44="Yes"),OFFSET('Water Data'!$D$9,0,10*ROW('Water Data'!D38)),NA())</f>
        <v>#N/A</v>
      </c>
      <c r="G44" s="525" t="e">
        <f ca="1">+IF(AND(ISNUMBER(OFFSET('Water Data'!$E$4,0,10*ROW('Water Data'!E38))),'Data Summary'!BV44="Yes"),100-OFFSET('Water Data'!$E$4,0,10*ROW('Water Data'!E38)),NA())</f>
        <v>#N/A</v>
      </c>
      <c r="H44" s="525" t="e">
        <f ca="1">+IF(AND(ISNUMBER(OFFSET('Water Data'!$E$6,0,10*ROW('Water Data'!E38))),'Data Summary'!BW44="Yes"),OFFSET('Water Data'!$E$6,0,10*ROW('Water Data'!E38)),NA())</f>
        <v>#N/A</v>
      </c>
      <c r="I44" s="525" t="e">
        <f ca="1">+IF(AND(ISNUMBER(OFFSET('Water Data'!$E$9,0,10*ROW('Water Data'!E38))),'Data Summary'!BX44="Yes"),OFFSET('Water Data'!$E$9,0,10*ROW('Water Data'!E38)),NA())</f>
        <v>#N/A</v>
      </c>
      <c r="J44" s="525" t="e">
        <f ca="1">+IF(AND(ISNUMBER(OFFSET('Water Data'!$F$4,0,10*ROW('Water Data'!F38))),'Data Summary'!BY44="Yes"),100-OFFSET('Water Data'!$F$4,0,10*ROW('Water Data'!F38)),NA())</f>
        <v>#N/A</v>
      </c>
      <c r="K44" s="525" t="e">
        <f ca="1">+IF(AND(ISNUMBER(OFFSET('Water Data'!$F$6,0,10*ROW('Water Data'!F38))),'Data Summary'!BZ44="Yes"),OFFSET('Water Data'!$F$6,0,10*ROW('Water Data'!F38)),NA())</f>
        <v>#N/A</v>
      </c>
      <c r="L44" s="525" t="e">
        <f ca="1">+IF(AND(ISNUMBER(OFFSET('Water Data'!$F$9,0,10*ROW('Water Data'!F38))),'Data Summary'!CA44="Yes"),OFFSET('Water Data'!$F$9,0,10*ROW('Water Data'!F38)),NA())</f>
        <v>#N/A</v>
      </c>
      <c r="M44" s="525" t="e">
        <f ca="1">+IF(AND(ISNUMBER(OFFSET('Water Data'!$G$4,0,10*ROW('Water Data'!G38))),'Data Summary'!CB44="Yes"),100-OFFSET('Water Data'!$G$4,0,10*ROW('Water Data'!G38)),NA())</f>
        <v>#N/A</v>
      </c>
      <c r="N44" s="525" t="e">
        <f ca="1">+IF(AND(ISNUMBER(OFFSET('Water Data'!$G$6,0,10*ROW('Water Data'!G38))),'Data Summary'!CC44="Yes"),OFFSET('Water Data'!$G$6,0,10*ROW('Water Data'!G38)),NA())</f>
        <v>#N/A</v>
      </c>
      <c r="O44" s="525" t="e">
        <f ca="1">+IF(AND(ISNUMBER(OFFSET('Water Data'!$G$9,0,10*ROW('Water Data'!G38))),'Data Summary'!CD44="Yes"),OFFSET('Water Data'!$G$9,0,10*ROW('Water Data'!G38)),NA())</f>
        <v>#N/A</v>
      </c>
      <c r="P44" s="525" t="e">
        <f ca="1">+IF(AND(ISNUMBER(OFFSET('Water Data'!$H$4,0,10*ROW('Water Data'!H38))),'Data Summary'!CE44="Yes"),100-OFFSET('Water Data'!$H$4,0,10*ROW('Water Data'!H38)),NA())</f>
        <v>#N/A</v>
      </c>
      <c r="Q44" s="525" t="e">
        <f ca="1">+IF(AND(ISNUMBER(OFFSET('Water Data'!$H$6,0,10*ROW('Water Data'!H38))),'Data Summary'!CF44="Yes"),OFFSET('Water Data'!$H$6,0,10*ROW('Water Data'!H38)),NA())</f>
        <v>#N/A</v>
      </c>
      <c r="R44" s="525" t="e">
        <f ca="1">+IF(AND(ISNUMBER(OFFSET('Water Data'!$H$9,0,10*ROW('Water Data'!H38))),'Data Summary'!CG44="Yes"),OFFSET('Water Data'!$H$9,0,10*ROW('Water Data'!H38)),NA())</f>
        <v>#N/A</v>
      </c>
      <c r="S44" s="525" t="e">
        <f ca="1">+IF(AND(ISNUMBER(OFFSET('Water Data'!$I$4,0,10*ROW('Water Data'!I38))),'Data Summary'!CH44="Yes"),100-OFFSET('Water Data'!$I$4,0,10*ROW('Water Data'!I38)),NA())</f>
        <v>#N/A</v>
      </c>
      <c r="T44" s="525" t="e">
        <f ca="1">+IF(AND(ISNUMBER(OFFSET('Water Data'!$I$6,0,10*ROW('Water Data'!I38))),'Data Summary'!CI44="Yes"),OFFSET('Water Data'!$I$6,0,10*ROW('Water Data'!I38)),NA())</f>
        <v>#N/A</v>
      </c>
      <c r="U44" s="525" t="e">
        <f ca="1">+IF(AND(ISNUMBER(OFFSET('Water Data'!$I$9,0,10*ROW('Water Data'!I38))),'Data Summary'!CJ44="Yes"),OFFSET('Water Data'!$I$9,0,10*ROW('Water Data'!I38)),NA())</f>
        <v>#N/A</v>
      </c>
      <c r="V44" s="526" t="e">
        <f ca="1">+IF(AND(ISNUMBER(OFFSET('Sanitation Data'!$D$4,0,10*ROW('Sanitation Data'!D38))),'Data Summary'!CK44="Yes"),100-OFFSET('Sanitation Data'!$D$4,0,10*ROW('Sanitation Data'!D38)),NA())</f>
        <v>#N/A</v>
      </c>
      <c r="W44" s="526" t="e">
        <f ca="1">+IF(AND(ISNUMBER(OFFSET('Sanitation Data'!$D$6,0,10*ROW('Sanitation Data'!D38))),'Data Summary'!CL44="Yes"),OFFSET('Sanitation Data'!$D$6,0,10*ROW('Sanitation Data'!D38)),NA())</f>
        <v>#N/A</v>
      </c>
      <c r="X44" s="526" t="e">
        <f ca="1">+IF(AND(ISNUMBER(OFFSET('Sanitation Data'!$D$10,0,10*ROW('Sanitation Data'!D38))),'Data Summary'!CM44="Yes"),OFFSET('Sanitation Data'!$D$10,0,10*ROW('Sanitation Data'!D38)),NA())</f>
        <v>#N/A</v>
      </c>
      <c r="Y44" s="526" t="e">
        <f ca="1">+IF(AND(ISNUMBER(OFFSET('Sanitation Data'!$D$11,0,10*ROW('Sanitation Data'!D38))),'Data Summary'!CN44="Yes"),OFFSET('Sanitation Data'!$D$11,0,10*ROW('Sanitation Data'!D38)),NA())</f>
        <v>#N/A</v>
      </c>
      <c r="Z44" s="526" t="e">
        <f ca="1">+IF(AND(ISNUMBER(OFFSET('Sanitation Data'!$D$12,0,10*ROW('Sanitation Data'!D38))),'Data Summary'!CO44="Yes"),OFFSET('Sanitation Data'!$D$12,0,10*ROW('Sanitation Data'!D38)),NA())</f>
        <v>#N/A</v>
      </c>
      <c r="AA44" s="526" t="e">
        <f ca="1">+IF(AND(ISNUMBER(OFFSET('Sanitation Data'!$E$4,0,10*ROW('Sanitation Data'!E38))),'Data Summary'!CP44="Yes"),100-OFFSET('Sanitation Data'!$E$4,0,10*ROW('Sanitation Data'!E38)),NA())</f>
        <v>#N/A</v>
      </c>
      <c r="AB44" s="526" t="e">
        <f ca="1">+IF(AND(ISNUMBER(OFFSET('Sanitation Data'!$E$6,0,10*ROW('Sanitation Data'!E38))),'Data Summary'!CQ44="Yes"),OFFSET('Sanitation Data'!$E$6,0,10*ROW('Sanitation Data'!E38)),NA())</f>
        <v>#N/A</v>
      </c>
      <c r="AC44" s="526" t="e">
        <f ca="1">+IF(AND(ISNUMBER(OFFSET('Sanitation Data'!$E$10,0,10*ROW('Sanitation Data'!E38))),'Data Summary'!CR44="Yes"),OFFSET('Sanitation Data'!$E$10,0,10*ROW('Sanitation Data'!E38)),NA())</f>
        <v>#N/A</v>
      </c>
      <c r="AD44" s="526" t="e">
        <f ca="1">+IF(AND(ISNUMBER(OFFSET('Sanitation Data'!$E$11,0,10*ROW('Sanitation Data'!E38))),'Data Summary'!CS44="Yes"),OFFSET('Sanitation Data'!$E$11,0,10*ROW('Sanitation Data'!E38)),NA())</f>
        <v>#N/A</v>
      </c>
      <c r="AE44" s="526" t="e">
        <f ca="1">+IF(AND(ISNUMBER(OFFSET('Sanitation Data'!$E$12,0,10*ROW('Sanitation Data'!E38))),'Data Summary'!CT44="Yes"),OFFSET('Sanitation Data'!$E$12,0,10*ROW('Sanitation Data'!E38)),NA())</f>
        <v>#N/A</v>
      </c>
      <c r="AF44" s="526" t="e">
        <f ca="1">+IF(AND(ISNUMBER(OFFSET('Sanitation Data'!$F$4,0,10*ROW('Sanitation Data'!F38))),'Data Summary'!CU44="Yes"),100-OFFSET('Sanitation Data'!$F$4,0,10*ROW('Sanitation Data'!F38)),NA())</f>
        <v>#N/A</v>
      </c>
      <c r="AG44" s="526" t="e">
        <f ca="1">+IF(AND(ISNUMBER(OFFSET('Sanitation Data'!$F$6,0,10*ROW('Sanitation Data'!F38))),'Data Summary'!CV44="Yes"),OFFSET('Sanitation Data'!$F$6,0,10*ROW('Sanitation Data'!F38)),NA())</f>
        <v>#N/A</v>
      </c>
      <c r="AH44" s="526" t="e">
        <f ca="1">+IF(AND(ISNUMBER(OFFSET('Sanitation Data'!$F$10,0,10*ROW('Sanitation Data'!F38))),'Data Summary'!CW44="Yes"),OFFSET('Sanitation Data'!$F$10,0,10*ROW('Sanitation Data'!F38)),NA())</f>
        <v>#N/A</v>
      </c>
      <c r="AI44" s="526" t="e">
        <f ca="1">+IF(AND(ISNUMBER(OFFSET('Sanitation Data'!$F$11,0,10*ROW('Sanitation Data'!F38))),'Data Summary'!CX44="Yes"),OFFSET('Sanitation Data'!$F$11,0,10*ROW('Sanitation Data'!F38)),NA())</f>
        <v>#N/A</v>
      </c>
      <c r="AJ44" s="526" t="e">
        <f ca="1">+IF(AND(ISNUMBER(OFFSET('Sanitation Data'!$F$12,0,10*ROW('Sanitation Data'!F38))),'Data Summary'!CY44="Yes"),OFFSET('Sanitation Data'!$F$12,0,10*ROW('Sanitation Data'!F38)),NA())</f>
        <v>#N/A</v>
      </c>
      <c r="AK44" s="526" t="e">
        <f ca="1">+IF(AND(ISNUMBER(OFFSET('Sanitation Data'!$G$4,0,10*ROW('Sanitation Data'!G38))),'Data Summary'!CZ44="Yes"),100-OFFSET('Sanitation Data'!$G$4,0,10*ROW('Sanitation Data'!G38)),NA())</f>
        <v>#N/A</v>
      </c>
      <c r="AL44" s="526" t="e">
        <f ca="1">+IF(AND(ISNUMBER(OFFSET('Sanitation Data'!$G$6,0,10*ROW('Sanitation Data'!G38))),'Data Summary'!DA44="Yes"),OFFSET('Sanitation Data'!$G$6,0,10*ROW('Sanitation Data'!G38)),NA())</f>
        <v>#N/A</v>
      </c>
      <c r="AM44" s="526" t="e">
        <f ca="1">+IF(AND(ISNUMBER(OFFSET('Sanitation Data'!$G$10,0,10*ROW('Sanitation Data'!G38))),'Data Summary'!DB44="Yes"),OFFSET('Sanitation Data'!$G$10,0,10*ROW('Sanitation Data'!G38)),NA())</f>
        <v>#N/A</v>
      </c>
      <c r="AN44" s="526" t="e">
        <f ca="1">+IF(AND(ISNUMBER(OFFSET('Sanitation Data'!$G$11,0,10*ROW('Sanitation Data'!G38))),'Data Summary'!DC44="Yes"),OFFSET('Sanitation Data'!$G$11,0,10*ROW('Sanitation Data'!G38)),NA())</f>
        <v>#N/A</v>
      </c>
      <c r="AO44" s="526" t="e">
        <f ca="1">+IF(AND(ISNUMBER(OFFSET('Sanitation Data'!$G$12,0,10*ROW('Sanitation Data'!G38))),'Data Summary'!DD44="Yes"),OFFSET('Sanitation Data'!$G$12,0,10*ROW('Sanitation Data'!G38)),NA())</f>
        <v>#N/A</v>
      </c>
      <c r="AP44" s="526" t="e">
        <f ca="1">+IF(AND(ISNUMBER(OFFSET('Sanitation Data'!$H$4,0,10*ROW('Sanitation Data'!H38))),'Data Summary'!DE44="Yes"),100-OFFSET('Sanitation Data'!$H$4,0,10*ROW('Sanitation Data'!H38)),NA())</f>
        <v>#N/A</v>
      </c>
      <c r="AQ44" s="526" t="e">
        <f ca="1">+IF(AND(ISNUMBER(OFFSET('Sanitation Data'!$H$6,0,10*ROW('Sanitation Data'!H38))),'Data Summary'!DF44="Yes"),OFFSET('Sanitation Data'!$H$6,0,10*ROW('Sanitation Data'!H38)),NA())</f>
        <v>#N/A</v>
      </c>
      <c r="AR44" s="526" t="e">
        <f ca="1">+IF(AND(ISNUMBER(OFFSET('Sanitation Data'!$H$10,0,10*ROW('Sanitation Data'!H38))),'Data Summary'!DG44="Yes"),OFFSET('Sanitation Data'!$H$10,0,10*ROW('Sanitation Data'!H38)),NA())</f>
        <v>#N/A</v>
      </c>
      <c r="AS44" s="526" t="e">
        <f ca="1">+IF(AND(ISNUMBER(OFFSET('Sanitation Data'!$H$11,0,10*ROW('Sanitation Data'!H38))),'Data Summary'!DH44="Yes"),OFFSET('Sanitation Data'!$H$11,0,10*ROW('Sanitation Data'!H38)),NA())</f>
        <v>#N/A</v>
      </c>
      <c r="AT44" s="526" t="e">
        <f ca="1">+IF(AND(ISNUMBER(OFFSET('Sanitation Data'!$H$12,0,10*ROW('Sanitation Data'!H38))),'Data Summary'!DI44="Yes"),OFFSET('Sanitation Data'!$H$12,0,10*ROW('Sanitation Data'!H38)),NA())</f>
        <v>#N/A</v>
      </c>
      <c r="AU44" s="526" t="e">
        <f ca="1">+IF(AND(ISNUMBER(OFFSET('Sanitation Data'!$I$4,0,10*ROW('Sanitation Data'!I38))),'Data Summary'!DJ44="Yes"),100-OFFSET('Sanitation Data'!$I$4,0,10*ROW('Sanitation Data'!I38)),NA())</f>
        <v>#N/A</v>
      </c>
      <c r="AV44" s="526" t="e">
        <f ca="1">+IF(AND(ISNUMBER(OFFSET('Sanitation Data'!$I$6,0,10*ROW('Sanitation Data'!I38))),'Data Summary'!DK44="Yes"),OFFSET('Sanitation Data'!$I$6,0,10*ROW('Sanitation Data'!I38)),NA())</f>
        <v>#N/A</v>
      </c>
      <c r="AW44" s="526" t="e">
        <f ca="1">+IF(AND(ISNUMBER(OFFSET('Sanitation Data'!$I$10,0,10*ROW('Sanitation Data'!I38))),'Data Summary'!DL44="Yes"),OFFSET('Sanitation Data'!$I$10,0,10*ROW('Sanitation Data'!I38)),NA())</f>
        <v>#N/A</v>
      </c>
      <c r="AX44" s="526" t="e">
        <f ca="1">+IF(AND(ISNUMBER(OFFSET('Sanitation Data'!$I$11,0,10*ROW('Sanitation Data'!I38))),'Data Summary'!DM44="Yes"),OFFSET('Sanitation Data'!$I$11,0,10*ROW('Sanitation Data'!I38)),NA())</f>
        <v>#N/A</v>
      </c>
      <c r="AY44" s="526" t="e">
        <f ca="1">+IF(AND(ISNUMBER(OFFSET('Sanitation Data'!$I$12,0,10*ROW('Sanitation Data'!I38))),'Data Summary'!DN44="Yes"),OFFSET('Sanitation Data'!$I$12,0,10*ROW('Sanitation Data'!I38)),NA())</f>
        <v>#N/A</v>
      </c>
      <c r="AZ44" s="527" t="e">
        <f ca="1">+IF(AND(ISNUMBER(OFFSET('Hygiene Data'!$D$5,0,10*ROW('Hygiene Data'!D38))),'Data Summary'!DO44="Yes"),OFFSET('Hygiene Data'!$D$5,0,10*ROW('Hygiene Data'!D38)),NA())</f>
        <v>#N/A</v>
      </c>
      <c r="BA44" s="527" t="e">
        <f ca="1">+IF(AND(ISNUMBER(OFFSET('Hygiene Data'!$D$7,0,10*ROW('Hygiene Data'!D38))),'Data Summary'!DP44="Yes"),OFFSET('Hygiene Data'!$D$7,0,10*ROW('Hygiene Data'!D38)),NA())</f>
        <v>#N/A</v>
      </c>
      <c r="BB44" s="527" t="e">
        <f ca="1">+IF(AND(ISNUMBER(OFFSET('Hygiene Data'!$D$9,0,10*ROW('Hygiene Data'!D38))),'Data Summary'!DQ44="Yes"),OFFSET('Hygiene Data'!$D$9,0,10*ROW('Hygiene Data'!D38)),NA())</f>
        <v>#N/A</v>
      </c>
      <c r="BC44" s="527" t="e">
        <f ca="1">+IF(AND(ISNUMBER(OFFSET('Hygiene Data'!$E$5,0,10*ROW('Hygiene Data'!E38))),'Data Summary'!DR44="Yes"),OFFSET('Hygiene Data'!$E$5,0,10*ROW('Hygiene Data'!E38)),NA())</f>
        <v>#N/A</v>
      </c>
      <c r="BD44" s="527" t="e">
        <f ca="1">+IF(AND(ISNUMBER(OFFSET('Hygiene Data'!$E$7,0,10*ROW('Hygiene Data'!E38))),'Data Summary'!DS44="Yes"),OFFSET('Hygiene Data'!$E$7,0,10*ROW('Hygiene Data'!E38)),NA())</f>
        <v>#N/A</v>
      </c>
      <c r="BE44" s="527" t="e">
        <f ca="1">+IF(AND(ISNUMBER(OFFSET('Hygiene Data'!$E$9,0,10*ROW('Hygiene Data'!E38))),'Data Summary'!DT44="Yes"),OFFSET('Hygiene Data'!$E$9,0,10*ROW('Hygiene Data'!E38)),NA())</f>
        <v>#N/A</v>
      </c>
      <c r="BF44" s="527" t="e">
        <f ca="1">+IF(AND(ISNUMBER(OFFSET('Hygiene Data'!$F$5,0,10*ROW('Hygiene Data'!F38))),'Data Summary'!DU44="Yes"),OFFSET('Hygiene Data'!$F$5,0,10*ROW('Hygiene Data'!F38)),NA())</f>
        <v>#N/A</v>
      </c>
      <c r="BG44" s="527" t="e">
        <f ca="1">+IF(AND(ISNUMBER(OFFSET('Hygiene Data'!$F$7,0,10*ROW('Hygiene Data'!F38))),'Data Summary'!DV44="Yes"),OFFSET('Hygiene Data'!$F$7,0,10*ROW('Hygiene Data'!F38)),NA())</f>
        <v>#N/A</v>
      </c>
      <c r="BH44" s="527" t="e">
        <f ca="1">+IF(AND(ISNUMBER(OFFSET('Hygiene Data'!$F$9,0,10*ROW('Hygiene Data'!F38))),'Data Summary'!DW44="Yes"),OFFSET('Hygiene Data'!$F$9,0,10*ROW('Hygiene Data'!F38)),NA())</f>
        <v>#N/A</v>
      </c>
      <c r="BI44" s="527" t="e">
        <f ca="1">+IF(AND(ISNUMBER(OFFSET('Hygiene Data'!$G$5,0,10*ROW('Hygiene Data'!G38))),'Data Summary'!DX44="Yes"),OFFSET('Hygiene Data'!$G$5,0,10*ROW('Hygiene Data'!G38)),NA())</f>
        <v>#N/A</v>
      </c>
      <c r="BJ44" s="527" t="e">
        <f ca="1">+IF(AND(ISNUMBER(OFFSET('Hygiene Data'!$G$7,0,10*ROW('Hygiene Data'!G38))),'Data Summary'!DY44="Yes"),OFFSET('Hygiene Data'!$G$7,0,10*ROW('Hygiene Data'!G38)),NA())</f>
        <v>#N/A</v>
      </c>
      <c r="BK44" s="527" t="e">
        <f ca="1">+IF(AND(ISNUMBER(OFFSET('Hygiene Data'!$G$9,0,10*ROW('Hygiene Data'!G38))),'Data Summary'!DZ44="Yes"),OFFSET('Hygiene Data'!$G$9,0,10*ROW('Hygiene Data'!G38)),NA())</f>
        <v>#N/A</v>
      </c>
      <c r="BL44" s="527" t="e">
        <f ca="1">+IF(AND(ISNUMBER(OFFSET('Hygiene Data'!$H$5,0,10*ROW('Hygiene Data'!H38))),'Data Summary'!EA44="Yes"),OFFSET('Hygiene Data'!$H$5,0,10*ROW('Hygiene Data'!H38)),NA())</f>
        <v>#N/A</v>
      </c>
      <c r="BM44" s="527" t="e">
        <f ca="1">+IF(AND(ISNUMBER(OFFSET('Hygiene Data'!$H$7,0,10*ROW('Hygiene Data'!H38))),'Data Summary'!EB44="Yes"),OFFSET('Hygiene Data'!$H$7,0,10*ROW('Hygiene Data'!H38)),NA())</f>
        <v>#N/A</v>
      </c>
      <c r="BN44" s="527" t="e">
        <f ca="1">+IF(AND(ISNUMBER(OFFSET('Hygiene Data'!$H$9,0,10*ROW('Hygiene Data'!H38))),'Data Summary'!EC44="Yes"),OFFSET('Hygiene Data'!$H$9,0,10*ROW('Hygiene Data'!H38)),NA())</f>
        <v>#N/A</v>
      </c>
      <c r="BO44" s="527" t="e">
        <f ca="1">+IF(AND(ISNUMBER(OFFSET('Hygiene Data'!$I$5,0,10*ROW('Hygiene Data'!I38))),'Data Summary'!ED44="Yes"),OFFSET('Hygiene Data'!$I$5,0,10*ROW('Hygiene Data'!I38)),NA())</f>
        <v>#N/A</v>
      </c>
      <c r="BP44" s="527" t="e">
        <f ca="1">+IF(AND(ISNUMBER(OFFSET('Hygiene Data'!$I$7,0,10*ROW('Hygiene Data'!I38))),'Data Summary'!EE44="Yes"),OFFSET('Hygiene Data'!$I$7,0,10*ROW('Hygiene Data'!I38)),NA())</f>
        <v>#N/A</v>
      </c>
      <c r="BQ44" s="527" t="e">
        <f ca="1">+IF(AND(ISNUMBER(OFFSET('Hygiene Data'!$I$9,0,10*ROW('Hygiene Data'!I38))),'Data Summary'!EF44="Yes"),OFFSET('Hygiene Data'!$I$9,0,10*ROW('Hygiene Data'!I38)),NA())</f>
        <v>#N/A</v>
      </c>
    </row>
    <row r="45" spans="1:69" x14ac:dyDescent="0.25">
      <c r="A45" s="523" t="e">
        <f ca="1">+RIGHT('Data Summary'!A45,LEN('Data Summary'!A45)-9)</f>
        <v>#VALUE!</v>
      </c>
      <c r="B45" s="497" t="str">
        <f ca="1">+IF(ISTEXT('Data Summary'!B45),'Data Summary'!B45,"")</f>
        <v/>
      </c>
      <c r="C45" s="524" t="e">
        <f ca="1">+VALUE('Data Summary'!C45)</f>
        <v>#VALUE!</v>
      </c>
      <c r="D45" s="525" t="e">
        <f ca="1">+IF(AND(ISNUMBER(OFFSET('Water Data'!$D$4,0,10*ROW('Water Data'!D39))),'Data Summary'!BS45="Yes"),100-OFFSET('Water Data'!$D$4,0,10*ROW('Water Data'!D39)),NA())</f>
        <v>#N/A</v>
      </c>
      <c r="E45" s="525" t="e">
        <f ca="1">+IF(AND(ISNUMBER(OFFSET('Water Data'!$D$6,0,10*ROW('Water Data'!D39))),'Data Summary'!BT45="Yes"),OFFSET('Water Data'!$D$6,0,10*ROW('Water Data'!D39)),NA())</f>
        <v>#N/A</v>
      </c>
      <c r="F45" s="525" t="e">
        <f ca="1">+IF(AND(ISNUMBER(OFFSET('Water Data'!$D$9,0,10*ROW('Water Data'!D39))),'Data Summary'!BU45="Yes"),OFFSET('Water Data'!$D$9,0,10*ROW('Water Data'!D39)),NA())</f>
        <v>#N/A</v>
      </c>
      <c r="G45" s="525" t="e">
        <f ca="1">+IF(AND(ISNUMBER(OFFSET('Water Data'!$E$4,0,10*ROW('Water Data'!E39))),'Data Summary'!BV45="Yes"),100-OFFSET('Water Data'!$E$4,0,10*ROW('Water Data'!E39)),NA())</f>
        <v>#N/A</v>
      </c>
      <c r="H45" s="525" t="e">
        <f ca="1">+IF(AND(ISNUMBER(OFFSET('Water Data'!$E$6,0,10*ROW('Water Data'!E39))),'Data Summary'!BW45="Yes"),OFFSET('Water Data'!$E$6,0,10*ROW('Water Data'!E39)),NA())</f>
        <v>#N/A</v>
      </c>
      <c r="I45" s="525" t="e">
        <f ca="1">+IF(AND(ISNUMBER(OFFSET('Water Data'!$E$9,0,10*ROW('Water Data'!E39))),'Data Summary'!BX45="Yes"),OFFSET('Water Data'!$E$9,0,10*ROW('Water Data'!E39)),NA())</f>
        <v>#N/A</v>
      </c>
      <c r="J45" s="525" t="e">
        <f ca="1">+IF(AND(ISNUMBER(OFFSET('Water Data'!$F$4,0,10*ROW('Water Data'!F39))),'Data Summary'!BY45="Yes"),100-OFFSET('Water Data'!$F$4,0,10*ROW('Water Data'!F39)),NA())</f>
        <v>#N/A</v>
      </c>
      <c r="K45" s="525" t="e">
        <f ca="1">+IF(AND(ISNUMBER(OFFSET('Water Data'!$F$6,0,10*ROW('Water Data'!F39))),'Data Summary'!BZ45="Yes"),OFFSET('Water Data'!$F$6,0,10*ROW('Water Data'!F39)),NA())</f>
        <v>#N/A</v>
      </c>
      <c r="L45" s="525" t="e">
        <f ca="1">+IF(AND(ISNUMBER(OFFSET('Water Data'!$F$9,0,10*ROW('Water Data'!F39))),'Data Summary'!CA45="Yes"),OFFSET('Water Data'!$F$9,0,10*ROW('Water Data'!F39)),NA())</f>
        <v>#N/A</v>
      </c>
      <c r="M45" s="525" t="e">
        <f ca="1">+IF(AND(ISNUMBER(OFFSET('Water Data'!$G$4,0,10*ROW('Water Data'!G39))),'Data Summary'!CB45="Yes"),100-OFFSET('Water Data'!$G$4,0,10*ROW('Water Data'!G39)),NA())</f>
        <v>#N/A</v>
      </c>
      <c r="N45" s="525" t="e">
        <f ca="1">+IF(AND(ISNUMBER(OFFSET('Water Data'!$G$6,0,10*ROW('Water Data'!G39))),'Data Summary'!CC45="Yes"),OFFSET('Water Data'!$G$6,0,10*ROW('Water Data'!G39)),NA())</f>
        <v>#N/A</v>
      </c>
      <c r="O45" s="525" t="e">
        <f ca="1">+IF(AND(ISNUMBER(OFFSET('Water Data'!$G$9,0,10*ROW('Water Data'!G39))),'Data Summary'!CD45="Yes"),OFFSET('Water Data'!$G$9,0,10*ROW('Water Data'!G39)),NA())</f>
        <v>#N/A</v>
      </c>
      <c r="P45" s="525" t="e">
        <f ca="1">+IF(AND(ISNUMBER(OFFSET('Water Data'!$H$4,0,10*ROW('Water Data'!H39))),'Data Summary'!CE45="Yes"),100-OFFSET('Water Data'!$H$4,0,10*ROW('Water Data'!H39)),NA())</f>
        <v>#N/A</v>
      </c>
      <c r="Q45" s="525" t="e">
        <f ca="1">+IF(AND(ISNUMBER(OFFSET('Water Data'!$H$6,0,10*ROW('Water Data'!H39))),'Data Summary'!CF45="Yes"),OFFSET('Water Data'!$H$6,0,10*ROW('Water Data'!H39)),NA())</f>
        <v>#N/A</v>
      </c>
      <c r="R45" s="525" t="e">
        <f ca="1">+IF(AND(ISNUMBER(OFFSET('Water Data'!$H$9,0,10*ROW('Water Data'!H39))),'Data Summary'!CG45="Yes"),OFFSET('Water Data'!$H$9,0,10*ROW('Water Data'!H39)),NA())</f>
        <v>#N/A</v>
      </c>
      <c r="S45" s="525" t="e">
        <f ca="1">+IF(AND(ISNUMBER(OFFSET('Water Data'!$I$4,0,10*ROW('Water Data'!I39))),'Data Summary'!CH45="Yes"),100-OFFSET('Water Data'!$I$4,0,10*ROW('Water Data'!I39)),NA())</f>
        <v>#N/A</v>
      </c>
      <c r="T45" s="525" t="e">
        <f ca="1">+IF(AND(ISNUMBER(OFFSET('Water Data'!$I$6,0,10*ROW('Water Data'!I39))),'Data Summary'!CI45="Yes"),OFFSET('Water Data'!$I$6,0,10*ROW('Water Data'!I39)),NA())</f>
        <v>#N/A</v>
      </c>
      <c r="U45" s="525" t="e">
        <f ca="1">+IF(AND(ISNUMBER(OFFSET('Water Data'!$I$9,0,10*ROW('Water Data'!I39))),'Data Summary'!CJ45="Yes"),OFFSET('Water Data'!$I$9,0,10*ROW('Water Data'!I39)),NA())</f>
        <v>#N/A</v>
      </c>
      <c r="V45" s="526" t="e">
        <f ca="1">+IF(AND(ISNUMBER(OFFSET('Sanitation Data'!$D$4,0,10*ROW('Sanitation Data'!D39))),'Data Summary'!CK45="Yes"),100-OFFSET('Sanitation Data'!$D$4,0,10*ROW('Sanitation Data'!D39)),NA())</f>
        <v>#N/A</v>
      </c>
      <c r="W45" s="526" t="e">
        <f ca="1">+IF(AND(ISNUMBER(OFFSET('Sanitation Data'!$D$6,0,10*ROW('Sanitation Data'!D39))),'Data Summary'!CL45="Yes"),OFFSET('Sanitation Data'!$D$6,0,10*ROW('Sanitation Data'!D39)),NA())</f>
        <v>#N/A</v>
      </c>
      <c r="X45" s="526" t="e">
        <f ca="1">+IF(AND(ISNUMBER(OFFSET('Sanitation Data'!$D$10,0,10*ROW('Sanitation Data'!D39))),'Data Summary'!CM45="Yes"),OFFSET('Sanitation Data'!$D$10,0,10*ROW('Sanitation Data'!D39)),NA())</f>
        <v>#N/A</v>
      </c>
      <c r="Y45" s="526" t="e">
        <f ca="1">+IF(AND(ISNUMBER(OFFSET('Sanitation Data'!$D$11,0,10*ROW('Sanitation Data'!D39))),'Data Summary'!CN45="Yes"),OFFSET('Sanitation Data'!$D$11,0,10*ROW('Sanitation Data'!D39)),NA())</f>
        <v>#N/A</v>
      </c>
      <c r="Z45" s="526" t="e">
        <f ca="1">+IF(AND(ISNUMBER(OFFSET('Sanitation Data'!$D$12,0,10*ROW('Sanitation Data'!D39))),'Data Summary'!CO45="Yes"),OFFSET('Sanitation Data'!$D$12,0,10*ROW('Sanitation Data'!D39)),NA())</f>
        <v>#N/A</v>
      </c>
      <c r="AA45" s="526" t="e">
        <f ca="1">+IF(AND(ISNUMBER(OFFSET('Sanitation Data'!$E$4,0,10*ROW('Sanitation Data'!E39))),'Data Summary'!CP45="Yes"),100-OFFSET('Sanitation Data'!$E$4,0,10*ROW('Sanitation Data'!E39)),NA())</f>
        <v>#N/A</v>
      </c>
      <c r="AB45" s="526" t="e">
        <f ca="1">+IF(AND(ISNUMBER(OFFSET('Sanitation Data'!$E$6,0,10*ROW('Sanitation Data'!E39))),'Data Summary'!CQ45="Yes"),OFFSET('Sanitation Data'!$E$6,0,10*ROW('Sanitation Data'!E39)),NA())</f>
        <v>#N/A</v>
      </c>
      <c r="AC45" s="526" t="e">
        <f ca="1">+IF(AND(ISNUMBER(OFFSET('Sanitation Data'!$E$10,0,10*ROW('Sanitation Data'!E39))),'Data Summary'!CR45="Yes"),OFFSET('Sanitation Data'!$E$10,0,10*ROW('Sanitation Data'!E39)),NA())</f>
        <v>#N/A</v>
      </c>
      <c r="AD45" s="526" t="e">
        <f ca="1">+IF(AND(ISNUMBER(OFFSET('Sanitation Data'!$E$11,0,10*ROW('Sanitation Data'!E39))),'Data Summary'!CS45="Yes"),OFFSET('Sanitation Data'!$E$11,0,10*ROW('Sanitation Data'!E39)),NA())</f>
        <v>#N/A</v>
      </c>
      <c r="AE45" s="526" t="e">
        <f ca="1">+IF(AND(ISNUMBER(OFFSET('Sanitation Data'!$E$12,0,10*ROW('Sanitation Data'!E39))),'Data Summary'!CT45="Yes"),OFFSET('Sanitation Data'!$E$12,0,10*ROW('Sanitation Data'!E39)),NA())</f>
        <v>#N/A</v>
      </c>
      <c r="AF45" s="526" t="e">
        <f ca="1">+IF(AND(ISNUMBER(OFFSET('Sanitation Data'!$F$4,0,10*ROW('Sanitation Data'!F39))),'Data Summary'!CU45="Yes"),100-OFFSET('Sanitation Data'!$F$4,0,10*ROW('Sanitation Data'!F39)),NA())</f>
        <v>#N/A</v>
      </c>
      <c r="AG45" s="526" t="e">
        <f ca="1">+IF(AND(ISNUMBER(OFFSET('Sanitation Data'!$F$6,0,10*ROW('Sanitation Data'!F39))),'Data Summary'!CV45="Yes"),OFFSET('Sanitation Data'!$F$6,0,10*ROW('Sanitation Data'!F39)),NA())</f>
        <v>#N/A</v>
      </c>
      <c r="AH45" s="526" t="e">
        <f ca="1">+IF(AND(ISNUMBER(OFFSET('Sanitation Data'!$F$10,0,10*ROW('Sanitation Data'!F39))),'Data Summary'!CW45="Yes"),OFFSET('Sanitation Data'!$F$10,0,10*ROW('Sanitation Data'!F39)),NA())</f>
        <v>#N/A</v>
      </c>
      <c r="AI45" s="526" t="e">
        <f ca="1">+IF(AND(ISNUMBER(OFFSET('Sanitation Data'!$F$11,0,10*ROW('Sanitation Data'!F39))),'Data Summary'!CX45="Yes"),OFFSET('Sanitation Data'!$F$11,0,10*ROW('Sanitation Data'!F39)),NA())</f>
        <v>#N/A</v>
      </c>
      <c r="AJ45" s="526" t="e">
        <f ca="1">+IF(AND(ISNUMBER(OFFSET('Sanitation Data'!$F$12,0,10*ROW('Sanitation Data'!F39))),'Data Summary'!CY45="Yes"),OFFSET('Sanitation Data'!$F$12,0,10*ROW('Sanitation Data'!F39)),NA())</f>
        <v>#N/A</v>
      </c>
      <c r="AK45" s="526" t="e">
        <f ca="1">+IF(AND(ISNUMBER(OFFSET('Sanitation Data'!$G$4,0,10*ROW('Sanitation Data'!G39))),'Data Summary'!CZ45="Yes"),100-OFFSET('Sanitation Data'!$G$4,0,10*ROW('Sanitation Data'!G39)),NA())</f>
        <v>#N/A</v>
      </c>
      <c r="AL45" s="526" t="e">
        <f ca="1">+IF(AND(ISNUMBER(OFFSET('Sanitation Data'!$G$6,0,10*ROW('Sanitation Data'!G39))),'Data Summary'!DA45="Yes"),OFFSET('Sanitation Data'!$G$6,0,10*ROW('Sanitation Data'!G39)),NA())</f>
        <v>#N/A</v>
      </c>
      <c r="AM45" s="526" t="e">
        <f ca="1">+IF(AND(ISNUMBER(OFFSET('Sanitation Data'!$G$10,0,10*ROW('Sanitation Data'!G39))),'Data Summary'!DB45="Yes"),OFFSET('Sanitation Data'!$G$10,0,10*ROW('Sanitation Data'!G39)),NA())</f>
        <v>#N/A</v>
      </c>
      <c r="AN45" s="526" t="e">
        <f ca="1">+IF(AND(ISNUMBER(OFFSET('Sanitation Data'!$G$11,0,10*ROW('Sanitation Data'!G39))),'Data Summary'!DC45="Yes"),OFFSET('Sanitation Data'!$G$11,0,10*ROW('Sanitation Data'!G39)),NA())</f>
        <v>#N/A</v>
      </c>
      <c r="AO45" s="526" t="e">
        <f ca="1">+IF(AND(ISNUMBER(OFFSET('Sanitation Data'!$G$12,0,10*ROW('Sanitation Data'!G39))),'Data Summary'!DD45="Yes"),OFFSET('Sanitation Data'!$G$12,0,10*ROW('Sanitation Data'!G39)),NA())</f>
        <v>#N/A</v>
      </c>
      <c r="AP45" s="526" t="e">
        <f ca="1">+IF(AND(ISNUMBER(OFFSET('Sanitation Data'!$H$4,0,10*ROW('Sanitation Data'!H39))),'Data Summary'!DE45="Yes"),100-OFFSET('Sanitation Data'!$H$4,0,10*ROW('Sanitation Data'!H39)),NA())</f>
        <v>#N/A</v>
      </c>
      <c r="AQ45" s="526" t="e">
        <f ca="1">+IF(AND(ISNUMBER(OFFSET('Sanitation Data'!$H$6,0,10*ROW('Sanitation Data'!H39))),'Data Summary'!DF45="Yes"),OFFSET('Sanitation Data'!$H$6,0,10*ROW('Sanitation Data'!H39)),NA())</f>
        <v>#N/A</v>
      </c>
      <c r="AR45" s="526" t="e">
        <f ca="1">+IF(AND(ISNUMBER(OFFSET('Sanitation Data'!$H$10,0,10*ROW('Sanitation Data'!H39))),'Data Summary'!DG45="Yes"),OFFSET('Sanitation Data'!$H$10,0,10*ROW('Sanitation Data'!H39)),NA())</f>
        <v>#N/A</v>
      </c>
      <c r="AS45" s="526" t="e">
        <f ca="1">+IF(AND(ISNUMBER(OFFSET('Sanitation Data'!$H$11,0,10*ROW('Sanitation Data'!H39))),'Data Summary'!DH45="Yes"),OFFSET('Sanitation Data'!$H$11,0,10*ROW('Sanitation Data'!H39)),NA())</f>
        <v>#N/A</v>
      </c>
      <c r="AT45" s="526" t="e">
        <f ca="1">+IF(AND(ISNUMBER(OFFSET('Sanitation Data'!$H$12,0,10*ROW('Sanitation Data'!H39))),'Data Summary'!DI45="Yes"),OFFSET('Sanitation Data'!$H$12,0,10*ROW('Sanitation Data'!H39)),NA())</f>
        <v>#N/A</v>
      </c>
      <c r="AU45" s="526" t="e">
        <f ca="1">+IF(AND(ISNUMBER(OFFSET('Sanitation Data'!$I$4,0,10*ROW('Sanitation Data'!I39))),'Data Summary'!DJ45="Yes"),100-OFFSET('Sanitation Data'!$I$4,0,10*ROW('Sanitation Data'!I39)),NA())</f>
        <v>#N/A</v>
      </c>
      <c r="AV45" s="526" t="e">
        <f ca="1">+IF(AND(ISNUMBER(OFFSET('Sanitation Data'!$I$6,0,10*ROW('Sanitation Data'!I39))),'Data Summary'!DK45="Yes"),OFFSET('Sanitation Data'!$I$6,0,10*ROW('Sanitation Data'!I39)),NA())</f>
        <v>#N/A</v>
      </c>
      <c r="AW45" s="526" t="e">
        <f ca="1">+IF(AND(ISNUMBER(OFFSET('Sanitation Data'!$I$10,0,10*ROW('Sanitation Data'!I39))),'Data Summary'!DL45="Yes"),OFFSET('Sanitation Data'!$I$10,0,10*ROW('Sanitation Data'!I39)),NA())</f>
        <v>#N/A</v>
      </c>
      <c r="AX45" s="526" t="e">
        <f ca="1">+IF(AND(ISNUMBER(OFFSET('Sanitation Data'!$I$11,0,10*ROW('Sanitation Data'!I39))),'Data Summary'!DM45="Yes"),OFFSET('Sanitation Data'!$I$11,0,10*ROW('Sanitation Data'!I39)),NA())</f>
        <v>#N/A</v>
      </c>
      <c r="AY45" s="526" t="e">
        <f ca="1">+IF(AND(ISNUMBER(OFFSET('Sanitation Data'!$I$12,0,10*ROW('Sanitation Data'!I39))),'Data Summary'!DN45="Yes"),OFFSET('Sanitation Data'!$I$12,0,10*ROW('Sanitation Data'!I39)),NA())</f>
        <v>#N/A</v>
      </c>
      <c r="AZ45" s="527" t="e">
        <f ca="1">+IF(AND(ISNUMBER(OFFSET('Hygiene Data'!$D$5,0,10*ROW('Hygiene Data'!D39))),'Data Summary'!DO45="Yes"),OFFSET('Hygiene Data'!$D$5,0,10*ROW('Hygiene Data'!D39)),NA())</f>
        <v>#N/A</v>
      </c>
      <c r="BA45" s="527" t="e">
        <f ca="1">+IF(AND(ISNUMBER(OFFSET('Hygiene Data'!$D$7,0,10*ROW('Hygiene Data'!D39))),'Data Summary'!DP45="Yes"),OFFSET('Hygiene Data'!$D$7,0,10*ROW('Hygiene Data'!D39)),NA())</f>
        <v>#N/A</v>
      </c>
      <c r="BB45" s="527" t="e">
        <f ca="1">+IF(AND(ISNUMBER(OFFSET('Hygiene Data'!$D$9,0,10*ROW('Hygiene Data'!D39))),'Data Summary'!DQ45="Yes"),OFFSET('Hygiene Data'!$D$9,0,10*ROW('Hygiene Data'!D39)),NA())</f>
        <v>#N/A</v>
      </c>
      <c r="BC45" s="527" t="e">
        <f ca="1">+IF(AND(ISNUMBER(OFFSET('Hygiene Data'!$E$5,0,10*ROW('Hygiene Data'!E39))),'Data Summary'!DR45="Yes"),OFFSET('Hygiene Data'!$E$5,0,10*ROW('Hygiene Data'!E39)),NA())</f>
        <v>#N/A</v>
      </c>
      <c r="BD45" s="527" t="e">
        <f ca="1">+IF(AND(ISNUMBER(OFFSET('Hygiene Data'!$E$7,0,10*ROW('Hygiene Data'!E39))),'Data Summary'!DS45="Yes"),OFFSET('Hygiene Data'!$E$7,0,10*ROW('Hygiene Data'!E39)),NA())</f>
        <v>#N/A</v>
      </c>
      <c r="BE45" s="527" t="e">
        <f ca="1">+IF(AND(ISNUMBER(OFFSET('Hygiene Data'!$E$9,0,10*ROW('Hygiene Data'!E39))),'Data Summary'!DT45="Yes"),OFFSET('Hygiene Data'!$E$9,0,10*ROW('Hygiene Data'!E39)),NA())</f>
        <v>#N/A</v>
      </c>
      <c r="BF45" s="527" t="e">
        <f ca="1">+IF(AND(ISNUMBER(OFFSET('Hygiene Data'!$F$5,0,10*ROW('Hygiene Data'!F39))),'Data Summary'!DU45="Yes"),OFFSET('Hygiene Data'!$F$5,0,10*ROW('Hygiene Data'!F39)),NA())</f>
        <v>#N/A</v>
      </c>
      <c r="BG45" s="527" t="e">
        <f ca="1">+IF(AND(ISNUMBER(OFFSET('Hygiene Data'!$F$7,0,10*ROW('Hygiene Data'!F39))),'Data Summary'!DV45="Yes"),OFFSET('Hygiene Data'!$F$7,0,10*ROW('Hygiene Data'!F39)),NA())</f>
        <v>#N/A</v>
      </c>
      <c r="BH45" s="527" t="e">
        <f ca="1">+IF(AND(ISNUMBER(OFFSET('Hygiene Data'!$F$9,0,10*ROW('Hygiene Data'!F39))),'Data Summary'!DW45="Yes"),OFFSET('Hygiene Data'!$F$9,0,10*ROW('Hygiene Data'!F39)),NA())</f>
        <v>#N/A</v>
      </c>
      <c r="BI45" s="527" t="e">
        <f ca="1">+IF(AND(ISNUMBER(OFFSET('Hygiene Data'!$G$5,0,10*ROW('Hygiene Data'!G39))),'Data Summary'!DX45="Yes"),OFFSET('Hygiene Data'!$G$5,0,10*ROW('Hygiene Data'!G39)),NA())</f>
        <v>#N/A</v>
      </c>
      <c r="BJ45" s="527" t="e">
        <f ca="1">+IF(AND(ISNUMBER(OFFSET('Hygiene Data'!$G$7,0,10*ROW('Hygiene Data'!G39))),'Data Summary'!DY45="Yes"),OFFSET('Hygiene Data'!$G$7,0,10*ROW('Hygiene Data'!G39)),NA())</f>
        <v>#N/A</v>
      </c>
      <c r="BK45" s="527" t="e">
        <f ca="1">+IF(AND(ISNUMBER(OFFSET('Hygiene Data'!$G$9,0,10*ROW('Hygiene Data'!G39))),'Data Summary'!DZ45="Yes"),OFFSET('Hygiene Data'!$G$9,0,10*ROW('Hygiene Data'!G39)),NA())</f>
        <v>#N/A</v>
      </c>
      <c r="BL45" s="527" t="e">
        <f ca="1">+IF(AND(ISNUMBER(OFFSET('Hygiene Data'!$H$5,0,10*ROW('Hygiene Data'!H39))),'Data Summary'!EA45="Yes"),OFFSET('Hygiene Data'!$H$5,0,10*ROW('Hygiene Data'!H39)),NA())</f>
        <v>#N/A</v>
      </c>
      <c r="BM45" s="527" t="e">
        <f ca="1">+IF(AND(ISNUMBER(OFFSET('Hygiene Data'!$H$7,0,10*ROW('Hygiene Data'!H39))),'Data Summary'!EB45="Yes"),OFFSET('Hygiene Data'!$H$7,0,10*ROW('Hygiene Data'!H39)),NA())</f>
        <v>#N/A</v>
      </c>
      <c r="BN45" s="527" t="e">
        <f ca="1">+IF(AND(ISNUMBER(OFFSET('Hygiene Data'!$H$9,0,10*ROW('Hygiene Data'!H39))),'Data Summary'!EC45="Yes"),OFFSET('Hygiene Data'!$H$9,0,10*ROW('Hygiene Data'!H39)),NA())</f>
        <v>#N/A</v>
      </c>
      <c r="BO45" s="527" t="e">
        <f ca="1">+IF(AND(ISNUMBER(OFFSET('Hygiene Data'!$I$5,0,10*ROW('Hygiene Data'!I39))),'Data Summary'!ED45="Yes"),OFFSET('Hygiene Data'!$I$5,0,10*ROW('Hygiene Data'!I39)),NA())</f>
        <v>#N/A</v>
      </c>
      <c r="BP45" s="527" t="e">
        <f ca="1">+IF(AND(ISNUMBER(OFFSET('Hygiene Data'!$I$7,0,10*ROW('Hygiene Data'!I39))),'Data Summary'!EE45="Yes"),OFFSET('Hygiene Data'!$I$7,0,10*ROW('Hygiene Data'!I39)),NA())</f>
        <v>#N/A</v>
      </c>
      <c r="BQ45" s="527" t="e">
        <f ca="1">+IF(AND(ISNUMBER(OFFSET('Hygiene Data'!$I$9,0,10*ROW('Hygiene Data'!I39))),'Data Summary'!EF45="Yes"),OFFSET('Hygiene Data'!$I$9,0,10*ROW('Hygiene Data'!I39)),NA())</f>
        <v>#N/A</v>
      </c>
    </row>
    <row r="46" spans="1:69" x14ac:dyDescent="0.25">
      <c r="A46" s="523" t="e">
        <f ca="1">+RIGHT('Data Summary'!A46,LEN('Data Summary'!A46)-9)</f>
        <v>#VALUE!</v>
      </c>
      <c r="B46" s="497" t="str">
        <f ca="1">+IF(ISTEXT('Data Summary'!B46),'Data Summary'!B46,"")</f>
        <v/>
      </c>
      <c r="C46" s="524" t="e">
        <f ca="1">+VALUE('Data Summary'!C46)</f>
        <v>#VALUE!</v>
      </c>
      <c r="D46" s="525" t="e">
        <f ca="1">+IF(AND(ISNUMBER(OFFSET('Water Data'!$D$4,0,10*ROW('Water Data'!D40))),'Data Summary'!BS46="Yes"),100-OFFSET('Water Data'!$D$4,0,10*ROW('Water Data'!D40)),NA())</f>
        <v>#N/A</v>
      </c>
      <c r="E46" s="525" t="e">
        <f ca="1">+IF(AND(ISNUMBER(OFFSET('Water Data'!$D$6,0,10*ROW('Water Data'!D40))),'Data Summary'!BT46="Yes"),OFFSET('Water Data'!$D$6,0,10*ROW('Water Data'!D40)),NA())</f>
        <v>#N/A</v>
      </c>
      <c r="F46" s="525" t="e">
        <f ca="1">+IF(AND(ISNUMBER(OFFSET('Water Data'!$D$9,0,10*ROW('Water Data'!D40))),'Data Summary'!BU46="Yes"),OFFSET('Water Data'!$D$9,0,10*ROW('Water Data'!D40)),NA())</f>
        <v>#N/A</v>
      </c>
      <c r="G46" s="525" t="e">
        <f ca="1">+IF(AND(ISNUMBER(OFFSET('Water Data'!$E$4,0,10*ROW('Water Data'!E40))),'Data Summary'!BV46="Yes"),100-OFFSET('Water Data'!$E$4,0,10*ROW('Water Data'!E40)),NA())</f>
        <v>#N/A</v>
      </c>
      <c r="H46" s="525" t="e">
        <f ca="1">+IF(AND(ISNUMBER(OFFSET('Water Data'!$E$6,0,10*ROW('Water Data'!E40))),'Data Summary'!BW46="Yes"),OFFSET('Water Data'!$E$6,0,10*ROW('Water Data'!E40)),NA())</f>
        <v>#N/A</v>
      </c>
      <c r="I46" s="525" t="e">
        <f ca="1">+IF(AND(ISNUMBER(OFFSET('Water Data'!$E$9,0,10*ROW('Water Data'!E40))),'Data Summary'!BX46="Yes"),OFFSET('Water Data'!$E$9,0,10*ROW('Water Data'!E40)),NA())</f>
        <v>#N/A</v>
      </c>
      <c r="J46" s="525" t="e">
        <f ca="1">+IF(AND(ISNUMBER(OFFSET('Water Data'!$F$4,0,10*ROW('Water Data'!F40))),'Data Summary'!BY46="Yes"),100-OFFSET('Water Data'!$F$4,0,10*ROW('Water Data'!F40)),NA())</f>
        <v>#N/A</v>
      </c>
      <c r="K46" s="525" t="e">
        <f ca="1">+IF(AND(ISNUMBER(OFFSET('Water Data'!$F$6,0,10*ROW('Water Data'!F40))),'Data Summary'!BZ46="Yes"),OFFSET('Water Data'!$F$6,0,10*ROW('Water Data'!F40)),NA())</f>
        <v>#N/A</v>
      </c>
      <c r="L46" s="525" t="e">
        <f ca="1">+IF(AND(ISNUMBER(OFFSET('Water Data'!$F$9,0,10*ROW('Water Data'!F40))),'Data Summary'!CA46="Yes"),OFFSET('Water Data'!$F$9,0,10*ROW('Water Data'!F40)),NA())</f>
        <v>#N/A</v>
      </c>
      <c r="M46" s="525" t="e">
        <f ca="1">+IF(AND(ISNUMBER(OFFSET('Water Data'!$G$4,0,10*ROW('Water Data'!G40))),'Data Summary'!CB46="Yes"),100-OFFSET('Water Data'!$G$4,0,10*ROW('Water Data'!G40)),NA())</f>
        <v>#N/A</v>
      </c>
      <c r="N46" s="525" t="e">
        <f ca="1">+IF(AND(ISNUMBER(OFFSET('Water Data'!$G$6,0,10*ROW('Water Data'!G40))),'Data Summary'!CC46="Yes"),OFFSET('Water Data'!$G$6,0,10*ROW('Water Data'!G40)),NA())</f>
        <v>#N/A</v>
      </c>
      <c r="O46" s="525" t="e">
        <f ca="1">+IF(AND(ISNUMBER(OFFSET('Water Data'!$G$9,0,10*ROW('Water Data'!G40))),'Data Summary'!CD46="Yes"),OFFSET('Water Data'!$G$9,0,10*ROW('Water Data'!G40)),NA())</f>
        <v>#N/A</v>
      </c>
      <c r="P46" s="525" t="e">
        <f ca="1">+IF(AND(ISNUMBER(OFFSET('Water Data'!$H$4,0,10*ROW('Water Data'!H40))),'Data Summary'!CE46="Yes"),100-OFFSET('Water Data'!$H$4,0,10*ROW('Water Data'!H40)),NA())</f>
        <v>#N/A</v>
      </c>
      <c r="Q46" s="525" t="e">
        <f ca="1">+IF(AND(ISNUMBER(OFFSET('Water Data'!$H$6,0,10*ROW('Water Data'!H40))),'Data Summary'!CF46="Yes"),OFFSET('Water Data'!$H$6,0,10*ROW('Water Data'!H40)),NA())</f>
        <v>#N/A</v>
      </c>
      <c r="R46" s="525" t="e">
        <f ca="1">+IF(AND(ISNUMBER(OFFSET('Water Data'!$H$9,0,10*ROW('Water Data'!H40))),'Data Summary'!CG46="Yes"),OFFSET('Water Data'!$H$9,0,10*ROW('Water Data'!H40)),NA())</f>
        <v>#N/A</v>
      </c>
      <c r="S46" s="525" t="e">
        <f ca="1">+IF(AND(ISNUMBER(OFFSET('Water Data'!$I$4,0,10*ROW('Water Data'!I40))),'Data Summary'!CH46="Yes"),100-OFFSET('Water Data'!$I$4,0,10*ROW('Water Data'!I40)),NA())</f>
        <v>#N/A</v>
      </c>
      <c r="T46" s="525" t="e">
        <f ca="1">+IF(AND(ISNUMBER(OFFSET('Water Data'!$I$6,0,10*ROW('Water Data'!I40))),'Data Summary'!CI46="Yes"),OFFSET('Water Data'!$I$6,0,10*ROW('Water Data'!I40)),NA())</f>
        <v>#N/A</v>
      </c>
      <c r="U46" s="525" t="e">
        <f ca="1">+IF(AND(ISNUMBER(OFFSET('Water Data'!$I$9,0,10*ROW('Water Data'!I40))),'Data Summary'!CJ46="Yes"),OFFSET('Water Data'!$I$9,0,10*ROW('Water Data'!I40)),NA())</f>
        <v>#N/A</v>
      </c>
      <c r="V46" s="526" t="e">
        <f ca="1">+IF(AND(ISNUMBER(OFFSET('Sanitation Data'!$D$4,0,10*ROW('Sanitation Data'!D40))),'Data Summary'!CK46="Yes"),100-OFFSET('Sanitation Data'!$D$4,0,10*ROW('Sanitation Data'!D40)),NA())</f>
        <v>#N/A</v>
      </c>
      <c r="W46" s="526" t="e">
        <f ca="1">+IF(AND(ISNUMBER(OFFSET('Sanitation Data'!$D$6,0,10*ROW('Sanitation Data'!D40))),'Data Summary'!CL46="Yes"),OFFSET('Sanitation Data'!$D$6,0,10*ROW('Sanitation Data'!D40)),NA())</f>
        <v>#N/A</v>
      </c>
      <c r="X46" s="526" t="e">
        <f ca="1">+IF(AND(ISNUMBER(OFFSET('Sanitation Data'!$D$10,0,10*ROW('Sanitation Data'!D40))),'Data Summary'!CM46="Yes"),OFFSET('Sanitation Data'!$D$10,0,10*ROW('Sanitation Data'!D40)),NA())</f>
        <v>#N/A</v>
      </c>
      <c r="Y46" s="526" t="e">
        <f ca="1">+IF(AND(ISNUMBER(OFFSET('Sanitation Data'!$D$11,0,10*ROW('Sanitation Data'!D40))),'Data Summary'!CN46="Yes"),OFFSET('Sanitation Data'!$D$11,0,10*ROW('Sanitation Data'!D40)),NA())</f>
        <v>#N/A</v>
      </c>
      <c r="Z46" s="526" t="e">
        <f ca="1">+IF(AND(ISNUMBER(OFFSET('Sanitation Data'!$D$12,0,10*ROW('Sanitation Data'!D40))),'Data Summary'!CO46="Yes"),OFFSET('Sanitation Data'!$D$12,0,10*ROW('Sanitation Data'!D40)),NA())</f>
        <v>#N/A</v>
      </c>
      <c r="AA46" s="526" t="e">
        <f ca="1">+IF(AND(ISNUMBER(OFFSET('Sanitation Data'!$E$4,0,10*ROW('Sanitation Data'!E40))),'Data Summary'!CP46="Yes"),100-OFFSET('Sanitation Data'!$E$4,0,10*ROW('Sanitation Data'!E40)),NA())</f>
        <v>#N/A</v>
      </c>
      <c r="AB46" s="526" t="e">
        <f ca="1">+IF(AND(ISNUMBER(OFFSET('Sanitation Data'!$E$6,0,10*ROW('Sanitation Data'!E40))),'Data Summary'!CQ46="Yes"),OFFSET('Sanitation Data'!$E$6,0,10*ROW('Sanitation Data'!E40)),NA())</f>
        <v>#N/A</v>
      </c>
      <c r="AC46" s="526" t="e">
        <f ca="1">+IF(AND(ISNUMBER(OFFSET('Sanitation Data'!$E$10,0,10*ROW('Sanitation Data'!E40))),'Data Summary'!CR46="Yes"),OFFSET('Sanitation Data'!$E$10,0,10*ROW('Sanitation Data'!E40)),NA())</f>
        <v>#N/A</v>
      </c>
      <c r="AD46" s="526" t="e">
        <f ca="1">+IF(AND(ISNUMBER(OFFSET('Sanitation Data'!$E$11,0,10*ROW('Sanitation Data'!E40))),'Data Summary'!CS46="Yes"),OFFSET('Sanitation Data'!$E$11,0,10*ROW('Sanitation Data'!E40)),NA())</f>
        <v>#N/A</v>
      </c>
      <c r="AE46" s="526" t="e">
        <f ca="1">+IF(AND(ISNUMBER(OFFSET('Sanitation Data'!$E$12,0,10*ROW('Sanitation Data'!E40))),'Data Summary'!CT46="Yes"),OFFSET('Sanitation Data'!$E$12,0,10*ROW('Sanitation Data'!E40)),NA())</f>
        <v>#N/A</v>
      </c>
      <c r="AF46" s="526" t="e">
        <f ca="1">+IF(AND(ISNUMBER(OFFSET('Sanitation Data'!$F$4,0,10*ROW('Sanitation Data'!F40))),'Data Summary'!CU46="Yes"),100-OFFSET('Sanitation Data'!$F$4,0,10*ROW('Sanitation Data'!F40)),NA())</f>
        <v>#N/A</v>
      </c>
      <c r="AG46" s="526" t="e">
        <f ca="1">+IF(AND(ISNUMBER(OFFSET('Sanitation Data'!$F$6,0,10*ROW('Sanitation Data'!F40))),'Data Summary'!CV46="Yes"),OFFSET('Sanitation Data'!$F$6,0,10*ROW('Sanitation Data'!F40)),NA())</f>
        <v>#N/A</v>
      </c>
      <c r="AH46" s="526" t="e">
        <f ca="1">+IF(AND(ISNUMBER(OFFSET('Sanitation Data'!$F$10,0,10*ROW('Sanitation Data'!F40))),'Data Summary'!CW46="Yes"),OFFSET('Sanitation Data'!$F$10,0,10*ROW('Sanitation Data'!F40)),NA())</f>
        <v>#N/A</v>
      </c>
      <c r="AI46" s="526" t="e">
        <f ca="1">+IF(AND(ISNUMBER(OFFSET('Sanitation Data'!$F$11,0,10*ROW('Sanitation Data'!F40))),'Data Summary'!CX46="Yes"),OFFSET('Sanitation Data'!$F$11,0,10*ROW('Sanitation Data'!F40)),NA())</f>
        <v>#N/A</v>
      </c>
      <c r="AJ46" s="526" t="e">
        <f ca="1">+IF(AND(ISNUMBER(OFFSET('Sanitation Data'!$F$12,0,10*ROW('Sanitation Data'!F40))),'Data Summary'!CY46="Yes"),OFFSET('Sanitation Data'!$F$12,0,10*ROW('Sanitation Data'!F40)),NA())</f>
        <v>#N/A</v>
      </c>
      <c r="AK46" s="526" t="e">
        <f ca="1">+IF(AND(ISNUMBER(OFFSET('Sanitation Data'!$G$4,0,10*ROW('Sanitation Data'!G40))),'Data Summary'!CZ46="Yes"),100-OFFSET('Sanitation Data'!$G$4,0,10*ROW('Sanitation Data'!G40)),NA())</f>
        <v>#N/A</v>
      </c>
      <c r="AL46" s="526" t="e">
        <f ca="1">+IF(AND(ISNUMBER(OFFSET('Sanitation Data'!$G$6,0,10*ROW('Sanitation Data'!G40))),'Data Summary'!DA46="Yes"),OFFSET('Sanitation Data'!$G$6,0,10*ROW('Sanitation Data'!G40)),NA())</f>
        <v>#N/A</v>
      </c>
      <c r="AM46" s="526" t="e">
        <f ca="1">+IF(AND(ISNUMBER(OFFSET('Sanitation Data'!$G$10,0,10*ROW('Sanitation Data'!G40))),'Data Summary'!DB46="Yes"),OFFSET('Sanitation Data'!$G$10,0,10*ROW('Sanitation Data'!G40)),NA())</f>
        <v>#N/A</v>
      </c>
      <c r="AN46" s="526" t="e">
        <f ca="1">+IF(AND(ISNUMBER(OFFSET('Sanitation Data'!$G$11,0,10*ROW('Sanitation Data'!G40))),'Data Summary'!DC46="Yes"),OFFSET('Sanitation Data'!$G$11,0,10*ROW('Sanitation Data'!G40)),NA())</f>
        <v>#N/A</v>
      </c>
      <c r="AO46" s="526" t="e">
        <f ca="1">+IF(AND(ISNUMBER(OFFSET('Sanitation Data'!$G$12,0,10*ROW('Sanitation Data'!G40))),'Data Summary'!DD46="Yes"),OFFSET('Sanitation Data'!$G$12,0,10*ROW('Sanitation Data'!G40)),NA())</f>
        <v>#N/A</v>
      </c>
      <c r="AP46" s="526" t="e">
        <f ca="1">+IF(AND(ISNUMBER(OFFSET('Sanitation Data'!$H$4,0,10*ROW('Sanitation Data'!H40))),'Data Summary'!DE46="Yes"),100-OFFSET('Sanitation Data'!$H$4,0,10*ROW('Sanitation Data'!H40)),NA())</f>
        <v>#N/A</v>
      </c>
      <c r="AQ46" s="526" t="e">
        <f ca="1">+IF(AND(ISNUMBER(OFFSET('Sanitation Data'!$H$6,0,10*ROW('Sanitation Data'!H40))),'Data Summary'!DF46="Yes"),OFFSET('Sanitation Data'!$H$6,0,10*ROW('Sanitation Data'!H40)),NA())</f>
        <v>#N/A</v>
      </c>
      <c r="AR46" s="526" t="e">
        <f ca="1">+IF(AND(ISNUMBER(OFFSET('Sanitation Data'!$H$10,0,10*ROW('Sanitation Data'!H40))),'Data Summary'!DG46="Yes"),OFFSET('Sanitation Data'!$H$10,0,10*ROW('Sanitation Data'!H40)),NA())</f>
        <v>#N/A</v>
      </c>
      <c r="AS46" s="526" t="e">
        <f ca="1">+IF(AND(ISNUMBER(OFFSET('Sanitation Data'!$H$11,0,10*ROW('Sanitation Data'!H40))),'Data Summary'!DH46="Yes"),OFFSET('Sanitation Data'!$H$11,0,10*ROW('Sanitation Data'!H40)),NA())</f>
        <v>#N/A</v>
      </c>
      <c r="AT46" s="526" t="e">
        <f ca="1">+IF(AND(ISNUMBER(OFFSET('Sanitation Data'!$H$12,0,10*ROW('Sanitation Data'!H40))),'Data Summary'!DI46="Yes"),OFFSET('Sanitation Data'!$H$12,0,10*ROW('Sanitation Data'!H40)),NA())</f>
        <v>#N/A</v>
      </c>
      <c r="AU46" s="526" t="e">
        <f ca="1">+IF(AND(ISNUMBER(OFFSET('Sanitation Data'!$I$4,0,10*ROW('Sanitation Data'!I40))),'Data Summary'!DJ46="Yes"),100-OFFSET('Sanitation Data'!$I$4,0,10*ROW('Sanitation Data'!I40)),NA())</f>
        <v>#N/A</v>
      </c>
      <c r="AV46" s="526" t="e">
        <f ca="1">+IF(AND(ISNUMBER(OFFSET('Sanitation Data'!$I$6,0,10*ROW('Sanitation Data'!I40))),'Data Summary'!DK46="Yes"),OFFSET('Sanitation Data'!$I$6,0,10*ROW('Sanitation Data'!I40)),NA())</f>
        <v>#N/A</v>
      </c>
      <c r="AW46" s="526" t="e">
        <f ca="1">+IF(AND(ISNUMBER(OFFSET('Sanitation Data'!$I$10,0,10*ROW('Sanitation Data'!I40))),'Data Summary'!DL46="Yes"),OFFSET('Sanitation Data'!$I$10,0,10*ROW('Sanitation Data'!I40)),NA())</f>
        <v>#N/A</v>
      </c>
      <c r="AX46" s="526" t="e">
        <f ca="1">+IF(AND(ISNUMBER(OFFSET('Sanitation Data'!$I$11,0,10*ROW('Sanitation Data'!I40))),'Data Summary'!DM46="Yes"),OFFSET('Sanitation Data'!$I$11,0,10*ROW('Sanitation Data'!I40)),NA())</f>
        <v>#N/A</v>
      </c>
      <c r="AY46" s="526" t="e">
        <f ca="1">+IF(AND(ISNUMBER(OFFSET('Sanitation Data'!$I$12,0,10*ROW('Sanitation Data'!I40))),'Data Summary'!DN46="Yes"),OFFSET('Sanitation Data'!$I$12,0,10*ROW('Sanitation Data'!I40)),NA())</f>
        <v>#N/A</v>
      </c>
      <c r="AZ46" s="527" t="e">
        <f ca="1">+IF(AND(ISNUMBER(OFFSET('Hygiene Data'!$D$5,0,10*ROW('Hygiene Data'!D40))),'Data Summary'!DO46="Yes"),OFFSET('Hygiene Data'!$D$5,0,10*ROW('Hygiene Data'!D40)),NA())</f>
        <v>#N/A</v>
      </c>
      <c r="BA46" s="527" t="e">
        <f ca="1">+IF(AND(ISNUMBER(OFFSET('Hygiene Data'!$D$7,0,10*ROW('Hygiene Data'!D40))),'Data Summary'!DP46="Yes"),OFFSET('Hygiene Data'!$D$7,0,10*ROW('Hygiene Data'!D40)),NA())</f>
        <v>#N/A</v>
      </c>
      <c r="BB46" s="527" t="e">
        <f ca="1">+IF(AND(ISNUMBER(OFFSET('Hygiene Data'!$D$9,0,10*ROW('Hygiene Data'!D40))),'Data Summary'!DQ46="Yes"),OFFSET('Hygiene Data'!$D$9,0,10*ROW('Hygiene Data'!D40)),NA())</f>
        <v>#N/A</v>
      </c>
      <c r="BC46" s="527" t="e">
        <f ca="1">+IF(AND(ISNUMBER(OFFSET('Hygiene Data'!$E$5,0,10*ROW('Hygiene Data'!E40))),'Data Summary'!DR46="Yes"),OFFSET('Hygiene Data'!$E$5,0,10*ROW('Hygiene Data'!E40)),NA())</f>
        <v>#N/A</v>
      </c>
      <c r="BD46" s="527" t="e">
        <f ca="1">+IF(AND(ISNUMBER(OFFSET('Hygiene Data'!$E$7,0,10*ROW('Hygiene Data'!E40))),'Data Summary'!DS46="Yes"),OFFSET('Hygiene Data'!$E$7,0,10*ROW('Hygiene Data'!E40)),NA())</f>
        <v>#N/A</v>
      </c>
      <c r="BE46" s="527" t="e">
        <f ca="1">+IF(AND(ISNUMBER(OFFSET('Hygiene Data'!$E$9,0,10*ROW('Hygiene Data'!E40))),'Data Summary'!DT46="Yes"),OFFSET('Hygiene Data'!$E$9,0,10*ROW('Hygiene Data'!E40)),NA())</f>
        <v>#N/A</v>
      </c>
      <c r="BF46" s="527" t="e">
        <f ca="1">+IF(AND(ISNUMBER(OFFSET('Hygiene Data'!$F$5,0,10*ROW('Hygiene Data'!F40))),'Data Summary'!DU46="Yes"),OFFSET('Hygiene Data'!$F$5,0,10*ROW('Hygiene Data'!F40)),NA())</f>
        <v>#N/A</v>
      </c>
      <c r="BG46" s="527" t="e">
        <f ca="1">+IF(AND(ISNUMBER(OFFSET('Hygiene Data'!$F$7,0,10*ROW('Hygiene Data'!F40))),'Data Summary'!DV46="Yes"),OFFSET('Hygiene Data'!$F$7,0,10*ROW('Hygiene Data'!F40)),NA())</f>
        <v>#N/A</v>
      </c>
      <c r="BH46" s="527" t="e">
        <f ca="1">+IF(AND(ISNUMBER(OFFSET('Hygiene Data'!$F$9,0,10*ROW('Hygiene Data'!F40))),'Data Summary'!DW46="Yes"),OFFSET('Hygiene Data'!$F$9,0,10*ROW('Hygiene Data'!F40)),NA())</f>
        <v>#N/A</v>
      </c>
      <c r="BI46" s="527" t="e">
        <f ca="1">+IF(AND(ISNUMBER(OFFSET('Hygiene Data'!$G$5,0,10*ROW('Hygiene Data'!G40))),'Data Summary'!DX46="Yes"),OFFSET('Hygiene Data'!$G$5,0,10*ROW('Hygiene Data'!G40)),NA())</f>
        <v>#N/A</v>
      </c>
      <c r="BJ46" s="527" t="e">
        <f ca="1">+IF(AND(ISNUMBER(OFFSET('Hygiene Data'!$G$7,0,10*ROW('Hygiene Data'!G40))),'Data Summary'!DY46="Yes"),OFFSET('Hygiene Data'!$G$7,0,10*ROW('Hygiene Data'!G40)),NA())</f>
        <v>#N/A</v>
      </c>
      <c r="BK46" s="527" t="e">
        <f ca="1">+IF(AND(ISNUMBER(OFFSET('Hygiene Data'!$G$9,0,10*ROW('Hygiene Data'!G40))),'Data Summary'!DZ46="Yes"),OFFSET('Hygiene Data'!$G$9,0,10*ROW('Hygiene Data'!G40)),NA())</f>
        <v>#N/A</v>
      </c>
      <c r="BL46" s="527" t="e">
        <f ca="1">+IF(AND(ISNUMBER(OFFSET('Hygiene Data'!$H$5,0,10*ROW('Hygiene Data'!H40))),'Data Summary'!EA46="Yes"),OFFSET('Hygiene Data'!$H$5,0,10*ROW('Hygiene Data'!H40)),NA())</f>
        <v>#N/A</v>
      </c>
      <c r="BM46" s="527" t="e">
        <f ca="1">+IF(AND(ISNUMBER(OFFSET('Hygiene Data'!$H$7,0,10*ROW('Hygiene Data'!H40))),'Data Summary'!EB46="Yes"),OFFSET('Hygiene Data'!$H$7,0,10*ROW('Hygiene Data'!H40)),NA())</f>
        <v>#N/A</v>
      </c>
      <c r="BN46" s="527" t="e">
        <f ca="1">+IF(AND(ISNUMBER(OFFSET('Hygiene Data'!$H$9,0,10*ROW('Hygiene Data'!H40))),'Data Summary'!EC46="Yes"),OFFSET('Hygiene Data'!$H$9,0,10*ROW('Hygiene Data'!H40)),NA())</f>
        <v>#N/A</v>
      </c>
      <c r="BO46" s="527" t="e">
        <f ca="1">+IF(AND(ISNUMBER(OFFSET('Hygiene Data'!$I$5,0,10*ROW('Hygiene Data'!I40))),'Data Summary'!ED46="Yes"),OFFSET('Hygiene Data'!$I$5,0,10*ROW('Hygiene Data'!I40)),NA())</f>
        <v>#N/A</v>
      </c>
      <c r="BP46" s="527" t="e">
        <f ca="1">+IF(AND(ISNUMBER(OFFSET('Hygiene Data'!$I$7,0,10*ROW('Hygiene Data'!I40))),'Data Summary'!EE46="Yes"),OFFSET('Hygiene Data'!$I$7,0,10*ROW('Hygiene Data'!I40)),NA())</f>
        <v>#N/A</v>
      </c>
      <c r="BQ46" s="527" t="e">
        <f ca="1">+IF(AND(ISNUMBER(OFFSET('Hygiene Data'!$I$9,0,10*ROW('Hygiene Data'!I40))),'Data Summary'!EF46="Yes"),OFFSET('Hygiene Data'!$I$9,0,10*ROW('Hygiene Data'!I40)),NA())</f>
        <v>#N/A</v>
      </c>
    </row>
    <row r="47" spans="1:69" x14ac:dyDescent="0.25">
      <c r="A47" s="523" t="e">
        <f ca="1">+RIGHT('Data Summary'!A47,LEN('Data Summary'!A47)-9)</f>
        <v>#VALUE!</v>
      </c>
      <c r="B47" s="497" t="str">
        <f ca="1">+IF(ISTEXT('Data Summary'!B47),'Data Summary'!B47,"")</f>
        <v/>
      </c>
      <c r="C47" s="524" t="e">
        <f ca="1">+VALUE('Data Summary'!C47)</f>
        <v>#VALUE!</v>
      </c>
      <c r="D47" s="525" t="e">
        <f ca="1">+IF(AND(ISNUMBER(OFFSET('Water Data'!$D$4,0,10*ROW('Water Data'!D41))),'Data Summary'!BS47="Yes"),100-OFFSET('Water Data'!$D$4,0,10*ROW('Water Data'!D41)),NA())</f>
        <v>#N/A</v>
      </c>
      <c r="E47" s="525" t="e">
        <f ca="1">+IF(AND(ISNUMBER(OFFSET('Water Data'!$D$6,0,10*ROW('Water Data'!D41))),'Data Summary'!BT47="Yes"),OFFSET('Water Data'!$D$6,0,10*ROW('Water Data'!D41)),NA())</f>
        <v>#N/A</v>
      </c>
      <c r="F47" s="525" t="e">
        <f ca="1">+IF(AND(ISNUMBER(OFFSET('Water Data'!$D$9,0,10*ROW('Water Data'!D41))),'Data Summary'!BU47="Yes"),OFFSET('Water Data'!$D$9,0,10*ROW('Water Data'!D41)),NA())</f>
        <v>#N/A</v>
      </c>
      <c r="G47" s="525" t="e">
        <f ca="1">+IF(AND(ISNUMBER(OFFSET('Water Data'!$E$4,0,10*ROW('Water Data'!E41))),'Data Summary'!BV47="Yes"),100-OFFSET('Water Data'!$E$4,0,10*ROW('Water Data'!E41)),NA())</f>
        <v>#N/A</v>
      </c>
      <c r="H47" s="525" t="e">
        <f ca="1">+IF(AND(ISNUMBER(OFFSET('Water Data'!$E$6,0,10*ROW('Water Data'!E41))),'Data Summary'!BW47="Yes"),OFFSET('Water Data'!$E$6,0,10*ROW('Water Data'!E41)),NA())</f>
        <v>#N/A</v>
      </c>
      <c r="I47" s="525" t="e">
        <f ca="1">+IF(AND(ISNUMBER(OFFSET('Water Data'!$E$9,0,10*ROW('Water Data'!E41))),'Data Summary'!BX47="Yes"),OFFSET('Water Data'!$E$9,0,10*ROW('Water Data'!E41)),NA())</f>
        <v>#N/A</v>
      </c>
      <c r="J47" s="525" t="e">
        <f ca="1">+IF(AND(ISNUMBER(OFFSET('Water Data'!$F$4,0,10*ROW('Water Data'!F41))),'Data Summary'!BY47="Yes"),100-OFFSET('Water Data'!$F$4,0,10*ROW('Water Data'!F41)),NA())</f>
        <v>#N/A</v>
      </c>
      <c r="K47" s="525" t="e">
        <f ca="1">+IF(AND(ISNUMBER(OFFSET('Water Data'!$F$6,0,10*ROW('Water Data'!F41))),'Data Summary'!BZ47="Yes"),OFFSET('Water Data'!$F$6,0,10*ROW('Water Data'!F41)),NA())</f>
        <v>#N/A</v>
      </c>
      <c r="L47" s="525" t="e">
        <f ca="1">+IF(AND(ISNUMBER(OFFSET('Water Data'!$F$9,0,10*ROW('Water Data'!F41))),'Data Summary'!CA47="Yes"),OFFSET('Water Data'!$F$9,0,10*ROW('Water Data'!F41)),NA())</f>
        <v>#N/A</v>
      </c>
      <c r="M47" s="525" t="e">
        <f ca="1">+IF(AND(ISNUMBER(OFFSET('Water Data'!$G$4,0,10*ROW('Water Data'!G41))),'Data Summary'!CB47="Yes"),100-OFFSET('Water Data'!$G$4,0,10*ROW('Water Data'!G41)),NA())</f>
        <v>#N/A</v>
      </c>
      <c r="N47" s="525" t="e">
        <f ca="1">+IF(AND(ISNUMBER(OFFSET('Water Data'!$G$6,0,10*ROW('Water Data'!G41))),'Data Summary'!CC47="Yes"),OFFSET('Water Data'!$G$6,0,10*ROW('Water Data'!G41)),NA())</f>
        <v>#N/A</v>
      </c>
      <c r="O47" s="525" t="e">
        <f ca="1">+IF(AND(ISNUMBER(OFFSET('Water Data'!$G$9,0,10*ROW('Water Data'!G41))),'Data Summary'!CD47="Yes"),OFFSET('Water Data'!$G$9,0,10*ROW('Water Data'!G41)),NA())</f>
        <v>#N/A</v>
      </c>
      <c r="P47" s="525" t="e">
        <f ca="1">+IF(AND(ISNUMBER(OFFSET('Water Data'!$H$4,0,10*ROW('Water Data'!H41))),'Data Summary'!CE47="Yes"),100-OFFSET('Water Data'!$H$4,0,10*ROW('Water Data'!H41)),NA())</f>
        <v>#N/A</v>
      </c>
      <c r="Q47" s="525" t="e">
        <f ca="1">+IF(AND(ISNUMBER(OFFSET('Water Data'!$H$6,0,10*ROW('Water Data'!H41))),'Data Summary'!CF47="Yes"),OFFSET('Water Data'!$H$6,0,10*ROW('Water Data'!H41)),NA())</f>
        <v>#N/A</v>
      </c>
      <c r="R47" s="525" t="e">
        <f ca="1">+IF(AND(ISNUMBER(OFFSET('Water Data'!$H$9,0,10*ROW('Water Data'!H41))),'Data Summary'!CG47="Yes"),OFFSET('Water Data'!$H$9,0,10*ROW('Water Data'!H41)),NA())</f>
        <v>#N/A</v>
      </c>
      <c r="S47" s="525" t="e">
        <f ca="1">+IF(AND(ISNUMBER(OFFSET('Water Data'!$I$4,0,10*ROW('Water Data'!I41))),'Data Summary'!CH47="Yes"),100-OFFSET('Water Data'!$I$4,0,10*ROW('Water Data'!I41)),NA())</f>
        <v>#N/A</v>
      </c>
      <c r="T47" s="525" t="e">
        <f ca="1">+IF(AND(ISNUMBER(OFFSET('Water Data'!$I$6,0,10*ROW('Water Data'!I41))),'Data Summary'!CI47="Yes"),OFFSET('Water Data'!$I$6,0,10*ROW('Water Data'!I41)),NA())</f>
        <v>#N/A</v>
      </c>
      <c r="U47" s="525" t="e">
        <f ca="1">+IF(AND(ISNUMBER(OFFSET('Water Data'!$I$9,0,10*ROW('Water Data'!I41))),'Data Summary'!CJ47="Yes"),OFFSET('Water Data'!$I$9,0,10*ROW('Water Data'!I41)),NA())</f>
        <v>#N/A</v>
      </c>
      <c r="V47" s="526" t="e">
        <f ca="1">+IF(AND(ISNUMBER(OFFSET('Sanitation Data'!$D$4,0,10*ROW('Sanitation Data'!D41))),'Data Summary'!CK47="Yes"),100-OFFSET('Sanitation Data'!$D$4,0,10*ROW('Sanitation Data'!D41)),NA())</f>
        <v>#N/A</v>
      </c>
      <c r="W47" s="526" t="e">
        <f ca="1">+IF(AND(ISNUMBER(OFFSET('Sanitation Data'!$D$6,0,10*ROW('Sanitation Data'!D41))),'Data Summary'!CL47="Yes"),OFFSET('Sanitation Data'!$D$6,0,10*ROW('Sanitation Data'!D41)),NA())</f>
        <v>#N/A</v>
      </c>
      <c r="X47" s="526" t="e">
        <f ca="1">+IF(AND(ISNUMBER(OFFSET('Sanitation Data'!$D$10,0,10*ROW('Sanitation Data'!D41))),'Data Summary'!CM47="Yes"),OFFSET('Sanitation Data'!$D$10,0,10*ROW('Sanitation Data'!D41)),NA())</f>
        <v>#N/A</v>
      </c>
      <c r="Y47" s="526" t="e">
        <f ca="1">+IF(AND(ISNUMBER(OFFSET('Sanitation Data'!$D$11,0,10*ROW('Sanitation Data'!D41))),'Data Summary'!CN47="Yes"),OFFSET('Sanitation Data'!$D$11,0,10*ROW('Sanitation Data'!D41)),NA())</f>
        <v>#N/A</v>
      </c>
      <c r="Z47" s="526" t="e">
        <f ca="1">+IF(AND(ISNUMBER(OFFSET('Sanitation Data'!$D$12,0,10*ROW('Sanitation Data'!D41))),'Data Summary'!CO47="Yes"),OFFSET('Sanitation Data'!$D$12,0,10*ROW('Sanitation Data'!D41)),NA())</f>
        <v>#N/A</v>
      </c>
      <c r="AA47" s="526" t="e">
        <f ca="1">+IF(AND(ISNUMBER(OFFSET('Sanitation Data'!$E$4,0,10*ROW('Sanitation Data'!E41))),'Data Summary'!CP47="Yes"),100-OFFSET('Sanitation Data'!$E$4,0,10*ROW('Sanitation Data'!E41)),NA())</f>
        <v>#N/A</v>
      </c>
      <c r="AB47" s="526" t="e">
        <f ca="1">+IF(AND(ISNUMBER(OFFSET('Sanitation Data'!$E$6,0,10*ROW('Sanitation Data'!E41))),'Data Summary'!CQ47="Yes"),OFFSET('Sanitation Data'!$E$6,0,10*ROW('Sanitation Data'!E41)),NA())</f>
        <v>#N/A</v>
      </c>
      <c r="AC47" s="526" t="e">
        <f ca="1">+IF(AND(ISNUMBER(OFFSET('Sanitation Data'!$E$10,0,10*ROW('Sanitation Data'!E41))),'Data Summary'!CR47="Yes"),OFFSET('Sanitation Data'!$E$10,0,10*ROW('Sanitation Data'!E41)),NA())</f>
        <v>#N/A</v>
      </c>
      <c r="AD47" s="526" t="e">
        <f ca="1">+IF(AND(ISNUMBER(OFFSET('Sanitation Data'!$E$11,0,10*ROW('Sanitation Data'!E41))),'Data Summary'!CS47="Yes"),OFFSET('Sanitation Data'!$E$11,0,10*ROW('Sanitation Data'!E41)),NA())</f>
        <v>#N/A</v>
      </c>
      <c r="AE47" s="526" t="e">
        <f ca="1">+IF(AND(ISNUMBER(OFFSET('Sanitation Data'!$E$12,0,10*ROW('Sanitation Data'!E41))),'Data Summary'!CT47="Yes"),OFFSET('Sanitation Data'!$E$12,0,10*ROW('Sanitation Data'!E41)),NA())</f>
        <v>#N/A</v>
      </c>
      <c r="AF47" s="526" t="e">
        <f ca="1">+IF(AND(ISNUMBER(OFFSET('Sanitation Data'!$F$4,0,10*ROW('Sanitation Data'!F41))),'Data Summary'!CU47="Yes"),100-OFFSET('Sanitation Data'!$F$4,0,10*ROW('Sanitation Data'!F41)),NA())</f>
        <v>#N/A</v>
      </c>
      <c r="AG47" s="526" t="e">
        <f ca="1">+IF(AND(ISNUMBER(OFFSET('Sanitation Data'!$F$6,0,10*ROW('Sanitation Data'!F41))),'Data Summary'!CV47="Yes"),OFFSET('Sanitation Data'!$F$6,0,10*ROW('Sanitation Data'!F41)),NA())</f>
        <v>#N/A</v>
      </c>
      <c r="AH47" s="526" t="e">
        <f ca="1">+IF(AND(ISNUMBER(OFFSET('Sanitation Data'!$F$10,0,10*ROW('Sanitation Data'!F41))),'Data Summary'!CW47="Yes"),OFFSET('Sanitation Data'!$F$10,0,10*ROW('Sanitation Data'!F41)),NA())</f>
        <v>#N/A</v>
      </c>
      <c r="AI47" s="526" t="e">
        <f ca="1">+IF(AND(ISNUMBER(OFFSET('Sanitation Data'!$F$11,0,10*ROW('Sanitation Data'!F41))),'Data Summary'!CX47="Yes"),OFFSET('Sanitation Data'!$F$11,0,10*ROW('Sanitation Data'!F41)),NA())</f>
        <v>#N/A</v>
      </c>
      <c r="AJ47" s="526" t="e">
        <f ca="1">+IF(AND(ISNUMBER(OFFSET('Sanitation Data'!$F$12,0,10*ROW('Sanitation Data'!F41))),'Data Summary'!CY47="Yes"),OFFSET('Sanitation Data'!$F$12,0,10*ROW('Sanitation Data'!F41)),NA())</f>
        <v>#N/A</v>
      </c>
      <c r="AK47" s="526" t="e">
        <f ca="1">+IF(AND(ISNUMBER(OFFSET('Sanitation Data'!$G$4,0,10*ROW('Sanitation Data'!G41))),'Data Summary'!CZ47="Yes"),100-OFFSET('Sanitation Data'!$G$4,0,10*ROW('Sanitation Data'!G41)),NA())</f>
        <v>#N/A</v>
      </c>
      <c r="AL47" s="526" t="e">
        <f ca="1">+IF(AND(ISNUMBER(OFFSET('Sanitation Data'!$G$6,0,10*ROW('Sanitation Data'!G41))),'Data Summary'!DA47="Yes"),OFFSET('Sanitation Data'!$G$6,0,10*ROW('Sanitation Data'!G41)),NA())</f>
        <v>#N/A</v>
      </c>
      <c r="AM47" s="526" t="e">
        <f ca="1">+IF(AND(ISNUMBER(OFFSET('Sanitation Data'!$G$10,0,10*ROW('Sanitation Data'!G41))),'Data Summary'!DB47="Yes"),OFFSET('Sanitation Data'!$G$10,0,10*ROW('Sanitation Data'!G41)),NA())</f>
        <v>#N/A</v>
      </c>
      <c r="AN47" s="526" t="e">
        <f ca="1">+IF(AND(ISNUMBER(OFFSET('Sanitation Data'!$G$11,0,10*ROW('Sanitation Data'!G41))),'Data Summary'!DC47="Yes"),OFFSET('Sanitation Data'!$G$11,0,10*ROW('Sanitation Data'!G41)),NA())</f>
        <v>#N/A</v>
      </c>
      <c r="AO47" s="526" t="e">
        <f ca="1">+IF(AND(ISNUMBER(OFFSET('Sanitation Data'!$G$12,0,10*ROW('Sanitation Data'!G41))),'Data Summary'!DD47="Yes"),OFFSET('Sanitation Data'!$G$12,0,10*ROW('Sanitation Data'!G41)),NA())</f>
        <v>#N/A</v>
      </c>
      <c r="AP47" s="526" t="e">
        <f ca="1">+IF(AND(ISNUMBER(OFFSET('Sanitation Data'!$H$4,0,10*ROW('Sanitation Data'!H41))),'Data Summary'!DE47="Yes"),100-OFFSET('Sanitation Data'!$H$4,0,10*ROW('Sanitation Data'!H41)),NA())</f>
        <v>#N/A</v>
      </c>
      <c r="AQ47" s="526" t="e">
        <f ca="1">+IF(AND(ISNUMBER(OFFSET('Sanitation Data'!$H$6,0,10*ROW('Sanitation Data'!H41))),'Data Summary'!DF47="Yes"),OFFSET('Sanitation Data'!$H$6,0,10*ROW('Sanitation Data'!H41)),NA())</f>
        <v>#N/A</v>
      </c>
      <c r="AR47" s="526" t="e">
        <f ca="1">+IF(AND(ISNUMBER(OFFSET('Sanitation Data'!$H$10,0,10*ROW('Sanitation Data'!H41))),'Data Summary'!DG47="Yes"),OFFSET('Sanitation Data'!$H$10,0,10*ROW('Sanitation Data'!H41)),NA())</f>
        <v>#N/A</v>
      </c>
      <c r="AS47" s="526" t="e">
        <f ca="1">+IF(AND(ISNUMBER(OFFSET('Sanitation Data'!$H$11,0,10*ROW('Sanitation Data'!H41))),'Data Summary'!DH47="Yes"),OFFSET('Sanitation Data'!$H$11,0,10*ROW('Sanitation Data'!H41)),NA())</f>
        <v>#N/A</v>
      </c>
      <c r="AT47" s="526" t="e">
        <f ca="1">+IF(AND(ISNUMBER(OFFSET('Sanitation Data'!$H$12,0,10*ROW('Sanitation Data'!H41))),'Data Summary'!DI47="Yes"),OFFSET('Sanitation Data'!$H$12,0,10*ROW('Sanitation Data'!H41)),NA())</f>
        <v>#N/A</v>
      </c>
      <c r="AU47" s="526" t="e">
        <f ca="1">+IF(AND(ISNUMBER(OFFSET('Sanitation Data'!$I$4,0,10*ROW('Sanitation Data'!I41))),'Data Summary'!DJ47="Yes"),100-OFFSET('Sanitation Data'!$I$4,0,10*ROW('Sanitation Data'!I41)),NA())</f>
        <v>#N/A</v>
      </c>
      <c r="AV47" s="526" t="e">
        <f ca="1">+IF(AND(ISNUMBER(OFFSET('Sanitation Data'!$I$6,0,10*ROW('Sanitation Data'!I41))),'Data Summary'!DK47="Yes"),OFFSET('Sanitation Data'!$I$6,0,10*ROW('Sanitation Data'!I41)),NA())</f>
        <v>#N/A</v>
      </c>
      <c r="AW47" s="526" t="e">
        <f ca="1">+IF(AND(ISNUMBER(OFFSET('Sanitation Data'!$I$10,0,10*ROW('Sanitation Data'!I41))),'Data Summary'!DL47="Yes"),OFFSET('Sanitation Data'!$I$10,0,10*ROW('Sanitation Data'!I41)),NA())</f>
        <v>#N/A</v>
      </c>
      <c r="AX47" s="526" t="e">
        <f ca="1">+IF(AND(ISNUMBER(OFFSET('Sanitation Data'!$I$11,0,10*ROW('Sanitation Data'!I41))),'Data Summary'!DM47="Yes"),OFFSET('Sanitation Data'!$I$11,0,10*ROW('Sanitation Data'!I41)),NA())</f>
        <v>#N/A</v>
      </c>
      <c r="AY47" s="526" t="e">
        <f ca="1">+IF(AND(ISNUMBER(OFFSET('Sanitation Data'!$I$12,0,10*ROW('Sanitation Data'!I41))),'Data Summary'!DN47="Yes"),OFFSET('Sanitation Data'!$I$12,0,10*ROW('Sanitation Data'!I41)),NA())</f>
        <v>#N/A</v>
      </c>
      <c r="AZ47" s="527" t="e">
        <f ca="1">+IF(AND(ISNUMBER(OFFSET('Hygiene Data'!$D$5,0,10*ROW('Hygiene Data'!D41))),'Data Summary'!DO47="Yes"),OFFSET('Hygiene Data'!$D$5,0,10*ROW('Hygiene Data'!D41)),NA())</f>
        <v>#N/A</v>
      </c>
      <c r="BA47" s="527" t="e">
        <f ca="1">+IF(AND(ISNUMBER(OFFSET('Hygiene Data'!$D$7,0,10*ROW('Hygiene Data'!D41))),'Data Summary'!DP47="Yes"),OFFSET('Hygiene Data'!$D$7,0,10*ROW('Hygiene Data'!D41)),NA())</f>
        <v>#N/A</v>
      </c>
      <c r="BB47" s="527" t="e">
        <f ca="1">+IF(AND(ISNUMBER(OFFSET('Hygiene Data'!$D$9,0,10*ROW('Hygiene Data'!D41))),'Data Summary'!DQ47="Yes"),OFFSET('Hygiene Data'!$D$9,0,10*ROW('Hygiene Data'!D41)),NA())</f>
        <v>#N/A</v>
      </c>
      <c r="BC47" s="527" t="e">
        <f ca="1">+IF(AND(ISNUMBER(OFFSET('Hygiene Data'!$E$5,0,10*ROW('Hygiene Data'!E41))),'Data Summary'!DR47="Yes"),OFFSET('Hygiene Data'!$E$5,0,10*ROW('Hygiene Data'!E41)),NA())</f>
        <v>#N/A</v>
      </c>
      <c r="BD47" s="527" t="e">
        <f ca="1">+IF(AND(ISNUMBER(OFFSET('Hygiene Data'!$E$7,0,10*ROW('Hygiene Data'!E41))),'Data Summary'!DS47="Yes"),OFFSET('Hygiene Data'!$E$7,0,10*ROW('Hygiene Data'!E41)),NA())</f>
        <v>#N/A</v>
      </c>
      <c r="BE47" s="527" t="e">
        <f ca="1">+IF(AND(ISNUMBER(OFFSET('Hygiene Data'!$E$9,0,10*ROW('Hygiene Data'!E41))),'Data Summary'!DT47="Yes"),OFFSET('Hygiene Data'!$E$9,0,10*ROW('Hygiene Data'!E41)),NA())</f>
        <v>#N/A</v>
      </c>
      <c r="BF47" s="527" t="e">
        <f ca="1">+IF(AND(ISNUMBER(OFFSET('Hygiene Data'!$F$5,0,10*ROW('Hygiene Data'!F41))),'Data Summary'!DU47="Yes"),OFFSET('Hygiene Data'!$F$5,0,10*ROW('Hygiene Data'!F41)),NA())</f>
        <v>#N/A</v>
      </c>
      <c r="BG47" s="527" t="e">
        <f ca="1">+IF(AND(ISNUMBER(OFFSET('Hygiene Data'!$F$7,0,10*ROW('Hygiene Data'!F41))),'Data Summary'!DV47="Yes"),OFFSET('Hygiene Data'!$F$7,0,10*ROW('Hygiene Data'!F41)),NA())</f>
        <v>#N/A</v>
      </c>
      <c r="BH47" s="527" t="e">
        <f ca="1">+IF(AND(ISNUMBER(OFFSET('Hygiene Data'!$F$9,0,10*ROW('Hygiene Data'!F41))),'Data Summary'!DW47="Yes"),OFFSET('Hygiene Data'!$F$9,0,10*ROW('Hygiene Data'!F41)),NA())</f>
        <v>#N/A</v>
      </c>
      <c r="BI47" s="527" t="e">
        <f ca="1">+IF(AND(ISNUMBER(OFFSET('Hygiene Data'!$G$5,0,10*ROW('Hygiene Data'!G41))),'Data Summary'!DX47="Yes"),OFFSET('Hygiene Data'!$G$5,0,10*ROW('Hygiene Data'!G41)),NA())</f>
        <v>#N/A</v>
      </c>
      <c r="BJ47" s="527" t="e">
        <f ca="1">+IF(AND(ISNUMBER(OFFSET('Hygiene Data'!$G$7,0,10*ROW('Hygiene Data'!G41))),'Data Summary'!DY47="Yes"),OFFSET('Hygiene Data'!$G$7,0,10*ROW('Hygiene Data'!G41)),NA())</f>
        <v>#N/A</v>
      </c>
      <c r="BK47" s="527" t="e">
        <f ca="1">+IF(AND(ISNUMBER(OFFSET('Hygiene Data'!$G$9,0,10*ROW('Hygiene Data'!G41))),'Data Summary'!DZ47="Yes"),OFFSET('Hygiene Data'!$G$9,0,10*ROW('Hygiene Data'!G41)),NA())</f>
        <v>#N/A</v>
      </c>
      <c r="BL47" s="527" t="e">
        <f ca="1">+IF(AND(ISNUMBER(OFFSET('Hygiene Data'!$H$5,0,10*ROW('Hygiene Data'!H41))),'Data Summary'!EA47="Yes"),OFFSET('Hygiene Data'!$H$5,0,10*ROW('Hygiene Data'!H41)),NA())</f>
        <v>#N/A</v>
      </c>
      <c r="BM47" s="527" t="e">
        <f ca="1">+IF(AND(ISNUMBER(OFFSET('Hygiene Data'!$H$7,0,10*ROW('Hygiene Data'!H41))),'Data Summary'!EB47="Yes"),OFFSET('Hygiene Data'!$H$7,0,10*ROW('Hygiene Data'!H41)),NA())</f>
        <v>#N/A</v>
      </c>
      <c r="BN47" s="527" t="e">
        <f ca="1">+IF(AND(ISNUMBER(OFFSET('Hygiene Data'!$H$9,0,10*ROW('Hygiene Data'!H41))),'Data Summary'!EC47="Yes"),OFFSET('Hygiene Data'!$H$9,0,10*ROW('Hygiene Data'!H41)),NA())</f>
        <v>#N/A</v>
      </c>
      <c r="BO47" s="527" t="e">
        <f ca="1">+IF(AND(ISNUMBER(OFFSET('Hygiene Data'!$I$5,0,10*ROW('Hygiene Data'!I41))),'Data Summary'!ED47="Yes"),OFFSET('Hygiene Data'!$I$5,0,10*ROW('Hygiene Data'!I41)),NA())</f>
        <v>#N/A</v>
      </c>
      <c r="BP47" s="527" t="e">
        <f ca="1">+IF(AND(ISNUMBER(OFFSET('Hygiene Data'!$I$7,0,10*ROW('Hygiene Data'!I41))),'Data Summary'!EE47="Yes"),OFFSET('Hygiene Data'!$I$7,0,10*ROW('Hygiene Data'!I41)),NA())</f>
        <v>#N/A</v>
      </c>
      <c r="BQ47" s="527" t="e">
        <f ca="1">+IF(AND(ISNUMBER(OFFSET('Hygiene Data'!$I$9,0,10*ROW('Hygiene Data'!I41))),'Data Summary'!EF47="Yes"),OFFSET('Hygiene Data'!$I$9,0,10*ROW('Hygiene Data'!I41)),NA())</f>
        <v>#N/A</v>
      </c>
    </row>
    <row r="48" spans="1:69" x14ac:dyDescent="0.25">
      <c r="A48" s="523" t="e">
        <f ca="1">+RIGHT('Data Summary'!A48,LEN('Data Summary'!A48)-9)</f>
        <v>#VALUE!</v>
      </c>
      <c r="B48" s="497" t="str">
        <f ca="1">+IF(ISTEXT('Data Summary'!B48),'Data Summary'!B48,"")</f>
        <v/>
      </c>
      <c r="C48" s="524" t="e">
        <f ca="1">+VALUE('Data Summary'!C48)</f>
        <v>#VALUE!</v>
      </c>
      <c r="D48" s="525" t="e">
        <f ca="1">+IF(AND(ISNUMBER(OFFSET('Water Data'!$D$4,0,10*ROW('Water Data'!D42))),'Data Summary'!BS48="Yes"),100-OFFSET('Water Data'!$D$4,0,10*ROW('Water Data'!D42)),NA())</f>
        <v>#N/A</v>
      </c>
      <c r="E48" s="525" t="e">
        <f ca="1">+IF(AND(ISNUMBER(OFFSET('Water Data'!$D$6,0,10*ROW('Water Data'!D42))),'Data Summary'!BT48="Yes"),OFFSET('Water Data'!$D$6,0,10*ROW('Water Data'!D42)),NA())</f>
        <v>#N/A</v>
      </c>
      <c r="F48" s="525" t="e">
        <f ca="1">+IF(AND(ISNUMBER(OFFSET('Water Data'!$D$9,0,10*ROW('Water Data'!D42))),'Data Summary'!BU48="Yes"),OFFSET('Water Data'!$D$9,0,10*ROW('Water Data'!D42)),NA())</f>
        <v>#N/A</v>
      </c>
      <c r="G48" s="525" t="e">
        <f ca="1">+IF(AND(ISNUMBER(OFFSET('Water Data'!$E$4,0,10*ROW('Water Data'!E42))),'Data Summary'!BV48="Yes"),100-OFFSET('Water Data'!$E$4,0,10*ROW('Water Data'!E42)),NA())</f>
        <v>#N/A</v>
      </c>
      <c r="H48" s="525" t="e">
        <f ca="1">+IF(AND(ISNUMBER(OFFSET('Water Data'!$E$6,0,10*ROW('Water Data'!E42))),'Data Summary'!BW48="Yes"),OFFSET('Water Data'!$E$6,0,10*ROW('Water Data'!E42)),NA())</f>
        <v>#N/A</v>
      </c>
      <c r="I48" s="525" t="e">
        <f ca="1">+IF(AND(ISNUMBER(OFFSET('Water Data'!$E$9,0,10*ROW('Water Data'!E42))),'Data Summary'!BX48="Yes"),OFFSET('Water Data'!$E$9,0,10*ROW('Water Data'!E42)),NA())</f>
        <v>#N/A</v>
      </c>
      <c r="J48" s="525" t="e">
        <f ca="1">+IF(AND(ISNUMBER(OFFSET('Water Data'!$F$4,0,10*ROW('Water Data'!F42))),'Data Summary'!BY48="Yes"),100-OFFSET('Water Data'!$F$4,0,10*ROW('Water Data'!F42)),NA())</f>
        <v>#N/A</v>
      </c>
      <c r="K48" s="525" t="e">
        <f ca="1">+IF(AND(ISNUMBER(OFFSET('Water Data'!$F$6,0,10*ROW('Water Data'!F42))),'Data Summary'!BZ48="Yes"),OFFSET('Water Data'!$F$6,0,10*ROW('Water Data'!F42)),NA())</f>
        <v>#N/A</v>
      </c>
      <c r="L48" s="525" t="e">
        <f ca="1">+IF(AND(ISNUMBER(OFFSET('Water Data'!$F$9,0,10*ROW('Water Data'!F42))),'Data Summary'!CA48="Yes"),OFFSET('Water Data'!$F$9,0,10*ROW('Water Data'!F42)),NA())</f>
        <v>#N/A</v>
      </c>
      <c r="M48" s="525" t="e">
        <f ca="1">+IF(AND(ISNUMBER(OFFSET('Water Data'!$G$4,0,10*ROW('Water Data'!G42))),'Data Summary'!CB48="Yes"),100-OFFSET('Water Data'!$G$4,0,10*ROW('Water Data'!G42)),NA())</f>
        <v>#N/A</v>
      </c>
      <c r="N48" s="525" t="e">
        <f ca="1">+IF(AND(ISNUMBER(OFFSET('Water Data'!$G$6,0,10*ROW('Water Data'!G42))),'Data Summary'!CC48="Yes"),OFFSET('Water Data'!$G$6,0,10*ROW('Water Data'!G42)),NA())</f>
        <v>#N/A</v>
      </c>
      <c r="O48" s="525" t="e">
        <f ca="1">+IF(AND(ISNUMBER(OFFSET('Water Data'!$G$9,0,10*ROW('Water Data'!G42))),'Data Summary'!CD48="Yes"),OFFSET('Water Data'!$G$9,0,10*ROW('Water Data'!G42)),NA())</f>
        <v>#N/A</v>
      </c>
      <c r="P48" s="525" t="e">
        <f ca="1">+IF(AND(ISNUMBER(OFFSET('Water Data'!$H$4,0,10*ROW('Water Data'!H42))),'Data Summary'!CE48="Yes"),100-OFFSET('Water Data'!$H$4,0,10*ROW('Water Data'!H42)),NA())</f>
        <v>#N/A</v>
      </c>
      <c r="Q48" s="525" t="e">
        <f ca="1">+IF(AND(ISNUMBER(OFFSET('Water Data'!$H$6,0,10*ROW('Water Data'!H42))),'Data Summary'!CF48="Yes"),OFFSET('Water Data'!$H$6,0,10*ROW('Water Data'!H42)),NA())</f>
        <v>#N/A</v>
      </c>
      <c r="R48" s="525" t="e">
        <f ca="1">+IF(AND(ISNUMBER(OFFSET('Water Data'!$H$9,0,10*ROW('Water Data'!H42))),'Data Summary'!CG48="Yes"),OFFSET('Water Data'!$H$9,0,10*ROW('Water Data'!H42)),NA())</f>
        <v>#N/A</v>
      </c>
      <c r="S48" s="525" t="e">
        <f ca="1">+IF(AND(ISNUMBER(OFFSET('Water Data'!$I$4,0,10*ROW('Water Data'!I42))),'Data Summary'!CH48="Yes"),100-OFFSET('Water Data'!$I$4,0,10*ROW('Water Data'!I42)),NA())</f>
        <v>#N/A</v>
      </c>
      <c r="T48" s="525" t="e">
        <f ca="1">+IF(AND(ISNUMBER(OFFSET('Water Data'!$I$6,0,10*ROW('Water Data'!I42))),'Data Summary'!CI48="Yes"),OFFSET('Water Data'!$I$6,0,10*ROW('Water Data'!I42)),NA())</f>
        <v>#N/A</v>
      </c>
      <c r="U48" s="525" t="e">
        <f ca="1">+IF(AND(ISNUMBER(OFFSET('Water Data'!$I$9,0,10*ROW('Water Data'!I42))),'Data Summary'!CJ48="Yes"),OFFSET('Water Data'!$I$9,0,10*ROW('Water Data'!I42)),NA())</f>
        <v>#N/A</v>
      </c>
      <c r="V48" s="526" t="e">
        <f ca="1">+IF(AND(ISNUMBER(OFFSET('Sanitation Data'!$D$4,0,10*ROW('Sanitation Data'!D42))),'Data Summary'!CK48="Yes"),100-OFFSET('Sanitation Data'!$D$4,0,10*ROW('Sanitation Data'!D42)),NA())</f>
        <v>#N/A</v>
      </c>
      <c r="W48" s="526" t="e">
        <f ca="1">+IF(AND(ISNUMBER(OFFSET('Sanitation Data'!$D$6,0,10*ROW('Sanitation Data'!D42))),'Data Summary'!CL48="Yes"),OFFSET('Sanitation Data'!$D$6,0,10*ROW('Sanitation Data'!D42)),NA())</f>
        <v>#N/A</v>
      </c>
      <c r="X48" s="526" t="e">
        <f ca="1">+IF(AND(ISNUMBER(OFFSET('Sanitation Data'!$D$10,0,10*ROW('Sanitation Data'!D42))),'Data Summary'!CM48="Yes"),OFFSET('Sanitation Data'!$D$10,0,10*ROW('Sanitation Data'!D42)),NA())</f>
        <v>#N/A</v>
      </c>
      <c r="Y48" s="526" t="e">
        <f ca="1">+IF(AND(ISNUMBER(OFFSET('Sanitation Data'!$D$11,0,10*ROW('Sanitation Data'!D42))),'Data Summary'!CN48="Yes"),OFFSET('Sanitation Data'!$D$11,0,10*ROW('Sanitation Data'!D42)),NA())</f>
        <v>#N/A</v>
      </c>
      <c r="Z48" s="526" t="e">
        <f ca="1">+IF(AND(ISNUMBER(OFFSET('Sanitation Data'!$D$12,0,10*ROW('Sanitation Data'!D42))),'Data Summary'!CO48="Yes"),OFFSET('Sanitation Data'!$D$12,0,10*ROW('Sanitation Data'!D42)),NA())</f>
        <v>#N/A</v>
      </c>
      <c r="AA48" s="526" t="e">
        <f ca="1">+IF(AND(ISNUMBER(OFFSET('Sanitation Data'!$E$4,0,10*ROW('Sanitation Data'!E42))),'Data Summary'!CP48="Yes"),100-OFFSET('Sanitation Data'!$E$4,0,10*ROW('Sanitation Data'!E42)),NA())</f>
        <v>#N/A</v>
      </c>
      <c r="AB48" s="526" t="e">
        <f ca="1">+IF(AND(ISNUMBER(OFFSET('Sanitation Data'!$E$6,0,10*ROW('Sanitation Data'!E42))),'Data Summary'!CQ48="Yes"),OFFSET('Sanitation Data'!$E$6,0,10*ROW('Sanitation Data'!E42)),NA())</f>
        <v>#N/A</v>
      </c>
      <c r="AC48" s="526" t="e">
        <f ca="1">+IF(AND(ISNUMBER(OFFSET('Sanitation Data'!$E$10,0,10*ROW('Sanitation Data'!E42))),'Data Summary'!CR48="Yes"),OFFSET('Sanitation Data'!$E$10,0,10*ROW('Sanitation Data'!E42)),NA())</f>
        <v>#N/A</v>
      </c>
      <c r="AD48" s="526" t="e">
        <f ca="1">+IF(AND(ISNUMBER(OFFSET('Sanitation Data'!$E$11,0,10*ROW('Sanitation Data'!E42))),'Data Summary'!CS48="Yes"),OFFSET('Sanitation Data'!$E$11,0,10*ROW('Sanitation Data'!E42)),NA())</f>
        <v>#N/A</v>
      </c>
      <c r="AE48" s="526" t="e">
        <f ca="1">+IF(AND(ISNUMBER(OFFSET('Sanitation Data'!$E$12,0,10*ROW('Sanitation Data'!E42))),'Data Summary'!CT48="Yes"),OFFSET('Sanitation Data'!$E$12,0,10*ROW('Sanitation Data'!E42)),NA())</f>
        <v>#N/A</v>
      </c>
      <c r="AF48" s="526" t="e">
        <f ca="1">+IF(AND(ISNUMBER(OFFSET('Sanitation Data'!$F$4,0,10*ROW('Sanitation Data'!F42))),'Data Summary'!CU48="Yes"),100-OFFSET('Sanitation Data'!$F$4,0,10*ROW('Sanitation Data'!F42)),NA())</f>
        <v>#N/A</v>
      </c>
      <c r="AG48" s="526" t="e">
        <f ca="1">+IF(AND(ISNUMBER(OFFSET('Sanitation Data'!$F$6,0,10*ROW('Sanitation Data'!F42))),'Data Summary'!CV48="Yes"),OFFSET('Sanitation Data'!$F$6,0,10*ROW('Sanitation Data'!F42)),NA())</f>
        <v>#N/A</v>
      </c>
      <c r="AH48" s="526" t="e">
        <f ca="1">+IF(AND(ISNUMBER(OFFSET('Sanitation Data'!$F$10,0,10*ROW('Sanitation Data'!F42))),'Data Summary'!CW48="Yes"),OFFSET('Sanitation Data'!$F$10,0,10*ROW('Sanitation Data'!F42)),NA())</f>
        <v>#N/A</v>
      </c>
      <c r="AI48" s="526" t="e">
        <f ca="1">+IF(AND(ISNUMBER(OFFSET('Sanitation Data'!$F$11,0,10*ROW('Sanitation Data'!F42))),'Data Summary'!CX48="Yes"),OFFSET('Sanitation Data'!$F$11,0,10*ROW('Sanitation Data'!F42)),NA())</f>
        <v>#N/A</v>
      </c>
      <c r="AJ48" s="526" t="e">
        <f ca="1">+IF(AND(ISNUMBER(OFFSET('Sanitation Data'!$F$12,0,10*ROW('Sanitation Data'!F42))),'Data Summary'!CY48="Yes"),OFFSET('Sanitation Data'!$F$12,0,10*ROW('Sanitation Data'!F42)),NA())</f>
        <v>#N/A</v>
      </c>
      <c r="AK48" s="526" t="e">
        <f ca="1">+IF(AND(ISNUMBER(OFFSET('Sanitation Data'!$G$4,0,10*ROW('Sanitation Data'!G42))),'Data Summary'!CZ48="Yes"),100-OFFSET('Sanitation Data'!$G$4,0,10*ROW('Sanitation Data'!G42)),NA())</f>
        <v>#N/A</v>
      </c>
      <c r="AL48" s="526" t="e">
        <f ca="1">+IF(AND(ISNUMBER(OFFSET('Sanitation Data'!$G$6,0,10*ROW('Sanitation Data'!G42))),'Data Summary'!DA48="Yes"),OFFSET('Sanitation Data'!$G$6,0,10*ROW('Sanitation Data'!G42)),NA())</f>
        <v>#N/A</v>
      </c>
      <c r="AM48" s="526" t="e">
        <f ca="1">+IF(AND(ISNUMBER(OFFSET('Sanitation Data'!$G$10,0,10*ROW('Sanitation Data'!G42))),'Data Summary'!DB48="Yes"),OFFSET('Sanitation Data'!$G$10,0,10*ROW('Sanitation Data'!G42)),NA())</f>
        <v>#N/A</v>
      </c>
      <c r="AN48" s="526" t="e">
        <f ca="1">+IF(AND(ISNUMBER(OFFSET('Sanitation Data'!$G$11,0,10*ROW('Sanitation Data'!G42))),'Data Summary'!DC48="Yes"),OFFSET('Sanitation Data'!$G$11,0,10*ROW('Sanitation Data'!G42)),NA())</f>
        <v>#N/A</v>
      </c>
      <c r="AO48" s="526" t="e">
        <f ca="1">+IF(AND(ISNUMBER(OFFSET('Sanitation Data'!$G$12,0,10*ROW('Sanitation Data'!G42))),'Data Summary'!DD48="Yes"),OFFSET('Sanitation Data'!$G$12,0,10*ROW('Sanitation Data'!G42)),NA())</f>
        <v>#N/A</v>
      </c>
      <c r="AP48" s="526" t="e">
        <f ca="1">+IF(AND(ISNUMBER(OFFSET('Sanitation Data'!$H$4,0,10*ROW('Sanitation Data'!H42))),'Data Summary'!DE48="Yes"),100-OFFSET('Sanitation Data'!$H$4,0,10*ROW('Sanitation Data'!H42)),NA())</f>
        <v>#N/A</v>
      </c>
      <c r="AQ48" s="526" t="e">
        <f ca="1">+IF(AND(ISNUMBER(OFFSET('Sanitation Data'!$H$6,0,10*ROW('Sanitation Data'!H42))),'Data Summary'!DF48="Yes"),OFFSET('Sanitation Data'!$H$6,0,10*ROW('Sanitation Data'!H42)),NA())</f>
        <v>#N/A</v>
      </c>
      <c r="AR48" s="526" t="e">
        <f ca="1">+IF(AND(ISNUMBER(OFFSET('Sanitation Data'!$H$10,0,10*ROW('Sanitation Data'!H42))),'Data Summary'!DG48="Yes"),OFFSET('Sanitation Data'!$H$10,0,10*ROW('Sanitation Data'!H42)),NA())</f>
        <v>#N/A</v>
      </c>
      <c r="AS48" s="526" t="e">
        <f ca="1">+IF(AND(ISNUMBER(OFFSET('Sanitation Data'!$H$11,0,10*ROW('Sanitation Data'!H42))),'Data Summary'!DH48="Yes"),OFFSET('Sanitation Data'!$H$11,0,10*ROW('Sanitation Data'!H42)),NA())</f>
        <v>#N/A</v>
      </c>
      <c r="AT48" s="526" t="e">
        <f ca="1">+IF(AND(ISNUMBER(OFFSET('Sanitation Data'!$H$12,0,10*ROW('Sanitation Data'!H42))),'Data Summary'!DI48="Yes"),OFFSET('Sanitation Data'!$H$12,0,10*ROW('Sanitation Data'!H42)),NA())</f>
        <v>#N/A</v>
      </c>
      <c r="AU48" s="526" t="e">
        <f ca="1">+IF(AND(ISNUMBER(OFFSET('Sanitation Data'!$I$4,0,10*ROW('Sanitation Data'!I42))),'Data Summary'!DJ48="Yes"),100-OFFSET('Sanitation Data'!$I$4,0,10*ROW('Sanitation Data'!I42)),NA())</f>
        <v>#N/A</v>
      </c>
      <c r="AV48" s="526" t="e">
        <f ca="1">+IF(AND(ISNUMBER(OFFSET('Sanitation Data'!$I$6,0,10*ROW('Sanitation Data'!I42))),'Data Summary'!DK48="Yes"),OFFSET('Sanitation Data'!$I$6,0,10*ROW('Sanitation Data'!I42)),NA())</f>
        <v>#N/A</v>
      </c>
      <c r="AW48" s="526" t="e">
        <f ca="1">+IF(AND(ISNUMBER(OFFSET('Sanitation Data'!$I$10,0,10*ROW('Sanitation Data'!I42))),'Data Summary'!DL48="Yes"),OFFSET('Sanitation Data'!$I$10,0,10*ROW('Sanitation Data'!I42)),NA())</f>
        <v>#N/A</v>
      </c>
      <c r="AX48" s="526" t="e">
        <f ca="1">+IF(AND(ISNUMBER(OFFSET('Sanitation Data'!$I$11,0,10*ROW('Sanitation Data'!I42))),'Data Summary'!DM48="Yes"),OFFSET('Sanitation Data'!$I$11,0,10*ROW('Sanitation Data'!I42)),NA())</f>
        <v>#N/A</v>
      </c>
      <c r="AY48" s="526" t="e">
        <f ca="1">+IF(AND(ISNUMBER(OFFSET('Sanitation Data'!$I$12,0,10*ROW('Sanitation Data'!I42))),'Data Summary'!DN48="Yes"),OFFSET('Sanitation Data'!$I$12,0,10*ROW('Sanitation Data'!I42)),NA())</f>
        <v>#N/A</v>
      </c>
      <c r="AZ48" s="527" t="e">
        <f ca="1">+IF(AND(ISNUMBER(OFFSET('Hygiene Data'!$D$5,0,10*ROW('Hygiene Data'!D42))),'Data Summary'!DO48="Yes"),OFFSET('Hygiene Data'!$D$5,0,10*ROW('Hygiene Data'!D42)),NA())</f>
        <v>#N/A</v>
      </c>
      <c r="BA48" s="527" t="e">
        <f ca="1">+IF(AND(ISNUMBER(OFFSET('Hygiene Data'!$D$7,0,10*ROW('Hygiene Data'!D42))),'Data Summary'!DP48="Yes"),OFFSET('Hygiene Data'!$D$7,0,10*ROW('Hygiene Data'!D42)),NA())</f>
        <v>#N/A</v>
      </c>
      <c r="BB48" s="527" t="e">
        <f ca="1">+IF(AND(ISNUMBER(OFFSET('Hygiene Data'!$D$9,0,10*ROW('Hygiene Data'!D42))),'Data Summary'!DQ48="Yes"),OFFSET('Hygiene Data'!$D$9,0,10*ROW('Hygiene Data'!D42)),NA())</f>
        <v>#N/A</v>
      </c>
      <c r="BC48" s="527" t="e">
        <f ca="1">+IF(AND(ISNUMBER(OFFSET('Hygiene Data'!$E$5,0,10*ROW('Hygiene Data'!E42))),'Data Summary'!DR48="Yes"),OFFSET('Hygiene Data'!$E$5,0,10*ROW('Hygiene Data'!E42)),NA())</f>
        <v>#N/A</v>
      </c>
      <c r="BD48" s="527" t="e">
        <f ca="1">+IF(AND(ISNUMBER(OFFSET('Hygiene Data'!$E$7,0,10*ROW('Hygiene Data'!E42))),'Data Summary'!DS48="Yes"),OFFSET('Hygiene Data'!$E$7,0,10*ROW('Hygiene Data'!E42)),NA())</f>
        <v>#N/A</v>
      </c>
      <c r="BE48" s="527" t="e">
        <f ca="1">+IF(AND(ISNUMBER(OFFSET('Hygiene Data'!$E$9,0,10*ROW('Hygiene Data'!E42))),'Data Summary'!DT48="Yes"),OFFSET('Hygiene Data'!$E$9,0,10*ROW('Hygiene Data'!E42)),NA())</f>
        <v>#N/A</v>
      </c>
      <c r="BF48" s="527" t="e">
        <f ca="1">+IF(AND(ISNUMBER(OFFSET('Hygiene Data'!$F$5,0,10*ROW('Hygiene Data'!F42))),'Data Summary'!DU48="Yes"),OFFSET('Hygiene Data'!$F$5,0,10*ROW('Hygiene Data'!F42)),NA())</f>
        <v>#N/A</v>
      </c>
      <c r="BG48" s="527" t="e">
        <f ca="1">+IF(AND(ISNUMBER(OFFSET('Hygiene Data'!$F$7,0,10*ROW('Hygiene Data'!F42))),'Data Summary'!DV48="Yes"),OFFSET('Hygiene Data'!$F$7,0,10*ROW('Hygiene Data'!F42)),NA())</f>
        <v>#N/A</v>
      </c>
      <c r="BH48" s="527" t="e">
        <f ca="1">+IF(AND(ISNUMBER(OFFSET('Hygiene Data'!$F$9,0,10*ROW('Hygiene Data'!F42))),'Data Summary'!DW48="Yes"),OFFSET('Hygiene Data'!$F$9,0,10*ROW('Hygiene Data'!F42)),NA())</f>
        <v>#N/A</v>
      </c>
      <c r="BI48" s="527" t="e">
        <f ca="1">+IF(AND(ISNUMBER(OFFSET('Hygiene Data'!$G$5,0,10*ROW('Hygiene Data'!G42))),'Data Summary'!DX48="Yes"),OFFSET('Hygiene Data'!$G$5,0,10*ROW('Hygiene Data'!G42)),NA())</f>
        <v>#N/A</v>
      </c>
      <c r="BJ48" s="527" t="e">
        <f ca="1">+IF(AND(ISNUMBER(OFFSET('Hygiene Data'!$G$7,0,10*ROW('Hygiene Data'!G42))),'Data Summary'!DY48="Yes"),OFFSET('Hygiene Data'!$G$7,0,10*ROW('Hygiene Data'!G42)),NA())</f>
        <v>#N/A</v>
      </c>
      <c r="BK48" s="527" t="e">
        <f ca="1">+IF(AND(ISNUMBER(OFFSET('Hygiene Data'!$G$9,0,10*ROW('Hygiene Data'!G42))),'Data Summary'!DZ48="Yes"),OFFSET('Hygiene Data'!$G$9,0,10*ROW('Hygiene Data'!G42)),NA())</f>
        <v>#N/A</v>
      </c>
      <c r="BL48" s="527" t="e">
        <f ca="1">+IF(AND(ISNUMBER(OFFSET('Hygiene Data'!$H$5,0,10*ROW('Hygiene Data'!H42))),'Data Summary'!EA48="Yes"),OFFSET('Hygiene Data'!$H$5,0,10*ROW('Hygiene Data'!H42)),NA())</f>
        <v>#N/A</v>
      </c>
      <c r="BM48" s="527" t="e">
        <f ca="1">+IF(AND(ISNUMBER(OFFSET('Hygiene Data'!$H$7,0,10*ROW('Hygiene Data'!H42))),'Data Summary'!EB48="Yes"),OFFSET('Hygiene Data'!$H$7,0,10*ROW('Hygiene Data'!H42)),NA())</f>
        <v>#N/A</v>
      </c>
      <c r="BN48" s="527" t="e">
        <f ca="1">+IF(AND(ISNUMBER(OFFSET('Hygiene Data'!$H$9,0,10*ROW('Hygiene Data'!H42))),'Data Summary'!EC48="Yes"),OFFSET('Hygiene Data'!$H$9,0,10*ROW('Hygiene Data'!H42)),NA())</f>
        <v>#N/A</v>
      </c>
      <c r="BO48" s="527" t="e">
        <f ca="1">+IF(AND(ISNUMBER(OFFSET('Hygiene Data'!$I$5,0,10*ROW('Hygiene Data'!I42))),'Data Summary'!ED48="Yes"),OFFSET('Hygiene Data'!$I$5,0,10*ROW('Hygiene Data'!I42)),NA())</f>
        <v>#N/A</v>
      </c>
      <c r="BP48" s="527" t="e">
        <f ca="1">+IF(AND(ISNUMBER(OFFSET('Hygiene Data'!$I$7,0,10*ROW('Hygiene Data'!I42))),'Data Summary'!EE48="Yes"),OFFSET('Hygiene Data'!$I$7,0,10*ROW('Hygiene Data'!I42)),NA())</f>
        <v>#N/A</v>
      </c>
      <c r="BQ48" s="527" t="e">
        <f ca="1">+IF(AND(ISNUMBER(OFFSET('Hygiene Data'!$I$9,0,10*ROW('Hygiene Data'!I42))),'Data Summary'!EF48="Yes"),OFFSET('Hygiene Data'!$I$9,0,10*ROW('Hygiene Data'!I42)),NA())</f>
        <v>#N/A</v>
      </c>
    </row>
    <row r="49" spans="1:69" x14ac:dyDescent="0.25">
      <c r="A49" s="523" t="e">
        <f ca="1">+RIGHT('Data Summary'!A49,LEN('Data Summary'!A49)-9)</f>
        <v>#VALUE!</v>
      </c>
      <c r="B49" s="497" t="str">
        <f ca="1">+IF(ISTEXT('Data Summary'!B49),'Data Summary'!B49,"")</f>
        <v/>
      </c>
      <c r="C49" s="524" t="e">
        <f ca="1">+VALUE('Data Summary'!C49)</f>
        <v>#VALUE!</v>
      </c>
      <c r="D49" s="525" t="e">
        <f ca="1">+IF(AND(ISNUMBER(OFFSET('Water Data'!$D$4,0,10*ROW('Water Data'!D43))),'Data Summary'!BS49="Yes"),100-OFFSET('Water Data'!$D$4,0,10*ROW('Water Data'!D43)),NA())</f>
        <v>#N/A</v>
      </c>
      <c r="E49" s="525" t="e">
        <f ca="1">+IF(AND(ISNUMBER(OFFSET('Water Data'!$D$6,0,10*ROW('Water Data'!D43))),'Data Summary'!BT49="Yes"),OFFSET('Water Data'!$D$6,0,10*ROW('Water Data'!D43)),NA())</f>
        <v>#N/A</v>
      </c>
      <c r="F49" s="525" t="e">
        <f ca="1">+IF(AND(ISNUMBER(OFFSET('Water Data'!$D$9,0,10*ROW('Water Data'!D43))),'Data Summary'!BU49="Yes"),OFFSET('Water Data'!$D$9,0,10*ROW('Water Data'!D43)),NA())</f>
        <v>#N/A</v>
      </c>
      <c r="G49" s="525" t="e">
        <f ca="1">+IF(AND(ISNUMBER(OFFSET('Water Data'!$E$4,0,10*ROW('Water Data'!E43))),'Data Summary'!BV49="Yes"),100-OFFSET('Water Data'!$E$4,0,10*ROW('Water Data'!E43)),NA())</f>
        <v>#N/A</v>
      </c>
      <c r="H49" s="525" t="e">
        <f ca="1">+IF(AND(ISNUMBER(OFFSET('Water Data'!$E$6,0,10*ROW('Water Data'!E43))),'Data Summary'!BW49="Yes"),OFFSET('Water Data'!$E$6,0,10*ROW('Water Data'!E43)),NA())</f>
        <v>#N/A</v>
      </c>
      <c r="I49" s="525" t="e">
        <f ca="1">+IF(AND(ISNUMBER(OFFSET('Water Data'!$E$9,0,10*ROW('Water Data'!E43))),'Data Summary'!BX49="Yes"),OFFSET('Water Data'!$E$9,0,10*ROW('Water Data'!E43)),NA())</f>
        <v>#N/A</v>
      </c>
      <c r="J49" s="525" t="e">
        <f ca="1">+IF(AND(ISNUMBER(OFFSET('Water Data'!$F$4,0,10*ROW('Water Data'!F43))),'Data Summary'!BY49="Yes"),100-OFFSET('Water Data'!$F$4,0,10*ROW('Water Data'!F43)),NA())</f>
        <v>#N/A</v>
      </c>
      <c r="K49" s="525" t="e">
        <f ca="1">+IF(AND(ISNUMBER(OFFSET('Water Data'!$F$6,0,10*ROW('Water Data'!F43))),'Data Summary'!BZ49="Yes"),OFFSET('Water Data'!$F$6,0,10*ROW('Water Data'!F43)),NA())</f>
        <v>#N/A</v>
      </c>
      <c r="L49" s="525" t="e">
        <f ca="1">+IF(AND(ISNUMBER(OFFSET('Water Data'!$F$9,0,10*ROW('Water Data'!F43))),'Data Summary'!CA49="Yes"),OFFSET('Water Data'!$F$9,0,10*ROW('Water Data'!F43)),NA())</f>
        <v>#N/A</v>
      </c>
      <c r="M49" s="525" t="e">
        <f ca="1">+IF(AND(ISNUMBER(OFFSET('Water Data'!$G$4,0,10*ROW('Water Data'!G43))),'Data Summary'!CB49="Yes"),100-OFFSET('Water Data'!$G$4,0,10*ROW('Water Data'!G43)),NA())</f>
        <v>#N/A</v>
      </c>
      <c r="N49" s="525" t="e">
        <f ca="1">+IF(AND(ISNUMBER(OFFSET('Water Data'!$G$6,0,10*ROW('Water Data'!G43))),'Data Summary'!CC49="Yes"),OFFSET('Water Data'!$G$6,0,10*ROW('Water Data'!G43)),NA())</f>
        <v>#N/A</v>
      </c>
      <c r="O49" s="525" t="e">
        <f ca="1">+IF(AND(ISNUMBER(OFFSET('Water Data'!$G$9,0,10*ROW('Water Data'!G43))),'Data Summary'!CD49="Yes"),OFFSET('Water Data'!$G$9,0,10*ROW('Water Data'!G43)),NA())</f>
        <v>#N/A</v>
      </c>
      <c r="P49" s="525" t="e">
        <f ca="1">+IF(AND(ISNUMBER(OFFSET('Water Data'!$H$4,0,10*ROW('Water Data'!H43))),'Data Summary'!CE49="Yes"),100-OFFSET('Water Data'!$H$4,0,10*ROW('Water Data'!H43)),NA())</f>
        <v>#N/A</v>
      </c>
      <c r="Q49" s="525" t="e">
        <f ca="1">+IF(AND(ISNUMBER(OFFSET('Water Data'!$H$6,0,10*ROW('Water Data'!H43))),'Data Summary'!CF49="Yes"),OFFSET('Water Data'!$H$6,0,10*ROW('Water Data'!H43)),NA())</f>
        <v>#N/A</v>
      </c>
      <c r="R49" s="525" t="e">
        <f ca="1">+IF(AND(ISNUMBER(OFFSET('Water Data'!$H$9,0,10*ROW('Water Data'!H43))),'Data Summary'!CG49="Yes"),OFFSET('Water Data'!$H$9,0,10*ROW('Water Data'!H43)),NA())</f>
        <v>#N/A</v>
      </c>
      <c r="S49" s="525" t="e">
        <f ca="1">+IF(AND(ISNUMBER(OFFSET('Water Data'!$I$4,0,10*ROW('Water Data'!I43))),'Data Summary'!CH49="Yes"),100-OFFSET('Water Data'!$I$4,0,10*ROW('Water Data'!I43)),NA())</f>
        <v>#N/A</v>
      </c>
      <c r="T49" s="525" t="e">
        <f ca="1">+IF(AND(ISNUMBER(OFFSET('Water Data'!$I$6,0,10*ROW('Water Data'!I43))),'Data Summary'!CI49="Yes"),OFFSET('Water Data'!$I$6,0,10*ROW('Water Data'!I43)),NA())</f>
        <v>#N/A</v>
      </c>
      <c r="U49" s="525" t="e">
        <f ca="1">+IF(AND(ISNUMBER(OFFSET('Water Data'!$I$9,0,10*ROW('Water Data'!I43))),'Data Summary'!CJ49="Yes"),OFFSET('Water Data'!$I$9,0,10*ROW('Water Data'!I43)),NA())</f>
        <v>#N/A</v>
      </c>
      <c r="V49" s="526" t="e">
        <f ca="1">+IF(AND(ISNUMBER(OFFSET('Sanitation Data'!$D$4,0,10*ROW('Sanitation Data'!D43))),'Data Summary'!CK49="Yes"),100-OFFSET('Sanitation Data'!$D$4,0,10*ROW('Sanitation Data'!D43)),NA())</f>
        <v>#N/A</v>
      </c>
      <c r="W49" s="526" t="e">
        <f ca="1">+IF(AND(ISNUMBER(OFFSET('Sanitation Data'!$D$6,0,10*ROW('Sanitation Data'!D43))),'Data Summary'!CL49="Yes"),OFFSET('Sanitation Data'!$D$6,0,10*ROW('Sanitation Data'!D43)),NA())</f>
        <v>#N/A</v>
      </c>
      <c r="X49" s="526" t="e">
        <f ca="1">+IF(AND(ISNUMBER(OFFSET('Sanitation Data'!$D$10,0,10*ROW('Sanitation Data'!D43))),'Data Summary'!CM49="Yes"),OFFSET('Sanitation Data'!$D$10,0,10*ROW('Sanitation Data'!D43)),NA())</f>
        <v>#N/A</v>
      </c>
      <c r="Y49" s="526" t="e">
        <f ca="1">+IF(AND(ISNUMBER(OFFSET('Sanitation Data'!$D$11,0,10*ROW('Sanitation Data'!D43))),'Data Summary'!CN49="Yes"),OFFSET('Sanitation Data'!$D$11,0,10*ROW('Sanitation Data'!D43)),NA())</f>
        <v>#N/A</v>
      </c>
      <c r="Z49" s="526" t="e">
        <f ca="1">+IF(AND(ISNUMBER(OFFSET('Sanitation Data'!$D$12,0,10*ROW('Sanitation Data'!D43))),'Data Summary'!CO49="Yes"),OFFSET('Sanitation Data'!$D$12,0,10*ROW('Sanitation Data'!D43)),NA())</f>
        <v>#N/A</v>
      </c>
      <c r="AA49" s="526" t="e">
        <f ca="1">+IF(AND(ISNUMBER(OFFSET('Sanitation Data'!$E$4,0,10*ROW('Sanitation Data'!E43))),'Data Summary'!CP49="Yes"),100-OFFSET('Sanitation Data'!$E$4,0,10*ROW('Sanitation Data'!E43)),NA())</f>
        <v>#N/A</v>
      </c>
      <c r="AB49" s="526" t="e">
        <f ca="1">+IF(AND(ISNUMBER(OFFSET('Sanitation Data'!$E$6,0,10*ROW('Sanitation Data'!E43))),'Data Summary'!CQ49="Yes"),OFFSET('Sanitation Data'!$E$6,0,10*ROW('Sanitation Data'!E43)),NA())</f>
        <v>#N/A</v>
      </c>
      <c r="AC49" s="526" t="e">
        <f ca="1">+IF(AND(ISNUMBER(OFFSET('Sanitation Data'!$E$10,0,10*ROW('Sanitation Data'!E43))),'Data Summary'!CR49="Yes"),OFFSET('Sanitation Data'!$E$10,0,10*ROW('Sanitation Data'!E43)),NA())</f>
        <v>#N/A</v>
      </c>
      <c r="AD49" s="526" t="e">
        <f ca="1">+IF(AND(ISNUMBER(OFFSET('Sanitation Data'!$E$11,0,10*ROW('Sanitation Data'!E43))),'Data Summary'!CS49="Yes"),OFFSET('Sanitation Data'!$E$11,0,10*ROW('Sanitation Data'!E43)),NA())</f>
        <v>#N/A</v>
      </c>
      <c r="AE49" s="526" t="e">
        <f ca="1">+IF(AND(ISNUMBER(OFFSET('Sanitation Data'!$E$12,0,10*ROW('Sanitation Data'!E43))),'Data Summary'!CT49="Yes"),OFFSET('Sanitation Data'!$E$12,0,10*ROW('Sanitation Data'!E43)),NA())</f>
        <v>#N/A</v>
      </c>
      <c r="AF49" s="526" t="e">
        <f ca="1">+IF(AND(ISNUMBER(OFFSET('Sanitation Data'!$F$4,0,10*ROW('Sanitation Data'!F43))),'Data Summary'!CU49="Yes"),100-OFFSET('Sanitation Data'!$F$4,0,10*ROW('Sanitation Data'!F43)),NA())</f>
        <v>#N/A</v>
      </c>
      <c r="AG49" s="526" t="e">
        <f ca="1">+IF(AND(ISNUMBER(OFFSET('Sanitation Data'!$F$6,0,10*ROW('Sanitation Data'!F43))),'Data Summary'!CV49="Yes"),OFFSET('Sanitation Data'!$F$6,0,10*ROW('Sanitation Data'!F43)),NA())</f>
        <v>#N/A</v>
      </c>
      <c r="AH49" s="526" t="e">
        <f ca="1">+IF(AND(ISNUMBER(OFFSET('Sanitation Data'!$F$10,0,10*ROW('Sanitation Data'!F43))),'Data Summary'!CW49="Yes"),OFFSET('Sanitation Data'!$F$10,0,10*ROW('Sanitation Data'!F43)),NA())</f>
        <v>#N/A</v>
      </c>
      <c r="AI49" s="526" t="e">
        <f ca="1">+IF(AND(ISNUMBER(OFFSET('Sanitation Data'!$F$11,0,10*ROW('Sanitation Data'!F43))),'Data Summary'!CX49="Yes"),OFFSET('Sanitation Data'!$F$11,0,10*ROW('Sanitation Data'!F43)),NA())</f>
        <v>#N/A</v>
      </c>
      <c r="AJ49" s="526" t="e">
        <f ca="1">+IF(AND(ISNUMBER(OFFSET('Sanitation Data'!$F$12,0,10*ROW('Sanitation Data'!F43))),'Data Summary'!CY49="Yes"),OFFSET('Sanitation Data'!$F$12,0,10*ROW('Sanitation Data'!F43)),NA())</f>
        <v>#N/A</v>
      </c>
      <c r="AK49" s="526" t="e">
        <f ca="1">+IF(AND(ISNUMBER(OFFSET('Sanitation Data'!$G$4,0,10*ROW('Sanitation Data'!G43))),'Data Summary'!CZ49="Yes"),100-OFFSET('Sanitation Data'!$G$4,0,10*ROW('Sanitation Data'!G43)),NA())</f>
        <v>#N/A</v>
      </c>
      <c r="AL49" s="526" t="e">
        <f ca="1">+IF(AND(ISNUMBER(OFFSET('Sanitation Data'!$G$6,0,10*ROW('Sanitation Data'!G43))),'Data Summary'!DA49="Yes"),OFFSET('Sanitation Data'!$G$6,0,10*ROW('Sanitation Data'!G43)),NA())</f>
        <v>#N/A</v>
      </c>
      <c r="AM49" s="526" t="e">
        <f ca="1">+IF(AND(ISNUMBER(OFFSET('Sanitation Data'!$G$10,0,10*ROW('Sanitation Data'!G43))),'Data Summary'!DB49="Yes"),OFFSET('Sanitation Data'!$G$10,0,10*ROW('Sanitation Data'!G43)),NA())</f>
        <v>#N/A</v>
      </c>
      <c r="AN49" s="526" t="e">
        <f ca="1">+IF(AND(ISNUMBER(OFFSET('Sanitation Data'!$G$11,0,10*ROW('Sanitation Data'!G43))),'Data Summary'!DC49="Yes"),OFFSET('Sanitation Data'!$G$11,0,10*ROW('Sanitation Data'!G43)),NA())</f>
        <v>#N/A</v>
      </c>
      <c r="AO49" s="526" t="e">
        <f ca="1">+IF(AND(ISNUMBER(OFFSET('Sanitation Data'!$G$12,0,10*ROW('Sanitation Data'!G43))),'Data Summary'!DD49="Yes"),OFFSET('Sanitation Data'!$G$12,0,10*ROW('Sanitation Data'!G43)),NA())</f>
        <v>#N/A</v>
      </c>
      <c r="AP49" s="526" t="e">
        <f ca="1">+IF(AND(ISNUMBER(OFFSET('Sanitation Data'!$H$4,0,10*ROW('Sanitation Data'!H43))),'Data Summary'!DE49="Yes"),100-OFFSET('Sanitation Data'!$H$4,0,10*ROW('Sanitation Data'!H43)),NA())</f>
        <v>#N/A</v>
      </c>
      <c r="AQ49" s="526" t="e">
        <f ca="1">+IF(AND(ISNUMBER(OFFSET('Sanitation Data'!$H$6,0,10*ROW('Sanitation Data'!H43))),'Data Summary'!DF49="Yes"),OFFSET('Sanitation Data'!$H$6,0,10*ROW('Sanitation Data'!H43)),NA())</f>
        <v>#N/A</v>
      </c>
      <c r="AR49" s="526" t="e">
        <f ca="1">+IF(AND(ISNUMBER(OFFSET('Sanitation Data'!$H$10,0,10*ROW('Sanitation Data'!H43))),'Data Summary'!DG49="Yes"),OFFSET('Sanitation Data'!$H$10,0,10*ROW('Sanitation Data'!H43)),NA())</f>
        <v>#N/A</v>
      </c>
      <c r="AS49" s="526" t="e">
        <f ca="1">+IF(AND(ISNUMBER(OFFSET('Sanitation Data'!$H$11,0,10*ROW('Sanitation Data'!H43))),'Data Summary'!DH49="Yes"),OFFSET('Sanitation Data'!$H$11,0,10*ROW('Sanitation Data'!H43)),NA())</f>
        <v>#N/A</v>
      </c>
      <c r="AT49" s="526" t="e">
        <f ca="1">+IF(AND(ISNUMBER(OFFSET('Sanitation Data'!$H$12,0,10*ROW('Sanitation Data'!H43))),'Data Summary'!DI49="Yes"),OFFSET('Sanitation Data'!$H$12,0,10*ROW('Sanitation Data'!H43)),NA())</f>
        <v>#N/A</v>
      </c>
      <c r="AU49" s="526" t="e">
        <f ca="1">+IF(AND(ISNUMBER(OFFSET('Sanitation Data'!$I$4,0,10*ROW('Sanitation Data'!I43))),'Data Summary'!DJ49="Yes"),100-OFFSET('Sanitation Data'!$I$4,0,10*ROW('Sanitation Data'!I43)),NA())</f>
        <v>#N/A</v>
      </c>
      <c r="AV49" s="526" t="e">
        <f ca="1">+IF(AND(ISNUMBER(OFFSET('Sanitation Data'!$I$6,0,10*ROW('Sanitation Data'!I43))),'Data Summary'!DK49="Yes"),OFFSET('Sanitation Data'!$I$6,0,10*ROW('Sanitation Data'!I43)),NA())</f>
        <v>#N/A</v>
      </c>
      <c r="AW49" s="526" t="e">
        <f ca="1">+IF(AND(ISNUMBER(OFFSET('Sanitation Data'!$I$10,0,10*ROW('Sanitation Data'!I43))),'Data Summary'!DL49="Yes"),OFFSET('Sanitation Data'!$I$10,0,10*ROW('Sanitation Data'!I43)),NA())</f>
        <v>#N/A</v>
      </c>
      <c r="AX49" s="526" t="e">
        <f ca="1">+IF(AND(ISNUMBER(OFFSET('Sanitation Data'!$I$11,0,10*ROW('Sanitation Data'!I43))),'Data Summary'!DM49="Yes"),OFFSET('Sanitation Data'!$I$11,0,10*ROW('Sanitation Data'!I43)),NA())</f>
        <v>#N/A</v>
      </c>
      <c r="AY49" s="526" t="e">
        <f ca="1">+IF(AND(ISNUMBER(OFFSET('Sanitation Data'!$I$12,0,10*ROW('Sanitation Data'!I43))),'Data Summary'!DN49="Yes"),OFFSET('Sanitation Data'!$I$12,0,10*ROW('Sanitation Data'!I43)),NA())</f>
        <v>#N/A</v>
      </c>
      <c r="AZ49" s="527" t="e">
        <f ca="1">+IF(AND(ISNUMBER(OFFSET('Hygiene Data'!$D$5,0,10*ROW('Hygiene Data'!D43))),'Data Summary'!DO49="Yes"),OFFSET('Hygiene Data'!$D$5,0,10*ROW('Hygiene Data'!D43)),NA())</f>
        <v>#N/A</v>
      </c>
      <c r="BA49" s="527" t="e">
        <f ca="1">+IF(AND(ISNUMBER(OFFSET('Hygiene Data'!$D$7,0,10*ROW('Hygiene Data'!D43))),'Data Summary'!DP49="Yes"),OFFSET('Hygiene Data'!$D$7,0,10*ROW('Hygiene Data'!D43)),NA())</f>
        <v>#N/A</v>
      </c>
      <c r="BB49" s="527" t="e">
        <f ca="1">+IF(AND(ISNUMBER(OFFSET('Hygiene Data'!$D$9,0,10*ROW('Hygiene Data'!D43))),'Data Summary'!DQ49="Yes"),OFFSET('Hygiene Data'!$D$9,0,10*ROW('Hygiene Data'!D43)),NA())</f>
        <v>#N/A</v>
      </c>
      <c r="BC49" s="527" t="e">
        <f ca="1">+IF(AND(ISNUMBER(OFFSET('Hygiene Data'!$E$5,0,10*ROW('Hygiene Data'!E43))),'Data Summary'!DR49="Yes"),OFFSET('Hygiene Data'!$E$5,0,10*ROW('Hygiene Data'!E43)),NA())</f>
        <v>#N/A</v>
      </c>
      <c r="BD49" s="527" t="e">
        <f ca="1">+IF(AND(ISNUMBER(OFFSET('Hygiene Data'!$E$7,0,10*ROW('Hygiene Data'!E43))),'Data Summary'!DS49="Yes"),OFFSET('Hygiene Data'!$E$7,0,10*ROW('Hygiene Data'!E43)),NA())</f>
        <v>#N/A</v>
      </c>
      <c r="BE49" s="527" t="e">
        <f ca="1">+IF(AND(ISNUMBER(OFFSET('Hygiene Data'!$E$9,0,10*ROW('Hygiene Data'!E43))),'Data Summary'!DT49="Yes"),OFFSET('Hygiene Data'!$E$9,0,10*ROW('Hygiene Data'!E43)),NA())</f>
        <v>#N/A</v>
      </c>
      <c r="BF49" s="527" t="e">
        <f ca="1">+IF(AND(ISNUMBER(OFFSET('Hygiene Data'!$F$5,0,10*ROW('Hygiene Data'!F43))),'Data Summary'!DU49="Yes"),OFFSET('Hygiene Data'!$F$5,0,10*ROW('Hygiene Data'!F43)),NA())</f>
        <v>#N/A</v>
      </c>
      <c r="BG49" s="527" t="e">
        <f ca="1">+IF(AND(ISNUMBER(OFFSET('Hygiene Data'!$F$7,0,10*ROW('Hygiene Data'!F43))),'Data Summary'!DV49="Yes"),OFFSET('Hygiene Data'!$F$7,0,10*ROW('Hygiene Data'!F43)),NA())</f>
        <v>#N/A</v>
      </c>
      <c r="BH49" s="527" t="e">
        <f ca="1">+IF(AND(ISNUMBER(OFFSET('Hygiene Data'!$F$9,0,10*ROW('Hygiene Data'!F43))),'Data Summary'!DW49="Yes"),OFFSET('Hygiene Data'!$F$9,0,10*ROW('Hygiene Data'!F43)),NA())</f>
        <v>#N/A</v>
      </c>
      <c r="BI49" s="527" t="e">
        <f ca="1">+IF(AND(ISNUMBER(OFFSET('Hygiene Data'!$G$5,0,10*ROW('Hygiene Data'!G43))),'Data Summary'!DX49="Yes"),OFFSET('Hygiene Data'!$G$5,0,10*ROW('Hygiene Data'!G43)),NA())</f>
        <v>#N/A</v>
      </c>
      <c r="BJ49" s="527" t="e">
        <f ca="1">+IF(AND(ISNUMBER(OFFSET('Hygiene Data'!$G$7,0,10*ROW('Hygiene Data'!G43))),'Data Summary'!DY49="Yes"),OFFSET('Hygiene Data'!$G$7,0,10*ROW('Hygiene Data'!G43)),NA())</f>
        <v>#N/A</v>
      </c>
      <c r="BK49" s="527" t="e">
        <f ca="1">+IF(AND(ISNUMBER(OFFSET('Hygiene Data'!$G$9,0,10*ROW('Hygiene Data'!G43))),'Data Summary'!DZ49="Yes"),OFFSET('Hygiene Data'!$G$9,0,10*ROW('Hygiene Data'!G43)),NA())</f>
        <v>#N/A</v>
      </c>
      <c r="BL49" s="527" t="e">
        <f ca="1">+IF(AND(ISNUMBER(OFFSET('Hygiene Data'!$H$5,0,10*ROW('Hygiene Data'!H43))),'Data Summary'!EA49="Yes"),OFFSET('Hygiene Data'!$H$5,0,10*ROW('Hygiene Data'!H43)),NA())</f>
        <v>#N/A</v>
      </c>
      <c r="BM49" s="527" t="e">
        <f ca="1">+IF(AND(ISNUMBER(OFFSET('Hygiene Data'!$H$7,0,10*ROW('Hygiene Data'!H43))),'Data Summary'!EB49="Yes"),OFFSET('Hygiene Data'!$H$7,0,10*ROW('Hygiene Data'!H43)),NA())</f>
        <v>#N/A</v>
      </c>
      <c r="BN49" s="527" t="e">
        <f ca="1">+IF(AND(ISNUMBER(OFFSET('Hygiene Data'!$H$9,0,10*ROW('Hygiene Data'!H43))),'Data Summary'!EC49="Yes"),OFFSET('Hygiene Data'!$H$9,0,10*ROW('Hygiene Data'!H43)),NA())</f>
        <v>#N/A</v>
      </c>
      <c r="BO49" s="527" t="e">
        <f ca="1">+IF(AND(ISNUMBER(OFFSET('Hygiene Data'!$I$5,0,10*ROW('Hygiene Data'!I43))),'Data Summary'!ED49="Yes"),OFFSET('Hygiene Data'!$I$5,0,10*ROW('Hygiene Data'!I43)),NA())</f>
        <v>#N/A</v>
      </c>
      <c r="BP49" s="527" t="e">
        <f ca="1">+IF(AND(ISNUMBER(OFFSET('Hygiene Data'!$I$7,0,10*ROW('Hygiene Data'!I43))),'Data Summary'!EE49="Yes"),OFFSET('Hygiene Data'!$I$7,0,10*ROW('Hygiene Data'!I43)),NA())</f>
        <v>#N/A</v>
      </c>
      <c r="BQ49" s="527" t="e">
        <f ca="1">+IF(AND(ISNUMBER(OFFSET('Hygiene Data'!$I$9,0,10*ROW('Hygiene Data'!I43))),'Data Summary'!EF49="Yes"),OFFSET('Hygiene Data'!$I$9,0,10*ROW('Hygiene Data'!I43)),NA())</f>
        <v>#N/A</v>
      </c>
    </row>
    <row r="50" spans="1:69" x14ac:dyDescent="0.25">
      <c r="A50" s="523" t="e">
        <f ca="1">+RIGHT('Data Summary'!A50,LEN('Data Summary'!A50)-9)</f>
        <v>#VALUE!</v>
      </c>
      <c r="B50" s="497" t="str">
        <f ca="1">+IF(ISTEXT('Data Summary'!B50),'Data Summary'!B50,"")</f>
        <v/>
      </c>
      <c r="C50" s="524" t="e">
        <f ca="1">+VALUE('Data Summary'!C50)</f>
        <v>#VALUE!</v>
      </c>
      <c r="D50" s="525" t="e">
        <f ca="1">+IF(AND(ISNUMBER(OFFSET('Water Data'!$D$4,0,10*ROW('Water Data'!D44))),'Data Summary'!BS50="Yes"),100-OFFSET('Water Data'!$D$4,0,10*ROW('Water Data'!D44)),NA())</f>
        <v>#N/A</v>
      </c>
      <c r="E50" s="525" t="e">
        <f ca="1">+IF(AND(ISNUMBER(OFFSET('Water Data'!$D$6,0,10*ROW('Water Data'!D44))),'Data Summary'!BT50="Yes"),OFFSET('Water Data'!$D$6,0,10*ROW('Water Data'!D44)),NA())</f>
        <v>#N/A</v>
      </c>
      <c r="F50" s="525" t="e">
        <f ca="1">+IF(AND(ISNUMBER(OFFSET('Water Data'!$D$9,0,10*ROW('Water Data'!D44))),'Data Summary'!BU50="Yes"),OFFSET('Water Data'!$D$9,0,10*ROW('Water Data'!D44)),NA())</f>
        <v>#N/A</v>
      </c>
      <c r="G50" s="525" t="e">
        <f ca="1">+IF(AND(ISNUMBER(OFFSET('Water Data'!$E$4,0,10*ROW('Water Data'!E44))),'Data Summary'!BV50="Yes"),100-OFFSET('Water Data'!$E$4,0,10*ROW('Water Data'!E44)),NA())</f>
        <v>#N/A</v>
      </c>
      <c r="H50" s="525" t="e">
        <f ca="1">+IF(AND(ISNUMBER(OFFSET('Water Data'!$E$6,0,10*ROW('Water Data'!E44))),'Data Summary'!BW50="Yes"),OFFSET('Water Data'!$E$6,0,10*ROW('Water Data'!E44)),NA())</f>
        <v>#N/A</v>
      </c>
      <c r="I50" s="525" t="e">
        <f ca="1">+IF(AND(ISNUMBER(OFFSET('Water Data'!$E$9,0,10*ROW('Water Data'!E44))),'Data Summary'!BX50="Yes"),OFFSET('Water Data'!$E$9,0,10*ROW('Water Data'!E44)),NA())</f>
        <v>#N/A</v>
      </c>
      <c r="J50" s="525" t="e">
        <f ca="1">+IF(AND(ISNUMBER(OFFSET('Water Data'!$F$4,0,10*ROW('Water Data'!F44))),'Data Summary'!BY50="Yes"),100-OFFSET('Water Data'!$F$4,0,10*ROW('Water Data'!F44)),NA())</f>
        <v>#N/A</v>
      </c>
      <c r="K50" s="525" t="e">
        <f ca="1">+IF(AND(ISNUMBER(OFFSET('Water Data'!$F$6,0,10*ROW('Water Data'!F44))),'Data Summary'!BZ50="Yes"),OFFSET('Water Data'!$F$6,0,10*ROW('Water Data'!F44)),NA())</f>
        <v>#N/A</v>
      </c>
      <c r="L50" s="525" t="e">
        <f ca="1">+IF(AND(ISNUMBER(OFFSET('Water Data'!$F$9,0,10*ROW('Water Data'!F44))),'Data Summary'!CA50="Yes"),OFFSET('Water Data'!$F$9,0,10*ROW('Water Data'!F44)),NA())</f>
        <v>#N/A</v>
      </c>
      <c r="M50" s="525" t="e">
        <f ca="1">+IF(AND(ISNUMBER(OFFSET('Water Data'!$G$4,0,10*ROW('Water Data'!G44))),'Data Summary'!CB50="Yes"),100-OFFSET('Water Data'!$G$4,0,10*ROW('Water Data'!G44)),NA())</f>
        <v>#N/A</v>
      </c>
      <c r="N50" s="525" t="e">
        <f ca="1">+IF(AND(ISNUMBER(OFFSET('Water Data'!$G$6,0,10*ROW('Water Data'!G44))),'Data Summary'!CC50="Yes"),OFFSET('Water Data'!$G$6,0,10*ROW('Water Data'!G44)),NA())</f>
        <v>#N/A</v>
      </c>
      <c r="O50" s="525" t="e">
        <f ca="1">+IF(AND(ISNUMBER(OFFSET('Water Data'!$G$9,0,10*ROW('Water Data'!G44))),'Data Summary'!CD50="Yes"),OFFSET('Water Data'!$G$9,0,10*ROW('Water Data'!G44)),NA())</f>
        <v>#N/A</v>
      </c>
      <c r="P50" s="525" t="e">
        <f ca="1">+IF(AND(ISNUMBER(OFFSET('Water Data'!$H$4,0,10*ROW('Water Data'!H44))),'Data Summary'!CE50="Yes"),100-OFFSET('Water Data'!$H$4,0,10*ROW('Water Data'!H44)),NA())</f>
        <v>#N/A</v>
      </c>
      <c r="Q50" s="525" t="e">
        <f ca="1">+IF(AND(ISNUMBER(OFFSET('Water Data'!$H$6,0,10*ROW('Water Data'!H44))),'Data Summary'!CF50="Yes"),OFFSET('Water Data'!$H$6,0,10*ROW('Water Data'!H44)),NA())</f>
        <v>#N/A</v>
      </c>
      <c r="R50" s="525" t="e">
        <f ca="1">+IF(AND(ISNUMBER(OFFSET('Water Data'!$H$9,0,10*ROW('Water Data'!H44))),'Data Summary'!CG50="Yes"),OFFSET('Water Data'!$H$9,0,10*ROW('Water Data'!H44)),NA())</f>
        <v>#N/A</v>
      </c>
      <c r="S50" s="525" t="e">
        <f ca="1">+IF(AND(ISNUMBER(OFFSET('Water Data'!$I$4,0,10*ROW('Water Data'!I44))),'Data Summary'!CH50="Yes"),100-OFFSET('Water Data'!$I$4,0,10*ROW('Water Data'!I44)),NA())</f>
        <v>#N/A</v>
      </c>
      <c r="T50" s="525" t="e">
        <f ca="1">+IF(AND(ISNUMBER(OFFSET('Water Data'!$I$6,0,10*ROW('Water Data'!I44))),'Data Summary'!CI50="Yes"),OFFSET('Water Data'!$I$6,0,10*ROW('Water Data'!I44)),NA())</f>
        <v>#N/A</v>
      </c>
      <c r="U50" s="525" t="e">
        <f ca="1">+IF(AND(ISNUMBER(OFFSET('Water Data'!$I$9,0,10*ROW('Water Data'!I44))),'Data Summary'!CJ50="Yes"),OFFSET('Water Data'!$I$9,0,10*ROW('Water Data'!I44)),NA())</f>
        <v>#N/A</v>
      </c>
      <c r="V50" s="526" t="e">
        <f ca="1">+IF(AND(ISNUMBER(OFFSET('Sanitation Data'!$D$4,0,10*ROW('Sanitation Data'!D44))),'Data Summary'!CK50="Yes"),100-OFFSET('Sanitation Data'!$D$4,0,10*ROW('Sanitation Data'!D44)),NA())</f>
        <v>#N/A</v>
      </c>
      <c r="W50" s="526" t="e">
        <f ca="1">+IF(AND(ISNUMBER(OFFSET('Sanitation Data'!$D$6,0,10*ROW('Sanitation Data'!D44))),'Data Summary'!CL50="Yes"),OFFSET('Sanitation Data'!$D$6,0,10*ROW('Sanitation Data'!D44)),NA())</f>
        <v>#N/A</v>
      </c>
      <c r="X50" s="526" t="e">
        <f ca="1">+IF(AND(ISNUMBER(OFFSET('Sanitation Data'!$D$10,0,10*ROW('Sanitation Data'!D44))),'Data Summary'!CM50="Yes"),OFFSET('Sanitation Data'!$D$10,0,10*ROW('Sanitation Data'!D44)),NA())</f>
        <v>#N/A</v>
      </c>
      <c r="Y50" s="526" t="e">
        <f ca="1">+IF(AND(ISNUMBER(OFFSET('Sanitation Data'!$D$11,0,10*ROW('Sanitation Data'!D44))),'Data Summary'!CN50="Yes"),OFFSET('Sanitation Data'!$D$11,0,10*ROW('Sanitation Data'!D44)),NA())</f>
        <v>#N/A</v>
      </c>
      <c r="Z50" s="526" t="e">
        <f ca="1">+IF(AND(ISNUMBER(OFFSET('Sanitation Data'!$D$12,0,10*ROW('Sanitation Data'!D44))),'Data Summary'!CO50="Yes"),OFFSET('Sanitation Data'!$D$12,0,10*ROW('Sanitation Data'!D44)),NA())</f>
        <v>#N/A</v>
      </c>
      <c r="AA50" s="526" t="e">
        <f ca="1">+IF(AND(ISNUMBER(OFFSET('Sanitation Data'!$E$4,0,10*ROW('Sanitation Data'!E44))),'Data Summary'!CP50="Yes"),100-OFFSET('Sanitation Data'!$E$4,0,10*ROW('Sanitation Data'!E44)),NA())</f>
        <v>#N/A</v>
      </c>
      <c r="AB50" s="526" t="e">
        <f ca="1">+IF(AND(ISNUMBER(OFFSET('Sanitation Data'!$E$6,0,10*ROW('Sanitation Data'!E44))),'Data Summary'!CQ50="Yes"),OFFSET('Sanitation Data'!$E$6,0,10*ROW('Sanitation Data'!E44)),NA())</f>
        <v>#N/A</v>
      </c>
      <c r="AC50" s="526" t="e">
        <f ca="1">+IF(AND(ISNUMBER(OFFSET('Sanitation Data'!$E$10,0,10*ROW('Sanitation Data'!E44))),'Data Summary'!CR50="Yes"),OFFSET('Sanitation Data'!$E$10,0,10*ROW('Sanitation Data'!E44)),NA())</f>
        <v>#N/A</v>
      </c>
      <c r="AD50" s="526" t="e">
        <f ca="1">+IF(AND(ISNUMBER(OFFSET('Sanitation Data'!$E$11,0,10*ROW('Sanitation Data'!E44))),'Data Summary'!CS50="Yes"),OFFSET('Sanitation Data'!$E$11,0,10*ROW('Sanitation Data'!E44)),NA())</f>
        <v>#N/A</v>
      </c>
      <c r="AE50" s="526" t="e">
        <f ca="1">+IF(AND(ISNUMBER(OFFSET('Sanitation Data'!$E$12,0,10*ROW('Sanitation Data'!E44))),'Data Summary'!CT50="Yes"),OFFSET('Sanitation Data'!$E$12,0,10*ROW('Sanitation Data'!E44)),NA())</f>
        <v>#N/A</v>
      </c>
      <c r="AF50" s="526" t="e">
        <f ca="1">+IF(AND(ISNUMBER(OFFSET('Sanitation Data'!$F$4,0,10*ROW('Sanitation Data'!F44))),'Data Summary'!CU50="Yes"),100-OFFSET('Sanitation Data'!$F$4,0,10*ROW('Sanitation Data'!F44)),NA())</f>
        <v>#N/A</v>
      </c>
      <c r="AG50" s="526" t="e">
        <f ca="1">+IF(AND(ISNUMBER(OFFSET('Sanitation Data'!$F$6,0,10*ROW('Sanitation Data'!F44))),'Data Summary'!CV50="Yes"),OFFSET('Sanitation Data'!$F$6,0,10*ROW('Sanitation Data'!F44)),NA())</f>
        <v>#N/A</v>
      </c>
      <c r="AH50" s="526" t="e">
        <f ca="1">+IF(AND(ISNUMBER(OFFSET('Sanitation Data'!$F$10,0,10*ROW('Sanitation Data'!F44))),'Data Summary'!CW50="Yes"),OFFSET('Sanitation Data'!$F$10,0,10*ROW('Sanitation Data'!F44)),NA())</f>
        <v>#N/A</v>
      </c>
      <c r="AI50" s="526" t="e">
        <f ca="1">+IF(AND(ISNUMBER(OFFSET('Sanitation Data'!$F$11,0,10*ROW('Sanitation Data'!F44))),'Data Summary'!CX50="Yes"),OFFSET('Sanitation Data'!$F$11,0,10*ROW('Sanitation Data'!F44)),NA())</f>
        <v>#N/A</v>
      </c>
      <c r="AJ50" s="526" t="e">
        <f ca="1">+IF(AND(ISNUMBER(OFFSET('Sanitation Data'!$F$12,0,10*ROW('Sanitation Data'!F44))),'Data Summary'!CY50="Yes"),OFFSET('Sanitation Data'!$F$12,0,10*ROW('Sanitation Data'!F44)),NA())</f>
        <v>#N/A</v>
      </c>
      <c r="AK50" s="526" t="e">
        <f ca="1">+IF(AND(ISNUMBER(OFFSET('Sanitation Data'!$G$4,0,10*ROW('Sanitation Data'!G44))),'Data Summary'!CZ50="Yes"),100-OFFSET('Sanitation Data'!$G$4,0,10*ROW('Sanitation Data'!G44)),NA())</f>
        <v>#N/A</v>
      </c>
      <c r="AL50" s="526" t="e">
        <f ca="1">+IF(AND(ISNUMBER(OFFSET('Sanitation Data'!$G$6,0,10*ROW('Sanitation Data'!G44))),'Data Summary'!DA50="Yes"),OFFSET('Sanitation Data'!$G$6,0,10*ROW('Sanitation Data'!G44)),NA())</f>
        <v>#N/A</v>
      </c>
      <c r="AM50" s="526" t="e">
        <f ca="1">+IF(AND(ISNUMBER(OFFSET('Sanitation Data'!$G$10,0,10*ROW('Sanitation Data'!G44))),'Data Summary'!DB50="Yes"),OFFSET('Sanitation Data'!$G$10,0,10*ROW('Sanitation Data'!G44)),NA())</f>
        <v>#N/A</v>
      </c>
      <c r="AN50" s="526" t="e">
        <f ca="1">+IF(AND(ISNUMBER(OFFSET('Sanitation Data'!$G$11,0,10*ROW('Sanitation Data'!G44))),'Data Summary'!DC50="Yes"),OFFSET('Sanitation Data'!$G$11,0,10*ROW('Sanitation Data'!G44)),NA())</f>
        <v>#N/A</v>
      </c>
      <c r="AO50" s="526" t="e">
        <f ca="1">+IF(AND(ISNUMBER(OFFSET('Sanitation Data'!$G$12,0,10*ROW('Sanitation Data'!G44))),'Data Summary'!DD50="Yes"),OFFSET('Sanitation Data'!$G$12,0,10*ROW('Sanitation Data'!G44)),NA())</f>
        <v>#N/A</v>
      </c>
      <c r="AP50" s="526" t="e">
        <f ca="1">+IF(AND(ISNUMBER(OFFSET('Sanitation Data'!$H$4,0,10*ROW('Sanitation Data'!H44))),'Data Summary'!DE50="Yes"),100-OFFSET('Sanitation Data'!$H$4,0,10*ROW('Sanitation Data'!H44)),NA())</f>
        <v>#N/A</v>
      </c>
      <c r="AQ50" s="526" t="e">
        <f ca="1">+IF(AND(ISNUMBER(OFFSET('Sanitation Data'!$H$6,0,10*ROW('Sanitation Data'!H44))),'Data Summary'!DF50="Yes"),OFFSET('Sanitation Data'!$H$6,0,10*ROW('Sanitation Data'!H44)),NA())</f>
        <v>#N/A</v>
      </c>
      <c r="AR50" s="526" t="e">
        <f ca="1">+IF(AND(ISNUMBER(OFFSET('Sanitation Data'!$H$10,0,10*ROW('Sanitation Data'!H44))),'Data Summary'!DG50="Yes"),OFFSET('Sanitation Data'!$H$10,0,10*ROW('Sanitation Data'!H44)),NA())</f>
        <v>#N/A</v>
      </c>
      <c r="AS50" s="526" t="e">
        <f ca="1">+IF(AND(ISNUMBER(OFFSET('Sanitation Data'!$H$11,0,10*ROW('Sanitation Data'!H44))),'Data Summary'!DH50="Yes"),OFFSET('Sanitation Data'!$H$11,0,10*ROW('Sanitation Data'!H44)),NA())</f>
        <v>#N/A</v>
      </c>
      <c r="AT50" s="526" t="e">
        <f ca="1">+IF(AND(ISNUMBER(OFFSET('Sanitation Data'!$H$12,0,10*ROW('Sanitation Data'!H44))),'Data Summary'!DI50="Yes"),OFFSET('Sanitation Data'!$H$12,0,10*ROW('Sanitation Data'!H44)),NA())</f>
        <v>#N/A</v>
      </c>
      <c r="AU50" s="526" t="e">
        <f ca="1">+IF(AND(ISNUMBER(OFFSET('Sanitation Data'!$I$4,0,10*ROW('Sanitation Data'!I44))),'Data Summary'!DJ50="Yes"),100-OFFSET('Sanitation Data'!$I$4,0,10*ROW('Sanitation Data'!I44)),NA())</f>
        <v>#N/A</v>
      </c>
      <c r="AV50" s="526" t="e">
        <f ca="1">+IF(AND(ISNUMBER(OFFSET('Sanitation Data'!$I$6,0,10*ROW('Sanitation Data'!I44))),'Data Summary'!DK50="Yes"),OFFSET('Sanitation Data'!$I$6,0,10*ROW('Sanitation Data'!I44)),NA())</f>
        <v>#N/A</v>
      </c>
      <c r="AW50" s="526" t="e">
        <f ca="1">+IF(AND(ISNUMBER(OFFSET('Sanitation Data'!$I$10,0,10*ROW('Sanitation Data'!I44))),'Data Summary'!DL50="Yes"),OFFSET('Sanitation Data'!$I$10,0,10*ROW('Sanitation Data'!I44)),NA())</f>
        <v>#N/A</v>
      </c>
      <c r="AX50" s="526" t="e">
        <f ca="1">+IF(AND(ISNUMBER(OFFSET('Sanitation Data'!$I$11,0,10*ROW('Sanitation Data'!I44))),'Data Summary'!DM50="Yes"),OFFSET('Sanitation Data'!$I$11,0,10*ROW('Sanitation Data'!I44)),NA())</f>
        <v>#N/A</v>
      </c>
      <c r="AY50" s="526" t="e">
        <f ca="1">+IF(AND(ISNUMBER(OFFSET('Sanitation Data'!$I$12,0,10*ROW('Sanitation Data'!I44))),'Data Summary'!DN50="Yes"),OFFSET('Sanitation Data'!$I$12,0,10*ROW('Sanitation Data'!I44)),NA())</f>
        <v>#N/A</v>
      </c>
      <c r="AZ50" s="527" t="e">
        <f ca="1">+IF(AND(ISNUMBER(OFFSET('Hygiene Data'!$D$5,0,10*ROW('Hygiene Data'!D44))),'Data Summary'!DO50="Yes"),OFFSET('Hygiene Data'!$D$5,0,10*ROW('Hygiene Data'!D44)),NA())</f>
        <v>#N/A</v>
      </c>
      <c r="BA50" s="527" t="e">
        <f ca="1">+IF(AND(ISNUMBER(OFFSET('Hygiene Data'!$D$7,0,10*ROW('Hygiene Data'!D44))),'Data Summary'!DP50="Yes"),OFFSET('Hygiene Data'!$D$7,0,10*ROW('Hygiene Data'!D44)),NA())</f>
        <v>#N/A</v>
      </c>
      <c r="BB50" s="527" t="e">
        <f ca="1">+IF(AND(ISNUMBER(OFFSET('Hygiene Data'!$D$9,0,10*ROW('Hygiene Data'!D44))),'Data Summary'!DQ50="Yes"),OFFSET('Hygiene Data'!$D$9,0,10*ROW('Hygiene Data'!D44)),NA())</f>
        <v>#N/A</v>
      </c>
      <c r="BC50" s="527" t="e">
        <f ca="1">+IF(AND(ISNUMBER(OFFSET('Hygiene Data'!$E$5,0,10*ROW('Hygiene Data'!E44))),'Data Summary'!DR50="Yes"),OFFSET('Hygiene Data'!$E$5,0,10*ROW('Hygiene Data'!E44)),NA())</f>
        <v>#N/A</v>
      </c>
      <c r="BD50" s="527" t="e">
        <f ca="1">+IF(AND(ISNUMBER(OFFSET('Hygiene Data'!$E$7,0,10*ROW('Hygiene Data'!E44))),'Data Summary'!DS50="Yes"),OFFSET('Hygiene Data'!$E$7,0,10*ROW('Hygiene Data'!E44)),NA())</f>
        <v>#N/A</v>
      </c>
      <c r="BE50" s="527" t="e">
        <f ca="1">+IF(AND(ISNUMBER(OFFSET('Hygiene Data'!$E$9,0,10*ROW('Hygiene Data'!E44))),'Data Summary'!DT50="Yes"),OFFSET('Hygiene Data'!$E$9,0,10*ROW('Hygiene Data'!E44)),NA())</f>
        <v>#N/A</v>
      </c>
      <c r="BF50" s="527" t="e">
        <f ca="1">+IF(AND(ISNUMBER(OFFSET('Hygiene Data'!$F$5,0,10*ROW('Hygiene Data'!F44))),'Data Summary'!DU50="Yes"),OFFSET('Hygiene Data'!$F$5,0,10*ROW('Hygiene Data'!F44)),NA())</f>
        <v>#N/A</v>
      </c>
      <c r="BG50" s="527" t="e">
        <f ca="1">+IF(AND(ISNUMBER(OFFSET('Hygiene Data'!$F$7,0,10*ROW('Hygiene Data'!F44))),'Data Summary'!DV50="Yes"),OFFSET('Hygiene Data'!$F$7,0,10*ROW('Hygiene Data'!F44)),NA())</f>
        <v>#N/A</v>
      </c>
      <c r="BH50" s="527" t="e">
        <f ca="1">+IF(AND(ISNUMBER(OFFSET('Hygiene Data'!$F$9,0,10*ROW('Hygiene Data'!F44))),'Data Summary'!DW50="Yes"),OFFSET('Hygiene Data'!$F$9,0,10*ROW('Hygiene Data'!F44)),NA())</f>
        <v>#N/A</v>
      </c>
      <c r="BI50" s="527" t="e">
        <f ca="1">+IF(AND(ISNUMBER(OFFSET('Hygiene Data'!$G$5,0,10*ROW('Hygiene Data'!G44))),'Data Summary'!DX50="Yes"),OFFSET('Hygiene Data'!$G$5,0,10*ROW('Hygiene Data'!G44)),NA())</f>
        <v>#N/A</v>
      </c>
      <c r="BJ50" s="527" t="e">
        <f ca="1">+IF(AND(ISNUMBER(OFFSET('Hygiene Data'!$G$7,0,10*ROW('Hygiene Data'!G44))),'Data Summary'!DY50="Yes"),OFFSET('Hygiene Data'!$G$7,0,10*ROW('Hygiene Data'!G44)),NA())</f>
        <v>#N/A</v>
      </c>
      <c r="BK50" s="527" t="e">
        <f ca="1">+IF(AND(ISNUMBER(OFFSET('Hygiene Data'!$G$9,0,10*ROW('Hygiene Data'!G44))),'Data Summary'!DZ50="Yes"),OFFSET('Hygiene Data'!$G$9,0,10*ROW('Hygiene Data'!G44)),NA())</f>
        <v>#N/A</v>
      </c>
      <c r="BL50" s="527" t="e">
        <f ca="1">+IF(AND(ISNUMBER(OFFSET('Hygiene Data'!$H$5,0,10*ROW('Hygiene Data'!H44))),'Data Summary'!EA50="Yes"),OFFSET('Hygiene Data'!$H$5,0,10*ROW('Hygiene Data'!H44)),NA())</f>
        <v>#N/A</v>
      </c>
      <c r="BM50" s="527" t="e">
        <f ca="1">+IF(AND(ISNUMBER(OFFSET('Hygiene Data'!$H$7,0,10*ROW('Hygiene Data'!H44))),'Data Summary'!EB50="Yes"),OFFSET('Hygiene Data'!$H$7,0,10*ROW('Hygiene Data'!H44)),NA())</f>
        <v>#N/A</v>
      </c>
      <c r="BN50" s="527" t="e">
        <f ca="1">+IF(AND(ISNUMBER(OFFSET('Hygiene Data'!$H$9,0,10*ROW('Hygiene Data'!H44))),'Data Summary'!EC50="Yes"),OFFSET('Hygiene Data'!$H$9,0,10*ROW('Hygiene Data'!H44)),NA())</f>
        <v>#N/A</v>
      </c>
      <c r="BO50" s="527" t="e">
        <f ca="1">+IF(AND(ISNUMBER(OFFSET('Hygiene Data'!$I$5,0,10*ROW('Hygiene Data'!I44))),'Data Summary'!ED50="Yes"),OFFSET('Hygiene Data'!$I$5,0,10*ROW('Hygiene Data'!I44)),NA())</f>
        <v>#N/A</v>
      </c>
      <c r="BP50" s="527" t="e">
        <f ca="1">+IF(AND(ISNUMBER(OFFSET('Hygiene Data'!$I$7,0,10*ROW('Hygiene Data'!I44))),'Data Summary'!EE50="Yes"),OFFSET('Hygiene Data'!$I$7,0,10*ROW('Hygiene Data'!I44)),NA())</f>
        <v>#N/A</v>
      </c>
      <c r="BQ50" s="527" t="e">
        <f ca="1">+IF(AND(ISNUMBER(OFFSET('Hygiene Data'!$I$9,0,10*ROW('Hygiene Data'!I44))),'Data Summary'!EF50="Yes"),OFFSET('Hygiene Data'!$I$9,0,10*ROW('Hygiene Data'!I44)),NA())</f>
        <v>#N/A</v>
      </c>
    </row>
    <row r="51" spans="1:69" x14ac:dyDescent="0.25">
      <c r="A51" s="523" t="e">
        <f ca="1">+RIGHT('Data Summary'!A51,LEN('Data Summary'!A51)-9)</f>
        <v>#VALUE!</v>
      </c>
      <c r="B51" s="497" t="str">
        <f ca="1">+IF(ISTEXT('Data Summary'!B51),'Data Summary'!B51,"")</f>
        <v/>
      </c>
      <c r="C51" s="524" t="e">
        <f ca="1">+VALUE('Data Summary'!C51)</f>
        <v>#VALUE!</v>
      </c>
      <c r="D51" s="525" t="e">
        <f ca="1">+IF(AND(ISNUMBER(OFFSET('Water Data'!$D$4,0,10*ROW('Water Data'!D45))),'Data Summary'!BS51="Yes"),100-OFFSET('Water Data'!$D$4,0,10*ROW('Water Data'!D45)),NA())</f>
        <v>#N/A</v>
      </c>
      <c r="E51" s="525" t="e">
        <f ca="1">+IF(AND(ISNUMBER(OFFSET('Water Data'!$D$6,0,10*ROW('Water Data'!D45))),'Data Summary'!BT51="Yes"),OFFSET('Water Data'!$D$6,0,10*ROW('Water Data'!D45)),NA())</f>
        <v>#N/A</v>
      </c>
      <c r="F51" s="525" t="e">
        <f ca="1">+IF(AND(ISNUMBER(OFFSET('Water Data'!$D$9,0,10*ROW('Water Data'!D45))),'Data Summary'!BU51="Yes"),OFFSET('Water Data'!$D$9,0,10*ROW('Water Data'!D45)),NA())</f>
        <v>#N/A</v>
      </c>
      <c r="G51" s="525" t="e">
        <f ca="1">+IF(AND(ISNUMBER(OFFSET('Water Data'!$E$4,0,10*ROW('Water Data'!E45))),'Data Summary'!BV51="Yes"),100-OFFSET('Water Data'!$E$4,0,10*ROW('Water Data'!E45)),NA())</f>
        <v>#N/A</v>
      </c>
      <c r="H51" s="525" t="e">
        <f ca="1">+IF(AND(ISNUMBER(OFFSET('Water Data'!$E$6,0,10*ROW('Water Data'!E45))),'Data Summary'!BW51="Yes"),OFFSET('Water Data'!$E$6,0,10*ROW('Water Data'!E45)),NA())</f>
        <v>#N/A</v>
      </c>
      <c r="I51" s="525" t="e">
        <f ca="1">+IF(AND(ISNUMBER(OFFSET('Water Data'!$E$9,0,10*ROW('Water Data'!E45))),'Data Summary'!BX51="Yes"),OFFSET('Water Data'!$E$9,0,10*ROW('Water Data'!E45)),NA())</f>
        <v>#N/A</v>
      </c>
      <c r="J51" s="525" t="e">
        <f ca="1">+IF(AND(ISNUMBER(OFFSET('Water Data'!$F$4,0,10*ROW('Water Data'!F45))),'Data Summary'!BY51="Yes"),100-OFFSET('Water Data'!$F$4,0,10*ROW('Water Data'!F45)),NA())</f>
        <v>#N/A</v>
      </c>
      <c r="K51" s="525" t="e">
        <f ca="1">+IF(AND(ISNUMBER(OFFSET('Water Data'!$F$6,0,10*ROW('Water Data'!F45))),'Data Summary'!BZ51="Yes"),OFFSET('Water Data'!$F$6,0,10*ROW('Water Data'!F45)),NA())</f>
        <v>#N/A</v>
      </c>
      <c r="L51" s="525" t="e">
        <f ca="1">+IF(AND(ISNUMBER(OFFSET('Water Data'!$F$9,0,10*ROW('Water Data'!F45))),'Data Summary'!CA51="Yes"),OFFSET('Water Data'!$F$9,0,10*ROW('Water Data'!F45)),NA())</f>
        <v>#N/A</v>
      </c>
      <c r="M51" s="525" t="e">
        <f ca="1">+IF(AND(ISNUMBER(OFFSET('Water Data'!$G$4,0,10*ROW('Water Data'!G45))),'Data Summary'!CB51="Yes"),100-OFFSET('Water Data'!$G$4,0,10*ROW('Water Data'!G45)),NA())</f>
        <v>#N/A</v>
      </c>
      <c r="N51" s="525" t="e">
        <f ca="1">+IF(AND(ISNUMBER(OFFSET('Water Data'!$G$6,0,10*ROW('Water Data'!G45))),'Data Summary'!CC51="Yes"),OFFSET('Water Data'!$G$6,0,10*ROW('Water Data'!G45)),NA())</f>
        <v>#N/A</v>
      </c>
      <c r="O51" s="525" t="e">
        <f ca="1">+IF(AND(ISNUMBER(OFFSET('Water Data'!$G$9,0,10*ROW('Water Data'!G45))),'Data Summary'!CD51="Yes"),OFFSET('Water Data'!$G$9,0,10*ROW('Water Data'!G45)),NA())</f>
        <v>#N/A</v>
      </c>
      <c r="P51" s="525" t="e">
        <f ca="1">+IF(AND(ISNUMBER(OFFSET('Water Data'!$H$4,0,10*ROW('Water Data'!H45))),'Data Summary'!CE51="Yes"),100-OFFSET('Water Data'!$H$4,0,10*ROW('Water Data'!H45)),NA())</f>
        <v>#N/A</v>
      </c>
      <c r="Q51" s="525" t="e">
        <f ca="1">+IF(AND(ISNUMBER(OFFSET('Water Data'!$H$6,0,10*ROW('Water Data'!H45))),'Data Summary'!CF51="Yes"),OFFSET('Water Data'!$H$6,0,10*ROW('Water Data'!H45)),NA())</f>
        <v>#N/A</v>
      </c>
      <c r="R51" s="525" t="e">
        <f ca="1">+IF(AND(ISNUMBER(OFFSET('Water Data'!$H$9,0,10*ROW('Water Data'!H45))),'Data Summary'!CG51="Yes"),OFFSET('Water Data'!$H$9,0,10*ROW('Water Data'!H45)),NA())</f>
        <v>#N/A</v>
      </c>
      <c r="S51" s="525" t="e">
        <f ca="1">+IF(AND(ISNUMBER(OFFSET('Water Data'!$I$4,0,10*ROW('Water Data'!I45))),'Data Summary'!CH51="Yes"),100-OFFSET('Water Data'!$I$4,0,10*ROW('Water Data'!I45)),NA())</f>
        <v>#N/A</v>
      </c>
      <c r="T51" s="525" t="e">
        <f ca="1">+IF(AND(ISNUMBER(OFFSET('Water Data'!$I$6,0,10*ROW('Water Data'!I45))),'Data Summary'!CI51="Yes"),OFFSET('Water Data'!$I$6,0,10*ROW('Water Data'!I45)),NA())</f>
        <v>#N/A</v>
      </c>
      <c r="U51" s="525" t="e">
        <f ca="1">+IF(AND(ISNUMBER(OFFSET('Water Data'!$I$9,0,10*ROW('Water Data'!I45))),'Data Summary'!CJ51="Yes"),OFFSET('Water Data'!$I$9,0,10*ROW('Water Data'!I45)),NA())</f>
        <v>#N/A</v>
      </c>
      <c r="V51" s="526" t="e">
        <f ca="1">+IF(AND(ISNUMBER(OFFSET('Sanitation Data'!$D$4,0,10*ROW('Sanitation Data'!D45))),'Data Summary'!CK51="Yes"),100-OFFSET('Sanitation Data'!$D$4,0,10*ROW('Sanitation Data'!D45)),NA())</f>
        <v>#N/A</v>
      </c>
      <c r="W51" s="526" t="e">
        <f ca="1">+IF(AND(ISNUMBER(OFFSET('Sanitation Data'!$D$6,0,10*ROW('Sanitation Data'!D45))),'Data Summary'!CL51="Yes"),OFFSET('Sanitation Data'!$D$6,0,10*ROW('Sanitation Data'!D45)),NA())</f>
        <v>#N/A</v>
      </c>
      <c r="X51" s="526" t="e">
        <f ca="1">+IF(AND(ISNUMBER(OFFSET('Sanitation Data'!$D$10,0,10*ROW('Sanitation Data'!D45))),'Data Summary'!CM51="Yes"),OFFSET('Sanitation Data'!$D$10,0,10*ROW('Sanitation Data'!D45)),NA())</f>
        <v>#N/A</v>
      </c>
      <c r="Y51" s="526" t="e">
        <f ca="1">+IF(AND(ISNUMBER(OFFSET('Sanitation Data'!$D$11,0,10*ROW('Sanitation Data'!D45))),'Data Summary'!CN51="Yes"),OFFSET('Sanitation Data'!$D$11,0,10*ROW('Sanitation Data'!D45)),NA())</f>
        <v>#N/A</v>
      </c>
      <c r="Z51" s="526" t="e">
        <f ca="1">+IF(AND(ISNUMBER(OFFSET('Sanitation Data'!$D$12,0,10*ROW('Sanitation Data'!D45))),'Data Summary'!CO51="Yes"),OFFSET('Sanitation Data'!$D$12,0,10*ROW('Sanitation Data'!D45)),NA())</f>
        <v>#N/A</v>
      </c>
      <c r="AA51" s="526" t="e">
        <f ca="1">+IF(AND(ISNUMBER(OFFSET('Sanitation Data'!$E$4,0,10*ROW('Sanitation Data'!E45))),'Data Summary'!CP51="Yes"),100-OFFSET('Sanitation Data'!$E$4,0,10*ROW('Sanitation Data'!E45)),NA())</f>
        <v>#N/A</v>
      </c>
      <c r="AB51" s="526" t="e">
        <f ca="1">+IF(AND(ISNUMBER(OFFSET('Sanitation Data'!$E$6,0,10*ROW('Sanitation Data'!E45))),'Data Summary'!CQ51="Yes"),OFFSET('Sanitation Data'!$E$6,0,10*ROW('Sanitation Data'!E45)),NA())</f>
        <v>#N/A</v>
      </c>
      <c r="AC51" s="526" t="e">
        <f ca="1">+IF(AND(ISNUMBER(OFFSET('Sanitation Data'!$E$10,0,10*ROW('Sanitation Data'!E45))),'Data Summary'!CR51="Yes"),OFFSET('Sanitation Data'!$E$10,0,10*ROW('Sanitation Data'!E45)),NA())</f>
        <v>#N/A</v>
      </c>
      <c r="AD51" s="526" t="e">
        <f ca="1">+IF(AND(ISNUMBER(OFFSET('Sanitation Data'!$E$11,0,10*ROW('Sanitation Data'!E45))),'Data Summary'!CS51="Yes"),OFFSET('Sanitation Data'!$E$11,0,10*ROW('Sanitation Data'!E45)),NA())</f>
        <v>#N/A</v>
      </c>
      <c r="AE51" s="526" t="e">
        <f ca="1">+IF(AND(ISNUMBER(OFFSET('Sanitation Data'!$E$12,0,10*ROW('Sanitation Data'!E45))),'Data Summary'!CT51="Yes"),OFFSET('Sanitation Data'!$E$12,0,10*ROW('Sanitation Data'!E45)),NA())</f>
        <v>#N/A</v>
      </c>
      <c r="AF51" s="526" t="e">
        <f ca="1">+IF(AND(ISNUMBER(OFFSET('Sanitation Data'!$F$4,0,10*ROW('Sanitation Data'!F45))),'Data Summary'!CU51="Yes"),100-OFFSET('Sanitation Data'!$F$4,0,10*ROW('Sanitation Data'!F45)),NA())</f>
        <v>#N/A</v>
      </c>
      <c r="AG51" s="526" t="e">
        <f ca="1">+IF(AND(ISNUMBER(OFFSET('Sanitation Data'!$F$6,0,10*ROW('Sanitation Data'!F45))),'Data Summary'!CV51="Yes"),OFFSET('Sanitation Data'!$F$6,0,10*ROW('Sanitation Data'!F45)),NA())</f>
        <v>#N/A</v>
      </c>
      <c r="AH51" s="526" t="e">
        <f ca="1">+IF(AND(ISNUMBER(OFFSET('Sanitation Data'!$F$10,0,10*ROW('Sanitation Data'!F45))),'Data Summary'!CW51="Yes"),OFFSET('Sanitation Data'!$F$10,0,10*ROW('Sanitation Data'!F45)),NA())</f>
        <v>#N/A</v>
      </c>
      <c r="AI51" s="526" t="e">
        <f ca="1">+IF(AND(ISNUMBER(OFFSET('Sanitation Data'!$F$11,0,10*ROW('Sanitation Data'!F45))),'Data Summary'!CX51="Yes"),OFFSET('Sanitation Data'!$F$11,0,10*ROW('Sanitation Data'!F45)),NA())</f>
        <v>#N/A</v>
      </c>
      <c r="AJ51" s="526" t="e">
        <f ca="1">+IF(AND(ISNUMBER(OFFSET('Sanitation Data'!$F$12,0,10*ROW('Sanitation Data'!F45))),'Data Summary'!CY51="Yes"),OFFSET('Sanitation Data'!$F$12,0,10*ROW('Sanitation Data'!F45)),NA())</f>
        <v>#N/A</v>
      </c>
      <c r="AK51" s="526" t="e">
        <f ca="1">+IF(AND(ISNUMBER(OFFSET('Sanitation Data'!$G$4,0,10*ROW('Sanitation Data'!G45))),'Data Summary'!CZ51="Yes"),100-OFFSET('Sanitation Data'!$G$4,0,10*ROW('Sanitation Data'!G45)),NA())</f>
        <v>#N/A</v>
      </c>
      <c r="AL51" s="526" t="e">
        <f ca="1">+IF(AND(ISNUMBER(OFFSET('Sanitation Data'!$G$6,0,10*ROW('Sanitation Data'!G45))),'Data Summary'!DA51="Yes"),OFFSET('Sanitation Data'!$G$6,0,10*ROW('Sanitation Data'!G45)),NA())</f>
        <v>#N/A</v>
      </c>
      <c r="AM51" s="526" t="e">
        <f ca="1">+IF(AND(ISNUMBER(OFFSET('Sanitation Data'!$G$10,0,10*ROW('Sanitation Data'!G45))),'Data Summary'!DB51="Yes"),OFFSET('Sanitation Data'!$G$10,0,10*ROW('Sanitation Data'!G45)),NA())</f>
        <v>#N/A</v>
      </c>
      <c r="AN51" s="526" t="e">
        <f ca="1">+IF(AND(ISNUMBER(OFFSET('Sanitation Data'!$G$11,0,10*ROW('Sanitation Data'!G45))),'Data Summary'!DC51="Yes"),OFFSET('Sanitation Data'!$G$11,0,10*ROW('Sanitation Data'!G45)),NA())</f>
        <v>#N/A</v>
      </c>
      <c r="AO51" s="526" t="e">
        <f ca="1">+IF(AND(ISNUMBER(OFFSET('Sanitation Data'!$G$12,0,10*ROW('Sanitation Data'!G45))),'Data Summary'!DD51="Yes"),OFFSET('Sanitation Data'!$G$12,0,10*ROW('Sanitation Data'!G45)),NA())</f>
        <v>#N/A</v>
      </c>
      <c r="AP51" s="526" t="e">
        <f ca="1">+IF(AND(ISNUMBER(OFFSET('Sanitation Data'!$H$4,0,10*ROW('Sanitation Data'!H45))),'Data Summary'!DE51="Yes"),100-OFFSET('Sanitation Data'!$H$4,0,10*ROW('Sanitation Data'!H45)),NA())</f>
        <v>#N/A</v>
      </c>
      <c r="AQ51" s="526" t="e">
        <f ca="1">+IF(AND(ISNUMBER(OFFSET('Sanitation Data'!$H$6,0,10*ROW('Sanitation Data'!H45))),'Data Summary'!DF51="Yes"),OFFSET('Sanitation Data'!$H$6,0,10*ROW('Sanitation Data'!H45)),NA())</f>
        <v>#N/A</v>
      </c>
      <c r="AR51" s="526" t="e">
        <f ca="1">+IF(AND(ISNUMBER(OFFSET('Sanitation Data'!$H$10,0,10*ROW('Sanitation Data'!H45))),'Data Summary'!DG51="Yes"),OFFSET('Sanitation Data'!$H$10,0,10*ROW('Sanitation Data'!H45)),NA())</f>
        <v>#N/A</v>
      </c>
      <c r="AS51" s="526" t="e">
        <f ca="1">+IF(AND(ISNUMBER(OFFSET('Sanitation Data'!$H$11,0,10*ROW('Sanitation Data'!H45))),'Data Summary'!DH51="Yes"),OFFSET('Sanitation Data'!$H$11,0,10*ROW('Sanitation Data'!H45)),NA())</f>
        <v>#N/A</v>
      </c>
      <c r="AT51" s="526" t="e">
        <f ca="1">+IF(AND(ISNUMBER(OFFSET('Sanitation Data'!$H$12,0,10*ROW('Sanitation Data'!H45))),'Data Summary'!DI51="Yes"),OFFSET('Sanitation Data'!$H$12,0,10*ROW('Sanitation Data'!H45)),NA())</f>
        <v>#N/A</v>
      </c>
      <c r="AU51" s="526" t="e">
        <f ca="1">+IF(AND(ISNUMBER(OFFSET('Sanitation Data'!$I$4,0,10*ROW('Sanitation Data'!I45))),'Data Summary'!DJ51="Yes"),100-OFFSET('Sanitation Data'!$I$4,0,10*ROW('Sanitation Data'!I45)),NA())</f>
        <v>#N/A</v>
      </c>
      <c r="AV51" s="526" t="e">
        <f ca="1">+IF(AND(ISNUMBER(OFFSET('Sanitation Data'!$I$6,0,10*ROW('Sanitation Data'!I45))),'Data Summary'!DK51="Yes"),OFFSET('Sanitation Data'!$I$6,0,10*ROW('Sanitation Data'!I45)),NA())</f>
        <v>#N/A</v>
      </c>
      <c r="AW51" s="526" t="e">
        <f ca="1">+IF(AND(ISNUMBER(OFFSET('Sanitation Data'!$I$10,0,10*ROW('Sanitation Data'!I45))),'Data Summary'!DL51="Yes"),OFFSET('Sanitation Data'!$I$10,0,10*ROW('Sanitation Data'!I45)),NA())</f>
        <v>#N/A</v>
      </c>
      <c r="AX51" s="526" t="e">
        <f ca="1">+IF(AND(ISNUMBER(OFFSET('Sanitation Data'!$I$11,0,10*ROW('Sanitation Data'!I45))),'Data Summary'!DM51="Yes"),OFFSET('Sanitation Data'!$I$11,0,10*ROW('Sanitation Data'!I45)),NA())</f>
        <v>#N/A</v>
      </c>
      <c r="AY51" s="526" t="e">
        <f ca="1">+IF(AND(ISNUMBER(OFFSET('Sanitation Data'!$I$12,0,10*ROW('Sanitation Data'!I45))),'Data Summary'!DN51="Yes"),OFFSET('Sanitation Data'!$I$12,0,10*ROW('Sanitation Data'!I45)),NA())</f>
        <v>#N/A</v>
      </c>
      <c r="AZ51" s="527" t="e">
        <f ca="1">+IF(AND(ISNUMBER(OFFSET('Hygiene Data'!$D$5,0,10*ROW('Hygiene Data'!D45))),'Data Summary'!DO51="Yes"),OFFSET('Hygiene Data'!$D$5,0,10*ROW('Hygiene Data'!D45)),NA())</f>
        <v>#N/A</v>
      </c>
      <c r="BA51" s="527" t="e">
        <f ca="1">+IF(AND(ISNUMBER(OFFSET('Hygiene Data'!$D$7,0,10*ROW('Hygiene Data'!D45))),'Data Summary'!DP51="Yes"),OFFSET('Hygiene Data'!$D$7,0,10*ROW('Hygiene Data'!D45)),NA())</f>
        <v>#N/A</v>
      </c>
      <c r="BB51" s="527" t="e">
        <f ca="1">+IF(AND(ISNUMBER(OFFSET('Hygiene Data'!$D$9,0,10*ROW('Hygiene Data'!D45))),'Data Summary'!DQ51="Yes"),OFFSET('Hygiene Data'!$D$9,0,10*ROW('Hygiene Data'!D45)),NA())</f>
        <v>#N/A</v>
      </c>
      <c r="BC51" s="527" t="e">
        <f ca="1">+IF(AND(ISNUMBER(OFFSET('Hygiene Data'!$E$5,0,10*ROW('Hygiene Data'!E45))),'Data Summary'!DR51="Yes"),OFFSET('Hygiene Data'!$E$5,0,10*ROW('Hygiene Data'!E45)),NA())</f>
        <v>#N/A</v>
      </c>
      <c r="BD51" s="527" t="e">
        <f ca="1">+IF(AND(ISNUMBER(OFFSET('Hygiene Data'!$E$7,0,10*ROW('Hygiene Data'!E45))),'Data Summary'!DS51="Yes"),OFFSET('Hygiene Data'!$E$7,0,10*ROW('Hygiene Data'!E45)),NA())</f>
        <v>#N/A</v>
      </c>
      <c r="BE51" s="527" t="e">
        <f ca="1">+IF(AND(ISNUMBER(OFFSET('Hygiene Data'!$E$9,0,10*ROW('Hygiene Data'!E45))),'Data Summary'!DT51="Yes"),OFFSET('Hygiene Data'!$E$9,0,10*ROW('Hygiene Data'!E45)),NA())</f>
        <v>#N/A</v>
      </c>
      <c r="BF51" s="527" t="e">
        <f ca="1">+IF(AND(ISNUMBER(OFFSET('Hygiene Data'!$F$5,0,10*ROW('Hygiene Data'!F45))),'Data Summary'!DU51="Yes"),OFFSET('Hygiene Data'!$F$5,0,10*ROW('Hygiene Data'!F45)),NA())</f>
        <v>#N/A</v>
      </c>
      <c r="BG51" s="527" t="e">
        <f ca="1">+IF(AND(ISNUMBER(OFFSET('Hygiene Data'!$F$7,0,10*ROW('Hygiene Data'!F45))),'Data Summary'!DV51="Yes"),OFFSET('Hygiene Data'!$F$7,0,10*ROW('Hygiene Data'!F45)),NA())</f>
        <v>#N/A</v>
      </c>
      <c r="BH51" s="527" t="e">
        <f ca="1">+IF(AND(ISNUMBER(OFFSET('Hygiene Data'!$F$9,0,10*ROW('Hygiene Data'!F45))),'Data Summary'!DW51="Yes"),OFFSET('Hygiene Data'!$F$9,0,10*ROW('Hygiene Data'!F45)),NA())</f>
        <v>#N/A</v>
      </c>
      <c r="BI51" s="527" t="e">
        <f ca="1">+IF(AND(ISNUMBER(OFFSET('Hygiene Data'!$G$5,0,10*ROW('Hygiene Data'!G45))),'Data Summary'!DX51="Yes"),OFFSET('Hygiene Data'!$G$5,0,10*ROW('Hygiene Data'!G45)),NA())</f>
        <v>#N/A</v>
      </c>
      <c r="BJ51" s="527" t="e">
        <f ca="1">+IF(AND(ISNUMBER(OFFSET('Hygiene Data'!$G$7,0,10*ROW('Hygiene Data'!G45))),'Data Summary'!DY51="Yes"),OFFSET('Hygiene Data'!$G$7,0,10*ROW('Hygiene Data'!G45)),NA())</f>
        <v>#N/A</v>
      </c>
      <c r="BK51" s="527" t="e">
        <f ca="1">+IF(AND(ISNUMBER(OFFSET('Hygiene Data'!$G$9,0,10*ROW('Hygiene Data'!G45))),'Data Summary'!DZ51="Yes"),OFFSET('Hygiene Data'!$G$9,0,10*ROW('Hygiene Data'!G45)),NA())</f>
        <v>#N/A</v>
      </c>
      <c r="BL51" s="527" t="e">
        <f ca="1">+IF(AND(ISNUMBER(OFFSET('Hygiene Data'!$H$5,0,10*ROW('Hygiene Data'!H45))),'Data Summary'!EA51="Yes"),OFFSET('Hygiene Data'!$H$5,0,10*ROW('Hygiene Data'!H45)),NA())</f>
        <v>#N/A</v>
      </c>
      <c r="BM51" s="527" t="e">
        <f ca="1">+IF(AND(ISNUMBER(OFFSET('Hygiene Data'!$H$7,0,10*ROW('Hygiene Data'!H45))),'Data Summary'!EB51="Yes"),OFFSET('Hygiene Data'!$H$7,0,10*ROW('Hygiene Data'!H45)),NA())</f>
        <v>#N/A</v>
      </c>
      <c r="BN51" s="527" t="e">
        <f ca="1">+IF(AND(ISNUMBER(OFFSET('Hygiene Data'!$H$9,0,10*ROW('Hygiene Data'!H45))),'Data Summary'!EC51="Yes"),OFFSET('Hygiene Data'!$H$9,0,10*ROW('Hygiene Data'!H45)),NA())</f>
        <v>#N/A</v>
      </c>
      <c r="BO51" s="527" t="e">
        <f ca="1">+IF(AND(ISNUMBER(OFFSET('Hygiene Data'!$I$5,0,10*ROW('Hygiene Data'!I45))),'Data Summary'!ED51="Yes"),OFFSET('Hygiene Data'!$I$5,0,10*ROW('Hygiene Data'!I45)),NA())</f>
        <v>#N/A</v>
      </c>
      <c r="BP51" s="527" t="e">
        <f ca="1">+IF(AND(ISNUMBER(OFFSET('Hygiene Data'!$I$7,0,10*ROW('Hygiene Data'!I45))),'Data Summary'!EE51="Yes"),OFFSET('Hygiene Data'!$I$7,0,10*ROW('Hygiene Data'!I45)),NA())</f>
        <v>#N/A</v>
      </c>
      <c r="BQ51" s="527" t="e">
        <f ca="1">+IF(AND(ISNUMBER(OFFSET('Hygiene Data'!$I$9,0,10*ROW('Hygiene Data'!I45))),'Data Summary'!EF51="Yes"),OFFSET('Hygiene Data'!$I$9,0,10*ROW('Hygiene Data'!I45)),NA())</f>
        <v>#N/A</v>
      </c>
    </row>
    <row r="52" spans="1:69" x14ac:dyDescent="0.25">
      <c r="A52" s="523" t="e">
        <f ca="1">+RIGHT('Data Summary'!A52,LEN('Data Summary'!A52)-9)</f>
        <v>#VALUE!</v>
      </c>
      <c r="B52" s="497" t="str">
        <f ca="1">+IF(ISTEXT('Data Summary'!B52),'Data Summary'!B52,"")</f>
        <v/>
      </c>
      <c r="C52" s="524" t="e">
        <f ca="1">+VALUE('Data Summary'!C52)</f>
        <v>#VALUE!</v>
      </c>
      <c r="D52" s="525" t="e">
        <f ca="1">+IF(AND(ISNUMBER(OFFSET('Water Data'!$D$4,0,10*ROW('Water Data'!D46))),'Data Summary'!BS52="Yes"),100-OFFSET('Water Data'!$D$4,0,10*ROW('Water Data'!D46)),NA())</f>
        <v>#N/A</v>
      </c>
      <c r="E52" s="525" t="e">
        <f ca="1">+IF(AND(ISNUMBER(OFFSET('Water Data'!$D$6,0,10*ROW('Water Data'!D46))),'Data Summary'!BT52="Yes"),OFFSET('Water Data'!$D$6,0,10*ROW('Water Data'!D46)),NA())</f>
        <v>#N/A</v>
      </c>
      <c r="F52" s="525" t="e">
        <f ca="1">+IF(AND(ISNUMBER(OFFSET('Water Data'!$D$9,0,10*ROW('Water Data'!D46))),'Data Summary'!BU52="Yes"),OFFSET('Water Data'!$D$9,0,10*ROW('Water Data'!D46)),NA())</f>
        <v>#N/A</v>
      </c>
      <c r="G52" s="525" t="e">
        <f ca="1">+IF(AND(ISNUMBER(OFFSET('Water Data'!$E$4,0,10*ROW('Water Data'!E46))),'Data Summary'!BV52="Yes"),100-OFFSET('Water Data'!$E$4,0,10*ROW('Water Data'!E46)),NA())</f>
        <v>#N/A</v>
      </c>
      <c r="H52" s="525" t="e">
        <f ca="1">+IF(AND(ISNUMBER(OFFSET('Water Data'!$E$6,0,10*ROW('Water Data'!E46))),'Data Summary'!BW52="Yes"),OFFSET('Water Data'!$E$6,0,10*ROW('Water Data'!E46)),NA())</f>
        <v>#N/A</v>
      </c>
      <c r="I52" s="525" t="e">
        <f ca="1">+IF(AND(ISNUMBER(OFFSET('Water Data'!$E$9,0,10*ROW('Water Data'!E46))),'Data Summary'!BX52="Yes"),OFFSET('Water Data'!$E$9,0,10*ROW('Water Data'!E46)),NA())</f>
        <v>#N/A</v>
      </c>
      <c r="J52" s="525" t="e">
        <f ca="1">+IF(AND(ISNUMBER(OFFSET('Water Data'!$F$4,0,10*ROW('Water Data'!F46))),'Data Summary'!BY52="Yes"),100-OFFSET('Water Data'!$F$4,0,10*ROW('Water Data'!F46)),NA())</f>
        <v>#N/A</v>
      </c>
      <c r="K52" s="525" t="e">
        <f ca="1">+IF(AND(ISNUMBER(OFFSET('Water Data'!$F$6,0,10*ROW('Water Data'!F46))),'Data Summary'!BZ52="Yes"),OFFSET('Water Data'!$F$6,0,10*ROW('Water Data'!F46)),NA())</f>
        <v>#N/A</v>
      </c>
      <c r="L52" s="525" t="e">
        <f ca="1">+IF(AND(ISNUMBER(OFFSET('Water Data'!$F$9,0,10*ROW('Water Data'!F46))),'Data Summary'!CA52="Yes"),OFFSET('Water Data'!$F$9,0,10*ROW('Water Data'!F46)),NA())</f>
        <v>#N/A</v>
      </c>
      <c r="M52" s="525" t="e">
        <f ca="1">+IF(AND(ISNUMBER(OFFSET('Water Data'!$G$4,0,10*ROW('Water Data'!G46))),'Data Summary'!CB52="Yes"),100-OFFSET('Water Data'!$G$4,0,10*ROW('Water Data'!G46)),NA())</f>
        <v>#N/A</v>
      </c>
      <c r="N52" s="525" t="e">
        <f ca="1">+IF(AND(ISNUMBER(OFFSET('Water Data'!$G$6,0,10*ROW('Water Data'!G46))),'Data Summary'!CC52="Yes"),OFFSET('Water Data'!$G$6,0,10*ROW('Water Data'!G46)),NA())</f>
        <v>#N/A</v>
      </c>
      <c r="O52" s="525" t="e">
        <f ca="1">+IF(AND(ISNUMBER(OFFSET('Water Data'!$G$9,0,10*ROW('Water Data'!G46))),'Data Summary'!CD52="Yes"),OFFSET('Water Data'!$G$9,0,10*ROW('Water Data'!G46)),NA())</f>
        <v>#N/A</v>
      </c>
      <c r="P52" s="525" t="e">
        <f ca="1">+IF(AND(ISNUMBER(OFFSET('Water Data'!$H$4,0,10*ROW('Water Data'!H46))),'Data Summary'!CE52="Yes"),100-OFFSET('Water Data'!$H$4,0,10*ROW('Water Data'!H46)),NA())</f>
        <v>#N/A</v>
      </c>
      <c r="Q52" s="525" t="e">
        <f ca="1">+IF(AND(ISNUMBER(OFFSET('Water Data'!$H$6,0,10*ROW('Water Data'!H46))),'Data Summary'!CF52="Yes"),OFFSET('Water Data'!$H$6,0,10*ROW('Water Data'!H46)),NA())</f>
        <v>#N/A</v>
      </c>
      <c r="R52" s="525" t="e">
        <f ca="1">+IF(AND(ISNUMBER(OFFSET('Water Data'!$H$9,0,10*ROW('Water Data'!H46))),'Data Summary'!CG52="Yes"),OFFSET('Water Data'!$H$9,0,10*ROW('Water Data'!H46)),NA())</f>
        <v>#N/A</v>
      </c>
      <c r="S52" s="525" t="e">
        <f ca="1">+IF(AND(ISNUMBER(OFFSET('Water Data'!$I$4,0,10*ROW('Water Data'!I46))),'Data Summary'!CH52="Yes"),100-OFFSET('Water Data'!$I$4,0,10*ROW('Water Data'!I46)),NA())</f>
        <v>#N/A</v>
      </c>
      <c r="T52" s="525" t="e">
        <f ca="1">+IF(AND(ISNUMBER(OFFSET('Water Data'!$I$6,0,10*ROW('Water Data'!I46))),'Data Summary'!CI52="Yes"),OFFSET('Water Data'!$I$6,0,10*ROW('Water Data'!I46)),NA())</f>
        <v>#N/A</v>
      </c>
      <c r="U52" s="525" t="e">
        <f ca="1">+IF(AND(ISNUMBER(OFFSET('Water Data'!$I$9,0,10*ROW('Water Data'!I46))),'Data Summary'!CJ52="Yes"),OFFSET('Water Data'!$I$9,0,10*ROW('Water Data'!I46)),NA())</f>
        <v>#N/A</v>
      </c>
      <c r="V52" s="526" t="e">
        <f ca="1">+IF(AND(ISNUMBER(OFFSET('Sanitation Data'!$D$4,0,10*ROW('Sanitation Data'!D46))),'Data Summary'!CK52="Yes"),100-OFFSET('Sanitation Data'!$D$4,0,10*ROW('Sanitation Data'!D46)),NA())</f>
        <v>#N/A</v>
      </c>
      <c r="W52" s="526" t="e">
        <f ca="1">+IF(AND(ISNUMBER(OFFSET('Sanitation Data'!$D$6,0,10*ROW('Sanitation Data'!D46))),'Data Summary'!CL52="Yes"),OFFSET('Sanitation Data'!$D$6,0,10*ROW('Sanitation Data'!D46)),NA())</f>
        <v>#N/A</v>
      </c>
      <c r="X52" s="526" t="e">
        <f ca="1">+IF(AND(ISNUMBER(OFFSET('Sanitation Data'!$D$10,0,10*ROW('Sanitation Data'!D46))),'Data Summary'!CM52="Yes"),OFFSET('Sanitation Data'!$D$10,0,10*ROW('Sanitation Data'!D46)),NA())</f>
        <v>#N/A</v>
      </c>
      <c r="Y52" s="526" t="e">
        <f ca="1">+IF(AND(ISNUMBER(OFFSET('Sanitation Data'!$D$11,0,10*ROW('Sanitation Data'!D46))),'Data Summary'!CN52="Yes"),OFFSET('Sanitation Data'!$D$11,0,10*ROW('Sanitation Data'!D46)),NA())</f>
        <v>#N/A</v>
      </c>
      <c r="Z52" s="526" t="e">
        <f ca="1">+IF(AND(ISNUMBER(OFFSET('Sanitation Data'!$D$12,0,10*ROW('Sanitation Data'!D46))),'Data Summary'!CO52="Yes"),OFFSET('Sanitation Data'!$D$12,0,10*ROW('Sanitation Data'!D46)),NA())</f>
        <v>#N/A</v>
      </c>
      <c r="AA52" s="526" t="e">
        <f ca="1">+IF(AND(ISNUMBER(OFFSET('Sanitation Data'!$E$4,0,10*ROW('Sanitation Data'!E46))),'Data Summary'!CP52="Yes"),100-OFFSET('Sanitation Data'!$E$4,0,10*ROW('Sanitation Data'!E46)),NA())</f>
        <v>#N/A</v>
      </c>
      <c r="AB52" s="526" t="e">
        <f ca="1">+IF(AND(ISNUMBER(OFFSET('Sanitation Data'!$E$6,0,10*ROW('Sanitation Data'!E46))),'Data Summary'!CQ52="Yes"),OFFSET('Sanitation Data'!$E$6,0,10*ROW('Sanitation Data'!E46)),NA())</f>
        <v>#N/A</v>
      </c>
      <c r="AC52" s="526" t="e">
        <f ca="1">+IF(AND(ISNUMBER(OFFSET('Sanitation Data'!$E$10,0,10*ROW('Sanitation Data'!E46))),'Data Summary'!CR52="Yes"),OFFSET('Sanitation Data'!$E$10,0,10*ROW('Sanitation Data'!E46)),NA())</f>
        <v>#N/A</v>
      </c>
      <c r="AD52" s="526" t="e">
        <f ca="1">+IF(AND(ISNUMBER(OFFSET('Sanitation Data'!$E$11,0,10*ROW('Sanitation Data'!E46))),'Data Summary'!CS52="Yes"),OFFSET('Sanitation Data'!$E$11,0,10*ROW('Sanitation Data'!E46)),NA())</f>
        <v>#N/A</v>
      </c>
      <c r="AE52" s="526" t="e">
        <f ca="1">+IF(AND(ISNUMBER(OFFSET('Sanitation Data'!$E$12,0,10*ROW('Sanitation Data'!E46))),'Data Summary'!CT52="Yes"),OFFSET('Sanitation Data'!$E$12,0,10*ROW('Sanitation Data'!E46)),NA())</f>
        <v>#N/A</v>
      </c>
      <c r="AF52" s="526" t="e">
        <f ca="1">+IF(AND(ISNUMBER(OFFSET('Sanitation Data'!$F$4,0,10*ROW('Sanitation Data'!F46))),'Data Summary'!CU52="Yes"),100-OFFSET('Sanitation Data'!$F$4,0,10*ROW('Sanitation Data'!F46)),NA())</f>
        <v>#N/A</v>
      </c>
      <c r="AG52" s="526" t="e">
        <f ca="1">+IF(AND(ISNUMBER(OFFSET('Sanitation Data'!$F$6,0,10*ROW('Sanitation Data'!F46))),'Data Summary'!CV52="Yes"),OFFSET('Sanitation Data'!$F$6,0,10*ROW('Sanitation Data'!F46)),NA())</f>
        <v>#N/A</v>
      </c>
      <c r="AH52" s="526" t="e">
        <f ca="1">+IF(AND(ISNUMBER(OFFSET('Sanitation Data'!$F$10,0,10*ROW('Sanitation Data'!F46))),'Data Summary'!CW52="Yes"),OFFSET('Sanitation Data'!$F$10,0,10*ROW('Sanitation Data'!F46)),NA())</f>
        <v>#N/A</v>
      </c>
      <c r="AI52" s="526" t="e">
        <f ca="1">+IF(AND(ISNUMBER(OFFSET('Sanitation Data'!$F$11,0,10*ROW('Sanitation Data'!F46))),'Data Summary'!CX52="Yes"),OFFSET('Sanitation Data'!$F$11,0,10*ROW('Sanitation Data'!F46)),NA())</f>
        <v>#N/A</v>
      </c>
      <c r="AJ52" s="526" t="e">
        <f ca="1">+IF(AND(ISNUMBER(OFFSET('Sanitation Data'!$F$12,0,10*ROW('Sanitation Data'!F46))),'Data Summary'!CY52="Yes"),OFFSET('Sanitation Data'!$F$12,0,10*ROW('Sanitation Data'!F46)),NA())</f>
        <v>#N/A</v>
      </c>
      <c r="AK52" s="526" t="e">
        <f ca="1">+IF(AND(ISNUMBER(OFFSET('Sanitation Data'!$G$4,0,10*ROW('Sanitation Data'!G46))),'Data Summary'!CZ52="Yes"),100-OFFSET('Sanitation Data'!$G$4,0,10*ROW('Sanitation Data'!G46)),NA())</f>
        <v>#N/A</v>
      </c>
      <c r="AL52" s="526" t="e">
        <f ca="1">+IF(AND(ISNUMBER(OFFSET('Sanitation Data'!$G$6,0,10*ROW('Sanitation Data'!G46))),'Data Summary'!DA52="Yes"),OFFSET('Sanitation Data'!$G$6,0,10*ROW('Sanitation Data'!G46)),NA())</f>
        <v>#N/A</v>
      </c>
      <c r="AM52" s="526" t="e">
        <f ca="1">+IF(AND(ISNUMBER(OFFSET('Sanitation Data'!$G$10,0,10*ROW('Sanitation Data'!G46))),'Data Summary'!DB52="Yes"),OFFSET('Sanitation Data'!$G$10,0,10*ROW('Sanitation Data'!G46)),NA())</f>
        <v>#N/A</v>
      </c>
      <c r="AN52" s="526" t="e">
        <f ca="1">+IF(AND(ISNUMBER(OFFSET('Sanitation Data'!$G$11,0,10*ROW('Sanitation Data'!G46))),'Data Summary'!DC52="Yes"),OFFSET('Sanitation Data'!$G$11,0,10*ROW('Sanitation Data'!G46)),NA())</f>
        <v>#N/A</v>
      </c>
      <c r="AO52" s="526" t="e">
        <f ca="1">+IF(AND(ISNUMBER(OFFSET('Sanitation Data'!$G$12,0,10*ROW('Sanitation Data'!G46))),'Data Summary'!DD52="Yes"),OFFSET('Sanitation Data'!$G$12,0,10*ROW('Sanitation Data'!G46)),NA())</f>
        <v>#N/A</v>
      </c>
      <c r="AP52" s="526" t="e">
        <f ca="1">+IF(AND(ISNUMBER(OFFSET('Sanitation Data'!$H$4,0,10*ROW('Sanitation Data'!H46))),'Data Summary'!DE52="Yes"),100-OFFSET('Sanitation Data'!$H$4,0,10*ROW('Sanitation Data'!H46)),NA())</f>
        <v>#N/A</v>
      </c>
      <c r="AQ52" s="526" t="e">
        <f ca="1">+IF(AND(ISNUMBER(OFFSET('Sanitation Data'!$H$6,0,10*ROW('Sanitation Data'!H46))),'Data Summary'!DF52="Yes"),OFFSET('Sanitation Data'!$H$6,0,10*ROW('Sanitation Data'!H46)),NA())</f>
        <v>#N/A</v>
      </c>
      <c r="AR52" s="526" t="e">
        <f ca="1">+IF(AND(ISNUMBER(OFFSET('Sanitation Data'!$H$10,0,10*ROW('Sanitation Data'!H46))),'Data Summary'!DG52="Yes"),OFFSET('Sanitation Data'!$H$10,0,10*ROW('Sanitation Data'!H46)),NA())</f>
        <v>#N/A</v>
      </c>
      <c r="AS52" s="526" t="e">
        <f ca="1">+IF(AND(ISNUMBER(OFFSET('Sanitation Data'!$H$11,0,10*ROW('Sanitation Data'!H46))),'Data Summary'!DH52="Yes"),OFFSET('Sanitation Data'!$H$11,0,10*ROW('Sanitation Data'!H46)),NA())</f>
        <v>#N/A</v>
      </c>
      <c r="AT52" s="526" t="e">
        <f ca="1">+IF(AND(ISNUMBER(OFFSET('Sanitation Data'!$H$12,0,10*ROW('Sanitation Data'!H46))),'Data Summary'!DI52="Yes"),OFFSET('Sanitation Data'!$H$12,0,10*ROW('Sanitation Data'!H46)),NA())</f>
        <v>#N/A</v>
      </c>
      <c r="AU52" s="526" t="e">
        <f ca="1">+IF(AND(ISNUMBER(OFFSET('Sanitation Data'!$I$4,0,10*ROW('Sanitation Data'!I46))),'Data Summary'!DJ52="Yes"),100-OFFSET('Sanitation Data'!$I$4,0,10*ROW('Sanitation Data'!I46)),NA())</f>
        <v>#N/A</v>
      </c>
      <c r="AV52" s="526" t="e">
        <f ca="1">+IF(AND(ISNUMBER(OFFSET('Sanitation Data'!$I$6,0,10*ROW('Sanitation Data'!I46))),'Data Summary'!DK52="Yes"),OFFSET('Sanitation Data'!$I$6,0,10*ROW('Sanitation Data'!I46)),NA())</f>
        <v>#N/A</v>
      </c>
      <c r="AW52" s="526" t="e">
        <f ca="1">+IF(AND(ISNUMBER(OFFSET('Sanitation Data'!$I$10,0,10*ROW('Sanitation Data'!I46))),'Data Summary'!DL52="Yes"),OFFSET('Sanitation Data'!$I$10,0,10*ROW('Sanitation Data'!I46)),NA())</f>
        <v>#N/A</v>
      </c>
      <c r="AX52" s="526" t="e">
        <f ca="1">+IF(AND(ISNUMBER(OFFSET('Sanitation Data'!$I$11,0,10*ROW('Sanitation Data'!I46))),'Data Summary'!DM52="Yes"),OFFSET('Sanitation Data'!$I$11,0,10*ROW('Sanitation Data'!I46)),NA())</f>
        <v>#N/A</v>
      </c>
      <c r="AY52" s="526" t="e">
        <f ca="1">+IF(AND(ISNUMBER(OFFSET('Sanitation Data'!$I$12,0,10*ROW('Sanitation Data'!I46))),'Data Summary'!DN52="Yes"),OFFSET('Sanitation Data'!$I$12,0,10*ROW('Sanitation Data'!I46)),NA())</f>
        <v>#N/A</v>
      </c>
      <c r="AZ52" s="527" t="e">
        <f ca="1">+IF(AND(ISNUMBER(OFFSET('Hygiene Data'!$D$5,0,10*ROW('Hygiene Data'!D46))),'Data Summary'!DO52="Yes"),OFFSET('Hygiene Data'!$D$5,0,10*ROW('Hygiene Data'!D46)),NA())</f>
        <v>#N/A</v>
      </c>
      <c r="BA52" s="527" t="e">
        <f ca="1">+IF(AND(ISNUMBER(OFFSET('Hygiene Data'!$D$7,0,10*ROW('Hygiene Data'!D46))),'Data Summary'!DP52="Yes"),OFFSET('Hygiene Data'!$D$7,0,10*ROW('Hygiene Data'!D46)),NA())</f>
        <v>#N/A</v>
      </c>
      <c r="BB52" s="527" t="e">
        <f ca="1">+IF(AND(ISNUMBER(OFFSET('Hygiene Data'!$D$9,0,10*ROW('Hygiene Data'!D46))),'Data Summary'!DQ52="Yes"),OFFSET('Hygiene Data'!$D$9,0,10*ROW('Hygiene Data'!D46)),NA())</f>
        <v>#N/A</v>
      </c>
      <c r="BC52" s="527" t="e">
        <f ca="1">+IF(AND(ISNUMBER(OFFSET('Hygiene Data'!$E$5,0,10*ROW('Hygiene Data'!E46))),'Data Summary'!DR52="Yes"),OFFSET('Hygiene Data'!$E$5,0,10*ROW('Hygiene Data'!E46)),NA())</f>
        <v>#N/A</v>
      </c>
      <c r="BD52" s="527" t="e">
        <f ca="1">+IF(AND(ISNUMBER(OFFSET('Hygiene Data'!$E$7,0,10*ROW('Hygiene Data'!E46))),'Data Summary'!DS52="Yes"),OFFSET('Hygiene Data'!$E$7,0,10*ROW('Hygiene Data'!E46)),NA())</f>
        <v>#N/A</v>
      </c>
      <c r="BE52" s="527" t="e">
        <f ca="1">+IF(AND(ISNUMBER(OFFSET('Hygiene Data'!$E$9,0,10*ROW('Hygiene Data'!E46))),'Data Summary'!DT52="Yes"),OFFSET('Hygiene Data'!$E$9,0,10*ROW('Hygiene Data'!E46)),NA())</f>
        <v>#N/A</v>
      </c>
      <c r="BF52" s="527" t="e">
        <f ca="1">+IF(AND(ISNUMBER(OFFSET('Hygiene Data'!$F$5,0,10*ROW('Hygiene Data'!F46))),'Data Summary'!DU52="Yes"),OFFSET('Hygiene Data'!$F$5,0,10*ROW('Hygiene Data'!F46)),NA())</f>
        <v>#N/A</v>
      </c>
      <c r="BG52" s="527" t="e">
        <f ca="1">+IF(AND(ISNUMBER(OFFSET('Hygiene Data'!$F$7,0,10*ROW('Hygiene Data'!F46))),'Data Summary'!DV52="Yes"),OFFSET('Hygiene Data'!$F$7,0,10*ROW('Hygiene Data'!F46)),NA())</f>
        <v>#N/A</v>
      </c>
      <c r="BH52" s="527" t="e">
        <f ca="1">+IF(AND(ISNUMBER(OFFSET('Hygiene Data'!$F$9,0,10*ROW('Hygiene Data'!F46))),'Data Summary'!DW52="Yes"),OFFSET('Hygiene Data'!$F$9,0,10*ROW('Hygiene Data'!F46)),NA())</f>
        <v>#N/A</v>
      </c>
      <c r="BI52" s="527" t="e">
        <f ca="1">+IF(AND(ISNUMBER(OFFSET('Hygiene Data'!$G$5,0,10*ROW('Hygiene Data'!G46))),'Data Summary'!DX52="Yes"),OFFSET('Hygiene Data'!$G$5,0,10*ROW('Hygiene Data'!G46)),NA())</f>
        <v>#N/A</v>
      </c>
      <c r="BJ52" s="527" t="e">
        <f ca="1">+IF(AND(ISNUMBER(OFFSET('Hygiene Data'!$G$7,0,10*ROW('Hygiene Data'!G46))),'Data Summary'!DY52="Yes"),OFFSET('Hygiene Data'!$G$7,0,10*ROW('Hygiene Data'!G46)),NA())</f>
        <v>#N/A</v>
      </c>
      <c r="BK52" s="527" t="e">
        <f ca="1">+IF(AND(ISNUMBER(OFFSET('Hygiene Data'!$G$9,0,10*ROW('Hygiene Data'!G46))),'Data Summary'!DZ52="Yes"),OFFSET('Hygiene Data'!$G$9,0,10*ROW('Hygiene Data'!G46)),NA())</f>
        <v>#N/A</v>
      </c>
      <c r="BL52" s="527" t="e">
        <f ca="1">+IF(AND(ISNUMBER(OFFSET('Hygiene Data'!$H$5,0,10*ROW('Hygiene Data'!H46))),'Data Summary'!EA52="Yes"),OFFSET('Hygiene Data'!$H$5,0,10*ROW('Hygiene Data'!H46)),NA())</f>
        <v>#N/A</v>
      </c>
      <c r="BM52" s="527" t="e">
        <f ca="1">+IF(AND(ISNUMBER(OFFSET('Hygiene Data'!$H$7,0,10*ROW('Hygiene Data'!H46))),'Data Summary'!EB52="Yes"),OFFSET('Hygiene Data'!$H$7,0,10*ROW('Hygiene Data'!H46)),NA())</f>
        <v>#N/A</v>
      </c>
      <c r="BN52" s="527" t="e">
        <f ca="1">+IF(AND(ISNUMBER(OFFSET('Hygiene Data'!$H$9,0,10*ROW('Hygiene Data'!H46))),'Data Summary'!EC52="Yes"),OFFSET('Hygiene Data'!$H$9,0,10*ROW('Hygiene Data'!H46)),NA())</f>
        <v>#N/A</v>
      </c>
      <c r="BO52" s="527" t="e">
        <f ca="1">+IF(AND(ISNUMBER(OFFSET('Hygiene Data'!$I$5,0,10*ROW('Hygiene Data'!I46))),'Data Summary'!ED52="Yes"),OFFSET('Hygiene Data'!$I$5,0,10*ROW('Hygiene Data'!I46)),NA())</f>
        <v>#N/A</v>
      </c>
      <c r="BP52" s="527" t="e">
        <f ca="1">+IF(AND(ISNUMBER(OFFSET('Hygiene Data'!$I$7,0,10*ROW('Hygiene Data'!I46))),'Data Summary'!EE52="Yes"),OFFSET('Hygiene Data'!$I$7,0,10*ROW('Hygiene Data'!I46)),NA())</f>
        <v>#N/A</v>
      </c>
      <c r="BQ52" s="527" t="e">
        <f ca="1">+IF(AND(ISNUMBER(OFFSET('Hygiene Data'!$I$9,0,10*ROW('Hygiene Data'!I46))),'Data Summary'!EF52="Yes"),OFFSET('Hygiene Data'!$I$9,0,10*ROW('Hygiene Data'!I46)),NA())</f>
        <v>#N/A</v>
      </c>
    </row>
    <row r="53" spans="1:69" x14ac:dyDescent="0.25">
      <c r="A53" s="523" t="e">
        <f ca="1">+RIGHT('Data Summary'!A53,LEN('Data Summary'!A53)-9)</f>
        <v>#VALUE!</v>
      </c>
      <c r="B53" s="497" t="str">
        <f ca="1">+IF(ISTEXT('Data Summary'!B53),'Data Summary'!B53,"")</f>
        <v/>
      </c>
      <c r="C53" s="524" t="e">
        <f ca="1">+VALUE('Data Summary'!C53)</f>
        <v>#VALUE!</v>
      </c>
      <c r="D53" s="525" t="e">
        <f ca="1">+IF(AND(ISNUMBER(OFFSET('Water Data'!$D$4,0,10*ROW('Water Data'!D47))),'Data Summary'!BS53="Yes"),100-OFFSET('Water Data'!$D$4,0,10*ROW('Water Data'!D47)),NA())</f>
        <v>#N/A</v>
      </c>
      <c r="E53" s="525" t="e">
        <f ca="1">+IF(AND(ISNUMBER(OFFSET('Water Data'!$D$6,0,10*ROW('Water Data'!D47))),'Data Summary'!BT53="Yes"),OFFSET('Water Data'!$D$6,0,10*ROW('Water Data'!D47)),NA())</f>
        <v>#N/A</v>
      </c>
      <c r="F53" s="525" t="e">
        <f ca="1">+IF(AND(ISNUMBER(OFFSET('Water Data'!$D$9,0,10*ROW('Water Data'!D47))),'Data Summary'!BU53="Yes"),OFFSET('Water Data'!$D$9,0,10*ROW('Water Data'!D47)),NA())</f>
        <v>#N/A</v>
      </c>
      <c r="G53" s="525" t="e">
        <f ca="1">+IF(AND(ISNUMBER(OFFSET('Water Data'!$E$4,0,10*ROW('Water Data'!E47))),'Data Summary'!BV53="Yes"),100-OFFSET('Water Data'!$E$4,0,10*ROW('Water Data'!E47)),NA())</f>
        <v>#N/A</v>
      </c>
      <c r="H53" s="525" t="e">
        <f ca="1">+IF(AND(ISNUMBER(OFFSET('Water Data'!$E$6,0,10*ROW('Water Data'!E47))),'Data Summary'!BW53="Yes"),OFFSET('Water Data'!$E$6,0,10*ROW('Water Data'!E47)),NA())</f>
        <v>#N/A</v>
      </c>
      <c r="I53" s="525" t="e">
        <f ca="1">+IF(AND(ISNUMBER(OFFSET('Water Data'!$E$9,0,10*ROW('Water Data'!E47))),'Data Summary'!BX53="Yes"),OFFSET('Water Data'!$E$9,0,10*ROW('Water Data'!E47)),NA())</f>
        <v>#N/A</v>
      </c>
      <c r="J53" s="525" t="e">
        <f ca="1">+IF(AND(ISNUMBER(OFFSET('Water Data'!$F$4,0,10*ROW('Water Data'!F47))),'Data Summary'!BY53="Yes"),100-OFFSET('Water Data'!$F$4,0,10*ROW('Water Data'!F47)),NA())</f>
        <v>#N/A</v>
      </c>
      <c r="K53" s="525" t="e">
        <f ca="1">+IF(AND(ISNUMBER(OFFSET('Water Data'!$F$6,0,10*ROW('Water Data'!F47))),'Data Summary'!BZ53="Yes"),OFFSET('Water Data'!$F$6,0,10*ROW('Water Data'!F47)),NA())</f>
        <v>#N/A</v>
      </c>
      <c r="L53" s="525" t="e">
        <f ca="1">+IF(AND(ISNUMBER(OFFSET('Water Data'!$F$9,0,10*ROW('Water Data'!F47))),'Data Summary'!CA53="Yes"),OFFSET('Water Data'!$F$9,0,10*ROW('Water Data'!F47)),NA())</f>
        <v>#N/A</v>
      </c>
      <c r="M53" s="525" t="e">
        <f ca="1">+IF(AND(ISNUMBER(OFFSET('Water Data'!$G$4,0,10*ROW('Water Data'!G47))),'Data Summary'!CB53="Yes"),100-OFFSET('Water Data'!$G$4,0,10*ROW('Water Data'!G47)),NA())</f>
        <v>#N/A</v>
      </c>
      <c r="N53" s="525" t="e">
        <f ca="1">+IF(AND(ISNUMBER(OFFSET('Water Data'!$G$6,0,10*ROW('Water Data'!G47))),'Data Summary'!CC53="Yes"),OFFSET('Water Data'!$G$6,0,10*ROW('Water Data'!G47)),NA())</f>
        <v>#N/A</v>
      </c>
      <c r="O53" s="525" t="e">
        <f ca="1">+IF(AND(ISNUMBER(OFFSET('Water Data'!$G$9,0,10*ROW('Water Data'!G47))),'Data Summary'!CD53="Yes"),OFFSET('Water Data'!$G$9,0,10*ROW('Water Data'!G47)),NA())</f>
        <v>#N/A</v>
      </c>
      <c r="P53" s="525" t="e">
        <f ca="1">+IF(AND(ISNUMBER(OFFSET('Water Data'!$H$4,0,10*ROW('Water Data'!H47))),'Data Summary'!CE53="Yes"),100-OFFSET('Water Data'!$H$4,0,10*ROW('Water Data'!H47)),NA())</f>
        <v>#N/A</v>
      </c>
      <c r="Q53" s="525" t="e">
        <f ca="1">+IF(AND(ISNUMBER(OFFSET('Water Data'!$H$6,0,10*ROW('Water Data'!H47))),'Data Summary'!CF53="Yes"),OFFSET('Water Data'!$H$6,0,10*ROW('Water Data'!H47)),NA())</f>
        <v>#N/A</v>
      </c>
      <c r="R53" s="525" t="e">
        <f ca="1">+IF(AND(ISNUMBER(OFFSET('Water Data'!$H$9,0,10*ROW('Water Data'!H47))),'Data Summary'!CG53="Yes"),OFFSET('Water Data'!$H$9,0,10*ROW('Water Data'!H47)),NA())</f>
        <v>#N/A</v>
      </c>
      <c r="S53" s="525" t="e">
        <f ca="1">+IF(AND(ISNUMBER(OFFSET('Water Data'!$I$4,0,10*ROW('Water Data'!I47))),'Data Summary'!CH53="Yes"),100-OFFSET('Water Data'!$I$4,0,10*ROW('Water Data'!I47)),NA())</f>
        <v>#N/A</v>
      </c>
      <c r="T53" s="525" t="e">
        <f ca="1">+IF(AND(ISNUMBER(OFFSET('Water Data'!$I$6,0,10*ROW('Water Data'!I47))),'Data Summary'!CI53="Yes"),OFFSET('Water Data'!$I$6,0,10*ROW('Water Data'!I47)),NA())</f>
        <v>#N/A</v>
      </c>
      <c r="U53" s="525" t="e">
        <f ca="1">+IF(AND(ISNUMBER(OFFSET('Water Data'!$I$9,0,10*ROW('Water Data'!I47))),'Data Summary'!CJ53="Yes"),OFFSET('Water Data'!$I$9,0,10*ROW('Water Data'!I47)),NA())</f>
        <v>#N/A</v>
      </c>
      <c r="V53" s="526" t="e">
        <f ca="1">+IF(AND(ISNUMBER(OFFSET('Sanitation Data'!$D$4,0,10*ROW('Sanitation Data'!D47))),'Data Summary'!CK53="Yes"),100-OFFSET('Sanitation Data'!$D$4,0,10*ROW('Sanitation Data'!D47)),NA())</f>
        <v>#N/A</v>
      </c>
      <c r="W53" s="526" t="e">
        <f ca="1">+IF(AND(ISNUMBER(OFFSET('Sanitation Data'!$D$6,0,10*ROW('Sanitation Data'!D47))),'Data Summary'!CL53="Yes"),OFFSET('Sanitation Data'!$D$6,0,10*ROW('Sanitation Data'!D47)),NA())</f>
        <v>#N/A</v>
      </c>
      <c r="X53" s="526" t="e">
        <f ca="1">+IF(AND(ISNUMBER(OFFSET('Sanitation Data'!$D$10,0,10*ROW('Sanitation Data'!D47))),'Data Summary'!CM53="Yes"),OFFSET('Sanitation Data'!$D$10,0,10*ROW('Sanitation Data'!D47)),NA())</f>
        <v>#N/A</v>
      </c>
      <c r="Y53" s="526" t="e">
        <f ca="1">+IF(AND(ISNUMBER(OFFSET('Sanitation Data'!$D$11,0,10*ROW('Sanitation Data'!D47))),'Data Summary'!CN53="Yes"),OFFSET('Sanitation Data'!$D$11,0,10*ROW('Sanitation Data'!D47)),NA())</f>
        <v>#N/A</v>
      </c>
      <c r="Z53" s="526" t="e">
        <f ca="1">+IF(AND(ISNUMBER(OFFSET('Sanitation Data'!$D$12,0,10*ROW('Sanitation Data'!D47))),'Data Summary'!CO53="Yes"),OFFSET('Sanitation Data'!$D$12,0,10*ROW('Sanitation Data'!D47)),NA())</f>
        <v>#N/A</v>
      </c>
      <c r="AA53" s="526" t="e">
        <f ca="1">+IF(AND(ISNUMBER(OFFSET('Sanitation Data'!$E$4,0,10*ROW('Sanitation Data'!E47))),'Data Summary'!CP53="Yes"),100-OFFSET('Sanitation Data'!$E$4,0,10*ROW('Sanitation Data'!E47)),NA())</f>
        <v>#N/A</v>
      </c>
      <c r="AB53" s="526" t="e">
        <f ca="1">+IF(AND(ISNUMBER(OFFSET('Sanitation Data'!$E$6,0,10*ROW('Sanitation Data'!E47))),'Data Summary'!CQ53="Yes"),OFFSET('Sanitation Data'!$E$6,0,10*ROW('Sanitation Data'!E47)),NA())</f>
        <v>#N/A</v>
      </c>
      <c r="AC53" s="526" t="e">
        <f ca="1">+IF(AND(ISNUMBER(OFFSET('Sanitation Data'!$E$10,0,10*ROW('Sanitation Data'!E47))),'Data Summary'!CR53="Yes"),OFFSET('Sanitation Data'!$E$10,0,10*ROW('Sanitation Data'!E47)),NA())</f>
        <v>#N/A</v>
      </c>
      <c r="AD53" s="526" t="e">
        <f ca="1">+IF(AND(ISNUMBER(OFFSET('Sanitation Data'!$E$11,0,10*ROW('Sanitation Data'!E47))),'Data Summary'!CS53="Yes"),OFFSET('Sanitation Data'!$E$11,0,10*ROW('Sanitation Data'!E47)),NA())</f>
        <v>#N/A</v>
      </c>
      <c r="AE53" s="526" t="e">
        <f ca="1">+IF(AND(ISNUMBER(OFFSET('Sanitation Data'!$E$12,0,10*ROW('Sanitation Data'!E47))),'Data Summary'!CT53="Yes"),OFFSET('Sanitation Data'!$E$12,0,10*ROW('Sanitation Data'!E47)),NA())</f>
        <v>#N/A</v>
      </c>
      <c r="AF53" s="526" t="e">
        <f ca="1">+IF(AND(ISNUMBER(OFFSET('Sanitation Data'!$F$4,0,10*ROW('Sanitation Data'!F47))),'Data Summary'!CU53="Yes"),100-OFFSET('Sanitation Data'!$F$4,0,10*ROW('Sanitation Data'!F47)),NA())</f>
        <v>#N/A</v>
      </c>
      <c r="AG53" s="526" t="e">
        <f ca="1">+IF(AND(ISNUMBER(OFFSET('Sanitation Data'!$F$6,0,10*ROW('Sanitation Data'!F47))),'Data Summary'!CV53="Yes"),OFFSET('Sanitation Data'!$F$6,0,10*ROW('Sanitation Data'!F47)),NA())</f>
        <v>#N/A</v>
      </c>
      <c r="AH53" s="526" t="e">
        <f ca="1">+IF(AND(ISNUMBER(OFFSET('Sanitation Data'!$F$10,0,10*ROW('Sanitation Data'!F47))),'Data Summary'!CW53="Yes"),OFFSET('Sanitation Data'!$F$10,0,10*ROW('Sanitation Data'!F47)),NA())</f>
        <v>#N/A</v>
      </c>
      <c r="AI53" s="526" t="e">
        <f ca="1">+IF(AND(ISNUMBER(OFFSET('Sanitation Data'!$F$11,0,10*ROW('Sanitation Data'!F47))),'Data Summary'!CX53="Yes"),OFFSET('Sanitation Data'!$F$11,0,10*ROW('Sanitation Data'!F47)),NA())</f>
        <v>#N/A</v>
      </c>
      <c r="AJ53" s="526" t="e">
        <f ca="1">+IF(AND(ISNUMBER(OFFSET('Sanitation Data'!$F$12,0,10*ROW('Sanitation Data'!F47))),'Data Summary'!CY53="Yes"),OFFSET('Sanitation Data'!$F$12,0,10*ROW('Sanitation Data'!F47)),NA())</f>
        <v>#N/A</v>
      </c>
      <c r="AK53" s="526" t="e">
        <f ca="1">+IF(AND(ISNUMBER(OFFSET('Sanitation Data'!$G$4,0,10*ROW('Sanitation Data'!G47))),'Data Summary'!CZ53="Yes"),100-OFFSET('Sanitation Data'!$G$4,0,10*ROW('Sanitation Data'!G47)),NA())</f>
        <v>#N/A</v>
      </c>
      <c r="AL53" s="526" t="e">
        <f ca="1">+IF(AND(ISNUMBER(OFFSET('Sanitation Data'!$G$6,0,10*ROW('Sanitation Data'!G47))),'Data Summary'!DA53="Yes"),OFFSET('Sanitation Data'!$G$6,0,10*ROW('Sanitation Data'!G47)),NA())</f>
        <v>#N/A</v>
      </c>
      <c r="AM53" s="526" t="e">
        <f ca="1">+IF(AND(ISNUMBER(OFFSET('Sanitation Data'!$G$10,0,10*ROW('Sanitation Data'!G47))),'Data Summary'!DB53="Yes"),OFFSET('Sanitation Data'!$G$10,0,10*ROW('Sanitation Data'!G47)),NA())</f>
        <v>#N/A</v>
      </c>
      <c r="AN53" s="526" t="e">
        <f ca="1">+IF(AND(ISNUMBER(OFFSET('Sanitation Data'!$G$11,0,10*ROW('Sanitation Data'!G47))),'Data Summary'!DC53="Yes"),OFFSET('Sanitation Data'!$G$11,0,10*ROW('Sanitation Data'!G47)),NA())</f>
        <v>#N/A</v>
      </c>
      <c r="AO53" s="526" t="e">
        <f ca="1">+IF(AND(ISNUMBER(OFFSET('Sanitation Data'!$G$12,0,10*ROW('Sanitation Data'!G47))),'Data Summary'!DD53="Yes"),OFFSET('Sanitation Data'!$G$12,0,10*ROW('Sanitation Data'!G47)),NA())</f>
        <v>#N/A</v>
      </c>
      <c r="AP53" s="526" t="e">
        <f ca="1">+IF(AND(ISNUMBER(OFFSET('Sanitation Data'!$H$4,0,10*ROW('Sanitation Data'!H47))),'Data Summary'!DE53="Yes"),100-OFFSET('Sanitation Data'!$H$4,0,10*ROW('Sanitation Data'!H47)),NA())</f>
        <v>#N/A</v>
      </c>
      <c r="AQ53" s="526" t="e">
        <f ca="1">+IF(AND(ISNUMBER(OFFSET('Sanitation Data'!$H$6,0,10*ROW('Sanitation Data'!H47))),'Data Summary'!DF53="Yes"),OFFSET('Sanitation Data'!$H$6,0,10*ROW('Sanitation Data'!H47)),NA())</f>
        <v>#N/A</v>
      </c>
      <c r="AR53" s="526" t="e">
        <f ca="1">+IF(AND(ISNUMBER(OFFSET('Sanitation Data'!$H$10,0,10*ROW('Sanitation Data'!H47))),'Data Summary'!DG53="Yes"),OFFSET('Sanitation Data'!$H$10,0,10*ROW('Sanitation Data'!H47)),NA())</f>
        <v>#N/A</v>
      </c>
      <c r="AS53" s="526" t="e">
        <f ca="1">+IF(AND(ISNUMBER(OFFSET('Sanitation Data'!$H$11,0,10*ROW('Sanitation Data'!H47))),'Data Summary'!DH53="Yes"),OFFSET('Sanitation Data'!$H$11,0,10*ROW('Sanitation Data'!H47)),NA())</f>
        <v>#N/A</v>
      </c>
      <c r="AT53" s="526" t="e">
        <f ca="1">+IF(AND(ISNUMBER(OFFSET('Sanitation Data'!$H$12,0,10*ROW('Sanitation Data'!H47))),'Data Summary'!DI53="Yes"),OFFSET('Sanitation Data'!$H$12,0,10*ROW('Sanitation Data'!H47)),NA())</f>
        <v>#N/A</v>
      </c>
      <c r="AU53" s="526" t="e">
        <f ca="1">+IF(AND(ISNUMBER(OFFSET('Sanitation Data'!$I$4,0,10*ROW('Sanitation Data'!I47))),'Data Summary'!DJ53="Yes"),100-OFFSET('Sanitation Data'!$I$4,0,10*ROW('Sanitation Data'!I47)),NA())</f>
        <v>#N/A</v>
      </c>
      <c r="AV53" s="526" t="e">
        <f ca="1">+IF(AND(ISNUMBER(OFFSET('Sanitation Data'!$I$6,0,10*ROW('Sanitation Data'!I47))),'Data Summary'!DK53="Yes"),OFFSET('Sanitation Data'!$I$6,0,10*ROW('Sanitation Data'!I47)),NA())</f>
        <v>#N/A</v>
      </c>
      <c r="AW53" s="526" t="e">
        <f ca="1">+IF(AND(ISNUMBER(OFFSET('Sanitation Data'!$I$10,0,10*ROW('Sanitation Data'!I47))),'Data Summary'!DL53="Yes"),OFFSET('Sanitation Data'!$I$10,0,10*ROW('Sanitation Data'!I47)),NA())</f>
        <v>#N/A</v>
      </c>
      <c r="AX53" s="526" t="e">
        <f ca="1">+IF(AND(ISNUMBER(OFFSET('Sanitation Data'!$I$11,0,10*ROW('Sanitation Data'!I47))),'Data Summary'!DM53="Yes"),OFFSET('Sanitation Data'!$I$11,0,10*ROW('Sanitation Data'!I47)),NA())</f>
        <v>#N/A</v>
      </c>
      <c r="AY53" s="526" t="e">
        <f ca="1">+IF(AND(ISNUMBER(OFFSET('Sanitation Data'!$I$12,0,10*ROW('Sanitation Data'!I47))),'Data Summary'!DN53="Yes"),OFFSET('Sanitation Data'!$I$12,0,10*ROW('Sanitation Data'!I47)),NA())</f>
        <v>#N/A</v>
      </c>
      <c r="AZ53" s="527" t="e">
        <f ca="1">+IF(AND(ISNUMBER(OFFSET('Hygiene Data'!$D$5,0,10*ROW('Hygiene Data'!D47))),'Data Summary'!DO53="Yes"),OFFSET('Hygiene Data'!$D$5,0,10*ROW('Hygiene Data'!D47)),NA())</f>
        <v>#N/A</v>
      </c>
      <c r="BA53" s="527" t="e">
        <f ca="1">+IF(AND(ISNUMBER(OFFSET('Hygiene Data'!$D$7,0,10*ROW('Hygiene Data'!D47))),'Data Summary'!DP53="Yes"),OFFSET('Hygiene Data'!$D$7,0,10*ROW('Hygiene Data'!D47)),NA())</f>
        <v>#N/A</v>
      </c>
      <c r="BB53" s="527" t="e">
        <f ca="1">+IF(AND(ISNUMBER(OFFSET('Hygiene Data'!$D$9,0,10*ROW('Hygiene Data'!D47))),'Data Summary'!DQ53="Yes"),OFFSET('Hygiene Data'!$D$9,0,10*ROW('Hygiene Data'!D47)),NA())</f>
        <v>#N/A</v>
      </c>
      <c r="BC53" s="527" t="e">
        <f ca="1">+IF(AND(ISNUMBER(OFFSET('Hygiene Data'!$E$5,0,10*ROW('Hygiene Data'!E47))),'Data Summary'!DR53="Yes"),OFFSET('Hygiene Data'!$E$5,0,10*ROW('Hygiene Data'!E47)),NA())</f>
        <v>#N/A</v>
      </c>
      <c r="BD53" s="527" t="e">
        <f ca="1">+IF(AND(ISNUMBER(OFFSET('Hygiene Data'!$E$7,0,10*ROW('Hygiene Data'!E47))),'Data Summary'!DS53="Yes"),OFFSET('Hygiene Data'!$E$7,0,10*ROW('Hygiene Data'!E47)),NA())</f>
        <v>#N/A</v>
      </c>
      <c r="BE53" s="527" t="e">
        <f ca="1">+IF(AND(ISNUMBER(OFFSET('Hygiene Data'!$E$9,0,10*ROW('Hygiene Data'!E47))),'Data Summary'!DT53="Yes"),OFFSET('Hygiene Data'!$E$9,0,10*ROW('Hygiene Data'!E47)),NA())</f>
        <v>#N/A</v>
      </c>
      <c r="BF53" s="527" t="e">
        <f ca="1">+IF(AND(ISNUMBER(OFFSET('Hygiene Data'!$F$5,0,10*ROW('Hygiene Data'!F47))),'Data Summary'!DU53="Yes"),OFFSET('Hygiene Data'!$F$5,0,10*ROW('Hygiene Data'!F47)),NA())</f>
        <v>#N/A</v>
      </c>
      <c r="BG53" s="527" t="e">
        <f ca="1">+IF(AND(ISNUMBER(OFFSET('Hygiene Data'!$F$7,0,10*ROW('Hygiene Data'!F47))),'Data Summary'!DV53="Yes"),OFFSET('Hygiene Data'!$F$7,0,10*ROW('Hygiene Data'!F47)),NA())</f>
        <v>#N/A</v>
      </c>
      <c r="BH53" s="527" t="e">
        <f ca="1">+IF(AND(ISNUMBER(OFFSET('Hygiene Data'!$F$9,0,10*ROW('Hygiene Data'!F47))),'Data Summary'!DW53="Yes"),OFFSET('Hygiene Data'!$F$9,0,10*ROW('Hygiene Data'!F47)),NA())</f>
        <v>#N/A</v>
      </c>
      <c r="BI53" s="527" t="e">
        <f ca="1">+IF(AND(ISNUMBER(OFFSET('Hygiene Data'!$G$5,0,10*ROW('Hygiene Data'!G47))),'Data Summary'!DX53="Yes"),OFFSET('Hygiene Data'!$G$5,0,10*ROW('Hygiene Data'!G47)),NA())</f>
        <v>#N/A</v>
      </c>
      <c r="BJ53" s="527" t="e">
        <f ca="1">+IF(AND(ISNUMBER(OFFSET('Hygiene Data'!$G$7,0,10*ROW('Hygiene Data'!G47))),'Data Summary'!DY53="Yes"),OFFSET('Hygiene Data'!$G$7,0,10*ROW('Hygiene Data'!G47)),NA())</f>
        <v>#N/A</v>
      </c>
      <c r="BK53" s="527" t="e">
        <f ca="1">+IF(AND(ISNUMBER(OFFSET('Hygiene Data'!$G$9,0,10*ROW('Hygiene Data'!G47))),'Data Summary'!DZ53="Yes"),OFFSET('Hygiene Data'!$G$9,0,10*ROW('Hygiene Data'!G47)),NA())</f>
        <v>#N/A</v>
      </c>
      <c r="BL53" s="527" t="e">
        <f ca="1">+IF(AND(ISNUMBER(OFFSET('Hygiene Data'!$H$5,0,10*ROW('Hygiene Data'!H47))),'Data Summary'!EA53="Yes"),OFFSET('Hygiene Data'!$H$5,0,10*ROW('Hygiene Data'!H47)),NA())</f>
        <v>#N/A</v>
      </c>
      <c r="BM53" s="527" t="e">
        <f ca="1">+IF(AND(ISNUMBER(OFFSET('Hygiene Data'!$H$7,0,10*ROW('Hygiene Data'!H47))),'Data Summary'!EB53="Yes"),OFFSET('Hygiene Data'!$H$7,0,10*ROW('Hygiene Data'!H47)),NA())</f>
        <v>#N/A</v>
      </c>
      <c r="BN53" s="527" t="e">
        <f ca="1">+IF(AND(ISNUMBER(OFFSET('Hygiene Data'!$H$9,0,10*ROW('Hygiene Data'!H47))),'Data Summary'!EC53="Yes"),OFFSET('Hygiene Data'!$H$9,0,10*ROW('Hygiene Data'!H47)),NA())</f>
        <v>#N/A</v>
      </c>
      <c r="BO53" s="527" t="e">
        <f ca="1">+IF(AND(ISNUMBER(OFFSET('Hygiene Data'!$I$5,0,10*ROW('Hygiene Data'!I47))),'Data Summary'!ED53="Yes"),OFFSET('Hygiene Data'!$I$5,0,10*ROW('Hygiene Data'!I47)),NA())</f>
        <v>#N/A</v>
      </c>
      <c r="BP53" s="527" t="e">
        <f ca="1">+IF(AND(ISNUMBER(OFFSET('Hygiene Data'!$I$7,0,10*ROW('Hygiene Data'!I47))),'Data Summary'!EE53="Yes"),OFFSET('Hygiene Data'!$I$7,0,10*ROW('Hygiene Data'!I47)),NA())</f>
        <v>#N/A</v>
      </c>
      <c r="BQ53" s="527" t="e">
        <f ca="1">+IF(AND(ISNUMBER(OFFSET('Hygiene Data'!$I$9,0,10*ROW('Hygiene Data'!I47))),'Data Summary'!EF53="Yes"),OFFSET('Hygiene Data'!$I$9,0,10*ROW('Hygiene Data'!I47)),NA())</f>
        <v>#N/A</v>
      </c>
    </row>
    <row r="54" spans="1:69" x14ac:dyDescent="0.25">
      <c r="A54" s="523" t="e">
        <f ca="1">+RIGHT('Data Summary'!A54,LEN('Data Summary'!A54)-9)</f>
        <v>#VALUE!</v>
      </c>
      <c r="B54" s="497" t="str">
        <f ca="1">+IF(ISTEXT('Data Summary'!B54),'Data Summary'!B54,"")</f>
        <v/>
      </c>
      <c r="C54" s="524" t="e">
        <f ca="1">+VALUE('Data Summary'!C54)</f>
        <v>#VALUE!</v>
      </c>
      <c r="D54" s="525" t="e">
        <f ca="1">+IF(AND(ISNUMBER(OFFSET('Water Data'!$D$4,0,10*ROW('Water Data'!D48))),'Data Summary'!BS54="Yes"),100-OFFSET('Water Data'!$D$4,0,10*ROW('Water Data'!D48)),NA())</f>
        <v>#N/A</v>
      </c>
      <c r="E54" s="525" t="e">
        <f ca="1">+IF(AND(ISNUMBER(OFFSET('Water Data'!$D$6,0,10*ROW('Water Data'!D48))),'Data Summary'!BT54="Yes"),OFFSET('Water Data'!$D$6,0,10*ROW('Water Data'!D48)),NA())</f>
        <v>#N/A</v>
      </c>
      <c r="F54" s="525" t="e">
        <f ca="1">+IF(AND(ISNUMBER(OFFSET('Water Data'!$D$9,0,10*ROW('Water Data'!D48))),'Data Summary'!BU54="Yes"),OFFSET('Water Data'!$D$9,0,10*ROW('Water Data'!D48)),NA())</f>
        <v>#N/A</v>
      </c>
      <c r="G54" s="525" t="e">
        <f ca="1">+IF(AND(ISNUMBER(OFFSET('Water Data'!$E$4,0,10*ROW('Water Data'!E48))),'Data Summary'!BV54="Yes"),100-OFFSET('Water Data'!$E$4,0,10*ROW('Water Data'!E48)),NA())</f>
        <v>#N/A</v>
      </c>
      <c r="H54" s="525" t="e">
        <f ca="1">+IF(AND(ISNUMBER(OFFSET('Water Data'!$E$6,0,10*ROW('Water Data'!E48))),'Data Summary'!BW54="Yes"),OFFSET('Water Data'!$E$6,0,10*ROW('Water Data'!E48)),NA())</f>
        <v>#N/A</v>
      </c>
      <c r="I54" s="525" t="e">
        <f ca="1">+IF(AND(ISNUMBER(OFFSET('Water Data'!$E$9,0,10*ROW('Water Data'!E48))),'Data Summary'!BX54="Yes"),OFFSET('Water Data'!$E$9,0,10*ROW('Water Data'!E48)),NA())</f>
        <v>#N/A</v>
      </c>
      <c r="J54" s="525" t="e">
        <f ca="1">+IF(AND(ISNUMBER(OFFSET('Water Data'!$F$4,0,10*ROW('Water Data'!F48))),'Data Summary'!BY54="Yes"),100-OFFSET('Water Data'!$F$4,0,10*ROW('Water Data'!F48)),NA())</f>
        <v>#N/A</v>
      </c>
      <c r="K54" s="525" t="e">
        <f ca="1">+IF(AND(ISNUMBER(OFFSET('Water Data'!$F$6,0,10*ROW('Water Data'!F48))),'Data Summary'!BZ54="Yes"),OFFSET('Water Data'!$F$6,0,10*ROW('Water Data'!F48)),NA())</f>
        <v>#N/A</v>
      </c>
      <c r="L54" s="525" t="e">
        <f ca="1">+IF(AND(ISNUMBER(OFFSET('Water Data'!$F$9,0,10*ROW('Water Data'!F48))),'Data Summary'!CA54="Yes"),OFFSET('Water Data'!$F$9,0,10*ROW('Water Data'!F48)),NA())</f>
        <v>#N/A</v>
      </c>
      <c r="M54" s="525" t="e">
        <f ca="1">+IF(AND(ISNUMBER(OFFSET('Water Data'!$G$4,0,10*ROW('Water Data'!G48))),'Data Summary'!CB54="Yes"),100-OFFSET('Water Data'!$G$4,0,10*ROW('Water Data'!G48)),NA())</f>
        <v>#N/A</v>
      </c>
      <c r="N54" s="525" t="e">
        <f ca="1">+IF(AND(ISNUMBER(OFFSET('Water Data'!$G$6,0,10*ROW('Water Data'!G48))),'Data Summary'!CC54="Yes"),OFFSET('Water Data'!$G$6,0,10*ROW('Water Data'!G48)),NA())</f>
        <v>#N/A</v>
      </c>
      <c r="O54" s="525" t="e">
        <f ca="1">+IF(AND(ISNUMBER(OFFSET('Water Data'!$G$9,0,10*ROW('Water Data'!G48))),'Data Summary'!CD54="Yes"),OFFSET('Water Data'!$G$9,0,10*ROW('Water Data'!G48)),NA())</f>
        <v>#N/A</v>
      </c>
      <c r="P54" s="525" t="e">
        <f ca="1">+IF(AND(ISNUMBER(OFFSET('Water Data'!$H$4,0,10*ROW('Water Data'!H48))),'Data Summary'!CE54="Yes"),100-OFFSET('Water Data'!$H$4,0,10*ROW('Water Data'!H48)),NA())</f>
        <v>#N/A</v>
      </c>
      <c r="Q54" s="525" t="e">
        <f ca="1">+IF(AND(ISNUMBER(OFFSET('Water Data'!$H$6,0,10*ROW('Water Data'!H48))),'Data Summary'!CF54="Yes"),OFFSET('Water Data'!$H$6,0,10*ROW('Water Data'!H48)),NA())</f>
        <v>#N/A</v>
      </c>
      <c r="R54" s="525" t="e">
        <f ca="1">+IF(AND(ISNUMBER(OFFSET('Water Data'!$H$9,0,10*ROW('Water Data'!H48))),'Data Summary'!CG54="Yes"),OFFSET('Water Data'!$H$9,0,10*ROW('Water Data'!H48)),NA())</f>
        <v>#N/A</v>
      </c>
      <c r="S54" s="525" t="e">
        <f ca="1">+IF(AND(ISNUMBER(OFFSET('Water Data'!$I$4,0,10*ROW('Water Data'!I48))),'Data Summary'!CH54="Yes"),100-OFFSET('Water Data'!$I$4,0,10*ROW('Water Data'!I48)),NA())</f>
        <v>#N/A</v>
      </c>
      <c r="T54" s="525" t="e">
        <f ca="1">+IF(AND(ISNUMBER(OFFSET('Water Data'!$I$6,0,10*ROW('Water Data'!I48))),'Data Summary'!CI54="Yes"),OFFSET('Water Data'!$I$6,0,10*ROW('Water Data'!I48)),NA())</f>
        <v>#N/A</v>
      </c>
      <c r="U54" s="525" t="e">
        <f ca="1">+IF(AND(ISNUMBER(OFFSET('Water Data'!$I$9,0,10*ROW('Water Data'!I48))),'Data Summary'!CJ54="Yes"),OFFSET('Water Data'!$I$9,0,10*ROW('Water Data'!I48)),NA())</f>
        <v>#N/A</v>
      </c>
      <c r="V54" s="526" t="e">
        <f ca="1">+IF(AND(ISNUMBER(OFFSET('Sanitation Data'!$D$4,0,10*ROW('Sanitation Data'!D48))),'Data Summary'!CK54="Yes"),100-OFFSET('Sanitation Data'!$D$4,0,10*ROW('Sanitation Data'!D48)),NA())</f>
        <v>#N/A</v>
      </c>
      <c r="W54" s="526" t="e">
        <f ca="1">+IF(AND(ISNUMBER(OFFSET('Sanitation Data'!$D$6,0,10*ROW('Sanitation Data'!D48))),'Data Summary'!CL54="Yes"),OFFSET('Sanitation Data'!$D$6,0,10*ROW('Sanitation Data'!D48)),NA())</f>
        <v>#N/A</v>
      </c>
      <c r="X54" s="526" t="e">
        <f ca="1">+IF(AND(ISNUMBER(OFFSET('Sanitation Data'!$D$10,0,10*ROW('Sanitation Data'!D48))),'Data Summary'!CM54="Yes"),OFFSET('Sanitation Data'!$D$10,0,10*ROW('Sanitation Data'!D48)),NA())</f>
        <v>#N/A</v>
      </c>
      <c r="Y54" s="526" t="e">
        <f ca="1">+IF(AND(ISNUMBER(OFFSET('Sanitation Data'!$D$11,0,10*ROW('Sanitation Data'!D48))),'Data Summary'!CN54="Yes"),OFFSET('Sanitation Data'!$D$11,0,10*ROW('Sanitation Data'!D48)),NA())</f>
        <v>#N/A</v>
      </c>
      <c r="Z54" s="526" t="e">
        <f ca="1">+IF(AND(ISNUMBER(OFFSET('Sanitation Data'!$D$12,0,10*ROW('Sanitation Data'!D48))),'Data Summary'!CO54="Yes"),OFFSET('Sanitation Data'!$D$12,0,10*ROW('Sanitation Data'!D48)),NA())</f>
        <v>#N/A</v>
      </c>
      <c r="AA54" s="526" t="e">
        <f ca="1">+IF(AND(ISNUMBER(OFFSET('Sanitation Data'!$E$4,0,10*ROW('Sanitation Data'!E48))),'Data Summary'!CP54="Yes"),100-OFFSET('Sanitation Data'!$E$4,0,10*ROW('Sanitation Data'!E48)),NA())</f>
        <v>#N/A</v>
      </c>
      <c r="AB54" s="526" t="e">
        <f ca="1">+IF(AND(ISNUMBER(OFFSET('Sanitation Data'!$E$6,0,10*ROW('Sanitation Data'!E48))),'Data Summary'!CQ54="Yes"),OFFSET('Sanitation Data'!$E$6,0,10*ROW('Sanitation Data'!E48)),NA())</f>
        <v>#N/A</v>
      </c>
      <c r="AC54" s="526" t="e">
        <f ca="1">+IF(AND(ISNUMBER(OFFSET('Sanitation Data'!$E$10,0,10*ROW('Sanitation Data'!E48))),'Data Summary'!CR54="Yes"),OFFSET('Sanitation Data'!$E$10,0,10*ROW('Sanitation Data'!E48)),NA())</f>
        <v>#N/A</v>
      </c>
      <c r="AD54" s="526" t="e">
        <f ca="1">+IF(AND(ISNUMBER(OFFSET('Sanitation Data'!$E$11,0,10*ROW('Sanitation Data'!E48))),'Data Summary'!CS54="Yes"),OFFSET('Sanitation Data'!$E$11,0,10*ROW('Sanitation Data'!E48)),NA())</f>
        <v>#N/A</v>
      </c>
      <c r="AE54" s="526" t="e">
        <f ca="1">+IF(AND(ISNUMBER(OFFSET('Sanitation Data'!$E$12,0,10*ROW('Sanitation Data'!E48))),'Data Summary'!CT54="Yes"),OFFSET('Sanitation Data'!$E$12,0,10*ROW('Sanitation Data'!E48)),NA())</f>
        <v>#N/A</v>
      </c>
      <c r="AF54" s="526" t="e">
        <f ca="1">+IF(AND(ISNUMBER(OFFSET('Sanitation Data'!$F$4,0,10*ROW('Sanitation Data'!F48))),'Data Summary'!CU54="Yes"),100-OFFSET('Sanitation Data'!$F$4,0,10*ROW('Sanitation Data'!F48)),NA())</f>
        <v>#N/A</v>
      </c>
      <c r="AG54" s="526" t="e">
        <f ca="1">+IF(AND(ISNUMBER(OFFSET('Sanitation Data'!$F$6,0,10*ROW('Sanitation Data'!F48))),'Data Summary'!CV54="Yes"),OFFSET('Sanitation Data'!$F$6,0,10*ROW('Sanitation Data'!F48)),NA())</f>
        <v>#N/A</v>
      </c>
      <c r="AH54" s="526" t="e">
        <f ca="1">+IF(AND(ISNUMBER(OFFSET('Sanitation Data'!$F$10,0,10*ROW('Sanitation Data'!F48))),'Data Summary'!CW54="Yes"),OFFSET('Sanitation Data'!$F$10,0,10*ROW('Sanitation Data'!F48)),NA())</f>
        <v>#N/A</v>
      </c>
      <c r="AI54" s="526" t="e">
        <f ca="1">+IF(AND(ISNUMBER(OFFSET('Sanitation Data'!$F$11,0,10*ROW('Sanitation Data'!F48))),'Data Summary'!CX54="Yes"),OFFSET('Sanitation Data'!$F$11,0,10*ROW('Sanitation Data'!F48)),NA())</f>
        <v>#N/A</v>
      </c>
      <c r="AJ54" s="526" t="e">
        <f ca="1">+IF(AND(ISNUMBER(OFFSET('Sanitation Data'!$F$12,0,10*ROW('Sanitation Data'!F48))),'Data Summary'!CY54="Yes"),OFFSET('Sanitation Data'!$F$12,0,10*ROW('Sanitation Data'!F48)),NA())</f>
        <v>#N/A</v>
      </c>
      <c r="AK54" s="526" t="e">
        <f ca="1">+IF(AND(ISNUMBER(OFFSET('Sanitation Data'!$G$4,0,10*ROW('Sanitation Data'!G48))),'Data Summary'!CZ54="Yes"),100-OFFSET('Sanitation Data'!$G$4,0,10*ROW('Sanitation Data'!G48)),NA())</f>
        <v>#N/A</v>
      </c>
      <c r="AL54" s="526" t="e">
        <f ca="1">+IF(AND(ISNUMBER(OFFSET('Sanitation Data'!$G$6,0,10*ROW('Sanitation Data'!G48))),'Data Summary'!DA54="Yes"),OFFSET('Sanitation Data'!$G$6,0,10*ROW('Sanitation Data'!G48)),NA())</f>
        <v>#N/A</v>
      </c>
      <c r="AM54" s="526" t="e">
        <f ca="1">+IF(AND(ISNUMBER(OFFSET('Sanitation Data'!$G$10,0,10*ROW('Sanitation Data'!G48))),'Data Summary'!DB54="Yes"),OFFSET('Sanitation Data'!$G$10,0,10*ROW('Sanitation Data'!G48)),NA())</f>
        <v>#N/A</v>
      </c>
      <c r="AN54" s="526" t="e">
        <f ca="1">+IF(AND(ISNUMBER(OFFSET('Sanitation Data'!$G$11,0,10*ROW('Sanitation Data'!G48))),'Data Summary'!DC54="Yes"),OFFSET('Sanitation Data'!$G$11,0,10*ROW('Sanitation Data'!G48)),NA())</f>
        <v>#N/A</v>
      </c>
      <c r="AO54" s="526" t="e">
        <f ca="1">+IF(AND(ISNUMBER(OFFSET('Sanitation Data'!$G$12,0,10*ROW('Sanitation Data'!G48))),'Data Summary'!DD54="Yes"),OFFSET('Sanitation Data'!$G$12,0,10*ROW('Sanitation Data'!G48)),NA())</f>
        <v>#N/A</v>
      </c>
      <c r="AP54" s="526" t="e">
        <f ca="1">+IF(AND(ISNUMBER(OFFSET('Sanitation Data'!$H$4,0,10*ROW('Sanitation Data'!H48))),'Data Summary'!DE54="Yes"),100-OFFSET('Sanitation Data'!$H$4,0,10*ROW('Sanitation Data'!H48)),NA())</f>
        <v>#N/A</v>
      </c>
      <c r="AQ54" s="526" t="e">
        <f ca="1">+IF(AND(ISNUMBER(OFFSET('Sanitation Data'!$H$6,0,10*ROW('Sanitation Data'!H48))),'Data Summary'!DF54="Yes"),OFFSET('Sanitation Data'!$H$6,0,10*ROW('Sanitation Data'!H48)),NA())</f>
        <v>#N/A</v>
      </c>
      <c r="AR54" s="526" t="e">
        <f ca="1">+IF(AND(ISNUMBER(OFFSET('Sanitation Data'!$H$10,0,10*ROW('Sanitation Data'!H48))),'Data Summary'!DG54="Yes"),OFFSET('Sanitation Data'!$H$10,0,10*ROW('Sanitation Data'!H48)),NA())</f>
        <v>#N/A</v>
      </c>
      <c r="AS54" s="526" t="e">
        <f ca="1">+IF(AND(ISNUMBER(OFFSET('Sanitation Data'!$H$11,0,10*ROW('Sanitation Data'!H48))),'Data Summary'!DH54="Yes"),OFFSET('Sanitation Data'!$H$11,0,10*ROW('Sanitation Data'!H48)),NA())</f>
        <v>#N/A</v>
      </c>
      <c r="AT54" s="526" t="e">
        <f ca="1">+IF(AND(ISNUMBER(OFFSET('Sanitation Data'!$H$12,0,10*ROW('Sanitation Data'!H48))),'Data Summary'!DI54="Yes"),OFFSET('Sanitation Data'!$H$12,0,10*ROW('Sanitation Data'!H48)),NA())</f>
        <v>#N/A</v>
      </c>
      <c r="AU54" s="526" t="e">
        <f ca="1">+IF(AND(ISNUMBER(OFFSET('Sanitation Data'!$I$4,0,10*ROW('Sanitation Data'!I48))),'Data Summary'!DJ54="Yes"),100-OFFSET('Sanitation Data'!$I$4,0,10*ROW('Sanitation Data'!I48)),NA())</f>
        <v>#N/A</v>
      </c>
      <c r="AV54" s="526" t="e">
        <f ca="1">+IF(AND(ISNUMBER(OFFSET('Sanitation Data'!$I$6,0,10*ROW('Sanitation Data'!I48))),'Data Summary'!DK54="Yes"),OFFSET('Sanitation Data'!$I$6,0,10*ROW('Sanitation Data'!I48)),NA())</f>
        <v>#N/A</v>
      </c>
      <c r="AW54" s="526" t="e">
        <f ca="1">+IF(AND(ISNUMBER(OFFSET('Sanitation Data'!$I$10,0,10*ROW('Sanitation Data'!I48))),'Data Summary'!DL54="Yes"),OFFSET('Sanitation Data'!$I$10,0,10*ROW('Sanitation Data'!I48)),NA())</f>
        <v>#N/A</v>
      </c>
      <c r="AX54" s="526" t="e">
        <f ca="1">+IF(AND(ISNUMBER(OFFSET('Sanitation Data'!$I$11,0,10*ROW('Sanitation Data'!I48))),'Data Summary'!DM54="Yes"),OFFSET('Sanitation Data'!$I$11,0,10*ROW('Sanitation Data'!I48)),NA())</f>
        <v>#N/A</v>
      </c>
      <c r="AY54" s="526" t="e">
        <f ca="1">+IF(AND(ISNUMBER(OFFSET('Sanitation Data'!$I$12,0,10*ROW('Sanitation Data'!I48))),'Data Summary'!DN54="Yes"),OFFSET('Sanitation Data'!$I$12,0,10*ROW('Sanitation Data'!I48)),NA())</f>
        <v>#N/A</v>
      </c>
      <c r="AZ54" s="527" t="e">
        <f ca="1">+IF(AND(ISNUMBER(OFFSET('Hygiene Data'!$D$5,0,10*ROW('Hygiene Data'!D48))),'Data Summary'!DO54="Yes"),OFFSET('Hygiene Data'!$D$5,0,10*ROW('Hygiene Data'!D48)),NA())</f>
        <v>#N/A</v>
      </c>
      <c r="BA54" s="527" t="e">
        <f ca="1">+IF(AND(ISNUMBER(OFFSET('Hygiene Data'!$D$7,0,10*ROW('Hygiene Data'!D48))),'Data Summary'!DP54="Yes"),OFFSET('Hygiene Data'!$D$7,0,10*ROW('Hygiene Data'!D48)),NA())</f>
        <v>#N/A</v>
      </c>
      <c r="BB54" s="527" t="e">
        <f ca="1">+IF(AND(ISNUMBER(OFFSET('Hygiene Data'!$D$9,0,10*ROW('Hygiene Data'!D48))),'Data Summary'!DQ54="Yes"),OFFSET('Hygiene Data'!$D$9,0,10*ROW('Hygiene Data'!D48)),NA())</f>
        <v>#N/A</v>
      </c>
      <c r="BC54" s="527" t="e">
        <f ca="1">+IF(AND(ISNUMBER(OFFSET('Hygiene Data'!$E$5,0,10*ROW('Hygiene Data'!E48))),'Data Summary'!DR54="Yes"),OFFSET('Hygiene Data'!$E$5,0,10*ROW('Hygiene Data'!E48)),NA())</f>
        <v>#N/A</v>
      </c>
      <c r="BD54" s="527" t="e">
        <f ca="1">+IF(AND(ISNUMBER(OFFSET('Hygiene Data'!$E$7,0,10*ROW('Hygiene Data'!E48))),'Data Summary'!DS54="Yes"),OFFSET('Hygiene Data'!$E$7,0,10*ROW('Hygiene Data'!E48)),NA())</f>
        <v>#N/A</v>
      </c>
      <c r="BE54" s="527" t="e">
        <f ca="1">+IF(AND(ISNUMBER(OFFSET('Hygiene Data'!$E$9,0,10*ROW('Hygiene Data'!E48))),'Data Summary'!DT54="Yes"),OFFSET('Hygiene Data'!$E$9,0,10*ROW('Hygiene Data'!E48)),NA())</f>
        <v>#N/A</v>
      </c>
      <c r="BF54" s="527" t="e">
        <f ca="1">+IF(AND(ISNUMBER(OFFSET('Hygiene Data'!$F$5,0,10*ROW('Hygiene Data'!F48))),'Data Summary'!DU54="Yes"),OFFSET('Hygiene Data'!$F$5,0,10*ROW('Hygiene Data'!F48)),NA())</f>
        <v>#N/A</v>
      </c>
      <c r="BG54" s="527" t="e">
        <f ca="1">+IF(AND(ISNUMBER(OFFSET('Hygiene Data'!$F$7,0,10*ROW('Hygiene Data'!F48))),'Data Summary'!DV54="Yes"),OFFSET('Hygiene Data'!$F$7,0,10*ROW('Hygiene Data'!F48)),NA())</f>
        <v>#N/A</v>
      </c>
      <c r="BH54" s="527" t="e">
        <f ca="1">+IF(AND(ISNUMBER(OFFSET('Hygiene Data'!$F$9,0,10*ROW('Hygiene Data'!F48))),'Data Summary'!DW54="Yes"),OFFSET('Hygiene Data'!$F$9,0,10*ROW('Hygiene Data'!F48)),NA())</f>
        <v>#N/A</v>
      </c>
      <c r="BI54" s="527" t="e">
        <f ca="1">+IF(AND(ISNUMBER(OFFSET('Hygiene Data'!$G$5,0,10*ROW('Hygiene Data'!G48))),'Data Summary'!DX54="Yes"),OFFSET('Hygiene Data'!$G$5,0,10*ROW('Hygiene Data'!G48)),NA())</f>
        <v>#N/A</v>
      </c>
      <c r="BJ54" s="527" t="e">
        <f ca="1">+IF(AND(ISNUMBER(OFFSET('Hygiene Data'!$G$7,0,10*ROW('Hygiene Data'!G48))),'Data Summary'!DY54="Yes"),OFFSET('Hygiene Data'!$G$7,0,10*ROW('Hygiene Data'!G48)),NA())</f>
        <v>#N/A</v>
      </c>
      <c r="BK54" s="527" t="e">
        <f ca="1">+IF(AND(ISNUMBER(OFFSET('Hygiene Data'!$G$9,0,10*ROW('Hygiene Data'!G48))),'Data Summary'!DZ54="Yes"),OFFSET('Hygiene Data'!$G$9,0,10*ROW('Hygiene Data'!G48)),NA())</f>
        <v>#N/A</v>
      </c>
      <c r="BL54" s="527" t="e">
        <f ca="1">+IF(AND(ISNUMBER(OFFSET('Hygiene Data'!$H$5,0,10*ROW('Hygiene Data'!H48))),'Data Summary'!EA54="Yes"),OFFSET('Hygiene Data'!$H$5,0,10*ROW('Hygiene Data'!H48)),NA())</f>
        <v>#N/A</v>
      </c>
      <c r="BM54" s="527" t="e">
        <f ca="1">+IF(AND(ISNUMBER(OFFSET('Hygiene Data'!$H$7,0,10*ROW('Hygiene Data'!H48))),'Data Summary'!EB54="Yes"),OFFSET('Hygiene Data'!$H$7,0,10*ROW('Hygiene Data'!H48)),NA())</f>
        <v>#N/A</v>
      </c>
      <c r="BN54" s="527" t="e">
        <f ca="1">+IF(AND(ISNUMBER(OFFSET('Hygiene Data'!$H$9,0,10*ROW('Hygiene Data'!H48))),'Data Summary'!EC54="Yes"),OFFSET('Hygiene Data'!$H$9,0,10*ROW('Hygiene Data'!H48)),NA())</f>
        <v>#N/A</v>
      </c>
      <c r="BO54" s="527" t="e">
        <f ca="1">+IF(AND(ISNUMBER(OFFSET('Hygiene Data'!$I$5,0,10*ROW('Hygiene Data'!I48))),'Data Summary'!ED54="Yes"),OFFSET('Hygiene Data'!$I$5,0,10*ROW('Hygiene Data'!I48)),NA())</f>
        <v>#N/A</v>
      </c>
      <c r="BP54" s="527" t="e">
        <f ca="1">+IF(AND(ISNUMBER(OFFSET('Hygiene Data'!$I$7,0,10*ROW('Hygiene Data'!I48))),'Data Summary'!EE54="Yes"),OFFSET('Hygiene Data'!$I$7,0,10*ROW('Hygiene Data'!I48)),NA())</f>
        <v>#N/A</v>
      </c>
      <c r="BQ54" s="527" t="e">
        <f ca="1">+IF(AND(ISNUMBER(OFFSET('Hygiene Data'!$I$9,0,10*ROW('Hygiene Data'!I48))),'Data Summary'!EF54="Yes"),OFFSET('Hygiene Data'!$I$9,0,10*ROW('Hygiene Data'!I48)),NA())</f>
        <v>#N/A</v>
      </c>
    </row>
    <row r="55" spans="1:69" x14ac:dyDescent="0.25">
      <c r="A55" s="523" t="e">
        <f ca="1">+RIGHT('Data Summary'!A55,LEN('Data Summary'!A55)-9)</f>
        <v>#VALUE!</v>
      </c>
      <c r="B55" s="497" t="str">
        <f ca="1">+IF(ISTEXT('Data Summary'!B55),'Data Summary'!B55,"")</f>
        <v/>
      </c>
      <c r="C55" s="524" t="e">
        <f ca="1">+VALUE('Data Summary'!C55)</f>
        <v>#VALUE!</v>
      </c>
      <c r="D55" s="525" t="e">
        <f ca="1">+IF(AND(ISNUMBER(OFFSET('Water Data'!$D$4,0,10*ROW('Water Data'!D49))),'Data Summary'!BS55="Yes"),100-OFFSET('Water Data'!$D$4,0,10*ROW('Water Data'!D49)),NA())</f>
        <v>#N/A</v>
      </c>
      <c r="E55" s="525" t="e">
        <f ca="1">+IF(AND(ISNUMBER(OFFSET('Water Data'!$D$6,0,10*ROW('Water Data'!D49))),'Data Summary'!BT55="Yes"),OFFSET('Water Data'!$D$6,0,10*ROW('Water Data'!D49)),NA())</f>
        <v>#N/A</v>
      </c>
      <c r="F55" s="525" t="e">
        <f ca="1">+IF(AND(ISNUMBER(OFFSET('Water Data'!$D$9,0,10*ROW('Water Data'!D49))),'Data Summary'!BU55="Yes"),OFFSET('Water Data'!$D$9,0,10*ROW('Water Data'!D49)),NA())</f>
        <v>#N/A</v>
      </c>
      <c r="G55" s="525" t="e">
        <f ca="1">+IF(AND(ISNUMBER(OFFSET('Water Data'!$E$4,0,10*ROW('Water Data'!E49))),'Data Summary'!BV55="Yes"),100-OFFSET('Water Data'!$E$4,0,10*ROW('Water Data'!E49)),NA())</f>
        <v>#N/A</v>
      </c>
      <c r="H55" s="525" t="e">
        <f ca="1">+IF(AND(ISNUMBER(OFFSET('Water Data'!$E$6,0,10*ROW('Water Data'!E49))),'Data Summary'!BW55="Yes"),OFFSET('Water Data'!$E$6,0,10*ROW('Water Data'!E49)),NA())</f>
        <v>#N/A</v>
      </c>
      <c r="I55" s="525" t="e">
        <f ca="1">+IF(AND(ISNUMBER(OFFSET('Water Data'!$E$9,0,10*ROW('Water Data'!E49))),'Data Summary'!BX55="Yes"),OFFSET('Water Data'!$E$9,0,10*ROW('Water Data'!E49)),NA())</f>
        <v>#N/A</v>
      </c>
      <c r="J55" s="525" t="e">
        <f ca="1">+IF(AND(ISNUMBER(OFFSET('Water Data'!$F$4,0,10*ROW('Water Data'!F49))),'Data Summary'!BY55="Yes"),100-OFFSET('Water Data'!$F$4,0,10*ROW('Water Data'!F49)),NA())</f>
        <v>#N/A</v>
      </c>
      <c r="K55" s="525" t="e">
        <f ca="1">+IF(AND(ISNUMBER(OFFSET('Water Data'!$F$6,0,10*ROW('Water Data'!F49))),'Data Summary'!BZ55="Yes"),OFFSET('Water Data'!$F$6,0,10*ROW('Water Data'!F49)),NA())</f>
        <v>#N/A</v>
      </c>
      <c r="L55" s="525" t="e">
        <f ca="1">+IF(AND(ISNUMBER(OFFSET('Water Data'!$F$9,0,10*ROW('Water Data'!F49))),'Data Summary'!CA55="Yes"),OFFSET('Water Data'!$F$9,0,10*ROW('Water Data'!F49)),NA())</f>
        <v>#N/A</v>
      </c>
      <c r="M55" s="525" t="e">
        <f ca="1">+IF(AND(ISNUMBER(OFFSET('Water Data'!$G$4,0,10*ROW('Water Data'!G49))),'Data Summary'!CB55="Yes"),100-OFFSET('Water Data'!$G$4,0,10*ROW('Water Data'!G49)),NA())</f>
        <v>#N/A</v>
      </c>
      <c r="N55" s="525" t="e">
        <f ca="1">+IF(AND(ISNUMBER(OFFSET('Water Data'!$G$6,0,10*ROW('Water Data'!G49))),'Data Summary'!CC55="Yes"),OFFSET('Water Data'!$G$6,0,10*ROW('Water Data'!G49)),NA())</f>
        <v>#N/A</v>
      </c>
      <c r="O55" s="525" t="e">
        <f ca="1">+IF(AND(ISNUMBER(OFFSET('Water Data'!$G$9,0,10*ROW('Water Data'!G49))),'Data Summary'!CD55="Yes"),OFFSET('Water Data'!$G$9,0,10*ROW('Water Data'!G49)),NA())</f>
        <v>#N/A</v>
      </c>
      <c r="P55" s="525" t="e">
        <f ca="1">+IF(AND(ISNUMBER(OFFSET('Water Data'!$H$4,0,10*ROW('Water Data'!H49))),'Data Summary'!CE55="Yes"),100-OFFSET('Water Data'!$H$4,0,10*ROW('Water Data'!H49)),NA())</f>
        <v>#N/A</v>
      </c>
      <c r="Q55" s="525" t="e">
        <f ca="1">+IF(AND(ISNUMBER(OFFSET('Water Data'!$H$6,0,10*ROW('Water Data'!H49))),'Data Summary'!CF55="Yes"),OFFSET('Water Data'!$H$6,0,10*ROW('Water Data'!H49)),NA())</f>
        <v>#N/A</v>
      </c>
      <c r="R55" s="525" t="e">
        <f ca="1">+IF(AND(ISNUMBER(OFFSET('Water Data'!$H$9,0,10*ROW('Water Data'!H49))),'Data Summary'!CG55="Yes"),OFFSET('Water Data'!$H$9,0,10*ROW('Water Data'!H49)),NA())</f>
        <v>#N/A</v>
      </c>
      <c r="S55" s="525" t="e">
        <f ca="1">+IF(AND(ISNUMBER(OFFSET('Water Data'!$I$4,0,10*ROW('Water Data'!I49))),'Data Summary'!CH55="Yes"),100-OFFSET('Water Data'!$I$4,0,10*ROW('Water Data'!I49)),NA())</f>
        <v>#N/A</v>
      </c>
      <c r="T55" s="525" t="e">
        <f ca="1">+IF(AND(ISNUMBER(OFFSET('Water Data'!$I$6,0,10*ROW('Water Data'!I49))),'Data Summary'!CI55="Yes"),OFFSET('Water Data'!$I$6,0,10*ROW('Water Data'!I49)),NA())</f>
        <v>#N/A</v>
      </c>
      <c r="U55" s="525" t="e">
        <f ca="1">+IF(AND(ISNUMBER(OFFSET('Water Data'!$I$9,0,10*ROW('Water Data'!I49))),'Data Summary'!CJ55="Yes"),OFFSET('Water Data'!$I$9,0,10*ROW('Water Data'!I49)),NA())</f>
        <v>#N/A</v>
      </c>
      <c r="V55" s="526" t="e">
        <f ca="1">+IF(AND(ISNUMBER(OFFSET('Sanitation Data'!$D$4,0,10*ROW('Sanitation Data'!D49))),'Data Summary'!CK55="Yes"),100-OFFSET('Sanitation Data'!$D$4,0,10*ROW('Sanitation Data'!D49)),NA())</f>
        <v>#N/A</v>
      </c>
      <c r="W55" s="526" t="e">
        <f ca="1">+IF(AND(ISNUMBER(OFFSET('Sanitation Data'!$D$6,0,10*ROW('Sanitation Data'!D49))),'Data Summary'!CL55="Yes"),OFFSET('Sanitation Data'!$D$6,0,10*ROW('Sanitation Data'!D49)),NA())</f>
        <v>#N/A</v>
      </c>
      <c r="X55" s="526" t="e">
        <f ca="1">+IF(AND(ISNUMBER(OFFSET('Sanitation Data'!$D$10,0,10*ROW('Sanitation Data'!D49))),'Data Summary'!CM55="Yes"),OFFSET('Sanitation Data'!$D$10,0,10*ROW('Sanitation Data'!D49)),NA())</f>
        <v>#N/A</v>
      </c>
      <c r="Y55" s="526" t="e">
        <f ca="1">+IF(AND(ISNUMBER(OFFSET('Sanitation Data'!$D$11,0,10*ROW('Sanitation Data'!D49))),'Data Summary'!CN55="Yes"),OFFSET('Sanitation Data'!$D$11,0,10*ROW('Sanitation Data'!D49)),NA())</f>
        <v>#N/A</v>
      </c>
      <c r="Z55" s="526" t="e">
        <f ca="1">+IF(AND(ISNUMBER(OFFSET('Sanitation Data'!$D$12,0,10*ROW('Sanitation Data'!D49))),'Data Summary'!CO55="Yes"),OFFSET('Sanitation Data'!$D$12,0,10*ROW('Sanitation Data'!D49)),NA())</f>
        <v>#N/A</v>
      </c>
      <c r="AA55" s="526" t="e">
        <f ca="1">+IF(AND(ISNUMBER(OFFSET('Sanitation Data'!$E$4,0,10*ROW('Sanitation Data'!E49))),'Data Summary'!CP55="Yes"),100-OFFSET('Sanitation Data'!$E$4,0,10*ROW('Sanitation Data'!E49)),NA())</f>
        <v>#N/A</v>
      </c>
      <c r="AB55" s="526" t="e">
        <f ca="1">+IF(AND(ISNUMBER(OFFSET('Sanitation Data'!$E$6,0,10*ROW('Sanitation Data'!E49))),'Data Summary'!CQ55="Yes"),OFFSET('Sanitation Data'!$E$6,0,10*ROW('Sanitation Data'!E49)),NA())</f>
        <v>#N/A</v>
      </c>
      <c r="AC55" s="526" t="e">
        <f ca="1">+IF(AND(ISNUMBER(OFFSET('Sanitation Data'!$E$10,0,10*ROW('Sanitation Data'!E49))),'Data Summary'!CR55="Yes"),OFFSET('Sanitation Data'!$E$10,0,10*ROW('Sanitation Data'!E49)),NA())</f>
        <v>#N/A</v>
      </c>
      <c r="AD55" s="526" t="e">
        <f ca="1">+IF(AND(ISNUMBER(OFFSET('Sanitation Data'!$E$11,0,10*ROW('Sanitation Data'!E49))),'Data Summary'!CS55="Yes"),OFFSET('Sanitation Data'!$E$11,0,10*ROW('Sanitation Data'!E49)),NA())</f>
        <v>#N/A</v>
      </c>
      <c r="AE55" s="526" t="e">
        <f ca="1">+IF(AND(ISNUMBER(OFFSET('Sanitation Data'!$E$12,0,10*ROW('Sanitation Data'!E49))),'Data Summary'!CT55="Yes"),OFFSET('Sanitation Data'!$E$12,0,10*ROW('Sanitation Data'!E49)),NA())</f>
        <v>#N/A</v>
      </c>
      <c r="AF55" s="526" t="e">
        <f ca="1">+IF(AND(ISNUMBER(OFFSET('Sanitation Data'!$F$4,0,10*ROW('Sanitation Data'!F49))),'Data Summary'!CU55="Yes"),100-OFFSET('Sanitation Data'!$F$4,0,10*ROW('Sanitation Data'!F49)),NA())</f>
        <v>#N/A</v>
      </c>
      <c r="AG55" s="526" t="e">
        <f ca="1">+IF(AND(ISNUMBER(OFFSET('Sanitation Data'!$F$6,0,10*ROW('Sanitation Data'!F49))),'Data Summary'!CV55="Yes"),OFFSET('Sanitation Data'!$F$6,0,10*ROW('Sanitation Data'!F49)),NA())</f>
        <v>#N/A</v>
      </c>
      <c r="AH55" s="526" t="e">
        <f ca="1">+IF(AND(ISNUMBER(OFFSET('Sanitation Data'!$F$10,0,10*ROW('Sanitation Data'!F49))),'Data Summary'!CW55="Yes"),OFFSET('Sanitation Data'!$F$10,0,10*ROW('Sanitation Data'!F49)),NA())</f>
        <v>#N/A</v>
      </c>
      <c r="AI55" s="526" t="e">
        <f ca="1">+IF(AND(ISNUMBER(OFFSET('Sanitation Data'!$F$11,0,10*ROW('Sanitation Data'!F49))),'Data Summary'!CX55="Yes"),OFFSET('Sanitation Data'!$F$11,0,10*ROW('Sanitation Data'!F49)),NA())</f>
        <v>#N/A</v>
      </c>
      <c r="AJ55" s="526" t="e">
        <f ca="1">+IF(AND(ISNUMBER(OFFSET('Sanitation Data'!$F$12,0,10*ROW('Sanitation Data'!F49))),'Data Summary'!CY55="Yes"),OFFSET('Sanitation Data'!$F$12,0,10*ROW('Sanitation Data'!F49)),NA())</f>
        <v>#N/A</v>
      </c>
      <c r="AK55" s="526" t="e">
        <f ca="1">+IF(AND(ISNUMBER(OFFSET('Sanitation Data'!$G$4,0,10*ROW('Sanitation Data'!G49))),'Data Summary'!CZ55="Yes"),100-OFFSET('Sanitation Data'!$G$4,0,10*ROW('Sanitation Data'!G49)),NA())</f>
        <v>#N/A</v>
      </c>
      <c r="AL55" s="526" t="e">
        <f ca="1">+IF(AND(ISNUMBER(OFFSET('Sanitation Data'!$G$6,0,10*ROW('Sanitation Data'!G49))),'Data Summary'!DA55="Yes"),OFFSET('Sanitation Data'!$G$6,0,10*ROW('Sanitation Data'!G49)),NA())</f>
        <v>#N/A</v>
      </c>
      <c r="AM55" s="526" t="e">
        <f ca="1">+IF(AND(ISNUMBER(OFFSET('Sanitation Data'!$G$10,0,10*ROW('Sanitation Data'!G49))),'Data Summary'!DB55="Yes"),OFFSET('Sanitation Data'!$G$10,0,10*ROW('Sanitation Data'!G49)),NA())</f>
        <v>#N/A</v>
      </c>
      <c r="AN55" s="526" t="e">
        <f ca="1">+IF(AND(ISNUMBER(OFFSET('Sanitation Data'!$G$11,0,10*ROW('Sanitation Data'!G49))),'Data Summary'!DC55="Yes"),OFFSET('Sanitation Data'!$G$11,0,10*ROW('Sanitation Data'!G49)),NA())</f>
        <v>#N/A</v>
      </c>
      <c r="AO55" s="526" t="e">
        <f ca="1">+IF(AND(ISNUMBER(OFFSET('Sanitation Data'!$G$12,0,10*ROW('Sanitation Data'!G49))),'Data Summary'!DD55="Yes"),OFFSET('Sanitation Data'!$G$12,0,10*ROW('Sanitation Data'!G49)),NA())</f>
        <v>#N/A</v>
      </c>
      <c r="AP55" s="526" t="e">
        <f ca="1">+IF(AND(ISNUMBER(OFFSET('Sanitation Data'!$H$4,0,10*ROW('Sanitation Data'!H49))),'Data Summary'!DE55="Yes"),100-OFFSET('Sanitation Data'!$H$4,0,10*ROW('Sanitation Data'!H49)),NA())</f>
        <v>#N/A</v>
      </c>
      <c r="AQ55" s="526" t="e">
        <f ca="1">+IF(AND(ISNUMBER(OFFSET('Sanitation Data'!$H$6,0,10*ROW('Sanitation Data'!H49))),'Data Summary'!DF55="Yes"),OFFSET('Sanitation Data'!$H$6,0,10*ROW('Sanitation Data'!H49)),NA())</f>
        <v>#N/A</v>
      </c>
      <c r="AR55" s="526" t="e">
        <f ca="1">+IF(AND(ISNUMBER(OFFSET('Sanitation Data'!$H$10,0,10*ROW('Sanitation Data'!H49))),'Data Summary'!DG55="Yes"),OFFSET('Sanitation Data'!$H$10,0,10*ROW('Sanitation Data'!H49)),NA())</f>
        <v>#N/A</v>
      </c>
      <c r="AS55" s="526" t="e">
        <f ca="1">+IF(AND(ISNUMBER(OFFSET('Sanitation Data'!$H$11,0,10*ROW('Sanitation Data'!H49))),'Data Summary'!DH55="Yes"),OFFSET('Sanitation Data'!$H$11,0,10*ROW('Sanitation Data'!H49)),NA())</f>
        <v>#N/A</v>
      </c>
      <c r="AT55" s="526" t="e">
        <f ca="1">+IF(AND(ISNUMBER(OFFSET('Sanitation Data'!$H$12,0,10*ROW('Sanitation Data'!H49))),'Data Summary'!DI55="Yes"),OFFSET('Sanitation Data'!$H$12,0,10*ROW('Sanitation Data'!H49)),NA())</f>
        <v>#N/A</v>
      </c>
      <c r="AU55" s="526" t="e">
        <f ca="1">+IF(AND(ISNUMBER(OFFSET('Sanitation Data'!$I$4,0,10*ROW('Sanitation Data'!I49))),'Data Summary'!DJ55="Yes"),100-OFFSET('Sanitation Data'!$I$4,0,10*ROW('Sanitation Data'!I49)),NA())</f>
        <v>#N/A</v>
      </c>
      <c r="AV55" s="526" t="e">
        <f ca="1">+IF(AND(ISNUMBER(OFFSET('Sanitation Data'!$I$6,0,10*ROW('Sanitation Data'!I49))),'Data Summary'!DK55="Yes"),OFFSET('Sanitation Data'!$I$6,0,10*ROW('Sanitation Data'!I49)),NA())</f>
        <v>#N/A</v>
      </c>
      <c r="AW55" s="526" t="e">
        <f ca="1">+IF(AND(ISNUMBER(OFFSET('Sanitation Data'!$I$10,0,10*ROW('Sanitation Data'!I49))),'Data Summary'!DL55="Yes"),OFFSET('Sanitation Data'!$I$10,0,10*ROW('Sanitation Data'!I49)),NA())</f>
        <v>#N/A</v>
      </c>
      <c r="AX55" s="526" t="e">
        <f ca="1">+IF(AND(ISNUMBER(OFFSET('Sanitation Data'!$I$11,0,10*ROW('Sanitation Data'!I49))),'Data Summary'!DM55="Yes"),OFFSET('Sanitation Data'!$I$11,0,10*ROW('Sanitation Data'!I49)),NA())</f>
        <v>#N/A</v>
      </c>
      <c r="AY55" s="526" t="e">
        <f ca="1">+IF(AND(ISNUMBER(OFFSET('Sanitation Data'!$I$12,0,10*ROW('Sanitation Data'!I49))),'Data Summary'!DN55="Yes"),OFFSET('Sanitation Data'!$I$12,0,10*ROW('Sanitation Data'!I49)),NA())</f>
        <v>#N/A</v>
      </c>
      <c r="AZ55" s="527" t="e">
        <f ca="1">+IF(AND(ISNUMBER(OFFSET('Hygiene Data'!$D$5,0,10*ROW('Hygiene Data'!D49))),'Data Summary'!DO55="Yes"),OFFSET('Hygiene Data'!$D$5,0,10*ROW('Hygiene Data'!D49)),NA())</f>
        <v>#N/A</v>
      </c>
      <c r="BA55" s="527" t="e">
        <f ca="1">+IF(AND(ISNUMBER(OFFSET('Hygiene Data'!$D$7,0,10*ROW('Hygiene Data'!D49))),'Data Summary'!DP55="Yes"),OFFSET('Hygiene Data'!$D$7,0,10*ROW('Hygiene Data'!D49)),NA())</f>
        <v>#N/A</v>
      </c>
      <c r="BB55" s="527" t="e">
        <f ca="1">+IF(AND(ISNUMBER(OFFSET('Hygiene Data'!$D$9,0,10*ROW('Hygiene Data'!D49))),'Data Summary'!DQ55="Yes"),OFFSET('Hygiene Data'!$D$9,0,10*ROW('Hygiene Data'!D49)),NA())</f>
        <v>#N/A</v>
      </c>
      <c r="BC55" s="527" t="e">
        <f ca="1">+IF(AND(ISNUMBER(OFFSET('Hygiene Data'!$E$5,0,10*ROW('Hygiene Data'!E49))),'Data Summary'!DR55="Yes"),OFFSET('Hygiene Data'!$E$5,0,10*ROW('Hygiene Data'!E49)),NA())</f>
        <v>#N/A</v>
      </c>
      <c r="BD55" s="527" t="e">
        <f ca="1">+IF(AND(ISNUMBER(OFFSET('Hygiene Data'!$E$7,0,10*ROW('Hygiene Data'!E49))),'Data Summary'!DS55="Yes"),OFFSET('Hygiene Data'!$E$7,0,10*ROW('Hygiene Data'!E49)),NA())</f>
        <v>#N/A</v>
      </c>
      <c r="BE55" s="527" t="e">
        <f ca="1">+IF(AND(ISNUMBER(OFFSET('Hygiene Data'!$E$9,0,10*ROW('Hygiene Data'!E49))),'Data Summary'!DT55="Yes"),OFFSET('Hygiene Data'!$E$9,0,10*ROW('Hygiene Data'!E49)),NA())</f>
        <v>#N/A</v>
      </c>
      <c r="BF55" s="527" t="e">
        <f ca="1">+IF(AND(ISNUMBER(OFFSET('Hygiene Data'!$F$5,0,10*ROW('Hygiene Data'!F49))),'Data Summary'!DU55="Yes"),OFFSET('Hygiene Data'!$F$5,0,10*ROW('Hygiene Data'!F49)),NA())</f>
        <v>#N/A</v>
      </c>
      <c r="BG55" s="527" t="e">
        <f ca="1">+IF(AND(ISNUMBER(OFFSET('Hygiene Data'!$F$7,0,10*ROW('Hygiene Data'!F49))),'Data Summary'!DV55="Yes"),OFFSET('Hygiene Data'!$F$7,0,10*ROW('Hygiene Data'!F49)),NA())</f>
        <v>#N/A</v>
      </c>
      <c r="BH55" s="527" t="e">
        <f ca="1">+IF(AND(ISNUMBER(OFFSET('Hygiene Data'!$F$9,0,10*ROW('Hygiene Data'!F49))),'Data Summary'!DW55="Yes"),OFFSET('Hygiene Data'!$F$9,0,10*ROW('Hygiene Data'!F49)),NA())</f>
        <v>#N/A</v>
      </c>
      <c r="BI55" s="527" t="e">
        <f ca="1">+IF(AND(ISNUMBER(OFFSET('Hygiene Data'!$G$5,0,10*ROW('Hygiene Data'!G49))),'Data Summary'!DX55="Yes"),OFFSET('Hygiene Data'!$G$5,0,10*ROW('Hygiene Data'!G49)),NA())</f>
        <v>#N/A</v>
      </c>
      <c r="BJ55" s="527" t="e">
        <f ca="1">+IF(AND(ISNUMBER(OFFSET('Hygiene Data'!$G$7,0,10*ROW('Hygiene Data'!G49))),'Data Summary'!DY55="Yes"),OFFSET('Hygiene Data'!$G$7,0,10*ROW('Hygiene Data'!G49)),NA())</f>
        <v>#N/A</v>
      </c>
      <c r="BK55" s="527" t="e">
        <f ca="1">+IF(AND(ISNUMBER(OFFSET('Hygiene Data'!$G$9,0,10*ROW('Hygiene Data'!G49))),'Data Summary'!DZ55="Yes"),OFFSET('Hygiene Data'!$G$9,0,10*ROW('Hygiene Data'!G49)),NA())</f>
        <v>#N/A</v>
      </c>
      <c r="BL55" s="527" t="e">
        <f ca="1">+IF(AND(ISNUMBER(OFFSET('Hygiene Data'!$H$5,0,10*ROW('Hygiene Data'!H49))),'Data Summary'!EA55="Yes"),OFFSET('Hygiene Data'!$H$5,0,10*ROW('Hygiene Data'!H49)),NA())</f>
        <v>#N/A</v>
      </c>
      <c r="BM55" s="527" t="e">
        <f ca="1">+IF(AND(ISNUMBER(OFFSET('Hygiene Data'!$H$7,0,10*ROW('Hygiene Data'!H49))),'Data Summary'!EB55="Yes"),OFFSET('Hygiene Data'!$H$7,0,10*ROW('Hygiene Data'!H49)),NA())</f>
        <v>#N/A</v>
      </c>
      <c r="BN55" s="527" t="e">
        <f ca="1">+IF(AND(ISNUMBER(OFFSET('Hygiene Data'!$H$9,0,10*ROW('Hygiene Data'!H49))),'Data Summary'!EC55="Yes"),OFFSET('Hygiene Data'!$H$9,0,10*ROW('Hygiene Data'!H49)),NA())</f>
        <v>#N/A</v>
      </c>
      <c r="BO55" s="527" t="e">
        <f ca="1">+IF(AND(ISNUMBER(OFFSET('Hygiene Data'!$I$5,0,10*ROW('Hygiene Data'!I49))),'Data Summary'!ED55="Yes"),OFFSET('Hygiene Data'!$I$5,0,10*ROW('Hygiene Data'!I49)),NA())</f>
        <v>#N/A</v>
      </c>
      <c r="BP55" s="527" t="e">
        <f ca="1">+IF(AND(ISNUMBER(OFFSET('Hygiene Data'!$I$7,0,10*ROW('Hygiene Data'!I49))),'Data Summary'!EE55="Yes"),OFFSET('Hygiene Data'!$I$7,0,10*ROW('Hygiene Data'!I49)),NA())</f>
        <v>#N/A</v>
      </c>
      <c r="BQ55" s="527" t="e">
        <f ca="1">+IF(AND(ISNUMBER(OFFSET('Hygiene Data'!$I$9,0,10*ROW('Hygiene Data'!I49))),'Data Summary'!EF55="Yes"),OFFSET('Hygiene Data'!$I$9,0,10*ROW('Hygiene Data'!I49)),NA())</f>
        <v>#N/A</v>
      </c>
    </row>
    <row r="56" spans="1:69" x14ac:dyDescent="0.25">
      <c r="A56" s="523" t="e">
        <f ca="1">+RIGHT('Data Summary'!A56,LEN('Data Summary'!A56)-9)</f>
        <v>#VALUE!</v>
      </c>
      <c r="B56" s="497" t="str">
        <f ca="1">+IF(ISTEXT('Data Summary'!B56),'Data Summary'!B56,"")</f>
        <v/>
      </c>
      <c r="C56" s="524" t="e">
        <f ca="1">+VALUE('Data Summary'!C56)</f>
        <v>#VALUE!</v>
      </c>
      <c r="D56" s="525" t="e">
        <f ca="1">+IF(AND(ISNUMBER(OFFSET('Water Data'!$D$4,0,10*ROW('Water Data'!D50))),'Data Summary'!BS56="Yes"),100-OFFSET('Water Data'!$D$4,0,10*ROW('Water Data'!D50)),NA())</f>
        <v>#N/A</v>
      </c>
      <c r="E56" s="525" t="e">
        <f ca="1">+IF(AND(ISNUMBER(OFFSET('Water Data'!$D$6,0,10*ROW('Water Data'!D50))),'Data Summary'!BT56="Yes"),OFFSET('Water Data'!$D$6,0,10*ROW('Water Data'!D50)),NA())</f>
        <v>#N/A</v>
      </c>
      <c r="F56" s="525" t="e">
        <f ca="1">+IF(AND(ISNUMBER(OFFSET('Water Data'!$D$9,0,10*ROW('Water Data'!D50))),'Data Summary'!BU56="Yes"),OFFSET('Water Data'!$D$9,0,10*ROW('Water Data'!D50)),NA())</f>
        <v>#N/A</v>
      </c>
      <c r="G56" s="525" t="e">
        <f ca="1">+IF(AND(ISNUMBER(OFFSET('Water Data'!$E$4,0,10*ROW('Water Data'!E50))),'Data Summary'!BV56="Yes"),100-OFFSET('Water Data'!$E$4,0,10*ROW('Water Data'!E50)),NA())</f>
        <v>#N/A</v>
      </c>
      <c r="H56" s="525" t="e">
        <f ca="1">+IF(AND(ISNUMBER(OFFSET('Water Data'!$E$6,0,10*ROW('Water Data'!E50))),'Data Summary'!BW56="Yes"),OFFSET('Water Data'!$E$6,0,10*ROW('Water Data'!E50)),NA())</f>
        <v>#N/A</v>
      </c>
      <c r="I56" s="525" t="e">
        <f ca="1">+IF(AND(ISNUMBER(OFFSET('Water Data'!$E$9,0,10*ROW('Water Data'!E50))),'Data Summary'!BX56="Yes"),OFFSET('Water Data'!$E$9,0,10*ROW('Water Data'!E50)),NA())</f>
        <v>#N/A</v>
      </c>
      <c r="J56" s="525" t="e">
        <f ca="1">+IF(AND(ISNUMBER(OFFSET('Water Data'!$F$4,0,10*ROW('Water Data'!F50))),'Data Summary'!BY56="Yes"),100-OFFSET('Water Data'!$F$4,0,10*ROW('Water Data'!F50)),NA())</f>
        <v>#N/A</v>
      </c>
      <c r="K56" s="525" t="e">
        <f ca="1">+IF(AND(ISNUMBER(OFFSET('Water Data'!$F$6,0,10*ROW('Water Data'!F50))),'Data Summary'!BZ56="Yes"),OFFSET('Water Data'!$F$6,0,10*ROW('Water Data'!F50)),NA())</f>
        <v>#N/A</v>
      </c>
      <c r="L56" s="525" t="e">
        <f ca="1">+IF(AND(ISNUMBER(OFFSET('Water Data'!$F$9,0,10*ROW('Water Data'!F50))),'Data Summary'!CA56="Yes"),OFFSET('Water Data'!$F$9,0,10*ROW('Water Data'!F50)),NA())</f>
        <v>#N/A</v>
      </c>
      <c r="M56" s="525" t="e">
        <f ca="1">+IF(AND(ISNUMBER(OFFSET('Water Data'!$G$4,0,10*ROW('Water Data'!G50))),'Data Summary'!CB56="Yes"),100-OFFSET('Water Data'!$G$4,0,10*ROW('Water Data'!G50)),NA())</f>
        <v>#N/A</v>
      </c>
      <c r="N56" s="525" t="e">
        <f ca="1">+IF(AND(ISNUMBER(OFFSET('Water Data'!$G$6,0,10*ROW('Water Data'!G50))),'Data Summary'!CC56="Yes"),OFFSET('Water Data'!$G$6,0,10*ROW('Water Data'!G50)),NA())</f>
        <v>#N/A</v>
      </c>
      <c r="O56" s="525" t="e">
        <f ca="1">+IF(AND(ISNUMBER(OFFSET('Water Data'!$G$9,0,10*ROW('Water Data'!G50))),'Data Summary'!CD56="Yes"),OFFSET('Water Data'!$G$9,0,10*ROW('Water Data'!G50)),NA())</f>
        <v>#N/A</v>
      </c>
      <c r="P56" s="525" t="e">
        <f ca="1">+IF(AND(ISNUMBER(OFFSET('Water Data'!$H$4,0,10*ROW('Water Data'!H50))),'Data Summary'!CE56="Yes"),100-OFFSET('Water Data'!$H$4,0,10*ROW('Water Data'!H50)),NA())</f>
        <v>#N/A</v>
      </c>
      <c r="Q56" s="525" t="e">
        <f ca="1">+IF(AND(ISNUMBER(OFFSET('Water Data'!$H$6,0,10*ROW('Water Data'!H50))),'Data Summary'!CF56="Yes"),OFFSET('Water Data'!$H$6,0,10*ROW('Water Data'!H50)),NA())</f>
        <v>#N/A</v>
      </c>
      <c r="R56" s="525" t="e">
        <f ca="1">+IF(AND(ISNUMBER(OFFSET('Water Data'!$H$9,0,10*ROW('Water Data'!H50))),'Data Summary'!CG56="Yes"),OFFSET('Water Data'!$H$9,0,10*ROW('Water Data'!H50)),NA())</f>
        <v>#N/A</v>
      </c>
      <c r="S56" s="525" t="e">
        <f ca="1">+IF(AND(ISNUMBER(OFFSET('Water Data'!$I$4,0,10*ROW('Water Data'!I50))),'Data Summary'!CH56="Yes"),100-OFFSET('Water Data'!$I$4,0,10*ROW('Water Data'!I50)),NA())</f>
        <v>#N/A</v>
      </c>
      <c r="T56" s="525" t="e">
        <f ca="1">+IF(AND(ISNUMBER(OFFSET('Water Data'!$I$6,0,10*ROW('Water Data'!I50))),'Data Summary'!CI56="Yes"),OFFSET('Water Data'!$I$6,0,10*ROW('Water Data'!I50)),NA())</f>
        <v>#N/A</v>
      </c>
      <c r="U56" s="525" t="e">
        <f ca="1">+IF(AND(ISNUMBER(OFFSET('Water Data'!$I$9,0,10*ROW('Water Data'!I50))),'Data Summary'!CJ56="Yes"),OFFSET('Water Data'!$I$9,0,10*ROW('Water Data'!I50)),NA())</f>
        <v>#N/A</v>
      </c>
      <c r="V56" s="526" t="e">
        <f ca="1">+IF(AND(ISNUMBER(OFFSET('Sanitation Data'!$D$4,0,10*ROW('Sanitation Data'!D50))),'Data Summary'!CK56="Yes"),100-OFFSET('Sanitation Data'!$D$4,0,10*ROW('Sanitation Data'!D50)),NA())</f>
        <v>#N/A</v>
      </c>
      <c r="W56" s="526" t="e">
        <f ca="1">+IF(AND(ISNUMBER(OFFSET('Sanitation Data'!$D$6,0,10*ROW('Sanitation Data'!D50))),'Data Summary'!CL56="Yes"),OFFSET('Sanitation Data'!$D$6,0,10*ROW('Sanitation Data'!D50)),NA())</f>
        <v>#N/A</v>
      </c>
      <c r="X56" s="526" t="e">
        <f ca="1">+IF(AND(ISNUMBER(OFFSET('Sanitation Data'!$D$10,0,10*ROW('Sanitation Data'!D50))),'Data Summary'!CM56="Yes"),OFFSET('Sanitation Data'!$D$10,0,10*ROW('Sanitation Data'!D50)),NA())</f>
        <v>#N/A</v>
      </c>
      <c r="Y56" s="526" t="e">
        <f ca="1">+IF(AND(ISNUMBER(OFFSET('Sanitation Data'!$D$11,0,10*ROW('Sanitation Data'!D50))),'Data Summary'!CN56="Yes"),OFFSET('Sanitation Data'!$D$11,0,10*ROW('Sanitation Data'!D50)),NA())</f>
        <v>#N/A</v>
      </c>
      <c r="Z56" s="526" t="e">
        <f ca="1">+IF(AND(ISNUMBER(OFFSET('Sanitation Data'!$D$12,0,10*ROW('Sanitation Data'!D50))),'Data Summary'!CO56="Yes"),OFFSET('Sanitation Data'!$D$12,0,10*ROW('Sanitation Data'!D50)),NA())</f>
        <v>#N/A</v>
      </c>
      <c r="AA56" s="526" t="e">
        <f ca="1">+IF(AND(ISNUMBER(OFFSET('Sanitation Data'!$E$4,0,10*ROW('Sanitation Data'!E50))),'Data Summary'!CP56="Yes"),100-OFFSET('Sanitation Data'!$E$4,0,10*ROW('Sanitation Data'!E50)),NA())</f>
        <v>#N/A</v>
      </c>
      <c r="AB56" s="526" t="e">
        <f ca="1">+IF(AND(ISNUMBER(OFFSET('Sanitation Data'!$E$6,0,10*ROW('Sanitation Data'!E50))),'Data Summary'!CQ56="Yes"),OFFSET('Sanitation Data'!$E$6,0,10*ROW('Sanitation Data'!E50)),NA())</f>
        <v>#N/A</v>
      </c>
      <c r="AC56" s="526" t="e">
        <f ca="1">+IF(AND(ISNUMBER(OFFSET('Sanitation Data'!$E$10,0,10*ROW('Sanitation Data'!E50))),'Data Summary'!CR56="Yes"),OFFSET('Sanitation Data'!$E$10,0,10*ROW('Sanitation Data'!E50)),NA())</f>
        <v>#N/A</v>
      </c>
      <c r="AD56" s="526" t="e">
        <f ca="1">+IF(AND(ISNUMBER(OFFSET('Sanitation Data'!$E$11,0,10*ROW('Sanitation Data'!E50))),'Data Summary'!CS56="Yes"),OFFSET('Sanitation Data'!$E$11,0,10*ROW('Sanitation Data'!E50)),NA())</f>
        <v>#N/A</v>
      </c>
      <c r="AE56" s="526" t="e">
        <f ca="1">+IF(AND(ISNUMBER(OFFSET('Sanitation Data'!$E$12,0,10*ROW('Sanitation Data'!E50))),'Data Summary'!CT56="Yes"),OFFSET('Sanitation Data'!$E$12,0,10*ROW('Sanitation Data'!E50)),NA())</f>
        <v>#N/A</v>
      </c>
      <c r="AF56" s="526" t="e">
        <f ca="1">+IF(AND(ISNUMBER(OFFSET('Sanitation Data'!$F$4,0,10*ROW('Sanitation Data'!F50))),'Data Summary'!CU56="Yes"),100-OFFSET('Sanitation Data'!$F$4,0,10*ROW('Sanitation Data'!F50)),NA())</f>
        <v>#N/A</v>
      </c>
      <c r="AG56" s="526" t="e">
        <f ca="1">+IF(AND(ISNUMBER(OFFSET('Sanitation Data'!$F$6,0,10*ROW('Sanitation Data'!F50))),'Data Summary'!CV56="Yes"),OFFSET('Sanitation Data'!$F$6,0,10*ROW('Sanitation Data'!F50)),NA())</f>
        <v>#N/A</v>
      </c>
      <c r="AH56" s="526" t="e">
        <f ca="1">+IF(AND(ISNUMBER(OFFSET('Sanitation Data'!$F$10,0,10*ROW('Sanitation Data'!F50))),'Data Summary'!CW56="Yes"),OFFSET('Sanitation Data'!$F$10,0,10*ROW('Sanitation Data'!F50)),NA())</f>
        <v>#N/A</v>
      </c>
      <c r="AI56" s="526" t="e">
        <f ca="1">+IF(AND(ISNUMBER(OFFSET('Sanitation Data'!$F$11,0,10*ROW('Sanitation Data'!F50))),'Data Summary'!CX56="Yes"),OFFSET('Sanitation Data'!$F$11,0,10*ROW('Sanitation Data'!F50)),NA())</f>
        <v>#N/A</v>
      </c>
      <c r="AJ56" s="526" t="e">
        <f ca="1">+IF(AND(ISNUMBER(OFFSET('Sanitation Data'!$F$12,0,10*ROW('Sanitation Data'!F50))),'Data Summary'!CY56="Yes"),OFFSET('Sanitation Data'!$F$12,0,10*ROW('Sanitation Data'!F50)),NA())</f>
        <v>#N/A</v>
      </c>
      <c r="AK56" s="526" t="e">
        <f ca="1">+IF(AND(ISNUMBER(OFFSET('Sanitation Data'!$G$4,0,10*ROW('Sanitation Data'!G50))),'Data Summary'!CZ56="Yes"),100-OFFSET('Sanitation Data'!$G$4,0,10*ROW('Sanitation Data'!G50)),NA())</f>
        <v>#N/A</v>
      </c>
      <c r="AL56" s="526" t="e">
        <f ca="1">+IF(AND(ISNUMBER(OFFSET('Sanitation Data'!$G$6,0,10*ROW('Sanitation Data'!G50))),'Data Summary'!DA56="Yes"),OFFSET('Sanitation Data'!$G$6,0,10*ROW('Sanitation Data'!G50)),NA())</f>
        <v>#N/A</v>
      </c>
      <c r="AM56" s="526" t="e">
        <f ca="1">+IF(AND(ISNUMBER(OFFSET('Sanitation Data'!$G$10,0,10*ROW('Sanitation Data'!G50))),'Data Summary'!DB56="Yes"),OFFSET('Sanitation Data'!$G$10,0,10*ROW('Sanitation Data'!G50)),NA())</f>
        <v>#N/A</v>
      </c>
      <c r="AN56" s="526" t="e">
        <f ca="1">+IF(AND(ISNUMBER(OFFSET('Sanitation Data'!$G$11,0,10*ROW('Sanitation Data'!G50))),'Data Summary'!DC56="Yes"),OFFSET('Sanitation Data'!$G$11,0,10*ROW('Sanitation Data'!G50)),NA())</f>
        <v>#N/A</v>
      </c>
      <c r="AO56" s="526" t="e">
        <f ca="1">+IF(AND(ISNUMBER(OFFSET('Sanitation Data'!$G$12,0,10*ROW('Sanitation Data'!G50))),'Data Summary'!DD56="Yes"),OFFSET('Sanitation Data'!$G$12,0,10*ROW('Sanitation Data'!G50)),NA())</f>
        <v>#N/A</v>
      </c>
      <c r="AP56" s="526" t="e">
        <f ca="1">+IF(AND(ISNUMBER(OFFSET('Sanitation Data'!$H$4,0,10*ROW('Sanitation Data'!H50))),'Data Summary'!DE56="Yes"),100-OFFSET('Sanitation Data'!$H$4,0,10*ROW('Sanitation Data'!H50)),NA())</f>
        <v>#N/A</v>
      </c>
      <c r="AQ56" s="526" t="e">
        <f ca="1">+IF(AND(ISNUMBER(OFFSET('Sanitation Data'!$H$6,0,10*ROW('Sanitation Data'!H50))),'Data Summary'!DF56="Yes"),OFFSET('Sanitation Data'!$H$6,0,10*ROW('Sanitation Data'!H50)),NA())</f>
        <v>#N/A</v>
      </c>
      <c r="AR56" s="526" t="e">
        <f ca="1">+IF(AND(ISNUMBER(OFFSET('Sanitation Data'!$H$10,0,10*ROW('Sanitation Data'!H50))),'Data Summary'!DG56="Yes"),OFFSET('Sanitation Data'!$H$10,0,10*ROW('Sanitation Data'!H50)),NA())</f>
        <v>#N/A</v>
      </c>
      <c r="AS56" s="526" t="e">
        <f ca="1">+IF(AND(ISNUMBER(OFFSET('Sanitation Data'!$H$11,0,10*ROW('Sanitation Data'!H50))),'Data Summary'!DH56="Yes"),OFFSET('Sanitation Data'!$H$11,0,10*ROW('Sanitation Data'!H50)),NA())</f>
        <v>#N/A</v>
      </c>
      <c r="AT56" s="526" t="e">
        <f ca="1">+IF(AND(ISNUMBER(OFFSET('Sanitation Data'!$H$12,0,10*ROW('Sanitation Data'!H50))),'Data Summary'!DI56="Yes"),OFFSET('Sanitation Data'!$H$12,0,10*ROW('Sanitation Data'!H50)),NA())</f>
        <v>#N/A</v>
      </c>
      <c r="AU56" s="526" t="e">
        <f ca="1">+IF(AND(ISNUMBER(OFFSET('Sanitation Data'!$I$4,0,10*ROW('Sanitation Data'!I50))),'Data Summary'!DJ56="Yes"),100-OFFSET('Sanitation Data'!$I$4,0,10*ROW('Sanitation Data'!I50)),NA())</f>
        <v>#N/A</v>
      </c>
      <c r="AV56" s="526" t="e">
        <f ca="1">+IF(AND(ISNUMBER(OFFSET('Sanitation Data'!$I$6,0,10*ROW('Sanitation Data'!I50))),'Data Summary'!DK56="Yes"),OFFSET('Sanitation Data'!$I$6,0,10*ROW('Sanitation Data'!I50)),NA())</f>
        <v>#N/A</v>
      </c>
      <c r="AW56" s="526" t="e">
        <f ca="1">+IF(AND(ISNUMBER(OFFSET('Sanitation Data'!$I$10,0,10*ROW('Sanitation Data'!I50))),'Data Summary'!DL56="Yes"),OFFSET('Sanitation Data'!$I$10,0,10*ROW('Sanitation Data'!I50)),NA())</f>
        <v>#N/A</v>
      </c>
      <c r="AX56" s="526" t="e">
        <f ca="1">+IF(AND(ISNUMBER(OFFSET('Sanitation Data'!$I$11,0,10*ROW('Sanitation Data'!I50))),'Data Summary'!DM56="Yes"),OFFSET('Sanitation Data'!$I$11,0,10*ROW('Sanitation Data'!I50)),NA())</f>
        <v>#N/A</v>
      </c>
      <c r="AY56" s="526" t="e">
        <f ca="1">+IF(AND(ISNUMBER(OFFSET('Sanitation Data'!$I$12,0,10*ROW('Sanitation Data'!I50))),'Data Summary'!DN56="Yes"),OFFSET('Sanitation Data'!$I$12,0,10*ROW('Sanitation Data'!I50)),NA())</f>
        <v>#N/A</v>
      </c>
      <c r="AZ56" s="527" t="e">
        <f ca="1">+IF(AND(ISNUMBER(OFFSET('Hygiene Data'!$D$5,0,10*ROW('Hygiene Data'!D50))),'Data Summary'!DO56="Yes"),OFFSET('Hygiene Data'!$D$5,0,10*ROW('Hygiene Data'!D50)),NA())</f>
        <v>#N/A</v>
      </c>
      <c r="BA56" s="527" t="e">
        <f ca="1">+IF(AND(ISNUMBER(OFFSET('Hygiene Data'!$D$7,0,10*ROW('Hygiene Data'!D50))),'Data Summary'!DP56="Yes"),OFFSET('Hygiene Data'!$D$7,0,10*ROW('Hygiene Data'!D50)),NA())</f>
        <v>#N/A</v>
      </c>
      <c r="BB56" s="527" t="e">
        <f ca="1">+IF(AND(ISNUMBER(OFFSET('Hygiene Data'!$D$9,0,10*ROW('Hygiene Data'!D50))),'Data Summary'!DQ56="Yes"),OFFSET('Hygiene Data'!$D$9,0,10*ROW('Hygiene Data'!D50)),NA())</f>
        <v>#N/A</v>
      </c>
      <c r="BC56" s="527" t="e">
        <f ca="1">+IF(AND(ISNUMBER(OFFSET('Hygiene Data'!$E$5,0,10*ROW('Hygiene Data'!E50))),'Data Summary'!DR56="Yes"),OFFSET('Hygiene Data'!$E$5,0,10*ROW('Hygiene Data'!E50)),NA())</f>
        <v>#N/A</v>
      </c>
      <c r="BD56" s="527" t="e">
        <f ca="1">+IF(AND(ISNUMBER(OFFSET('Hygiene Data'!$E$7,0,10*ROW('Hygiene Data'!E50))),'Data Summary'!DS56="Yes"),OFFSET('Hygiene Data'!$E$7,0,10*ROW('Hygiene Data'!E50)),NA())</f>
        <v>#N/A</v>
      </c>
      <c r="BE56" s="527" t="e">
        <f ca="1">+IF(AND(ISNUMBER(OFFSET('Hygiene Data'!$E$9,0,10*ROW('Hygiene Data'!E50))),'Data Summary'!DT56="Yes"),OFFSET('Hygiene Data'!$E$9,0,10*ROW('Hygiene Data'!E50)),NA())</f>
        <v>#N/A</v>
      </c>
      <c r="BF56" s="527" t="e">
        <f ca="1">+IF(AND(ISNUMBER(OFFSET('Hygiene Data'!$F$5,0,10*ROW('Hygiene Data'!F50))),'Data Summary'!DU56="Yes"),OFFSET('Hygiene Data'!$F$5,0,10*ROW('Hygiene Data'!F50)),NA())</f>
        <v>#N/A</v>
      </c>
      <c r="BG56" s="527" t="e">
        <f ca="1">+IF(AND(ISNUMBER(OFFSET('Hygiene Data'!$F$7,0,10*ROW('Hygiene Data'!F50))),'Data Summary'!DV56="Yes"),OFFSET('Hygiene Data'!$F$7,0,10*ROW('Hygiene Data'!F50)),NA())</f>
        <v>#N/A</v>
      </c>
      <c r="BH56" s="527" t="e">
        <f ca="1">+IF(AND(ISNUMBER(OFFSET('Hygiene Data'!$F$9,0,10*ROW('Hygiene Data'!F50))),'Data Summary'!DW56="Yes"),OFFSET('Hygiene Data'!$F$9,0,10*ROW('Hygiene Data'!F50)),NA())</f>
        <v>#N/A</v>
      </c>
      <c r="BI56" s="527" t="e">
        <f ca="1">+IF(AND(ISNUMBER(OFFSET('Hygiene Data'!$G$5,0,10*ROW('Hygiene Data'!G50))),'Data Summary'!DX56="Yes"),OFFSET('Hygiene Data'!$G$5,0,10*ROW('Hygiene Data'!G50)),NA())</f>
        <v>#N/A</v>
      </c>
      <c r="BJ56" s="527" t="e">
        <f ca="1">+IF(AND(ISNUMBER(OFFSET('Hygiene Data'!$G$7,0,10*ROW('Hygiene Data'!G50))),'Data Summary'!DY56="Yes"),OFFSET('Hygiene Data'!$G$7,0,10*ROW('Hygiene Data'!G50)),NA())</f>
        <v>#N/A</v>
      </c>
      <c r="BK56" s="527" t="e">
        <f ca="1">+IF(AND(ISNUMBER(OFFSET('Hygiene Data'!$G$9,0,10*ROW('Hygiene Data'!G50))),'Data Summary'!DZ56="Yes"),OFFSET('Hygiene Data'!$G$9,0,10*ROW('Hygiene Data'!G50)),NA())</f>
        <v>#N/A</v>
      </c>
      <c r="BL56" s="527" t="e">
        <f ca="1">+IF(AND(ISNUMBER(OFFSET('Hygiene Data'!$H$5,0,10*ROW('Hygiene Data'!H50))),'Data Summary'!EA56="Yes"),OFFSET('Hygiene Data'!$H$5,0,10*ROW('Hygiene Data'!H50)),NA())</f>
        <v>#N/A</v>
      </c>
      <c r="BM56" s="527" t="e">
        <f ca="1">+IF(AND(ISNUMBER(OFFSET('Hygiene Data'!$H$7,0,10*ROW('Hygiene Data'!H50))),'Data Summary'!EB56="Yes"),OFFSET('Hygiene Data'!$H$7,0,10*ROW('Hygiene Data'!H50)),NA())</f>
        <v>#N/A</v>
      </c>
      <c r="BN56" s="527" t="e">
        <f ca="1">+IF(AND(ISNUMBER(OFFSET('Hygiene Data'!$H$9,0,10*ROW('Hygiene Data'!H50))),'Data Summary'!EC56="Yes"),OFFSET('Hygiene Data'!$H$9,0,10*ROW('Hygiene Data'!H50)),NA())</f>
        <v>#N/A</v>
      </c>
      <c r="BO56" s="527" t="e">
        <f ca="1">+IF(AND(ISNUMBER(OFFSET('Hygiene Data'!$I$5,0,10*ROW('Hygiene Data'!I50))),'Data Summary'!ED56="Yes"),OFFSET('Hygiene Data'!$I$5,0,10*ROW('Hygiene Data'!I50)),NA())</f>
        <v>#N/A</v>
      </c>
      <c r="BP56" s="527" t="e">
        <f ca="1">+IF(AND(ISNUMBER(OFFSET('Hygiene Data'!$I$7,0,10*ROW('Hygiene Data'!I50))),'Data Summary'!EE56="Yes"),OFFSET('Hygiene Data'!$I$7,0,10*ROW('Hygiene Data'!I50)),NA())</f>
        <v>#N/A</v>
      </c>
      <c r="BQ56" s="527" t="e">
        <f ca="1">+IF(AND(ISNUMBER(OFFSET('Hygiene Data'!$I$9,0,10*ROW('Hygiene Data'!I50))),'Data Summary'!EF56="Yes"),OFFSET('Hygiene Data'!$I$9,0,10*ROW('Hygiene Data'!I50)),NA())</f>
        <v>#N/A</v>
      </c>
    </row>
    <row r="57" spans="1:69" x14ac:dyDescent="0.25">
      <c r="A57" s="523" t="e">
        <f ca="1">+RIGHT('Data Summary'!A57,LEN('Data Summary'!A57)-9)</f>
        <v>#VALUE!</v>
      </c>
      <c r="B57" s="497" t="str">
        <f ca="1">+IF(ISTEXT('Data Summary'!B57),'Data Summary'!B57,"")</f>
        <v/>
      </c>
      <c r="C57" s="524" t="e">
        <f ca="1">+VALUE('Data Summary'!C57)</f>
        <v>#VALUE!</v>
      </c>
      <c r="D57" s="525" t="e">
        <f ca="1">+IF(AND(ISNUMBER(OFFSET('Water Data'!$D$4,0,10*ROW('Water Data'!D51))),'Data Summary'!BS57="Yes"),100-OFFSET('Water Data'!$D$4,0,10*ROW('Water Data'!D51)),NA())</f>
        <v>#N/A</v>
      </c>
      <c r="E57" s="525" t="e">
        <f ca="1">+IF(AND(ISNUMBER(OFFSET('Water Data'!$D$6,0,10*ROW('Water Data'!D51))),'Data Summary'!BT57="Yes"),OFFSET('Water Data'!$D$6,0,10*ROW('Water Data'!D51)),NA())</f>
        <v>#N/A</v>
      </c>
      <c r="F57" s="525" t="e">
        <f ca="1">+IF(AND(ISNUMBER(OFFSET('Water Data'!$D$9,0,10*ROW('Water Data'!D51))),'Data Summary'!BU57="Yes"),OFFSET('Water Data'!$D$9,0,10*ROW('Water Data'!D51)),NA())</f>
        <v>#N/A</v>
      </c>
      <c r="G57" s="525" t="e">
        <f ca="1">+IF(AND(ISNUMBER(OFFSET('Water Data'!$E$4,0,10*ROW('Water Data'!E51))),'Data Summary'!BV57="Yes"),100-OFFSET('Water Data'!$E$4,0,10*ROW('Water Data'!E51)),NA())</f>
        <v>#N/A</v>
      </c>
      <c r="H57" s="525" t="e">
        <f ca="1">+IF(AND(ISNUMBER(OFFSET('Water Data'!$E$6,0,10*ROW('Water Data'!E51))),'Data Summary'!BW57="Yes"),OFFSET('Water Data'!$E$6,0,10*ROW('Water Data'!E51)),NA())</f>
        <v>#N/A</v>
      </c>
      <c r="I57" s="525" t="e">
        <f ca="1">+IF(AND(ISNUMBER(OFFSET('Water Data'!$E$9,0,10*ROW('Water Data'!E51))),'Data Summary'!BX57="Yes"),OFFSET('Water Data'!$E$9,0,10*ROW('Water Data'!E51)),NA())</f>
        <v>#N/A</v>
      </c>
      <c r="J57" s="525" t="e">
        <f ca="1">+IF(AND(ISNUMBER(OFFSET('Water Data'!$F$4,0,10*ROW('Water Data'!F51))),'Data Summary'!BY57="Yes"),100-OFFSET('Water Data'!$F$4,0,10*ROW('Water Data'!F51)),NA())</f>
        <v>#N/A</v>
      </c>
      <c r="K57" s="525" t="e">
        <f ca="1">+IF(AND(ISNUMBER(OFFSET('Water Data'!$F$6,0,10*ROW('Water Data'!F51))),'Data Summary'!BZ57="Yes"),OFFSET('Water Data'!$F$6,0,10*ROW('Water Data'!F51)),NA())</f>
        <v>#N/A</v>
      </c>
      <c r="L57" s="525" t="e">
        <f ca="1">+IF(AND(ISNUMBER(OFFSET('Water Data'!$F$9,0,10*ROW('Water Data'!F51))),'Data Summary'!CA57="Yes"),OFFSET('Water Data'!$F$9,0,10*ROW('Water Data'!F51)),NA())</f>
        <v>#N/A</v>
      </c>
      <c r="M57" s="525" t="e">
        <f ca="1">+IF(AND(ISNUMBER(OFFSET('Water Data'!$G$4,0,10*ROW('Water Data'!G51))),'Data Summary'!CB57="Yes"),100-OFFSET('Water Data'!$G$4,0,10*ROW('Water Data'!G51)),NA())</f>
        <v>#N/A</v>
      </c>
      <c r="N57" s="525" t="e">
        <f ca="1">+IF(AND(ISNUMBER(OFFSET('Water Data'!$G$6,0,10*ROW('Water Data'!G51))),'Data Summary'!CC57="Yes"),OFFSET('Water Data'!$G$6,0,10*ROW('Water Data'!G51)),NA())</f>
        <v>#N/A</v>
      </c>
      <c r="O57" s="525" t="e">
        <f ca="1">+IF(AND(ISNUMBER(OFFSET('Water Data'!$G$9,0,10*ROW('Water Data'!G51))),'Data Summary'!CD57="Yes"),OFFSET('Water Data'!$G$9,0,10*ROW('Water Data'!G51)),NA())</f>
        <v>#N/A</v>
      </c>
      <c r="P57" s="525" t="e">
        <f ca="1">+IF(AND(ISNUMBER(OFFSET('Water Data'!$H$4,0,10*ROW('Water Data'!H51))),'Data Summary'!CE57="Yes"),100-OFFSET('Water Data'!$H$4,0,10*ROW('Water Data'!H51)),NA())</f>
        <v>#N/A</v>
      </c>
      <c r="Q57" s="525" t="e">
        <f ca="1">+IF(AND(ISNUMBER(OFFSET('Water Data'!$H$6,0,10*ROW('Water Data'!H51))),'Data Summary'!CF57="Yes"),OFFSET('Water Data'!$H$6,0,10*ROW('Water Data'!H51)),NA())</f>
        <v>#N/A</v>
      </c>
      <c r="R57" s="525" t="e">
        <f ca="1">+IF(AND(ISNUMBER(OFFSET('Water Data'!$H$9,0,10*ROW('Water Data'!H51))),'Data Summary'!CG57="Yes"),OFFSET('Water Data'!$H$9,0,10*ROW('Water Data'!H51)),NA())</f>
        <v>#N/A</v>
      </c>
      <c r="S57" s="525" t="e">
        <f ca="1">+IF(AND(ISNUMBER(OFFSET('Water Data'!$I$4,0,10*ROW('Water Data'!I51))),'Data Summary'!CH57="Yes"),100-OFFSET('Water Data'!$I$4,0,10*ROW('Water Data'!I51)),NA())</f>
        <v>#N/A</v>
      </c>
      <c r="T57" s="525" t="e">
        <f ca="1">+IF(AND(ISNUMBER(OFFSET('Water Data'!$I$6,0,10*ROW('Water Data'!I51))),'Data Summary'!CI57="Yes"),OFFSET('Water Data'!$I$6,0,10*ROW('Water Data'!I51)),NA())</f>
        <v>#N/A</v>
      </c>
      <c r="U57" s="525" t="e">
        <f ca="1">+IF(AND(ISNUMBER(OFFSET('Water Data'!$I$9,0,10*ROW('Water Data'!I51))),'Data Summary'!CJ57="Yes"),OFFSET('Water Data'!$I$9,0,10*ROW('Water Data'!I51)),NA())</f>
        <v>#N/A</v>
      </c>
      <c r="V57" s="526" t="e">
        <f ca="1">+IF(AND(ISNUMBER(OFFSET('Sanitation Data'!$D$4,0,10*ROW('Sanitation Data'!D51))),'Data Summary'!CK57="Yes"),100-OFFSET('Sanitation Data'!$D$4,0,10*ROW('Sanitation Data'!D51)),NA())</f>
        <v>#N/A</v>
      </c>
      <c r="W57" s="526" t="e">
        <f ca="1">+IF(AND(ISNUMBER(OFFSET('Sanitation Data'!$D$6,0,10*ROW('Sanitation Data'!D51))),'Data Summary'!CL57="Yes"),OFFSET('Sanitation Data'!$D$6,0,10*ROW('Sanitation Data'!D51)),NA())</f>
        <v>#N/A</v>
      </c>
      <c r="X57" s="526" t="e">
        <f ca="1">+IF(AND(ISNUMBER(OFFSET('Sanitation Data'!$D$10,0,10*ROW('Sanitation Data'!D51))),'Data Summary'!CM57="Yes"),OFFSET('Sanitation Data'!$D$10,0,10*ROW('Sanitation Data'!D51)),NA())</f>
        <v>#N/A</v>
      </c>
      <c r="Y57" s="526" t="e">
        <f ca="1">+IF(AND(ISNUMBER(OFFSET('Sanitation Data'!$D$11,0,10*ROW('Sanitation Data'!D51))),'Data Summary'!CN57="Yes"),OFFSET('Sanitation Data'!$D$11,0,10*ROW('Sanitation Data'!D51)),NA())</f>
        <v>#N/A</v>
      </c>
      <c r="Z57" s="526" t="e">
        <f ca="1">+IF(AND(ISNUMBER(OFFSET('Sanitation Data'!$D$12,0,10*ROW('Sanitation Data'!D51))),'Data Summary'!CO57="Yes"),OFFSET('Sanitation Data'!$D$12,0,10*ROW('Sanitation Data'!D51)),NA())</f>
        <v>#N/A</v>
      </c>
      <c r="AA57" s="526" t="e">
        <f ca="1">+IF(AND(ISNUMBER(OFFSET('Sanitation Data'!$E$4,0,10*ROW('Sanitation Data'!E51))),'Data Summary'!CP57="Yes"),100-OFFSET('Sanitation Data'!$E$4,0,10*ROW('Sanitation Data'!E51)),NA())</f>
        <v>#N/A</v>
      </c>
      <c r="AB57" s="526" t="e">
        <f ca="1">+IF(AND(ISNUMBER(OFFSET('Sanitation Data'!$E$6,0,10*ROW('Sanitation Data'!E51))),'Data Summary'!CQ57="Yes"),OFFSET('Sanitation Data'!$E$6,0,10*ROW('Sanitation Data'!E51)),NA())</f>
        <v>#N/A</v>
      </c>
      <c r="AC57" s="526" t="e">
        <f ca="1">+IF(AND(ISNUMBER(OFFSET('Sanitation Data'!$E$10,0,10*ROW('Sanitation Data'!E51))),'Data Summary'!CR57="Yes"),OFFSET('Sanitation Data'!$E$10,0,10*ROW('Sanitation Data'!E51)),NA())</f>
        <v>#N/A</v>
      </c>
      <c r="AD57" s="526" t="e">
        <f ca="1">+IF(AND(ISNUMBER(OFFSET('Sanitation Data'!$E$11,0,10*ROW('Sanitation Data'!E51))),'Data Summary'!CS57="Yes"),OFFSET('Sanitation Data'!$E$11,0,10*ROW('Sanitation Data'!E51)),NA())</f>
        <v>#N/A</v>
      </c>
      <c r="AE57" s="526" t="e">
        <f ca="1">+IF(AND(ISNUMBER(OFFSET('Sanitation Data'!$E$12,0,10*ROW('Sanitation Data'!E51))),'Data Summary'!CT57="Yes"),OFFSET('Sanitation Data'!$E$12,0,10*ROW('Sanitation Data'!E51)),NA())</f>
        <v>#N/A</v>
      </c>
      <c r="AF57" s="526" t="e">
        <f ca="1">+IF(AND(ISNUMBER(OFFSET('Sanitation Data'!$F$4,0,10*ROW('Sanitation Data'!F51))),'Data Summary'!CU57="Yes"),100-OFFSET('Sanitation Data'!$F$4,0,10*ROW('Sanitation Data'!F51)),NA())</f>
        <v>#N/A</v>
      </c>
      <c r="AG57" s="526" t="e">
        <f ca="1">+IF(AND(ISNUMBER(OFFSET('Sanitation Data'!$F$6,0,10*ROW('Sanitation Data'!F51))),'Data Summary'!CV57="Yes"),OFFSET('Sanitation Data'!$F$6,0,10*ROW('Sanitation Data'!F51)),NA())</f>
        <v>#N/A</v>
      </c>
      <c r="AH57" s="526" t="e">
        <f ca="1">+IF(AND(ISNUMBER(OFFSET('Sanitation Data'!$F$10,0,10*ROW('Sanitation Data'!F51))),'Data Summary'!CW57="Yes"),OFFSET('Sanitation Data'!$F$10,0,10*ROW('Sanitation Data'!F51)),NA())</f>
        <v>#N/A</v>
      </c>
      <c r="AI57" s="526" t="e">
        <f ca="1">+IF(AND(ISNUMBER(OFFSET('Sanitation Data'!$F$11,0,10*ROW('Sanitation Data'!F51))),'Data Summary'!CX57="Yes"),OFFSET('Sanitation Data'!$F$11,0,10*ROW('Sanitation Data'!F51)),NA())</f>
        <v>#N/A</v>
      </c>
      <c r="AJ57" s="526" t="e">
        <f ca="1">+IF(AND(ISNUMBER(OFFSET('Sanitation Data'!$F$12,0,10*ROW('Sanitation Data'!F51))),'Data Summary'!CY57="Yes"),OFFSET('Sanitation Data'!$F$12,0,10*ROW('Sanitation Data'!F51)),NA())</f>
        <v>#N/A</v>
      </c>
      <c r="AK57" s="526" t="e">
        <f ca="1">+IF(AND(ISNUMBER(OFFSET('Sanitation Data'!$G$4,0,10*ROW('Sanitation Data'!G51))),'Data Summary'!CZ57="Yes"),100-OFFSET('Sanitation Data'!$G$4,0,10*ROW('Sanitation Data'!G51)),NA())</f>
        <v>#N/A</v>
      </c>
      <c r="AL57" s="526" t="e">
        <f ca="1">+IF(AND(ISNUMBER(OFFSET('Sanitation Data'!$G$6,0,10*ROW('Sanitation Data'!G51))),'Data Summary'!DA57="Yes"),OFFSET('Sanitation Data'!$G$6,0,10*ROW('Sanitation Data'!G51)),NA())</f>
        <v>#N/A</v>
      </c>
      <c r="AM57" s="526" t="e">
        <f ca="1">+IF(AND(ISNUMBER(OFFSET('Sanitation Data'!$G$10,0,10*ROW('Sanitation Data'!G51))),'Data Summary'!DB57="Yes"),OFFSET('Sanitation Data'!$G$10,0,10*ROW('Sanitation Data'!G51)),NA())</f>
        <v>#N/A</v>
      </c>
      <c r="AN57" s="526" t="e">
        <f ca="1">+IF(AND(ISNUMBER(OFFSET('Sanitation Data'!$G$11,0,10*ROW('Sanitation Data'!G51))),'Data Summary'!DC57="Yes"),OFFSET('Sanitation Data'!$G$11,0,10*ROW('Sanitation Data'!G51)),NA())</f>
        <v>#N/A</v>
      </c>
      <c r="AO57" s="526" t="e">
        <f ca="1">+IF(AND(ISNUMBER(OFFSET('Sanitation Data'!$G$12,0,10*ROW('Sanitation Data'!G51))),'Data Summary'!DD57="Yes"),OFFSET('Sanitation Data'!$G$12,0,10*ROW('Sanitation Data'!G51)),NA())</f>
        <v>#N/A</v>
      </c>
      <c r="AP57" s="526" t="e">
        <f ca="1">+IF(AND(ISNUMBER(OFFSET('Sanitation Data'!$H$4,0,10*ROW('Sanitation Data'!H51))),'Data Summary'!DE57="Yes"),100-OFFSET('Sanitation Data'!$H$4,0,10*ROW('Sanitation Data'!H51)),NA())</f>
        <v>#N/A</v>
      </c>
      <c r="AQ57" s="526" t="e">
        <f ca="1">+IF(AND(ISNUMBER(OFFSET('Sanitation Data'!$H$6,0,10*ROW('Sanitation Data'!H51))),'Data Summary'!DF57="Yes"),OFFSET('Sanitation Data'!$H$6,0,10*ROW('Sanitation Data'!H51)),NA())</f>
        <v>#N/A</v>
      </c>
      <c r="AR57" s="526" t="e">
        <f ca="1">+IF(AND(ISNUMBER(OFFSET('Sanitation Data'!$H$10,0,10*ROW('Sanitation Data'!H51))),'Data Summary'!DG57="Yes"),OFFSET('Sanitation Data'!$H$10,0,10*ROW('Sanitation Data'!H51)),NA())</f>
        <v>#N/A</v>
      </c>
      <c r="AS57" s="526" t="e">
        <f ca="1">+IF(AND(ISNUMBER(OFFSET('Sanitation Data'!$H$11,0,10*ROW('Sanitation Data'!H51))),'Data Summary'!DH57="Yes"),OFFSET('Sanitation Data'!$H$11,0,10*ROW('Sanitation Data'!H51)),NA())</f>
        <v>#N/A</v>
      </c>
      <c r="AT57" s="526" t="e">
        <f ca="1">+IF(AND(ISNUMBER(OFFSET('Sanitation Data'!$H$12,0,10*ROW('Sanitation Data'!H51))),'Data Summary'!DI57="Yes"),OFFSET('Sanitation Data'!$H$12,0,10*ROW('Sanitation Data'!H51)),NA())</f>
        <v>#N/A</v>
      </c>
      <c r="AU57" s="526" t="e">
        <f ca="1">+IF(AND(ISNUMBER(OFFSET('Sanitation Data'!$I$4,0,10*ROW('Sanitation Data'!I51))),'Data Summary'!DJ57="Yes"),100-OFFSET('Sanitation Data'!$I$4,0,10*ROW('Sanitation Data'!I51)),NA())</f>
        <v>#N/A</v>
      </c>
      <c r="AV57" s="526" t="e">
        <f ca="1">+IF(AND(ISNUMBER(OFFSET('Sanitation Data'!$I$6,0,10*ROW('Sanitation Data'!I51))),'Data Summary'!DK57="Yes"),OFFSET('Sanitation Data'!$I$6,0,10*ROW('Sanitation Data'!I51)),NA())</f>
        <v>#N/A</v>
      </c>
      <c r="AW57" s="526" t="e">
        <f ca="1">+IF(AND(ISNUMBER(OFFSET('Sanitation Data'!$I$10,0,10*ROW('Sanitation Data'!I51))),'Data Summary'!DL57="Yes"),OFFSET('Sanitation Data'!$I$10,0,10*ROW('Sanitation Data'!I51)),NA())</f>
        <v>#N/A</v>
      </c>
      <c r="AX57" s="526" t="e">
        <f ca="1">+IF(AND(ISNUMBER(OFFSET('Sanitation Data'!$I$11,0,10*ROW('Sanitation Data'!I51))),'Data Summary'!DM57="Yes"),OFFSET('Sanitation Data'!$I$11,0,10*ROW('Sanitation Data'!I51)),NA())</f>
        <v>#N/A</v>
      </c>
      <c r="AY57" s="526" t="e">
        <f ca="1">+IF(AND(ISNUMBER(OFFSET('Sanitation Data'!$I$12,0,10*ROW('Sanitation Data'!I51))),'Data Summary'!DN57="Yes"),OFFSET('Sanitation Data'!$I$12,0,10*ROW('Sanitation Data'!I51)),NA())</f>
        <v>#N/A</v>
      </c>
      <c r="AZ57" s="527" t="e">
        <f ca="1">+IF(AND(ISNUMBER(OFFSET('Hygiene Data'!$D$5,0,10*ROW('Hygiene Data'!D51))),'Data Summary'!DO57="Yes"),OFFSET('Hygiene Data'!$D$5,0,10*ROW('Hygiene Data'!D51)),NA())</f>
        <v>#N/A</v>
      </c>
      <c r="BA57" s="527" t="e">
        <f ca="1">+IF(AND(ISNUMBER(OFFSET('Hygiene Data'!$D$7,0,10*ROW('Hygiene Data'!D51))),'Data Summary'!DP57="Yes"),OFFSET('Hygiene Data'!$D$7,0,10*ROW('Hygiene Data'!D51)),NA())</f>
        <v>#N/A</v>
      </c>
      <c r="BB57" s="527" t="e">
        <f ca="1">+IF(AND(ISNUMBER(OFFSET('Hygiene Data'!$D$9,0,10*ROW('Hygiene Data'!D51))),'Data Summary'!DQ57="Yes"),OFFSET('Hygiene Data'!$D$9,0,10*ROW('Hygiene Data'!D51)),NA())</f>
        <v>#N/A</v>
      </c>
      <c r="BC57" s="527" t="e">
        <f ca="1">+IF(AND(ISNUMBER(OFFSET('Hygiene Data'!$E$5,0,10*ROW('Hygiene Data'!E51))),'Data Summary'!DR57="Yes"),OFFSET('Hygiene Data'!$E$5,0,10*ROW('Hygiene Data'!E51)),NA())</f>
        <v>#N/A</v>
      </c>
      <c r="BD57" s="527" t="e">
        <f ca="1">+IF(AND(ISNUMBER(OFFSET('Hygiene Data'!$E$7,0,10*ROW('Hygiene Data'!E51))),'Data Summary'!DS57="Yes"),OFFSET('Hygiene Data'!$E$7,0,10*ROW('Hygiene Data'!E51)),NA())</f>
        <v>#N/A</v>
      </c>
      <c r="BE57" s="527" t="e">
        <f ca="1">+IF(AND(ISNUMBER(OFFSET('Hygiene Data'!$E$9,0,10*ROW('Hygiene Data'!E51))),'Data Summary'!DT57="Yes"),OFFSET('Hygiene Data'!$E$9,0,10*ROW('Hygiene Data'!E51)),NA())</f>
        <v>#N/A</v>
      </c>
      <c r="BF57" s="527" t="e">
        <f ca="1">+IF(AND(ISNUMBER(OFFSET('Hygiene Data'!$F$5,0,10*ROW('Hygiene Data'!F51))),'Data Summary'!DU57="Yes"),OFFSET('Hygiene Data'!$F$5,0,10*ROW('Hygiene Data'!F51)),NA())</f>
        <v>#N/A</v>
      </c>
      <c r="BG57" s="527" t="e">
        <f ca="1">+IF(AND(ISNUMBER(OFFSET('Hygiene Data'!$F$7,0,10*ROW('Hygiene Data'!F51))),'Data Summary'!DV57="Yes"),OFFSET('Hygiene Data'!$F$7,0,10*ROW('Hygiene Data'!F51)),NA())</f>
        <v>#N/A</v>
      </c>
      <c r="BH57" s="527" t="e">
        <f ca="1">+IF(AND(ISNUMBER(OFFSET('Hygiene Data'!$F$9,0,10*ROW('Hygiene Data'!F51))),'Data Summary'!DW57="Yes"),OFFSET('Hygiene Data'!$F$9,0,10*ROW('Hygiene Data'!F51)),NA())</f>
        <v>#N/A</v>
      </c>
      <c r="BI57" s="527" t="e">
        <f ca="1">+IF(AND(ISNUMBER(OFFSET('Hygiene Data'!$G$5,0,10*ROW('Hygiene Data'!G51))),'Data Summary'!DX57="Yes"),OFFSET('Hygiene Data'!$G$5,0,10*ROW('Hygiene Data'!G51)),NA())</f>
        <v>#N/A</v>
      </c>
      <c r="BJ57" s="527" t="e">
        <f ca="1">+IF(AND(ISNUMBER(OFFSET('Hygiene Data'!$G$7,0,10*ROW('Hygiene Data'!G51))),'Data Summary'!DY57="Yes"),OFFSET('Hygiene Data'!$G$7,0,10*ROW('Hygiene Data'!G51)),NA())</f>
        <v>#N/A</v>
      </c>
      <c r="BK57" s="527" t="e">
        <f ca="1">+IF(AND(ISNUMBER(OFFSET('Hygiene Data'!$G$9,0,10*ROW('Hygiene Data'!G51))),'Data Summary'!DZ57="Yes"),OFFSET('Hygiene Data'!$G$9,0,10*ROW('Hygiene Data'!G51)),NA())</f>
        <v>#N/A</v>
      </c>
      <c r="BL57" s="527" t="e">
        <f ca="1">+IF(AND(ISNUMBER(OFFSET('Hygiene Data'!$H$5,0,10*ROW('Hygiene Data'!H51))),'Data Summary'!EA57="Yes"),OFFSET('Hygiene Data'!$H$5,0,10*ROW('Hygiene Data'!H51)),NA())</f>
        <v>#N/A</v>
      </c>
      <c r="BM57" s="527" t="e">
        <f ca="1">+IF(AND(ISNUMBER(OFFSET('Hygiene Data'!$H$7,0,10*ROW('Hygiene Data'!H51))),'Data Summary'!EB57="Yes"),OFFSET('Hygiene Data'!$H$7,0,10*ROW('Hygiene Data'!H51)),NA())</f>
        <v>#N/A</v>
      </c>
      <c r="BN57" s="527" t="e">
        <f ca="1">+IF(AND(ISNUMBER(OFFSET('Hygiene Data'!$H$9,0,10*ROW('Hygiene Data'!H51))),'Data Summary'!EC57="Yes"),OFFSET('Hygiene Data'!$H$9,0,10*ROW('Hygiene Data'!H51)),NA())</f>
        <v>#N/A</v>
      </c>
      <c r="BO57" s="527" t="e">
        <f ca="1">+IF(AND(ISNUMBER(OFFSET('Hygiene Data'!$I$5,0,10*ROW('Hygiene Data'!I51))),'Data Summary'!ED57="Yes"),OFFSET('Hygiene Data'!$I$5,0,10*ROW('Hygiene Data'!I51)),NA())</f>
        <v>#N/A</v>
      </c>
      <c r="BP57" s="527" t="e">
        <f ca="1">+IF(AND(ISNUMBER(OFFSET('Hygiene Data'!$I$7,0,10*ROW('Hygiene Data'!I51))),'Data Summary'!EE57="Yes"),OFFSET('Hygiene Data'!$I$7,0,10*ROW('Hygiene Data'!I51)),NA())</f>
        <v>#N/A</v>
      </c>
      <c r="BQ57" s="527" t="e">
        <f ca="1">+IF(AND(ISNUMBER(OFFSET('Hygiene Data'!$I$9,0,10*ROW('Hygiene Data'!I51))),'Data Summary'!EF57="Yes"),OFFSET('Hygiene Data'!$I$9,0,10*ROW('Hygiene Data'!I51)),NA())</f>
        <v>#N/A</v>
      </c>
    </row>
    <row r="58" spans="1:69" x14ac:dyDescent="0.25">
      <c r="A58" s="523" t="e">
        <f ca="1">+RIGHT('Data Summary'!A58,LEN('Data Summary'!A58)-9)</f>
        <v>#VALUE!</v>
      </c>
      <c r="B58" s="497" t="str">
        <f ca="1">+IF(ISTEXT('Data Summary'!B58),'Data Summary'!B58,"")</f>
        <v/>
      </c>
      <c r="C58" s="524" t="e">
        <f ca="1">+VALUE('Data Summary'!C58)</f>
        <v>#VALUE!</v>
      </c>
      <c r="D58" s="525" t="e">
        <f ca="1">+IF(AND(ISNUMBER(OFFSET('Water Data'!$D$4,0,10*ROW('Water Data'!D52))),'Data Summary'!BS58="Yes"),100-OFFSET('Water Data'!$D$4,0,10*ROW('Water Data'!D52)),NA())</f>
        <v>#N/A</v>
      </c>
      <c r="E58" s="525" t="e">
        <f ca="1">+IF(AND(ISNUMBER(OFFSET('Water Data'!$D$6,0,10*ROW('Water Data'!D52))),'Data Summary'!BT58="Yes"),OFFSET('Water Data'!$D$6,0,10*ROW('Water Data'!D52)),NA())</f>
        <v>#N/A</v>
      </c>
      <c r="F58" s="525" t="e">
        <f ca="1">+IF(AND(ISNUMBER(OFFSET('Water Data'!$D$9,0,10*ROW('Water Data'!D52))),'Data Summary'!BU58="Yes"),OFFSET('Water Data'!$D$9,0,10*ROW('Water Data'!D52)),NA())</f>
        <v>#N/A</v>
      </c>
      <c r="G58" s="525" t="e">
        <f ca="1">+IF(AND(ISNUMBER(OFFSET('Water Data'!$E$4,0,10*ROW('Water Data'!E52))),'Data Summary'!BV58="Yes"),100-OFFSET('Water Data'!$E$4,0,10*ROW('Water Data'!E52)),NA())</f>
        <v>#N/A</v>
      </c>
      <c r="H58" s="525" t="e">
        <f ca="1">+IF(AND(ISNUMBER(OFFSET('Water Data'!$E$6,0,10*ROW('Water Data'!E52))),'Data Summary'!BW58="Yes"),OFFSET('Water Data'!$E$6,0,10*ROW('Water Data'!E52)),NA())</f>
        <v>#N/A</v>
      </c>
      <c r="I58" s="525" t="e">
        <f ca="1">+IF(AND(ISNUMBER(OFFSET('Water Data'!$E$9,0,10*ROW('Water Data'!E52))),'Data Summary'!BX58="Yes"),OFFSET('Water Data'!$E$9,0,10*ROW('Water Data'!E52)),NA())</f>
        <v>#N/A</v>
      </c>
      <c r="J58" s="525" t="e">
        <f ca="1">+IF(AND(ISNUMBER(OFFSET('Water Data'!$F$4,0,10*ROW('Water Data'!F52))),'Data Summary'!BY58="Yes"),100-OFFSET('Water Data'!$F$4,0,10*ROW('Water Data'!F52)),NA())</f>
        <v>#N/A</v>
      </c>
      <c r="K58" s="525" t="e">
        <f ca="1">+IF(AND(ISNUMBER(OFFSET('Water Data'!$F$6,0,10*ROW('Water Data'!F52))),'Data Summary'!BZ58="Yes"),OFFSET('Water Data'!$F$6,0,10*ROW('Water Data'!F52)),NA())</f>
        <v>#N/A</v>
      </c>
      <c r="L58" s="525" t="e">
        <f ca="1">+IF(AND(ISNUMBER(OFFSET('Water Data'!$F$9,0,10*ROW('Water Data'!F52))),'Data Summary'!CA58="Yes"),OFFSET('Water Data'!$F$9,0,10*ROW('Water Data'!F52)),NA())</f>
        <v>#N/A</v>
      </c>
      <c r="M58" s="525" t="e">
        <f ca="1">+IF(AND(ISNUMBER(OFFSET('Water Data'!$G$4,0,10*ROW('Water Data'!G52))),'Data Summary'!CB58="Yes"),100-OFFSET('Water Data'!$G$4,0,10*ROW('Water Data'!G52)),NA())</f>
        <v>#N/A</v>
      </c>
      <c r="N58" s="525" t="e">
        <f ca="1">+IF(AND(ISNUMBER(OFFSET('Water Data'!$G$6,0,10*ROW('Water Data'!G52))),'Data Summary'!CC58="Yes"),OFFSET('Water Data'!$G$6,0,10*ROW('Water Data'!G52)),NA())</f>
        <v>#N/A</v>
      </c>
      <c r="O58" s="525" t="e">
        <f ca="1">+IF(AND(ISNUMBER(OFFSET('Water Data'!$G$9,0,10*ROW('Water Data'!G52))),'Data Summary'!CD58="Yes"),OFFSET('Water Data'!$G$9,0,10*ROW('Water Data'!G52)),NA())</f>
        <v>#N/A</v>
      </c>
      <c r="P58" s="525" t="e">
        <f ca="1">+IF(AND(ISNUMBER(OFFSET('Water Data'!$H$4,0,10*ROW('Water Data'!H52))),'Data Summary'!CE58="Yes"),100-OFFSET('Water Data'!$H$4,0,10*ROW('Water Data'!H52)),NA())</f>
        <v>#N/A</v>
      </c>
      <c r="Q58" s="525" t="e">
        <f ca="1">+IF(AND(ISNUMBER(OFFSET('Water Data'!$H$6,0,10*ROW('Water Data'!H52))),'Data Summary'!CF58="Yes"),OFFSET('Water Data'!$H$6,0,10*ROW('Water Data'!H52)),NA())</f>
        <v>#N/A</v>
      </c>
      <c r="R58" s="525" t="e">
        <f ca="1">+IF(AND(ISNUMBER(OFFSET('Water Data'!$H$9,0,10*ROW('Water Data'!H52))),'Data Summary'!CG58="Yes"),OFFSET('Water Data'!$H$9,0,10*ROW('Water Data'!H52)),NA())</f>
        <v>#N/A</v>
      </c>
      <c r="S58" s="525" t="e">
        <f ca="1">+IF(AND(ISNUMBER(OFFSET('Water Data'!$I$4,0,10*ROW('Water Data'!I52))),'Data Summary'!CH58="Yes"),100-OFFSET('Water Data'!$I$4,0,10*ROW('Water Data'!I52)),NA())</f>
        <v>#N/A</v>
      </c>
      <c r="T58" s="525" t="e">
        <f ca="1">+IF(AND(ISNUMBER(OFFSET('Water Data'!$I$6,0,10*ROW('Water Data'!I52))),'Data Summary'!CI58="Yes"),OFFSET('Water Data'!$I$6,0,10*ROW('Water Data'!I52)),NA())</f>
        <v>#N/A</v>
      </c>
      <c r="U58" s="525" t="e">
        <f ca="1">+IF(AND(ISNUMBER(OFFSET('Water Data'!$I$9,0,10*ROW('Water Data'!I52))),'Data Summary'!CJ58="Yes"),OFFSET('Water Data'!$I$9,0,10*ROW('Water Data'!I52)),NA())</f>
        <v>#N/A</v>
      </c>
      <c r="V58" s="526" t="e">
        <f ca="1">+IF(AND(ISNUMBER(OFFSET('Sanitation Data'!$D$4,0,10*ROW('Sanitation Data'!D52))),'Data Summary'!CK58="Yes"),100-OFFSET('Sanitation Data'!$D$4,0,10*ROW('Sanitation Data'!D52)),NA())</f>
        <v>#N/A</v>
      </c>
      <c r="W58" s="526" t="e">
        <f ca="1">+IF(AND(ISNUMBER(OFFSET('Sanitation Data'!$D$6,0,10*ROW('Sanitation Data'!D52))),'Data Summary'!CL58="Yes"),OFFSET('Sanitation Data'!$D$6,0,10*ROW('Sanitation Data'!D52)),NA())</f>
        <v>#N/A</v>
      </c>
      <c r="X58" s="526" t="e">
        <f ca="1">+IF(AND(ISNUMBER(OFFSET('Sanitation Data'!$D$10,0,10*ROW('Sanitation Data'!D52))),'Data Summary'!CM58="Yes"),OFFSET('Sanitation Data'!$D$10,0,10*ROW('Sanitation Data'!D52)),NA())</f>
        <v>#N/A</v>
      </c>
      <c r="Y58" s="526" t="e">
        <f ca="1">+IF(AND(ISNUMBER(OFFSET('Sanitation Data'!$D$11,0,10*ROW('Sanitation Data'!D52))),'Data Summary'!CN58="Yes"),OFFSET('Sanitation Data'!$D$11,0,10*ROW('Sanitation Data'!D52)),NA())</f>
        <v>#N/A</v>
      </c>
      <c r="Z58" s="526" t="e">
        <f ca="1">+IF(AND(ISNUMBER(OFFSET('Sanitation Data'!$D$12,0,10*ROW('Sanitation Data'!D52))),'Data Summary'!CO58="Yes"),OFFSET('Sanitation Data'!$D$12,0,10*ROW('Sanitation Data'!D52)),NA())</f>
        <v>#N/A</v>
      </c>
      <c r="AA58" s="526" t="e">
        <f ca="1">+IF(AND(ISNUMBER(OFFSET('Sanitation Data'!$E$4,0,10*ROW('Sanitation Data'!E52))),'Data Summary'!CP58="Yes"),100-OFFSET('Sanitation Data'!$E$4,0,10*ROW('Sanitation Data'!E52)),NA())</f>
        <v>#N/A</v>
      </c>
      <c r="AB58" s="526" t="e">
        <f ca="1">+IF(AND(ISNUMBER(OFFSET('Sanitation Data'!$E$6,0,10*ROW('Sanitation Data'!E52))),'Data Summary'!CQ58="Yes"),OFFSET('Sanitation Data'!$E$6,0,10*ROW('Sanitation Data'!E52)),NA())</f>
        <v>#N/A</v>
      </c>
      <c r="AC58" s="526" t="e">
        <f ca="1">+IF(AND(ISNUMBER(OFFSET('Sanitation Data'!$E$10,0,10*ROW('Sanitation Data'!E52))),'Data Summary'!CR58="Yes"),OFFSET('Sanitation Data'!$E$10,0,10*ROW('Sanitation Data'!E52)),NA())</f>
        <v>#N/A</v>
      </c>
      <c r="AD58" s="526" t="e">
        <f ca="1">+IF(AND(ISNUMBER(OFFSET('Sanitation Data'!$E$11,0,10*ROW('Sanitation Data'!E52))),'Data Summary'!CS58="Yes"),OFFSET('Sanitation Data'!$E$11,0,10*ROW('Sanitation Data'!E52)),NA())</f>
        <v>#N/A</v>
      </c>
      <c r="AE58" s="526" t="e">
        <f ca="1">+IF(AND(ISNUMBER(OFFSET('Sanitation Data'!$E$12,0,10*ROW('Sanitation Data'!E52))),'Data Summary'!CT58="Yes"),OFFSET('Sanitation Data'!$E$12,0,10*ROW('Sanitation Data'!E52)),NA())</f>
        <v>#N/A</v>
      </c>
      <c r="AF58" s="526" t="e">
        <f ca="1">+IF(AND(ISNUMBER(OFFSET('Sanitation Data'!$F$4,0,10*ROW('Sanitation Data'!F52))),'Data Summary'!CU58="Yes"),100-OFFSET('Sanitation Data'!$F$4,0,10*ROW('Sanitation Data'!F52)),NA())</f>
        <v>#N/A</v>
      </c>
      <c r="AG58" s="526" t="e">
        <f ca="1">+IF(AND(ISNUMBER(OFFSET('Sanitation Data'!$F$6,0,10*ROW('Sanitation Data'!F52))),'Data Summary'!CV58="Yes"),OFFSET('Sanitation Data'!$F$6,0,10*ROW('Sanitation Data'!F52)),NA())</f>
        <v>#N/A</v>
      </c>
      <c r="AH58" s="526" t="e">
        <f ca="1">+IF(AND(ISNUMBER(OFFSET('Sanitation Data'!$F$10,0,10*ROW('Sanitation Data'!F52))),'Data Summary'!CW58="Yes"),OFFSET('Sanitation Data'!$F$10,0,10*ROW('Sanitation Data'!F52)),NA())</f>
        <v>#N/A</v>
      </c>
      <c r="AI58" s="526" t="e">
        <f ca="1">+IF(AND(ISNUMBER(OFFSET('Sanitation Data'!$F$11,0,10*ROW('Sanitation Data'!F52))),'Data Summary'!CX58="Yes"),OFFSET('Sanitation Data'!$F$11,0,10*ROW('Sanitation Data'!F52)),NA())</f>
        <v>#N/A</v>
      </c>
      <c r="AJ58" s="526" t="e">
        <f ca="1">+IF(AND(ISNUMBER(OFFSET('Sanitation Data'!$F$12,0,10*ROW('Sanitation Data'!F52))),'Data Summary'!CY58="Yes"),OFFSET('Sanitation Data'!$F$12,0,10*ROW('Sanitation Data'!F52)),NA())</f>
        <v>#N/A</v>
      </c>
      <c r="AK58" s="526" t="e">
        <f ca="1">+IF(AND(ISNUMBER(OFFSET('Sanitation Data'!$G$4,0,10*ROW('Sanitation Data'!G52))),'Data Summary'!CZ58="Yes"),100-OFFSET('Sanitation Data'!$G$4,0,10*ROW('Sanitation Data'!G52)),NA())</f>
        <v>#N/A</v>
      </c>
      <c r="AL58" s="526" t="e">
        <f ca="1">+IF(AND(ISNUMBER(OFFSET('Sanitation Data'!$G$6,0,10*ROW('Sanitation Data'!G52))),'Data Summary'!DA58="Yes"),OFFSET('Sanitation Data'!$G$6,0,10*ROW('Sanitation Data'!G52)),NA())</f>
        <v>#N/A</v>
      </c>
      <c r="AM58" s="526" t="e">
        <f ca="1">+IF(AND(ISNUMBER(OFFSET('Sanitation Data'!$G$10,0,10*ROW('Sanitation Data'!G52))),'Data Summary'!DB58="Yes"),OFFSET('Sanitation Data'!$G$10,0,10*ROW('Sanitation Data'!G52)),NA())</f>
        <v>#N/A</v>
      </c>
      <c r="AN58" s="526" t="e">
        <f ca="1">+IF(AND(ISNUMBER(OFFSET('Sanitation Data'!$G$11,0,10*ROW('Sanitation Data'!G52))),'Data Summary'!DC58="Yes"),OFFSET('Sanitation Data'!$G$11,0,10*ROW('Sanitation Data'!G52)),NA())</f>
        <v>#N/A</v>
      </c>
      <c r="AO58" s="526" t="e">
        <f ca="1">+IF(AND(ISNUMBER(OFFSET('Sanitation Data'!$G$12,0,10*ROW('Sanitation Data'!G52))),'Data Summary'!DD58="Yes"),OFFSET('Sanitation Data'!$G$12,0,10*ROW('Sanitation Data'!G52)),NA())</f>
        <v>#N/A</v>
      </c>
      <c r="AP58" s="526" t="e">
        <f ca="1">+IF(AND(ISNUMBER(OFFSET('Sanitation Data'!$H$4,0,10*ROW('Sanitation Data'!H52))),'Data Summary'!DE58="Yes"),100-OFFSET('Sanitation Data'!$H$4,0,10*ROW('Sanitation Data'!H52)),NA())</f>
        <v>#N/A</v>
      </c>
      <c r="AQ58" s="526" t="e">
        <f ca="1">+IF(AND(ISNUMBER(OFFSET('Sanitation Data'!$H$6,0,10*ROW('Sanitation Data'!H52))),'Data Summary'!DF58="Yes"),OFFSET('Sanitation Data'!$H$6,0,10*ROW('Sanitation Data'!H52)),NA())</f>
        <v>#N/A</v>
      </c>
      <c r="AR58" s="526" t="e">
        <f ca="1">+IF(AND(ISNUMBER(OFFSET('Sanitation Data'!$H$10,0,10*ROW('Sanitation Data'!H52))),'Data Summary'!DG58="Yes"),OFFSET('Sanitation Data'!$H$10,0,10*ROW('Sanitation Data'!H52)),NA())</f>
        <v>#N/A</v>
      </c>
      <c r="AS58" s="526" t="e">
        <f ca="1">+IF(AND(ISNUMBER(OFFSET('Sanitation Data'!$H$11,0,10*ROW('Sanitation Data'!H52))),'Data Summary'!DH58="Yes"),OFFSET('Sanitation Data'!$H$11,0,10*ROW('Sanitation Data'!H52)),NA())</f>
        <v>#N/A</v>
      </c>
      <c r="AT58" s="526" t="e">
        <f ca="1">+IF(AND(ISNUMBER(OFFSET('Sanitation Data'!$H$12,0,10*ROW('Sanitation Data'!H52))),'Data Summary'!DI58="Yes"),OFFSET('Sanitation Data'!$H$12,0,10*ROW('Sanitation Data'!H52)),NA())</f>
        <v>#N/A</v>
      </c>
      <c r="AU58" s="526" t="e">
        <f ca="1">+IF(AND(ISNUMBER(OFFSET('Sanitation Data'!$I$4,0,10*ROW('Sanitation Data'!I52))),'Data Summary'!DJ58="Yes"),100-OFFSET('Sanitation Data'!$I$4,0,10*ROW('Sanitation Data'!I52)),NA())</f>
        <v>#N/A</v>
      </c>
      <c r="AV58" s="526" t="e">
        <f ca="1">+IF(AND(ISNUMBER(OFFSET('Sanitation Data'!$I$6,0,10*ROW('Sanitation Data'!I52))),'Data Summary'!DK58="Yes"),OFFSET('Sanitation Data'!$I$6,0,10*ROW('Sanitation Data'!I52)),NA())</f>
        <v>#N/A</v>
      </c>
      <c r="AW58" s="526" t="e">
        <f ca="1">+IF(AND(ISNUMBER(OFFSET('Sanitation Data'!$I$10,0,10*ROW('Sanitation Data'!I52))),'Data Summary'!DL58="Yes"),OFFSET('Sanitation Data'!$I$10,0,10*ROW('Sanitation Data'!I52)),NA())</f>
        <v>#N/A</v>
      </c>
      <c r="AX58" s="526" t="e">
        <f ca="1">+IF(AND(ISNUMBER(OFFSET('Sanitation Data'!$I$11,0,10*ROW('Sanitation Data'!I52))),'Data Summary'!DM58="Yes"),OFFSET('Sanitation Data'!$I$11,0,10*ROW('Sanitation Data'!I52)),NA())</f>
        <v>#N/A</v>
      </c>
      <c r="AY58" s="526" t="e">
        <f ca="1">+IF(AND(ISNUMBER(OFFSET('Sanitation Data'!$I$12,0,10*ROW('Sanitation Data'!I52))),'Data Summary'!DN58="Yes"),OFFSET('Sanitation Data'!$I$12,0,10*ROW('Sanitation Data'!I52)),NA())</f>
        <v>#N/A</v>
      </c>
      <c r="AZ58" s="527" t="e">
        <f ca="1">+IF(AND(ISNUMBER(OFFSET('Hygiene Data'!$D$5,0,10*ROW('Hygiene Data'!D52))),'Data Summary'!DO58="Yes"),OFFSET('Hygiene Data'!$D$5,0,10*ROW('Hygiene Data'!D52)),NA())</f>
        <v>#N/A</v>
      </c>
      <c r="BA58" s="527" t="e">
        <f ca="1">+IF(AND(ISNUMBER(OFFSET('Hygiene Data'!$D$7,0,10*ROW('Hygiene Data'!D52))),'Data Summary'!DP58="Yes"),OFFSET('Hygiene Data'!$D$7,0,10*ROW('Hygiene Data'!D52)),NA())</f>
        <v>#N/A</v>
      </c>
      <c r="BB58" s="527" t="e">
        <f ca="1">+IF(AND(ISNUMBER(OFFSET('Hygiene Data'!$D$9,0,10*ROW('Hygiene Data'!D52))),'Data Summary'!DQ58="Yes"),OFFSET('Hygiene Data'!$D$9,0,10*ROW('Hygiene Data'!D52)),NA())</f>
        <v>#N/A</v>
      </c>
      <c r="BC58" s="527" t="e">
        <f ca="1">+IF(AND(ISNUMBER(OFFSET('Hygiene Data'!$E$5,0,10*ROW('Hygiene Data'!E52))),'Data Summary'!DR58="Yes"),OFFSET('Hygiene Data'!$E$5,0,10*ROW('Hygiene Data'!E52)),NA())</f>
        <v>#N/A</v>
      </c>
      <c r="BD58" s="527" t="e">
        <f ca="1">+IF(AND(ISNUMBER(OFFSET('Hygiene Data'!$E$7,0,10*ROW('Hygiene Data'!E52))),'Data Summary'!DS58="Yes"),OFFSET('Hygiene Data'!$E$7,0,10*ROW('Hygiene Data'!E52)),NA())</f>
        <v>#N/A</v>
      </c>
      <c r="BE58" s="527" t="e">
        <f ca="1">+IF(AND(ISNUMBER(OFFSET('Hygiene Data'!$E$9,0,10*ROW('Hygiene Data'!E52))),'Data Summary'!DT58="Yes"),OFFSET('Hygiene Data'!$E$9,0,10*ROW('Hygiene Data'!E52)),NA())</f>
        <v>#N/A</v>
      </c>
      <c r="BF58" s="527" t="e">
        <f ca="1">+IF(AND(ISNUMBER(OFFSET('Hygiene Data'!$F$5,0,10*ROW('Hygiene Data'!F52))),'Data Summary'!DU58="Yes"),OFFSET('Hygiene Data'!$F$5,0,10*ROW('Hygiene Data'!F52)),NA())</f>
        <v>#N/A</v>
      </c>
      <c r="BG58" s="527" t="e">
        <f ca="1">+IF(AND(ISNUMBER(OFFSET('Hygiene Data'!$F$7,0,10*ROW('Hygiene Data'!F52))),'Data Summary'!DV58="Yes"),OFFSET('Hygiene Data'!$F$7,0,10*ROW('Hygiene Data'!F52)),NA())</f>
        <v>#N/A</v>
      </c>
      <c r="BH58" s="527" t="e">
        <f ca="1">+IF(AND(ISNUMBER(OFFSET('Hygiene Data'!$F$9,0,10*ROW('Hygiene Data'!F52))),'Data Summary'!DW58="Yes"),OFFSET('Hygiene Data'!$F$9,0,10*ROW('Hygiene Data'!F52)),NA())</f>
        <v>#N/A</v>
      </c>
      <c r="BI58" s="527" t="e">
        <f ca="1">+IF(AND(ISNUMBER(OFFSET('Hygiene Data'!$G$5,0,10*ROW('Hygiene Data'!G52))),'Data Summary'!DX58="Yes"),OFFSET('Hygiene Data'!$G$5,0,10*ROW('Hygiene Data'!G52)),NA())</f>
        <v>#N/A</v>
      </c>
      <c r="BJ58" s="527" t="e">
        <f ca="1">+IF(AND(ISNUMBER(OFFSET('Hygiene Data'!$G$7,0,10*ROW('Hygiene Data'!G52))),'Data Summary'!DY58="Yes"),OFFSET('Hygiene Data'!$G$7,0,10*ROW('Hygiene Data'!G52)),NA())</f>
        <v>#N/A</v>
      </c>
      <c r="BK58" s="527" t="e">
        <f ca="1">+IF(AND(ISNUMBER(OFFSET('Hygiene Data'!$G$9,0,10*ROW('Hygiene Data'!G52))),'Data Summary'!DZ58="Yes"),OFFSET('Hygiene Data'!$G$9,0,10*ROW('Hygiene Data'!G52)),NA())</f>
        <v>#N/A</v>
      </c>
      <c r="BL58" s="527" t="e">
        <f ca="1">+IF(AND(ISNUMBER(OFFSET('Hygiene Data'!$H$5,0,10*ROW('Hygiene Data'!H52))),'Data Summary'!EA58="Yes"),OFFSET('Hygiene Data'!$H$5,0,10*ROW('Hygiene Data'!H52)),NA())</f>
        <v>#N/A</v>
      </c>
      <c r="BM58" s="527" t="e">
        <f ca="1">+IF(AND(ISNUMBER(OFFSET('Hygiene Data'!$H$7,0,10*ROW('Hygiene Data'!H52))),'Data Summary'!EB58="Yes"),OFFSET('Hygiene Data'!$H$7,0,10*ROW('Hygiene Data'!H52)),NA())</f>
        <v>#N/A</v>
      </c>
      <c r="BN58" s="527" t="e">
        <f ca="1">+IF(AND(ISNUMBER(OFFSET('Hygiene Data'!$H$9,0,10*ROW('Hygiene Data'!H52))),'Data Summary'!EC58="Yes"),OFFSET('Hygiene Data'!$H$9,0,10*ROW('Hygiene Data'!H52)),NA())</f>
        <v>#N/A</v>
      </c>
      <c r="BO58" s="527" t="e">
        <f ca="1">+IF(AND(ISNUMBER(OFFSET('Hygiene Data'!$I$5,0,10*ROW('Hygiene Data'!I52))),'Data Summary'!ED58="Yes"),OFFSET('Hygiene Data'!$I$5,0,10*ROW('Hygiene Data'!I52)),NA())</f>
        <v>#N/A</v>
      </c>
      <c r="BP58" s="527" t="e">
        <f ca="1">+IF(AND(ISNUMBER(OFFSET('Hygiene Data'!$I$7,0,10*ROW('Hygiene Data'!I52))),'Data Summary'!EE58="Yes"),OFFSET('Hygiene Data'!$I$7,0,10*ROW('Hygiene Data'!I52)),NA())</f>
        <v>#N/A</v>
      </c>
      <c r="BQ58" s="527" t="e">
        <f ca="1">+IF(AND(ISNUMBER(OFFSET('Hygiene Data'!$I$9,0,10*ROW('Hygiene Data'!I52))),'Data Summary'!EF58="Yes"),OFFSET('Hygiene Data'!$I$9,0,10*ROW('Hygiene Data'!I52)),NA())</f>
        <v>#N/A</v>
      </c>
    </row>
    <row r="59" spans="1:69" x14ac:dyDescent="0.25">
      <c r="A59" s="523" t="e">
        <f ca="1">+RIGHT('Data Summary'!A59,LEN('Data Summary'!A59)-9)</f>
        <v>#VALUE!</v>
      </c>
      <c r="B59" s="497" t="str">
        <f ca="1">+IF(ISTEXT('Data Summary'!B59),'Data Summary'!B59,"")</f>
        <v/>
      </c>
      <c r="C59" s="524" t="e">
        <f ca="1">+VALUE('Data Summary'!C59)</f>
        <v>#VALUE!</v>
      </c>
      <c r="D59" s="525" t="e">
        <f ca="1">+IF(AND(ISNUMBER(OFFSET('Water Data'!$D$4,0,10*ROW('Water Data'!D53))),'Data Summary'!BS59="Yes"),100-OFFSET('Water Data'!$D$4,0,10*ROW('Water Data'!D53)),NA())</f>
        <v>#N/A</v>
      </c>
      <c r="E59" s="525" t="e">
        <f ca="1">+IF(AND(ISNUMBER(OFFSET('Water Data'!$D$6,0,10*ROW('Water Data'!D53))),'Data Summary'!BT59="Yes"),OFFSET('Water Data'!$D$6,0,10*ROW('Water Data'!D53)),NA())</f>
        <v>#N/A</v>
      </c>
      <c r="F59" s="525" t="e">
        <f ca="1">+IF(AND(ISNUMBER(OFFSET('Water Data'!$D$9,0,10*ROW('Water Data'!D53))),'Data Summary'!BU59="Yes"),OFFSET('Water Data'!$D$9,0,10*ROW('Water Data'!D53)),NA())</f>
        <v>#N/A</v>
      </c>
      <c r="G59" s="525" t="e">
        <f ca="1">+IF(AND(ISNUMBER(OFFSET('Water Data'!$E$4,0,10*ROW('Water Data'!E53))),'Data Summary'!BV59="Yes"),100-OFFSET('Water Data'!$E$4,0,10*ROW('Water Data'!E53)),NA())</f>
        <v>#N/A</v>
      </c>
      <c r="H59" s="525" t="e">
        <f ca="1">+IF(AND(ISNUMBER(OFFSET('Water Data'!$E$6,0,10*ROW('Water Data'!E53))),'Data Summary'!BW59="Yes"),OFFSET('Water Data'!$E$6,0,10*ROW('Water Data'!E53)),NA())</f>
        <v>#N/A</v>
      </c>
      <c r="I59" s="525" t="e">
        <f ca="1">+IF(AND(ISNUMBER(OFFSET('Water Data'!$E$9,0,10*ROW('Water Data'!E53))),'Data Summary'!BX59="Yes"),OFFSET('Water Data'!$E$9,0,10*ROW('Water Data'!E53)),NA())</f>
        <v>#N/A</v>
      </c>
      <c r="J59" s="525" t="e">
        <f ca="1">+IF(AND(ISNUMBER(OFFSET('Water Data'!$F$4,0,10*ROW('Water Data'!F53))),'Data Summary'!BY59="Yes"),100-OFFSET('Water Data'!$F$4,0,10*ROW('Water Data'!F53)),NA())</f>
        <v>#N/A</v>
      </c>
      <c r="K59" s="525" t="e">
        <f ca="1">+IF(AND(ISNUMBER(OFFSET('Water Data'!$F$6,0,10*ROW('Water Data'!F53))),'Data Summary'!BZ59="Yes"),OFFSET('Water Data'!$F$6,0,10*ROW('Water Data'!F53)),NA())</f>
        <v>#N/A</v>
      </c>
      <c r="L59" s="525" t="e">
        <f ca="1">+IF(AND(ISNUMBER(OFFSET('Water Data'!$F$9,0,10*ROW('Water Data'!F53))),'Data Summary'!CA59="Yes"),OFFSET('Water Data'!$F$9,0,10*ROW('Water Data'!F53)),NA())</f>
        <v>#N/A</v>
      </c>
      <c r="M59" s="525" t="e">
        <f ca="1">+IF(AND(ISNUMBER(OFFSET('Water Data'!$G$4,0,10*ROW('Water Data'!G53))),'Data Summary'!CB59="Yes"),100-OFFSET('Water Data'!$G$4,0,10*ROW('Water Data'!G53)),NA())</f>
        <v>#N/A</v>
      </c>
      <c r="N59" s="525" t="e">
        <f ca="1">+IF(AND(ISNUMBER(OFFSET('Water Data'!$G$6,0,10*ROW('Water Data'!G53))),'Data Summary'!CC59="Yes"),OFFSET('Water Data'!$G$6,0,10*ROW('Water Data'!G53)),NA())</f>
        <v>#N/A</v>
      </c>
      <c r="O59" s="525" t="e">
        <f ca="1">+IF(AND(ISNUMBER(OFFSET('Water Data'!$G$9,0,10*ROW('Water Data'!G53))),'Data Summary'!CD59="Yes"),OFFSET('Water Data'!$G$9,0,10*ROW('Water Data'!G53)),NA())</f>
        <v>#N/A</v>
      </c>
      <c r="P59" s="525" t="e">
        <f ca="1">+IF(AND(ISNUMBER(OFFSET('Water Data'!$H$4,0,10*ROW('Water Data'!H53))),'Data Summary'!CE59="Yes"),100-OFFSET('Water Data'!$H$4,0,10*ROW('Water Data'!H53)),NA())</f>
        <v>#N/A</v>
      </c>
      <c r="Q59" s="525" t="e">
        <f ca="1">+IF(AND(ISNUMBER(OFFSET('Water Data'!$H$6,0,10*ROW('Water Data'!H53))),'Data Summary'!CF59="Yes"),OFFSET('Water Data'!$H$6,0,10*ROW('Water Data'!H53)),NA())</f>
        <v>#N/A</v>
      </c>
      <c r="R59" s="525" t="e">
        <f ca="1">+IF(AND(ISNUMBER(OFFSET('Water Data'!$H$9,0,10*ROW('Water Data'!H53))),'Data Summary'!CG59="Yes"),OFFSET('Water Data'!$H$9,0,10*ROW('Water Data'!H53)),NA())</f>
        <v>#N/A</v>
      </c>
      <c r="S59" s="525" t="e">
        <f ca="1">+IF(AND(ISNUMBER(OFFSET('Water Data'!$I$4,0,10*ROW('Water Data'!I53))),'Data Summary'!CH59="Yes"),100-OFFSET('Water Data'!$I$4,0,10*ROW('Water Data'!I53)),NA())</f>
        <v>#N/A</v>
      </c>
      <c r="T59" s="525" t="e">
        <f ca="1">+IF(AND(ISNUMBER(OFFSET('Water Data'!$I$6,0,10*ROW('Water Data'!I53))),'Data Summary'!CI59="Yes"),OFFSET('Water Data'!$I$6,0,10*ROW('Water Data'!I53)),NA())</f>
        <v>#N/A</v>
      </c>
      <c r="U59" s="525" t="e">
        <f ca="1">+IF(AND(ISNUMBER(OFFSET('Water Data'!$I$9,0,10*ROW('Water Data'!I53))),'Data Summary'!CJ59="Yes"),OFFSET('Water Data'!$I$9,0,10*ROW('Water Data'!I53)),NA())</f>
        <v>#N/A</v>
      </c>
      <c r="V59" s="526" t="e">
        <f ca="1">+IF(AND(ISNUMBER(OFFSET('Sanitation Data'!$D$4,0,10*ROW('Sanitation Data'!D53))),'Data Summary'!CK59="Yes"),100-OFFSET('Sanitation Data'!$D$4,0,10*ROW('Sanitation Data'!D53)),NA())</f>
        <v>#N/A</v>
      </c>
      <c r="W59" s="526" t="e">
        <f ca="1">+IF(AND(ISNUMBER(OFFSET('Sanitation Data'!$D$6,0,10*ROW('Sanitation Data'!D53))),'Data Summary'!CL59="Yes"),OFFSET('Sanitation Data'!$D$6,0,10*ROW('Sanitation Data'!D53)),NA())</f>
        <v>#N/A</v>
      </c>
      <c r="X59" s="526" t="e">
        <f ca="1">+IF(AND(ISNUMBER(OFFSET('Sanitation Data'!$D$10,0,10*ROW('Sanitation Data'!D53))),'Data Summary'!CM59="Yes"),OFFSET('Sanitation Data'!$D$10,0,10*ROW('Sanitation Data'!D53)),NA())</f>
        <v>#N/A</v>
      </c>
      <c r="Y59" s="526" t="e">
        <f ca="1">+IF(AND(ISNUMBER(OFFSET('Sanitation Data'!$D$11,0,10*ROW('Sanitation Data'!D53))),'Data Summary'!CN59="Yes"),OFFSET('Sanitation Data'!$D$11,0,10*ROW('Sanitation Data'!D53)),NA())</f>
        <v>#N/A</v>
      </c>
      <c r="Z59" s="526" t="e">
        <f ca="1">+IF(AND(ISNUMBER(OFFSET('Sanitation Data'!$D$12,0,10*ROW('Sanitation Data'!D53))),'Data Summary'!CO59="Yes"),OFFSET('Sanitation Data'!$D$12,0,10*ROW('Sanitation Data'!D53)),NA())</f>
        <v>#N/A</v>
      </c>
      <c r="AA59" s="526" t="e">
        <f ca="1">+IF(AND(ISNUMBER(OFFSET('Sanitation Data'!$E$4,0,10*ROW('Sanitation Data'!E53))),'Data Summary'!CP59="Yes"),100-OFFSET('Sanitation Data'!$E$4,0,10*ROW('Sanitation Data'!E53)),NA())</f>
        <v>#N/A</v>
      </c>
      <c r="AB59" s="526" t="e">
        <f ca="1">+IF(AND(ISNUMBER(OFFSET('Sanitation Data'!$E$6,0,10*ROW('Sanitation Data'!E53))),'Data Summary'!CQ59="Yes"),OFFSET('Sanitation Data'!$E$6,0,10*ROW('Sanitation Data'!E53)),NA())</f>
        <v>#N/A</v>
      </c>
      <c r="AC59" s="526" t="e">
        <f ca="1">+IF(AND(ISNUMBER(OFFSET('Sanitation Data'!$E$10,0,10*ROW('Sanitation Data'!E53))),'Data Summary'!CR59="Yes"),OFFSET('Sanitation Data'!$E$10,0,10*ROW('Sanitation Data'!E53)),NA())</f>
        <v>#N/A</v>
      </c>
      <c r="AD59" s="526" t="e">
        <f ca="1">+IF(AND(ISNUMBER(OFFSET('Sanitation Data'!$E$11,0,10*ROW('Sanitation Data'!E53))),'Data Summary'!CS59="Yes"),OFFSET('Sanitation Data'!$E$11,0,10*ROW('Sanitation Data'!E53)),NA())</f>
        <v>#N/A</v>
      </c>
      <c r="AE59" s="526" t="e">
        <f ca="1">+IF(AND(ISNUMBER(OFFSET('Sanitation Data'!$E$12,0,10*ROW('Sanitation Data'!E53))),'Data Summary'!CT59="Yes"),OFFSET('Sanitation Data'!$E$12,0,10*ROW('Sanitation Data'!E53)),NA())</f>
        <v>#N/A</v>
      </c>
      <c r="AF59" s="526" t="e">
        <f ca="1">+IF(AND(ISNUMBER(OFFSET('Sanitation Data'!$F$4,0,10*ROW('Sanitation Data'!F53))),'Data Summary'!CU59="Yes"),100-OFFSET('Sanitation Data'!$F$4,0,10*ROW('Sanitation Data'!F53)),NA())</f>
        <v>#N/A</v>
      </c>
      <c r="AG59" s="526" t="e">
        <f ca="1">+IF(AND(ISNUMBER(OFFSET('Sanitation Data'!$F$6,0,10*ROW('Sanitation Data'!F53))),'Data Summary'!CV59="Yes"),OFFSET('Sanitation Data'!$F$6,0,10*ROW('Sanitation Data'!F53)),NA())</f>
        <v>#N/A</v>
      </c>
      <c r="AH59" s="526" t="e">
        <f ca="1">+IF(AND(ISNUMBER(OFFSET('Sanitation Data'!$F$10,0,10*ROW('Sanitation Data'!F53))),'Data Summary'!CW59="Yes"),OFFSET('Sanitation Data'!$F$10,0,10*ROW('Sanitation Data'!F53)),NA())</f>
        <v>#N/A</v>
      </c>
      <c r="AI59" s="526" t="e">
        <f ca="1">+IF(AND(ISNUMBER(OFFSET('Sanitation Data'!$F$11,0,10*ROW('Sanitation Data'!F53))),'Data Summary'!CX59="Yes"),OFFSET('Sanitation Data'!$F$11,0,10*ROW('Sanitation Data'!F53)),NA())</f>
        <v>#N/A</v>
      </c>
      <c r="AJ59" s="526" t="e">
        <f ca="1">+IF(AND(ISNUMBER(OFFSET('Sanitation Data'!$F$12,0,10*ROW('Sanitation Data'!F53))),'Data Summary'!CY59="Yes"),OFFSET('Sanitation Data'!$F$12,0,10*ROW('Sanitation Data'!F53)),NA())</f>
        <v>#N/A</v>
      </c>
      <c r="AK59" s="526" t="e">
        <f ca="1">+IF(AND(ISNUMBER(OFFSET('Sanitation Data'!$G$4,0,10*ROW('Sanitation Data'!G53))),'Data Summary'!CZ59="Yes"),100-OFFSET('Sanitation Data'!$G$4,0,10*ROW('Sanitation Data'!G53)),NA())</f>
        <v>#N/A</v>
      </c>
      <c r="AL59" s="526" t="e">
        <f ca="1">+IF(AND(ISNUMBER(OFFSET('Sanitation Data'!$G$6,0,10*ROW('Sanitation Data'!G53))),'Data Summary'!DA59="Yes"),OFFSET('Sanitation Data'!$G$6,0,10*ROW('Sanitation Data'!G53)),NA())</f>
        <v>#N/A</v>
      </c>
      <c r="AM59" s="526" t="e">
        <f ca="1">+IF(AND(ISNUMBER(OFFSET('Sanitation Data'!$G$10,0,10*ROW('Sanitation Data'!G53))),'Data Summary'!DB59="Yes"),OFFSET('Sanitation Data'!$G$10,0,10*ROW('Sanitation Data'!G53)),NA())</f>
        <v>#N/A</v>
      </c>
      <c r="AN59" s="526" t="e">
        <f ca="1">+IF(AND(ISNUMBER(OFFSET('Sanitation Data'!$G$11,0,10*ROW('Sanitation Data'!G53))),'Data Summary'!DC59="Yes"),OFFSET('Sanitation Data'!$G$11,0,10*ROW('Sanitation Data'!G53)),NA())</f>
        <v>#N/A</v>
      </c>
      <c r="AO59" s="526" t="e">
        <f ca="1">+IF(AND(ISNUMBER(OFFSET('Sanitation Data'!$G$12,0,10*ROW('Sanitation Data'!G53))),'Data Summary'!DD59="Yes"),OFFSET('Sanitation Data'!$G$12,0,10*ROW('Sanitation Data'!G53)),NA())</f>
        <v>#N/A</v>
      </c>
      <c r="AP59" s="526" t="e">
        <f ca="1">+IF(AND(ISNUMBER(OFFSET('Sanitation Data'!$H$4,0,10*ROW('Sanitation Data'!H53))),'Data Summary'!DE59="Yes"),100-OFFSET('Sanitation Data'!$H$4,0,10*ROW('Sanitation Data'!H53)),NA())</f>
        <v>#N/A</v>
      </c>
      <c r="AQ59" s="526" t="e">
        <f ca="1">+IF(AND(ISNUMBER(OFFSET('Sanitation Data'!$H$6,0,10*ROW('Sanitation Data'!H53))),'Data Summary'!DF59="Yes"),OFFSET('Sanitation Data'!$H$6,0,10*ROW('Sanitation Data'!H53)),NA())</f>
        <v>#N/A</v>
      </c>
      <c r="AR59" s="526" t="e">
        <f ca="1">+IF(AND(ISNUMBER(OFFSET('Sanitation Data'!$H$10,0,10*ROW('Sanitation Data'!H53))),'Data Summary'!DG59="Yes"),OFFSET('Sanitation Data'!$H$10,0,10*ROW('Sanitation Data'!H53)),NA())</f>
        <v>#N/A</v>
      </c>
      <c r="AS59" s="526" t="e">
        <f ca="1">+IF(AND(ISNUMBER(OFFSET('Sanitation Data'!$H$11,0,10*ROW('Sanitation Data'!H53))),'Data Summary'!DH59="Yes"),OFFSET('Sanitation Data'!$H$11,0,10*ROW('Sanitation Data'!H53)),NA())</f>
        <v>#N/A</v>
      </c>
      <c r="AT59" s="526" t="e">
        <f ca="1">+IF(AND(ISNUMBER(OFFSET('Sanitation Data'!$H$12,0,10*ROW('Sanitation Data'!H53))),'Data Summary'!DI59="Yes"),OFFSET('Sanitation Data'!$H$12,0,10*ROW('Sanitation Data'!H53)),NA())</f>
        <v>#N/A</v>
      </c>
      <c r="AU59" s="526" t="e">
        <f ca="1">+IF(AND(ISNUMBER(OFFSET('Sanitation Data'!$I$4,0,10*ROW('Sanitation Data'!I53))),'Data Summary'!DJ59="Yes"),100-OFFSET('Sanitation Data'!$I$4,0,10*ROW('Sanitation Data'!I53)),NA())</f>
        <v>#N/A</v>
      </c>
      <c r="AV59" s="526" t="e">
        <f ca="1">+IF(AND(ISNUMBER(OFFSET('Sanitation Data'!$I$6,0,10*ROW('Sanitation Data'!I53))),'Data Summary'!DK59="Yes"),OFFSET('Sanitation Data'!$I$6,0,10*ROW('Sanitation Data'!I53)),NA())</f>
        <v>#N/A</v>
      </c>
      <c r="AW59" s="526" t="e">
        <f ca="1">+IF(AND(ISNUMBER(OFFSET('Sanitation Data'!$I$10,0,10*ROW('Sanitation Data'!I53))),'Data Summary'!DL59="Yes"),OFFSET('Sanitation Data'!$I$10,0,10*ROW('Sanitation Data'!I53)),NA())</f>
        <v>#N/A</v>
      </c>
      <c r="AX59" s="526" t="e">
        <f ca="1">+IF(AND(ISNUMBER(OFFSET('Sanitation Data'!$I$11,0,10*ROW('Sanitation Data'!I53))),'Data Summary'!DM59="Yes"),OFFSET('Sanitation Data'!$I$11,0,10*ROW('Sanitation Data'!I53)),NA())</f>
        <v>#N/A</v>
      </c>
      <c r="AY59" s="526" t="e">
        <f ca="1">+IF(AND(ISNUMBER(OFFSET('Sanitation Data'!$I$12,0,10*ROW('Sanitation Data'!I53))),'Data Summary'!DN59="Yes"),OFFSET('Sanitation Data'!$I$12,0,10*ROW('Sanitation Data'!I53)),NA())</f>
        <v>#N/A</v>
      </c>
      <c r="AZ59" s="527" t="e">
        <f ca="1">+IF(AND(ISNUMBER(OFFSET('Hygiene Data'!$D$5,0,10*ROW('Hygiene Data'!D53))),'Data Summary'!DO59="Yes"),OFFSET('Hygiene Data'!$D$5,0,10*ROW('Hygiene Data'!D53)),NA())</f>
        <v>#N/A</v>
      </c>
      <c r="BA59" s="527" t="e">
        <f ca="1">+IF(AND(ISNUMBER(OFFSET('Hygiene Data'!$D$7,0,10*ROW('Hygiene Data'!D53))),'Data Summary'!DP59="Yes"),OFFSET('Hygiene Data'!$D$7,0,10*ROW('Hygiene Data'!D53)),NA())</f>
        <v>#N/A</v>
      </c>
      <c r="BB59" s="527" t="e">
        <f ca="1">+IF(AND(ISNUMBER(OFFSET('Hygiene Data'!$D$9,0,10*ROW('Hygiene Data'!D53))),'Data Summary'!DQ59="Yes"),OFFSET('Hygiene Data'!$D$9,0,10*ROW('Hygiene Data'!D53)),NA())</f>
        <v>#N/A</v>
      </c>
      <c r="BC59" s="527" t="e">
        <f ca="1">+IF(AND(ISNUMBER(OFFSET('Hygiene Data'!$E$5,0,10*ROW('Hygiene Data'!E53))),'Data Summary'!DR59="Yes"),OFFSET('Hygiene Data'!$E$5,0,10*ROW('Hygiene Data'!E53)),NA())</f>
        <v>#N/A</v>
      </c>
      <c r="BD59" s="527" t="e">
        <f ca="1">+IF(AND(ISNUMBER(OFFSET('Hygiene Data'!$E$7,0,10*ROW('Hygiene Data'!E53))),'Data Summary'!DS59="Yes"),OFFSET('Hygiene Data'!$E$7,0,10*ROW('Hygiene Data'!E53)),NA())</f>
        <v>#N/A</v>
      </c>
      <c r="BE59" s="527" t="e">
        <f ca="1">+IF(AND(ISNUMBER(OFFSET('Hygiene Data'!$E$9,0,10*ROW('Hygiene Data'!E53))),'Data Summary'!DT59="Yes"),OFFSET('Hygiene Data'!$E$9,0,10*ROW('Hygiene Data'!E53)),NA())</f>
        <v>#N/A</v>
      </c>
      <c r="BF59" s="527" t="e">
        <f ca="1">+IF(AND(ISNUMBER(OFFSET('Hygiene Data'!$F$5,0,10*ROW('Hygiene Data'!F53))),'Data Summary'!DU59="Yes"),OFFSET('Hygiene Data'!$F$5,0,10*ROW('Hygiene Data'!F53)),NA())</f>
        <v>#N/A</v>
      </c>
      <c r="BG59" s="527" t="e">
        <f ca="1">+IF(AND(ISNUMBER(OFFSET('Hygiene Data'!$F$7,0,10*ROW('Hygiene Data'!F53))),'Data Summary'!DV59="Yes"),OFFSET('Hygiene Data'!$F$7,0,10*ROW('Hygiene Data'!F53)),NA())</f>
        <v>#N/A</v>
      </c>
      <c r="BH59" s="527" t="e">
        <f ca="1">+IF(AND(ISNUMBER(OFFSET('Hygiene Data'!$F$9,0,10*ROW('Hygiene Data'!F53))),'Data Summary'!DW59="Yes"),OFFSET('Hygiene Data'!$F$9,0,10*ROW('Hygiene Data'!F53)),NA())</f>
        <v>#N/A</v>
      </c>
      <c r="BI59" s="527" t="e">
        <f ca="1">+IF(AND(ISNUMBER(OFFSET('Hygiene Data'!$G$5,0,10*ROW('Hygiene Data'!G53))),'Data Summary'!DX59="Yes"),OFFSET('Hygiene Data'!$G$5,0,10*ROW('Hygiene Data'!G53)),NA())</f>
        <v>#N/A</v>
      </c>
      <c r="BJ59" s="527" t="e">
        <f ca="1">+IF(AND(ISNUMBER(OFFSET('Hygiene Data'!$G$7,0,10*ROW('Hygiene Data'!G53))),'Data Summary'!DY59="Yes"),OFFSET('Hygiene Data'!$G$7,0,10*ROW('Hygiene Data'!G53)),NA())</f>
        <v>#N/A</v>
      </c>
      <c r="BK59" s="527" t="e">
        <f ca="1">+IF(AND(ISNUMBER(OFFSET('Hygiene Data'!$G$9,0,10*ROW('Hygiene Data'!G53))),'Data Summary'!DZ59="Yes"),OFFSET('Hygiene Data'!$G$9,0,10*ROW('Hygiene Data'!G53)),NA())</f>
        <v>#N/A</v>
      </c>
      <c r="BL59" s="527" t="e">
        <f ca="1">+IF(AND(ISNUMBER(OFFSET('Hygiene Data'!$H$5,0,10*ROW('Hygiene Data'!H53))),'Data Summary'!EA59="Yes"),OFFSET('Hygiene Data'!$H$5,0,10*ROW('Hygiene Data'!H53)),NA())</f>
        <v>#N/A</v>
      </c>
      <c r="BM59" s="527" t="e">
        <f ca="1">+IF(AND(ISNUMBER(OFFSET('Hygiene Data'!$H$7,0,10*ROW('Hygiene Data'!H53))),'Data Summary'!EB59="Yes"),OFFSET('Hygiene Data'!$H$7,0,10*ROW('Hygiene Data'!H53)),NA())</f>
        <v>#N/A</v>
      </c>
      <c r="BN59" s="527" t="e">
        <f ca="1">+IF(AND(ISNUMBER(OFFSET('Hygiene Data'!$H$9,0,10*ROW('Hygiene Data'!H53))),'Data Summary'!EC59="Yes"),OFFSET('Hygiene Data'!$H$9,0,10*ROW('Hygiene Data'!H53)),NA())</f>
        <v>#N/A</v>
      </c>
      <c r="BO59" s="527" t="e">
        <f ca="1">+IF(AND(ISNUMBER(OFFSET('Hygiene Data'!$I$5,0,10*ROW('Hygiene Data'!I53))),'Data Summary'!ED59="Yes"),OFFSET('Hygiene Data'!$I$5,0,10*ROW('Hygiene Data'!I53)),NA())</f>
        <v>#N/A</v>
      </c>
      <c r="BP59" s="527" t="e">
        <f ca="1">+IF(AND(ISNUMBER(OFFSET('Hygiene Data'!$I$7,0,10*ROW('Hygiene Data'!I53))),'Data Summary'!EE59="Yes"),OFFSET('Hygiene Data'!$I$7,0,10*ROW('Hygiene Data'!I53)),NA())</f>
        <v>#N/A</v>
      </c>
      <c r="BQ59" s="527" t="e">
        <f ca="1">+IF(AND(ISNUMBER(OFFSET('Hygiene Data'!$I$9,0,10*ROW('Hygiene Data'!I53))),'Data Summary'!EF59="Yes"),OFFSET('Hygiene Data'!$I$9,0,10*ROW('Hygiene Data'!I53)),NA())</f>
        <v>#N/A</v>
      </c>
    </row>
    <row r="60" spans="1:69" x14ac:dyDescent="0.25">
      <c r="A60" s="523" t="e">
        <f ca="1">+RIGHT('Data Summary'!A60,LEN('Data Summary'!A60)-9)</f>
        <v>#VALUE!</v>
      </c>
      <c r="B60" s="497" t="str">
        <f ca="1">+IF(ISTEXT('Data Summary'!B60),'Data Summary'!B60,"")</f>
        <v/>
      </c>
      <c r="C60" s="524" t="e">
        <f ca="1">+VALUE('Data Summary'!C60)</f>
        <v>#VALUE!</v>
      </c>
      <c r="D60" s="525" t="e">
        <f ca="1">+IF(AND(ISNUMBER(OFFSET('Water Data'!$D$4,0,10*ROW('Water Data'!D54))),'Data Summary'!BS60="Yes"),100-OFFSET('Water Data'!$D$4,0,10*ROW('Water Data'!D54)),NA())</f>
        <v>#N/A</v>
      </c>
      <c r="E60" s="525" t="e">
        <f ca="1">+IF(AND(ISNUMBER(OFFSET('Water Data'!$D$6,0,10*ROW('Water Data'!D54))),'Data Summary'!BT60="Yes"),OFFSET('Water Data'!$D$6,0,10*ROW('Water Data'!D54)),NA())</f>
        <v>#N/A</v>
      </c>
      <c r="F60" s="525" t="e">
        <f ca="1">+IF(AND(ISNUMBER(OFFSET('Water Data'!$D$9,0,10*ROW('Water Data'!D54))),'Data Summary'!BU60="Yes"),OFFSET('Water Data'!$D$9,0,10*ROW('Water Data'!D54)),NA())</f>
        <v>#N/A</v>
      </c>
      <c r="G60" s="525" t="e">
        <f ca="1">+IF(AND(ISNUMBER(OFFSET('Water Data'!$E$4,0,10*ROW('Water Data'!E54))),'Data Summary'!BV60="Yes"),100-OFFSET('Water Data'!$E$4,0,10*ROW('Water Data'!E54)),NA())</f>
        <v>#N/A</v>
      </c>
      <c r="H60" s="525" t="e">
        <f ca="1">+IF(AND(ISNUMBER(OFFSET('Water Data'!$E$6,0,10*ROW('Water Data'!E54))),'Data Summary'!BW60="Yes"),OFFSET('Water Data'!$E$6,0,10*ROW('Water Data'!E54)),NA())</f>
        <v>#N/A</v>
      </c>
      <c r="I60" s="525" t="e">
        <f ca="1">+IF(AND(ISNUMBER(OFFSET('Water Data'!$E$9,0,10*ROW('Water Data'!E54))),'Data Summary'!BX60="Yes"),OFFSET('Water Data'!$E$9,0,10*ROW('Water Data'!E54)),NA())</f>
        <v>#N/A</v>
      </c>
      <c r="J60" s="525" t="e">
        <f ca="1">+IF(AND(ISNUMBER(OFFSET('Water Data'!$F$4,0,10*ROW('Water Data'!F54))),'Data Summary'!BY60="Yes"),100-OFFSET('Water Data'!$F$4,0,10*ROW('Water Data'!F54)),NA())</f>
        <v>#N/A</v>
      </c>
      <c r="K60" s="525" t="e">
        <f ca="1">+IF(AND(ISNUMBER(OFFSET('Water Data'!$F$6,0,10*ROW('Water Data'!F54))),'Data Summary'!BZ60="Yes"),OFFSET('Water Data'!$F$6,0,10*ROW('Water Data'!F54)),NA())</f>
        <v>#N/A</v>
      </c>
      <c r="L60" s="525" t="e">
        <f ca="1">+IF(AND(ISNUMBER(OFFSET('Water Data'!$F$9,0,10*ROW('Water Data'!F54))),'Data Summary'!CA60="Yes"),OFFSET('Water Data'!$F$9,0,10*ROW('Water Data'!F54)),NA())</f>
        <v>#N/A</v>
      </c>
      <c r="M60" s="525" t="e">
        <f ca="1">+IF(AND(ISNUMBER(OFFSET('Water Data'!$G$4,0,10*ROW('Water Data'!G54))),'Data Summary'!CB60="Yes"),100-OFFSET('Water Data'!$G$4,0,10*ROW('Water Data'!G54)),NA())</f>
        <v>#N/A</v>
      </c>
      <c r="N60" s="525" t="e">
        <f ca="1">+IF(AND(ISNUMBER(OFFSET('Water Data'!$G$6,0,10*ROW('Water Data'!G54))),'Data Summary'!CC60="Yes"),OFFSET('Water Data'!$G$6,0,10*ROW('Water Data'!G54)),NA())</f>
        <v>#N/A</v>
      </c>
      <c r="O60" s="525" t="e">
        <f ca="1">+IF(AND(ISNUMBER(OFFSET('Water Data'!$G$9,0,10*ROW('Water Data'!G54))),'Data Summary'!CD60="Yes"),OFFSET('Water Data'!$G$9,0,10*ROW('Water Data'!G54)),NA())</f>
        <v>#N/A</v>
      </c>
      <c r="P60" s="525" t="e">
        <f ca="1">+IF(AND(ISNUMBER(OFFSET('Water Data'!$H$4,0,10*ROW('Water Data'!H54))),'Data Summary'!CE60="Yes"),100-OFFSET('Water Data'!$H$4,0,10*ROW('Water Data'!H54)),NA())</f>
        <v>#N/A</v>
      </c>
      <c r="Q60" s="525" t="e">
        <f ca="1">+IF(AND(ISNUMBER(OFFSET('Water Data'!$H$6,0,10*ROW('Water Data'!H54))),'Data Summary'!CF60="Yes"),OFFSET('Water Data'!$H$6,0,10*ROW('Water Data'!H54)),NA())</f>
        <v>#N/A</v>
      </c>
      <c r="R60" s="525" t="e">
        <f ca="1">+IF(AND(ISNUMBER(OFFSET('Water Data'!$H$9,0,10*ROW('Water Data'!H54))),'Data Summary'!CG60="Yes"),OFFSET('Water Data'!$H$9,0,10*ROW('Water Data'!H54)),NA())</f>
        <v>#N/A</v>
      </c>
      <c r="S60" s="525" t="e">
        <f ca="1">+IF(AND(ISNUMBER(OFFSET('Water Data'!$I$4,0,10*ROW('Water Data'!I54))),'Data Summary'!CH60="Yes"),100-OFFSET('Water Data'!$I$4,0,10*ROW('Water Data'!I54)),NA())</f>
        <v>#N/A</v>
      </c>
      <c r="T60" s="525" t="e">
        <f ca="1">+IF(AND(ISNUMBER(OFFSET('Water Data'!$I$6,0,10*ROW('Water Data'!I54))),'Data Summary'!CI60="Yes"),OFFSET('Water Data'!$I$6,0,10*ROW('Water Data'!I54)),NA())</f>
        <v>#N/A</v>
      </c>
      <c r="U60" s="525" t="e">
        <f ca="1">+IF(AND(ISNUMBER(OFFSET('Water Data'!$I$9,0,10*ROW('Water Data'!I54))),'Data Summary'!CJ60="Yes"),OFFSET('Water Data'!$I$9,0,10*ROW('Water Data'!I54)),NA())</f>
        <v>#N/A</v>
      </c>
      <c r="V60" s="526" t="e">
        <f ca="1">+IF(AND(ISNUMBER(OFFSET('Sanitation Data'!$D$4,0,10*ROW('Sanitation Data'!D54))),'Data Summary'!CK60="Yes"),100-OFFSET('Sanitation Data'!$D$4,0,10*ROW('Sanitation Data'!D54)),NA())</f>
        <v>#N/A</v>
      </c>
      <c r="W60" s="526" t="e">
        <f ca="1">+IF(AND(ISNUMBER(OFFSET('Sanitation Data'!$D$6,0,10*ROW('Sanitation Data'!D54))),'Data Summary'!CL60="Yes"),OFFSET('Sanitation Data'!$D$6,0,10*ROW('Sanitation Data'!D54)),NA())</f>
        <v>#N/A</v>
      </c>
      <c r="X60" s="526" t="e">
        <f ca="1">+IF(AND(ISNUMBER(OFFSET('Sanitation Data'!$D$10,0,10*ROW('Sanitation Data'!D54))),'Data Summary'!CM60="Yes"),OFFSET('Sanitation Data'!$D$10,0,10*ROW('Sanitation Data'!D54)),NA())</f>
        <v>#N/A</v>
      </c>
      <c r="Y60" s="526" t="e">
        <f ca="1">+IF(AND(ISNUMBER(OFFSET('Sanitation Data'!$D$11,0,10*ROW('Sanitation Data'!D54))),'Data Summary'!CN60="Yes"),OFFSET('Sanitation Data'!$D$11,0,10*ROW('Sanitation Data'!D54)),NA())</f>
        <v>#N/A</v>
      </c>
      <c r="Z60" s="526" t="e">
        <f ca="1">+IF(AND(ISNUMBER(OFFSET('Sanitation Data'!$D$12,0,10*ROW('Sanitation Data'!D54))),'Data Summary'!CO60="Yes"),OFFSET('Sanitation Data'!$D$12,0,10*ROW('Sanitation Data'!D54)),NA())</f>
        <v>#N/A</v>
      </c>
      <c r="AA60" s="526" t="e">
        <f ca="1">+IF(AND(ISNUMBER(OFFSET('Sanitation Data'!$E$4,0,10*ROW('Sanitation Data'!E54))),'Data Summary'!CP60="Yes"),100-OFFSET('Sanitation Data'!$E$4,0,10*ROW('Sanitation Data'!E54)),NA())</f>
        <v>#N/A</v>
      </c>
      <c r="AB60" s="526" t="e">
        <f ca="1">+IF(AND(ISNUMBER(OFFSET('Sanitation Data'!$E$6,0,10*ROW('Sanitation Data'!E54))),'Data Summary'!CQ60="Yes"),OFFSET('Sanitation Data'!$E$6,0,10*ROW('Sanitation Data'!E54)),NA())</f>
        <v>#N/A</v>
      </c>
      <c r="AC60" s="526" t="e">
        <f ca="1">+IF(AND(ISNUMBER(OFFSET('Sanitation Data'!$E$10,0,10*ROW('Sanitation Data'!E54))),'Data Summary'!CR60="Yes"),OFFSET('Sanitation Data'!$E$10,0,10*ROW('Sanitation Data'!E54)),NA())</f>
        <v>#N/A</v>
      </c>
      <c r="AD60" s="526" t="e">
        <f ca="1">+IF(AND(ISNUMBER(OFFSET('Sanitation Data'!$E$11,0,10*ROW('Sanitation Data'!E54))),'Data Summary'!CS60="Yes"),OFFSET('Sanitation Data'!$E$11,0,10*ROW('Sanitation Data'!E54)),NA())</f>
        <v>#N/A</v>
      </c>
      <c r="AE60" s="526" t="e">
        <f ca="1">+IF(AND(ISNUMBER(OFFSET('Sanitation Data'!$E$12,0,10*ROW('Sanitation Data'!E54))),'Data Summary'!CT60="Yes"),OFFSET('Sanitation Data'!$E$12,0,10*ROW('Sanitation Data'!E54)),NA())</f>
        <v>#N/A</v>
      </c>
      <c r="AF60" s="526" t="e">
        <f ca="1">+IF(AND(ISNUMBER(OFFSET('Sanitation Data'!$F$4,0,10*ROW('Sanitation Data'!F54))),'Data Summary'!CU60="Yes"),100-OFFSET('Sanitation Data'!$F$4,0,10*ROW('Sanitation Data'!F54)),NA())</f>
        <v>#N/A</v>
      </c>
      <c r="AG60" s="526" t="e">
        <f ca="1">+IF(AND(ISNUMBER(OFFSET('Sanitation Data'!$F$6,0,10*ROW('Sanitation Data'!F54))),'Data Summary'!CV60="Yes"),OFFSET('Sanitation Data'!$F$6,0,10*ROW('Sanitation Data'!F54)),NA())</f>
        <v>#N/A</v>
      </c>
      <c r="AH60" s="526" t="e">
        <f ca="1">+IF(AND(ISNUMBER(OFFSET('Sanitation Data'!$F$10,0,10*ROW('Sanitation Data'!F54))),'Data Summary'!CW60="Yes"),OFFSET('Sanitation Data'!$F$10,0,10*ROW('Sanitation Data'!F54)),NA())</f>
        <v>#N/A</v>
      </c>
      <c r="AI60" s="526" t="e">
        <f ca="1">+IF(AND(ISNUMBER(OFFSET('Sanitation Data'!$F$11,0,10*ROW('Sanitation Data'!F54))),'Data Summary'!CX60="Yes"),OFFSET('Sanitation Data'!$F$11,0,10*ROW('Sanitation Data'!F54)),NA())</f>
        <v>#N/A</v>
      </c>
      <c r="AJ60" s="526" t="e">
        <f ca="1">+IF(AND(ISNUMBER(OFFSET('Sanitation Data'!$F$12,0,10*ROW('Sanitation Data'!F54))),'Data Summary'!CY60="Yes"),OFFSET('Sanitation Data'!$F$12,0,10*ROW('Sanitation Data'!F54)),NA())</f>
        <v>#N/A</v>
      </c>
      <c r="AK60" s="526" t="e">
        <f ca="1">+IF(AND(ISNUMBER(OFFSET('Sanitation Data'!$G$4,0,10*ROW('Sanitation Data'!G54))),'Data Summary'!CZ60="Yes"),100-OFFSET('Sanitation Data'!$G$4,0,10*ROW('Sanitation Data'!G54)),NA())</f>
        <v>#N/A</v>
      </c>
      <c r="AL60" s="526" t="e">
        <f ca="1">+IF(AND(ISNUMBER(OFFSET('Sanitation Data'!$G$6,0,10*ROW('Sanitation Data'!G54))),'Data Summary'!DA60="Yes"),OFFSET('Sanitation Data'!$G$6,0,10*ROW('Sanitation Data'!G54)),NA())</f>
        <v>#N/A</v>
      </c>
      <c r="AM60" s="526" t="e">
        <f ca="1">+IF(AND(ISNUMBER(OFFSET('Sanitation Data'!$G$10,0,10*ROW('Sanitation Data'!G54))),'Data Summary'!DB60="Yes"),OFFSET('Sanitation Data'!$G$10,0,10*ROW('Sanitation Data'!G54)),NA())</f>
        <v>#N/A</v>
      </c>
      <c r="AN60" s="526" t="e">
        <f ca="1">+IF(AND(ISNUMBER(OFFSET('Sanitation Data'!$G$11,0,10*ROW('Sanitation Data'!G54))),'Data Summary'!DC60="Yes"),OFFSET('Sanitation Data'!$G$11,0,10*ROW('Sanitation Data'!G54)),NA())</f>
        <v>#N/A</v>
      </c>
      <c r="AO60" s="526" t="e">
        <f ca="1">+IF(AND(ISNUMBER(OFFSET('Sanitation Data'!$G$12,0,10*ROW('Sanitation Data'!G54))),'Data Summary'!DD60="Yes"),OFFSET('Sanitation Data'!$G$12,0,10*ROW('Sanitation Data'!G54)),NA())</f>
        <v>#N/A</v>
      </c>
      <c r="AP60" s="526" t="e">
        <f ca="1">+IF(AND(ISNUMBER(OFFSET('Sanitation Data'!$H$4,0,10*ROW('Sanitation Data'!H54))),'Data Summary'!DE60="Yes"),100-OFFSET('Sanitation Data'!$H$4,0,10*ROW('Sanitation Data'!H54)),NA())</f>
        <v>#N/A</v>
      </c>
      <c r="AQ60" s="526" t="e">
        <f ca="1">+IF(AND(ISNUMBER(OFFSET('Sanitation Data'!$H$6,0,10*ROW('Sanitation Data'!H54))),'Data Summary'!DF60="Yes"),OFFSET('Sanitation Data'!$H$6,0,10*ROW('Sanitation Data'!H54)),NA())</f>
        <v>#N/A</v>
      </c>
      <c r="AR60" s="526" t="e">
        <f ca="1">+IF(AND(ISNUMBER(OFFSET('Sanitation Data'!$H$10,0,10*ROW('Sanitation Data'!H54))),'Data Summary'!DG60="Yes"),OFFSET('Sanitation Data'!$H$10,0,10*ROW('Sanitation Data'!H54)),NA())</f>
        <v>#N/A</v>
      </c>
      <c r="AS60" s="526" t="e">
        <f ca="1">+IF(AND(ISNUMBER(OFFSET('Sanitation Data'!$H$11,0,10*ROW('Sanitation Data'!H54))),'Data Summary'!DH60="Yes"),OFFSET('Sanitation Data'!$H$11,0,10*ROW('Sanitation Data'!H54)),NA())</f>
        <v>#N/A</v>
      </c>
      <c r="AT60" s="526" t="e">
        <f ca="1">+IF(AND(ISNUMBER(OFFSET('Sanitation Data'!$H$12,0,10*ROW('Sanitation Data'!H54))),'Data Summary'!DI60="Yes"),OFFSET('Sanitation Data'!$H$12,0,10*ROW('Sanitation Data'!H54)),NA())</f>
        <v>#N/A</v>
      </c>
      <c r="AU60" s="526" t="e">
        <f ca="1">+IF(AND(ISNUMBER(OFFSET('Sanitation Data'!$I$4,0,10*ROW('Sanitation Data'!I54))),'Data Summary'!DJ60="Yes"),100-OFFSET('Sanitation Data'!$I$4,0,10*ROW('Sanitation Data'!I54)),NA())</f>
        <v>#N/A</v>
      </c>
      <c r="AV60" s="526" t="e">
        <f ca="1">+IF(AND(ISNUMBER(OFFSET('Sanitation Data'!$I$6,0,10*ROW('Sanitation Data'!I54))),'Data Summary'!DK60="Yes"),OFFSET('Sanitation Data'!$I$6,0,10*ROW('Sanitation Data'!I54)),NA())</f>
        <v>#N/A</v>
      </c>
      <c r="AW60" s="526" t="e">
        <f ca="1">+IF(AND(ISNUMBER(OFFSET('Sanitation Data'!$I$10,0,10*ROW('Sanitation Data'!I54))),'Data Summary'!DL60="Yes"),OFFSET('Sanitation Data'!$I$10,0,10*ROW('Sanitation Data'!I54)),NA())</f>
        <v>#N/A</v>
      </c>
      <c r="AX60" s="526" t="e">
        <f ca="1">+IF(AND(ISNUMBER(OFFSET('Sanitation Data'!$I$11,0,10*ROW('Sanitation Data'!I54))),'Data Summary'!DM60="Yes"),OFFSET('Sanitation Data'!$I$11,0,10*ROW('Sanitation Data'!I54)),NA())</f>
        <v>#N/A</v>
      </c>
      <c r="AY60" s="526" t="e">
        <f ca="1">+IF(AND(ISNUMBER(OFFSET('Sanitation Data'!$I$12,0,10*ROW('Sanitation Data'!I54))),'Data Summary'!DN60="Yes"),OFFSET('Sanitation Data'!$I$12,0,10*ROW('Sanitation Data'!I54)),NA())</f>
        <v>#N/A</v>
      </c>
      <c r="AZ60" s="527" t="e">
        <f ca="1">+IF(AND(ISNUMBER(OFFSET('Hygiene Data'!$D$5,0,10*ROW('Hygiene Data'!D54))),'Data Summary'!DO60="Yes"),OFFSET('Hygiene Data'!$D$5,0,10*ROW('Hygiene Data'!D54)),NA())</f>
        <v>#N/A</v>
      </c>
      <c r="BA60" s="527" t="e">
        <f ca="1">+IF(AND(ISNUMBER(OFFSET('Hygiene Data'!$D$7,0,10*ROW('Hygiene Data'!D54))),'Data Summary'!DP60="Yes"),OFFSET('Hygiene Data'!$D$7,0,10*ROW('Hygiene Data'!D54)),NA())</f>
        <v>#N/A</v>
      </c>
      <c r="BB60" s="527" t="e">
        <f ca="1">+IF(AND(ISNUMBER(OFFSET('Hygiene Data'!$D$9,0,10*ROW('Hygiene Data'!D54))),'Data Summary'!DQ60="Yes"),OFFSET('Hygiene Data'!$D$9,0,10*ROW('Hygiene Data'!D54)),NA())</f>
        <v>#N/A</v>
      </c>
      <c r="BC60" s="527" t="e">
        <f ca="1">+IF(AND(ISNUMBER(OFFSET('Hygiene Data'!$E$5,0,10*ROW('Hygiene Data'!E54))),'Data Summary'!DR60="Yes"),OFFSET('Hygiene Data'!$E$5,0,10*ROW('Hygiene Data'!E54)),NA())</f>
        <v>#N/A</v>
      </c>
      <c r="BD60" s="527" t="e">
        <f ca="1">+IF(AND(ISNUMBER(OFFSET('Hygiene Data'!$E$7,0,10*ROW('Hygiene Data'!E54))),'Data Summary'!DS60="Yes"),OFFSET('Hygiene Data'!$E$7,0,10*ROW('Hygiene Data'!E54)),NA())</f>
        <v>#N/A</v>
      </c>
      <c r="BE60" s="527" t="e">
        <f ca="1">+IF(AND(ISNUMBER(OFFSET('Hygiene Data'!$E$9,0,10*ROW('Hygiene Data'!E54))),'Data Summary'!DT60="Yes"),OFFSET('Hygiene Data'!$E$9,0,10*ROW('Hygiene Data'!E54)),NA())</f>
        <v>#N/A</v>
      </c>
      <c r="BF60" s="527" t="e">
        <f ca="1">+IF(AND(ISNUMBER(OFFSET('Hygiene Data'!$F$5,0,10*ROW('Hygiene Data'!F54))),'Data Summary'!DU60="Yes"),OFFSET('Hygiene Data'!$F$5,0,10*ROW('Hygiene Data'!F54)),NA())</f>
        <v>#N/A</v>
      </c>
      <c r="BG60" s="527" t="e">
        <f ca="1">+IF(AND(ISNUMBER(OFFSET('Hygiene Data'!$F$7,0,10*ROW('Hygiene Data'!F54))),'Data Summary'!DV60="Yes"),OFFSET('Hygiene Data'!$F$7,0,10*ROW('Hygiene Data'!F54)),NA())</f>
        <v>#N/A</v>
      </c>
      <c r="BH60" s="527" t="e">
        <f ca="1">+IF(AND(ISNUMBER(OFFSET('Hygiene Data'!$F$9,0,10*ROW('Hygiene Data'!F54))),'Data Summary'!DW60="Yes"),OFFSET('Hygiene Data'!$F$9,0,10*ROW('Hygiene Data'!F54)),NA())</f>
        <v>#N/A</v>
      </c>
      <c r="BI60" s="527" t="e">
        <f ca="1">+IF(AND(ISNUMBER(OFFSET('Hygiene Data'!$G$5,0,10*ROW('Hygiene Data'!G54))),'Data Summary'!DX60="Yes"),OFFSET('Hygiene Data'!$G$5,0,10*ROW('Hygiene Data'!G54)),NA())</f>
        <v>#N/A</v>
      </c>
      <c r="BJ60" s="527" t="e">
        <f ca="1">+IF(AND(ISNUMBER(OFFSET('Hygiene Data'!$G$7,0,10*ROW('Hygiene Data'!G54))),'Data Summary'!DY60="Yes"),OFFSET('Hygiene Data'!$G$7,0,10*ROW('Hygiene Data'!G54)),NA())</f>
        <v>#N/A</v>
      </c>
      <c r="BK60" s="527" t="e">
        <f ca="1">+IF(AND(ISNUMBER(OFFSET('Hygiene Data'!$G$9,0,10*ROW('Hygiene Data'!G54))),'Data Summary'!DZ60="Yes"),OFFSET('Hygiene Data'!$G$9,0,10*ROW('Hygiene Data'!G54)),NA())</f>
        <v>#N/A</v>
      </c>
      <c r="BL60" s="527" t="e">
        <f ca="1">+IF(AND(ISNUMBER(OFFSET('Hygiene Data'!$H$5,0,10*ROW('Hygiene Data'!H54))),'Data Summary'!EA60="Yes"),OFFSET('Hygiene Data'!$H$5,0,10*ROW('Hygiene Data'!H54)),NA())</f>
        <v>#N/A</v>
      </c>
      <c r="BM60" s="527" t="e">
        <f ca="1">+IF(AND(ISNUMBER(OFFSET('Hygiene Data'!$H$7,0,10*ROW('Hygiene Data'!H54))),'Data Summary'!EB60="Yes"),OFFSET('Hygiene Data'!$H$7,0,10*ROW('Hygiene Data'!H54)),NA())</f>
        <v>#N/A</v>
      </c>
      <c r="BN60" s="527" t="e">
        <f ca="1">+IF(AND(ISNUMBER(OFFSET('Hygiene Data'!$H$9,0,10*ROW('Hygiene Data'!H54))),'Data Summary'!EC60="Yes"),OFFSET('Hygiene Data'!$H$9,0,10*ROW('Hygiene Data'!H54)),NA())</f>
        <v>#N/A</v>
      </c>
      <c r="BO60" s="527" t="e">
        <f ca="1">+IF(AND(ISNUMBER(OFFSET('Hygiene Data'!$I$5,0,10*ROW('Hygiene Data'!I54))),'Data Summary'!ED60="Yes"),OFFSET('Hygiene Data'!$I$5,0,10*ROW('Hygiene Data'!I54)),NA())</f>
        <v>#N/A</v>
      </c>
      <c r="BP60" s="527" t="e">
        <f ca="1">+IF(AND(ISNUMBER(OFFSET('Hygiene Data'!$I$7,0,10*ROW('Hygiene Data'!I54))),'Data Summary'!EE60="Yes"),OFFSET('Hygiene Data'!$I$7,0,10*ROW('Hygiene Data'!I54)),NA())</f>
        <v>#N/A</v>
      </c>
      <c r="BQ60" s="527" t="e">
        <f ca="1">+IF(AND(ISNUMBER(OFFSET('Hygiene Data'!$I$9,0,10*ROW('Hygiene Data'!I54))),'Data Summary'!EF60="Yes"),OFFSET('Hygiene Data'!$I$9,0,10*ROW('Hygiene Data'!I54)),NA())</f>
        <v>#N/A</v>
      </c>
    </row>
    <row r="61" spans="1:69" x14ac:dyDescent="0.25">
      <c r="A61" s="523" t="e">
        <f ca="1">+RIGHT('Data Summary'!A61,LEN('Data Summary'!A61)-9)</f>
        <v>#VALUE!</v>
      </c>
      <c r="B61" s="497" t="str">
        <f ca="1">+IF(ISTEXT('Data Summary'!B61),'Data Summary'!B61,"")</f>
        <v/>
      </c>
      <c r="C61" s="524" t="e">
        <f ca="1">+VALUE('Data Summary'!C61)</f>
        <v>#VALUE!</v>
      </c>
      <c r="D61" s="525" t="e">
        <f ca="1">+IF(AND(ISNUMBER(OFFSET('Water Data'!$D$4,0,10*ROW('Water Data'!D55))),'Data Summary'!BS61="Yes"),100-OFFSET('Water Data'!$D$4,0,10*ROW('Water Data'!D55)),NA())</f>
        <v>#N/A</v>
      </c>
      <c r="E61" s="525" t="e">
        <f ca="1">+IF(AND(ISNUMBER(OFFSET('Water Data'!$D$6,0,10*ROW('Water Data'!D55))),'Data Summary'!BT61="Yes"),OFFSET('Water Data'!$D$6,0,10*ROW('Water Data'!D55)),NA())</f>
        <v>#N/A</v>
      </c>
      <c r="F61" s="525" t="e">
        <f ca="1">+IF(AND(ISNUMBER(OFFSET('Water Data'!$D$9,0,10*ROW('Water Data'!D55))),'Data Summary'!BU61="Yes"),OFFSET('Water Data'!$D$9,0,10*ROW('Water Data'!D55)),NA())</f>
        <v>#N/A</v>
      </c>
      <c r="G61" s="525" t="e">
        <f ca="1">+IF(AND(ISNUMBER(OFFSET('Water Data'!$E$4,0,10*ROW('Water Data'!E55))),'Data Summary'!BV61="Yes"),100-OFFSET('Water Data'!$E$4,0,10*ROW('Water Data'!E55)),NA())</f>
        <v>#N/A</v>
      </c>
      <c r="H61" s="525" t="e">
        <f ca="1">+IF(AND(ISNUMBER(OFFSET('Water Data'!$E$6,0,10*ROW('Water Data'!E55))),'Data Summary'!BW61="Yes"),OFFSET('Water Data'!$E$6,0,10*ROW('Water Data'!E55)),NA())</f>
        <v>#N/A</v>
      </c>
      <c r="I61" s="525" t="e">
        <f ca="1">+IF(AND(ISNUMBER(OFFSET('Water Data'!$E$9,0,10*ROW('Water Data'!E55))),'Data Summary'!BX61="Yes"),OFFSET('Water Data'!$E$9,0,10*ROW('Water Data'!E55)),NA())</f>
        <v>#N/A</v>
      </c>
      <c r="J61" s="525" t="e">
        <f ca="1">+IF(AND(ISNUMBER(OFFSET('Water Data'!$F$4,0,10*ROW('Water Data'!F55))),'Data Summary'!BY61="Yes"),100-OFFSET('Water Data'!$F$4,0,10*ROW('Water Data'!F55)),NA())</f>
        <v>#N/A</v>
      </c>
      <c r="K61" s="525" t="e">
        <f ca="1">+IF(AND(ISNUMBER(OFFSET('Water Data'!$F$6,0,10*ROW('Water Data'!F55))),'Data Summary'!BZ61="Yes"),OFFSET('Water Data'!$F$6,0,10*ROW('Water Data'!F55)),NA())</f>
        <v>#N/A</v>
      </c>
      <c r="L61" s="525" t="e">
        <f ca="1">+IF(AND(ISNUMBER(OFFSET('Water Data'!$F$9,0,10*ROW('Water Data'!F55))),'Data Summary'!CA61="Yes"),OFFSET('Water Data'!$F$9,0,10*ROW('Water Data'!F55)),NA())</f>
        <v>#N/A</v>
      </c>
      <c r="M61" s="525" t="e">
        <f ca="1">+IF(AND(ISNUMBER(OFFSET('Water Data'!$G$4,0,10*ROW('Water Data'!G55))),'Data Summary'!CB61="Yes"),100-OFFSET('Water Data'!$G$4,0,10*ROW('Water Data'!G55)),NA())</f>
        <v>#N/A</v>
      </c>
      <c r="N61" s="525" t="e">
        <f ca="1">+IF(AND(ISNUMBER(OFFSET('Water Data'!$G$6,0,10*ROW('Water Data'!G55))),'Data Summary'!CC61="Yes"),OFFSET('Water Data'!$G$6,0,10*ROW('Water Data'!G55)),NA())</f>
        <v>#N/A</v>
      </c>
      <c r="O61" s="525" t="e">
        <f ca="1">+IF(AND(ISNUMBER(OFFSET('Water Data'!$G$9,0,10*ROW('Water Data'!G55))),'Data Summary'!CD61="Yes"),OFFSET('Water Data'!$G$9,0,10*ROW('Water Data'!G55)),NA())</f>
        <v>#N/A</v>
      </c>
      <c r="P61" s="525" t="e">
        <f ca="1">+IF(AND(ISNUMBER(OFFSET('Water Data'!$H$4,0,10*ROW('Water Data'!H55))),'Data Summary'!CE61="Yes"),100-OFFSET('Water Data'!$H$4,0,10*ROW('Water Data'!H55)),NA())</f>
        <v>#N/A</v>
      </c>
      <c r="Q61" s="525" t="e">
        <f ca="1">+IF(AND(ISNUMBER(OFFSET('Water Data'!$H$6,0,10*ROW('Water Data'!H55))),'Data Summary'!CF61="Yes"),OFFSET('Water Data'!$H$6,0,10*ROW('Water Data'!H55)),NA())</f>
        <v>#N/A</v>
      </c>
      <c r="R61" s="525" t="e">
        <f ca="1">+IF(AND(ISNUMBER(OFFSET('Water Data'!$H$9,0,10*ROW('Water Data'!H55))),'Data Summary'!CG61="Yes"),OFFSET('Water Data'!$H$9,0,10*ROW('Water Data'!H55)),NA())</f>
        <v>#N/A</v>
      </c>
      <c r="S61" s="525" t="e">
        <f ca="1">+IF(AND(ISNUMBER(OFFSET('Water Data'!$I$4,0,10*ROW('Water Data'!I55))),'Data Summary'!CH61="Yes"),100-OFFSET('Water Data'!$I$4,0,10*ROW('Water Data'!I55)),NA())</f>
        <v>#N/A</v>
      </c>
      <c r="T61" s="525" t="e">
        <f ca="1">+IF(AND(ISNUMBER(OFFSET('Water Data'!$I$6,0,10*ROW('Water Data'!I55))),'Data Summary'!CI61="Yes"),OFFSET('Water Data'!$I$6,0,10*ROW('Water Data'!I55)),NA())</f>
        <v>#N/A</v>
      </c>
      <c r="U61" s="525" t="e">
        <f ca="1">+IF(AND(ISNUMBER(OFFSET('Water Data'!$I$9,0,10*ROW('Water Data'!I55))),'Data Summary'!CJ61="Yes"),OFFSET('Water Data'!$I$9,0,10*ROW('Water Data'!I55)),NA())</f>
        <v>#N/A</v>
      </c>
      <c r="V61" s="526" t="e">
        <f ca="1">+IF(AND(ISNUMBER(OFFSET('Sanitation Data'!$D$4,0,10*ROW('Sanitation Data'!D55))),'Data Summary'!CK61="Yes"),100-OFFSET('Sanitation Data'!$D$4,0,10*ROW('Sanitation Data'!D55)),NA())</f>
        <v>#N/A</v>
      </c>
      <c r="W61" s="526" t="e">
        <f ca="1">+IF(AND(ISNUMBER(OFFSET('Sanitation Data'!$D$6,0,10*ROW('Sanitation Data'!D55))),'Data Summary'!CL61="Yes"),OFFSET('Sanitation Data'!$D$6,0,10*ROW('Sanitation Data'!D55)),NA())</f>
        <v>#N/A</v>
      </c>
      <c r="X61" s="526" t="e">
        <f ca="1">+IF(AND(ISNUMBER(OFFSET('Sanitation Data'!$D$10,0,10*ROW('Sanitation Data'!D55))),'Data Summary'!CM61="Yes"),OFFSET('Sanitation Data'!$D$10,0,10*ROW('Sanitation Data'!D55)),NA())</f>
        <v>#N/A</v>
      </c>
      <c r="Y61" s="526" t="e">
        <f ca="1">+IF(AND(ISNUMBER(OFFSET('Sanitation Data'!$D$11,0,10*ROW('Sanitation Data'!D55))),'Data Summary'!CN61="Yes"),OFFSET('Sanitation Data'!$D$11,0,10*ROW('Sanitation Data'!D55)),NA())</f>
        <v>#N/A</v>
      </c>
      <c r="Z61" s="526" t="e">
        <f ca="1">+IF(AND(ISNUMBER(OFFSET('Sanitation Data'!$D$12,0,10*ROW('Sanitation Data'!D55))),'Data Summary'!CO61="Yes"),OFFSET('Sanitation Data'!$D$12,0,10*ROW('Sanitation Data'!D55)),NA())</f>
        <v>#N/A</v>
      </c>
      <c r="AA61" s="526" t="e">
        <f ca="1">+IF(AND(ISNUMBER(OFFSET('Sanitation Data'!$E$4,0,10*ROW('Sanitation Data'!E55))),'Data Summary'!CP61="Yes"),100-OFFSET('Sanitation Data'!$E$4,0,10*ROW('Sanitation Data'!E55)),NA())</f>
        <v>#N/A</v>
      </c>
      <c r="AB61" s="526" t="e">
        <f ca="1">+IF(AND(ISNUMBER(OFFSET('Sanitation Data'!$E$6,0,10*ROW('Sanitation Data'!E55))),'Data Summary'!CQ61="Yes"),OFFSET('Sanitation Data'!$E$6,0,10*ROW('Sanitation Data'!E55)),NA())</f>
        <v>#N/A</v>
      </c>
      <c r="AC61" s="526" t="e">
        <f ca="1">+IF(AND(ISNUMBER(OFFSET('Sanitation Data'!$E$10,0,10*ROW('Sanitation Data'!E55))),'Data Summary'!CR61="Yes"),OFFSET('Sanitation Data'!$E$10,0,10*ROW('Sanitation Data'!E55)),NA())</f>
        <v>#N/A</v>
      </c>
      <c r="AD61" s="526" t="e">
        <f ca="1">+IF(AND(ISNUMBER(OFFSET('Sanitation Data'!$E$11,0,10*ROW('Sanitation Data'!E55))),'Data Summary'!CS61="Yes"),OFFSET('Sanitation Data'!$E$11,0,10*ROW('Sanitation Data'!E55)),NA())</f>
        <v>#N/A</v>
      </c>
      <c r="AE61" s="526" t="e">
        <f ca="1">+IF(AND(ISNUMBER(OFFSET('Sanitation Data'!$E$12,0,10*ROW('Sanitation Data'!E55))),'Data Summary'!CT61="Yes"),OFFSET('Sanitation Data'!$E$12,0,10*ROW('Sanitation Data'!E55)),NA())</f>
        <v>#N/A</v>
      </c>
      <c r="AF61" s="526" t="e">
        <f ca="1">+IF(AND(ISNUMBER(OFFSET('Sanitation Data'!$F$4,0,10*ROW('Sanitation Data'!F55))),'Data Summary'!CU61="Yes"),100-OFFSET('Sanitation Data'!$F$4,0,10*ROW('Sanitation Data'!F55)),NA())</f>
        <v>#N/A</v>
      </c>
      <c r="AG61" s="526" t="e">
        <f ca="1">+IF(AND(ISNUMBER(OFFSET('Sanitation Data'!$F$6,0,10*ROW('Sanitation Data'!F55))),'Data Summary'!CV61="Yes"),OFFSET('Sanitation Data'!$F$6,0,10*ROW('Sanitation Data'!F55)),NA())</f>
        <v>#N/A</v>
      </c>
      <c r="AH61" s="526" t="e">
        <f ca="1">+IF(AND(ISNUMBER(OFFSET('Sanitation Data'!$F$10,0,10*ROW('Sanitation Data'!F55))),'Data Summary'!CW61="Yes"),OFFSET('Sanitation Data'!$F$10,0,10*ROW('Sanitation Data'!F55)),NA())</f>
        <v>#N/A</v>
      </c>
      <c r="AI61" s="526" t="e">
        <f ca="1">+IF(AND(ISNUMBER(OFFSET('Sanitation Data'!$F$11,0,10*ROW('Sanitation Data'!F55))),'Data Summary'!CX61="Yes"),OFFSET('Sanitation Data'!$F$11,0,10*ROW('Sanitation Data'!F55)),NA())</f>
        <v>#N/A</v>
      </c>
      <c r="AJ61" s="526" t="e">
        <f ca="1">+IF(AND(ISNUMBER(OFFSET('Sanitation Data'!$F$12,0,10*ROW('Sanitation Data'!F55))),'Data Summary'!CY61="Yes"),OFFSET('Sanitation Data'!$F$12,0,10*ROW('Sanitation Data'!F55)),NA())</f>
        <v>#N/A</v>
      </c>
      <c r="AK61" s="526" t="e">
        <f ca="1">+IF(AND(ISNUMBER(OFFSET('Sanitation Data'!$G$4,0,10*ROW('Sanitation Data'!G55))),'Data Summary'!CZ61="Yes"),100-OFFSET('Sanitation Data'!$G$4,0,10*ROW('Sanitation Data'!G55)),NA())</f>
        <v>#N/A</v>
      </c>
      <c r="AL61" s="526" t="e">
        <f ca="1">+IF(AND(ISNUMBER(OFFSET('Sanitation Data'!$G$6,0,10*ROW('Sanitation Data'!G55))),'Data Summary'!DA61="Yes"),OFFSET('Sanitation Data'!$G$6,0,10*ROW('Sanitation Data'!G55)),NA())</f>
        <v>#N/A</v>
      </c>
      <c r="AM61" s="526" t="e">
        <f ca="1">+IF(AND(ISNUMBER(OFFSET('Sanitation Data'!$G$10,0,10*ROW('Sanitation Data'!G55))),'Data Summary'!DB61="Yes"),OFFSET('Sanitation Data'!$G$10,0,10*ROW('Sanitation Data'!G55)),NA())</f>
        <v>#N/A</v>
      </c>
      <c r="AN61" s="526" t="e">
        <f ca="1">+IF(AND(ISNUMBER(OFFSET('Sanitation Data'!$G$11,0,10*ROW('Sanitation Data'!G55))),'Data Summary'!DC61="Yes"),OFFSET('Sanitation Data'!$G$11,0,10*ROW('Sanitation Data'!G55)),NA())</f>
        <v>#N/A</v>
      </c>
      <c r="AO61" s="526" t="e">
        <f ca="1">+IF(AND(ISNUMBER(OFFSET('Sanitation Data'!$G$12,0,10*ROW('Sanitation Data'!G55))),'Data Summary'!DD61="Yes"),OFFSET('Sanitation Data'!$G$12,0,10*ROW('Sanitation Data'!G55)),NA())</f>
        <v>#N/A</v>
      </c>
      <c r="AP61" s="526" t="e">
        <f ca="1">+IF(AND(ISNUMBER(OFFSET('Sanitation Data'!$H$4,0,10*ROW('Sanitation Data'!H55))),'Data Summary'!DE61="Yes"),100-OFFSET('Sanitation Data'!$H$4,0,10*ROW('Sanitation Data'!H55)),NA())</f>
        <v>#N/A</v>
      </c>
      <c r="AQ61" s="526" t="e">
        <f ca="1">+IF(AND(ISNUMBER(OFFSET('Sanitation Data'!$H$6,0,10*ROW('Sanitation Data'!H55))),'Data Summary'!DF61="Yes"),OFFSET('Sanitation Data'!$H$6,0,10*ROW('Sanitation Data'!H55)),NA())</f>
        <v>#N/A</v>
      </c>
      <c r="AR61" s="526" t="e">
        <f ca="1">+IF(AND(ISNUMBER(OFFSET('Sanitation Data'!$H$10,0,10*ROW('Sanitation Data'!H55))),'Data Summary'!DG61="Yes"),OFFSET('Sanitation Data'!$H$10,0,10*ROW('Sanitation Data'!H55)),NA())</f>
        <v>#N/A</v>
      </c>
      <c r="AS61" s="526" t="e">
        <f ca="1">+IF(AND(ISNUMBER(OFFSET('Sanitation Data'!$H$11,0,10*ROW('Sanitation Data'!H55))),'Data Summary'!DH61="Yes"),OFFSET('Sanitation Data'!$H$11,0,10*ROW('Sanitation Data'!H55)),NA())</f>
        <v>#N/A</v>
      </c>
      <c r="AT61" s="526" t="e">
        <f ca="1">+IF(AND(ISNUMBER(OFFSET('Sanitation Data'!$H$12,0,10*ROW('Sanitation Data'!H55))),'Data Summary'!DI61="Yes"),OFFSET('Sanitation Data'!$H$12,0,10*ROW('Sanitation Data'!H55)),NA())</f>
        <v>#N/A</v>
      </c>
      <c r="AU61" s="526" t="e">
        <f ca="1">+IF(AND(ISNUMBER(OFFSET('Sanitation Data'!$I$4,0,10*ROW('Sanitation Data'!I55))),'Data Summary'!DJ61="Yes"),100-OFFSET('Sanitation Data'!$I$4,0,10*ROW('Sanitation Data'!I55)),NA())</f>
        <v>#N/A</v>
      </c>
      <c r="AV61" s="526" t="e">
        <f ca="1">+IF(AND(ISNUMBER(OFFSET('Sanitation Data'!$I$6,0,10*ROW('Sanitation Data'!I55))),'Data Summary'!DK61="Yes"),OFFSET('Sanitation Data'!$I$6,0,10*ROW('Sanitation Data'!I55)),NA())</f>
        <v>#N/A</v>
      </c>
      <c r="AW61" s="526" t="e">
        <f ca="1">+IF(AND(ISNUMBER(OFFSET('Sanitation Data'!$I$10,0,10*ROW('Sanitation Data'!I55))),'Data Summary'!DL61="Yes"),OFFSET('Sanitation Data'!$I$10,0,10*ROW('Sanitation Data'!I55)),NA())</f>
        <v>#N/A</v>
      </c>
      <c r="AX61" s="526" t="e">
        <f ca="1">+IF(AND(ISNUMBER(OFFSET('Sanitation Data'!$I$11,0,10*ROW('Sanitation Data'!I55))),'Data Summary'!DM61="Yes"),OFFSET('Sanitation Data'!$I$11,0,10*ROW('Sanitation Data'!I55)),NA())</f>
        <v>#N/A</v>
      </c>
      <c r="AY61" s="526" t="e">
        <f ca="1">+IF(AND(ISNUMBER(OFFSET('Sanitation Data'!$I$12,0,10*ROW('Sanitation Data'!I55))),'Data Summary'!DN61="Yes"),OFFSET('Sanitation Data'!$I$12,0,10*ROW('Sanitation Data'!I55)),NA())</f>
        <v>#N/A</v>
      </c>
      <c r="AZ61" s="527" t="e">
        <f ca="1">+IF(AND(ISNUMBER(OFFSET('Hygiene Data'!$D$5,0,10*ROW('Hygiene Data'!D55))),'Data Summary'!DO61="Yes"),OFFSET('Hygiene Data'!$D$5,0,10*ROW('Hygiene Data'!D55)),NA())</f>
        <v>#N/A</v>
      </c>
      <c r="BA61" s="527" t="e">
        <f ca="1">+IF(AND(ISNUMBER(OFFSET('Hygiene Data'!$D$7,0,10*ROW('Hygiene Data'!D55))),'Data Summary'!DP61="Yes"),OFFSET('Hygiene Data'!$D$7,0,10*ROW('Hygiene Data'!D55)),NA())</f>
        <v>#N/A</v>
      </c>
      <c r="BB61" s="527" t="e">
        <f ca="1">+IF(AND(ISNUMBER(OFFSET('Hygiene Data'!$D$9,0,10*ROW('Hygiene Data'!D55))),'Data Summary'!DQ61="Yes"),OFFSET('Hygiene Data'!$D$9,0,10*ROW('Hygiene Data'!D55)),NA())</f>
        <v>#N/A</v>
      </c>
      <c r="BC61" s="527" t="e">
        <f ca="1">+IF(AND(ISNUMBER(OFFSET('Hygiene Data'!$E$5,0,10*ROW('Hygiene Data'!E55))),'Data Summary'!DR61="Yes"),OFFSET('Hygiene Data'!$E$5,0,10*ROW('Hygiene Data'!E55)),NA())</f>
        <v>#N/A</v>
      </c>
      <c r="BD61" s="527" t="e">
        <f ca="1">+IF(AND(ISNUMBER(OFFSET('Hygiene Data'!$E$7,0,10*ROW('Hygiene Data'!E55))),'Data Summary'!DS61="Yes"),OFFSET('Hygiene Data'!$E$7,0,10*ROW('Hygiene Data'!E55)),NA())</f>
        <v>#N/A</v>
      </c>
      <c r="BE61" s="527" t="e">
        <f ca="1">+IF(AND(ISNUMBER(OFFSET('Hygiene Data'!$E$9,0,10*ROW('Hygiene Data'!E55))),'Data Summary'!DT61="Yes"),OFFSET('Hygiene Data'!$E$9,0,10*ROW('Hygiene Data'!E55)),NA())</f>
        <v>#N/A</v>
      </c>
      <c r="BF61" s="527" t="e">
        <f ca="1">+IF(AND(ISNUMBER(OFFSET('Hygiene Data'!$F$5,0,10*ROW('Hygiene Data'!F55))),'Data Summary'!DU61="Yes"),OFFSET('Hygiene Data'!$F$5,0,10*ROW('Hygiene Data'!F55)),NA())</f>
        <v>#N/A</v>
      </c>
      <c r="BG61" s="527" t="e">
        <f ca="1">+IF(AND(ISNUMBER(OFFSET('Hygiene Data'!$F$7,0,10*ROW('Hygiene Data'!F55))),'Data Summary'!DV61="Yes"),OFFSET('Hygiene Data'!$F$7,0,10*ROW('Hygiene Data'!F55)),NA())</f>
        <v>#N/A</v>
      </c>
      <c r="BH61" s="527" t="e">
        <f ca="1">+IF(AND(ISNUMBER(OFFSET('Hygiene Data'!$F$9,0,10*ROW('Hygiene Data'!F55))),'Data Summary'!DW61="Yes"),OFFSET('Hygiene Data'!$F$9,0,10*ROW('Hygiene Data'!F55)),NA())</f>
        <v>#N/A</v>
      </c>
      <c r="BI61" s="527" t="e">
        <f ca="1">+IF(AND(ISNUMBER(OFFSET('Hygiene Data'!$G$5,0,10*ROW('Hygiene Data'!G55))),'Data Summary'!DX61="Yes"),OFFSET('Hygiene Data'!$G$5,0,10*ROW('Hygiene Data'!G55)),NA())</f>
        <v>#N/A</v>
      </c>
      <c r="BJ61" s="527" t="e">
        <f ca="1">+IF(AND(ISNUMBER(OFFSET('Hygiene Data'!$G$7,0,10*ROW('Hygiene Data'!G55))),'Data Summary'!DY61="Yes"),OFFSET('Hygiene Data'!$G$7,0,10*ROW('Hygiene Data'!G55)),NA())</f>
        <v>#N/A</v>
      </c>
      <c r="BK61" s="527" t="e">
        <f ca="1">+IF(AND(ISNUMBER(OFFSET('Hygiene Data'!$G$9,0,10*ROW('Hygiene Data'!G55))),'Data Summary'!DZ61="Yes"),OFFSET('Hygiene Data'!$G$9,0,10*ROW('Hygiene Data'!G55)),NA())</f>
        <v>#N/A</v>
      </c>
      <c r="BL61" s="527" t="e">
        <f ca="1">+IF(AND(ISNUMBER(OFFSET('Hygiene Data'!$H$5,0,10*ROW('Hygiene Data'!H55))),'Data Summary'!EA61="Yes"),OFFSET('Hygiene Data'!$H$5,0,10*ROW('Hygiene Data'!H55)),NA())</f>
        <v>#N/A</v>
      </c>
      <c r="BM61" s="527" t="e">
        <f ca="1">+IF(AND(ISNUMBER(OFFSET('Hygiene Data'!$H$7,0,10*ROW('Hygiene Data'!H55))),'Data Summary'!EB61="Yes"),OFFSET('Hygiene Data'!$H$7,0,10*ROW('Hygiene Data'!H55)),NA())</f>
        <v>#N/A</v>
      </c>
      <c r="BN61" s="527" t="e">
        <f ca="1">+IF(AND(ISNUMBER(OFFSET('Hygiene Data'!$H$9,0,10*ROW('Hygiene Data'!H55))),'Data Summary'!EC61="Yes"),OFFSET('Hygiene Data'!$H$9,0,10*ROW('Hygiene Data'!H55)),NA())</f>
        <v>#N/A</v>
      </c>
      <c r="BO61" s="527" t="e">
        <f ca="1">+IF(AND(ISNUMBER(OFFSET('Hygiene Data'!$I$5,0,10*ROW('Hygiene Data'!I55))),'Data Summary'!ED61="Yes"),OFFSET('Hygiene Data'!$I$5,0,10*ROW('Hygiene Data'!I55)),NA())</f>
        <v>#N/A</v>
      </c>
      <c r="BP61" s="527" t="e">
        <f ca="1">+IF(AND(ISNUMBER(OFFSET('Hygiene Data'!$I$7,0,10*ROW('Hygiene Data'!I55))),'Data Summary'!EE61="Yes"),OFFSET('Hygiene Data'!$I$7,0,10*ROW('Hygiene Data'!I55)),NA())</f>
        <v>#N/A</v>
      </c>
      <c r="BQ61" s="527" t="e">
        <f ca="1">+IF(AND(ISNUMBER(OFFSET('Hygiene Data'!$I$9,0,10*ROW('Hygiene Data'!I55))),'Data Summary'!EF61="Yes"),OFFSET('Hygiene Data'!$I$9,0,10*ROW('Hygiene Data'!I55)),NA())</f>
        <v>#N/A</v>
      </c>
    </row>
    <row r="62" spans="1:69" x14ac:dyDescent="0.25">
      <c r="A62" s="523" t="e">
        <f ca="1">+RIGHT('Data Summary'!A62,LEN('Data Summary'!A62)-9)</f>
        <v>#VALUE!</v>
      </c>
      <c r="B62" s="497" t="str">
        <f ca="1">+IF(ISTEXT('Data Summary'!B62),'Data Summary'!B62,"")</f>
        <v/>
      </c>
      <c r="C62" s="524" t="e">
        <f ca="1">+VALUE('Data Summary'!C62)</f>
        <v>#VALUE!</v>
      </c>
      <c r="D62" s="525" t="e">
        <f ca="1">+IF(AND(ISNUMBER(OFFSET('Water Data'!$D$4,0,10*ROW('Water Data'!D56))),'Data Summary'!BS62="Yes"),100-OFFSET('Water Data'!$D$4,0,10*ROW('Water Data'!D56)),NA())</f>
        <v>#N/A</v>
      </c>
      <c r="E62" s="525" t="e">
        <f ca="1">+IF(AND(ISNUMBER(OFFSET('Water Data'!$D$6,0,10*ROW('Water Data'!D56))),'Data Summary'!BT62="Yes"),OFFSET('Water Data'!$D$6,0,10*ROW('Water Data'!D56)),NA())</f>
        <v>#N/A</v>
      </c>
      <c r="F62" s="525" t="e">
        <f ca="1">+IF(AND(ISNUMBER(OFFSET('Water Data'!$D$9,0,10*ROW('Water Data'!D56))),'Data Summary'!BU62="Yes"),OFFSET('Water Data'!$D$9,0,10*ROW('Water Data'!D56)),NA())</f>
        <v>#N/A</v>
      </c>
      <c r="G62" s="525" t="e">
        <f ca="1">+IF(AND(ISNUMBER(OFFSET('Water Data'!$E$4,0,10*ROW('Water Data'!E56))),'Data Summary'!BV62="Yes"),100-OFFSET('Water Data'!$E$4,0,10*ROW('Water Data'!E56)),NA())</f>
        <v>#N/A</v>
      </c>
      <c r="H62" s="525" t="e">
        <f ca="1">+IF(AND(ISNUMBER(OFFSET('Water Data'!$E$6,0,10*ROW('Water Data'!E56))),'Data Summary'!BW62="Yes"),OFFSET('Water Data'!$E$6,0,10*ROW('Water Data'!E56)),NA())</f>
        <v>#N/A</v>
      </c>
      <c r="I62" s="525" t="e">
        <f ca="1">+IF(AND(ISNUMBER(OFFSET('Water Data'!$E$9,0,10*ROW('Water Data'!E56))),'Data Summary'!BX62="Yes"),OFFSET('Water Data'!$E$9,0,10*ROW('Water Data'!E56)),NA())</f>
        <v>#N/A</v>
      </c>
      <c r="J62" s="525" t="e">
        <f ca="1">+IF(AND(ISNUMBER(OFFSET('Water Data'!$F$4,0,10*ROW('Water Data'!F56))),'Data Summary'!BY62="Yes"),100-OFFSET('Water Data'!$F$4,0,10*ROW('Water Data'!F56)),NA())</f>
        <v>#N/A</v>
      </c>
      <c r="K62" s="525" t="e">
        <f ca="1">+IF(AND(ISNUMBER(OFFSET('Water Data'!$F$6,0,10*ROW('Water Data'!F56))),'Data Summary'!BZ62="Yes"),OFFSET('Water Data'!$F$6,0,10*ROW('Water Data'!F56)),NA())</f>
        <v>#N/A</v>
      </c>
      <c r="L62" s="525" t="e">
        <f ca="1">+IF(AND(ISNUMBER(OFFSET('Water Data'!$F$9,0,10*ROW('Water Data'!F56))),'Data Summary'!CA62="Yes"),OFFSET('Water Data'!$F$9,0,10*ROW('Water Data'!F56)),NA())</f>
        <v>#N/A</v>
      </c>
      <c r="M62" s="525" t="e">
        <f ca="1">+IF(AND(ISNUMBER(OFFSET('Water Data'!$G$4,0,10*ROW('Water Data'!G56))),'Data Summary'!CB62="Yes"),100-OFFSET('Water Data'!$G$4,0,10*ROW('Water Data'!G56)),NA())</f>
        <v>#N/A</v>
      </c>
      <c r="N62" s="525" t="e">
        <f ca="1">+IF(AND(ISNUMBER(OFFSET('Water Data'!$G$6,0,10*ROW('Water Data'!G56))),'Data Summary'!CC62="Yes"),OFFSET('Water Data'!$G$6,0,10*ROW('Water Data'!G56)),NA())</f>
        <v>#N/A</v>
      </c>
      <c r="O62" s="525" t="e">
        <f ca="1">+IF(AND(ISNUMBER(OFFSET('Water Data'!$G$9,0,10*ROW('Water Data'!G56))),'Data Summary'!CD62="Yes"),OFFSET('Water Data'!$G$9,0,10*ROW('Water Data'!G56)),NA())</f>
        <v>#N/A</v>
      </c>
      <c r="P62" s="525" t="e">
        <f ca="1">+IF(AND(ISNUMBER(OFFSET('Water Data'!$H$4,0,10*ROW('Water Data'!H56))),'Data Summary'!CE62="Yes"),100-OFFSET('Water Data'!$H$4,0,10*ROW('Water Data'!H56)),NA())</f>
        <v>#N/A</v>
      </c>
      <c r="Q62" s="525" t="e">
        <f ca="1">+IF(AND(ISNUMBER(OFFSET('Water Data'!$H$6,0,10*ROW('Water Data'!H56))),'Data Summary'!CF62="Yes"),OFFSET('Water Data'!$H$6,0,10*ROW('Water Data'!H56)),NA())</f>
        <v>#N/A</v>
      </c>
      <c r="R62" s="525" t="e">
        <f ca="1">+IF(AND(ISNUMBER(OFFSET('Water Data'!$H$9,0,10*ROW('Water Data'!H56))),'Data Summary'!CG62="Yes"),OFFSET('Water Data'!$H$9,0,10*ROW('Water Data'!H56)),NA())</f>
        <v>#N/A</v>
      </c>
      <c r="S62" s="525" t="e">
        <f ca="1">+IF(AND(ISNUMBER(OFFSET('Water Data'!$I$4,0,10*ROW('Water Data'!I56))),'Data Summary'!CH62="Yes"),100-OFFSET('Water Data'!$I$4,0,10*ROW('Water Data'!I56)),NA())</f>
        <v>#N/A</v>
      </c>
      <c r="T62" s="525" t="e">
        <f ca="1">+IF(AND(ISNUMBER(OFFSET('Water Data'!$I$6,0,10*ROW('Water Data'!I56))),'Data Summary'!CI62="Yes"),OFFSET('Water Data'!$I$6,0,10*ROW('Water Data'!I56)),NA())</f>
        <v>#N/A</v>
      </c>
      <c r="U62" s="525" t="e">
        <f ca="1">+IF(AND(ISNUMBER(OFFSET('Water Data'!$I$9,0,10*ROW('Water Data'!I56))),'Data Summary'!CJ62="Yes"),OFFSET('Water Data'!$I$9,0,10*ROW('Water Data'!I56)),NA())</f>
        <v>#N/A</v>
      </c>
      <c r="V62" s="526" t="e">
        <f ca="1">+IF(AND(ISNUMBER(OFFSET('Sanitation Data'!$D$4,0,10*ROW('Sanitation Data'!D56))),'Data Summary'!CK62="Yes"),100-OFFSET('Sanitation Data'!$D$4,0,10*ROW('Sanitation Data'!D56)),NA())</f>
        <v>#N/A</v>
      </c>
      <c r="W62" s="526" t="e">
        <f ca="1">+IF(AND(ISNUMBER(OFFSET('Sanitation Data'!$D$6,0,10*ROW('Sanitation Data'!D56))),'Data Summary'!CL62="Yes"),OFFSET('Sanitation Data'!$D$6,0,10*ROW('Sanitation Data'!D56)),NA())</f>
        <v>#N/A</v>
      </c>
      <c r="X62" s="526" t="e">
        <f ca="1">+IF(AND(ISNUMBER(OFFSET('Sanitation Data'!$D$10,0,10*ROW('Sanitation Data'!D56))),'Data Summary'!CM62="Yes"),OFFSET('Sanitation Data'!$D$10,0,10*ROW('Sanitation Data'!D56)),NA())</f>
        <v>#N/A</v>
      </c>
      <c r="Y62" s="526" t="e">
        <f ca="1">+IF(AND(ISNUMBER(OFFSET('Sanitation Data'!$D$11,0,10*ROW('Sanitation Data'!D56))),'Data Summary'!CN62="Yes"),OFFSET('Sanitation Data'!$D$11,0,10*ROW('Sanitation Data'!D56)),NA())</f>
        <v>#N/A</v>
      </c>
      <c r="Z62" s="526" t="e">
        <f ca="1">+IF(AND(ISNUMBER(OFFSET('Sanitation Data'!$D$12,0,10*ROW('Sanitation Data'!D56))),'Data Summary'!CO62="Yes"),OFFSET('Sanitation Data'!$D$12,0,10*ROW('Sanitation Data'!D56)),NA())</f>
        <v>#N/A</v>
      </c>
      <c r="AA62" s="526" t="e">
        <f ca="1">+IF(AND(ISNUMBER(OFFSET('Sanitation Data'!$E$4,0,10*ROW('Sanitation Data'!E56))),'Data Summary'!CP62="Yes"),100-OFFSET('Sanitation Data'!$E$4,0,10*ROW('Sanitation Data'!E56)),NA())</f>
        <v>#N/A</v>
      </c>
      <c r="AB62" s="526" t="e">
        <f ca="1">+IF(AND(ISNUMBER(OFFSET('Sanitation Data'!$E$6,0,10*ROW('Sanitation Data'!E56))),'Data Summary'!CQ62="Yes"),OFFSET('Sanitation Data'!$E$6,0,10*ROW('Sanitation Data'!E56)),NA())</f>
        <v>#N/A</v>
      </c>
      <c r="AC62" s="526" t="e">
        <f ca="1">+IF(AND(ISNUMBER(OFFSET('Sanitation Data'!$E$10,0,10*ROW('Sanitation Data'!E56))),'Data Summary'!CR62="Yes"),OFFSET('Sanitation Data'!$E$10,0,10*ROW('Sanitation Data'!E56)),NA())</f>
        <v>#N/A</v>
      </c>
      <c r="AD62" s="526" t="e">
        <f ca="1">+IF(AND(ISNUMBER(OFFSET('Sanitation Data'!$E$11,0,10*ROW('Sanitation Data'!E56))),'Data Summary'!CS62="Yes"),OFFSET('Sanitation Data'!$E$11,0,10*ROW('Sanitation Data'!E56)),NA())</f>
        <v>#N/A</v>
      </c>
      <c r="AE62" s="526" t="e">
        <f ca="1">+IF(AND(ISNUMBER(OFFSET('Sanitation Data'!$E$12,0,10*ROW('Sanitation Data'!E56))),'Data Summary'!CT62="Yes"),OFFSET('Sanitation Data'!$E$12,0,10*ROW('Sanitation Data'!E56)),NA())</f>
        <v>#N/A</v>
      </c>
      <c r="AF62" s="526" t="e">
        <f ca="1">+IF(AND(ISNUMBER(OFFSET('Sanitation Data'!$F$4,0,10*ROW('Sanitation Data'!F56))),'Data Summary'!CU62="Yes"),100-OFFSET('Sanitation Data'!$F$4,0,10*ROW('Sanitation Data'!F56)),NA())</f>
        <v>#N/A</v>
      </c>
      <c r="AG62" s="526" t="e">
        <f ca="1">+IF(AND(ISNUMBER(OFFSET('Sanitation Data'!$F$6,0,10*ROW('Sanitation Data'!F56))),'Data Summary'!CV62="Yes"),OFFSET('Sanitation Data'!$F$6,0,10*ROW('Sanitation Data'!F56)),NA())</f>
        <v>#N/A</v>
      </c>
      <c r="AH62" s="526" t="e">
        <f ca="1">+IF(AND(ISNUMBER(OFFSET('Sanitation Data'!$F$10,0,10*ROW('Sanitation Data'!F56))),'Data Summary'!CW62="Yes"),OFFSET('Sanitation Data'!$F$10,0,10*ROW('Sanitation Data'!F56)),NA())</f>
        <v>#N/A</v>
      </c>
      <c r="AI62" s="526" t="e">
        <f ca="1">+IF(AND(ISNUMBER(OFFSET('Sanitation Data'!$F$11,0,10*ROW('Sanitation Data'!F56))),'Data Summary'!CX62="Yes"),OFFSET('Sanitation Data'!$F$11,0,10*ROW('Sanitation Data'!F56)),NA())</f>
        <v>#N/A</v>
      </c>
      <c r="AJ62" s="526" t="e">
        <f ca="1">+IF(AND(ISNUMBER(OFFSET('Sanitation Data'!$F$12,0,10*ROW('Sanitation Data'!F56))),'Data Summary'!CY62="Yes"),OFFSET('Sanitation Data'!$F$12,0,10*ROW('Sanitation Data'!F56)),NA())</f>
        <v>#N/A</v>
      </c>
      <c r="AK62" s="526" t="e">
        <f ca="1">+IF(AND(ISNUMBER(OFFSET('Sanitation Data'!$G$4,0,10*ROW('Sanitation Data'!G56))),'Data Summary'!CZ62="Yes"),100-OFFSET('Sanitation Data'!$G$4,0,10*ROW('Sanitation Data'!G56)),NA())</f>
        <v>#N/A</v>
      </c>
      <c r="AL62" s="526" t="e">
        <f ca="1">+IF(AND(ISNUMBER(OFFSET('Sanitation Data'!$G$6,0,10*ROW('Sanitation Data'!G56))),'Data Summary'!DA62="Yes"),OFFSET('Sanitation Data'!$G$6,0,10*ROW('Sanitation Data'!G56)),NA())</f>
        <v>#N/A</v>
      </c>
      <c r="AM62" s="526" t="e">
        <f ca="1">+IF(AND(ISNUMBER(OFFSET('Sanitation Data'!$G$10,0,10*ROW('Sanitation Data'!G56))),'Data Summary'!DB62="Yes"),OFFSET('Sanitation Data'!$G$10,0,10*ROW('Sanitation Data'!G56)),NA())</f>
        <v>#N/A</v>
      </c>
      <c r="AN62" s="526" t="e">
        <f ca="1">+IF(AND(ISNUMBER(OFFSET('Sanitation Data'!$G$11,0,10*ROW('Sanitation Data'!G56))),'Data Summary'!DC62="Yes"),OFFSET('Sanitation Data'!$G$11,0,10*ROW('Sanitation Data'!G56)),NA())</f>
        <v>#N/A</v>
      </c>
      <c r="AO62" s="526" t="e">
        <f ca="1">+IF(AND(ISNUMBER(OFFSET('Sanitation Data'!$G$12,0,10*ROW('Sanitation Data'!G56))),'Data Summary'!DD62="Yes"),OFFSET('Sanitation Data'!$G$12,0,10*ROW('Sanitation Data'!G56)),NA())</f>
        <v>#N/A</v>
      </c>
      <c r="AP62" s="526" t="e">
        <f ca="1">+IF(AND(ISNUMBER(OFFSET('Sanitation Data'!$H$4,0,10*ROW('Sanitation Data'!H56))),'Data Summary'!DE62="Yes"),100-OFFSET('Sanitation Data'!$H$4,0,10*ROW('Sanitation Data'!H56)),NA())</f>
        <v>#N/A</v>
      </c>
      <c r="AQ62" s="526" t="e">
        <f ca="1">+IF(AND(ISNUMBER(OFFSET('Sanitation Data'!$H$6,0,10*ROW('Sanitation Data'!H56))),'Data Summary'!DF62="Yes"),OFFSET('Sanitation Data'!$H$6,0,10*ROW('Sanitation Data'!H56)),NA())</f>
        <v>#N/A</v>
      </c>
      <c r="AR62" s="526" t="e">
        <f ca="1">+IF(AND(ISNUMBER(OFFSET('Sanitation Data'!$H$10,0,10*ROW('Sanitation Data'!H56))),'Data Summary'!DG62="Yes"),OFFSET('Sanitation Data'!$H$10,0,10*ROW('Sanitation Data'!H56)),NA())</f>
        <v>#N/A</v>
      </c>
      <c r="AS62" s="526" t="e">
        <f ca="1">+IF(AND(ISNUMBER(OFFSET('Sanitation Data'!$H$11,0,10*ROW('Sanitation Data'!H56))),'Data Summary'!DH62="Yes"),OFFSET('Sanitation Data'!$H$11,0,10*ROW('Sanitation Data'!H56)),NA())</f>
        <v>#N/A</v>
      </c>
      <c r="AT62" s="526" t="e">
        <f ca="1">+IF(AND(ISNUMBER(OFFSET('Sanitation Data'!$H$12,0,10*ROW('Sanitation Data'!H56))),'Data Summary'!DI62="Yes"),OFFSET('Sanitation Data'!$H$12,0,10*ROW('Sanitation Data'!H56)),NA())</f>
        <v>#N/A</v>
      </c>
      <c r="AU62" s="526" t="e">
        <f ca="1">+IF(AND(ISNUMBER(OFFSET('Sanitation Data'!$I$4,0,10*ROW('Sanitation Data'!I56))),'Data Summary'!DJ62="Yes"),100-OFFSET('Sanitation Data'!$I$4,0,10*ROW('Sanitation Data'!I56)),NA())</f>
        <v>#N/A</v>
      </c>
      <c r="AV62" s="526" t="e">
        <f ca="1">+IF(AND(ISNUMBER(OFFSET('Sanitation Data'!$I$6,0,10*ROW('Sanitation Data'!I56))),'Data Summary'!DK62="Yes"),OFFSET('Sanitation Data'!$I$6,0,10*ROW('Sanitation Data'!I56)),NA())</f>
        <v>#N/A</v>
      </c>
      <c r="AW62" s="526" t="e">
        <f ca="1">+IF(AND(ISNUMBER(OFFSET('Sanitation Data'!$I$10,0,10*ROW('Sanitation Data'!I56))),'Data Summary'!DL62="Yes"),OFFSET('Sanitation Data'!$I$10,0,10*ROW('Sanitation Data'!I56)),NA())</f>
        <v>#N/A</v>
      </c>
      <c r="AX62" s="526" t="e">
        <f ca="1">+IF(AND(ISNUMBER(OFFSET('Sanitation Data'!$I$11,0,10*ROW('Sanitation Data'!I56))),'Data Summary'!DM62="Yes"),OFFSET('Sanitation Data'!$I$11,0,10*ROW('Sanitation Data'!I56)),NA())</f>
        <v>#N/A</v>
      </c>
      <c r="AY62" s="526" t="e">
        <f ca="1">+IF(AND(ISNUMBER(OFFSET('Sanitation Data'!$I$12,0,10*ROW('Sanitation Data'!I56))),'Data Summary'!DN62="Yes"),OFFSET('Sanitation Data'!$I$12,0,10*ROW('Sanitation Data'!I56)),NA())</f>
        <v>#N/A</v>
      </c>
      <c r="AZ62" s="527" t="e">
        <f ca="1">+IF(AND(ISNUMBER(OFFSET('Hygiene Data'!$D$5,0,10*ROW('Hygiene Data'!D56))),'Data Summary'!DO62="Yes"),OFFSET('Hygiene Data'!$D$5,0,10*ROW('Hygiene Data'!D56)),NA())</f>
        <v>#N/A</v>
      </c>
      <c r="BA62" s="527" t="e">
        <f ca="1">+IF(AND(ISNUMBER(OFFSET('Hygiene Data'!$D$7,0,10*ROW('Hygiene Data'!D56))),'Data Summary'!DP62="Yes"),OFFSET('Hygiene Data'!$D$7,0,10*ROW('Hygiene Data'!D56)),NA())</f>
        <v>#N/A</v>
      </c>
      <c r="BB62" s="527" t="e">
        <f ca="1">+IF(AND(ISNUMBER(OFFSET('Hygiene Data'!$D$9,0,10*ROW('Hygiene Data'!D56))),'Data Summary'!DQ62="Yes"),OFFSET('Hygiene Data'!$D$9,0,10*ROW('Hygiene Data'!D56)),NA())</f>
        <v>#N/A</v>
      </c>
      <c r="BC62" s="527" t="e">
        <f ca="1">+IF(AND(ISNUMBER(OFFSET('Hygiene Data'!$E$5,0,10*ROW('Hygiene Data'!E56))),'Data Summary'!DR62="Yes"),OFFSET('Hygiene Data'!$E$5,0,10*ROW('Hygiene Data'!E56)),NA())</f>
        <v>#N/A</v>
      </c>
      <c r="BD62" s="527" t="e">
        <f ca="1">+IF(AND(ISNUMBER(OFFSET('Hygiene Data'!$E$7,0,10*ROW('Hygiene Data'!E56))),'Data Summary'!DS62="Yes"),OFFSET('Hygiene Data'!$E$7,0,10*ROW('Hygiene Data'!E56)),NA())</f>
        <v>#N/A</v>
      </c>
      <c r="BE62" s="527" t="e">
        <f ca="1">+IF(AND(ISNUMBER(OFFSET('Hygiene Data'!$E$9,0,10*ROW('Hygiene Data'!E56))),'Data Summary'!DT62="Yes"),OFFSET('Hygiene Data'!$E$9,0,10*ROW('Hygiene Data'!E56)),NA())</f>
        <v>#N/A</v>
      </c>
      <c r="BF62" s="527" t="e">
        <f ca="1">+IF(AND(ISNUMBER(OFFSET('Hygiene Data'!$F$5,0,10*ROW('Hygiene Data'!F56))),'Data Summary'!DU62="Yes"),OFFSET('Hygiene Data'!$F$5,0,10*ROW('Hygiene Data'!F56)),NA())</f>
        <v>#N/A</v>
      </c>
      <c r="BG62" s="527" t="e">
        <f ca="1">+IF(AND(ISNUMBER(OFFSET('Hygiene Data'!$F$7,0,10*ROW('Hygiene Data'!F56))),'Data Summary'!DV62="Yes"),OFFSET('Hygiene Data'!$F$7,0,10*ROW('Hygiene Data'!F56)),NA())</f>
        <v>#N/A</v>
      </c>
      <c r="BH62" s="527" t="e">
        <f ca="1">+IF(AND(ISNUMBER(OFFSET('Hygiene Data'!$F$9,0,10*ROW('Hygiene Data'!F56))),'Data Summary'!DW62="Yes"),OFFSET('Hygiene Data'!$F$9,0,10*ROW('Hygiene Data'!F56)),NA())</f>
        <v>#N/A</v>
      </c>
      <c r="BI62" s="527" t="e">
        <f ca="1">+IF(AND(ISNUMBER(OFFSET('Hygiene Data'!$G$5,0,10*ROW('Hygiene Data'!G56))),'Data Summary'!DX62="Yes"),OFFSET('Hygiene Data'!$G$5,0,10*ROW('Hygiene Data'!G56)),NA())</f>
        <v>#N/A</v>
      </c>
      <c r="BJ62" s="527" t="e">
        <f ca="1">+IF(AND(ISNUMBER(OFFSET('Hygiene Data'!$G$7,0,10*ROW('Hygiene Data'!G56))),'Data Summary'!DY62="Yes"),OFFSET('Hygiene Data'!$G$7,0,10*ROW('Hygiene Data'!G56)),NA())</f>
        <v>#N/A</v>
      </c>
      <c r="BK62" s="527" t="e">
        <f ca="1">+IF(AND(ISNUMBER(OFFSET('Hygiene Data'!$G$9,0,10*ROW('Hygiene Data'!G56))),'Data Summary'!DZ62="Yes"),OFFSET('Hygiene Data'!$G$9,0,10*ROW('Hygiene Data'!G56)),NA())</f>
        <v>#N/A</v>
      </c>
      <c r="BL62" s="527" t="e">
        <f ca="1">+IF(AND(ISNUMBER(OFFSET('Hygiene Data'!$H$5,0,10*ROW('Hygiene Data'!H56))),'Data Summary'!EA62="Yes"),OFFSET('Hygiene Data'!$H$5,0,10*ROW('Hygiene Data'!H56)),NA())</f>
        <v>#N/A</v>
      </c>
      <c r="BM62" s="527" t="e">
        <f ca="1">+IF(AND(ISNUMBER(OFFSET('Hygiene Data'!$H$7,0,10*ROW('Hygiene Data'!H56))),'Data Summary'!EB62="Yes"),OFFSET('Hygiene Data'!$H$7,0,10*ROW('Hygiene Data'!H56)),NA())</f>
        <v>#N/A</v>
      </c>
      <c r="BN62" s="527" t="e">
        <f ca="1">+IF(AND(ISNUMBER(OFFSET('Hygiene Data'!$H$9,0,10*ROW('Hygiene Data'!H56))),'Data Summary'!EC62="Yes"),OFFSET('Hygiene Data'!$H$9,0,10*ROW('Hygiene Data'!H56)),NA())</f>
        <v>#N/A</v>
      </c>
      <c r="BO62" s="527" t="e">
        <f ca="1">+IF(AND(ISNUMBER(OFFSET('Hygiene Data'!$I$5,0,10*ROW('Hygiene Data'!I56))),'Data Summary'!ED62="Yes"),OFFSET('Hygiene Data'!$I$5,0,10*ROW('Hygiene Data'!I56)),NA())</f>
        <v>#N/A</v>
      </c>
      <c r="BP62" s="527" t="e">
        <f ca="1">+IF(AND(ISNUMBER(OFFSET('Hygiene Data'!$I$7,0,10*ROW('Hygiene Data'!I56))),'Data Summary'!EE62="Yes"),OFFSET('Hygiene Data'!$I$7,0,10*ROW('Hygiene Data'!I56)),NA())</f>
        <v>#N/A</v>
      </c>
      <c r="BQ62" s="527" t="e">
        <f ca="1">+IF(AND(ISNUMBER(OFFSET('Hygiene Data'!$I$9,0,10*ROW('Hygiene Data'!I56))),'Data Summary'!EF62="Yes"),OFFSET('Hygiene Data'!$I$9,0,10*ROW('Hygiene Data'!I56)),NA())</f>
        <v>#N/A</v>
      </c>
    </row>
    <row r="63" spans="1:69" x14ac:dyDescent="0.25">
      <c r="A63" s="523" t="e">
        <f ca="1">+RIGHT('Data Summary'!A63,LEN('Data Summary'!A63)-9)</f>
        <v>#VALUE!</v>
      </c>
      <c r="B63" s="497" t="str">
        <f ca="1">+IF(ISTEXT('Data Summary'!B63),'Data Summary'!B63,"")</f>
        <v/>
      </c>
      <c r="C63" s="524" t="e">
        <f ca="1">+VALUE('Data Summary'!C63)</f>
        <v>#VALUE!</v>
      </c>
      <c r="D63" s="525" t="e">
        <f ca="1">+IF(AND(ISNUMBER(OFFSET('Water Data'!$D$4,0,10*ROW('Water Data'!D57))),'Data Summary'!BS63="Yes"),100-OFFSET('Water Data'!$D$4,0,10*ROW('Water Data'!D57)),NA())</f>
        <v>#N/A</v>
      </c>
      <c r="E63" s="525" t="e">
        <f ca="1">+IF(AND(ISNUMBER(OFFSET('Water Data'!$D$6,0,10*ROW('Water Data'!D57))),'Data Summary'!BT63="Yes"),OFFSET('Water Data'!$D$6,0,10*ROW('Water Data'!D57)),NA())</f>
        <v>#N/A</v>
      </c>
      <c r="F63" s="525" t="e">
        <f ca="1">+IF(AND(ISNUMBER(OFFSET('Water Data'!$D$9,0,10*ROW('Water Data'!D57))),'Data Summary'!BU63="Yes"),OFFSET('Water Data'!$D$9,0,10*ROW('Water Data'!D57)),NA())</f>
        <v>#N/A</v>
      </c>
      <c r="G63" s="525" t="e">
        <f ca="1">+IF(AND(ISNUMBER(OFFSET('Water Data'!$E$4,0,10*ROW('Water Data'!E57))),'Data Summary'!BV63="Yes"),100-OFFSET('Water Data'!$E$4,0,10*ROW('Water Data'!E57)),NA())</f>
        <v>#N/A</v>
      </c>
      <c r="H63" s="525" t="e">
        <f ca="1">+IF(AND(ISNUMBER(OFFSET('Water Data'!$E$6,0,10*ROW('Water Data'!E57))),'Data Summary'!BW63="Yes"),OFFSET('Water Data'!$E$6,0,10*ROW('Water Data'!E57)),NA())</f>
        <v>#N/A</v>
      </c>
      <c r="I63" s="525" t="e">
        <f ca="1">+IF(AND(ISNUMBER(OFFSET('Water Data'!$E$9,0,10*ROW('Water Data'!E57))),'Data Summary'!BX63="Yes"),OFFSET('Water Data'!$E$9,0,10*ROW('Water Data'!E57)),NA())</f>
        <v>#N/A</v>
      </c>
      <c r="J63" s="525" t="e">
        <f ca="1">+IF(AND(ISNUMBER(OFFSET('Water Data'!$F$4,0,10*ROW('Water Data'!F57))),'Data Summary'!BY63="Yes"),100-OFFSET('Water Data'!$F$4,0,10*ROW('Water Data'!F57)),NA())</f>
        <v>#N/A</v>
      </c>
      <c r="K63" s="525" t="e">
        <f ca="1">+IF(AND(ISNUMBER(OFFSET('Water Data'!$F$6,0,10*ROW('Water Data'!F57))),'Data Summary'!BZ63="Yes"),OFFSET('Water Data'!$F$6,0,10*ROW('Water Data'!F57)),NA())</f>
        <v>#N/A</v>
      </c>
      <c r="L63" s="525" t="e">
        <f ca="1">+IF(AND(ISNUMBER(OFFSET('Water Data'!$F$9,0,10*ROW('Water Data'!F57))),'Data Summary'!CA63="Yes"),OFFSET('Water Data'!$F$9,0,10*ROW('Water Data'!F57)),NA())</f>
        <v>#N/A</v>
      </c>
      <c r="M63" s="525" t="e">
        <f ca="1">+IF(AND(ISNUMBER(OFFSET('Water Data'!$G$4,0,10*ROW('Water Data'!G57))),'Data Summary'!CB63="Yes"),100-OFFSET('Water Data'!$G$4,0,10*ROW('Water Data'!G57)),NA())</f>
        <v>#N/A</v>
      </c>
      <c r="N63" s="525" t="e">
        <f ca="1">+IF(AND(ISNUMBER(OFFSET('Water Data'!$G$6,0,10*ROW('Water Data'!G57))),'Data Summary'!CC63="Yes"),OFFSET('Water Data'!$G$6,0,10*ROW('Water Data'!G57)),NA())</f>
        <v>#N/A</v>
      </c>
      <c r="O63" s="525" t="e">
        <f ca="1">+IF(AND(ISNUMBER(OFFSET('Water Data'!$G$9,0,10*ROW('Water Data'!G57))),'Data Summary'!CD63="Yes"),OFFSET('Water Data'!$G$9,0,10*ROW('Water Data'!G57)),NA())</f>
        <v>#N/A</v>
      </c>
      <c r="P63" s="525" t="e">
        <f ca="1">+IF(AND(ISNUMBER(OFFSET('Water Data'!$H$4,0,10*ROW('Water Data'!H57))),'Data Summary'!CE63="Yes"),100-OFFSET('Water Data'!$H$4,0,10*ROW('Water Data'!H57)),NA())</f>
        <v>#N/A</v>
      </c>
      <c r="Q63" s="525" t="e">
        <f ca="1">+IF(AND(ISNUMBER(OFFSET('Water Data'!$H$6,0,10*ROW('Water Data'!H57))),'Data Summary'!CF63="Yes"),OFFSET('Water Data'!$H$6,0,10*ROW('Water Data'!H57)),NA())</f>
        <v>#N/A</v>
      </c>
      <c r="R63" s="525" t="e">
        <f ca="1">+IF(AND(ISNUMBER(OFFSET('Water Data'!$H$9,0,10*ROW('Water Data'!H57))),'Data Summary'!CG63="Yes"),OFFSET('Water Data'!$H$9,0,10*ROW('Water Data'!H57)),NA())</f>
        <v>#N/A</v>
      </c>
      <c r="S63" s="525" t="e">
        <f ca="1">+IF(AND(ISNUMBER(OFFSET('Water Data'!$I$4,0,10*ROW('Water Data'!I57))),'Data Summary'!CH63="Yes"),100-OFFSET('Water Data'!$I$4,0,10*ROW('Water Data'!I57)),NA())</f>
        <v>#N/A</v>
      </c>
      <c r="T63" s="525" t="e">
        <f ca="1">+IF(AND(ISNUMBER(OFFSET('Water Data'!$I$6,0,10*ROW('Water Data'!I57))),'Data Summary'!CI63="Yes"),OFFSET('Water Data'!$I$6,0,10*ROW('Water Data'!I57)),NA())</f>
        <v>#N/A</v>
      </c>
      <c r="U63" s="525" t="e">
        <f ca="1">+IF(AND(ISNUMBER(OFFSET('Water Data'!$I$9,0,10*ROW('Water Data'!I57))),'Data Summary'!CJ63="Yes"),OFFSET('Water Data'!$I$9,0,10*ROW('Water Data'!I57)),NA())</f>
        <v>#N/A</v>
      </c>
      <c r="V63" s="526" t="e">
        <f ca="1">+IF(AND(ISNUMBER(OFFSET('Sanitation Data'!$D$4,0,10*ROW('Sanitation Data'!D57))),'Data Summary'!CK63="Yes"),100-OFFSET('Sanitation Data'!$D$4,0,10*ROW('Sanitation Data'!D57)),NA())</f>
        <v>#N/A</v>
      </c>
      <c r="W63" s="526" t="e">
        <f ca="1">+IF(AND(ISNUMBER(OFFSET('Sanitation Data'!$D$6,0,10*ROW('Sanitation Data'!D57))),'Data Summary'!CL63="Yes"),OFFSET('Sanitation Data'!$D$6,0,10*ROW('Sanitation Data'!D57)),NA())</f>
        <v>#N/A</v>
      </c>
      <c r="X63" s="526" t="e">
        <f ca="1">+IF(AND(ISNUMBER(OFFSET('Sanitation Data'!$D$10,0,10*ROW('Sanitation Data'!D57))),'Data Summary'!CM63="Yes"),OFFSET('Sanitation Data'!$D$10,0,10*ROW('Sanitation Data'!D57)),NA())</f>
        <v>#N/A</v>
      </c>
      <c r="Y63" s="526" t="e">
        <f ca="1">+IF(AND(ISNUMBER(OFFSET('Sanitation Data'!$D$11,0,10*ROW('Sanitation Data'!D57))),'Data Summary'!CN63="Yes"),OFFSET('Sanitation Data'!$D$11,0,10*ROW('Sanitation Data'!D57)),NA())</f>
        <v>#N/A</v>
      </c>
      <c r="Z63" s="526" t="e">
        <f ca="1">+IF(AND(ISNUMBER(OFFSET('Sanitation Data'!$D$12,0,10*ROW('Sanitation Data'!D57))),'Data Summary'!CO63="Yes"),OFFSET('Sanitation Data'!$D$12,0,10*ROW('Sanitation Data'!D57)),NA())</f>
        <v>#N/A</v>
      </c>
      <c r="AA63" s="526" t="e">
        <f ca="1">+IF(AND(ISNUMBER(OFFSET('Sanitation Data'!$E$4,0,10*ROW('Sanitation Data'!E57))),'Data Summary'!CP63="Yes"),100-OFFSET('Sanitation Data'!$E$4,0,10*ROW('Sanitation Data'!E57)),NA())</f>
        <v>#N/A</v>
      </c>
      <c r="AB63" s="526" t="e">
        <f ca="1">+IF(AND(ISNUMBER(OFFSET('Sanitation Data'!$E$6,0,10*ROW('Sanitation Data'!E57))),'Data Summary'!CQ63="Yes"),OFFSET('Sanitation Data'!$E$6,0,10*ROW('Sanitation Data'!E57)),NA())</f>
        <v>#N/A</v>
      </c>
      <c r="AC63" s="526" t="e">
        <f ca="1">+IF(AND(ISNUMBER(OFFSET('Sanitation Data'!$E$10,0,10*ROW('Sanitation Data'!E57))),'Data Summary'!CR63="Yes"),OFFSET('Sanitation Data'!$E$10,0,10*ROW('Sanitation Data'!E57)),NA())</f>
        <v>#N/A</v>
      </c>
      <c r="AD63" s="526" t="e">
        <f ca="1">+IF(AND(ISNUMBER(OFFSET('Sanitation Data'!$E$11,0,10*ROW('Sanitation Data'!E57))),'Data Summary'!CS63="Yes"),OFFSET('Sanitation Data'!$E$11,0,10*ROW('Sanitation Data'!E57)),NA())</f>
        <v>#N/A</v>
      </c>
      <c r="AE63" s="526" t="e">
        <f ca="1">+IF(AND(ISNUMBER(OFFSET('Sanitation Data'!$E$12,0,10*ROW('Sanitation Data'!E57))),'Data Summary'!CT63="Yes"),OFFSET('Sanitation Data'!$E$12,0,10*ROW('Sanitation Data'!E57)),NA())</f>
        <v>#N/A</v>
      </c>
      <c r="AF63" s="526" t="e">
        <f ca="1">+IF(AND(ISNUMBER(OFFSET('Sanitation Data'!$F$4,0,10*ROW('Sanitation Data'!F57))),'Data Summary'!CU63="Yes"),100-OFFSET('Sanitation Data'!$F$4,0,10*ROW('Sanitation Data'!F57)),NA())</f>
        <v>#N/A</v>
      </c>
      <c r="AG63" s="526" t="e">
        <f ca="1">+IF(AND(ISNUMBER(OFFSET('Sanitation Data'!$F$6,0,10*ROW('Sanitation Data'!F57))),'Data Summary'!CV63="Yes"),OFFSET('Sanitation Data'!$F$6,0,10*ROW('Sanitation Data'!F57)),NA())</f>
        <v>#N/A</v>
      </c>
      <c r="AH63" s="526" t="e">
        <f ca="1">+IF(AND(ISNUMBER(OFFSET('Sanitation Data'!$F$10,0,10*ROW('Sanitation Data'!F57))),'Data Summary'!CW63="Yes"),OFFSET('Sanitation Data'!$F$10,0,10*ROW('Sanitation Data'!F57)),NA())</f>
        <v>#N/A</v>
      </c>
      <c r="AI63" s="526" t="e">
        <f ca="1">+IF(AND(ISNUMBER(OFFSET('Sanitation Data'!$F$11,0,10*ROW('Sanitation Data'!F57))),'Data Summary'!CX63="Yes"),OFFSET('Sanitation Data'!$F$11,0,10*ROW('Sanitation Data'!F57)),NA())</f>
        <v>#N/A</v>
      </c>
      <c r="AJ63" s="526" t="e">
        <f ca="1">+IF(AND(ISNUMBER(OFFSET('Sanitation Data'!$F$12,0,10*ROW('Sanitation Data'!F57))),'Data Summary'!CY63="Yes"),OFFSET('Sanitation Data'!$F$12,0,10*ROW('Sanitation Data'!F57)),NA())</f>
        <v>#N/A</v>
      </c>
      <c r="AK63" s="526" t="e">
        <f ca="1">+IF(AND(ISNUMBER(OFFSET('Sanitation Data'!$G$4,0,10*ROW('Sanitation Data'!G57))),'Data Summary'!CZ63="Yes"),100-OFFSET('Sanitation Data'!$G$4,0,10*ROW('Sanitation Data'!G57)),NA())</f>
        <v>#N/A</v>
      </c>
      <c r="AL63" s="526" t="e">
        <f ca="1">+IF(AND(ISNUMBER(OFFSET('Sanitation Data'!$G$6,0,10*ROW('Sanitation Data'!G57))),'Data Summary'!DA63="Yes"),OFFSET('Sanitation Data'!$G$6,0,10*ROW('Sanitation Data'!G57)),NA())</f>
        <v>#N/A</v>
      </c>
      <c r="AM63" s="526" t="e">
        <f ca="1">+IF(AND(ISNUMBER(OFFSET('Sanitation Data'!$G$10,0,10*ROW('Sanitation Data'!G57))),'Data Summary'!DB63="Yes"),OFFSET('Sanitation Data'!$G$10,0,10*ROW('Sanitation Data'!G57)),NA())</f>
        <v>#N/A</v>
      </c>
      <c r="AN63" s="526" t="e">
        <f ca="1">+IF(AND(ISNUMBER(OFFSET('Sanitation Data'!$G$11,0,10*ROW('Sanitation Data'!G57))),'Data Summary'!DC63="Yes"),OFFSET('Sanitation Data'!$G$11,0,10*ROW('Sanitation Data'!G57)),NA())</f>
        <v>#N/A</v>
      </c>
      <c r="AO63" s="526" t="e">
        <f ca="1">+IF(AND(ISNUMBER(OFFSET('Sanitation Data'!$G$12,0,10*ROW('Sanitation Data'!G57))),'Data Summary'!DD63="Yes"),OFFSET('Sanitation Data'!$G$12,0,10*ROW('Sanitation Data'!G57)),NA())</f>
        <v>#N/A</v>
      </c>
      <c r="AP63" s="526" t="e">
        <f ca="1">+IF(AND(ISNUMBER(OFFSET('Sanitation Data'!$H$4,0,10*ROW('Sanitation Data'!H57))),'Data Summary'!DE63="Yes"),100-OFFSET('Sanitation Data'!$H$4,0,10*ROW('Sanitation Data'!H57)),NA())</f>
        <v>#N/A</v>
      </c>
      <c r="AQ63" s="526" t="e">
        <f ca="1">+IF(AND(ISNUMBER(OFFSET('Sanitation Data'!$H$6,0,10*ROW('Sanitation Data'!H57))),'Data Summary'!DF63="Yes"),OFFSET('Sanitation Data'!$H$6,0,10*ROW('Sanitation Data'!H57)),NA())</f>
        <v>#N/A</v>
      </c>
      <c r="AR63" s="526" t="e">
        <f ca="1">+IF(AND(ISNUMBER(OFFSET('Sanitation Data'!$H$10,0,10*ROW('Sanitation Data'!H57))),'Data Summary'!DG63="Yes"),OFFSET('Sanitation Data'!$H$10,0,10*ROW('Sanitation Data'!H57)),NA())</f>
        <v>#N/A</v>
      </c>
      <c r="AS63" s="526" t="e">
        <f ca="1">+IF(AND(ISNUMBER(OFFSET('Sanitation Data'!$H$11,0,10*ROW('Sanitation Data'!H57))),'Data Summary'!DH63="Yes"),OFFSET('Sanitation Data'!$H$11,0,10*ROW('Sanitation Data'!H57)),NA())</f>
        <v>#N/A</v>
      </c>
      <c r="AT63" s="526" t="e">
        <f ca="1">+IF(AND(ISNUMBER(OFFSET('Sanitation Data'!$H$12,0,10*ROW('Sanitation Data'!H57))),'Data Summary'!DI63="Yes"),OFFSET('Sanitation Data'!$H$12,0,10*ROW('Sanitation Data'!H57)),NA())</f>
        <v>#N/A</v>
      </c>
      <c r="AU63" s="526" t="e">
        <f ca="1">+IF(AND(ISNUMBER(OFFSET('Sanitation Data'!$I$4,0,10*ROW('Sanitation Data'!I57))),'Data Summary'!DJ63="Yes"),100-OFFSET('Sanitation Data'!$I$4,0,10*ROW('Sanitation Data'!I57)),NA())</f>
        <v>#N/A</v>
      </c>
      <c r="AV63" s="526" t="e">
        <f ca="1">+IF(AND(ISNUMBER(OFFSET('Sanitation Data'!$I$6,0,10*ROW('Sanitation Data'!I57))),'Data Summary'!DK63="Yes"),OFFSET('Sanitation Data'!$I$6,0,10*ROW('Sanitation Data'!I57)),NA())</f>
        <v>#N/A</v>
      </c>
      <c r="AW63" s="526" t="e">
        <f ca="1">+IF(AND(ISNUMBER(OFFSET('Sanitation Data'!$I$10,0,10*ROW('Sanitation Data'!I57))),'Data Summary'!DL63="Yes"),OFFSET('Sanitation Data'!$I$10,0,10*ROW('Sanitation Data'!I57)),NA())</f>
        <v>#N/A</v>
      </c>
      <c r="AX63" s="526" t="e">
        <f ca="1">+IF(AND(ISNUMBER(OFFSET('Sanitation Data'!$I$11,0,10*ROW('Sanitation Data'!I57))),'Data Summary'!DM63="Yes"),OFFSET('Sanitation Data'!$I$11,0,10*ROW('Sanitation Data'!I57)),NA())</f>
        <v>#N/A</v>
      </c>
      <c r="AY63" s="526" t="e">
        <f ca="1">+IF(AND(ISNUMBER(OFFSET('Sanitation Data'!$I$12,0,10*ROW('Sanitation Data'!I57))),'Data Summary'!DN63="Yes"),OFFSET('Sanitation Data'!$I$12,0,10*ROW('Sanitation Data'!I57)),NA())</f>
        <v>#N/A</v>
      </c>
      <c r="AZ63" s="527" t="e">
        <f ca="1">+IF(AND(ISNUMBER(OFFSET('Hygiene Data'!$D$5,0,10*ROW('Hygiene Data'!D57))),'Data Summary'!DO63="Yes"),OFFSET('Hygiene Data'!$D$5,0,10*ROW('Hygiene Data'!D57)),NA())</f>
        <v>#N/A</v>
      </c>
      <c r="BA63" s="527" t="e">
        <f ca="1">+IF(AND(ISNUMBER(OFFSET('Hygiene Data'!$D$7,0,10*ROW('Hygiene Data'!D57))),'Data Summary'!DP63="Yes"),OFFSET('Hygiene Data'!$D$7,0,10*ROW('Hygiene Data'!D57)),NA())</f>
        <v>#N/A</v>
      </c>
      <c r="BB63" s="527" t="e">
        <f ca="1">+IF(AND(ISNUMBER(OFFSET('Hygiene Data'!$D$9,0,10*ROW('Hygiene Data'!D57))),'Data Summary'!DQ63="Yes"),OFFSET('Hygiene Data'!$D$9,0,10*ROW('Hygiene Data'!D57)),NA())</f>
        <v>#N/A</v>
      </c>
      <c r="BC63" s="527" t="e">
        <f ca="1">+IF(AND(ISNUMBER(OFFSET('Hygiene Data'!$E$5,0,10*ROW('Hygiene Data'!E57))),'Data Summary'!DR63="Yes"),OFFSET('Hygiene Data'!$E$5,0,10*ROW('Hygiene Data'!E57)),NA())</f>
        <v>#N/A</v>
      </c>
      <c r="BD63" s="527" t="e">
        <f ca="1">+IF(AND(ISNUMBER(OFFSET('Hygiene Data'!$E$7,0,10*ROW('Hygiene Data'!E57))),'Data Summary'!DS63="Yes"),OFFSET('Hygiene Data'!$E$7,0,10*ROW('Hygiene Data'!E57)),NA())</f>
        <v>#N/A</v>
      </c>
      <c r="BE63" s="527" t="e">
        <f ca="1">+IF(AND(ISNUMBER(OFFSET('Hygiene Data'!$E$9,0,10*ROW('Hygiene Data'!E57))),'Data Summary'!DT63="Yes"),OFFSET('Hygiene Data'!$E$9,0,10*ROW('Hygiene Data'!E57)),NA())</f>
        <v>#N/A</v>
      </c>
      <c r="BF63" s="527" t="e">
        <f ca="1">+IF(AND(ISNUMBER(OFFSET('Hygiene Data'!$F$5,0,10*ROW('Hygiene Data'!F57))),'Data Summary'!DU63="Yes"),OFFSET('Hygiene Data'!$F$5,0,10*ROW('Hygiene Data'!F57)),NA())</f>
        <v>#N/A</v>
      </c>
      <c r="BG63" s="527" t="e">
        <f ca="1">+IF(AND(ISNUMBER(OFFSET('Hygiene Data'!$F$7,0,10*ROW('Hygiene Data'!F57))),'Data Summary'!DV63="Yes"),OFFSET('Hygiene Data'!$F$7,0,10*ROW('Hygiene Data'!F57)),NA())</f>
        <v>#N/A</v>
      </c>
      <c r="BH63" s="527" t="e">
        <f ca="1">+IF(AND(ISNUMBER(OFFSET('Hygiene Data'!$F$9,0,10*ROW('Hygiene Data'!F57))),'Data Summary'!DW63="Yes"),OFFSET('Hygiene Data'!$F$9,0,10*ROW('Hygiene Data'!F57)),NA())</f>
        <v>#N/A</v>
      </c>
      <c r="BI63" s="527" t="e">
        <f ca="1">+IF(AND(ISNUMBER(OFFSET('Hygiene Data'!$G$5,0,10*ROW('Hygiene Data'!G57))),'Data Summary'!DX63="Yes"),OFFSET('Hygiene Data'!$G$5,0,10*ROW('Hygiene Data'!G57)),NA())</f>
        <v>#N/A</v>
      </c>
      <c r="BJ63" s="527" t="e">
        <f ca="1">+IF(AND(ISNUMBER(OFFSET('Hygiene Data'!$G$7,0,10*ROW('Hygiene Data'!G57))),'Data Summary'!DY63="Yes"),OFFSET('Hygiene Data'!$G$7,0,10*ROW('Hygiene Data'!G57)),NA())</f>
        <v>#N/A</v>
      </c>
      <c r="BK63" s="527" t="e">
        <f ca="1">+IF(AND(ISNUMBER(OFFSET('Hygiene Data'!$G$9,0,10*ROW('Hygiene Data'!G57))),'Data Summary'!DZ63="Yes"),OFFSET('Hygiene Data'!$G$9,0,10*ROW('Hygiene Data'!G57)),NA())</f>
        <v>#N/A</v>
      </c>
      <c r="BL63" s="527" t="e">
        <f ca="1">+IF(AND(ISNUMBER(OFFSET('Hygiene Data'!$H$5,0,10*ROW('Hygiene Data'!H57))),'Data Summary'!EA63="Yes"),OFFSET('Hygiene Data'!$H$5,0,10*ROW('Hygiene Data'!H57)),NA())</f>
        <v>#N/A</v>
      </c>
      <c r="BM63" s="527" t="e">
        <f ca="1">+IF(AND(ISNUMBER(OFFSET('Hygiene Data'!$H$7,0,10*ROW('Hygiene Data'!H57))),'Data Summary'!EB63="Yes"),OFFSET('Hygiene Data'!$H$7,0,10*ROW('Hygiene Data'!H57)),NA())</f>
        <v>#N/A</v>
      </c>
      <c r="BN63" s="527" t="e">
        <f ca="1">+IF(AND(ISNUMBER(OFFSET('Hygiene Data'!$H$9,0,10*ROW('Hygiene Data'!H57))),'Data Summary'!EC63="Yes"),OFFSET('Hygiene Data'!$H$9,0,10*ROW('Hygiene Data'!H57)),NA())</f>
        <v>#N/A</v>
      </c>
      <c r="BO63" s="527" t="e">
        <f ca="1">+IF(AND(ISNUMBER(OFFSET('Hygiene Data'!$I$5,0,10*ROW('Hygiene Data'!I57))),'Data Summary'!ED63="Yes"),OFFSET('Hygiene Data'!$I$5,0,10*ROW('Hygiene Data'!I57)),NA())</f>
        <v>#N/A</v>
      </c>
      <c r="BP63" s="527" t="e">
        <f ca="1">+IF(AND(ISNUMBER(OFFSET('Hygiene Data'!$I$7,0,10*ROW('Hygiene Data'!I57))),'Data Summary'!EE63="Yes"),OFFSET('Hygiene Data'!$I$7,0,10*ROW('Hygiene Data'!I57)),NA())</f>
        <v>#N/A</v>
      </c>
      <c r="BQ63" s="527" t="e">
        <f ca="1">+IF(AND(ISNUMBER(OFFSET('Hygiene Data'!$I$9,0,10*ROW('Hygiene Data'!I57))),'Data Summary'!EF63="Yes"),OFFSET('Hygiene Data'!$I$9,0,10*ROW('Hygiene Data'!I57)),NA())</f>
        <v>#N/A</v>
      </c>
    </row>
    <row r="64" spans="1:69" x14ac:dyDescent="0.25">
      <c r="A64" s="523" t="e">
        <f ca="1">+RIGHT('Data Summary'!A64,LEN('Data Summary'!A64)-9)</f>
        <v>#VALUE!</v>
      </c>
      <c r="B64" s="497" t="str">
        <f ca="1">+IF(ISTEXT('Data Summary'!B64),'Data Summary'!B64,"")</f>
        <v/>
      </c>
      <c r="C64" s="524" t="e">
        <f ca="1">+VALUE('Data Summary'!C64)</f>
        <v>#VALUE!</v>
      </c>
      <c r="D64" s="525" t="e">
        <f ca="1">+IF(AND(ISNUMBER(OFFSET('Water Data'!$D$4,0,10*ROW('Water Data'!D58))),'Data Summary'!BS64="Yes"),100-OFFSET('Water Data'!$D$4,0,10*ROW('Water Data'!D58)),NA())</f>
        <v>#N/A</v>
      </c>
      <c r="E64" s="525" t="e">
        <f ca="1">+IF(AND(ISNUMBER(OFFSET('Water Data'!$D$6,0,10*ROW('Water Data'!D58))),'Data Summary'!BT64="Yes"),OFFSET('Water Data'!$D$6,0,10*ROW('Water Data'!D58)),NA())</f>
        <v>#N/A</v>
      </c>
      <c r="F64" s="525" t="e">
        <f ca="1">+IF(AND(ISNUMBER(OFFSET('Water Data'!$D$9,0,10*ROW('Water Data'!D58))),'Data Summary'!BU64="Yes"),OFFSET('Water Data'!$D$9,0,10*ROW('Water Data'!D58)),NA())</f>
        <v>#N/A</v>
      </c>
      <c r="G64" s="525" t="e">
        <f ca="1">+IF(AND(ISNUMBER(OFFSET('Water Data'!$E$4,0,10*ROW('Water Data'!E58))),'Data Summary'!BV64="Yes"),100-OFFSET('Water Data'!$E$4,0,10*ROW('Water Data'!E58)),NA())</f>
        <v>#N/A</v>
      </c>
      <c r="H64" s="525" t="e">
        <f ca="1">+IF(AND(ISNUMBER(OFFSET('Water Data'!$E$6,0,10*ROW('Water Data'!E58))),'Data Summary'!BW64="Yes"),OFFSET('Water Data'!$E$6,0,10*ROW('Water Data'!E58)),NA())</f>
        <v>#N/A</v>
      </c>
      <c r="I64" s="525" t="e">
        <f ca="1">+IF(AND(ISNUMBER(OFFSET('Water Data'!$E$9,0,10*ROW('Water Data'!E58))),'Data Summary'!BX64="Yes"),OFFSET('Water Data'!$E$9,0,10*ROW('Water Data'!E58)),NA())</f>
        <v>#N/A</v>
      </c>
      <c r="J64" s="525" t="e">
        <f ca="1">+IF(AND(ISNUMBER(OFFSET('Water Data'!$F$4,0,10*ROW('Water Data'!F58))),'Data Summary'!BY64="Yes"),100-OFFSET('Water Data'!$F$4,0,10*ROW('Water Data'!F58)),NA())</f>
        <v>#N/A</v>
      </c>
      <c r="K64" s="525" t="e">
        <f ca="1">+IF(AND(ISNUMBER(OFFSET('Water Data'!$F$6,0,10*ROW('Water Data'!F58))),'Data Summary'!BZ64="Yes"),OFFSET('Water Data'!$F$6,0,10*ROW('Water Data'!F58)),NA())</f>
        <v>#N/A</v>
      </c>
      <c r="L64" s="525" t="e">
        <f ca="1">+IF(AND(ISNUMBER(OFFSET('Water Data'!$F$9,0,10*ROW('Water Data'!F58))),'Data Summary'!CA64="Yes"),OFFSET('Water Data'!$F$9,0,10*ROW('Water Data'!F58)),NA())</f>
        <v>#N/A</v>
      </c>
      <c r="M64" s="525" t="e">
        <f ca="1">+IF(AND(ISNUMBER(OFFSET('Water Data'!$G$4,0,10*ROW('Water Data'!G58))),'Data Summary'!CB64="Yes"),100-OFFSET('Water Data'!$G$4,0,10*ROW('Water Data'!G58)),NA())</f>
        <v>#N/A</v>
      </c>
      <c r="N64" s="525" t="e">
        <f ca="1">+IF(AND(ISNUMBER(OFFSET('Water Data'!$G$6,0,10*ROW('Water Data'!G58))),'Data Summary'!CC64="Yes"),OFFSET('Water Data'!$G$6,0,10*ROW('Water Data'!G58)),NA())</f>
        <v>#N/A</v>
      </c>
      <c r="O64" s="525" t="e">
        <f ca="1">+IF(AND(ISNUMBER(OFFSET('Water Data'!$G$9,0,10*ROW('Water Data'!G58))),'Data Summary'!CD64="Yes"),OFFSET('Water Data'!$G$9,0,10*ROW('Water Data'!G58)),NA())</f>
        <v>#N/A</v>
      </c>
      <c r="P64" s="525" t="e">
        <f ca="1">+IF(AND(ISNUMBER(OFFSET('Water Data'!$H$4,0,10*ROW('Water Data'!H58))),'Data Summary'!CE64="Yes"),100-OFFSET('Water Data'!$H$4,0,10*ROW('Water Data'!H58)),NA())</f>
        <v>#N/A</v>
      </c>
      <c r="Q64" s="525" t="e">
        <f ca="1">+IF(AND(ISNUMBER(OFFSET('Water Data'!$H$6,0,10*ROW('Water Data'!H58))),'Data Summary'!CF64="Yes"),OFFSET('Water Data'!$H$6,0,10*ROW('Water Data'!H58)),NA())</f>
        <v>#N/A</v>
      </c>
      <c r="R64" s="525" t="e">
        <f ca="1">+IF(AND(ISNUMBER(OFFSET('Water Data'!$H$9,0,10*ROW('Water Data'!H58))),'Data Summary'!CG64="Yes"),OFFSET('Water Data'!$H$9,0,10*ROW('Water Data'!H58)),NA())</f>
        <v>#N/A</v>
      </c>
      <c r="S64" s="525" t="e">
        <f ca="1">+IF(AND(ISNUMBER(OFFSET('Water Data'!$I$4,0,10*ROW('Water Data'!I58))),'Data Summary'!CH64="Yes"),100-OFFSET('Water Data'!$I$4,0,10*ROW('Water Data'!I58)),NA())</f>
        <v>#N/A</v>
      </c>
      <c r="T64" s="525" t="e">
        <f ca="1">+IF(AND(ISNUMBER(OFFSET('Water Data'!$I$6,0,10*ROW('Water Data'!I58))),'Data Summary'!CI64="Yes"),OFFSET('Water Data'!$I$6,0,10*ROW('Water Data'!I58)),NA())</f>
        <v>#N/A</v>
      </c>
      <c r="U64" s="525" t="e">
        <f ca="1">+IF(AND(ISNUMBER(OFFSET('Water Data'!$I$9,0,10*ROW('Water Data'!I58))),'Data Summary'!CJ64="Yes"),OFFSET('Water Data'!$I$9,0,10*ROW('Water Data'!I58)),NA())</f>
        <v>#N/A</v>
      </c>
      <c r="V64" s="526" t="e">
        <f ca="1">+IF(AND(ISNUMBER(OFFSET('Sanitation Data'!$D$4,0,10*ROW('Sanitation Data'!D58))),'Data Summary'!CK64="Yes"),100-OFFSET('Sanitation Data'!$D$4,0,10*ROW('Sanitation Data'!D58)),NA())</f>
        <v>#N/A</v>
      </c>
      <c r="W64" s="526" t="e">
        <f ca="1">+IF(AND(ISNUMBER(OFFSET('Sanitation Data'!$D$6,0,10*ROW('Sanitation Data'!D58))),'Data Summary'!CL64="Yes"),OFFSET('Sanitation Data'!$D$6,0,10*ROW('Sanitation Data'!D58)),NA())</f>
        <v>#N/A</v>
      </c>
      <c r="X64" s="526" t="e">
        <f ca="1">+IF(AND(ISNUMBER(OFFSET('Sanitation Data'!$D$10,0,10*ROW('Sanitation Data'!D58))),'Data Summary'!CM64="Yes"),OFFSET('Sanitation Data'!$D$10,0,10*ROW('Sanitation Data'!D58)),NA())</f>
        <v>#N/A</v>
      </c>
      <c r="Y64" s="526" t="e">
        <f ca="1">+IF(AND(ISNUMBER(OFFSET('Sanitation Data'!$D$11,0,10*ROW('Sanitation Data'!D58))),'Data Summary'!CN64="Yes"),OFFSET('Sanitation Data'!$D$11,0,10*ROW('Sanitation Data'!D58)),NA())</f>
        <v>#N/A</v>
      </c>
      <c r="Z64" s="526" t="e">
        <f ca="1">+IF(AND(ISNUMBER(OFFSET('Sanitation Data'!$D$12,0,10*ROW('Sanitation Data'!D58))),'Data Summary'!CO64="Yes"),OFFSET('Sanitation Data'!$D$12,0,10*ROW('Sanitation Data'!D58)),NA())</f>
        <v>#N/A</v>
      </c>
      <c r="AA64" s="526" t="e">
        <f ca="1">+IF(AND(ISNUMBER(OFFSET('Sanitation Data'!$E$4,0,10*ROW('Sanitation Data'!E58))),'Data Summary'!CP64="Yes"),100-OFFSET('Sanitation Data'!$E$4,0,10*ROW('Sanitation Data'!E58)),NA())</f>
        <v>#N/A</v>
      </c>
      <c r="AB64" s="526" t="e">
        <f ca="1">+IF(AND(ISNUMBER(OFFSET('Sanitation Data'!$E$6,0,10*ROW('Sanitation Data'!E58))),'Data Summary'!CQ64="Yes"),OFFSET('Sanitation Data'!$E$6,0,10*ROW('Sanitation Data'!E58)),NA())</f>
        <v>#N/A</v>
      </c>
      <c r="AC64" s="526" t="e">
        <f ca="1">+IF(AND(ISNUMBER(OFFSET('Sanitation Data'!$E$10,0,10*ROW('Sanitation Data'!E58))),'Data Summary'!CR64="Yes"),OFFSET('Sanitation Data'!$E$10,0,10*ROW('Sanitation Data'!E58)),NA())</f>
        <v>#N/A</v>
      </c>
      <c r="AD64" s="526" t="e">
        <f ca="1">+IF(AND(ISNUMBER(OFFSET('Sanitation Data'!$E$11,0,10*ROW('Sanitation Data'!E58))),'Data Summary'!CS64="Yes"),OFFSET('Sanitation Data'!$E$11,0,10*ROW('Sanitation Data'!E58)),NA())</f>
        <v>#N/A</v>
      </c>
      <c r="AE64" s="526" t="e">
        <f ca="1">+IF(AND(ISNUMBER(OFFSET('Sanitation Data'!$E$12,0,10*ROW('Sanitation Data'!E58))),'Data Summary'!CT64="Yes"),OFFSET('Sanitation Data'!$E$12,0,10*ROW('Sanitation Data'!E58)),NA())</f>
        <v>#N/A</v>
      </c>
      <c r="AF64" s="526" t="e">
        <f ca="1">+IF(AND(ISNUMBER(OFFSET('Sanitation Data'!$F$4,0,10*ROW('Sanitation Data'!F58))),'Data Summary'!CU64="Yes"),100-OFFSET('Sanitation Data'!$F$4,0,10*ROW('Sanitation Data'!F58)),NA())</f>
        <v>#N/A</v>
      </c>
      <c r="AG64" s="526" t="e">
        <f ca="1">+IF(AND(ISNUMBER(OFFSET('Sanitation Data'!$F$6,0,10*ROW('Sanitation Data'!F58))),'Data Summary'!CV64="Yes"),OFFSET('Sanitation Data'!$F$6,0,10*ROW('Sanitation Data'!F58)),NA())</f>
        <v>#N/A</v>
      </c>
      <c r="AH64" s="526" t="e">
        <f ca="1">+IF(AND(ISNUMBER(OFFSET('Sanitation Data'!$F$10,0,10*ROW('Sanitation Data'!F58))),'Data Summary'!CW64="Yes"),OFFSET('Sanitation Data'!$F$10,0,10*ROW('Sanitation Data'!F58)),NA())</f>
        <v>#N/A</v>
      </c>
      <c r="AI64" s="526" t="e">
        <f ca="1">+IF(AND(ISNUMBER(OFFSET('Sanitation Data'!$F$11,0,10*ROW('Sanitation Data'!F58))),'Data Summary'!CX64="Yes"),OFFSET('Sanitation Data'!$F$11,0,10*ROW('Sanitation Data'!F58)),NA())</f>
        <v>#N/A</v>
      </c>
      <c r="AJ64" s="526" t="e">
        <f ca="1">+IF(AND(ISNUMBER(OFFSET('Sanitation Data'!$F$12,0,10*ROW('Sanitation Data'!F58))),'Data Summary'!CY64="Yes"),OFFSET('Sanitation Data'!$F$12,0,10*ROW('Sanitation Data'!F58)),NA())</f>
        <v>#N/A</v>
      </c>
      <c r="AK64" s="526" t="e">
        <f ca="1">+IF(AND(ISNUMBER(OFFSET('Sanitation Data'!$G$4,0,10*ROW('Sanitation Data'!G58))),'Data Summary'!CZ64="Yes"),100-OFFSET('Sanitation Data'!$G$4,0,10*ROW('Sanitation Data'!G58)),NA())</f>
        <v>#N/A</v>
      </c>
      <c r="AL64" s="526" t="e">
        <f ca="1">+IF(AND(ISNUMBER(OFFSET('Sanitation Data'!$G$6,0,10*ROW('Sanitation Data'!G58))),'Data Summary'!DA64="Yes"),OFFSET('Sanitation Data'!$G$6,0,10*ROW('Sanitation Data'!G58)),NA())</f>
        <v>#N/A</v>
      </c>
      <c r="AM64" s="526" t="e">
        <f ca="1">+IF(AND(ISNUMBER(OFFSET('Sanitation Data'!$G$10,0,10*ROW('Sanitation Data'!G58))),'Data Summary'!DB64="Yes"),OFFSET('Sanitation Data'!$G$10,0,10*ROW('Sanitation Data'!G58)),NA())</f>
        <v>#N/A</v>
      </c>
      <c r="AN64" s="526" t="e">
        <f ca="1">+IF(AND(ISNUMBER(OFFSET('Sanitation Data'!$G$11,0,10*ROW('Sanitation Data'!G58))),'Data Summary'!DC64="Yes"),OFFSET('Sanitation Data'!$G$11,0,10*ROW('Sanitation Data'!G58)),NA())</f>
        <v>#N/A</v>
      </c>
      <c r="AO64" s="526" t="e">
        <f ca="1">+IF(AND(ISNUMBER(OFFSET('Sanitation Data'!$G$12,0,10*ROW('Sanitation Data'!G58))),'Data Summary'!DD64="Yes"),OFFSET('Sanitation Data'!$G$12,0,10*ROW('Sanitation Data'!G58)),NA())</f>
        <v>#N/A</v>
      </c>
      <c r="AP64" s="526" t="e">
        <f ca="1">+IF(AND(ISNUMBER(OFFSET('Sanitation Data'!$H$4,0,10*ROW('Sanitation Data'!H58))),'Data Summary'!DE64="Yes"),100-OFFSET('Sanitation Data'!$H$4,0,10*ROW('Sanitation Data'!H58)),NA())</f>
        <v>#N/A</v>
      </c>
      <c r="AQ64" s="526" t="e">
        <f ca="1">+IF(AND(ISNUMBER(OFFSET('Sanitation Data'!$H$6,0,10*ROW('Sanitation Data'!H58))),'Data Summary'!DF64="Yes"),OFFSET('Sanitation Data'!$H$6,0,10*ROW('Sanitation Data'!H58)),NA())</f>
        <v>#N/A</v>
      </c>
      <c r="AR64" s="526" t="e">
        <f ca="1">+IF(AND(ISNUMBER(OFFSET('Sanitation Data'!$H$10,0,10*ROW('Sanitation Data'!H58))),'Data Summary'!DG64="Yes"),OFFSET('Sanitation Data'!$H$10,0,10*ROW('Sanitation Data'!H58)),NA())</f>
        <v>#N/A</v>
      </c>
      <c r="AS64" s="526" t="e">
        <f ca="1">+IF(AND(ISNUMBER(OFFSET('Sanitation Data'!$H$11,0,10*ROW('Sanitation Data'!H58))),'Data Summary'!DH64="Yes"),OFFSET('Sanitation Data'!$H$11,0,10*ROW('Sanitation Data'!H58)),NA())</f>
        <v>#N/A</v>
      </c>
      <c r="AT64" s="526" t="e">
        <f ca="1">+IF(AND(ISNUMBER(OFFSET('Sanitation Data'!$H$12,0,10*ROW('Sanitation Data'!H58))),'Data Summary'!DI64="Yes"),OFFSET('Sanitation Data'!$H$12,0,10*ROW('Sanitation Data'!H58)),NA())</f>
        <v>#N/A</v>
      </c>
      <c r="AU64" s="526" t="e">
        <f ca="1">+IF(AND(ISNUMBER(OFFSET('Sanitation Data'!$I$4,0,10*ROW('Sanitation Data'!I58))),'Data Summary'!DJ64="Yes"),100-OFFSET('Sanitation Data'!$I$4,0,10*ROW('Sanitation Data'!I58)),NA())</f>
        <v>#N/A</v>
      </c>
      <c r="AV64" s="526" t="e">
        <f ca="1">+IF(AND(ISNUMBER(OFFSET('Sanitation Data'!$I$6,0,10*ROW('Sanitation Data'!I58))),'Data Summary'!DK64="Yes"),OFFSET('Sanitation Data'!$I$6,0,10*ROW('Sanitation Data'!I58)),NA())</f>
        <v>#N/A</v>
      </c>
      <c r="AW64" s="526" t="e">
        <f ca="1">+IF(AND(ISNUMBER(OFFSET('Sanitation Data'!$I$10,0,10*ROW('Sanitation Data'!I58))),'Data Summary'!DL64="Yes"),OFFSET('Sanitation Data'!$I$10,0,10*ROW('Sanitation Data'!I58)),NA())</f>
        <v>#N/A</v>
      </c>
      <c r="AX64" s="526" t="e">
        <f ca="1">+IF(AND(ISNUMBER(OFFSET('Sanitation Data'!$I$11,0,10*ROW('Sanitation Data'!I58))),'Data Summary'!DM64="Yes"),OFFSET('Sanitation Data'!$I$11,0,10*ROW('Sanitation Data'!I58)),NA())</f>
        <v>#N/A</v>
      </c>
      <c r="AY64" s="526" t="e">
        <f ca="1">+IF(AND(ISNUMBER(OFFSET('Sanitation Data'!$I$12,0,10*ROW('Sanitation Data'!I58))),'Data Summary'!DN64="Yes"),OFFSET('Sanitation Data'!$I$12,0,10*ROW('Sanitation Data'!I58)),NA())</f>
        <v>#N/A</v>
      </c>
      <c r="AZ64" s="527" t="e">
        <f ca="1">+IF(AND(ISNUMBER(OFFSET('Hygiene Data'!$D$5,0,10*ROW('Hygiene Data'!D58))),'Data Summary'!DO64="Yes"),OFFSET('Hygiene Data'!$D$5,0,10*ROW('Hygiene Data'!D58)),NA())</f>
        <v>#N/A</v>
      </c>
      <c r="BA64" s="527" t="e">
        <f ca="1">+IF(AND(ISNUMBER(OFFSET('Hygiene Data'!$D$7,0,10*ROW('Hygiene Data'!D58))),'Data Summary'!DP64="Yes"),OFFSET('Hygiene Data'!$D$7,0,10*ROW('Hygiene Data'!D58)),NA())</f>
        <v>#N/A</v>
      </c>
      <c r="BB64" s="527" t="e">
        <f ca="1">+IF(AND(ISNUMBER(OFFSET('Hygiene Data'!$D$9,0,10*ROW('Hygiene Data'!D58))),'Data Summary'!DQ64="Yes"),OFFSET('Hygiene Data'!$D$9,0,10*ROW('Hygiene Data'!D58)),NA())</f>
        <v>#N/A</v>
      </c>
      <c r="BC64" s="527" t="e">
        <f ca="1">+IF(AND(ISNUMBER(OFFSET('Hygiene Data'!$E$5,0,10*ROW('Hygiene Data'!E58))),'Data Summary'!DR64="Yes"),OFFSET('Hygiene Data'!$E$5,0,10*ROW('Hygiene Data'!E58)),NA())</f>
        <v>#N/A</v>
      </c>
      <c r="BD64" s="527" t="e">
        <f ca="1">+IF(AND(ISNUMBER(OFFSET('Hygiene Data'!$E$7,0,10*ROW('Hygiene Data'!E58))),'Data Summary'!DS64="Yes"),OFFSET('Hygiene Data'!$E$7,0,10*ROW('Hygiene Data'!E58)),NA())</f>
        <v>#N/A</v>
      </c>
      <c r="BE64" s="527" t="e">
        <f ca="1">+IF(AND(ISNUMBER(OFFSET('Hygiene Data'!$E$9,0,10*ROW('Hygiene Data'!E58))),'Data Summary'!DT64="Yes"),OFFSET('Hygiene Data'!$E$9,0,10*ROW('Hygiene Data'!E58)),NA())</f>
        <v>#N/A</v>
      </c>
      <c r="BF64" s="527" t="e">
        <f ca="1">+IF(AND(ISNUMBER(OFFSET('Hygiene Data'!$F$5,0,10*ROW('Hygiene Data'!F58))),'Data Summary'!DU64="Yes"),OFFSET('Hygiene Data'!$F$5,0,10*ROW('Hygiene Data'!F58)),NA())</f>
        <v>#N/A</v>
      </c>
      <c r="BG64" s="527" t="e">
        <f ca="1">+IF(AND(ISNUMBER(OFFSET('Hygiene Data'!$F$7,0,10*ROW('Hygiene Data'!F58))),'Data Summary'!DV64="Yes"),OFFSET('Hygiene Data'!$F$7,0,10*ROW('Hygiene Data'!F58)),NA())</f>
        <v>#N/A</v>
      </c>
      <c r="BH64" s="527" t="e">
        <f ca="1">+IF(AND(ISNUMBER(OFFSET('Hygiene Data'!$F$9,0,10*ROW('Hygiene Data'!F58))),'Data Summary'!DW64="Yes"),OFFSET('Hygiene Data'!$F$9,0,10*ROW('Hygiene Data'!F58)),NA())</f>
        <v>#N/A</v>
      </c>
      <c r="BI64" s="527" t="e">
        <f ca="1">+IF(AND(ISNUMBER(OFFSET('Hygiene Data'!$G$5,0,10*ROW('Hygiene Data'!G58))),'Data Summary'!DX64="Yes"),OFFSET('Hygiene Data'!$G$5,0,10*ROW('Hygiene Data'!G58)),NA())</f>
        <v>#N/A</v>
      </c>
      <c r="BJ64" s="527" t="e">
        <f ca="1">+IF(AND(ISNUMBER(OFFSET('Hygiene Data'!$G$7,0,10*ROW('Hygiene Data'!G58))),'Data Summary'!DY64="Yes"),OFFSET('Hygiene Data'!$G$7,0,10*ROW('Hygiene Data'!G58)),NA())</f>
        <v>#N/A</v>
      </c>
      <c r="BK64" s="527" t="e">
        <f ca="1">+IF(AND(ISNUMBER(OFFSET('Hygiene Data'!$G$9,0,10*ROW('Hygiene Data'!G58))),'Data Summary'!DZ64="Yes"),OFFSET('Hygiene Data'!$G$9,0,10*ROW('Hygiene Data'!G58)),NA())</f>
        <v>#N/A</v>
      </c>
      <c r="BL64" s="527" t="e">
        <f ca="1">+IF(AND(ISNUMBER(OFFSET('Hygiene Data'!$H$5,0,10*ROW('Hygiene Data'!H58))),'Data Summary'!EA64="Yes"),OFFSET('Hygiene Data'!$H$5,0,10*ROW('Hygiene Data'!H58)),NA())</f>
        <v>#N/A</v>
      </c>
      <c r="BM64" s="527" t="e">
        <f ca="1">+IF(AND(ISNUMBER(OFFSET('Hygiene Data'!$H$7,0,10*ROW('Hygiene Data'!H58))),'Data Summary'!EB64="Yes"),OFFSET('Hygiene Data'!$H$7,0,10*ROW('Hygiene Data'!H58)),NA())</f>
        <v>#N/A</v>
      </c>
      <c r="BN64" s="527" t="e">
        <f ca="1">+IF(AND(ISNUMBER(OFFSET('Hygiene Data'!$H$9,0,10*ROW('Hygiene Data'!H58))),'Data Summary'!EC64="Yes"),OFFSET('Hygiene Data'!$H$9,0,10*ROW('Hygiene Data'!H58)),NA())</f>
        <v>#N/A</v>
      </c>
      <c r="BO64" s="527" t="e">
        <f ca="1">+IF(AND(ISNUMBER(OFFSET('Hygiene Data'!$I$5,0,10*ROW('Hygiene Data'!I58))),'Data Summary'!ED64="Yes"),OFFSET('Hygiene Data'!$I$5,0,10*ROW('Hygiene Data'!I58)),NA())</f>
        <v>#N/A</v>
      </c>
      <c r="BP64" s="527" t="e">
        <f ca="1">+IF(AND(ISNUMBER(OFFSET('Hygiene Data'!$I$7,0,10*ROW('Hygiene Data'!I58))),'Data Summary'!EE64="Yes"),OFFSET('Hygiene Data'!$I$7,0,10*ROW('Hygiene Data'!I58)),NA())</f>
        <v>#N/A</v>
      </c>
      <c r="BQ64" s="527" t="e">
        <f ca="1">+IF(AND(ISNUMBER(OFFSET('Hygiene Data'!$I$9,0,10*ROW('Hygiene Data'!I58))),'Data Summary'!EF64="Yes"),OFFSET('Hygiene Data'!$I$9,0,10*ROW('Hygiene Data'!I58)),NA())</f>
        <v>#N/A</v>
      </c>
    </row>
    <row r="65" spans="1:69" x14ac:dyDescent="0.25">
      <c r="A65" s="523" t="e">
        <f ca="1">+RIGHT('Data Summary'!A65,LEN('Data Summary'!A65)-9)</f>
        <v>#VALUE!</v>
      </c>
      <c r="B65" s="497" t="str">
        <f ca="1">+IF(ISTEXT('Data Summary'!B65),'Data Summary'!B65,"")</f>
        <v/>
      </c>
      <c r="C65" s="524" t="e">
        <f ca="1">+VALUE('Data Summary'!C65)</f>
        <v>#VALUE!</v>
      </c>
      <c r="D65" s="525" t="e">
        <f ca="1">+IF(AND(ISNUMBER(OFFSET('Water Data'!$D$4,0,10*ROW('Water Data'!D59))),'Data Summary'!BS65="Yes"),100-OFFSET('Water Data'!$D$4,0,10*ROW('Water Data'!D59)),NA())</f>
        <v>#N/A</v>
      </c>
      <c r="E65" s="525" t="e">
        <f ca="1">+IF(AND(ISNUMBER(OFFSET('Water Data'!$D$6,0,10*ROW('Water Data'!D59))),'Data Summary'!BT65="Yes"),OFFSET('Water Data'!$D$6,0,10*ROW('Water Data'!D59)),NA())</f>
        <v>#N/A</v>
      </c>
      <c r="F65" s="525" t="e">
        <f ca="1">+IF(AND(ISNUMBER(OFFSET('Water Data'!$D$9,0,10*ROW('Water Data'!D59))),'Data Summary'!BU65="Yes"),OFFSET('Water Data'!$D$9,0,10*ROW('Water Data'!D59)),NA())</f>
        <v>#N/A</v>
      </c>
      <c r="G65" s="525" t="e">
        <f ca="1">+IF(AND(ISNUMBER(OFFSET('Water Data'!$E$4,0,10*ROW('Water Data'!E59))),'Data Summary'!BV65="Yes"),100-OFFSET('Water Data'!$E$4,0,10*ROW('Water Data'!E59)),NA())</f>
        <v>#N/A</v>
      </c>
      <c r="H65" s="525" t="e">
        <f ca="1">+IF(AND(ISNUMBER(OFFSET('Water Data'!$E$6,0,10*ROW('Water Data'!E59))),'Data Summary'!BW65="Yes"),OFFSET('Water Data'!$E$6,0,10*ROW('Water Data'!E59)),NA())</f>
        <v>#N/A</v>
      </c>
      <c r="I65" s="525" t="e">
        <f ca="1">+IF(AND(ISNUMBER(OFFSET('Water Data'!$E$9,0,10*ROW('Water Data'!E59))),'Data Summary'!BX65="Yes"),OFFSET('Water Data'!$E$9,0,10*ROW('Water Data'!E59)),NA())</f>
        <v>#N/A</v>
      </c>
      <c r="J65" s="525" t="e">
        <f ca="1">+IF(AND(ISNUMBER(OFFSET('Water Data'!$F$4,0,10*ROW('Water Data'!F59))),'Data Summary'!BY65="Yes"),100-OFFSET('Water Data'!$F$4,0,10*ROW('Water Data'!F59)),NA())</f>
        <v>#N/A</v>
      </c>
      <c r="K65" s="525" t="e">
        <f ca="1">+IF(AND(ISNUMBER(OFFSET('Water Data'!$F$6,0,10*ROW('Water Data'!F59))),'Data Summary'!BZ65="Yes"),OFFSET('Water Data'!$F$6,0,10*ROW('Water Data'!F59)),NA())</f>
        <v>#N/A</v>
      </c>
      <c r="L65" s="525" t="e">
        <f ca="1">+IF(AND(ISNUMBER(OFFSET('Water Data'!$F$9,0,10*ROW('Water Data'!F59))),'Data Summary'!CA65="Yes"),OFFSET('Water Data'!$F$9,0,10*ROW('Water Data'!F59)),NA())</f>
        <v>#N/A</v>
      </c>
      <c r="M65" s="525" t="e">
        <f ca="1">+IF(AND(ISNUMBER(OFFSET('Water Data'!$G$4,0,10*ROW('Water Data'!G59))),'Data Summary'!CB65="Yes"),100-OFFSET('Water Data'!$G$4,0,10*ROW('Water Data'!G59)),NA())</f>
        <v>#N/A</v>
      </c>
      <c r="N65" s="525" t="e">
        <f ca="1">+IF(AND(ISNUMBER(OFFSET('Water Data'!$G$6,0,10*ROW('Water Data'!G59))),'Data Summary'!CC65="Yes"),OFFSET('Water Data'!$G$6,0,10*ROW('Water Data'!G59)),NA())</f>
        <v>#N/A</v>
      </c>
      <c r="O65" s="525" t="e">
        <f ca="1">+IF(AND(ISNUMBER(OFFSET('Water Data'!$G$9,0,10*ROW('Water Data'!G59))),'Data Summary'!CD65="Yes"),OFFSET('Water Data'!$G$9,0,10*ROW('Water Data'!G59)),NA())</f>
        <v>#N/A</v>
      </c>
      <c r="P65" s="525" t="e">
        <f ca="1">+IF(AND(ISNUMBER(OFFSET('Water Data'!$H$4,0,10*ROW('Water Data'!H59))),'Data Summary'!CE65="Yes"),100-OFFSET('Water Data'!$H$4,0,10*ROW('Water Data'!H59)),NA())</f>
        <v>#N/A</v>
      </c>
      <c r="Q65" s="525" t="e">
        <f ca="1">+IF(AND(ISNUMBER(OFFSET('Water Data'!$H$6,0,10*ROW('Water Data'!H59))),'Data Summary'!CF65="Yes"),OFFSET('Water Data'!$H$6,0,10*ROW('Water Data'!H59)),NA())</f>
        <v>#N/A</v>
      </c>
      <c r="R65" s="525" t="e">
        <f ca="1">+IF(AND(ISNUMBER(OFFSET('Water Data'!$H$9,0,10*ROW('Water Data'!H59))),'Data Summary'!CG65="Yes"),OFFSET('Water Data'!$H$9,0,10*ROW('Water Data'!H59)),NA())</f>
        <v>#N/A</v>
      </c>
      <c r="S65" s="525" t="e">
        <f ca="1">+IF(AND(ISNUMBER(OFFSET('Water Data'!$I$4,0,10*ROW('Water Data'!I59))),'Data Summary'!CH65="Yes"),100-OFFSET('Water Data'!$I$4,0,10*ROW('Water Data'!I59)),NA())</f>
        <v>#N/A</v>
      </c>
      <c r="T65" s="525" t="e">
        <f ca="1">+IF(AND(ISNUMBER(OFFSET('Water Data'!$I$6,0,10*ROW('Water Data'!I59))),'Data Summary'!CI65="Yes"),OFFSET('Water Data'!$I$6,0,10*ROW('Water Data'!I59)),NA())</f>
        <v>#N/A</v>
      </c>
      <c r="U65" s="525" t="e">
        <f ca="1">+IF(AND(ISNUMBER(OFFSET('Water Data'!$I$9,0,10*ROW('Water Data'!I59))),'Data Summary'!CJ65="Yes"),OFFSET('Water Data'!$I$9,0,10*ROW('Water Data'!I59)),NA())</f>
        <v>#N/A</v>
      </c>
      <c r="V65" s="526" t="e">
        <f ca="1">+IF(AND(ISNUMBER(OFFSET('Sanitation Data'!$D$4,0,10*ROW('Sanitation Data'!D59))),'Data Summary'!CK65="Yes"),100-OFFSET('Sanitation Data'!$D$4,0,10*ROW('Sanitation Data'!D59)),NA())</f>
        <v>#N/A</v>
      </c>
      <c r="W65" s="526" t="e">
        <f ca="1">+IF(AND(ISNUMBER(OFFSET('Sanitation Data'!$D$6,0,10*ROW('Sanitation Data'!D59))),'Data Summary'!CL65="Yes"),OFFSET('Sanitation Data'!$D$6,0,10*ROW('Sanitation Data'!D59)),NA())</f>
        <v>#N/A</v>
      </c>
      <c r="X65" s="526" t="e">
        <f ca="1">+IF(AND(ISNUMBER(OFFSET('Sanitation Data'!$D$10,0,10*ROW('Sanitation Data'!D59))),'Data Summary'!CM65="Yes"),OFFSET('Sanitation Data'!$D$10,0,10*ROW('Sanitation Data'!D59)),NA())</f>
        <v>#N/A</v>
      </c>
      <c r="Y65" s="526" t="e">
        <f ca="1">+IF(AND(ISNUMBER(OFFSET('Sanitation Data'!$D$11,0,10*ROW('Sanitation Data'!D59))),'Data Summary'!CN65="Yes"),OFFSET('Sanitation Data'!$D$11,0,10*ROW('Sanitation Data'!D59)),NA())</f>
        <v>#N/A</v>
      </c>
      <c r="Z65" s="526" t="e">
        <f ca="1">+IF(AND(ISNUMBER(OFFSET('Sanitation Data'!$D$12,0,10*ROW('Sanitation Data'!D59))),'Data Summary'!CO65="Yes"),OFFSET('Sanitation Data'!$D$12,0,10*ROW('Sanitation Data'!D59)),NA())</f>
        <v>#N/A</v>
      </c>
      <c r="AA65" s="526" t="e">
        <f ca="1">+IF(AND(ISNUMBER(OFFSET('Sanitation Data'!$E$4,0,10*ROW('Sanitation Data'!E59))),'Data Summary'!CP65="Yes"),100-OFFSET('Sanitation Data'!$E$4,0,10*ROW('Sanitation Data'!E59)),NA())</f>
        <v>#N/A</v>
      </c>
      <c r="AB65" s="526" t="e">
        <f ca="1">+IF(AND(ISNUMBER(OFFSET('Sanitation Data'!$E$6,0,10*ROW('Sanitation Data'!E59))),'Data Summary'!CQ65="Yes"),OFFSET('Sanitation Data'!$E$6,0,10*ROW('Sanitation Data'!E59)),NA())</f>
        <v>#N/A</v>
      </c>
      <c r="AC65" s="526" t="e">
        <f ca="1">+IF(AND(ISNUMBER(OFFSET('Sanitation Data'!$E$10,0,10*ROW('Sanitation Data'!E59))),'Data Summary'!CR65="Yes"),OFFSET('Sanitation Data'!$E$10,0,10*ROW('Sanitation Data'!E59)),NA())</f>
        <v>#N/A</v>
      </c>
      <c r="AD65" s="526" t="e">
        <f ca="1">+IF(AND(ISNUMBER(OFFSET('Sanitation Data'!$E$11,0,10*ROW('Sanitation Data'!E59))),'Data Summary'!CS65="Yes"),OFFSET('Sanitation Data'!$E$11,0,10*ROW('Sanitation Data'!E59)),NA())</f>
        <v>#N/A</v>
      </c>
      <c r="AE65" s="526" t="e">
        <f ca="1">+IF(AND(ISNUMBER(OFFSET('Sanitation Data'!$E$12,0,10*ROW('Sanitation Data'!E59))),'Data Summary'!CT65="Yes"),OFFSET('Sanitation Data'!$E$12,0,10*ROW('Sanitation Data'!E59)),NA())</f>
        <v>#N/A</v>
      </c>
      <c r="AF65" s="526" t="e">
        <f ca="1">+IF(AND(ISNUMBER(OFFSET('Sanitation Data'!$F$4,0,10*ROW('Sanitation Data'!F59))),'Data Summary'!CU65="Yes"),100-OFFSET('Sanitation Data'!$F$4,0,10*ROW('Sanitation Data'!F59)),NA())</f>
        <v>#N/A</v>
      </c>
      <c r="AG65" s="526" t="e">
        <f ca="1">+IF(AND(ISNUMBER(OFFSET('Sanitation Data'!$F$6,0,10*ROW('Sanitation Data'!F59))),'Data Summary'!CV65="Yes"),OFFSET('Sanitation Data'!$F$6,0,10*ROW('Sanitation Data'!F59)),NA())</f>
        <v>#N/A</v>
      </c>
      <c r="AH65" s="526" t="e">
        <f ca="1">+IF(AND(ISNUMBER(OFFSET('Sanitation Data'!$F$10,0,10*ROW('Sanitation Data'!F59))),'Data Summary'!CW65="Yes"),OFFSET('Sanitation Data'!$F$10,0,10*ROW('Sanitation Data'!F59)),NA())</f>
        <v>#N/A</v>
      </c>
      <c r="AI65" s="526" t="e">
        <f ca="1">+IF(AND(ISNUMBER(OFFSET('Sanitation Data'!$F$11,0,10*ROW('Sanitation Data'!F59))),'Data Summary'!CX65="Yes"),OFFSET('Sanitation Data'!$F$11,0,10*ROW('Sanitation Data'!F59)),NA())</f>
        <v>#N/A</v>
      </c>
      <c r="AJ65" s="526" t="e">
        <f ca="1">+IF(AND(ISNUMBER(OFFSET('Sanitation Data'!$F$12,0,10*ROW('Sanitation Data'!F59))),'Data Summary'!CY65="Yes"),OFFSET('Sanitation Data'!$F$12,0,10*ROW('Sanitation Data'!F59)),NA())</f>
        <v>#N/A</v>
      </c>
      <c r="AK65" s="526" t="e">
        <f ca="1">+IF(AND(ISNUMBER(OFFSET('Sanitation Data'!$G$4,0,10*ROW('Sanitation Data'!G59))),'Data Summary'!CZ65="Yes"),100-OFFSET('Sanitation Data'!$G$4,0,10*ROW('Sanitation Data'!G59)),NA())</f>
        <v>#N/A</v>
      </c>
      <c r="AL65" s="526" t="e">
        <f ca="1">+IF(AND(ISNUMBER(OFFSET('Sanitation Data'!$G$6,0,10*ROW('Sanitation Data'!G59))),'Data Summary'!DA65="Yes"),OFFSET('Sanitation Data'!$G$6,0,10*ROW('Sanitation Data'!G59)),NA())</f>
        <v>#N/A</v>
      </c>
      <c r="AM65" s="526" t="e">
        <f ca="1">+IF(AND(ISNUMBER(OFFSET('Sanitation Data'!$G$10,0,10*ROW('Sanitation Data'!G59))),'Data Summary'!DB65="Yes"),OFFSET('Sanitation Data'!$G$10,0,10*ROW('Sanitation Data'!G59)),NA())</f>
        <v>#N/A</v>
      </c>
      <c r="AN65" s="526" t="e">
        <f ca="1">+IF(AND(ISNUMBER(OFFSET('Sanitation Data'!$G$11,0,10*ROW('Sanitation Data'!G59))),'Data Summary'!DC65="Yes"),OFFSET('Sanitation Data'!$G$11,0,10*ROW('Sanitation Data'!G59)),NA())</f>
        <v>#N/A</v>
      </c>
      <c r="AO65" s="526" t="e">
        <f ca="1">+IF(AND(ISNUMBER(OFFSET('Sanitation Data'!$G$12,0,10*ROW('Sanitation Data'!G59))),'Data Summary'!DD65="Yes"),OFFSET('Sanitation Data'!$G$12,0,10*ROW('Sanitation Data'!G59)),NA())</f>
        <v>#N/A</v>
      </c>
      <c r="AP65" s="526" t="e">
        <f ca="1">+IF(AND(ISNUMBER(OFFSET('Sanitation Data'!$H$4,0,10*ROW('Sanitation Data'!H59))),'Data Summary'!DE65="Yes"),100-OFFSET('Sanitation Data'!$H$4,0,10*ROW('Sanitation Data'!H59)),NA())</f>
        <v>#N/A</v>
      </c>
      <c r="AQ65" s="526" t="e">
        <f ca="1">+IF(AND(ISNUMBER(OFFSET('Sanitation Data'!$H$6,0,10*ROW('Sanitation Data'!H59))),'Data Summary'!DF65="Yes"),OFFSET('Sanitation Data'!$H$6,0,10*ROW('Sanitation Data'!H59)),NA())</f>
        <v>#N/A</v>
      </c>
      <c r="AR65" s="526" t="e">
        <f ca="1">+IF(AND(ISNUMBER(OFFSET('Sanitation Data'!$H$10,0,10*ROW('Sanitation Data'!H59))),'Data Summary'!DG65="Yes"),OFFSET('Sanitation Data'!$H$10,0,10*ROW('Sanitation Data'!H59)),NA())</f>
        <v>#N/A</v>
      </c>
      <c r="AS65" s="526" t="e">
        <f ca="1">+IF(AND(ISNUMBER(OFFSET('Sanitation Data'!$H$11,0,10*ROW('Sanitation Data'!H59))),'Data Summary'!DH65="Yes"),OFFSET('Sanitation Data'!$H$11,0,10*ROW('Sanitation Data'!H59)),NA())</f>
        <v>#N/A</v>
      </c>
      <c r="AT65" s="526" t="e">
        <f ca="1">+IF(AND(ISNUMBER(OFFSET('Sanitation Data'!$H$12,0,10*ROW('Sanitation Data'!H59))),'Data Summary'!DI65="Yes"),OFFSET('Sanitation Data'!$H$12,0,10*ROW('Sanitation Data'!H59)),NA())</f>
        <v>#N/A</v>
      </c>
      <c r="AU65" s="526" t="e">
        <f ca="1">+IF(AND(ISNUMBER(OFFSET('Sanitation Data'!$I$4,0,10*ROW('Sanitation Data'!I59))),'Data Summary'!DJ65="Yes"),100-OFFSET('Sanitation Data'!$I$4,0,10*ROW('Sanitation Data'!I59)),NA())</f>
        <v>#N/A</v>
      </c>
      <c r="AV65" s="526" t="e">
        <f ca="1">+IF(AND(ISNUMBER(OFFSET('Sanitation Data'!$I$6,0,10*ROW('Sanitation Data'!I59))),'Data Summary'!DK65="Yes"),OFFSET('Sanitation Data'!$I$6,0,10*ROW('Sanitation Data'!I59)),NA())</f>
        <v>#N/A</v>
      </c>
      <c r="AW65" s="526" t="e">
        <f ca="1">+IF(AND(ISNUMBER(OFFSET('Sanitation Data'!$I$10,0,10*ROW('Sanitation Data'!I59))),'Data Summary'!DL65="Yes"),OFFSET('Sanitation Data'!$I$10,0,10*ROW('Sanitation Data'!I59)),NA())</f>
        <v>#N/A</v>
      </c>
      <c r="AX65" s="526" t="e">
        <f ca="1">+IF(AND(ISNUMBER(OFFSET('Sanitation Data'!$I$11,0,10*ROW('Sanitation Data'!I59))),'Data Summary'!DM65="Yes"),OFFSET('Sanitation Data'!$I$11,0,10*ROW('Sanitation Data'!I59)),NA())</f>
        <v>#N/A</v>
      </c>
      <c r="AY65" s="526" t="e">
        <f ca="1">+IF(AND(ISNUMBER(OFFSET('Sanitation Data'!$I$12,0,10*ROW('Sanitation Data'!I59))),'Data Summary'!DN65="Yes"),OFFSET('Sanitation Data'!$I$12,0,10*ROW('Sanitation Data'!I59)),NA())</f>
        <v>#N/A</v>
      </c>
      <c r="AZ65" s="527" t="e">
        <f ca="1">+IF(AND(ISNUMBER(OFFSET('Hygiene Data'!$D$5,0,10*ROW('Hygiene Data'!D59))),'Data Summary'!DO65="Yes"),OFFSET('Hygiene Data'!$D$5,0,10*ROW('Hygiene Data'!D59)),NA())</f>
        <v>#N/A</v>
      </c>
      <c r="BA65" s="527" t="e">
        <f ca="1">+IF(AND(ISNUMBER(OFFSET('Hygiene Data'!$D$7,0,10*ROW('Hygiene Data'!D59))),'Data Summary'!DP65="Yes"),OFFSET('Hygiene Data'!$D$7,0,10*ROW('Hygiene Data'!D59)),NA())</f>
        <v>#N/A</v>
      </c>
      <c r="BB65" s="527" t="e">
        <f ca="1">+IF(AND(ISNUMBER(OFFSET('Hygiene Data'!$D$9,0,10*ROW('Hygiene Data'!D59))),'Data Summary'!DQ65="Yes"),OFFSET('Hygiene Data'!$D$9,0,10*ROW('Hygiene Data'!D59)),NA())</f>
        <v>#N/A</v>
      </c>
      <c r="BC65" s="527" t="e">
        <f ca="1">+IF(AND(ISNUMBER(OFFSET('Hygiene Data'!$E$5,0,10*ROW('Hygiene Data'!E59))),'Data Summary'!DR65="Yes"),OFFSET('Hygiene Data'!$E$5,0,10*ROW('Hygiene Data'!E59)),NA())</f>
        <v>#N/A</v>
      </c>
      <c r="BD65" s="527" t="e">
        <f ca="1">+IF(AND(ISNUMBER(OFFSET('Hygiene Data'!$E$7,0,10*ROW('Hygiene Data'!E59))),'Data Summary'!DS65="Yes"),OFFSET('Hygiene Data'!$E$7,0,10*ROW('Hygiene Data'!E59)),NA())</f>
        <v>#N/A</v>
      </c>
      <c r="BE65" s="527" t="e">
        <f ca="1">+IF(AND(ISNUMBER(OFFSET('Hygiene Data'!$E$9,0,10*ROW('Hygiene Data'!E59))),'Data Summary'!DT65="Yes"),OFFSET('Hygiene Data'!$E$9,0,10*ROW('Hygiene Data'!E59)),NA())</f>
        <v>#N/A</v>
      </c>
      <c r="BF65" s="527" t="e">
        <f ca="1">+IF(AND(ISNUMBER(OFFSET('Hygiene Data'!$F$5,0,10*ROW('Hygiene Data'!F59))),'Data Summary'!DU65="Yes"),OFFSET('Hygiene Data'!$F$5,0,10*ROW('Hygiene Data'!F59)),NA())</f>
        <v>#N/A</v>
      </c>
      <c r="BG65" s="527" t="e">
        <f ca="1">+IF(AND(ISNUMBER(OFFSET('Hygiene Data'!$F$7,0,10*ROW('Hygiene Data'!F59))),'Data Summary'!DV65="Yes"),OFFSET('Hygiene Data'!$F$7,0,10*ROW('Hygiene Data'!F59)),NA())</f>
        <v>#N/A</v>
      </c>
      <c r="BH65" s="527" t="e">
        <f ca="1">+IF(AND(ISNUMBER(OFFSET('Hygiene Data'!$F$9,0,10*ROW('Hygiene Data'!F59))),'Data Summary'!DW65="Yes"),OFFSET('Hygiene Data'!$F$9,0,10*ROW('Hygiene Data'!F59)),NA())</f>
        <v>#N/A</v>
      </c>
      <c r="BI65" s="527" t="e">
        <f ca="1">+IF(AND(ISNUMBER(OFFSET('Hygiene Data'!$G$5,0,10*ROW('Hygiene Data'!G59))),'Data Summary'!DX65="Yes"),OFFSET('Hygiene Data'!$G$5,0,10*ROW('Hygiene Data'!G59)),NA())</f>
        <v>#N/A</v>
      </c>
      <c r="BJ65" s="527" t="e">
        <f ca="1">+IF(AND(ISNUMBER(OFFSET('Hygiene Data'!$G$7,0,10*ROW('Hygiene Data'!G59))),'Data Summary'!DY65="Yes"),OFFSET('Hygiene Data'!$G$7,0,10*ROW('Hygiene Data'!G59)),NA())</f>
        <v>#N/A</v>
      </c>
      <c r="BK65" s="527" t="e">
        <f ca="1">+IF(AND(ISNUMBER(OFFSET('Hygiene Data'!$G$9,0,10*ROW('Hygiene Data'!G59))),'Data Summary'!DZ65="Yes"),OFFSET('Hygiene Data'!$G$9,0,10*ROW('Hygiene Data'!G59)),NA())</f>
        <v>#N/A</v>
      </c>
      <c r="BL65" s="527" t="e">
        <f ca="1">+IF(AND(ISNUMBER(OFFSET('Hygiene Data'!$H$5,0,10*ROW('Hygiene Data'!H59))),'Data Summary'!EA65="Yes"),OFFSET('Hygiene Data'!$H$5,0,10*ROW('Hygiene Data'!H59)),NA())</f>
        <v>#N/A</v>
      </c>
      <c r="BM65" s="527" t="e">
        <f ca="1">+IF(AND(ISNUMBER(OFFSET('Hygiene Data'!$H$7,0,10*ROW('Hygiene Data'!H59))),'Data Summary'!EB65="Yes"),OFFSET('Hygiene Data'!$H$7,0,10*ROW('Hygiene Data'!H59)),NA())</f>
        <v>#N/A</v>
      </c>
      <c r="BN65" s="527" t="e">
        <f ca="1">+IF(AND(ISNUMBER(OFFSET('Hygiene Data'!$H$9,0,10*ROW('Hygiene Data'!H59))),'Data Summary'!EC65="Yes"),OFFSET('Hygiene Data'!$H$9,0,10*ROW('Hygiene Data'!H59)),NA())</f>
        <v>#N/A</v>
      </c>
      <c r="BO65" s="527" t="e">
        <f ca="1">+IF(AND(ISNUMBER(OFFSET('Hygiene Data'!$I$5,0,10*ROW('Hygiene Data'!I59))),'Data Summary'!ED65="Yes"),OFFSET('Hygiene Data'!$I$5,0,10*ROW('Hygiene Data'!I59)),NA())</f>
        <v>#N/A</v>
      </c>
      <c r="BP65" s="527" t="e">
        <f ca="1">+IF(AND(ISNUMBER(OFFSET('Hygiene Data'!$I$7,0,10*ROW('Hygiene Data'!I59))),'Data Summary'!EE65="Yes"),OFFSET('Hygiene Data'!$I$7,0,10*ROW('Hygiene Data'!I59)),NA())</f>
        <v>#N/A</v>
      </c>
      <c r="BQ65" s="527" t="e">
        <f ca="1">+IF(AND(ISNUMBER(OFFSET('Hygiene Data'!$I$9,0,10*ROW('Hygiene Data'!I59))),'Data Summary'!EF65="Yes"),OFFSET('Hygiene Data'!$I$9,0,10*ROW('Hygiene Data'!I59)),NA())</f>
        <v>#N/A</v>
      </c>
    </row>
    <row r="66" spans="1:69" x14ac:dyDescent="0.25">
      <c r="A66" s="523" t="e">
        <f ca="1">+RIGHT('Data Summary'!A66,LEN('Data Summary'!A66)-9)</f>
        <v>#VALUE!</v>
      </c>
      <c r="B66" s="497" t="str">
        <f ca="1">+IF(ISTEXT('Data Summary'!B66),'Data Summary'!B66,"")</f>
        <v/>
      </c>
      <c r="C66" s="524" t="e">
        <f ca="1">+VALUE('Data Summary'!C66)</f>
        <v>#VALUE!</v>
      </c>
      <c r="D66" s="525" t="e">
        <f ca="1">+IF(AND(ISNUMBER(OFFSET('Water Data'!$D$4,0,10*ROW('Water Data'!D60))),'Data Summary'!BS66="Yes"),100-OFFSET('Water Data'!$D$4,0,10*ROW('Water Data'!D60)),NA())</f>
        <v>#N/A</v>
      </c>
      <c r="E66" s="525" t="e">
        <f ca="1">+IF(AND(ISNUMBER(OFFSET('Water Data'!$D$6,0,10*ROW('Water Data'!D60))),'Data Summary'!BT66="Yes"),OFFSET('Water Data'!$D$6,0,10*ROW('Water Data'!D60)),NA())</f>
        <v>#N/A</v>
      </c>
      <c r="F66" s="525" t="e">
        <f ca="1">+IF(AND(ISNUMBER(OFFSET('Water Data'!$D$9,0,10*ROW('Water Data'!D60))),'Data Summary'!BU66="Yes"),OFFSET('Water Data'!$D$9,0,10*ROW('Water Data'!D60)),NA())</f>
        <v>#N/A</v>
      </c>
      <c r="G66" s="525" t="e">
        <f ca="1">+IF(AND(ISNUMBER(OFFSET('Water Data'!$E$4,0,10*ROW('Water Data'!E60))),'Data Summary'!BV66="Yes"),100-OFFSET('Water Data'!$E$4,0,10*ROW('Water Data'!E60)),NA())</f>
        <v>#N/A</v>
      </c>
      <c r="H66" s="525" t="e">
        <f ca="1">+IF(AND(ISNUMBER(OFFSET('Water Data'!$E$6,0,10*ROW('Water Data'!E60))),'Data Summary'!BW66="Yes"),OFFSET('Water Data'!$E$6,0,10*ROW('Water Data'!E60)),NA())</f>
        <v>#N/A</v>
      </c>
      <c r="I66" s="525" t="e">
        <f ca="1">+IF(AND(ISNUMBER(OFFSET('Water Data'!$E$9,0,10*ROW('Water Data'!E60))),'Data Summary'!BX66="Yes"),OFFSET('Water Data'!$E$9,0,10*ROW('Water Data'!E60)),NA())</f>
        <v>#N/A</v>
      </c>
      <c r="J66" s="525" t="e">
        <f ca="1">+IF(AND(ISNUMBER(OFFSET('Water Data'!$F$4,0,10*ROW('Water Data'!F60))),'Data Summary'!BY66="Yes"),100-OFFSET('Water Data'!$F$4,0,10*ROW('Water Data'!F60)),NA())</f>
        <v>#N/A</v>
      </c>
      <c r="K66" s="525" t="e">
        <f ca="1">+IF(AND(ISNUMBER(OFFSET('Water Data'!$F$6,0,10*ROW('Water Data'!F60))),'Data Summary'!BZ66="Yes"),OFFSET('Water Data'!$F$6,0,10*ROW('Water Data'!F60)),NA())</f>
        <v>#N/A</v>
      </c>
      <c r="L66" s="525" t="e">
        <f ca="1">+IF(AND(ISNUMBER(OFFSET('Water Data'!$F$9,0,10*ROW('Water Data'!F60))),'Data Summary'!CA66="Yes"),OFFSET('Water Data'!$F$9,0,10*ROW('Water Data'!F60)),NA())</f>
        <v>#N/A</v>
      </c>
      <c r="M66" s="525" t="e">
        <f ca="1">+IF(AND(ISNUMBER(OFFSET('Water Data'!$G$4,0,10*ROW('Water Data'!G60))),'Data Summary'!CB66="Yes"),100-OFFSET('Water Data'!$G$4,0,10*ROW('Water Data'!G60)),NA())</f>
        <v>#N/A</v>
      </c>
      <c r="N66" s="525" t="e">
        <f ca="1">+IF(AND(ISNUMBER(OFFSET('Water Data'!$G$6,0,10*ROW('Water Data'!G60))),'Data Summary'!CC66="Yes"),OFFSET('Water Data'!$G$6,0,10*ROW('Water Data'!G60)),NA())</f>
        <v>#N/A</v>
      </c>
      <c r="O66" s="525" t="e">
        <f ca="1">+IF(AND(ISNUMBER(OFFSET('Water Data'!$G$9,0,10*ROW('Water Data'!G60))),'Data Summary'!CD66="Yes"),OFFSET('Water Data'!$G$9,0,10*ROW('Water Data'!G60)),NA())</f>
        <v>#N/A</v>
      </c>
      <c r="P66" s="525" t="e">
        <f ca="1">+IF(AND(ISNUMBER(OFFSET('Water Data'!$H$4,0,10*ROW('Water Data'!H60))),'Data Summary'!CE66="Yes"),100-OFFSET('Water Data'!$H$4,0,10*ROW('Water Data'!H60)),NA())</f>
        <v>#N/A</v>
      </c>
      <c r="Q66" s="525" t="e">
        <f ca="1">+IF(AND(ISNUMBER(OFFSET('Water Data'!$H$6,0,10*ROW('Water Data'!H60))),'Data Summary'!CF66="Yes"),OFFSET('Water Data'!$H$6,0,10*ROW('Water Data'!H60)),NA())</f>
        <v>#N/A</v>
      </c>
      <c r="R66" s="525" t="e">
        <f ca="1">+IF(AND(ISNUMBER(OFFSET('Water Data'!$H$9,0,10*ROW('Water Data'!H60))),'Data Summary'!CG66="Yes"),OFFSET('Water Data'!$H$9,0,10*ROW('Water Data'!H60)),NA())</f>
        <v>#N/A</v>
      </c>
      <c r="S66" s="525" t="e">
        <f ca="1">+IF(AND(ISNUMBER(OFFSET('Water Data'!$I$4,0,10*ROW('Water Data'!I60))),'Data Summary'!CH66="Yes"),100-OFFSET('Water Data'!$I$4,0,10*ROW('Water Data'!I60)),NA())</f>
        <v>#N/A</v>
      </c>
      <c r="T66" s="525" t="e">
        <f ca="1">+IF(AND(ISNUMBER(OFFSET('Water Data'!$I$6,0,10*ROW('Water Data'!I60))),'Data Summary'!CI66="Yes"),OFFSET('Water Data'!$I$6,0,10*ROW('Water Data'!I60)),NA())</f>
        <v>#N/A</v>
      </c>
      <c r="U66" s="525" t="e">
        <f ca="1">+IF(AND(ISNUMBER(OFFSET('Water Data'!$I$9,0,10*ROW('Water Data'!I60))),'Data Summary'!CJ66="Yes"),OFFSET('Water Data'!$I$9,0,10*ROW('Water Data'!I60)),NA())</f>
        <v>#N/A</v>
      </c>
      <c r="V66" s="526" t="e">
        <f ca="1">+IF(AND(ISNUMBER(OFFSET('Sanitation Data'!$D$4,0,10*ROW('Sanitation Data'!D60))),'Data Summary'!CK66="Yes"),100-OFFSET('Sanitation Data'!$D$4,0,10*ROW('Sanitation Data'!D60)),NA())</f>
        <v>#N/A</v>
      </c>
      <c r="W66" s="526" t="e">
        <f ca="1">+IF(AND(ISNUMBER(OFFSET('Sanitation Data'!$D$6,0,10*ROW('Sanitation Data'!D60))),'Data Summary'!CL66="Yes"),OFFSET('Sanitation Data'!$D$6,0,10*ROW('Sanitation Data'!D60)),NA())</f>
        <v>#N/A</v>
      </c>
      <c r="X66" s="526" t="e">
        <f ca="1">+IF(AND(ISNUMBER(OFFSET('Sanitation Data'!$D$10,0,10*ROW('Sanitation Data'!D60))),'Data Summary'!CM66="Yes"),OFFSET('Sanitation Data'!$D$10,0,10*ROW('Sanitation Data'!D60)),NA())</f>
        <v>#N/A</v>
      </c>
      <c r="Y66" s="526" t="e">
        <f ca="1">+IF(AND(ISNUMBER(OFFSET('Sanitation Data'!$D$11,0,10*ROW('Sanitation Data'!D60))),'Data Summary'!CN66="Yes"),OFFSET('Sanitation Data'!$D$11,0,10*ROW('Sanitation Data'!D60)),NA())</f>
        <v>#N/A</v>
      </c>
      <c r="Z66" s="526" t="e">
        <f ca="1">+IF(AND(ISNUMBER(OFFSET('Sanitation Data'!$D$12,0,10*ROW('Sanitation Data'!D60))),'Data Summary'!CO66="Yes"),OFFSET('Sanitation Data'!$D$12,0,10*ROW('Sanitation Data'!D60)),NA())</f>
        <v>#N/A</v>
      </c>
      <c r="AA66" s="526" t="e">
        <f ca="1">+IF(AND(ISNUMBER(OFFSET('Sanitation Data'!$E$4,0,10*ROW('Sanitation Data'!E60))),'Data Summary'!CP66="Yes"),100-OFFSET('Sanitation Data'!$E$4,0,10*ROW('Sanitation Data'!E60)),NA())</f>
        <v>#N/A</v>
      </c>
      <c r="AB66" s="526" t="e">
        <f ca="1">+IF(AND(ISNUMBER(OFFSET('Sanitation Data'!$E$6,0,10*ROW('Sanitation Data'!E60))),'Data Summary'!CQ66="Yes"),OFFSET('Sanitation Data'!$E$6,0,10*ROW('Sanitation Data'!E60)),NA())</f>
        <v>#N/A</v>
      </c>
      <c r="AC66" s="526" t="e">
        <f ca="1">+IF(AND(ISNUMBER(OFFSET('Sanitation Data'!$E$10,0,10*ROW('Sanitation Data'!E60))),'Data Summary'!CR66="Yes"),OFFSET('Sanitation Data'!$E$10,0,10*ROW('Sanitation Data'!E60)),NA())</f>
        <v>#N/A</v>
      </c>
      <c r="AD66" s="526" t="e">
        <f ca="1">+IF(AND(ISNUMBER(OFFSET('Sanitation Data'!$E$11,0,10*ROW('Sanitation Data'!E60))),'Data Summary'!CS66="Yes"),OFFSET('Sanitation Data'!$E$11,0,10*ROW('Sanitation Data'!E60)),NA())</f>
        <v>#N/A</v>
      </c>
      <c r="AE66" s="526" t="e">
        <f ca="1">+IF(AND(ISNUMBER(OFFSET('Sanitation Data'!$E$12,0,10*ROW('Sanitation Data'!E60))),'Data Summary'!CT66="Yes"),OFFSET('Sanitation Data'!$E$12,0,10*ROW('Sanitation Data'!E60)),NA())</f>
        <v>#N/A</v>
      </c>
      <c r="AF66" s="526" t="e">
        <f ca="1">+IF(AND(ISNUMBER(OFFSET('Sanitation Data'!$F$4,0,10*ROW('Sanitation Data'!F60))),'Data Summary'!CU66="Yes"),100-OFFSET('Sanitation Data'!$F$4,0,10*ROW('Sanitation Data'!F60)),NA())</f>
        <v>#N/A</v>
      </c>
      <c r="AG66" s="526" t="e">
        <f ca="1">+IF(AND(ISNUMBER(OFFSET('Sanitation Data'!$F$6,0,10*ROW('Sanitation Data'!F60))),'Data Summary'!CV66="Yes"),OFFSET('Sanitation Data'!$F$6,0,10*ROW('Sanitation Data'!F60)),NA())</f>
        <v>#N/A</v>
      </c>
      <c r="AH66" s="526" t="e">
        <f ca="1">+IF(AND(ISNUMBER(OFFSET('Sanitation Data'!$F$10,0,10*ROW('Sanitation Data'!F60))),'Data Summary'!CW66="Yes"),OFFSET('Sanitation Data'!$F$10,0,10*ROW('Sanitation Data'!F60)),NA())</f>
        <v>#N/A</v>
      </c>
      <c r="AI66" s="526" t="e">
        <f ca="1">+IF(AND(ISNUMBER(OFFSET('Sanitation Data'!$F$11,0,10*ROW('Sanitation Data'!F60))),'Data Summary'!CX66="Yes"),OFFSET('Sanitation Data'!$F$11,0,10*ROW('Sanitation Data'!F60)),NA())</f>
        <v>#N/A</v>
      </c>
      <c r="AJ66" s="526" t="e">
        <f ca="1">+IF(AND(ISNUMBER(OFFSET('Sanitation Data'!$F$12,0,10*ROW('Sanitation Data'!F60))),'Data Summary'!CY66="Yes"),OFFSET('Sanitation Data'!$F$12,0,10*ROW('Sanitation Data'!F60)),NA())</f>
        <v>#N/A</v>
      </c>
      <c r="AK66" s="526" t="e">
        <f ca="1">+IF(AND(ISNUMBER(OFFSET('Sanitation Data'!$G$4,0,10*ROW('Sanitation Data'!G60))),'Data Summary'!CZ66="Yes"),100-OFFSET('Sanitation Data'!$G$4,0,10*ROW('Sanitation Data'!G60)),NA())</f>
        <v>#N/A</v>
      </c>
      <c r="AL66" s="526" t="e">
        <f ca="1">+IF(AND(ISNUMBER(OFFSET('Sanitation Data'!$G$6,0,10*ROW('Sanitation Data'!G60))),'Data Summary'!DA66="Yes"),OFFSET('Sanitation Data'!$G$6,0,10*ROW('Sanitation Data'!G60)),NA())</f>
        <v>#N/A</v>
      </c>
      <c r="AM66" s="526" t="e">
        <f ca="1">+IF(AND(ISNUMBER(OFFSET('Sanitation Data'!$G$10,0,10*ROW('Sanitation Data'!G60))),'Data Summary'!DB66="Yes"),OFFSET('Sanitation Data'!$G$10,0,10*ROW('Sanitation Data'!G60)),NA())</f>
        <v>#N/A</v>
      </c>
      <c r="AN66" s="526" t="e">
        <f ca="1">+IF(AND(ISNUMBER(OFFSET('Sanitation Data'!$G$11,0,10*ROW('Sanitation Data'!G60))),'Data Summary'!DC66="Yes"),OFFSET('Sanitation Data'!$G$11,0,10*ROW('Sanitation Data'!G60)),NA())</f>
        <v>#N/A</v>
      </c>
      <c r="AO66" s="526" t="e">
        <f ca="1">+IF(AND(ISNUMBER(OFFSET('Sanitation Data'!$G$12,0,10*ROW('Sanitation Data'!G60))),'Data Summary'!DD66="Yes"),OFFSET('Sanitation Data'!$G$12,0,10*ROW('Sanitation Data'!G60)),NA())</f>
        <v>#N/A</v>
      </c>
      <c r="AP66" s="526" t="e">
        <f ca="1">+IF(AND(ISNUMBER(OFFSET('Sanitation Data'!$H$4,0,10*ROW('Sanitation Data'!H60))),'Data Summary'!DE66="Yes"),100-OFFSET('Sanitation Data'!$H$4,0,10*ROW('Sanitation Data'!H60)),NA())</f>
        <v>#N/A</v>
      </c>
      <c r="AQ66" s="526" t="e">
        <f ca="1">+IF(AND(ISNUMBER(OFFSET('Sanitation Data'!$H$6,0,10*ROW('Sanitation Data'!H60))),'Data Summary'!DF66="Yes"),OFFSET('Sanitation Data'!$H$6,0,10*ROW('Sanitation Data'!H60)),NA())</f>
        <v>#N/A</v>
      </c>
      <c r="AR66" s="526" t="e">
        <f ca="1">+IF(AND(ISNUMBER(OFFSET('Sanitation Data'!$H$10,0,10*ROW('Sanitation Data'!H60))),'Data Summary'!DG66="Yes"),OFFSET('Sanitation Data'!$H$10,0,10*ROW('Sanitation Data'!H60)),NA())</f>
        <v>#N/A</v>
      </c>
      <c r="AS66" s="526" t="e">
        <f ca="1">+IF(AND(ISNUMBER(OFFSET('Sanitation Data'!$H$11,0,10*ROW('Sanitation Data'!H60))),'Data Summary'!DH66="Yes"),OFFSET('Sanitation Data'!$H$11,0,10*ROW('Sanitation Data'!H60)),NA())</f>
        <v>#N/A</v>
      </c>
      <c r="AT66" s="526" t="e">
        <f ca="1">+IF(AND(ISNUMBER(OFFSET('Sanitation Data'!$H$12,0,10*ROW('Sanitation Data'!H60))),'Data Summary'!DI66="Yes"),OFFSET('Sanitation Data'!$H$12,0,10*ROW('Sanitation Data'!H60)),NA())</f>
        <v>#N/A</v>
      </c>
      <c r="AU66" s="526" t="e">
        <f ca="1">+IF(AND(ISNUMBER(OFFSET('Sanitation Data'!$I$4,0,10*ROW('Sanitation Data'!I60))),'Data Summary'!DJ66="Yes"),100-OFFSET('Sanitation Data'!$I$4,0,10*ROW('Sanitation Data'!I60)),NA())</f>
        <v>#N/A</v>
      </c>
      <c r="AV66" s="526" t="e">
        <f ca="1">+IF(AND(ISNUMBER(OFFSET('Sanitation Data'!$I$6,0,10*ROW('Sanitation Data'!I60))),'Data Summary'!DK66="Yes"),OFFSET('Sanitation Data'!$I$6,0,10*ROW('Sanitation Data'!I60)),NA())</f>
        <v>#N/A</v>
      </c>
      <c r="AW66" s="526" t="e">
        <f ca="1">+IF(AND(ISNUMBER(OFFSET('Sanitation Data'!$I$10,0,10*ROW('Sanitation Data'!I60))),'Data Summary'!DL66="Yes"),OFFSET('Sanitation Data'!$I$10,0,10*ROW('Sanitation Data'!I60)),NA())</f>
        <v>#N/A</v>
      </c>
      <c r="AX66" s="526" t="e">
        <f ca="1">+IF(AND(ISNUMBER(OFFSET('Sanitation Data'!$I$11,0,10*ROW('Sanitation Data'!I60))),'Data Summary'!DM66="Yes"),OFFSET('Sanitation Data'!$I$11,0,10*ROW('Sanitation Data'!I60)),NA())</f>
        <v>#N/A</v>
      </c>
      <c r="AY66" s="526" t="e">
        <f ca="1">+IF(AND(ISNUMBER(OFFSET('Sanitation Data'!$I$12,0,10*ROW('Sanitation Data'!I60))),'Data Summary'!DN66="Yes"),OFFSET('Sanitation Data'!$I$12,0,10*ROW('Sanitation Data'!I60)),NA())</f>
        <v>#N/A</v>
      </c>
      <c r="AZ66" s="527" t="e">
        <f ca="1">+IF(AND(ISNUMBER(OFFSET('Hygiene Data'!$D$5,0,10*ROW('Hygiene Data'!D60))),'Data Summary'!DO66="Yes"),OFFSET('Hygiene Data'!$D$5,0,10*ROW('Hygiene Data'!D60)),NA())</f>
        <v>#N/A</v>
      </c>
      <c r="BA66" s="527" t="e">
        <f ca="1">+IF(AND(ISNUMBER(OFFSET('Hygiene Data'!$D$7,0,10*ROW('Hygiene Data'!D60))),'Data Summary'!DP66="Yes"),OFFSET('Hygiene Data'!$D$7,0,10*ROW('Hygiene Data'!D60)),NA())</f>
        <v>#N/A</v>
      </c>
      <c r="BB66" s="527" t="e">
        <f ca="1">+IF(AND(ISNUMBER(OFFSET('Hygiene Data'!$D$9,0,10*ROW('Hygiene Data'!D60))),'Data Summary'!DQ66="Yes"),OFFSET('Hygiene Data'!$D$9,0,10*ROW('Hygiene Data'!D60)),NA())</f>
        <v>#N/A</v>
      </c>
      <c r="BC66" s="527" t="e">
        <f ca="1">+IF(AND(ISNUMBER(OFFSET('Hygiene Data'!$E$5,0,10*ROW('Hygiene Data'!E60))),'Data Summary'!DR66="Yes"),OFFSET('Hygiene Data'!$E$5,0,10*ROW('Hygiene Data'!E60)),NA())</f>
        <v>#N/A</v>
      </c>
      <c r="BD66" s="527" t="e">
        <f ca="1">+IF(AND(ISNUMBER(OFFSET('Hygiene Data'!$E$7,0,10*ROW('Hygiene Data'!E60))),'Data Summary'!DS66="Yes"),OFFSET('Hygiene Data'!$E$7,0,10*ROW('Hygiene Data'!E60)),NA())</f>
        <v>#N/A</v>
      </c>
      <c r="BE66" s="527" t="e">
        <f ca="1">+IF(AND(ISNUMBER(OFFSET('Hygiene Data'!$E$9,0,10*ROW('Hygiene Data'!E60))),'Data Summary'!DT66="Yes"),OFFSET('Hygiene Data'!$E$9,0,10*ROW('Hygiene Data'!E60)),NA())</f>
        <v>#N/A</v>
      </c>
      <c r="BF66" s="527" t="e">
        <f ca="1">+IF(AND(ISNUMBER(OFFSET('Hygiene Data'!$F$5,0,10*ROW('Hygiene Data'!F60))),'Data Summary'!DU66="Yes"),OFFSET('Hygiene Data'!$F$5,0,10*ROW('Hygiene Data'!F60)),NA())</f>
        <v>#N/A</v>
      </c>
      <c r="BG66" s="527" t="e">
        <f ca="1">+IF(AND(ISNUMBER(OFFSET('Hygiene Data'!$F$7,0,10*ROW('Hygiene Data'!F60))),'Data Summary'!DV66="Yes"),OFFSET('Hygiene Data'!$F$7,0,10*ROW('Hygiene Data'!F60)),NA())</f>
        <v>#N/A</v>
      </c>
      <c r="BH66" s="527" t="e">
        <f ca="1">+IF(AND(ISNUMBER(OFFSET('Hygiene Data'!$F$9,0,10*ROW('Hygiene Data'!F60))),'Data Summary'!DW66="Yes"),OFFSET('Hygiene Data'!$F$9,0,10*ROW('Hygiene Data'!F60)),NA())</f>
        <v>#N/A</v>
      </c>
      <c r="BI66" s="527" t="e">
        <f ca="1">+IF(AND(ISNUMBER(OFFSET('Hygiene Data'!$G$5,0,10*ROW('Hygiene Data'!G60))),'Data Summary'!DX66="Yes"),OFFSET('Hygiene Data'!$G$5,0,10*ROW('Hygiene Data'!G60)),NA())</f>
        <v>#N/A</v>
      </c>
      <c r="BJ66" s="527" t="e">
        <f ca="1">+IF(AND(ISNUMBER(OFFSET('Hygiene Data'!$G$7,0,10*ROW('Hygiene Data'!G60))),'Data Summary'!DY66="Yes"),OFFSET('Hygiene Data'!$G$7,0,10*ROW('Hygiene Data'!G60)),NA())</f>
        <v>#N/A</v>
      </c>
      <c r="BK66" s="527" t="e">
        <f ca="1">+IF(AND(ISNUMBER(OFFSET('Hygiene Data'!$G$9,0,10*ROW('Hygiene Data'!G60))),'Data Summary'!DZ66="Yes"),OFFSET('Hygiene Data'!$G$9,0,10*ROW('Hygiene Data'!G60)),NA())</f>
        <v>#N/A</v>
      </c>
      <c r="BL66" s="527" t="e">
        <f ca="1">+IF(AND(ISNUMBER(OFFSET('Hygiene Data'!$H$5,0,10*ROW('Hygiene Data'!H60))),'Data Summary'!EA66="Yes"),OFFSET('Hygiene Data'!$H$5,0,10*ROW('Hygiene Data'!H60)),NA())</f>
        <v>#N/A</v>
      </c>
      <c r="BM66" s="527" t="e">
        <f ca="1">+IF(AND(ISNUMBER(OFFSET('Hygiene Data'!$H$7,0,10*ROW('Hygiene Data'!H60))),'Data Summary'!EB66="Yes"),OFFSET('Hygiene Data'!$H$7,0,10*ROW('Hygiene Data'!H60)),NA())</f>
        <v>#N/A</v>
      </c>
      <c r="BN66" s="527" t="e">
        <f ca="1">+IF(AND(ISNUMBER(OFFSET('Hygiene Data'!$H$9,0,10*ROW('Hygiene Data'!H60))),'Data Summary'!EC66="Yes"),OFFSET('Hygiene Data'!$H$9,0,10*ROW('Hygiene Data'!H60)),NA())</f>
        <v>#N/A</v>
      </c>
      <c r="BO66" s="527" t="e">
        <f ca="1">+IF(AND(ISNUMBER(OFFSET('Hygiene Data'!$I$5,0,10*ROW('Hygiene Data'!I60))),'Data Summary'!ED66="Yes"),OFFSET('Hygiene Data'!$I$5,0,10*ROW('Hygiene Data'!I60)),NA())</f>
        <v>#N/A</v>
      </c>
      <c r="BP66" s="527" t="e">
        <f ca="1">+IF(AND(ISNUMBER(OFFSET('Hygiene Data'!$I$7,0,10*ROW('Hygiene Data'!I60))),'Data Summary'!EE66="Yes"),OFFSET('Hygiene Data'!$I$7,0,10*ROW('Hygiene Data'!I60)),NA())</f>
        <v>#N/A</v>
      </c>
      <c r="BQ66" s="527" t="e">
        <f ca="1">+IF(AND(ISNUMBER(OFFSET('Hygiene Data'!$I$9,0,10*ROW('Hygiene Data'!I60))),'Data Summary'!EF66="Yes"),OFFSET('Hygiene Data'!$I$9,0,10*ROW('Hygiene Data'!I60)),NA())</f>
        <v>#N/A</v>
      </c>
    </row>
    <row r="67" spans="1:69" x14ac:dyDescent="0.25">
      <c r="A67" s="523" t="e">
        <f ca="1">+RIGHT('Data Summary'!A67,LEN('Data Summary'!A67)-9)</f>
        <v>#VALUE!</v>
      </c>
      <c r="B67" s="497" t="str">
        <f ca="1">+IF(ISTEXT('Data Summary'!B67),'Data Summary'!B67,"")</f>
        <v/>
      </c>
      <c r="C67" s="524" t="e">
        <f ca="1">+VALUE('Data Summary'!C67)</f>
        <v>#VALUE!</v>
      </c>
      <c r="D67" s="525" t="e">
        <f ca="1">+IF(AND(ISNUMBER(OFFSET('Water Data'!$D$4,0,10*ROW('Water Data'!D61))),'Data Summary'!BS67="Yes"),100-OFFSET('Water Data'!$D$4,0,10*ROW('Water Data'!D61)),NA())</f>
        <v>#N/A</v>
      </c>
      <c r="E67" s="525" t="e">
        <f ca="1">+IF(AND(ISNUMBER(OFFSET('Water Data'!$D$6,0,10*ROW('Water Data'!D61))),'Data Summary'!BT67="Yes"),OFFSET('Water Data'!$D$6,0,10*ROW('Water Data'!D61)),NA())</f>
        <v>#N/A</v>
      </c>
      <c r="F67" s="525" t="e">
        <f ca="1">+IF(AND(ISNUMBER(OFFSET('Water Data'!$D$9,0,10*ROW('Water Data'!D61))),'Data Summary'!BU67="Yes"),OFFSET('Water Data'!$D$9,0,10*ROW('Water Data'!D61)),NA())</f>
        <v>#N/A</v>
      </c>
      <c r="G67" s="525" t="e">
        <f ca="1">+IF(AND(ISNUMBER(OFFSET('Water Data'!$E$4,0,10*ROW('Water Data'!E61))),'Data Summary'!BV67="Yes"),100-OFFSET('Water Data'!$E$4,0,10*ROW('Water Data'!E61)),NA())</f>
        <v>#N/A</v>
      </c>
      <c r="H67" s="525" t="e">
        <f ca="1">+IF(AND(ISNUMBER(OFFSET('Water Data'!$E$6,0,10*ROW('Water Data'!E61))),'Data Summary'!BW67="Yes"),OFFSET('Water Data'!$E$6,0,10*ROW('Water Data'!E61)),NA())</f>
        <v>#N/A</v>
      </c>
      <c r="I67" s="525" t="e">
        <f ca="1">+IF(AND(ISNUMBER(OFFSET('Water Data'!$E$9,0,10*ROW('Water Data'!E61))),'Data Summary'!BX67="Yes"),OFFSET('Water Data'!$E$9,0,10*ROW('Water Data'!E61)),NA())</f>
        <v>#N/A</v>
      </c>
      <c r="J67" s="525" t="e">
        <f ca="1">+IF(AND(ISNUMBER(OFFSET('Water Data'!$F$4,0,10*ROW('Water Data'!F61))),'Data Summary'!BY67="Yes"),100-OFFSET('Water Data'!$F$4,0,10*ROW('Water Data'!F61)),NA())</f>
        <v>#N/A</v>
      </c>
      <c r="K67" s="525" t="e">
        <f ca="1">+IF(AND(ISNUMBER(OFFSET('Water Data'!$F$6,0,10*ROW('Water Data'!F61))),'Data Summary'!BZ67="Yes"),OFFSET('Water Data'!$F$6,0,10*ROW('Water Data'!F61)),NA())</f>
        <v>#N/A</v>
      </c>
      <c r="L67" s="525" t="e">
        <f ca="1">+IF(AND(ISNUMBER(OFFSET('Water Data'!$F$9,0,10*ROW('Water Data'!F61))),'Data Summary'!CA67="Yes"),OFFSET('Water Data'!$F$9,0,10*ROW('Water Data'!F61)),NA())</f>
        <v>#N/A</v>
      </c>
      <c r="M67" s="525" t="e">
        <f ca="1">+IF(AND(ISNUMBER(OFFSET('Water Data'!$G$4,0,10*ROW('Water Data'!G61))),'Data Summary'!CB67="Yes"),100-OFFSET('Water Data'!$G$4,0,10*ROW('Water Data'!G61)),NA())</f>
        <v>#N/A</v>
      </c>
      <c r="N67" s="525" t="e">
        <f ca="1">+IF(AND(ISNUMBER(OFFSET('Water Data'!$G$6,0,10*ROW('Water Data'!G61))),'Data Summary'!CC67="Yes"),OFFSET('Water Data'!$G$6,0,10*ROW('Water Data'!G61)),NA())</f>
        <v>#N/A</v>
      </c>
      <c r="O67" s="525" t="e">
        <f ca="1">+IF(AND(ISNUMBER(OFFSET('Water Data'!$G$9,0,10*ROW('Water Data'!G61))),'Data Summary'!CD67="Yes"),OFFSET('Water Data'!$G$9,0,10*ROW('Water Data'!G61)),NA())</f>
        <v>#N/A</v>
      </c>
      <c r="P67" s="525" t="e">
        <f ca="1">+IF(AND(ISNUMBER(OFFSET('Water Data'!$H$4,0,10*ROW('Water Data'!H61))),'Data Summary'!CE67="Yes"),100-OFFSET('Water Data'!$H$4,0,10*ROW('Water Data'!H61)),NA())</f>
        <v>#N/A</v>
      </c>
      <c r="Q67" s="525" t="e">
        <f ca="1">+IF(AND(ISNUMBER(OFFSET('Water Data'!$H$6,0,10*ROW('Water Data'!H61))),'Data Summary'!CF67="Yes"),OFFSET('Water Data'!$H$6,0,10*ROW('Water Data'!H61)),NA())</f>
        <v>#N/A</v>
      </c>
      <c r="R67" s="525" t="e">
        <f ca="1">+IF(AND(ISNUMBER(OFFSET('Water Data'!$H$9,0,10*ROW('Water Data'!H61))),'Data Summary'!CG67="Yes"),OFFSET('Water Data'!$H$9,0,10*ROW('Water Data'!H61)),NA())</f>
        <v>#N/A</v>
      </c>
      <c r="S67" s="525" t="e">
        <f ca="1">+IF(AND(ISNUMBER(OFFSET('Water Data'!$I$4,0,10*ROW('Water Data'!I61))),'Data Summary'!CH67="Yes"),100-OFFSET('Water Data'!$I$4,0,10*ROW('Water Data'!I61)),NA())</f>
        <v>#N/A</v>
      </c>
      <c r="T67" s="525" t="e">
        <f ca="1">+IF(AND(ISNUMBER(OFFSET('Water Data'!$I$6,0,10*ROW('Water Data'!I61))),'Data Summary'!CI67="Yes"),OFFSET('Water Data'!$I$6,0,10*ROW('Water Data'!I61)),NA())</f>
        <v>#N/A</v>
      </c>
      <c r="U67" s="525" t="e">
        <f ca="1">+IF(AND(ISNUMBER(OFFSET('Water Data'!$I$9,0,10*ROW('Water Data'!I61))),'Data Summary'!CJ67="Yes"),OFFSET('Water Data'!$I$9,0,10*ROW('Water Data'!I61)),NA())</f>
        <v>#N/A</v>
      </c>
      <c r="V67" s="526" t="e">
        <f ca="1">+IF(AND(ISNUMBER(OFFSET('Sanitation Data'!$D$4,0,10*ROW('Sanitation Data'!D61))),'Data Summary'!CK67="Yes"),100-OFFSET('Sanitation Data'!$D$4,0,10*ROW('Sanitation Data'!D61)),NA())</f>
        <v>#N/A</v>
      </c>
      <c r="W67" s="526" t="e">
        <f ca="1">+IF(AND(ISNUMBER(OFFSET('Sanitation Data'!$D$6,0,10*ROW('Sanitation Data'!D61))),'Data Summary'!CL67="Yes"),OFFSET('Sanitation Data'!$D$6,0,10*ROW('Sanitation Data'!D61)),NA())</f>
        <v>#N/A</v>
      </c>
      <c r="X67" s="526" t="e">
        <f ca="1">+IF(AND(ISNUMBER(OFFSET('Sanitation Data'!$D$10,0,10*ROW('Sanitation Data'!D61))),'Data Summary'!CM67="Yes"),OFFSET('Sanitation Data'!$D$10,0,10*ROW('Sanitation Data'!D61)),NA())</f>
        <v>#N/A</v>
      </c>
      <c r="Y67" s="526" t="e">
        <f ca="1">+IF(AND(ISNUMBER(OFFSET('Sanitation Data'!$D$11,0,10*ROW('Sanitation Data'!D61))),'Data Summary'!CN67="Yes"),OFFSET('Sanitation Data'!$D$11,0,10*ROW('Sanitation Data'!D61)),NA())</f>
        <v>#N/A</v>
      </c>
      <c r="Z67" s="526" t="e">
        <f ca="1">+IF(AND(ISNUMBER(OFFSET('Sanitation Data'!$D$12,0,10*ROW('Sanitation Data'!D61))),'Data Summary'!CO67="Yes"),OFFSET('Sanitation Data'!$D$12,0,10*ROW('Sanitation Data'!D61)),NA())</f>
        <v>#N/A</v>
      </c>
      <c r="AA67" s="526" t="e">
        <f ca="1">+IF(AND(ISNUMBER(OFFSET('Sanitation Data'!$E$4,0,10*ROW('Sanitation Data'!E61))),'Data Summary'!CP67="Yes"),100-OFFSET('Sanitation Data'!$E$4,0,10*ROW('Sanitation Data'!E61)),NA())</f>
        <v>#N/A</v>
      </c>
      <c r="AB67" s="526" t="e">
        <f ca="1">+IF(AND(ISNUMBER(OFFSET('Sanitation Data'!$E$6,0,10*ROW('Sanitation Data'!E61))),'Data Summary'!CQ67="Yes"),OFFSET('Sanitation Data'!$E$6,0,10*ROW('Sanitation Data'!E61)),NA())</f>
        <v>#N/A</v>
      </c>
      <c r="AC67" s="526" t="e">
        <f ca="1">+IF(AND(ISNUMBER(OFFSET('Sanitation Data'!$E$10,0,10*ROW('Sanitation Data'!E61))),'Data Summary'!CR67="Yes"),OFFSET('Sanitation Data'!$E$10,0,10*ROW('Sanitation Data'!E61)),NA())</f>
        <v>#N/A</v>
      </c>
      <c r="AD67" s="526" t="e">
        <f ca="1">+IF(AND(ISNUMBER(OFFSET('Sanitation Data'!$E$11,0,10*ROW('Sanitation Data'!E61))),'Data Summary'!CS67="Yes"),OFFSET('Sanitation Data'!$E$11,0,10*ROW('Sanitation Data'!E61)),NA())</f>
        <v>#N/A</v>
      </c>
      <c r="AE67" s="526" t="e">
        <f ca="1">+IF(AND(ISNUMBER(OFFSET('Sanitation Data'!$E$12,0,10*ROW('Sanitation Data'!E61))),'Data Summary'!CT67="Yes"),OFFSET('Sanitation Data'!$E$12,0,10*ROW('Sanitation Data'!E61)),NA())</f>
        <v>#N/A</v>
      </c>
      <c r="AF67" s="526" t="e">
        <f ca="1">+IF(AND(ISNUMBER(OFFSET('Sanitation Data'!$F$4,0,10*ROW('Sanitation Data'!F61))),'Data Summary'!CU67="Yes"),100-OFFSET('Sanitation Data'!$F$4,0,10*ROW('Sanitation Data'!F61)),NA())</f>
        <v>#N/A</v>
      </c>
      <c r="AG67" s="526" t="e">
        <f ca="1">+IF(AND(ISNUMBER(OFFSET('Sanitation Data'!$F$6,0,10*ROW('Sanitation Data'!F61))),'Data Summary'!CV67="Yes"),OFFSET('Sanitation Data'!$F$6,0,10*ROW('Sanitation Data'!F61)),NA())</f>
        <v>#N/A</v>
      </c>
      <c r="AH67" s="526" t="e">
        <f ca="1">+IF(AND(ISNUMBER(OFFSET('Sanitation Data'!$F$10,0,10*ROW('Sanitation Data'!F61))),'Data Summary'!CW67="Yes"),OFFSET('Sanitation Data'!$F$10,0,10*ROW('Sanitation Data'!F61)),NA())</f>
        <v>#N/A</v>
      </c>
      <c r="AI67" s="526" t="e">
        <f ca="1">+IF(AND(ISNUMBER(OFFSET('Sanitation Data'!$F$11,0,10*ROW('Sanitation Data'!F61))),'Data Summary'!CX67="Yes"),OFFSET('Sanitation Data'!$F$11,0,10*ROW('Sanitation Data'!F61)),NA())</f>
        <v>#N/A</v>
      </c>
      <c r="AJ67" s="526" t="e">
        <f ca="1">+IF(AND(ISNUMBER(OFFSET('Sanitation Data'!$F$12,0,10*ROW('Sanitation Data'!F61))),'Data Summary'!CY67="Yes"),OFFSET('Sanitation Data'!$F$12,0,10*ROW('Sanitation Data'!F61)),NA())</f>
        <v>#N/A</v>
      </c>
      <c r="AK67" s="526" t="e">
        <f ca="1">+IF(AND(ISNUMBER(OFFSET('Sanitation Data'!$G$4,0,10*ROW('Sanitation Data'!G61))),'Data Summary'!CZ67="Yes"),100-OFFSET('Sanitation Data'!$G$4,0,10*ROW('Sanitation Data'!G61)),NA())</f>
        <v>#N/A</v>
      </c>
      <c r="AL67" s="526" t="e">
        <f ca="1">+IF(AND(ISNUMBER(OFFSET('Sanitation Data'!$G$6,0,10*ROW('Sanitation Data'!G61))),'Data Summary'!DA67="Yes"),OFFSET('Sanitation Data'!$G$6,0,10*ROW('Sanitation Data'!G61)),NA())</f>
        <v>#N/A</v>
      </c>
      <c r="AM67" s="526" t="e">
        <f ca="1">+IF(AND(ISNUMBER(OFFSET('Sanitation Data'!$G$10,0,10*ROW('Sanitation Data'!G61))),'Data Summary'!DB67="Yes"),OFFSET('Sanitation Data'!$G$10,0,10*ROW('Sanitation Data'!G61)),NA())</f>
        <v>#N/A</v>
      </c>
      <c r="AN67" s="526" t="e">
        <f ca="1">+IF(AND(ISNUMBER(OFFSET('Sanitation Data'!$G$11,0,10*ROW('Sanitation Data'!G61))),'Data Summary'!DC67="Yes"),OFFSET('Sanitation Data'!$G$11,0,10*ROW('Sanitation Data'!G61)),NA())</f>
        <v>#N/A</v>
      </c>
      <c r="AO67" s="526" t="e">
        <f ca="1">+IF(AND(ISNUMBER(OFFSET('Sanitation Data'!$G$12,0,10*ROW('Sanitation Data'!G61))),'Data Summary'!DD67="Yes"),OFFSET('Sanitation Data'!$G$12,0,10*ROW('Sanitation Data'!G61)),NA())</f>
        <v>#N/A</v>
      </c>
      <c r="AP67" s="526" t="e">
        <f ca="1">+IF(AND(ISNUMBER(OFFSET('Sanitation Data'!$H$4,0,10*ROW('Sanitation Data'!H61))),'Data Summary'!DE67="Yes"),100-OFFSET('Sanitation Data'!$H$4,0,10*ROW('Sanitation Data'!H61)),NA())</f>
        <v>#N/A</v>
      </c>
      <c r="AQ67" s="526" t="e">
        <f ca="1">+IF(AND(ISNUMBER(OFFSET('Sanitation Data'!$H$6,0,10*ROW('Sanitation Data'!H61))),'Data Summary'!DF67="Yes"),OFFSET('Sanitation Data'!$H$6,0,10*ROW('Sanitation Data'!H61)),NA())</f>
        <v>#N/A</v>
      </c>
      <c r="AR67" s="526" t="e">
        <f ca="1">+IF(AND(ISNUMBER(OFFSET('Sanitation Data'!$H$10,0,10*ROW('Sanitation Data'!H61))),'Data Summary'!DG67="Yes"),OFFSET('Sanitation Data'!$H$10,0,10*ROW('Sanitation Data'!H61)),NA())</f>
        <v>#N/A</v>
      </c>
      <c r="AS67" s="526" t="e">
        <f ca="1">+IF(AND(ISNUMBER(OFFSET('Sanitation Data'!$H$11,0,10*ROW('Sanitation Data'!H61))),'Data Summary'!DH67="Yes"),OFFSET('Sanitation Data'!$H$11,0,10*ROW('Sanitation Data'!H61)),NA())</f>
        <v>#N/A</v>
      </c>
      <c r="AT67" s="526" t="e">
        <f ca="1">+IF(AND(ISNUMBER(OFFSET('Sanitation Data'!$H$12,0,10*ROW('Sanitation Data'!H61))),'Data Summary'!DI67="Yes"),OFFSET('Sanitation Data'!$H$12,0,10*ROW('Sanitation Data'!H61)),NA())</f>
        <v>#N/A</v>
      </c>
      <c r="AU67" s="526" t="e">
        <f ca="1">+IF(AND(ISNUMBER(OFFSET('Sanitation Data'!$I$4,0,10*ROW('Sanitation Data'!I61))),'Data Summary'!DJ67="Yes"),100-OFFSET('Sanitation Data'!$I$4,0,10*ROW('Sanitation Data'!I61)),NA())</f>
        <v>#N/A</v>
      </c>
      <c r="AV67" s="526" t="e">
        <f ca="1">+IF(AND(ISNUMBER(OFFSET('Sanitation Data'!$I$6,0,10*ROW('Sanitation Data'!I61))),'Data Summary'!DK67="Yes"),OFFSET('Sanitation Data'!$I$6,0,10*ROW('Sanitation Data'!I61)),NA())</f>
        <v>#N/A</v>
      </c>
      <c r="AW67" s="526" t="e">
        <f ca="1">+IF(AND(ISNUMBER(OFFSET('Sanitation Data'!$I$10,0,10*ROW('Sanitation Data'!I61))),'Data Summary'!DL67="Yes"),OFFSET('Sanitation Data'!$I$10,0,10*ROW('Sanitation Data'!I61)),NA())</f>
        <v>#N/A</v>
      </c>
      <c r="AX67" s="526" t="e">
        <f ca="1">+IF(AND(ISNUMBER(OFFSET('Sanitation Data'!$I$11,0,10*ROW('Sanitation Data'!I61))),'Data Summary'!DM67="Yes"),OFFSET('Sanitation Data'!$I$11,0,10*ROW('Sanitation Data'!I61)),NA())</f>
        <v>#N/A</v>
      </c>
      <c r="AY67" s="526" t="e">
        <f ca="1">+IF(AND(ISNUMBER(OFFSET('Sanitation Data'!$I$12,0,10*ROW('Sanitation Data'!I61))),'Data Summary'!DN67="Yes"),OFFSET('Sanitation Data'!$I$12,0,10*ROW('Sanitation Data'!I61)),NA())</f>
        <v>#N/A</v>
      </c>
      <c r="AZ67" s="527" t="e">
        <f ca="1">+IF(AND(ISNUMBER(OFFSET('Hygiene Data'!$D$5,0,10*ROW('Hygiene Data'!D61))),'Data Summary'!DO67="Yes"),OFFSET('Hygiene Data'!$D$5,0,10*ROW('Hygiene Data'!D61)),NA())</f>
        <v>#N/A</v>
      </c>
      <c r="BA67" s="527" t="e">
        <f ca="1">+IF(AND(ISNUMBER(OFFSET('Hygiene Data'!$D$7,0,10*ROW('Hygiene Data'!D61))),'Data Summary'!DP67="Yes"),OFFSET('Hygiene Data'!$D$7,0,10*ROW('Hygiene Data'!D61)),NA())</f>
        <v>#N/A</v>
      </c>
      <c r="BB67" s="527" t="e">
        <f ca="1">+IF(AND(ISNUMBER(OFFSET('Hygiene Data'!$D$9,0,10*ROW('Hygiene Data'!D61))),'Data Summary'!DQ67="Yes"),OFFSET('Hygiene Data'!$D$9,0,10*ROW('Hygiene Data'!D61)),NA())</f>
        <v>#N/A</v>
      </c>
      <c r="BC67" s="527" t="e">
        <f ca="1">+IF(AND(ISNUMBER(OFFSET('Hygiene Data'!$E$5,0,10*ROW('Hygiene Data'!E61))),'Data Summary'!DR67="Yes"),OFFSET('Hygiene Data'!$E$5,0,10*ROW('Hygiene Data'!E61)),NA())</f>
        <v>#N/A</v>
      </c>
      <c r="BD67" s="527" t="e">
        <f ca="1">+IF(AND(ISNUMBER(OFFSET('Hygiene Data'!$E$7,0,10*ROW('Hygiene Data'!E61))),'Data Summary'!DS67="Yes"),OFFSET('Hygiene Data'!$E$7,0,10*ROW('Hygiene Data'!E61)),NA())</f>
        <v>#N/A</v>
      </c>
      <c r="BE67" s="527" t="e">
        <f ca="1">+IF(AND(ISNUMBER(OFFSET('Hygiene Data'!$E$9,0,10*ROW('Hygiene Data'!E61))),'Data Summary'!DT67="Yes"),OFFSET('Hygiene Data'!$E$9,0,10*ROW('Hygiene Data'!E61)),NA())</f>
        <v>#N/A</v>
      </c>
      <c r="BF67" s="527" t="e">
        <f ca="1">+IF(AND(ISNUMBER(OFFSET('Hygiene Data'!$F$5,0,10*ROW('Hygiene Data'!F61))),'Data Summary'!DU67="Yes"),OFFSET('Hygiene Data'!$F$5,0,10*ROW('Hygiene Data'!F61)),NA())</f>
        <v>#N/A</v>
      </c>
      <c r="BG67" s="527" t="e">
        <f ca="1">+IF(AND(ISNUMBER(OFFSET('Hygiene Data'!$F$7,0,10*ROW('Hygiene Data'!F61))),'Data Summary'!DV67="Yes"),OFFSET('Hygiene Data'!$F$7,0,10*ROW('Hygiene Data'!F61)),NA())</f>
        <v>#N/A</v>
      </c>
      <c r="BH67" s="527" t="e">
        <f ca="1">+IF(AND(ISNUMBER(OFFSET('Hygiene Data'!$F$9,0,10*ROW('Hygiene Data'!F61))),'Data Summary'!DW67="Yes"),OFFSET('Hygiene Data'!$F$9,0,10*ROW('Hygiene Data'!F61)),NA())</f>
        <v>#N/A</v>
      </c>
      <c r="BI67" s="527" t="e">
        <f ca="1">+IF(AND(ISNUMBER(OFFSET('Hygiene Data'!$G$5,0,10*ROW('Hygiene Data'!G61))),'Data Summary'!DX67="Yes"),OFFSET('Hygiene Data'!$G$5,0,10*ROW('Hygiene Data'!G61)),NA())</f>
        <v>#N/A</v>
      </c>
      <c r="BJ67" s="527" t="e">
        <f ca="1">+IF(AND(ISNUMBER(OFFSET('Hygiene Data'!$G$7,0,10*ROW('Hygiene Data'!G61))),'Data Summary'!DY67="Yes"),OFFSET('Hygiene Data'!$G$7,0,10*ROW('Hygiene Data'!G61)),NA())</f>
        <v>#N/A</v>
      </c>
      <c r="BK67" s="527" t="e">
        <f ca="1">+IF(AND(ISNUMBER(OFFSET('Hygiene Data'!$G$9,0,10*ROW('Hygiene Data'!G61))),'Data Summary'!DZ67="Yes"),OFFSET('Hygiene Data'!$G$9,0,10*ROW('Hygiene Data'!G61)),NA())</f>
        <v>#N/A</v>
      </c>
      <c r="BL67" s="527" t="e">
        <f ca="1">+IF(AND(ISNUMBER(OFFSET('Hygiene Data'!$H$5,0,10*ROW('Hygiene Data'!H61))),'Data Summary'!EA67="Yes"),OFFSET('Hygiene Data'!$H$5,0,10*ROW('Hygiene Data'!H61)),NA())</f>
        <v>#N/A</v>
      </c>
      <c r="BM67" s="527" t="e">
        <f ca="1">+IF(AND(ISNUMBER(OFFSET('Hygiene Data'!$H$7,0,10*ROW('Hygiene Data'!H61))),'Data Summary'!EB67="Yes"),OFFSET('Hygiene Data'!$H$7,0,10*ROW('Hygiene Data'!H61)),NA())</f>
        <v>#N/A</v>
      </c>
      <c r="BN67" s="527" t="e">
        <f ca="1">+IF(AND(ISNUMBER(OFFSET('Hygiene Data'!$H$9,0,10*ROW('Hygiene Data'!H61))),'Data Summary'!EC67="Yes"),OFFSET('Hygiene Data'!$H$9,0,10*ROW('Hygiene Data'!H61)),NA())</f>
        <v>#N/A</v>
      </c>
      <c r="BO67" s="527" t="e">
        <f ca="1">+IF(AND(ISNUMBER(OFFSET('Hygiene Data'!$I$5,0,10*ROW('Hygiene Data'!I61))),'Data Summary'!ED67="Yes"),OFFSET('Hygiene Data'!$I$5,0,10*ROW('Hygiene Data'!I61)),NA())</f>
        <v>#N/A</v>
      </c>
      <c r="BP67" s="527" t="e">
        <f ca="1">+IF(AND(ISNUMBER(OFFSET('Hygiene Data'!$I$7,0,10*ROW('Hygiene Data'!I61))),'Data Summary'!EE67="Yes"),OFFSET('Hygiene Data'!$I$7,0,10*ROW('Hygiene Data'!I61)),NA())</f>
        <v>#N/A</v>
      </c>
      <c r="BQ67" s="527" t="e">
        <f ca="1">+IF(AND(ISNUMBER(OFFSET('Hygiene Data'!$I$9,0,10*ROW('Hygiene Data'!I61))),'Data Summary'!EF67="Yes"),OFFSET('Hygiene Data'!$I$9,0,10*ROW('Hygiene Data'!I61)),NA())</f>
        <v>#N/A</v>
      </c>
    </row>
    <row r="68" spans="1:69" x14ac:dyDescent="0.25">
      <c r="A68" s="523" t="e">
        <f ca="1">+RIGHT('Data Summary'!A68,LEN('Data Summary'!A68)-9)</f>
        <v>#VALUE!</v>
      </c>
      <c r="B68" s="497" t="str">
        <f ca="1">+IF(ISTEXT('Data Summary'!B68),'Data Summary'!B68,"")</f>
        <v/>
      </c>
      <c r="C68" s="524" t="e">
        <f ca="1">+VALUE('Data Summary'!C68)</f>
        <v>#VALUE!</v>
      </c>
      <c r="D68" s="525" t="e">
        <f ca="1">+IF(AND(ISNUMBER(OFFSET('Water Data'!$D$4,0,10*ROW('Water Data'!D62))),'Data Summary'!BS68="Yes"),100-OFFSET('Water Data'!$D$4,0,10*ROW('Water Data'!D62)),NA())</f>
        <v>#N/A</v>
      </c>
      <c r="E68" s="525" t="e">
        <f ca="1">+IF(AND(ISNUMBER(OFFSET('Water Data'!$D$6,0,10*ROW('Water Data'!D62))),'Data Summary'!BT68="Yes"),OFFSET('Water Data'!$D$6,0,10*ROW('Water Data'!D62)),NA())</f>
        <v>#N/A</v>
      </c>
      <c r="F68" s="525" t="e">
        <f ca="1">+IF(AND(ISNUMBER(OFFSET('Water Data'!$D$9,0,10*ROW('Water Data'!D62))),'Data Summary'!BU68="Yes"),OFFSET('Water Data'!$D$9,0,10*ROW('Water Data'!D62)),NA())</f>
        <v>#N/A</v>
      </c>
      <c r="G68" s="525" t="e">
        <f ca="1">+IF(AND(ISNUMBER(OFFSET('Water Data'!$E$4,0,10*ROW('Water Data'!E62))),'Data Summary'!BV68="Yes"),100-OFFSET('Water Data'!$E$4,0,10*ROW('Water Data'!E62)),NA())</f>
        <v>#N/A</v>
      </c>
      <c r="H68" s="525" t="e">
        <f ca="1">+IF(AND(ISNUMBER(OFFSET('Water Data'!$E$6,0,10*ROW('Water Data'!E62))),'Data Summary'!BW68="Yes"),OFFSET('Water Data'!$E$6,0,10*ROW('Water Data'!E62)),NA())</f>
        <v>#N/A</v>
      </c>
      <c r="I68" s="525" t="e">
        <f ca="1">+IF(AND(ISNUMBER(OFFSET('Water Data'!$E$9,0,10*ROW('Water Data'!E62))),'Data Summary'!BX68="Yes"),OFFSET('Water Data'!$E$9,0,10*ROW('Water Data'!E62)),NA())</f>
        <v>#N/A</v>
      </c>
      <c r="J68" s="525" t="e">
        <f ca="1">+IF(AND(ISNUMBER(OFFSET('Water Data'!$F$4,0,10*ROW('Water Data'!F62))),'Data Summary'!BY68="Yes"),100-OFFSET('Water Data'!$F$4,0,10*ROW('Water Data'!F62)),NA())</f>
        <v>#N/A</v>
      </c>
      <c r="K68" s="525" t="e">
        <f ca="1">+IF(AND(ISNUMBER(OFFSET('Water Data'!$F$6,0,10*ROW('Water Data'!F62))),'Data Summary'!BZ68="Yes"),OFFSET('Water Data'!$F$6,0,10*ROW('Water Data'!F62)),NA())</f>
        <v>#N/A</v>
      </c>
      <c r="L68" s="525" t="e">
        <f ca="1">+IF(AND(ISNUMBER(OFFSET('Water Data'!$F$9,0,10*ROW('Water Data'!F62))),'Data Summary'!CA68="Yes"),OFFSET('Water Data'!$F$9,0,10*ROW('Water Data'!F62)),NA())</f>
        <v>#N/A</v>
      </c>
      <c r="M68" s="525" t="e">
        <f ca="1">+IF(AND(ISNUMBER(OFFSET('Water Data'!$G$4,0,10*ROW('Water Data'!G62))),'Data Summary'!CB68="Yes"),100-OFFSET('Water Data'!$G$4,0,10*ROW('Water Data'!G62)),NA())</f>
        <v>#N/A</v>
      </c>
      <c r="N68" s="525" t="e">
        <f ca="1">+IF(AND(ISNUMBER(OFFSET('Water Data'!$G$6,0,10*ROW('Water Data'!G62))),'Data Summary'!CC68="Yes"),OFFSET('Water Data'!$G$6,0,10*ROW('Water Data'!G62)),NA())</f>
        <v>#N/A</v>
      </c>
      <c r="O68" s="525" t="e">
        <f ca="1">+IF(AND(ISNUMBER(OFFSET('Water Data'!$G$9,0,10*ROW('Water Data'!G62))),'Data Summary'!CD68="Yes"),OFFSET('Water Data'!$G$9,0,10*ROW('Water Data'!G62)),NA())</f>
        <v>#N/A</v>
      </c>
      <c r="P68" s="525" t="e">
        <f ca="1">+IF(AND(ISNUMBER(OFFSET('Water Data'!$H$4,0,10*ROW('Water Data'!H62))),'Data Summary'!CE68="Yes"),100-OFFSET('Water Data'!$H$4,0,10*ROW('Water Data'!H62)),NA())</f>
        <v>#N/A</v>
      </c>
      <c r="Q68" s="525" t="e">
        <f ca="1">+IF(AND(ISNUMBER(OFFSET('Water Data'!$H$6,0,10*ROW('Water Data'!H62))),'Data Summary'!CF68="Yes"),OFFSET('Water Data'!$H$6,0,10*ROW('Water Data'!H62)),NA())</f>
        <v>#N/A</v>
      </c>
      <c r="R68" s="525" t="e">
        <f ca="1">+IF(AND(ISNUMBER(OFFSET('Water Data'!$H$9,0,10*ROW('Water Data'!H62))),'Data Summary'!CG68="Yes"),OFFSET('Water Data'!$H$9,0,10*ROW('Water Data'!H62)),NA())</f>
        <v>#N/A</v>
      </c>
      <c r="S68" s="525" t="e">
        <f ca="1">+IF(AND(ISNUMBER(OFFSET('Water Data'!$I$4,0,10*ROW('Water Data'!I62))),'Data Summary'!CH68="Yes"),100-OFFSET('Water Data'!$I$4,0,10*ROW('Water Data'!I62)),NA())</f>
        <v>#N/A</v>
      </c>
      <c r="T68" s="525" t="e">
        <f ca="1">+IF(AND(ISNUMBER(OFFSET('Water Data'!$I$6,0,10*ROW('Water Data'!I62))),'Data Summary'!CI68="Yes"),OFFSET('Water Data'!$I$6,0,10*ROW('Water Data'!I62)),NA())</f>
        <v>#N/A</v>
      </c>
      <c r="U68" s="525" t="e">
        <f ca="1">+IF(AND(ISNUMBER(OFFSET('Water Data'!$I$9,0,10*ROW('Water Data'!I62))),'Data Summary'!CJ68="Yes"),OFFSET('Water Data'!$I$9,0,10*ROW('Water Data'!I62)),NA())</f>
        <v>#N/A</v>
      </c>
      <c r="V68" s="526" t="e">
        <f ca="1">+IF(AND(ISNUMBER(OFFSET('Sanitation Data'!$D$4,0,10*ROW('Sanitation Data'!D62))),'Data Summary'!CK68="Yes"),100-OFFSET('Sanitation Data'!$D$4,0,10*ROW('Sanitation Data'!D62)),NA())</f>
        <v>#N/A</v>
      </c>
      <c r="W68" s="526" t="e">
        <f ca="1">+IF(AND(ISNUMBER(OFFSET('Sanitation Data'!$D$6,0,10*ROW('Sanitation Data'!D62))),'Data Summary'!CL68="Yes"),OFFSET('Sanitation Data'!$D$6,0,10*ROW('Sanitation Data'!D62)),NA())</f>
        <v>#N/A</v>
      </c>
      <c r="X68" s="526" t="e">
        <f ca="1">+IF(AND(ISNUMBER(OFFSET('Sanitation Data'!$D$10,0,10*ROW('Sanitation Data'!D62))),'Data Summary'!CM68="Yes"),OFFSET('Sanitation Data'!$D$10,0,10*ROW('Sanitation Data'!D62)),NA())</f>
        <v>#N/A</v>
      </c>
      <c r="Y68" s="526" t="e">
        <f ca="1">+IF(AND(ISNUMBER(OFFSET('Sanitation Data'!$D$11,0,10*ROW('Sanitation Data'!D62))),'Data Summary'!CN68="Yes"),OFFSET('Sanitation Data'!$D$11,0,10*ROW('Sanitation Data'!D62)),NA())</f>
        <v>#N/A</v>
      </c>
      <c r="Z68" s="526" t="e">
        <f ca="1">+IF(AND(ISNUMBER(OFFSET('Sanitation Data'!$D$12,0,10*ROW('Sanitation Data'!D62))),'Data Summary'!CO68="Yes"),OFFSET('Sanitation Data'!$D$12,0,10*ROW('Sanitation Data'!D62)),NA())</f>
        <v>#N/A</v>
      </c>
      <c r="AA68" s="526" t="e">
        <f ca="1">+IF(AND(ISNUMBER(OFFSET('Sanitation Data'!$E$4,0,10*ROW('Sanitation Data'!E62))),'Data Summary'!CP68="Yes"),100-OFFSET('Sanitation Data'!$E$4,0,10*ROW('Sanitation Data'!E62)),NA())</f>
        <v>#N/A</v>
      </c>
      <c r="AB68" s="526" t="e">
        <f ca="1">+IF(AND(ISNUMBER(OFFSET('Sanitation Data'!$E$6,0,10*ROW('Sanitation Data'!E62))),'Data Summary'!CQ68="Yes"),OFFSET('Sanitation Data'!$E$6,0,10*ROW('Sanitation Data'!E62)),NA())</f>
        <v>#N/A</v>
      </c>
      <c r="AC68" s="526" t="e">
        <f ca="1">+IF(AND(ISNUMBER(OFFSET('Sanitation Data'!$E$10,0,10*ROW('Sanitation Data'!E62))),'Data Summary'!CR68="Yes"),OFFSET('Sanitation Data'!$E$10,0,10*ROW('Sanitation Data'!E62)),NA())</f>
        <v>#N/A</v>
      </c>
      <c r="AD68" s="526" t="e">
        <f ca="1">+IF(AND(ISNUMBER(OFFSET('Sanitation Data'!$E$11,0,10*ROW('Sanitation Data'!E62))),'Data Summary'!CS68="Yes"),OFFSET('Sanitation Data'!$E$11,0,10*ROW('Sanitation Data'!E62)),NA())</f>
        <v>#N/A</v>
      </c>
      <c r="AE68" s="526" t="e">
        <f ca="1">+IF(AND(ISNUMBER(OFFSET('Sanitation Data'!$E$12,0,10*ROW('Sanitation Data'!E62))),'Data Summary'!CT68="Yes"),OFFSET('Sanitation Data'!$E$12,0,10*ROW('Sanitation Data'!E62)),NA())</f>
        <v>#N/A</v>
      </c>
      <c r="AF68" s="526" t="e">
        <f ca="1">+IF(AND(ISNUMBER(OFFSET('Sanitation Data'!$F$4,0,10*ROW('Sanitation Data'!F62))),'Data Summary'!CU68="Yes"),100-OFFSET('Sanitation Data'!$F$4,0,10*ROW('Sanitation Data'!F62)),NA())</f>
        <v>#N/A</v>
      </c>
      <c r="AG68" s="526" t="e">
        <f ca="1">+IF(AND(ISNUMBER(OFFSET('Sanitation Data'!$F$6,0,10*ROW('Sanitation Data'!F62))),'Data Summary'!CV68="Yes"),OFFSET('Sanitation Data'!$F$6,0,10*ROW('Sanitation Data'!F62)),NA())</f>
        <v>#N/A</v>
      </c>
      <c r="AH68" s="526" t="e">
        <f ca="1">+IF(AND(ISNUMBER(OFFSET('Sanitation Data'!$F$10,0,10*ROW('Sanitation Data'!F62))),'Data Summary'!CW68="Yes"),OFFSET('Sanitation Data'!$F$10,0,10*ROW('Sanitation Data'!F62)),NA())</f>
        <v>#N/A</v>
      </c>
      <c r="AI68" s="526" t="e">
        <f ca="1">+IF(AND(ISNUMBER(OFFSET('Sanitation Data'!$F$11,0,10*ROW('Sanitation Data'!F62))),'Data Summary'!CX68="Yes"),OFFSET('Sanitation Data'!$F$11,0,10*ROW('Sanitation Data'!F62)),NA())</f>
        <v>#N/A</v>
      </c>
      <c r="AJ68" s="526" t="e">
        <f ca="1">+IF(AND(ISNUMBER(OFFSET('Sanitation Data'!$F$12,0,10*ROW('Sanitation Data'!F62))),'Data Summary'!CY68="Yes"),OFFSET('Sanitation Data'!$F$12,0,10*ROW('Sanitation Data'!F62)),NA())</f>
        <v>#N/A</v>
      </c>
      <c r="AK68" s="526" t="e">
        <f ca="1">+IF(AND(ISNUMBER(OFFSET('Sanitation Data'!$G$4,0,10*ROW('Sanitation Data'!G62))),'Data Summary'!CZ68="Yes"),100-OFFSET('Sanitation Data'!$G$4,0,10*ROW('Sanitation Data'!G62)),NA())</f>
        <v>#N/A</v>
      </c>
      <c r="AL68" s="526" t="e">
        <f ca="1">+IF(AND(ISNUMBER(OFFSET('Sanitation Data'!$G$6,0,10*ROW('Sanitation Data'!G62))),'Data Summary'!DA68="Yes"),OFFSET('Sanitation Data'!$G$6,0,10*ROW('Sanitation Data'!G62)),NA())</f>
        <v>#N/A</v>
      </c>
      <c r="AM68" s="526" t="e">
        <f ca="1">+IF(AND(ISNUMBER(OFFSET('Sanitation Data'!$G$10,0,10*ROW('Sanitation Data'!G62))),'Data Summary'!DB68="Yes"),OFFSET('Sanitation Data'!$G$10,0,10*ROW('Sanitation Data'!G62)),NA())</f>
        <v>#N/A</v>
      </c>
      <c r="AN68" s="526" t="e">
        <f ca="1">+IF(AND(ISNUMBER(OFFSET('Sanitation Data'!$G$11,0,10*ROW('Sanitation Data'!G62))),'Data Summary'!DC68="Yes"),OFFSET('Sanitation Data'!$G$11,0,10*ROW('Sanitation Data'!G62)),NA())</f>
        <v>#N/A</v>
      </c>
      <c r="AO68" s="526" t="e">
        <f ca="1">+IF(AND(ISNUMBER(OFFSET('Sanitation Data'!$G$12,0,10*ROW('Sanitation Data'!G62))),'Data Summary'!DD68="Yes"),OFFSET('Sanitation Data'!$G$12,0,10*ROW('Sanitation Data'!G62)),NA())</f>
        <v>#N/A</v>
      </c>
      <c r="AP68" s="526" t="e">
        <f ca="1">+IF(AND(ISNUMBER(OFFSET('Sanitation Data'!$H$4,0,10*ROW('Sanitation Data'!H62))),'Data Summary'!DE68="Yes"),100-OFFSET('Sanitation Data'!$H$4,0,10*ROW('Sanitation Data'!H62)),NA())</f>
        <v>#N/A</v>
      </c>
      <c r="AQ68" s="526" t="e">
        <f ca="1">+IF(AND(ISNUMBER(OFFSET('Sanitation Data'!$H$6,0,10*ROW('Sanitation Data'!H62))),'Data Summary'!DF68="Yes"),OFFSET('Sanitation Data'!$H$6,0,10*ROW('Sanitation Data'!H62)),NA())</f>
        <v>#N/A</v>
      </c>
      <c r="AR68" s="526" t="e">
        <f ca="1">+IF(AND(ISNUMBER(OFFSET('Sanitation Data'!$H$10,0,10*ROW('Sanitation Data'!H62))),'Data Summary'!DG68="Yes"),OFFSET('Sanitation Data'!$H$10,0,10*ROW('Sanitation Data'!H62)),NA())</f>
        <v>#N/A</v>
      </c>
      <c r="AS68" s="526" t="e">
        <f ca="1">+IF(AND(ISNUMBER(OFFSET('Sanitation Data'!$H$11,0,10*ROW('Sanitation Data'!H62))),'Data Summary'!DH68="Yes"),OFFSET('Sanitation Data'!$H$11,0,10*ROW('Sanitation Data'!H62)),NA())</f>
        <v>#N/A</v>
      </c>
      <c r="AT68" s="526" t="e">
        <f ca="1">+IF(AND(ISNUMBER(OFFSET('Sanitation Data'!$H$12,0,10*ROW('Sanitation Data'!H62))),'Data Summary'!DI68="Yes"),OFFSET('Sanitation Data'!$H$12,0,10*ROW('Sanitation Data'!H62)),NA())</f>
        <v>#N/A</v>
      </c>
      <c r="AU68" s="526" t="e">
        <f ca="1">+IF(AND(ISNUMBER(OFFSET('Sanitation Data'!$I$4,0,10*ROW('Sanitation Data'!I62))),'Data Summary'!DJ68="Yes"),100-OFFSET('Sanitation Data'!$I$4,0,10*ROW('Sanitation Data'!I62)),NA())</f>
        <v>#N/A</v>
      </c>
      <c r="AV68" s="526" t="e">
        <f ca="1">+IF(AND(ISNUMBER(OFFSET('Sanitation Data'!$I$6,0,10*ROW('Sanitation Data'!I62))),'Data Summary'!DK68="Yes"),OFFSET('Sanitation Data'!$I$6,0,10*ROW('Sanitation Data'!I62)),NA())</f>
        <v>#N/A</v>
      </c>
      <c r="AW68" s="526" t="e">
        <f ca="1">+IF(AND(ISNUMBER(OFFSET('Sanitation Data'!$I$10,0,10*ROW('Sanitation Data'!I62))),'Data Summary'!DL68="Yes"),OFFSET('Sanitation Data'!$I$10,0,10*ROW('Sanitation Data'!I62)),NA())</f>
        <v>#N/A</v>
      </c>
      <c r="AX68" s="526" t="e">
        <f ca="1">+IF(AND(ISNUMBER(OFFSET('Sanitation Data'!$I$11,0,10*ROW('Sanitation Data'!I62))),'Data Summary'!DM68="Yes"),OFFSET('Sanitation Data'!$I$11,0,10*ROW('Sanitation Data'!I62)),NA())</f>
        <v>#N/A</v>
      </c>
      <c r="AY68" s="526" t="e">
        <f ca="1">+IF(AND(ISNUMBER(OFFSET('Sanitation Data'!$I$12,0,10*ROW('Sanitation Data'!I62))),'Data Summary'!DN68="Yes"),OFFSET('Sanitation Data'!$I$12,0,10*ROW('Sanitation Data'!I62)),NA())</f>
        <v>#N/A</v>
      </c>
      <c r="AZ68" s="527" t="e">
        <f ca="1">+IF(AND(ISNUMBER(OFFSET('Hygiene Data'!$D$5,0,10*ROW('Hygiene Data'!D62))),'Data Summary'!DO68="Yes"),OFFSET('Hygiene Data'!$D$5,0,10*ROW('Hygiene Data'!D62)),NA())</f>
        <v>#N/A</v>
      </c>
      <c r="BA68" s="527" t="e">
        <f ca="1">+IF(AND(ISNUMBER(OFFSET('Hygiene Data'!$D$7,0,10*ROW('Hygiene Data'!D62))),'Data Summary'!DP68="Yes"),OFFSET('Hygiene Data'!$D$7,0,10*ROW('Hygiene Data'!D62)),NA())</f>
        <v>#N/A</v>
      </c>
      <c r="BB68" s="527" t="e">
        <f ca="1">+IF(AND(ISNUMBER(OFFSET('Hygiene Data'!$D$9,0,10*ROW('Hygiene Data'!D62))),'Data Summary'!DQ68="Yes"),OFFSET('Hygiene Data'!$D$9,0,10*ROW('Hygiene Data'!D62)),NA())</f>
        <v>#N/A</v>
      </c>
      <c r="BC68" s="527" t="e">
        <f ca="1">+IF(AND(ISNUMBER(OFFSET('Hygiene Data'!$E$5,0,10*ROW('Hygiene Data'!E62))),'Data Summary'!DR68="Yes"),OFFSET('Hygiene Data'!$E$5,0,10*ROW('Hygiene Data'!E62)),NA())</f>
        <v>#N/A</v>
      </c>
      <c r="BD68" s="527" t="e">
        <f ca="1">+IF(AND(ISNUMBER(OFFSET('Hygiene Data'!$E$7,0,10*ROW('Hygiene Data'!E62))),'Data Summary'!DS68="Yes"),OFFSET('Hygiene Data'!$E$7,0,10*ROW('Hygiene Data'!E62)),NA())</f>
        <v>#N/A</v>
      </c>
      <c r="BE68" s="527" t="e">
        <f ca="1">+IF(AND(ISNUMBER(OFFSET('Hygiene Data'!$E$9,0,10*ROW('Hygiene Data'!E62))),'Data Summary'!DT68="Yes"),OFFSET('Hygiene Data'!$E$9,0,10*ROW('Hygiene Data'!E62)),NA())</f>
        <v>#N/A</v>
      </c>
      <c r="BF68" s="527" t="e">
        <f ca="1">+IF(AND(ISNUMBER(OFFSET('Hygiene Data'!$F$5,0,10*ROW('Hygiene Data'!F62))),'Data Summary'!DU68="Yes"),OFFSET('Hygiene Data'!$F$5,0,10*ROW('Hygiene Data'!F62)),NA())</f>
        <v>#N/A</v>
      </c>
      <c r="BG68" s="527" t="e">
        <f ca="1">+IF(AND(ISNUMBER(OFFSET('Hygiene Data'!$F$7,0,10*ROW('Hygiene Data'!F62))),'Data Summary'!DV68="Yes"),OFFSET('Hygiene Data'!$F$7,0,10*ROW('Hygiene Data'!F62)),NA())</f>
        <v>#N/A</v>
      </c>
      <c r="BH68" s="527" t="e">
        <f ca="1">+IF(AND(ISNUMBER(OFFSET('Hygiene Data'!$F$9,0,10*ROW('Hygiene Data'!F62))),'Data Summary'!DW68="Yes"),OFFSET('Hygiene Data'!$F$9,0,10*ROW('Hygiene Data'!F62)),NA())</f>
        <v>#N/A</v>
      </c>
      <c r="BI68" s="527" t="e">
        <f ca="1">+IF(AND(ISNUMBER(OFFSET('Hygiene Data'!$G$5,0,10*ROW('Hygiene Data'!G62))),'Data Summary'!DX68="Yes"),OFFSET('Hygiene Data'!$G$5,0,10*ROW('Hygiene Data'!G62)),NA())</f>
        <v>#N/A</v>
      </c>
      <c r="BJ68" s="527" t="e">
        <f ca="1">+IF(AND(ISNUMBER(OFFSET('Hygiene Data'!$G$7,0,10*ROW('Hygiene Data'!G62))),'Data Summary'!DY68="Yes"),OFFSET('Hygiene Data'!$G$7,0,10*ROW('Hygiene Data'!G62)),NA())</f>
        <v>#N/A</v>
      </c>
      <c r="BK68" s="527" t="e">
        <f ca="1">+IF(AND(ISNUMBER(OFFSET('Hygiene Data'!$G$9,0,10*ROW('Hygiene Data'!G62))),'Data Summary'!DZ68="Yes"),OFFSET('Hygiene Data'!$G$9,0,10*ROW('Hygiene Data'!G62)),NA())</f>
        <v>#N/A</v>
      </c>
      <c r="BL68" s="527" t="e">
        <f ca="1">+IF(AND(ISNUMBER(OFFSET('Hygiene Data'!$H$5,0,10*ROW('Hygiene Data'!H62))),'Data Summary'!EA68="Yes"),OFFSET('Hygiene Data'!$H$5,0,10*ROW('Hygiene Data'!H62)),NA())</f>
        <v>#N/A</v>
      </c>
      <c r="BM68" s="527" t="e">
        <f ca="1">+IF(AND(ISNUMBER(OFFSET('Hygiene Data'!$H$7,0,10*ROW('Hygiene Data'!H62))),'Data Summary'!EB68="Yes"),OFFSET('Hygiene Data'!$H$7,0,10*ROW('Hygiene Data'!H62)),NA())</f>
        <v>#N/A</v>
      </c>
      <c r="BN68" s="527" t="e">
        <f ca="1">+IF(AND(ISNUMBER(OFFSET('Hygiene Data'!$H$9,0,10*ROW('Hygiene Data'!H62))),'Data Summary'!EC68="Yes"),OFFSET('Hygiene Data'!$H$9,0,10*ROW('Hygiene Data'!H62)),NA())</f>
        <v>#N/A</v>
      </c>
      <c r="BO68" s="527" t="e">
        <f ca="1">+IF(AND(ISNUMBER(OFFSET('Hygiene Data'!$I$5,0,10*ROW('Hygiene Data'!I62))),'Data Summary'!ED68="Yes"),OFFSET('Hygiene Data'!$I$5,0,10*ROW('Hygiene Data'!I62)),NA())</f>
        <v>#N/A</v>
      </c>
      <c r="BP68" s="527" t="e">
        <f ca="1">+IF(AND(ISNUMBER(OFFSET('Hygiene Data'!$I$7,0,10*ROW('Hygiene Data'!I62))),'Data Summary'!EE68="Yes"),OFFSET('Hygiene Data'!$I$7,0,10*ROW('Hygiene Data'!I62)),NA())</f>
        <v>#N/A</v>
      </c>
      <c r="BQ68" s="527" t="e">
        <f ca="1">+IF(AND(ISNUMBER(OFFSET('Hygiene Data'!$I$9,0,10*ROW('Hygiene Data'!I62))),'Data Summary'!EF68="Yes"),OFFSET('Hygiene Data'!$I$9,0,10*ROW('Hygiene Data'!I62)),NA())</f>
        <v>#N/A</v>
      </c>
    </row>
    <row r="69" spans="1:69" x14ac:dyDescent="0.25">
      <c r="A69" s="523" t="e">
        <f ca="1">+RIGHT('Data Summary'!A69,LEN('Data Summary'!A69)-9)</f>
        <v>#VALUE!</v>
      </c>
      <c r="B69" s="497" t="str">
        <f ca="1">+IF(ISTEXT('Data Summary'!B69),'Data Summary'!B69,"")</f>
        <v/>
      </c>
      <c r="C69" s="524" t="e">
        <f ca="1">+VALUE('Data Summary'!C69)</f>
        <v>#VALUE!</v>
      </c>
      <c r="D69" s="525" t="e">
        <f ca="1">+IF(AND(ISNUMBER(OFFSET('Water Data'!$D$4,0,10*ROW('Water Data'!D63))),'Data Summary'!BS69="Yes"),100-OFFSET('Water Data'!$D$4,0,10*ROW('Water Data'!D63)),NA())</f>
        <v>#N/A</v>
      </c>
      <c r="E69" s="525" t="e">
        <f ca="1">+IF(AND(ISNUMBER(OFFSET('Water Data'!$D$6,0,10*ROW('Water Data'!D63))),'Data Summary'!BT69="Yes"),OFFSET('Water Data'!$D$6,0,10*ROW('Water Data'!D63)),NA())</f>
        <v>#N/A</v>
      </c>
      <c r="F69" s="525" t="e">
        <f ca="1">+IF(AND(ISNUMBER(OFFSET('Water Data'!$D$9,0,10*ROW('Water Data'!D63))),'Data Summary'!BU69="Yes"),OFFSET('Water Data'!$D$9,0,10*ROW('Water Data'!D63)),NA())</f>
        <v>#N/A</v>
      </c>
      <c r="G69" s="525" t="e">
        <f ca="1">+IF(AND(ISNUMBER(OFFSET('Water Data'!$E$4,0,10*ROW('Water Data'!E63))),'Data Summary'!BV69="Yes"),100-OFFSET('Water Data'!$E$4,0,10*ROW('Water Data'!E63)),NA())</f>
        <v>#N/A</v>
      </c>
      <c r="H69" s="525" t="e">
        <f ca="1">+IF(AND(ISNUMBER(OFFSET('Water Data'!$E$6,0,10*ROW('Water Data'!E63))),'Data Summary'!BW69="Yes"),OFFSET('Water Data'!$E$6,0,10*ROW('Water Data'!E63)),NA())</f>
        <v>#N/A</v>
      </c>
      <c r="I69" s="525" t="e">
        <f ca="1">+IF(AND(ISNUMBER(OFFSET('Water Data'!$E$9,0,10*ROW('Water Data'!E63))),'Data Summary'!BX69="Yes"),OFFSET('Water Data'!$E$9,0,10*ROW('Water Data'!E63)),NA())</f>
        <v>#N/A</v>
      </c>
      <c r="J69" s="525" t="e">
        <f ca="1">+IF(AND(ISNUMBER(OFFSET('Water Data'!$F$4,0,10*ROW('Water Data'!F63))),'Data Summary'!BY69="Yes"),100-OFFSET('Water Data'!$F$4,0,10*ROW('Water Data'!F63)),NA())</f>
        <v>#N/A</v>
      </c>
      <c r="K69" s="525" t="e">
        <f ca="1">+IF(AND(ISNUMBER(OFFSET('Water Data'!$F$6,0,10*ROW('Water Data'!F63))),'Data Summary'!BZ69="Yes"),OFFSET('Water Data'!$F$6,0,10*ROW('Water Data'!F63)),NA())</f>
        <v>#N/A</v>
      </c>
      <c r="L69" s="525" t="e">
        <f ca="1">+IF(AND(ISNUMBER(OFFSET('Water Data'!$F$9,0,10*ROW('Water Data'!F63))),'Data Summary'!CA69="Yes"),OFFSET('Water Data'!$F$9,0,10*ROW('Water Data'!F63)),NA())</f>
        <v>#N/A</v>
      </c>
      <c r="M69" s="525" t="e">
        <f ca="1">+IF(AND(ISNUMBER(OFFSET('Water Data'!$G$4,0,10*ROW('Water Data'!G63))),'Data Summary'!CB69="Yes"),100-OFFSET('Water Data'!$G$4,0,10*ROW('Water Data'!G63)),NA())</f>
        <v>#N/A</v>
      </c>
      <c r="N69" s="525" t="e">
        <f ca="1">+IF(AND(ISNUMBER(OFFSET('Water Data'!$G$6,0,10*ROW('Water Data'!G63))),'Data Summary'!CC69="Yes"),OFFSET('Water Data'!$G$6,0,10*ROW('Water Data'!G63)),NA())</f>
        <v>#N/A</v>
      </c>
      <c r="O69" s="525" t="e">
        <f ca="1">+IF(AND(ISNUMBER(OFFSET('Water Data'!$G$9,0,10*ROW('Water Data'!G63))),'Data Summary'!CD69="Yes"),OFFSET('Water Data'!$G$9,0,10*ROW('Water Data'!G63)),NA())</f>
        <v>#N/A</v>
      </c>
      <c r="P69" s="525" t="e">
        <f ca="1">+IF(AND(ISNUMBER(OFFSET('Water Data'!$H$4,0,10*ROW('Water Data'!H63))),'Data Summary'!CE69="Yes"),100-OFFSET('Water Data'!$H$4,0,10*ROW('Water Data'!H63)),NA())</f>
        <v>#N/A</v>
      </c>
      <c r="Q69" s="525" t="e">
        <f ca="1">+IF(AND(ISNUMBER(OFFSET('Water Data'!$H$6,0,10*ROW('Water Data'!H63))),'Data Summary'!CF69="Yes"),OFFSET('Water Data'!$H$6,0,10*ROW('Water Data'!H63)),NA())</f>
        <v>#N/A</v>
      </c>
      <c r="R69" s="525" t="e">
        <f ca="1">+IF(AND(ISNUMBER(OFFSET('Water Data'!$H$9,0,10*ROW('Water Data'!H63))),'Data Summary'!CG69="Yes"),OFFSET('Water Data'!$H$9,0,10*ROW('Water Data'!H63)),NA())</f>
        <v>#N/A</v>
      </c>
      <c r="S69" s="525" t="e">
        <f ca="1">+IF(AND(ISNUMBER(OFFSET('Water Data'!$I$4,0,10*ROW('Water Data'!I63))),'Data Summary'!CH69="Yes"),100-OFFSET('Water Data'!$I$4,0,10*ROW('Water Data'!I63)),NA())</f>
        <v>#N/A</v>
      </c>
      <c r="T69" s="525" t="e">
        <f ca="1">+IF(AND(ISNUMBER(OFFSET('Water Data'!$I$6,0,10*ROW('Water Data'!I63))),'Data Summary'!CI69="Yes"),OFFSET('Water Data'!$I$6,0,10*ROW('Water Data'!I63)),NA())</f>
        <v>#N/A</v>
      </c>
      <c r="U69" s="525" t="e">
        <f ca="1">+IF(AND(ISNUMBER(OFFSET('Water Data'!$I$9,0,10*ROW('Water Data'!I63))),'Data Summary'!CJ69="Yes"),OFFSET('Water Data'!$I$9,0,10*ROW('Water Data'!I63)),NA())</f>
        <v>#N/A</v>
      </c>
      <c r="V69" s="526" t="e">
        <f ca="1">+IF(AND(ISNUMBER(OFFSET('Sanitation Data'!$D$4,0,10*ROW('Sanitation Data'!D63))),'Data Summary'!CK69="Yes"),100-OFFSET('Sanitation Data'!$D$4,0,10*ROW('Sanitation Data'!D63)),NA())</f>
        <v>#N/A</v>
      </c>
      <c r="W69" s="526" t="e">
        <f ca="1">+IF(AND(ISNUMBER(OFFSET('Sanitation Data'!$D$6,0,10*ROW('Sanitation Data'!D63))),'Data Summary'!CL69="Yes"),OFFSET('Sanitation Data'!$D$6,0,10*ROW('Sanitation Data'!D63)),NA())</f>
        <v>#N/A</v>
      </c>
      <c r="X69" s="526" t="e">
        <f ca="1">+IF(AND(ISNUMBER(OFFSET('Sanitation Data'!$D$10,0,10*ROW('Sanitation Data'!D63))),'Data Summary'!CM69="Yes"),OFFSET('Sanitation Data'!$D$10,0,10*ROW('Sanitation Data'!D63)),NA())</f>
        <v>#N/A</v>
      </c>
      <c r="Y69" s="526" t="e">
        <f ca="1">+IF(AND(ISNUMBER(OFFSET('Sanitation Data'!$D$11,0,10*ROW('Sanitation Data'!D63))),'Data Summary'!CN69="Yes"),OFFSET('Sanitation Data'!$D$11,0,10*ROW('Sanitation Data'!D63)),NA())</f>
        <v>#N/A</v>
      </c>
      <c r="Z69" s="526" t="e">
        <f ca="1">+IF(AND(ISNUMBER(OFFSET('Sanitation Data'!$D$12,0,10*ROW('Sanitation Data'!D63))),'Data Summary'!CO69="Yes"),OFFSET('Sanitation Data'!$D$12,0,10*ROW('Sanitation Data'!D63)),NA())</f>
        <v>#N/A</v>
      </c>
      <c r="AA69" s="526" t="e">
        <f ca="1">+IF(AND(ISNUMBER(OFFSET('Sanitation Data'!$E$4,0,10*ROW('Sanitation Data'!E63))),'Data Summary'!CP69="Yes"),100-OFFSET('Sanitation Data'!$E$4,0,10*ROW('Sanitation Data'!E63)),NA())</f>
        <v>#N/A</v>
      </c>
      <c r="AB69" s="526" t="e">
        <f ca="1">+IF(AND(ISNUMBER(OFFSET('Sanitation Data'!$E$6,0,10*ROW('Sanitation Data'!E63))),'Data Summary'!CQ69="Yes"),OFFSET('Sanitation Data'!$E$6,0,10*ROW('Sanitation Data'!E63)),NA())</f>
        <v>#N/A</v>
      </c>
      <c r="AC69" s="526" t="e">
        <f ca="1">+IF(AND(ISNUMBER(OFFSET('Sanitation Data'!$E$10,0,10*ROW('Sanitation Data'!E63))),'Data Summary'!CR69="Yes"),OFFSET('Sanitation Data'!$E$10,0,10*ROW('Sanitation Data'!E63)),NA())</f>
        <v>#N/A</v>
      </c>
      <c r="AD69" s="526" t="e">
        <f ca="1">+IF(AND(ISNUMBER(OFFSET('Sanitation Data'!$E$11,0,10*ROW('Sanitation Data'!E63))),'Data Summary'!CS69="Yes"),OFFSET('Sanitation Data'!$E$11,0,10*ROW('Sanitation Data'!E63)),NA())</f>
        <v>#N/A</v>
      </c>
      <c r="AE69" s="526" t="e">
        <f ca="1">+IF(AND(ISNUMBER(OFFSET('Sanitation Data'!$E$12,0,10*ROW('Sanitation Data'!E63))),'Data Summary'!CT69="Yes"),OFFSET('Sanitation Data'!$E$12,0,10*ROW('Sanitation Data'!E63)),NA())</f>
        <v>#N/A</v>
      </c>
      <c r="AF69" s="526" t="e">
        <f ca="1">+IF(AND(ISNUMBER(OFFSET('Sanitation Data'!$F$4,0,10*ROW('Sanitation Data'!F63))),'Data Summary'!CU69="Yes"),100-OFFSET('Sanitation Data'!$F$4,0,10*ROW('Sanitation Data'!F63)),NA())</f>
        <v>#N/A</v>
      </c>
      <c r="AG69" s="526" t="e">
        <f ca="1">+IF(AND(ISNUMBER(OFFSET('Sanitation Data'!$F$6,0,10*ROW('Sanitation Data'!F63))),'Data Summary'!CV69="Yes"),OFFSET('Sanitation Data'!$F$6,0,10*ROW('Sanitation Data'!F63)),NA())</f>
        <v>#N/A</v>
      </c>
      <c r="AH69" s="526" t="e">
        <f ca="1">+IF(AND(ISNUMBER(OFFSET('Sanitation Data'!$F$10,0,10*ROW('Sanitation Data'!F63))),'Data Summary'!CW69="Yes"),OFFSET('Sanitation Data'!$F$10,0,10*ROW('Sanitation Data'!F63)),NA())</f>
        <v>#N/A</v>
      </c>
      <c r="AI69" s="526" t="e">
        <f ca="1">+IF(AND(ISNUMBER(OFFSET('Sanitation Data'!$F$11,0,10*ROW('Sanitation Data'!F63))),'Data Summary'!CX69="Yes"),OFFSET('Sanitation Data'!$F$11,0,10*ROW('Sanitation Data'!F63)),NA())</f>
        <v>#N/A</v>
      </c>
      <c r="AJ69" s="526" t="e">
        <f ca="1">+IF(AND(ISNUMBER(OFFSET('Sanitation Data'!$F$12,0,10*ROW('Sanitation Data'!F63))),'Data Summary'!CY69="Yes"),OFFSET('Sanitation Data'!$F$12,0,10*ROW('Sanitation Data'!F63)),NA())</f>
        <v>#N/A</v>
      </c>
      <c r="AK69" s="526" t="e">
        <f ca="1">+IF(AND(ISNUMBER(OFFSET('Sanitation Data'!$G$4,0,10*ROW('Sanitation Data'!G63))),'Data Summary'!CZ69="Yes"),100-OFFSET('Sanitation Data'!$G$4,0,10*ROW('Sanitation Data'!G63)),NA())</f>
        <v>#N/A</v>
      </c>
      <c r="AL69" s="526" t="e">
        <f ca="1">+IF(AND(ISNUMBER(OFFSET('Sanitation Data'!$G$6,0,10*ROW('Sanitation Data'!G63))),'Data Summary'!DA69="Yes"),OFFSET('Sanitation Data'!$G$6,0,10*ROW('Sanitation Data'!G63)),NA())</f>
        <v>#N/A</v>
      </c>
      <c r="AM69" s="526" t="e">
        <f ca="1">+IF(AND(ISNUMBER(OFFSET('Sanitation Data'!$G$10,0,10*ROW('Sanitation Data'!G63))),'Data Summary'!DB69="Yes"),OFFSET('Sanitation Data'!$G$10,0,10*ROW('Sanitation Data'!G63)),NA())</f>
        <v>#N/A</v>
      </c>
      <c r="AN69" s="526" t="e">
        <f ca="1">+IF(AND(ISNUMBER(OFFSET('Sanitation Data'!$G$11,0,10*ROW('Sanitation Data'!G63))),'Data Summary'!DC69="Yes"),OFFSET('Sanitation Data'!$G$11,0,10*ROW('Sanitation Data'!G63)),NA())</f>
        <v>#N/A</v>
      </c>
      <c r="AO69" s="526" t="e">
        <f ca="1">+IF(AND(ISNUMBER(OFFSET('Sanitation Data'!$G$12,0,10*ROW('Sanitation Data'!G63))),'Data Summary'!DD69="Yes"),OFFSET('Sanitation Data'!$G$12,0,10*ROW('Sanitation Data'!G63)),NA())</f>
        <v>#N/A</v>
      </c>
      <c r="AP69" s="526" t="e">
        <f ca="1">+IF(AND(ISNUMBER(OFFSET('Sanitation Data'!$H$4,0,10*ROW('Sanitation Data'!H63))),'Data Summary'!DE69="Yes"),100-OFFSET('Sanitation Data'!$H$4,0,10*ROW('Sanitation Data'!H63)),NA())</f>
        <v>#N/A</v>
      </c>
      <c r="AQ69" s="526" t="e">
        <f ca="1">+IF(AND(ISNUMBER(OFFSET('Sanitation Data'!$H$6,0,10*ROW('Sanitation Data'!H63))),'Data Summary'!DF69="Yes"),OFFSET('Sanitation Data'!$H$6,0,10*ROW('Sanitation Data'!H63)),NA())</f>
        <v>#N/A</v>
      </c>
      <c r="AR69" s="526" t="e">
        <f ca="1">+IF(AND(ISNUMBER(OFFSET('Sanitation Data'!$H$10,0,10*ROW('Sanitation Data'!H63))),'Data Summary'!DG69="Yes"),OFFSET('Sanitation Data'!$H$10,0,10*ROW('Sanitation Data'!H63)),NA())</f>
        <v>#N/A</v>
      </c>
      <c r="AS69" s="526" t="e">
        <f ca="1">+IF(AND(ISNUMBER(OFFSET('Sanitation Data'!$H$11,0,10*ROW('Sanitation Data'!H63))),'Data Summary'!DH69="Yes"),OFFSET('Sanitation Data'!$H$11,0,10*ROW('Sanitation Data'!H63)),NA())</f>
        <v>#N/A</v>
      </c>
      <c r="AT69" s="526" t="e">
        <f ca="1">+IF(AND(ISNUMBER(OFFSET('Sanitation Data'!$H$12,0,10*ROW('Sanitation Data'!H63))),'Data Summary'!DI69="Yes"),OFFSET('Sanitation Data'!$H$12,0,10*ROW('Sanitation Data'!H63)),NA())</f>
        <v>#N/A</v>
      </c>
      <c r="AU69" s="526" t="e">
        <f ca="1">+IF(AND(ISNUMBER(OFFSET('Sanitation Data'!$I$4,0,10*ROW('Sanitation Data'!I63))),'Data Summary'!DJ69="Yes"),100-OFFSET('Sanitation Data'!$I$4,0,10*ROW('Sanitation Data'!I63)),NA())</f>
        <v>#N/A</v>
      </c>
      <c r="AV69" s="526" t="e">
        <f ca="1">+IF(AND(ISNUMBER(OFFSET('Sanitation Data'!$I$6,0,10*ROW('Sanitation Data'!I63))),'Data Summary'!DK69="Yes"),OFFSET('Sanitation Data'!$I$6,0,10*ROW('Sanitation Data'!I63)),NA())</f>
        <v>#N/A</v>
      </c>
      <c r="AW69" s="526" t="e">
        <f ca="1">+IF(AND(ISNUMBER(OFFSET('Sanitation Data'!$I$10,0,10*ROW('Sanitation Data'!I63))),'Data Summary'!DL69="Yes"),OFFSET('Sanitation Data'!$I$10,0,10*ROW('Sanitation Data'!I63)),NA())</f>
        <v>#N/A</v>
      </c>
      <c r="AX69" s="526" t="e">
        <f ca="1">+IF(AND(ISNUMBER(OFFSET('Sanitation Data'!$I$11,0,10*ROW('Sanitation Data'!I63))),'Data Summary'!DM69="Yes"),OFFSET('Sanitation Data'!$I$11,0,10*ROW('Sanitation Data'!I63)),NA())</f>
        <v>#N/A</v>
      </c>
      <c r="AY69" s="526" t="e">
        <f ca="1">+IF(AND(ISNUMBER(OFFSET('Sanitation Data'!$I$12,0,10*ROW('Sanitation Data'!I63))),'Data Summary'!DN69="Yes"),OFFSET('Sanitation Data'!$I$12,0,10*ROW('Sanitation Data'!I63)),NA())</f>
        <v>#N/A</v>
      </c>
      <c r="AZ69" s="527" t="e">
        <f ca="1">+IF(AND(ISNUMBER(OFFSET('Hygiene Data'!$D$5,0,10*ROW('Hygiene Data'!D63))),'Data Summary'!DO69="Yes"),OFFSET('Hygiene Data'!$D$5,0,10*ROW('Hygiene Data'!D63)),NA())</f>
        <v>#N/A</v>
      </c>
      <c r="BA69" s="527" t="e">
        <f ca="1">+IF(AND(ISNUMBER(OFFSET('Hygiene Data'!$D$7,0,10*ROW('Hygiene Data'!D63))),'Data Summary'!DP69="Yes"),OFFSET('Hygiene Data'!$D$7,0,10*ROW('Hygiene Data'!D63)),NA())</f>
        <v>#N/A</v>
      </c>
      <c r="BB69" s="527" t="e">
        <f ca="1">+IF(AND(ISNUMBER(OFFSET('Hygiene Data'!$D$9,0,10*ROW('Hygiene Data'!D63))),'Data Summary'!DQ69="Yes"),OFFSET('Hygiene Data'!$D$9,0,10*ROW('Hygiene Data'!D63)),NA())</f>
        <v>#N/A</v>
      </c>
      <c r="BC69" s="527" t="e">
        <f ca="1">+IF(AND(ISNUMBER(OFFSET('Hygiene Data'!$E$5,0,10*ROW('Hygiene Data'!E63))),'Data Summary'!DR69="Yes"),OFFSET('Hygiene Data'!$E$5,0,10*ROW('Hygiene Data'!E63)),NA())</f>
        <v>#N/A</v>
      </c>
      <c r="BD69" s="527" t="e">
        <f ca="1">+IF(AND(ISNUMBER(OFFSET('Hygiene Data'!$E$7,0,10*ROW('Hygiene Data'!E63))),'Data Summary'!DS69="Yes"),OFFSET('Hygiene Data'!$E$7,0,10*ROW('Hygiene Data'!E63)),NA())</f>
        <v>#N/A</v>
      </c>
      <c r="BE69" s="527" t="e">
        <f ca="1">+IF(AND(ISNUMBER(OFFSET('Hygiene Data'!$E$9,0,10*ROW('Hygiene Data'!E63))),'Data Summary'!DT69="Yes"),OFFSET('Hygiene Data'!$E$9,0,10*ROW('Hygiene Data'!E63)),NA())</f>
        <v>#N/A</v>
      </c>
      <c r="BF69" s="527" t="e">
        <f ca="1">+IF(AND(ISNUMBER(OFFSET('Hygiene Data'!$F$5,0,10*ROW('Hygiene Data'!F63))),'Data Summary'!DU69="Yes"),OFFSET('Hygiene Data'!$F$5,0,10*ROW('Hygiene Data'!F63)),NA())</f>
        <v>#N/A</v>
      </c>
      <c r="BG69" s="527" t="e">
        <f ca="1">+IF(AND(ISNUMBER(OFFSET('Hygiene Data'!$F$7,0,10*ROW('Hygiene Data'!F63))),'Data Summary'!DV69="Yes"),OFFSET('Hygiene Data'!$F$7,0,10*ROW('Hygiene Data'!F63)),NA())</f>
        <v>#N/A</v>
      </c>
      <c r="BH69" s="527" t="e">
        <f ca="1">+IF(AND(ISNUMBER(OFFSET('Hygiene Data'!$F$9,0,10*ROW('Hygiene Data'!F63))),'Data Summary'!DW69="Yes"),OFFSET('Hygiene Data'!$F$9,0,10*ROW('Hygiene Data'!F63)),NA())</f>
        <v>#N/A</v>
      </c>
      <c r="BI69" s="527" t="e">
        <f ca="1">+IF(AND(ISNUMBER(OFFSET('Hygiene Data'!$G$5,0,10*ROW('Hygiene Data'!G63))),'Data Summary'!DX69="Yes"),OFFSET('Hygiene Data'!$G$5,0,10*ROW('Hygiene Data'!G63)),NA())</f>
        <v>#N/A</v>
      </c>
      <c r="BJ69" s="527" t="e">
        <f ca="1">+IF(AND(ISNUMBER(OFFSET('Hygiene Data'!$G$7,0,10*ROW('Hygiene Data'!G63))),'Data Summary'!DY69="Yes"),OFFSET('Hygiene Data'!$G$7,0,10*ROW('Hygiene Data'!G63)),NA())</f>
        <v>#N/A</v>
      </c>
      <c r="BK69" s="527" t="e">
        <f ca="1">+IF(AND(ISNUMBER(OFFSET('Hygiene Data'!$G$9,0,10*ROW('Hygiene Data'!G63))),'Data Summary'!DZ69="Yes"),OFFSET('Hygiene Data'!$G$9,0,10*ROW('Hygiene Data'!G63)),NA())</f>
        <v>#N/A</v>
      </c>
      <c r="BL69" s="527" t="e">
        <f ca="1">+IF(AND(ISNUMBER(OFFSET('Hygiene Data'!$H$5,0,10*ROW('Hygiene Data'!H63))),'Data Summary'!EA69="Yes"),OFFSET('Hygiene Data'!$H$5,0,10*ROW('Hygiene Data'!H63)),NA())</f>
        <v>#N/A</v>
      </c>
      <c r="BM69" s="527" t="e">
        <f ca="1">+IF(AND(ISNUMBER(OFFSET('Hygiene Data'!$H$7,0,10*ROW('Hygiene Data'!H63))),'Data Summary'!EB69="Yes"),OFFSET('Hygiene Data'!$H$7,0,10*ROW('Hygiene Data'!H63)),NA())</f>
        <v>#N/A</v>
      </c>
      <c r="BN69" s="527" t="e">
        <f ca="1">+IF(AND(ISNUMBER(OFFSET('Hygiene Data'!$H$9,0,10*ROW('Hygiene Data'!H63))),'Data Summary'!EC69="Yes"),OFFSET('Hygiene Data'!$H$9,0,10*ROW('Hygiene Data'!H63)),NA())</f>
        <v>#N/A</v>
      </c>
      <c r="BO69" s="527" t="e">
        <f ca="1">+IF(AND(ISNUMBER(OFFSET('Hygiene Data'!$I$5,0,10*ROW('Hygiene Data'!I63))),'Data Summary'!ED69="Yes"),OFFSET('Hygiene Data'!$I$5,0,10*ROW('Hygiene Data'!I63)),NA())</f>
        <v>#N/A</v>
      </c>
      <c r="BP69" s="527" t="e">
        <f ca="1">+IF(AND(ISNUMBER(OFFSET('Hygiene Data'!$I$7,0,10*ROW('Hygiene Data'!I63))),'Data Summary'!EE69="Yes"),OFFSET('Hygiene Data'!$I$7,0,10*ROW('Hygiene Data'!I63)),NA())</f>
        <v>#N/A</v>
      </c>
      <c r="BQ69" s="527" t="e">
        <f ca="1">+IF(AND(ISNUMBER(OFFSET('Hygiene Data'!$I$9,0,10*ROW('Hygiene Data'!I63))),'Data Summary'!EF69="Yes"),OFFSET('Hygiene Data'!$I$9,0,10*ROW('Hygiene Data'!I63)),NA())</f>
        <v>#N/A</v>
      </c>
    </row>
    <row r="70" spans="1:69" x14ac:dyDescent="0.25">
      <c r="A70" s="523" t="e">
        <f ca="1">+RIGHT('Data Summary'!A70,LEN('Data Summary'!A70)-9)</f>
        <v>#VALUE!</v>
      </c>
      <c r="B70" s="497" t="str">
        <f ca="1">+IF(ISTEXT('Data Summary'!B70),'Data Summary'!B70,"")</f>
        <v/>
      </c>
      <c r="C70" s="524" t="e">
        <f ca="1">+VALUE('Data Summary'!C70)</f>
        <v>#VALUE!</v>
      </c>
      <c r="D70" s="525" t="e">
        <f ca="1">+IF(AND(ISNUMBER(OFFSET('Water Data'!$D$4,0,10*ROW('Water Data'!D64))),'Data Summary'!BS70="Yes"),100-OFFSET('Water Data'!$D$4,0,10*ROW('Water Data'!D64)),NA())</f>
        <v>#N/A</v>
      </c>
      <c r="E70" s="525" t="e">
        <f ca="1">+IF(AND(ISNUMBER(OFFSET('Water Data'!$D$6,0,10*ROW('Water Data'!D64))),'Data Summary'!BT70="Yes"),OFFSET('Water Data'!$D$6,0,10*ROW('Water Data'!D64)),NA())</f>
        <v>#N/A</v>
      </c>
      <c r="F70" s="525" t="e">
        <f ca="1">+IF(AND(ISNUMBER(OFFSET('Water Data'!$D$9,0,10*ROW('Water Data'!D64))),'Data Summary'!BU70="Yes"),OFFSET('Water Data'!$D$9,0,10*ROW('Water Data'!D64)),NA())</f>
        <v>#N/A</v>
      </c>
      <c r="G70" s="525" t="e">
        <f ca="1">+IF(AND(ISNUMBER(OFFSET('Water Data'!$E$4,0,10*ROW('Water Data'!E64))),'Data Summary'!BV70="Yes"),100-OFFSET('Water Data'!$E$4,0,10*ROW('Water Data'!E64)),NA())</f>
        <v>#N/A</v>
      </c>
      <c r="H70" s="525" t="e">
        <f ca="1">+IF(AND(ISNUMBER(OFFSET('Water Data'!$E$6,0,10*ROW('Water Data'!E64))),'Data Summary'!BW70="Yes"),OFFSET('Water Data'!$E$6,0,10*ROW('Water Data'!E64)),NA())</f>
        <v>#N/A</v>
      </c>
      <c r="I70" s="525" t="e">
        <f ca="1">+IF(AND(ISNUMBER(OFFSET('Water Data'!$E$9,0,10*ROW('Water Data'!E64))),'Data Summary'!BX70="Yes"),OFFSET('Water Data'!$E$9,0,10*ROW('Water Data'!E64)),NA())</f>
        <v>#N/A</v>
      </c>
      <c r="J70" s="525" t="e">
        <f ca="1">+IF(AND(ISNUMBER(OFFSET('Water Data'!$F$4,0,10*ROW('Water Data'!F64))),'Data Summary'!BY70="Yes"),100-OFFSET('Water Data'!$F$4,0,10*ROW('Water Data'!F64)),NA())</f>
        <v>#N/A</v>
      </c>
      <c r="K70" s="525" t="e">
        <f ca="1">+IF(AND(ISNUMBER(OFFSET('Water Data'!$F$6,0,10*ROW('Water Data'!F64))),'Data Summary'!BZ70="Yes"),OFFSET('Water Data'!$F$6,0,10*ROW('Water Data'!F64)),NA())</f>
        <v>#N/A</v>
      </c>
      <c r="L70" s="525" t="e">
        <f ca="1">+IF(AND(ISNUMBER(OFFSET('Water Data'!$F$9,0,10*ROW('Water Data'!F64))),'Data Summary'!CA70="Yes"),OFFSET('Water Data'!$F$9,0,10*ROW('Water Data'!F64)),NA())</f>
        <v>#N/A</v>
      </c>
      <c r="M70" s="525" t="e">
        <f ca="1">+IF(AND(ISNUMBER(OFFSET('Water Data'!$G$4,0,10*ROW('Water Data'!G64))),'Data Summary'!CB70="Yes"),100-OFFSET('Water Data'!$G$4,0,10*ROW('Water Data'!G64)),NA())</f>
        <v>#N/A</v>
      </c>
      <c r="N70" s="525" t="e">
        <f ca="1">+IF(AND(ISNUMBER(OFFSET('Water Data'!$G$6,0,10*ROW('Water Data'!G64))),'Data Summary'!CC70="Yes"),OFFSET('Water Data'!$G$6,0,10*ROW('Water Data'!G64)),NA())</f>
        <v>#N/A</v>
      </c>
      <c r="O70" s="525" t="e">
        <f ca="1">+IF(AND(ISNUMBER(OFFSET('Water Data'!$G$9,0,10*ROW('Water Data'!G64))),'Data Summary'!CD70="Yes"),OFFSET('Water Data'!$G$9,0,10*ROW('Water Data'!G64)),NA())</f>
        <v>#N/A</v>
      </c>
      <c r="P70" s="525" t="e">
        <f ca="1">+IF(AND(ISNUMBER(OFFSET('Water Data'!$H$4,0,10*ROW('Water Data'!H64))),'Data Summary'!CE70="Yes"),100-OFFSET('Water Data'!$H$4,0,10*ROW('Water Data'!H64)),NA())</f>
        <v>#N/A</v>
      </c>
      <c r="Q70" s="525" t="e">
        <f ca="1">+IF(AND(ISNUMBER(OFFSET('Water Data'!$H$6,0,10*ROW('Water Data'!H64))),'Data Summary'!CF70="Yes"),OFFSET('Water Data'!$H$6,0,10*ROW('Water Data'!H64)),NA())</f>
        <v>#N/A</v>
      </c>
      <c r="R70" s="525" t="e">
        <f ca="1">+IF(AND(ISNUMBER(OFFSET('Water Data'!$H$9,0,10*ROW('Water Data'!H64))),'Data Summary'!CG70="Yes"),OFFSET('Water Data'!$H$9,0,10*ROW('Water Data'!H64)),NA())</f>
        <v>#N/A</v>
      </c>
      <c r="S70" s="525" t="e">
        <f ca="1">+IF(AND(ISNUMBER(OFFSET('Water Data'!$I$4,0,10*ROW('Water Data'!I64))),'Data Summary'!CH70="Yes"),100-OFFSET('Water Data'!$I$4,0,10*ROW('Water Data'!I64)),NA())</f>
        <v>#N/A</v>
      </c>
      <c r="T70" s="525" t="e">
        <f ca="1">+IF(AND(ISNUMBER(OFFSET('Water Data'!$I$6,0,10*ROW('Water Data'!I64))),'Data Summary'!CI70="Yes"),OFFSET('Water Data'!$I$6,0,10*ROW('Water Data'!I64)),NA())</f>
        <v>#N/A</v>
      </c>
      <c r="U70" s="525" t="e">
        <f ca="1">+IF(AND(ISNUMBER(OFFSET('Water Data'!$I$9,0,10*ROW('Water Data'!I64))),'Data Summary'!CJ70="Yes"),OFFSET('Water Data'!$I$9,0,10*ROW('Water Data'!I64)),NA())</f>
        <v>#N/A</v>
      </c>
      <c r="V70" s="526" t="e">
        <f ca="1">+IF(AND(ISNUMBER(OFFSET('Sanitation Data'!$D$4,0,10*ROW('Sanitation Data'!D64))),'Data Summary'!CK70="Yes"),100-OFFSET('Sanitation Data'!$D$4,0,10*ROW('Sanitation Data'!D64)),NA())</f>
        <v>#N/A</v>
      </c>
      <c r="W70" s="526" t="e">
        <f ca="1">+IF(AND(ISNUMBER(OFFSET('Sanitation Data'!$D$6,0,10*ROW('Sanitation Data'!D64))),'Data Summary'!CL70="Yes"),OFFSET('Sanitation Data'!$D$6,0,10*ROW('Sanitation Data'!D64)),NA())</f>
        <v>#N/A</v>
      </c>
      <c r="X70" s="526" t="e">
        <f ca="1">+IF(AND(ISNUMBER(OFFSET('Sanitation Data'!$D$10,0,10*ROW('Sanitation Data'!D64))),'Data Summary'!CM70="Yes"),OFFSET('Sanitation Data'!$D$10,0,10*ROW('Sanitation Data'!D64)),NA())</f>
        <v>#N/A</v>
      </c>
      <c r="Y70" s="526" t="e">
        <f ca="1">+IF(AND(ISNUMBER(OFFSET('Sanitation Data'!$D$11,0,10*ROW('Sanitation Data'!D64))),'Data Summary'!CN70="Yes"),OFFSET('Sanitation Data'!$D$11,0,10*ROW('Sanitation Data'!D64)),NA())</f>
        <v>#N/A</v>
      </c>
      <c r="Z70" s="526" t="e">
        <f ca="1">+IF(AND(ISNUMBER(OFFSET('Sanitation Data'!$D$12,0,10*ROW('Sanitation Data'!D64))),'Data Summary'!CO70="Yes"),OFFSET('Sanitation Data'!$D$12,0,10*ROW('Sanitation Data'!D64)),NA())</f>
        <v>#N/A</v>
      </c>
      <c r="AA70" s="526" t="e">
        <f ca="1">+IF(AND(ISNUMBER(OFFSET('Sanitation Data'!$E$4,0,10*ROW('Sanitation Data'!E64))),'Data Summary'!CP70="Yes"),100-OFFSET('Sanitation Data'!$E$4,0,10*ROW('Sanitation Data'!E64)),NA())</f>
        <v>#N/A</v>
      </c>
      <c r="AB70" s="526" t="e">
        <f ca="1">+IF(AND(ISNUMBER(OFFSET('Sanitation Data'!$E$6,0,10*ROW('Sanitation Data'!E64))),'Data Summary'!CQ70="Yes"),OFFSET('Sanitation Data'!$E$6,0,10*ROW('Sanitation Data'!E64)),NA())</f>
        <v>#N/A</v>
      </c>
      <c r="AC70" s="526" t="e">
        <f ca="1">+IF(AND(ISNUMBER(OFFSET('Sanitation Data'!$E$10,0,10*ROW('Sanitation Data'!E64))),'Data Summary'!CR70="Yes"),OFFSET('Sanitation Data'!$E$10,0,10*ROW('Sanitation Data'!E64)),NA())</f>
        <v>#N/A</v>
      </c>
      <c r="AD70" s="526" t="e">
        <f ca="1">+IF(AND(ISNUMBER(OFFSET('Sanitation Data'!$E$11,0,10*ROW('Sanitation Data'!E64))),'Data Summary'!CS70="Yes"),OFFSET('Sanitation Data'!$E$11,0,10*ROW('Sanitation Data'!E64)),NA())</f>
        <v>#N/A</v>
      </c>
      <c r="AE70" s="526" t="e">
        <f ca="1">+IF(AND(ISNUMBER(OFFSET('Sanitation Data'!$E$12,0,10*ROW('Sanitation Data'!E64))),'Data Summary'!CT70="Yes"),OFFSET('Sanitation Data'!$E$12,0,10*ROW('Sanitation Data'!E64)),NA())</f>
        <v>#N/A</v>
      </c>
      <c r="AF70" s="526" t="e">
        <f ca="1">+IF(AND(ISNUMBER(OFFSET('Sanitation Data'!$F$4,0,10*ROW('Sanitation Data'!F64))),'Data Summary'!CU70="Yes"),100-OFFSET('Sanitation Data'!$F$4,0,10*ROW('Sanitation Data'!F64)),NA())</f>
        <v>#N/A</v>
      </c>
      <c r="AG70" s="526" t="e">
        <f ca="1">+IF(AND(ISNUMBER(OFFSET('Sanitation Data'!$F$6,0,10*ROW('Sanitation Data'!F64))),'Data Summary'!CV70="Yes"),OFFSET('Sanitation Data'!$F$6,0,10*ROW('Sanitation Data'!F64)),NA())</f>
        <v>#N/A</v>
      </c>
      <c r="AH70" s="526" t="e">
        <f ca="1">+IF(AND(ISNUMBER(OFFSET('Sanitation Data'!$F$10,0,10*ROW('Sanitation Data'!F64))),'Data Summary'!CW70="Yes"),OFFSET('Sanitation Data'!$F$10,0,10*ROW('Sanitation Data'!F64)),NA())</f>
        <v>#N/A</v>
      </c>
      <c r="AI70" s="526" t="e">
        <f ca="1">+IF(AND(ISNUMBER(OFFSET('Sanitation Data'!$F$11,0,10*ROW('Sanitation Data'!F64))),'Data Summary'!CX70="Yes"),OFFSET('Sanitation Data'!$F$11,0,10*ROW('Sanitation Data'!F64)),NA())</f>
        <v>#N/A</v>
      </c>
      <c r="AJ70" s="526" t="e">
        <f ca="1">+IF(AND(ISNUMBER(OFFSET('Sanitation Data'!$F$12,0,10*ROW('Sanitation Data'!F64))),'Data Summary'!CY70="Yes"),OFFSET('Sanitation Data'!$F$12,0,10*ROW('Sanitation Data'!F64)),NA())</f>
        <v>#N/A</v>
      </c>
      <c r="AK70" s="526" t="e">
        <f ca="1">+IF(AND(ISNUMBER(OFFSET('Sanitation Data'!$G$4,0,10*ROW('Sanitation Data'!G64))),'Data Summary'!CZ70="Yes"),100-OFFSET('Sanitation Data'!$G$4,0,10*ROW('Sanitation Data'!G64)),NA())</f>
        <v>#N/A</v>
      </c>
      <c r="AL70" s="526" t="e">
        <f ca="1">+IF(AND(ISNUMBER(OFFSET('Sanitation Data'!$G$6,0,10*ROW('Sanitation Data'!G64))),'Data Summary'!DA70="Yes"),OFFSET('Sanitation Data'!$G$6,0,10*ROW('Sanitation Data'!G64)),NA())</f>
        <v>#N/A</v>
      </c>
      <c r="AM70" s="526" t="e">
        <f ca="1">+IF(AND(ISNUMBER(OFFSET('Sanitation Data'!$G$10,0,10*ROW('Sanitation Data'!G64))),'Data Summary'!DB70="Yes"),OFFSET('Sanitation Data'!$G$10,0,10*ROW('Sanitation Data'!G64)),NA())</f>
        <v>#N/A</v>
      </c>
      <c r="AN70" s="526" t="e">
        <f ca="1">+IF(AND(ISNUMBER(OFFSET('Sanitation Data'!$G$11,0,10*ROW('Sanitation Data'!G64))),'Data Summary'!DC70="Yes"),OFFSET('Sanitation Data'!$G$11,0,10*ROW('Sanitation Data'!G64)),NA())</f>
        <v>#N/A</v>
      </c>
      <c r="AO70" s="526" t="e">
        <f ca="1">+IF(AND(ISNUMBER(OFFSET('Sanitation Data'!$G$12,0,10*ROW('Sanitation Data'!G64))),'Data Summary'!DD70="Yes"),OFFSET('Sanitation Data'!$G$12,0,10*ROW('Sanitation Data'!G64)),NA())</f>
        <v>#N/A</v>
      </c>
      <c r="AP70" s="526" t="e">
        <f ca="1">+IF(AND(ISNUMBER(OFFSET('Sanitation Data'!$H$4,0,10*ROW('Sanitation Data'!H64))),'Data Summary'!DE70="Yes"),100-OFFSET('Sanitation Data'!$H$4,0,10*ROW('Sanitation Data'!H64)),NA())</f>
        <v>#N/A</v>
      </c>
      <c r="AQ70" s="526" t="e">
        <f ca="1">+IF(AND(ISNUMBER(OFFSET('Sanitation Data'!$H$6,0,10*ROW('Sanitation Data'!H64))),'Data Summary'!DF70="Yes"),OFFSET('Sanitation Data'!$H$6,0,10*ROW('Sanitation Data'!H64)),NA())</f>
        <v>#N/A</v>
      </c>
      <c r="AR70" s="526" t="e">
        <f ca="1">+IF(AND(ISNUMBER(OFFSET('Sanitation Data'!$H$10,0,10*ROW('Sanitation Data'!H64))),'Data Summary'!DG70="Yes"),OFFSET('Sanitation Data'!$H$10,0,10*ROW('Sanitation Data'!H64)),NA())</f>
        <v>#N/A</v>
      </c>
      <c r="AS70" s="526" t="e">
        <f ca="1">+IF(AND(ISNUMBER(OFFSET('Sanitation Data'!$H$11,0,10*ROW('Sanitation Data'!H64))),'Data Summary'!DH70="Yes"),OFFSET('Sanitation Data'!$H$11,0,10*ROW('Sanitation Data'!H64)),NA())</f>
        <v>#N/A</v>
      </c>
      <c r="AT70" s="526" t="e">
        <f ca="1">+IF(AND(ISNUMBER(OFFSET('Sanitation Data'!$H$12,0,10*ROW('Sanitation Data'!H64))),'Data Summary'!DI70="Yes"),OFFSET('Sanitation Data'!$H$12,0,10*ROW('Sanitation Data'!H64)),NA())</f>
        <v>#N/A</v>
      </c>
      <c r="AU70" s="526" t="e">
        <f ca="1">+IF(AND(ISNUMBER(OFFSET('Sanitation Data'!$I$4,0,10*ROW('Sanitation Data'!I64))),'Data Summary'!DJ70="Yes"),100-OFFSET('Sanitation Data'!$I$4,0,10*ROW('Sanitation Data'!I64)),NA())</f>
        <v>#N/A</v>
      </c>
      <c r="AV70" s="526" t="e">
        <f ca="1">+IF(AND(ISNUMBER(OFFSET('Sanitation Data'!$I$6,0,10*ROW('Sanitation Data'!I64))),'Data Summary'!DK70="Yes"),OFFSET('Sanitation Data'!$I$6,0,10*ROW('Sanitation Data'!I64)),NA())</f>
        <v>#N/A</v>
      </c>
      <c r="AW70" s="526" t="e">
        <f ca="1">+IF(AND(ISNUMBER(OFFSET('Sanitation Data'!$I$10,0,10*ROW('Sanitation Data'!I64))),'Data Summary'!DL70="Yes"),OFFSET('Sanitation Data'!$I$10,0,10*ROW('Sanitation Data'!I64)),NA())</f>
        <v>#N/A</v>
      </c>
      <c r="AX70" s="526" t="e">
        <f ca="1">+IF(AND(ISNUMBER(OFFSET('Sanitation Data'!$I$11,0,10*ROW('Sanitation Data'!I64))),'Data Summary'!DM70="Yes"),OFFSET('Sanitation Data'!$I$11,0,10*ROW('Sanitation Data'!I64)),NA())</f>
        <v>#N/A</v>
      </c>
      <c r="AY70" s="526" t="e">
        <f ca="1">+IF(AND(ISNUMBER(OFFSET('Sanitation Data'!$I$12,0,10*ROW('Sanitation Data'!I64))),'Data Summary'!DN70="Yes"),OFFSET('Sanitation Data'!$I$12,0,10*ROW('Sanitation Data'!I64)),NA())</f>
        <v>#N/A</v>
      </c>
      <c r="AZ70" s="527" t="e">
        <f ca="1">+IF(AND(ISNUMBER(OFFSET('Hygiene Data'!$D$5,0,10*ROW('Hygiene Data'!D64))),'Data Summary'!DO70="Yes"),OFFSET('Hygiene Data'!$D$5,0,10*ROW('Hygiene Data'!D64)),NA())</f>
        <v>#N/A</v>
      </c>
      <c r="BA70" s="527" t="e">
        <f ca="1">+IF(AND(ISNUMBER(OFFSET('Hygiene Data'!$D$7,0,10*ROW('Hygiene Data'!D64))),'Data Summary'!DP70="Yes"),OFFSET('Hygiene Data'!$D$7,0,10*ROW('Hygiene Data'!D64)),NA())</f>
        <v>#N/A</v>
      </c>
      <c r="BB70" s="527" t="e">
        <f ca="1">+IF(AND(ISNUMBER(OFFSET('Hygiene Data'!$D$9,0,10*ROW('Hygiene Data'!D64))),'Data Summary'!DQ70="Yes"),OFFSET('Hygiene Data'!$D$9,0,10*ROW('Hygiene Data'!D64)),NA())</f>
        <v>#N/A</v>
      </c>
      <c r="BC70" s="527" t="e">
        <f ca="1">+IF(AND(ISNUMBER(OFFSET('Hygiene Data'!$E$5,0,10*ROW('Hygiene Data'!E64))),'Data Summary'!DR70="Yes"),OFFSET('Hygiene Data'!$E$5,0,10*ROW('Hygiene Data'!E64)),NA())</f>
        <v>#N/A</v>
      </c>
      <c r="BD70" s="527" t="e">
        <f ca="1">+IF(AND(ISNUMBER(OFFSET('Hygiene Data'!$E$7,0,10*ROW('Hygiene Data'!E64))),'Data Summary'!DS70="Yes"),OFFSET('Hygiene Data'!$E$7,0,10*ROW('Hygiene Data'!E64)),NA())</f>
        <v>#N/A</v>
      </c>
      <c r="BE70" s="527" t="e">
        <f ca="1">+IF(AND(ISNUMBER(OFFSET('Hygiene Data'!$E$9,0,10*ROW('Hygiene Data'!E64))),'Data Summary'!DT70="Yes"),OFFSET('Hygiene Data'!$E$9,0,10*ROW('Hygiene Data'!E64)),NA())</f>
        <v>#N/A</v>
      </c>
      <c r="BF70" s="527" t="e">
        <f ca="1">+IF(AND(ISNUMBER(OFFSET('Hygiene Data'!$F$5,0,10*ROW('Hygiene Data'!F64))),'Data Summary'!DU70="Yes"),OFFSET('Hygiene Data'!$F$5,0,10*ROW('Hygiene Data'!F64)),NA())</f>
        <v>#N/A</v>
      </c>
      <c r="BG70" s="527" t="e">
        <f ca="1">+IF(AND(ISNUMBER(OFFSET('Hygiene Data'!$F$7,0,10*ROW('Hygiene Data'!F64))),'Data Summary'!DV70="Yes"),OFFSET('Hygiene Data'!$F$7,0,10*ROW('Hygiene Data'!F64)),NA())</f>
        <v>#N/A</v>
      </c>
      <c r="BH70" s="527" t="e">
        <f ca="1">+IF(AND(ISNUMBER(OFFSET('Hygiene Data'!$F$9,0,10*ROW('Hygiene Data'!F64))),'Data Summary'!DW70="Yes"),OFFSET('Hygiene Data'!$F$9,0,10*ROW('Hygiene Data'!F64)),NA())</f>
        <v>#N/A</v>
      </c>
      <c r="BI70" s="527" t="e">
        <f ca="1">+IF(AND(ISNUMBER(OFFSET('Hygiene Data'!$G$5,0,10*ROW('Hygiene Data'!G64))),'Data Summary'!DX70="Yes"),OFFSET('Hygiene Data'!$G$5,0,10*ROW('Hygiene Data'!G64)),NA())</f>
        <v>#N/A</v>
      </c>
      <c r="BJ70" s="527" t="e">
        <f ca="1">+IF(AND(ISNUMBER(OFFSET('Hygiene Data'!$G$7,0,10*ROW('Hygiene Data'!G64))),'Data Summary'!DY70="Yes"),OFFSET('Hygiene Data'!$G$7,0,10*ROW('Hygiene Data'!G64)),NA())</f>
        <v>#N/A</v>
      </c>
      <c r="BK70" s="527" t="e">
        <f ca="1">+IF(AND(ISNUMBER(OFFSET('Hygiene Data'!$G$9,0,10*ROW('Hygiene Data'!G64))),'Data Summary'!DZ70="Yes"),OFFSET('Hygiene Data'!$G$9,0,10*ROW('Hygiene Data'!G64)),NA())</f>
        <v>#N/A</v>
      </c>
      <c r="BL70" s="527" t="e">
        <f ca="1">+IF(AND(ISNUMBER(OFFSET('Hygiene Data'!$H$5,0,10*ROW('Hygiene Data'!H64))),'Data Summary'!EA70="Yes"),OFFSET('Hygiene Data'!$H$5,0,10*ROW('Hygiene Data'!H64)),NA())</f>
        <v>#N/A</v>
      </c>
      <c r="BM70" s="527" t="e">
        <f ca="1">+IF(AND(ISNUMBER(OFFSET('Hygiene Data'!$H$7,0,10*ROW('Hygiene Data'!H64))),'Data Summary'!EB70="Yes"),OFFSET('Hygiene Data'!$H$7,0,10*ROW('Hygiene Data'!H64)),NA())</f>
        <v>#N/A</v>
      </c>
      <c r="BN70" s="527" t="e">
        <f ca="1">+IF(AND(ISNUMBER(OFFSET('Hygiene Data'!$H$9,0,10*ROW('Hygiene Data'!H64))),'Data Summary'!EC70="Yes"),OFFSET('Hygiene Data'!$H$9,0,10*ROW('Hygiene Data'!H64)),NA())</f>
        <v>#N/A</v>
      </c>
      <c r="BO70" s="527" t="e">
        <f ca="1">+IF(AND(ISNUMBER(OFFSET('Hygiene Data'!$I$5,0,10*ROW('Hygiene Data'!I64))),'Data Summary'!ED70="Yes"),OFFSET('Hygiene Data'!$I$5,0,10*ROW('Hygiene Data'!I64)),NA())</f>
        <v>#N/A</v>
      </c>
      <c r="BP70" s="527" t="e">
        <f ca="1">+IF(AND(ISNUMBER(OFFSET('Hygiene Data'!$I$7,0,10*ROW('Hygiene Data'!I64))),'Data Summary'!EE70="Yes"),OFFSET('Hygiene Data'!$I$7,0,10*ROW('Hygiene Data'!I64)),NA())</f>
        <v>#N/A</v>
      </c>
      <c r="BQ70" s="527" t="e">
        <f ca="1">+IF(AND(ISNUMBER(OFFSET('Hygiene Data'!$I$9,0,10*ROW('Hygiene Data'!I64))),'Data Summary'!EF70="Yes"),OFFSET('Hygiene Data'!$I$9,0,10*ROW('Hygiene Data'!I64)),NA())</f>
        <v>#N/A</v>
      </c>
    </row>
    <row r="71" spans="1:69" x14ac:dyDescent="0.25">
      <c r="A71" s="523" t="e">
        <f ca="1">+RIGHT('Data Summary'!A71,LEN('Data Summary'!A71)-9)</f>
        <v>#VALUE!</v>
      </c>
      <c r="B71" s="497" t="str">
        <f ca="1">+IF(ISTEXT('Data Summary'!B71),'Data Summary'!B71,"")</f>
        <v/>
      </c>
      <c r="C71" s="524" t="e">
        <f ca="1">+VALUE('Data Summary'!C71)</f>
        <v>#VALUE!</v>
      </c>
      <c r="D71" s="525" t="e">
        <f ca="1">+IF(AND(ISNUMBER(OFFSET('Water Data'!$D$4,0,10*ROW('Water Data'!D65))),'Data Summary'!BS71="Yes"),100-OFFSET('Water Data'!$D$4,0,10*ROW('Water Data'!D65)),NA())</f>
        <v>#N/A</v>
      </c>
      <c r="E71" s="525" t="e">
        <f ca="1">+IF(AND(ISNUMBER(OFFSET('Water Data'!$D$6,0,10*ROW('Water Data'!D65))),'Data Summary'!BT71="Yes"),OFFSET('Water Data'!$D$6,0,10*ROW('Water Data'!D65)),NA())</f>
        <v>#N/A</v>
      </c>
      <c r="F71" s="525" t="e">
        <f ca="1">+IF(AND(ISNUMBER(OFFSET('Water Data'!$D$9,0,10*ROW('Water Data'!D65))),'Data Summary'!BU71="Yes"),OFFSET('Water Data'!$D$9,0,10*ROW('Water Data'!D65)),NA())</f>
        <v>#N/A</v>
      </c>
      <c r="G71" s="525" t="e">
        <f ca="1">+IF(AND(ISNUMBER(OFFSET('Water Data'!$E$4,0,10*ROW('Water Data'!E65))),'Data Summary'!BV71="Yes"),100-OFFSET('Water Data'!$E$4,0,10*ROW('Water Data'!E65)),NA())</f>
        <v>#N/A</v>
      </c>
      <c r="H71" s="525" t="e">
        <f ca="1">+IF(AND(ISNUMBER(OFFSET('Water Data'!$E$6,0,10*ROW('Water Data'!E65))),'Data Summary'!BW71="Yes"),OFFSET('Water Data'!$E$6,0,10*ROW('Water Data'!E65)),NA())</f>
        <v>#N/A</v>
      </c>
      <c r="I71" s="525" t="e">
        <f ca="1">+IF(AND(ISNUMBER(OFFSET('Water Data'!$E$9,0,10*ROW('Water Data'!E65))),'Data Summary'!BX71="Yes"),OFFSET('Water Data'!$E$9,0,10*ROW('Water Data'!E65)),NA())</f>
        <v>#N/A</v>
      </c>
      <c r="J71" s="525" t="e">
        <f ca="1">+IF(AND(ISNUMBER(OFFSET('Water Data'!$F$4,0,10*ROW('Water Data'!F65))),'Data Summary'!BY71="Yes"),100-OFFSET('Water Data'!$F$4,0,10*ROW('Water Data'!F65)),NA())</f>
        <v>#N/A</v>
      </c>
      <c r="K71" s="525" t="e">
        <f ca="1">+IF(AND(ISNUMBER(OFFSET('Water Data'!$F$6,0,10*ROW('Water Data'!F65))),'Data Summary'!BZ71="Yes"),OFFSET('Water Data'!$F$6,0,10*ROW('Water Data'!F65)),NA())</f>
        <v>#N/A</v>
      </c>
      <c r="L71" s="525" t="e">
        <f ca="1">+IF(AND(ISNUMBER(OFFSET('Water Data'!$F$9,0,10*ROW('Water Data'!F65))),'Data Summary'!CA71="Yes"),OFFSET('Water Data'!$F$9,0,10*ROW('Water Data'!F65)),NA())</f>
        <v>#N/A</v>
      </c>
      <c r="M71" s="525" t="e">
        <f ca="1">+IF(AND(ISNUMBER(OFFSET('Water Data'!$G$4,0,10*ROW('Water Data'!G65))),'Data Summary'!CB71="Yes"),100-OFFSET('Water Data'!$G$4,0,10*ROW('Water Data'!G65)),NA())</f>
        <v>#N/A</v>
      </c>
      <c r="N71" s="525" t="e">
        <f ca="1">+IF(AND(ISNUMBER(OFFSET('Water Data'!$G$6,0,10*ROW('Water Data'!G65))),'Data Summary'!CC71="Yes"),OFFSET('Water Data'!$G$6,0,10*ROW('Water Data'!G65)),NA())</f>
        <v>#N/A</v>
      </c>
      <c r="O71" s="525" t="e">
        <f ca="1">+IF(AND(ISNUMBER(OFFSET('Water Data'!$G$9,0,10*ROW('Water Data'!G65))),'Data Summary'!CD71="Yes"),OFFSET('Water Data'!$G$9,0,10*ROW('Water Data'!G65)),NA())</f>
        <v>#N/A</v>
      </c>
      <c r="P71" s="525" t="e">
        <f ca="1">+IF(AND(ISNUMBER(OFFSET('Water Data'!$H$4,0,10*ROW('Water Data'!H65))),'Data Summary'!CE71="Yes"),100-OFFSET('Water Data'!$H$4,0,10*ROW('Water Data'!H65)),NA())</f>
        <v>#N/A</v>
      </c>
      <c r="Q71" s="525" t="e">
        <f ca="1">+IF(AND(ISNUMBER(OFFSET('Water Data'!$H$6,0,10*ROW('Water Data'!H65))),'Data Summary'!CF71="Yes"),OFFSET('Water Data'!$H$6,0,10*ROW('Water Data'!H65)),NA())</f>
        <v>#N/A</v>
      </c>
      <c r="R71" s="525" t="e">
        <f ca="1">+IF(AND(ISNUMBER(OFFSET('Water Data'!$H$9,0,10*ROW('Water Data'!H65))),'Data Summary'!CG71="Yes"),OFFSET('Water Data'!$H$9,0,10*ROW('Water Data'!H65)),NA())</f>
        <v>#N/A</v>
      </c>
      <c r="S71" s="525" t="e">
        <f ca="1">+IF(AND(ISNUMBER(OFFSET('Water Data'!$I$4,0,10*ROW('Water Data'!I65))),'Data Summary'!CH71="Yes"),100-OFFSET('Water Data'!$I$4,0,10*ROW('Water Data'!I65)),NA())</f>
        <v>#N/A</v>
      </c>
      <c r="T71" s="525" t="e">
        <f ca="1">+IF(AND(ISNUMBER(OFFSET('Water Data'!$I$6,0,10*ROW('Water Data'!I65))),'Data Summary'!CI71="Yes"),OFFSET('Water Data'!$I$6,0,10*ROW('Water Data'!I65)),NA())</f>
        <v>#N/A</v>
      </c>
      <c r="U71" s="525" t="e">
        <f ca="1">+IF(AND(ISNUMBER(OFFSET('Water Data'!$I$9,0,10*ROW('Water Data'!I65))),'Data Summary'!CJ71="Yes"),OFFSET('Water Data'!$I$9,0,10*ROW('Water Data'!I65)),NA())</f>
        <v>#N/A</v>
      </c>
      <c r="V71" s="526" t="e">
        <f ca="1">+IF(AND(ISNUMBER(OFFSET('Sanitation Data'!$D$4,0,10*ROW('Sanitation Data'!D65))),'Data Summary'!CK71="Yes"),100-OFFSET('Sanitation Data'!$D$4,0,10*ROW('Sanitation Data'!D65)),NA())</f>
        <v>#N/A</v>
      </c>
      <c r="W71" s="526" t="e">
        <f ca="1">+IF(AND(ISNUMBER(OFFSET('Sanitation Data'!$D$6,0,10*ROW('Sanitation Data'!D65))),'Data Summary'!CL71="Yes"),OFFSET('Sanitation Data'!$D$6,0,10*ROW('Sanitation Data'!D65)),NA())</f>
        <v>#N/A</v>
      </c>
      <c r="X71" s="526" t="e">
        <f ca="1">+IF(AND(ISNUMBER(OFFSET('Sanitation Data'!$D$10,0,10*ROW('Sanitation Data'!D65))),'Data Summary'!CM71="Yes"),OFFSET('Sanitation Data'!$D$10,0,10*ROW('Sanitation Data'!D65)),NA())</f>
        <v>#N/A</v>
      </c>
      <c r="Y71" s="526" t="e">
        <f ca="1">+IF(AND(ISNUMBER(OFFSET('Sanitation Data'!$D$11,0,10*ROW('Sanitation Data'!D65))),'Data Summary'!CN71="Yes"),OFFSET('Sanitation Data'!$D$11,0,10*ROW('Sanitation Data'!D65)),NA())</f>
        <v>#N/A</v>
      </c>
      <c r="Z71" s="526" t="e">
        <f ca="1">+IF(AND(ISNUMBER(OFFSET('Sanitation Data'!$D$12,0,10*ROW('Sanitation Data'!D65))),'Data Summary'!CO71="Yes"),OFFSET('Sanitation Data'!$D$12,0,10*ROW('Sanitation Data'!D65)),NA())</f>
        <v>#N/A</v>
      </c>
      <c r="AA71" s="526" t="e">
        <f ca="1">+IF(AND(ISNUMBER(OFFSET('Sanitation Data'!$E$4,0,10*ROW('Sanitation Data'!E65))),'Data Summary'!CP71="Yes"),100-OFFSET('Sanitation Data'!$E$4,0,10*ROW('Sanitation Data'!E65)),NA())</f>
        <v>#N/A</v>
      </c>
      <c r="AB71" s="526" t="e">
        <f ca="1">+IF(AND(ISNUMBER(OFFSET('Sanitation Data'!$E$6,0,10*ROW('Sanitation Data'!E65))),'Data Summary'!CQ71="Yes"),OFFSET('Sanitation Data'!$E$6,0,10*ROW('Sanitation Data'!E65)),NA())</f>
        <v>#N/A</v>
      </c>
      <c r="AC71" s="526" t="e">
        <f ca="1">+IF(AND(ISNUMBER(OFFSET('Sanitation Data'!$E$10,0,10*ROW('Sanitation Data'!E65))),'Data Summary'!CR71="Yes"),OFFSET('Sanitation Data'!$E$10,0,10*ROW('Sanitation Data'!E65)),NA())</f>
        <v>#N/A</v>
      </c>
      <c r="AD71" s="526" t="e">
        <f ca="1">+IF(AND(ISNUMBER(OFFSET('Sanitation Data'!$E$11,0,10*ROW('Sanitation Data'!E65))),'Data Summary'!CS71="Yes"),OFFSET('Sanitation Data'!$E$11,0,10*ROW('Sanitation Data'!E65)),NA())</f>
        <v>#N/A</v>
      </c>
      <c r="AE71" s="526" t="e">
        <f ca="1">+IF(AND(ISNUMBER(OFFSET('Sanitation Data'!$E$12,0,10*ROW('Sanitation Data'!E65))),'Data Summary'!CT71="Yes"),OFFSET('Sanitation Data'!$E$12,0,10*ROW('Sanitation Data'!E65)),NA())</f>
        <v>#N/A</v>
      </c>
      <c r="AF71" s="526" t="e">
        <f ca="1">+IF(AND(ISNUMBER(OFFSET('Sanitation Data'!$F$4,0,10*ROW('Sanitation Data'!F65))),'Data Summary'!CU71="Yes"),100-OFFSET('Sanitation Data'!$F$4,0,10*ROW('Sanitation Data'!F65)),NA())</f>
        <v>#N/A</v>
      </c>
      <c r="AG71" s="526" t="e">
        <f ca="1">+IF(AND(ISNUMBER(OFFSET('Sanitation Data'!$F$6,0,10*ROW('Sanitation Data'!F65))),'Data Summary'!CV71="Yes"),OFFSET('Sanitation Data'!$F$6,0,10*ROW('Sanitation Data'!F65)),NA())</f>
        <v>#N/A</v>
      </c>
      <c r="AH71" s="526" t="e">
        <f ca="1">+IF(AND(ISNUMBER(OFFSET('Sanitation Data'!$F$10,0,10*ROW('Sanitation Data'!F65))),'Data Summary'!CW71="Yes"),OFFSET('Sanitation Data'!$F$10,0,10*ROW('Sanitation Data'!F65)),NA())</f>
        <v>#N/A</v>
      </c>
      <c r="AI71" s="526" t="e">
        <f ca="1">+IF(AND(ISNUMBER(OFFSET('Sanitation Data'!$F$11,0,10*ROW('Sanitation Data'!F65))),'Data Summary'!CX71="Yes"),OFFSET('Sanitation Data'!$F$11,0,10*ROW('Sanitation Data'!F65)),NA())</f>
        <v>#N/A</v>
      </c>
      <c r="AJ71" s="526" t="e">
        <f ca="1">+IF(AND(ISNUMBER(OFFSET('Sanitation Data'!$F$12,0,10*ROW('Sanitation Data'!F65))),'Data Summary'!CY71="Yes"),OFFSET('Sanitation Data'!$F$12,0,10*ROW('Sanitation Data'!F65)),NA())</f>
        <v>#N/A</v>
      </c>
      <c r="AK71" s="526" t="e">
        <f ca="1">+IF(AND(ISNUMBER(OFFSET('Sanitation Data'!$G$4,0,10*ROW('Sanitation Data'!G65))),'Data Summary'!CZ71="Yes"),100-OFFSET('Sanitation Data'!$G$4,0,10*ROW('Sanitation Data'!G65)),NA())</f>
        <v>#N/A</v>
      </c>
      <c r="AL71" s="526" t="e">
        <f ca="1">+IF(AND(ISNUMBER(OFFSET('Sanitation Data'!$G$6,0,10*ROW('Sanitation Data'!G65))),'Data Summary'!DA71="Yes"),OFFSET('Sanitation Data'!$G$6,0,10*ROW('Sanitation Data'!G65)),NA())</f>
        <v>#N/A</v>
      </c>
      <c r="AM71" s="526" t="e">
        <f ca="1">+IF(AND(ISNUMBER(OFFSET('Sanitation Data'!$G$10,0,10*ROW('Sanitation Data'!G65))),'Data Summary'!DB71="Yes"),OFFSET('Sanitation Data'!$G$10,0,10*ROW('Sanitation Data'!G65)),NA())</f>
        <v>#N/A</v>
      </c>
      <c r="AN71" s="526" t="e">
        <f ca="1">+IF(AND(ISNUMBER(OFFSET('Sanitation Data'!$G$11,0,10*ROW('Sanitation Data'!G65))),'Data Summary'!DC71="Yes"),OFFSET('Sanitation Data'!$G$11,0,10*ROW('Sanitation Data'!G65)),NA())</f>
        <v>#N/A</v>
      </c>
      <c r="AO71" s="526" t="e">
        <f ca="1">+IF(AND(ISNUMBER(OFFSET('Sanitation Data'!$G$12,0,10*ROW('Sanitation Data'!G65))),'Data Summary'!DD71="Yes"),OFFSET('Sanitation Data'!$G$12,0,10*ROW('Sanitation Data'!G65)),NA())</f>
        <v>#N/A</v>
      </c>
      <c r="AP71" s="526" t="e">
        <f ca="1">+IF(AND(ISNUMBER(OFFSET('Sanitation Data'!$H$4,0,10*ROW('Sanitation Data'!H65))),'Data Summary'!DE71="Yes"),100-OFFSET('Sanitation Data'!$H$4,0,10*ROW('Sanitation Data'!H65)),NA())</f>
        <v>#N/A</v>
      </c>
      <c r="AQ71" s="526" t="e">
        <f ca="1">+IF(AND(ISNUMBER(OFFSET('Sanitation Data'!$H$6,0,10*ROW('Sanitation Data'!H65))),'Data Summary'!DF71="Yes"),OFFSET('Sanitation Data'!$H$6,0,10*ROW('Sanitation Data'!H65)),NA())</f>
        <v>#N/A</v>
      </c>
      <c r="AR71" s="526" t="e">
        <f ca="1">+IF(AND(ISNUMBER(OFFSET('Sanitation Data'!$H$10,0,10*ROW('Sanitation Data'!H65))),'Data Summary'!DG71="Yes"),OFFSET('Sanitation Data'!$H$10,0,10*ROW('Sanitation Data'!H65)),NA())</f>
        <v>#N/A</v>
      </c>
      <c r="AS71" s="526" t="e">
        <f ca="1">+IF(AND(ISNUMBER(OFFSET('Sanitation Data'!$H$11,0,10*ROW('Sanitation Data'!H65))),'Data Summary'!DH71="Yes"),OFFSET('Sanitation Data'!$H$11,0,10*ROW('Sanitation Data'!H65)),NA())</f>
        <v>#N/A</v>
      </c>
      <c r="AT71" s="526" t="e">
        <f ca="1">+IF(AND(ISNUMBER(OFFSET('Sanitation Data'!$H$12,0,10*ROW('Sanitation Data'!H65))),'Data Summary'!DI71="Yes"),OFFSET('Sanitation Data'!$H$12,0,10*ROW('Sanitation Data'!H65)),NA())</f>
        <v>#N/A</v>
      </c>
      <c r="AU71" s="526" t="e">
        <f ca="1">+IF(AND(ISNUMBER(OFFSET('Sanitation Data'!$I$4,0,10*ROW('Sanitation Data'!I65))),'Data Summary'!DJ71="Yes"),100-OFFSET('Sanitation Data'!$I$4,0,10*ROW('Sanitation Data'!I65)),NA())</f>
        <v>#N/A</v>
      </c>
      <c r="AV71" s="526" t="e">
        <f ca="1">+IF(AND(ISNUMBER(OFFSET('Sanitation Data'!$I$6,0,10*ROW('Sanitation Data'!I65))),'Data Summary'!DK71="Yes"),OFFSET('Sanitation Data'!$I$6,0,10*ROW('Sanitation Data'!I65)),NA())</f>
        <v>#N/A</v>
      </c>
      <c r="AW71" s="526" t="e">
        <f ca="1">+IF(AND(ISNUMBER(OFFSET('Sanitation Data'!$I$10,0,10*ROW('Sanitation Data'!I65))),'Data Summary'!DL71="Yes"),OFFSET('Sanitation Data'!$I$10,0,10*ROW('Sanitation Data'!I65)),NA())</f>
        <v>#N/A</v>
      </c>
      <c r="AX71" s="526" t="e">
        <f ca="1">+IF(AND(ISNUMBER(OFFSET('Sanitation Data'!$I$11,0,10*ROW('Sanitation Data'!I65))),'Data Summary'!DM71="Yes"),OFFSET('Sanitation Data'!$I$11,0,10*ROW('Sanitation Data'!I65)),NA())</f>
        <v>#N/A</v>
      </c>
      <c r="AY71" s="526" t="e">
        <f ca="1">+IF(AND(ISNUMBER(OFFSET('Sanitation Data'!$I$12,0,10*ROW('Sanitation Data'!I65))),'Data Summary'!DN71="Yes"),OFFSET('Sanitation Data'!$I$12,0,10*ROW('Sanitation Data'!I65)),NA())</f>
        <v>#N/A</v>
      </c>
      <c r="AZ71" s="527" t="e">
        <f ca="1">+IF(AND(ISNUMBER(OFFSET('Hygiene Data'!$D$5,0,10*ROW('Hygiene Data'!D65))),'Data Summary'!DO71="Yes"),OFFSET('Hygiene Data'!$D$5,0,10*ROW('Hygiene Data'!D65)),NA())</f>
        <v>#N/A</v>
      </c>
      <c r="BA71" s="527" t="e">
        <f ca="1">+IF(AND(ISNUMBER(OFFSET('Hygiene Data'!$D$7,0,10*ROW('Hygiene Data'!D65))),'Data Summary'!DP71="Yes"),OFFSET('Hygiene Data'!$D$7,0,10*ROW('Hygiene Data'!D65)),NA())</f>
        <v>#N/A</v>
      </c>
      <c r="BB71" s="527" t="e">
        <f ca="1">+IF(AND(ISNUMBER(OFFSET('Hygiene Data'!$D$9,0,10*ROW('Hygiene Data'!D65))),'Data Summary'!DQ71="Yes"),OFFSET('Hygiene Data'!$D$9,0,10*ROW('Hygiene Data'!D65)),NA())</f>
        <v>#N/A</v>
      </c>
      <c r="BC71" s="527" t="e">
        <f ca="1">+IF(AND(ISNUMBER(OFFSET('Hygiene Data'!$E$5,0,10*ROW('Hygiene Data'!E65))),'Data Summary'!DR71="Yes"),OFFSET('Hygiene Data'!$E$5,0,10*ROW('Hygiene Data'!E65)),NA())</f>
        <v>#N/A</v>
      </c>
      <c r="BD71" s="527" t="e">
        <f ca="1">+IF(AND(ISNUMBER(OFFSET('Hygiene Data'!$E$7,0,10*ROW('Hygiene Data'!E65))),'Data Summary'!DS71="Yes"),OFFSET('Hygiene Data'!$E$7,0,10*ROW('Hygiene Data'!E65)),NA())</f>
        <v>#N/A</v>
      </c>
      <c r="BE71" s="527" t="e">
        <f ca="1">+IF(AND(ISNUMBER(OFFSET('Hygiene Data'!$E$9,0,10*ROW('Hygiene Data'!E65))),'Data Summary'!DT71="Yes"),OFFSET('Hygiene Data'!$E$9,0,10*ROW('Hygiene Data'!E65)),NA())</f>
        <v>#N/A</v>
      </c>
      <c r="BF71" s="527" t="e">
        <f ca="1">+IF(AND(ISNUMBER(OFFSET('Hygiene Data'!$F$5,0,10*ROW('Hygiene Data'!F65))),'Data Summary'!DU71="Yes"),OFFSET('Hygiene Data'!$F$5,0,10*ROW('Hygiene Data'!F65)),NA())</f>
        <v>#N/A</v>
      </c>
      <c r="BG71" s="527" t="e">
        <f ca="1">+IF(AND(ISNUMBER(OFFSET('Hygiene Data'!$F$7,0,10*ROW('Hygiene Data'!F65))),'Data Summary'!DV71="Yes"),OFFSET('Hygiene Data'!$F$7,0,10*ROW('Hygiene Data'!F65)),NA())</f>
        <v>#N/A</v>
      </c>
      <c r="BH71" s="527" t="e">
        <f ca="1">+IF(AND(ISNUMBER(OFFSET('Hygiene Data'!$F$9,0,10*ROW('Hygiene Data'!F65))),'Data Summary'!DW71="Yes"),OFFSET('Hygiene Data'!$F$9,0,10*ROW('Hygiene Data'!F65)),NA())</f>
        <v>#N/A</v>
      </c>
      <c r="BI71" s="527" t="e">
        <f ca="1">+IF(AND(ISNUMBER(OFFSET('Hygiene Data'!$G$5,0,10*ROW('Hygiene Data'!G65))),'Data Summary'!DX71="Yes"),OFFSET('Hygiene Data'!$G$5,0,10*ROW('Hygiene Data'!G65)),NA())</f>
        <v>#N/A</v>
      </c>
      <c r="BJ71" s="527" t="e">
        <f ca="1">+IF(AND(ISNUMBER(OFFSET('Hygiene Data'!$G$7,0,10*ROW('Hygiene Data'!G65))),'Data Summary'!DY71="Yes"),OFFSET('Hygiene Data'!$G$7,0,10*ROW('Hygiene Data'!G65)),NA())</f>
        <v>#N/A</v>
      </c>
      <c r="BK71" s="527" t="e">
        <f ca="1">+IF(AND(ISNUMBER(OFFSET('Hygiene Data'!$G$9,0,10*ROW('Hygiene Data'!G65))),'Data Summary'!DZ71="Yes"),OFFSET('Hygiene Data'!$G$9,0,10*ROW('Hygiene Data'!G65)),NA())</f>
        <v>#N/A</v>
      </c>
      <c r="BL71" s="527" t="e">
        <f ca="1">+IF(AND(ISNUMBER(OFFSET('Hygiene Data'!$H$5,0,10*ROW('Hygiene Data'!H65))),'Data Summary'!EA71="Yes"),OFFSET('Hygiene Data'!$H$5,0,10*ROW('Hygiene Data'!H65)),NA())</f>
        <v>#N/A</v>
      </c>
      <c r="BM71" s="527" t="e">
        <f ca="1">+IF(AND(ISNUMBER(OFFSET('Hygiene Data'!$H$7,0,10*ROW('Hygiene Data'!H65))),'Data Summary'!EB71="Yes"),OFFSET('Hygiene Data'!$H$7,0,10*ROW('Hygiene Data'!H65)),NA())</f>
        <v>#N/A</v>
      </c>
      <c r="BN71" s="527" t="e">
        <f ca="1">+IF(AND(ISNUMBER(OFFSET('Hygiene Data'!$H$9,0,10*ROW('Hygiene Data'!H65))),'Data Summary'!EC71="Yes"),OFFSET('Hygiene Data'!$H$9,0,10*ROW('Hygiene Data'!H65)),NA())</f>
        <v>#N/A</v>
      </c>
      <c r="BO71" s="527" t="e">
        <f ca="1">+IF(AND(ISNUMBER(OFFSET('Hygiene Data'!$I$5,0,10*ROW('Hygiene Data'!I65))),'Data Summary'!ED71="Yes"),OFFSET('Hygiene Data'!$I$5,0,10*ROW('Hygiene Data'!I65)),NA())</f>
        <v>#N/A</v>
      </c>
      <c r="BP71" s="527" t="e">
        <f ca="1">+IF(AND(ISNUMBER(OFFSET('Hygiene Data'!$I$7,0,10*ROW('Hygiene Data'!I65))),'Data Summary'!EE71="Yes"),OFFSET('Hygiene Data'!$I$7,0,10*ROW('Hygiene Data'!I65)),NA())</f>
        <v>#N/A</v>
      </c>
      <c r="BQ71" s="527" t="e">
        <f ca="1">+IF(AND(ISNUMBER(OFFSET('Hygiene Data'!$I$9,0,10*ROW('Hygiene Data'!I65))),'Data Summary'!EF71="Yes"),OFFSET('Hygiene Data'!$I$9,0,10*ROW('Hygiene Data'!I65)),NA())</f>
        <v>#N/A</v>
      </c>
    </row>
    <row r="72" spans="1:69" x14ac:dyDescent="0.25">
      <c r="A72" s="523" t="e">
        <f ca="1">+RIGHT('Data Summary'!A72,LEN('Data Summary'!A72)-9)</f>
        <v>#VALUE!</v>
      </c>
      <c r="B72" s="497" t="str">
        <f ca="1">+IF(ISTEXT('Data Summary'!B72),'Data Summary'!B72,"")</f>
        <v/>
      </c>
      <c r="C72" s="524" t="e">
        <f ca="1">+VALUE('Data Summary'!C72)</f>
        <v>#VALUE!</v>
      </c>
      <c r="D72" s="525" t="e">
        <f ca="1">+IF(AND(ISNUMBER(OFFSET('Water Data'!$D$4,0,10*ROW('Water Data'!D66))),'Data Summary'!BS72="Yes"),100-OFFSET('Water Data'!$D$4,0,10*ROW('Water Data'!D66)),NA())</f>
        <v>#N/A</v>
      </c>
      <c r="E72" s="525" t="e">
        <f ca="1">+IF(AND(ISNUMBER(OFFSET('Water Data'!$D$6,0,10*ROW('Water Data'!D66))),'Data Summary'!BT72="Yes"),OFFSET('Water Data'!$D$6,0,10*ROW('Water Data'!D66)),NA())</f>
        <v>#N/A</v>
      </c>
      <c r="F72" s="525" t="e">
        <f ca="1">+IF(AND(ISNUMBER(OFFSET('Water Data'!$D$9,0,10*ROW('Water Data'!D66))),'Data Summary'!BU72="Yes"),OFFSET('Water Data'!$D$9,0,10*ROW('Water Data'!D66)),NA())</f>
        <v>#N/A</v>
      </c>
      <c r="G72" s="525" t="e">
        <f ca="1">+IF(AND(ISNUMBER(OFFSET('Water Data'!$E$4,0,10*ROW('Water Data'!E66))),'Data Summary'!BV72="Yes"),100-OFFSET('Water Data'!$E$4,0,10*ROW('Water Data'!E66)),NA())</f>
        <v>#N/A</v>
      </c>
      <c r="H72" s="525" t="e">
        <f ca="1">+IF(AND(ISNUMBER(OFFSET('Water Data'!$E$6,0,10*ROW('Water Data'!E66))),'Data Summary'!BW72="Yes"),OFFSET('Water Data'!$E$6,0,10*ROW('Water Data'!E66)),NA())</f>
        <v>#N/A</v>
      </c>
      <c r="I72" s="525" t="e">
        <f ca="1">+IF(AND(ISNUMBER(OFFSET('Water Data'!$E$9,0,10*ROW('Water Data'!E66))),'Data Summary'!BX72="Yes"),OFFSET('Water Data'!$E$9,0,10*ROW('Water Data'!E66)),NA())</f>
        <v>#N/A</v>
      </c>
      <c r="J72" s="525" t="e">
        <f ca="1">+IF(AND(ISNUMBER(OFFSET('Water Data'!$F$4,0,10*ROW('Water Data'!F66))),'Data Summary'!BY72="Yes"),100-OFFSET('Water Data'!$F$4,0,10*ROW('Water Data'!F66)),NA())</f>
        <v>#N/A</v>
      </c>
      <c r="K72" s="525" t="e">
        <f ca="1">+IF(AND(ISNUMBER(OFFSET('Water Data'!$F$6,0,10*ROW('Water Data'!F66))),'Data Summary'!BZ72="Yes"),OFFSET('Water Data'!$F$6,0,10*ROW('Water Data'!F66)),NA())</f>
        <v>#N/A</v>
      </c>
      <c r="L72" s="525" t="e">
        <f ca="1">+IF(AND(ISNUMBER(OFFSET('Water Data'!$F$9,0,10*ROW('Water Data'!F66))),'Data Summary'!CA72="Yes"),OFFSET('Water Data'!$F$9,0,10*ROW('Water Data'!F66)),NA())</f>
        <v>#N/A</v>
      </c>
      <c r="M72" s="525" t="e">
        <f ca="1">+IF(AND(ISNUMBER(OFFSET('Water Data'!$G$4,0,10*ROW('Water Data'!G66))),'Data Summary'!CB72="Yes"),100-OFFSET('Water Data'!$G$4,0,10*ROW('Water Data'!G66)),NA())</f>
        <v>#N/A</v>
      </c>
      <c r="N72" s="525" t="e">
        <f ca="1">+IF(AND(ISNUMBER(OFFSET('Water Data'!$G$6,0,10*ROW('Water Data'!G66))),'Data Summary'!CC72="Yes"),OFFSET('Water Data'!$G$6,0,10*ROW('Water Data'!G66)),NA())</f>
        <v>#N/A</v>
      </c>
      <c r="O72" s="525" t="e">
        <f ca="1">+IF(AND(ISNUMBER(OFFSET('Water Data'!$G$9,0,10*ROW('Water Data'!G66))),'Data Summary'!CD72="Yes"),OFFSET('Water Data'!$G$9,0,10*ROW('Water Data'!G66)),NA())</f>
        <v>#N/A</v>
      </c>
      <c r="P72" s="525" t="e">
        <f ca="1">+IF(AND(ISNUMBER(OFFSET('Water Data'!$H$4,0,10*ROW('Water Data'!H66))),'Data Summary'!CE72="Yes"),100-OFFSET('Water Data'!$H$4,0,10*ROW('Water Data'!H66)),NA())</f>
        <v>#N/A</v>
      </c>
      <c r="Q72" s="525" t="e">
        <f ca="1">+IF(AND(ISNUMBER(OFFSET('Water Data'!$H$6,0,10*ROW('Water Data'!H66))),'Data Summary'!CF72="Yes"),OFFSET('Water Data'!$H$6,0,10*ROW('Water Data'!H66)),NA())</f>
        <v>#N/A</v>
      </c>
      <c r="R72" s="525" t="e">
        <f ca="1">+IF(AND(ISNUMBER(OFFSET('Water Data'!$H$9,0,10*ROW('Water Data'!H66))),'Data Summary'!CG72="Yes"),OFFSET('Water Data'!$H$9,0,10*ROW('Water Data'!H66)),NA())</f>
        <v>#N/A</v>
      </c>
      <c r="S72" s="525" t="e">
        <f ca="1">+IF(AND(ISNUMBER(OFFSET('Water Data'!$I$4,0,10*ROW('Water Data'!I66))),'Data Summary'!CH72="Yes"),100-OFFSET('Water Data'!$I$4,0,10*ROW('Water Data'!I66)),NA())</f>
        <v>#N/A</v>
      </c>
      <c r="T72" s="525" t="e">
        <f ca="1">+IF(AND(ISNUMBER(OFFSET('Water Data'!$I$6,0,10*ROW('Water Data'!I66))),'Data Summary'!CI72="Yes"),OFFSET('Water Data'!$I$6,0,10*ROW('Water Data'!I66)),NA())</f>
        <v>#N/A</v>
      </c>
      <c r="U72" s="525" t="e">
        <f ca="1">+IF(AND(ISNUMBER(OFFSET('Water Data'!$I$9,0,10*ROW('Water Data'!I66))),'Data Summary'!CJ72="Yes"),OFFSET('Water Data'!$I$9,0,10*ROW('Water Data'!I66)),NA())</f>
        <v>#N/A</v>
      </c>
      <c r="V72" s="526" t="e">
        <f ca="1">+IF(AND(ISNUMBER(OFFSET('Sanitation Data'!$D$4,0,10*ROW('Sanitation Data'!D66))),'Data Summary'!CK72="Yes"),100-OFFSET('Sanitation Data'!$D$4,0,10*ROW('Sanitation Data'!D66)),NA())</f>
        <v>#N/A</v>
      </c>
      <c r="W72" s="526" t="e">
        <f ca="1">+IF(AND(ISNUMBER(OFFSET('Sanitation Data'!$D$6,0,10*ROW('Sanitation Data'!D66))),'Data Summary'!CL72="Yes"),OFFSET('Sanitation Data'!$D$6,0,10*ROW('Sanitation Data'!D66)),NA())</f>
        <v>#N/A</v>
      </c>
      <c r="X72" s="526" t="e">
        <f ca="1">+IF(AND(ISNUMBER(OFFSET('Sanitation Data'!$D$10,0,10*ROW('Sanitation Data'!D66))),'Data Summary'!CM72="Yes"),OFFSET('Sanitation Data'!$D$10,0,10*ROW('Sanitation Data'!D66)),NA())</f>
        <v>#N/A</v>
      </c>
      <c r="Y72" s="526" t="e">
        <f ca="1">+IF(AND(ISNUMBER(OFFSET('Sanitation Data'!$D$11,0,10*ROW('Sanitation Data'!D66))),'Data Summary'!CN72="Yes"),OFFSET('Sanitation Data'!$D$11,0,10*ROW('Sanitation Data'!D66)),NA())</f>
        <v>#N/A</v>
      </c>
      <c r="Z72" s="526" t="e">
        <f ca="1">+IF(AND(ISNUMBER(OFFSET('Sanitation Data'!$D$12,0,10*ROW('Sanitation Data'!D66))),'Data Summary'!CO72="Yes"),OFFSET('Sanitation Data'!$D$12,0,10*ROW('Sanitation Data'!D66)),NA())</f>
        <v>#N/A</v>
      </c>
      <c r="AA72" s="526" t="e">
        <f ca="1">+IF(AND(ISNUMBER(OFFSET('Sanitation Data'!$E$4,0,10*ROW('Sanitation Data'!E66))),'Data Summary'!CP72="Yes"),100-OFFSET('Sanitation Data'!$E$4,0,10*ROW('Sanitation Data'!E66)),NA())</f>
        <v>#N/A</v>
      </c>
      <c r="AB72" s="526" t="e">
        <f ca="1">+IF(AND(ISNUMBER(OFFSET('Sanitation Data'!$E$6,0,10*ROW('Sanitation Data'!E66))),'Data Summary'!CQ72="Yes"),OFFSET('Sanitation Data'!$E$6,0,10*ROW('Sanitation Data'!E66)),NA())</f>
        <v>#N/A</v>
      </c>
      <c r="AC72" s="526" t="e">
        <f ca="1">+IF(AND(ISNUMBER(OFFSET('Sanitation Data'!$E$10,0,10*ROW('Sanitation Data'!E66))),'Data Summary'!CR72="Yes"),OFFSET('Sanitation Data'!$E$10,0,10*ROW('Sanitation Data'!E66)),NA())</f>
        <v>#N/A</v>
      </c>
      <c r="AD72" s="526" t="e">
        <f ca="1">+IF(AND(ISNUMBER(OFFSET('Sanitation Data'!$E$11,0,10*ROW('Sanitation Data'!E66))),'Data Summary'!CS72="Yes"),OFFSET('Sanitation Data'!$E$11,0,10*ROW('Sanitation Data'!E66)),NA())</f>
        <v>#N/A</v>
      </c>
      <c r="AE72" s="526" t="e">
        <f ca="1">+IF(AND(ISNUMBER(OFFSET('Sanitation Data'!$E$12,0,10*ROW('Sanitation Data'!E66))),'Data Summary'!CT72="Yes"),OFFSET('Sanitation Data'!$E$12,0,10*ROW('Sanitation Data'!E66)),NA())</f>
        <v>#N/A</v>
      </c>
      <c r="AF72" s="526" t="e">
        <f ca="1">+IF(AND(ISNUMBER(OFFSET('Sanitation Data'!$F$4,0,10*ROW('Sanitation Data'!F66))),'Data Summary'!CU72="Yes"),100-OFFSET('Sanitation Data'!$F$4,0,10*ROW('Sanitation Data'!F66)),NA())</f>
        <v>#N/A</v>
      </c>
      <c r="AG72" s="526" t="e">
        <f ca="1">+IF(AND(ISNUMBER(OFFSET('Sanitation Data'!$F$6,0,10*ROW('Sanitation Data'!F66))),'Data Summary'!CV72="Yes"),OFFSET('Sanitation Data'!$F$6,0,10*ROW('Sanitation Data'!F66)),NA())</f>
        <v>#N/A</v>
      </c>
      <c r="AH72" s="526" t="e">
        <f ca="1">+IF(AND(ISNUMBER(OFFSET('Sanitation Data'!$F$10,0,10*ROW('Sanitation Data'!F66))),'Data Summary'!CW72="Yes"),OFFSET('Sanitation Data'!$F$10,0,10*ROW('Sanitation Data'!F66)),NA())</f>
        <v>#N/A</v>
      </c>
      <c r="AI72" s="526" t="e">
        <f ca="1">+IF(AND(ISNUMBER(OFFSET('Sanitation Data'!$F$11,0,10*ROW('Sanitation Data'!F66))),'Data Summary'!CX72="Yes"),OFFSET('Sanitation Data'!$F$11,0,10*ROW('Sanitation Data'!F66)),NA())</f>
        <v>#N/A</v>
      </c>
      <c r="AJ72" s="526" t="e">
        <f ca="1">+IF(AND(ISNUMBER(OFFSET('Sanitation Data'!$F$12,0,10*ROW('Sanitation Data'!F66))),'Data Summary'!CY72="Yes"),OFFSET('Sanitation Data'!$F$12,0,10*ROW('Sanitation Data'!F66)),NA())</f>
        <v>#N/A</v>
      </c>
      <c r="AK72" s="526" t="e">
        <f ca="1">+IF(AND(ISNUMBER(OFFSET('Sanitation Data'!$G$4,0,10*ROW('Sanitation Data'!G66))),'Data Summary'!CZ72="Yes"),100-OFFSET('Sanitation Data'!$G$4,0,10*ROW('Sanitation Data'!G66)),NA())</f>
        <v>#N/A</v>
      </c>
      <c r="AL72" s="526" t="e">
        <f ca="1">+IF(AND(ISNUMBER(OFFSET('Sanitation Data'!$G$6,0,10*ROW('Sanitation Data'!G66))),'Data Summary'!DA72="Yes"),OFFSET('Sanitation Data'!$G$6,0,10*ROW('Sanitation Data'!G66)),NA())</f>
        <v>#N/A</v>
      </c>
      <c r="AM72" s="526" t="e">
        <f ca="1">+IF(AND(ISNUMBER(OFFSET('Sanitation Data'!$G$10,0,10*ROW('Sanitation Data'!G66))),'Data Summary'!DB72="Yes"),OFFSET('Sanitation Data'!$G$10,0,10*ROW('Sanitation Data'!G66)),NA())</f>
        <v>#N/A</v>
      </c>
      <c r="AN72" s="526" t="e">
        <f ca="1">+IF(AND(ISNUMBER(OFFSET('Sanitation Data'!$G$11,0,10*ROW('Sanitation Data'!G66))),'Data Summary'!DC72="Yes"),OFFSET('Sanitation Data'!$G$11,0,10*ROW('Sanitation Data'!G66)),NA())</f>
        <v>#N/A</v>
      </c>
      <c r="AO72" s="526" t="e">
        <f ca="1">+IF(AND(ISNUMBER(OFFSET('Sanitation Data'!$G$12,0,10*ROW('Sanitation Data'!G66))),'Data Summary'!DD72="Yes"),OFFSET('Sanitation Data'!$G$12,0,10*ROW('Sanitation Data'!G66)),NA())</f>
        <v>#N/A</v>
      </c>
      <c r="AP72" s="526" t="e">
        <f ca="1">+IF(AND(ISNUMBER(OFFSET('Sanitation Data'!$H$4,0,10*ROW('Sanitation Data'!H66))),'Data Summary'!DE72="Yes"),100-OFFSET('Sanitation Data'!$H$4,0,10*ROW('Sanitation Data'!H66)),NA())</f>
        <v>#N/A</v>
      </c>
      <c r="AQ72" s="526" t="e">
        <f ca="1">+IF(AND(ISNUMBER(OFFSET('Sanitation Data'!$H$6,0,10*ROW('Sanitation Data'!H66))),'Data Summary'!DF72="Yes"),OFFSET('Sanitation Data'!$H$6,0,10*ROW('Sanitation Data'!H66)),NA())</f>
        <v>#N/A</v>
      </c>
      <c r="AR72" s="526" t="e">
        <f ca="1">+IF(AND(ISNUMBER(OFFSET('Sanitation Data'!$H$10,0,10*ROW('Sanitation Data'!H66))),'Data Summary'!DG72="Yes"),OFFSET('Sanitation Data'!$H$10,0,10*ROW('Sanitation Data'!H66)),NA())</f>
        <v>#N/A</v>
      </c>
      <c r="AS72" s="526" t="e">
        <f ca="1">+IF(AND(ISNUMBER(OFFSET('Sanitation Data'!$H$11,0,10*ROW('Sanitation Data'!H66))),'Data Summary'!DH72="Yes"),OFFSET('Sanitation Data'!$H$11,0,10*ROW('Sanitation Data'!H66)),NA())</f>
        <v>#N/A</v>
      </c>
      <c r="AT72" s="526" t="e">
        <f ca="1">+IF(AND(ISNUMBER(OFFSET('Sanitation Data'!$H$12,0,10*ROW('Sanitation Data'!H66))),'Data Summary'!DI72="Yes"),OFFSET('Sanitation Data'!$H$12,0,10*ROW('Sanitation Data'!H66)),NA())</f>
        <v>#N/A</v>
      </c>
      <c r="AU72" s="526" t="e">
        <f ca="1">+IF(AND(ISNUMBER(OFFSET('Sanitation Data'!$I$4,0,10*ROW('Sanitation Data'!I66))),'Data Summary'!DJ72="Yes"),100-OFFSET('Sanitation Data'!$I$4,0,10*ROW('Sanitation Data'!I66)),NA())</f>
        <v>#N/A</v>
      </c>
      <c r="AV72" s="526" t="e">
        <f ca="1">+IF(AND(ISNUMBER(OFFSET('Sanitation Data'!$I$6,0,10*ROW('Sanitation Data'!I66))),'Data Summary'!DK72="Yes"),OFFSET('Sanitation Data'!$I$6,0,10*ROW('Sanitation Data'!I66)),NA())</f>
        <v>#N/A</v>
      </c>
      <c r="AW72" s="526" t="e">
        <f ca="1">+IF(AND(ISNUMBER(OFFSET('Sanitation Data'!$I$10,0,10*ROW('Sanitation Data'!I66))),'Data Summary'!DL72="Yes"),OFFSET('Sanitation Data'!$I$10,0,10*ROW('Sanitation Data'!I66)),NA())</f>
        <v>#N/A</v>
      </c>
      <c r="AX72" s="526" t="e">
        <f ca="1">+IF(AND(ISNUMBER(OFFSET('Sanitation Data'!$I$11,0,10*ROW('Sanitation Data'!I66))),'Data Summary'!DM72="Yes"),OFFSET('Sanitation Data'!$I$11,0,10*ROW('Sanitation Data'!I66)),NA())</f>
        <v>#N/A</v>
      </c>
      <c r="AY72" s="526" t="e">
        <f ca="1">+IF(AND(ISNUMBER(OFFSET('Sanitation Data'!$I$12,0,10*ROW('Sanitation Data'!I66))),'Data Summary'!DN72="Yes"),OFFSET('Sanitation Data'!$I$12,0,10*ROW('Sanitation Data'!I66)),NA())</f>
        <v>#N/A</v>
      </c>
      <c r="AZ72" s="527" t="e">
        <f ca="1">+IF(AND(ISNUMBER(OFFSET('Hygiene Data'!$D$5,0,10*ROW('Hygiene Data'!D66))),'Data Summary'!DO72="Yes"),OFFSET('Hygiene Data'!$D$5,0,10*ROW('Hygiene Data'!D66)),NA())</f>
        <v>#N/A</v>
      </c>
      <c r="BA72" s="527" t="e">
        <f ca="1">+IF(AND(ISNUMBER(OFFSET('Hygiene Data'!$D$7,0,10*ROW('Hygiene Data'!D66))),'Data Summary'!DP72="Yes"),OFFSET('Hygiene Data'!$D$7,0,10*ROW('Hygiene Data'!D66)),NA())</f>
        <v>#N/A</v>
      </c>
      <c r="BB72" s="527" t="e">
        <f ca="1">+IF(AND(ISNUMBER(OFFSET('Hygiene Data'!$D$9,0,10*ROW('Hygiene Data'!D66))),'Data Summary'!DQ72="Yes"),OFFSET('Hygiene Data'!$D$9,0,10*ROW('Hygiene Data'!D66)),NA())</f>
        <v>#N/A</v>
      </c>
      <c r="BC72" s="527" t="e">
        <f ca="1">+IF(AND(ISNUMBER(OFFSET('Hygiene Data'!$E$5,0,10*ROW('Hygiene Data'!E66))),'Data Summary'!DR72="Yes"),OFFSET('Hygiene Data'!$E$5,0,10*ROW('Hygiene Data'!E66)),NA())</f>
        <v>#N/A</v>
      </c>
      <c r="BD72" s="527" t="e">
        <f ca="1">+IF(AND(ISNUMBER(OFFSET('Hygiene Data'!$E$7,0,10*ROW('Hygiene Data'!E66))),'Data Summary'!DS72="Yes"),OFFSET('Hygiene Data'!$E$7,0,10*ROW('Hygiene Data'!E66)),NA())</f>
        <v>#N/A</v>
      </c>
      <c r="BE72" s="527" t="e">
        <f ca="1">+IF(AND(ISNUMBER(OFFSET('Hygiene Data'!$E$9,0,10*ROW('Hygiene Data'!E66))),'Data Summary'!DT72="Yes"),OFFSET('Hygiene Data'!$E$9,0,10*ROW('Hygiene Data'!E66)),NA())</f>
        <v>#N/A</v>
      </c>
      <c r="BF72" s="527" t="e">
        <f ca="1">+IF(AND(ISNUMBER(OFFSET('Hygiene Data'!$F$5,0,10*ROW('Hygiene Data'!F66))),'Data Summary'!DU72="Yes"),OFFSET('Hygiene Data'!$F$5,0,10*ROW('Hygiene Data'!F66)),NA())</f>
        <v>#N/A</v>
      </c>
      <c r="BG72" s="527" t="e">
        <f ca="1">+IF(AND(ISNUMBER(OFFSET('Hygiene Data'!$F$7,0,10*ROW('Hygiene Data'!F66))),'Data Summary'!DV72="Yes"),OFFSET('Hygiene Data'!$F$7,0,10*ROW('Hygiene Data'!F66)),NA())</f>
        <v>#N/A</v>
      </c>
      <c r="BH72" s="527" t="e">
        <f ca="1">+IF(AND(ISNUMBER(OFFSET('Hygiene Data'!$F$9,0,10*ROW('Hygiene Data'!F66))),'Data Summary'!DW72="Yes"),OFFSET('Hygiene Data'!$F$9,0,10*ROW('Hygiene Data'!F66)),NA())</f>
        <v>#N/A</v>
      </c>
      <c r="BI72" s="527" t="e">
        <f ca="1">+IF(AND(ISNUMBER(OFFSET('Hygiene Data'!$G$5,0,10*ROW('Hygiene Data'!G66))),'Data Summary'!DX72="Yes"),OFFSET('Hygiene Data'!$G$5,0,10*ROW('Hygiene Data'!G66)),NA())</f>
        <v>#N/A</v>
      </c>
      <c r="BJ72" s="527" t="e">
        <f ca="1">+IF(AND(ISNUMBER(OFFSET('Hygiene Data'!$G$7,0,10*ROW('Hygiene Data'!G66))),'Data Summary'!DY72="Yes"),OFFSET('Hygiene Data'!$G$7,0,10*ROW('Hygiene Data'!G66)),NA())</f>
        <v>#N/A</v>
      </c>
      <c r="BK72" s="527" t="e">
        <f ca="1">+IF(AND(ISNUMBER(OFFSET('Hygiene Data'!$G$9,0,10*ROW('Hygiene Data'!G66))),'Data Summary'!DZ72="Yes"),OFFSET('Hygiene Data'!$G$9,0,10*ROW('Hygiene Data'!G66)),NA())</f>
        <v>#N/A</v>
      </c>
      <c r="BL72" s="527" t="e">
        <f ca="1">+IF(AND(ISNUMBER(OFFSET('Hygiene Data'!$H$5,0,10*ROW('Hygiene Data'!H66))),'Data Summary'!EA72="Yes"),OFFSET('Hygiene Data'!$H$5,0,10*ROW('Hygiene Data'!H66)),NA())</f>
        <v>#N/A</v>
      </c>
      <c r="BM72" s="527" t="e">
        <f ca="1">+IF(AND(ISNUMBER(OFFSET('Hygiene Data'!$H$7,0,10*ROW('Hygiene Data'!H66))),'Data Summary'!EB72="Yes"),OFFSET('Hygiene Data'!$H$7,0,10*ROW('Hygiene Data'!H66)),NA())</f>
        <v>#N/A</v>
      </c>
      <c r="BN72" s="527" t="e">
        <f ca="1">+IF(AND(ISNUMBER(OFFSET('Hygiene Data'!$H$9,0,10*ROW('Hygiene Data'!H66))),'Data Summary'!EC72="Yes"),OFFSET('Hygiene Data'!$H$9,0,10*ROW('Hygiene Data'!H66)),NA())</f>
        <v>#N/A</v>
      </c>
      <c r="BO72" s="527" t="e">
        <f ca="1">+IF(AND(ISNUMBER(OFFSET('Hygiene Data'!$I$5,0,10*ROW('Hygiene Data'!I66))),'Data Summary'!ED72="Yes"),OFFSET('Hygiene Data'!$I$5,0,10*ROW('Hygiene Data'!I66)),NA())</f>
        <v>#N/A</v>
      </c>
      <c r="BP72" s="527" t="e">
        <f ca="1">+IF(AND(ISNUMBER(OFFSET('Hygiene Data'!$I$7,0,10*ROW('Hygiene Data'!I66))),'Data Summary'!EE72="Yes"),OFFSET('Hygiene Data'!$I$7,0,10*ROW('Hygiene Data'!I66)),NA())</f>
        <v>#N/A</v>
      </c>
      <c r="BQ72" s="527" t="e">
        <f ca="1">+IF(AND(ISNUMBER(OFFSET('Hygiene Data'!$I$9,0,10*ROW('Hygiene Data'!I66))),'Data Summary'!EF72="Yes"),OFFSET('Hygiene Data'!$I$9,0,10*ROW('Hygiene Data'!I66)),NA())</f>
        <v>#N/A</v>
      </c>
    </row>
    <row r="73" spans="1:69" x14ac:dyDescent="0.25">
      <c r="A73" s="523" t="e">
        <f ca="1">+RIGHT('Data Summary'!A73,LEN('Data Summary'!A73)-9)</f>
        <v>#VALUE!</v>
      </c>
      <c r="B73" s="497" t="str">
        <f ca="1">+IF(ISTEXT('Data Summary'!B73),'Data Summary'!B73,"")</f>
        <v/>
      </c>
      <c r="C73" s="524" t="e">
        <f ca="1">+VALUE('Data Summary'!C73)</f>
        <v>#VALUE!</v>
      </c>
      <c r="D73" s="525" t="e">
        <f ca="1">+IF(AND(ISNUMBER(OFFSET('Water Data'!$D$4,0,10*ROW('Water Data'!D67))),'Data Summary'!BS73="Yes"),100-OFFSET('Water Data'!$D$4,0,10*ROW('Water Data'!D67)),NA())</f>
        <v>#N/A</v>
      </c>
      <c r="E73" s="525" t="e">
        <f ca="1">+IF(AND(ISNUMBER(OFFSET('Water Data'!$D$6,0,10*ROW('Water Data'!D67))),'Data Summary'!BT73="Yes"),OFFSET('Water Data'!$D$6,0,10*ROW('Water Data'!D67)),NA())</f>
        <v>#N/A</v>
      </c>
      <c r="F73" s="525" t="e">
        <f ca="1">+IF(AND(ISNUMBER(OFFSET('Water Data'!$D$9,0,10*ROW('Water Data'!D67))),'Data Summary'!BU73="Yes"),OFFSET('Water Data'!$D$9,0,10*ROW('Water Data'!D67)),NA())</f>
        <v>#N/A</v>
      </c>
      <c r="G73" s="525" t="e">
        <f ca="1">+IF(AND(ISNUMBER(OFFSET('Water Data'!$E$4,0,10*ROW('Water Data'!E67))),'Data Summary'!BV73="Yes"),100-OFFSET('Water Data'!$E$4,0,10*ROW('Water Data'!E67)),NA())</f>
        <v>#N/A</v>
      </c>
      <c r="H73" s="525" t="e">
        <f ca="1">+IF(AND(ISNUMBER(OFFSET('Water Data'!$E$6,0,10*ROW('Water Data'!E67))),'Data Summary'!BW73="Yes"),OFFSET('Water Data'!$E$6,0,10*ROW('Water Data'!E67)),NA())</f>
        <v>#N/A</v>
      </c>
      <c r="I73" s="525" t="e">
        <f ca="1">+IF(AND(ISNUMBER(OFFSET('Water Data'!$E$9,0,10*ROW('Water Data'!E67))),'Data Summary'!BX73="Yes"),OFFSET('Water Data'!$E$9,0,10*ROW('Water Data'!E67)),NA())</f>
        <v>#N/A</v>
      </c>
      <c r="J73" s="525" t="e">
        <f ca="1">+IF(AND(ISNUMBER(OFFSET('Water Data'!$F$4,0,10*ROW('Water Data'!F67))),'Data Summary'!BY73="Yes"),100-OFFSET('Water Data'!$F$4,0,10*ROW('Water Data'!F67)),NA())</f>
        <v>#N/A</v>
      </c>
      <c r="K73" s="525" t="e">
        <f ca="1">+IF(AND(ISNUMBER(OFFSET('Water Data'!$F$6,0,10*ROW('Water Data'!F67))),'Data Summary'!BZ73="Yes"),OFFSET('Water Data'!$F$6,0,10*ROW('Water Data'!F67)),NA())</f>
        <v>#N/A</v>
      </c>
      <c r="L73" s="525" t="e">
        <f ca="1">+IF(AND(ISNUMBER(OFFSET('Water Data'!$F$9,0,10*ROW('Water Data'!F67))),'Data Summary'!CA73="Yes"),OFFSET('Water Data'!$F$9,0,10*ROW('Water Data'!F67)),NA())</f>
        <v>#N/A</v>
      </c>
      <c r="M73" s="525" t="e">
        <f ca="1">+IF(AND(ISNUMBER(OFFSET('Water Data'!$G$4,0,10*ROW('Water Data'!G67))),'Data Summary'!CB73="Yes"),100-OFFSET('Water Data'!$G$4,0,10*ROW('Water Data'!G67)),NA())</f>
        <v>#N/A</v>
      </c>
      <c r="N73" s="525" t="e">
        <f ca="1">+IF(AND(ISNUMBER(OFFSET('Water Data'!$G$6,0,10*ROW('Water Data'!G67))),'Data Summary'!CC73="Yes"),OFFSET('Water Data'!$G$6,0,10*ROW('Water Data'!G67)),NA())</f>
        <v>#N/A</v>
      </c>
      <c r="O73" s="525" t="e">
        <f ca="1">+IF(AND(ISNUMBER(OFFSET('Water Data'!$G$9,0,10*ROW('Water Data'!G67))),'Data Summary'!CD73="Yes"),OFFSET('Water Data'!$G$9,0,10*ROW('Water Data'!G67)),NA())</f>
        <v>#N/A</v>
      </c>
      <c r="P73" s="525" t="e">
        <f ca="1">+IF(AND(ISNUMBER(OFFSET('Water Data'!$H$4,0,10*ROW('Water Data'!H67))),'Data Summary'!CE73="Yes"),100-OFFSET('Water Data'!$H$4,0,10*ROW('Water Data'!H67)),NA())</f>
        <v>#N/A</v>
      </c>
      <c r="Q73" s="525" t="e">
        <f ca="1">+IF(AND(ISNUMBER(OFFSET('Water Data'!$H$6,0,10*ROW('Water Data'!H67))),'Data Summary'!CF73="Yes"),OFFSET('Water Data'!$H$6,0,10*ROW('Water Data'!H67)),NA())</f>
        <v>#N/A</v>
      </c>
      <c r="R73" s="525" t="e">
        <f ca="1">+IF(AND(ISNUMBER(OFFSET('Water Data'!$H$9,0,10*ROW('Water Data'!H67))),'Data Summary'!CG73="Yes"),OFFSET('Water Data'!$H$9,0,10*ROW('Water Data'!H67)),NA())</f>
        <v>#N/A</v>
      </c>
      <c r="S73" s="525" t="e">
        <f ca="1">+IF(AND(ISNUMBER(OFFSET('Water Data'!$I$4,0,10*ROW('Water Data'!I67))),'Data Summary'!CH73="Yes"),100-OFFSET('Water Data'!$I$4,0,10*ROW('Water Data'!I67)),NA())</f>
        <v>#N/A</v>
      </c>
      <c r="T73" s="525" t="e">
        <f ca="1">+IF(AND(ISNUMBER(OFFSET('Water Data'!$I$6,0,10*ROW('Water Data'!I67))),'Data Summary'!CI73="Yes"),OFFSET('Water Data'!$I$6,0,10*ROW('Water Data'!I67)),NA())</f>
        <v>#N/A</v>
      </c>
      <c r="U73" s="525" t="e">
        <f ca="1">+IF(AND(ISNUMBER(OFFSET('Water Data'!$I$9,0,10*ROW('Water Data'!I67))),'Data Summary'!CJ73="Yes"),OFFSET('Water Data'!$I$9,0,10*ROW('Water Data'!I67)),NA())</f>
        <v>#N/A</v>
      </c>
      <c r="V73" s="526" t="e">
        <f ca="1">+IF(AND(ISNUMBER(OFFSET('Sanitation Data'!$D$4,0,10*ROW('Sanitation Data'!D67))),'Data Summary'!CK73="Yes"),100-OFFSET('Sanitation Data'!$D$4,0,10*ROW('Sanitation Data'!D67)),NA())</f>
        <v>#N/A</v>
      </c>
      <c r="W73" s="526" t="e">
        <f ca="1">+IF(AND(ISNUMBER(OFFSET('Sanitation Data'!$D$6,0,10*ROW('Sanitation Data'!D67))),'Data Summary'!CL73="Yes"),OFFSET('Sanitation Data'!$D$6,0,10*ROW('Sanitation Data'!D67)),NA())</f>
        <v>#N/A</v>
      </c>
      <c r="X73" s="526" t="e">
        <f ca="1">+IF(AND(ISNUMBER(OFFSET('Sanitation Data'!$D$10,0,10*ROW('Sanitation Data'!D67))),'Data Summary'!CM73="Yes"),OFFSET('Sanitation Data'!$D$10,0,10*ROW('Sanitation Data'!D67)),NA())</f>
        <v>#N/A</v>
      </c>
      <c r="Y73" s="526" t="e">
        <f ca="1">+IF(AND(ISNUMBER(OFFSET('Sanitation Data'!$D$11,0,10*ROW('Sanitation Data'!D67))),'Data Summary'!CN73="Yes"),OFFSET('Sanitation Data'!$D$11,0,10*ROW('Sanitation Data'!D67)),NA())</f>
        <v>#N/A</v>
      </c>
      <c r="Z73" s="526" t="e">
        <f ca="1">+IF(AND(ISNUMBER(OFFSET('Sanitation Data'!$D$12,0,10*ROW('Sanitation Data'!D67))),'Data Summary'!CO73="Yes"),OFFSET('Sanitation Data'!$D$12,0,10*ROW('Sanitation Data'!D67)),NA())</f>
        <v>#N/A</v>
      </c>
      <c r="AA73" s="526" t="e">
        <f ca="1">+IF(AND(ISNUMBER(OFFSET('Sanitation Data'!$E$4,0,10*ROW('Sanitation Data'!E67))),'Data Summary'!CP73="Yes"),100-OFFSET('Sanitation Data'!$E$4,0,10*ROW('Sanitation Data'!E67)),NA())</f>
        <v>#N/A</v>
      </c>
      <c r="AB73" s="526" t="e">
        <f ca="1">+IF(AND(ISNUMBER(OFFSET('Sanitation Data'!$E$6,0,10*ROW('Sanitation Data'!E67))),'Data Summary'!CQ73="Yes"),OFFSET('Sanitation Data'!$E$6,0,10*ROW('Sanitation Data'!E67)),NA())</f>
        <v>#N/A</v>
      </c>
      <c r="AC73" s="526" t="e">
        <f ca="1">+IF(AND(ISNUMBER(OFFSET('Sanitation Data'!$E$10,0,10*ROW('Sanitation Data'!E67))),'Data Summary'!CR73="Yes"),OFFSET('Sanitation Data'!$E$10,0,10*ROW('Sanitation Data'!E67)),NA())</f>
        <v>#N/A</v>
      </c>
      <c r="AD73" s="526" t="e">
        <f ca="1">+IF(AND(ISNUMBER(OFFSET('Sanitation Data'!$E$11,0,10*ROW('Sanitation Data'!E67))),'Data Summary'!CS73="Yes"),OFFSET('Sanitation Data'!$E$11,0,10*ROW('Sanitation Data'!E67)),NA())</f>
        <v>#N/A</v>
      </c>
      <c r="AE73" s="526" t="e">
        <f ca="1">+IF(AND(ISNUMBER(OFFSET('Sanitation Data'!$E$12,0,10*ROW('Sanitation Data'!E67))),'Data Summary'!CT73="Yes"),OFFSET('Sanitation Data'!$E$12,0,10*ROW('Sanitation Data'!E67)),NA())</f>
        <v>#N/A</v>
      </c>
      <c r="AF73" s="526" t="e">
        <f ca="1">+IF(AND(ISNUMBER(OFFSET('Sanitation Data'!$F$4,0,10*ROW('Sanitation Data'!F67))),'Data Summary'!CU73="Yes"),100-OFFSET('Sanitation Data'!$F$4,0,10*ROW('Sanitation Data'!F67)),NA())</f>
        <v>#N/A</v>
      </c>
      <c r="AG73" s="526" t="e">
        <f ca="1">+IF(AND(ISNUMBER(OFFSET('Sanitation Data'!$F$6,0,10*ROW('Sanitation Data'!F67))),'Data Summary'!CV73="Yes"),OFFSET('Sanitation Data'!$F$6,0,10*ROW('Sanitation Data'!F67)),NA())</f>
        <v>#N/A</v>
      </c>
      <c r="AH73" s="526" t="e">
        <f ca="1">+IF(AND(ISNUMBER(OFFSET('Sanitation Data'!$F$10,0,10*ROW('Sanitation Data'!F67))),'Data Summary'!CW73="Yes"),OFFSET('Sanitation Data'!$F$10,0,10*ROW('Sanitation Data'!F67)),NA())</f>
        <v>#N/A</v>
      </c>
      <c r="AI73" s="526" t="e">
        <f ca="1">+IF(AND(ISNUMBER(OFFSET('Sanitation Data'!$F$11,0,10*ROW('Sanitation Data'!F67))),'Data Summary'!CX73="Yes"),OFFSET('Sanitation Data'!$F$11,0,10*ROW('Sanitation Data'!F67)),NA())</f>
        <v>#N/A</v>
      </c>
      <c r="AJ73" s="526" t="e">
        <f ca="1">+IF(AND(ISNUMBER(OFFSET('Sanitation Data'!$F$12,0,10*ROW('Sanitation Data'!F67))),'Data Summary'!CY73="Yes"),OFFSET('Sanitation Data'!$F$12,0,10*ROW('Sanitation Data'!F67)),NA())</f>
        <v>#N/A</v>
      </c>
      <c r="AK73" s="526" t="e">
        <f ca="1">+IF(AND(ISNUMBER(OFFSET('Sanitation Data'!$G$4,0,10*ROW('Sanitation Data'!G67))),'Data Summary'!CZ73="Yes"),100-OFFSET('Sanitation Data'!$G$4,0,10*ROW('Sanitation Data'!G67)),NA())</f>
        <v>#N/A</v>
      </c>
      <c r="AL73" s="526" t="e">
        <f ca="1">+IF(AND(ISNUMBER(OFFSET('Sanitation Data'!$G$6,0,10*ROW('Sanitation Data'!G67))),'Data Summary'!DA73="Yes"),OFFSET('Sanitation Data'!$G$6,0,10*ROW('Sanitation Data'!G67)),NA())</f>
        <v>#N/A</v>
      </c>
      <c r="AM73" s="526" t="e">
        <f ca="1">+IF(AND(ISNUMBER(OFFSET('Sanitation Data'!$G$10,0,10*ROW('Sanitation Data'!G67))),'Data Summary'!DB73="Yes"),OFFSET('Sanitation Data'!$G$10,0,10*ROW('Sanitation Data'!G67)),NA())</f>
        <v>#N/A</v>
      </c>
      <c r="AN73" s="526" t="e">
        <f ca="1">+IF(AND(ISNUMBER(OFFSET('Sanitation Data'!$G$11,0,10*ROW('Sanitation Data'!G67))),'Data Summary'!DC73="Yes"),OFFSET('Sanitation Data'!$G$11,0,10*ROW('Sanitation Data'!G67)),NA())</f>
        <v>#N/A</v>
      </c>
      <c r="AO73" s="526" t="e">
        <f ca="1">+IF(AND(ISNUMBER(OFFSET('Sanitation Data'!$G$12,0,10*ROW('Sanitation Data'!G67))),'Data Summary'!DD73="Yes"),OFFSET('Sanitation Data'!$G$12,0,10*ROW('Sanitation Data'!G67)),NA())</f>
        <v>#N/A</v>
      </c>
      <c r="AP73" s="526" t="e">
        <f ca="1">+IF(AND(ISNUMBER(OFFSET('Sanitation Data'!$H$4,0,10*ROW('Sanitation Data'!H67))),'Data Summary'!DE73="Yes"),100-OFFSET('Sanitation Data'!$H$4,0,10*ROW('Sanitation Data'!H67)),NA())</f>
        <v>#N/A</v>
      </c>
      <c r="AQ73" s="526" t="e">
        <f ca="1">+IF(AND(ISNUMBER(OFFSET('Sanitation Data'!$H$6,0,10*ROW('Sanitation Data'!H67))),'Data Summary'!DF73="Yes"),OFFSET('Sanitation Data'!$H$6,0,10*ROW('Sanitation Data'!H67)),NA())</f>
        <v>#N/A</v>
      </c>
      <c r="AR73" s="526" t="e">
        <f ca="1">+IF(AND(ISNUMBER(OFFSET('Sanitation Data'!$H$10,0,10*ROW('Sanitation Data'!H67))),'Data Summary'!DG73="Yes"),OFFSET('Sanitation Data'!$H$10,0,10*ROW('Sanitation Data'!H67)),NA())</f>
        <v>#N/A</v>
      </c>
      <c r="AS73" s="526" t="e">
        <f ca="1">+IF(AND(ISNUMBER(OFFSET('Sanitation Data'!$H$11,0,10*ROW('Sanitation Data'!H67))),'Data Summary'!DH73="Yes"),OFFSET('Sanitation Data'!$H$11,0,10*ROW('Sanitation Data'!H67)),NA())</f>
        <v>#N/A</v>
      </c>
      <c r="AT73" s="526" t="e">
        <f ca="1">+IF(AND(ISNUMBER(OFFSET('Sanitation Data'!$H$12,0,10*ROW('Sanitation Data'!H67))),'Data Summary'!DI73="Yes"),OFFSET('Sanitation Data'!$H$12,0,10*ROW('Sanitation Data'!H67)),NA())</f>
        <v>#N/A</v>
      </c>
      <c r="AU73" s="526" t="e">
        <f ca="1">+IF(AND(ISNUMBER(OFFSET('Sanitation Data'!$I$4,0,10*ROW('Sanitation Data'!I67))),'Data Summary'!DJ73="Yes"),100-OFFSET('Sanitation Data'!$I$4,0,10*ROW('Sanitation Data'!I67)),NA())</f>
        <v>#N/A</v>
      </c>
      <c r="AV73" s="526" t="e">
        <f ca="1">+IF(AND(ISNUMBER(OFFSET('Sanitation Data'!$I$6,0,10*ROW('Sanitation Data'!I67))),'Data Summary'!DK73="Yes"),OFFSET('Sanitation Data'!$I$6,0,10*ROW('Sanitation Data'!I67)),NA())</f>
        <v>#N/A</v>
      </c>
      <c r="AW73" s="526" t="e">
        <f ca="1">+IF(AND(ISNUMBER(OFFSET('Sanitation Data'!$I$10,0,10*ROW('Sanitation Data'!I67))),'Data Summary'!DL73="Yes"),OFFSET('Sanitation Data'!$I$10,0,10*ROW('Sanitation Data'!I67)),NA())</f>
        <v>#N/A</v>
      </c>
      <c r="AX73" s="526" t="e">
        <f ca="1">+IF(AND(ISNUMBER(OFFSET('Sanitation Data'!$I$11,0,10*ROW('Sanitation Data'!I67))),'Data Summary'!DM73="Yes"),OFFSET('Sanitation Data'!$I$11,0,10*ROW('Sanitation Data'!I67)),NA())</f>
        <v>#N/A</v>
      </c>
      <c r="AY73" s="526" t="e">
        <f ca="1">+IF(AND(ISNUMBER(OFFSET('Sanitation Data'!$I$12,0,10*ROW('Sanitation Data'!I67))),'Data Summary'!DN73="Yes"),OFFSET('Sanitation Data'!$I$12,0,10*ROW('Sanitation Data'!I67)),NA())</f>
        <v>#N/A</v>
      </c>
      <c r="AZ73" s="527" t="e">
        <f ca="1">+IF(AND(ISNUMBER(OFFSET('Hygiene Data'!$D$5,0,10*ROW('Hygiene Data'!D67))),'Data Summary'!DO73="Yes"),OFFSET('Hygiene Data'!$D$5,0,10*ROW('Hygiene Data'!D67)),NA())</f>
        <v>#N/A</v>
      </c>
      <c r="BA73" s="527" t="e">
        <f ca="1">+IF(AND(ISNUMBER(OFFSET('Hygiene Data'!$D$7,0,10*ROW('Hygiene Data'!D67))),'Data Summary'!DP73="Yes"),OFFSET('Hygiene Data'!$D$7,0,10*ROW('Hygiene Data'!D67)),NA())</f>
        <v>#N/A</v>
      </c>
      <c r="BB73" s="527" t="e">
        <f ca="1">+IF(AND(ISNUMBER(OFFSET('Hygiene Data'!$D$9,0,10*ROW('Hygiene Data'!D67))),'Data Summary'!DQ73="Yes"),OFFSET('Hygiene Data'!$D$9,0,10*ROW('Hygiene Data'!D67)),NA())</f>
        <v>#N/A</v>
      </c>
      <c r="BC73" s="527" t="e">
        <f ca="1">+IF(AND(ISNUMBER(OFFSET('Hygiene Data'!$E$5,0,10*ROW('Hygiene Data'!E67))),'Data Summary'!DR73="Yes"),OFFSET('Hygiene Data'!$E$5,0,10*ROW('Hygiene Data'!E67)),NA())</f>
        <v>#N/A</v>
      </c>
      <c r="BD73" s="527" t="e">
        <f ca="1">+IF(AND(ISNUMBER(OFFSET('Hygiene Data'!$E$7,0,10*ROW('Hygiene Data'!E67))),'Data Summary'!DS73="Yes"),OFFSET('Hygiene Data'!$E$7,0,10*ROW('Hygiene Data'!E67)),NA())</f>
        <v>#N/A</v>
      </c>
      <c r="BE73" s="527" t="e">
        <f ca="1">+IF(AND(ISNUMBER(OFFSET('Hygiene Data'!$E$9,0,10*ROW('Hygiene Data'!E67))),'Data Summary'!DT73="Yes"),OFFSET('Hygiene Data'!$E$9,0,10*ROW('Hygiene Data'!E67)),NA())</f>
        <v>#N/A</v>
      </c>
      <c r="BF73" s="527" t="e">
        <f ca="1">+IF(AND(ISNUMBER(OFFSET('Hygiene Data'!$F$5,0,10*ROW('Hygiene Data'!F67))),'Data Summary'!DU73="Yes"),OFFSET('Hygiene Data'!$F$5,0,10*ROW('Hygiene Data'!F67)),NA())</f>
        <v>#N/A</v>
      </c>
      <c r="BG73" s="527" t="e">
        <f ca="1">+IF(AND(ISNUMBER(OFFSET('Hygiene Data'!$F$7,0,10*ROW('Hygiene Data'!F67))),'Data Summary'!DV73="Yes"),OFFSET('Hygiene Data'!$F$7,0,10*ROW('Hygiene Data'!F67)),NA())</f>
        <v>#N/A</v>
      </c>
      <c r="BH73" s="527" t="e">
        <f ca="1">+IF(AND(ISNUMBER(OFFSET('Hygiene Data'!$F$9,0,10*ROW('Hygiene Data'!F67))),'Data Summary'!DW73="Yes"),OFFSET('Hygiene Data'!$F$9,0,10*ROW('Hygiene Data'!F67)),NA())</f>
        <v>#N/A</v>
      </c>
      <c r="BI73" s="527" t="e">
        <f ca="1">+IF(AND(ISNUMBER(OFFSET('Hygiene Data'!$G$5,0,10*ROW('Hygiene Data'!G67))),'Data Summary'!DX73="Yes"),OFFSET('Hygiene Data'!$G$5,0,10*ROW('Hygiene Data'!G67)),NA())</f>
        <v>#N/A</v>
      </c>
      <c r="BJ73" s="527" t="e">
        <f ca="1">+IF(AND(ISNUMBER(OFFSET('Hygiene Data'!$G$7,0,10*ROW('Hygiene Data'!G67))),'Data Summary'!DY73="Yes"),OFFSET('Hygiene Data'!$G$7,0,10*ROW('Hygiene Data'!G67)),NA())</f>
        <v>#N/A</v>
      </c>
      <c r="BK73" s="527" t="e">
        <f ca="1">+IF(AND(ISNUMBER(OFFSET('Hygiene Data'!$G$9,0,10*ROW('Hygiene Data'!G67))),'Data Summary'!DZ73="Yes"),OFFSET('Hygiene Data'!$G$9,0,10*ROW('Hygiene Data'!G67)),NA())</f>
        <v>#N/A</v>
      </c>
      <c r="BL73" s="527" t="e">
        <f ca="1">+IF(AND(ISNUMBER(OFFSET('Hygiene Data'!$H$5,0,10*ROW('Hygiene Data'!H67))),'Data Summary'!EA73="Yes"),OFFSET('Hygiene Data'!$H$5,0,10*ROW('Hygiene Data'!H67)),NA())</f>
        <v>#N/A</v>
      </c>
      <c r="BM73" s="527" t="e">
        <f ca="1">+IF(AND(ISNUMBER(OFFSET('Hygiene Data'!$H$7,0,10*ROW('Hygiene Data'!H67))),'Data Summary'!EB73="Yes"),OFFSET('Hygiene Data'!$H$7,0,10*ROW('Hygiene Data'!H67)),NA())</f>
        <v>#N/A</v>
      </c>
      <c r="BN73" s="527" t="e">
        <f ca="1">+IF(AND(ISNUMBER(OFFSET('Hygiene Data'!$H$9,0,10*ROW('Hygiene Data'!H67))),'Data Summary'!EC73="Yes"),OFFSET('Hygiene Data'!$H$9,0,10*ROW('Hygiene Data'!H67)),NA())</f>
        <v>#N/A</v>
      </c>
      <c r="BO73" s="527" t="e">
        <f ca="1">+IF(AND(ISNUMBER(OFFSET('Hygiene Data'!$I$5,0,10*ROW('Hygiene Data'!I67))),'Data Summary'!ED73="Yes"),OFFSET('Hygiene Data'!$I$5,0,10*ROW('Hygiene Data'!I67)),NA())</f>
        <v>#N/A</v>
      </c>
      <c r="BP73" s="527" t="e">
        <f ca="1">+IF(AND(ISNUMBER(OFFSET('Hygiene Data'!$I$7,0,10*ROW('Hygiene Data'!I67))),'Data Summary'!EE73="Yes"),OFFSET('Hygiene Data'!$I$7,0,10*ROW('Hygiene Data'!I67)),NA())</f>
        <v>#N/A</v>
      </c>
      <c r="BQ73" s="527" t="e">
        <f ca="1">+IF(AND(ISNUMBER(OFFSET('Hygiene Data'!$I$9,0,10*ROW('Hygiene Data'!I67))),'Data Summary'!EF73="Yes"),OFFSET('Hygiene Data'!$I$9,0,10*ROW('Hygiene Data'!I67)),NA())</f>
        <v>#N/A</v>
      </c>
    </row>
    <row r="74" spans="1:69" x14ac:dyDescent="0.25">
      <c r="A74" s="523" t="e">
        <f ca="1">+RIGHT('Data Summary'!A74,LEN('Data Summary'!A74)-9)</f>
        <v>#VALUE!</v>
      </c>
      <c r="B74" s="497" t="str">
        <f ca="1">+IF(ISTEXT('Data Summary'!B74),'Data Summary'!B74,"")</f>
        <v/>
      </c>
      <c r="C74" s="524" t="e">
        <f ca="1">+VALUE('Data Summary'!C74)</f>
        <v>#VALUE!</v>
      </c>
      <c r="D74" s="525" t="e">
        <f ca="1">+IF(AND(ISNUMBER(OFFSET('Water Data'!$D$4,0,10*ROW('Water Data'!D68))),'Data Summary'!BS74="Yes"),100-OFFSET('Water Data'!$D$4,0,10*ROW('Water Data'!D68)),NA())</f>
        <v>#N/A</v>
      </c>
      <c r="E74" s="525" t="e">
        <f ca="1">+IF(AND(ISNUMBER(OFFSET('Water Data'!$D$6,0,10*ROW('Water Data'!D68))),'Data Summary'!BT74="Yes"),OFFSET('Water Data'!$D$6,0,10*ROW('Water Data'!D68)),NA())</f>
        <v>#N/A</v>
      </c>
      <c r="F74" s="525" t="e">
        <f ca="1">+IF(AND(ISNUMBER(OFFSET('Water Data'!$D$9,0,10*ROW('Water Data'!D68))),'Data Summary'!BU74="Yes"),OFFSET('Water Data'!$D$9,0,10*ROW('Water Data'!D68)),NA())</f>
        <v>#N/A</v>
      </c>
      <c r="G74" s="525" t="e">
        <f ca="1">+IF(AND(ISNUMBER(OFFSET('Water Data'!$E$4,0,10*ROW('Water Data'!E68))),'Data Summary'!BV74="Yes"),100-OFFSET('Water Data'!$E$4,0,10*ROW('Water Data'!E68)),NA())</f>
        <v>#N/A</v>
      </c>
      <c r="H74" s="525" t="e">
        <f ca="1">+IF(AND(ISNUMBER(OFFSET('Water Data'!$E$6,0,10*ROW('Water Data'!E68))),'Data Summary'!BW74="Yes"),OFFSET('Water Data'!$E$6,0,10*ROW('Water Data'!E68)),NA())</f>
        <v>#N/A</v>
      </c>
      <c r="I74" s="525" t="e">
        <f ca="1">+IF(AND(ISNUMBER(OFFSET('Water Data'!$E$9,0,10*ROW('Water Data'!E68))),'Data Summary'!BX74="Yes"),OFFSET('Water Data'!$E$9,0,10*ROW('Water Data'!E68)),NA())</f>
        <v>#N/A</v>
      </c>
      <c r="J74" s="525" t="e">
        <f ca="1">+IF(AND(ISNUMBER(OFFSET('Water Data'!$F$4,0,10*ROW('Water Data'!F68))),'Data Summary'!BY74="Yes"),100-OFFSET('Water Data'!$F$4,0,10*ROW('Water Data'!F68)),NA())</f>
        <v>#N/A</v>
      </c>
      <c r="K74" s="525" t="e">
        <f ca="1">+IF(AND(ISNUMBER(OFFSET('Water Data'!$F$6,0,10*ROW('Water Data'!F68))),'Data Summary'!BZ74="Yes"),OFFSET('Water Data'!$F$6,0,10*ROW('Water Data'!F68)),NA())</f>
        <v>#N/A</v>
      </c>
      <c r="L74" s="525" t="e">
        <f ca="1">+IF(AND(ISNUMBER(OFFSET('Water Data'!$F$9,0,10*ROW('Water Data'!F68))),'Data Summary'!CA74="Yes"),OFFSET('Water Data'!$F$9,0,10*ROW('Water Data'!F68)),NA())</f>
        <v>#N/A</v>
      </c>
      <c r="M74" s="525" t="e">
        <f ca="1">+IF(AND(ISNUMBER(OFFSET('Water Data'!$G$4,0,10*ROW('Water Data'!G68))),'Data Summary'!CB74="Yes"),100-OFFSET('Water Data'!$G$4,0,10*ROW('Water Data'!G68)),NA())</f>
        <v>#N/A</v>
      </c>
      <c r="N74" s="525" t="e">
        <f ca="1">+IF(AND(ISNUMBER(OFFSET('Water Data'!$G$6,0,10*ROW('Water Data'!G68))),'Data Summary'!CC74="Yes"),OFFSET('Water Data'!$G$6,0,10*ROW('Water Data'!G68)),NA())</f>
        <v>#N/A</v>
      </c>
      <c r="O74" s="525" t="e">
        <f ca="1">+IF(AND(ISNUMBER(OFFSET('Water Data'!$G$9,0,10*ROW('Water Data'!G68))),'Data Summary'!CD74="Yes"),OFFSET('Water Data'!$G$9,0,10*ROW('Water Data'!G68)),NA())</f>
        <v>#N/A</v>
      </c>
      <c r="P74" s="525" t="e">
        <f ca="1">+IF(AND(ISNUMBER(OFFSET('Water Data'!$H$4,0,10*ROW('Water Data'!H68))),'Data Summary'!CE74="Yes"),100-OFFSET('Water Data'!$H$4,0,10*ROW('Water Data'!H68)),NA())</f>
        <v>#N/A</v>
      </c>
      <c r="Q74" s="525" t="e">
        <f ca="1">+IF(AND(ISNUMBER(OFFSET('Water Data'!$H$6,0,10*ROW('Water Data'!H68))),'Data Summary'!CF74="Yes"),OFFSET('Water Data'!$H$6,0,10*ROW('Water Data'!H68)),NA())</f>
        <v>#N/A</v>
      </c>
      <c r="R74" s="525" t="e">
        <f ca="1">+IF(AND(ISNUMBER(OFFSET('Water Data'!$H$9,0,10*ROW('Water Data'!H68))),'Data Summary'!CG74="Yes"),OFFSET('Water Data'!$H$9,0,10*ROW('Water Data'!H68)),NA())</f>
        <v>#N/A</v>
      </c>
      <c r="S74" s="525" t="e">
        <f ca="1">+IF(AND(ISNUMBER(OFFSET('Water Data'!$I$4,0,10*ROW('Water Data'!I68))),'Data Summary'!CH74="Yes"),100-OFFSET('Water Data'!$I$4,0,10*ROW('Water Data'!I68)),NA())</f>
        <v>#N/A</v>
      </c>
      <c r="T74" s="525" t="e">
        <f ca="1">+IF(AND(ISNUMBER(OFFSET('Water Data'!$I$6,0,10*ROW('Water Data'!I68))),'Data Summary'!CI74="Yes"),OFFSET('Water Data'!$I$6,0,10*ROW('Water Data'!I68)),NA())</f>
        <v>#N/A</v>
      </c>
      <c r="U74" s="525" t="e">
        <f ca="1">+IF(AND(ISNUMBER(OFFSET('Water Data'!$I$9,0,10*ROW('Water Data'!I68))),'Data Summary'!CJ74="Yes"),OFFSET('Water Data'!$I$9,0,10*ROW('Water Data'!I68)),NA())</f>
        <v>#N/A</v>
      </c>
      <c r="V74" s="526" t="e">
        <f ca="1">+IF(AND(ISNUMBER(OFFSET('Sanitation Data'!$D$4,0,10*ROW('Sanitation Data'!D68))),'Data Summary'!CK74="Yes"),100-OFFSET('Sanitation Data'!$D$4,0,10*ROW('Sanitation Data'!D68)),NA())</f>
        <v>#N/A</v>
      </c>
      <c r="W74" s="526" t="e">
        <f ca="1">+IF(AND(ISNUMBER(OFFSET('Sanitation Data'!$D$6,0,10*ROW('Sanitation Data'!D68))),'Data Summary'!CL74="Yes"),OFFSET('Sanitation Data'!$D$6,0,10*ROW('Sanitation Data'!D68)),NA())</f>
        <v>#N/A</v>
      </c>
      <c r="X74" s="526" t="e">
        <f ca="1">+IF(AND(ISNUMBER(OFFSET('Sanitation Data'!$D$10,0,10*ROW('Sanitation Data'!D68))),'Data Summary'!CM74="Yes"),OFFSET('Sanitation Data'!$D$10,0,10*ROW('Sanitation Data'!D68)),NA())</f>
        <v>#N/A</v>
      </c>
      <c r="Y74" s="526" t="e">
        <f ca="1">+IF(AND(ISNUMBER(OFFSET('Sanitation Data'!$D$11,0,10*ROW('Sanitation Data'!D68))),'Data Summary'!CN74="Yes"),OFFSET('Sanitation Data'!$D$11,0,10*ROW('Sanitation Data'!D68)),NA())</f>
        <v>#N/A</v>
      </c>
      <c r="Z74" s="526" t="e">
        <f ca="1">+IF(AND(ISNUMBER(OFFSET('Sanitation Data'!$D$12,0,10*ROW('Sanitation Data'!D68))),'Data Summary'!CO74="Yes"),OFFSET('Sanitation Data'!$D$12,0,10*ROW('Sanitation Data'!D68)),NA())</f>
        <v>#N/A</v>
      </c>
      <c r="AA74" s="526" t="e">
        <f ca="1">+IF(AND(ISNUMBER(OFFSET('Sanitation Data'!$E$4,0,10*ROW('Sanitation Data'!E68))),'Data Summary'!CP74="Yes"),100-OFFSET('Sanitation Data'!$E$4,0,10*ROW('Sanitation Data'!E68)),NA())</f>
        <v>#N/A</v>
      </c>
      <c r="AB74" s="526" t="e">
        <f ca="1">+IF(AND(ISNUMBER(OFFSET('Sanitation Data'!$E$6,0,10*ROW('Sanitation Data'!E68))),'Data Summary'!CQ74="Yes"),OFFSET('Sanitation Data'!$E$6,0,10*ROW('Sanitation Data'!E68)),NA())</f>
        <v>#N/A</v>
      </c>
      <c r="AC74" s="526" t="e">
        <f ca="1">+IF(AND(ISNUMBER(OFFSET('Sanitation Data'!$E$10,0,10*ROW('Sanitation Data'!E68))),'Data Summary'!CR74="Yes"),OFFSET('Sanitation Data'!$E$10,0,10*ROW('Sanitation Data'!E68)),NA())</f>
        <v>#N/A</v>
      </c>
      <c r="AD74" s="526" t="e">
        <f ca="1">+IF(AND(ISNUMBER(OFFSET('Sanitation Data'!$E$11,0,10*ROW('Sanitation Data'!E68))),'Data Summary'!CS74="Yes"),OFFSET('Sanitation Data'!$E$11,0,10*ROW('Sanitation Data'!E68)),NA())</f>
        <v>#N/A</v>
      </c>
      <c r="AE74" s="526" t="e">
        <f ca="1">+IF(AND(ISNUMBER(OFFSET('Sanitation Data'!$E$12,0,10*ROW('Sanitation Data'!E68))),'Data Summary'!CT74="Yes"),OFFSET('Sanitation Data'!$E$12,0,10*ROW('Sanitation Data'!E68)),NA())</f>
        <v>#N/A</v>
      </c>
      <c r="AF74" s="526" t="e">
        <f ca="1">+IF(AND(ISNUMBER(OFFSET('Sanitation Data'!$F$4,0,10*ROW('Sanitation Data'!F68))),'Data Summary'!CU74="Yes"),100-OFFSET('Sanitation Data'!$F$4,0,10*ROW('Sanitation Data'!F68)),NA())</f>
        <v>#N/A</v>
      </c>
      <c r="AG74" s="526" t="e">
        <f ca="1">+IF(AND(ISNUMBER(OFFSET('Sanitation Data'!$F$6,0,10*ROW('Sanitation Data'!F68))),'Data Summary'!CV74="Yes"),OFFSET('Sanitation Data'!$F$6,0,10*ROW('Sanitation Data'!F68)),NA())</f>
        <v>#N/A</v>
      </c>
      <c r="AH74" s="526" t="e">
        <f ca="1">+IF(AND(ISNUMBER(OFFSET('Sanitation Data'!$F$10,0,10*ROW('Sanitation Data'!F68))),'Data Summary'!CW74="Yes"),OFFSET('Sanitation Data'!$F$10,0,10*ROW('Sanitation Data'!F68)),NA())</f>
        <v>#N/A</v>
      </c>
      <c r="AI74" s="526" t="e">
        <f ca="1">+IF(AND(ISNUMBER(OFFSET('Sanitation Data'!$F$11,0,10*ROW('Sanitation Data'!F68))),'Data Summary'!CX74="Yes"),OFFSET('Sanitation Data'!$F$11,0,10*ROW('Sanitation Data'!F68)),NA())</f>
        <v>#N/A</v>
      </c>
      <c r="AJ74" s="526" t="e">
        <f ca="1">+IF(AND(ISNUMBER(OFFSET('Sanitation Data'!$F$12,0,10*ROW('Sanitation Data'!F68))),'Data Summary'!CY74="Yes"),OFFSET('Sanitation Data'!$F$12,0,10*ROW('Sanitation Data'!F68)),NA())</f>
        <v>#N/A</v>
      </c>
      <c r="AK74" s="526" t="e">
        <f ca="1">+IF(AND(ISNUMBER(OFFSET('Sanitation Data'!$G$4,0,10*ROW('Sanitation Data'!G68))),'Data Summary'!CZ74="Yes"),100-OFFSET('Sanitation Data'!$G$4,0,10*ROW('Sanitation Data'!G68)),NA())</f>
        <v>#N/A</v>
      </c>
      <c r="AL74" s="526" t="e">
        <f ca="1">+IF(AND(ISNUMBER(OFFSET('Sanitation Data'!$G$6,0,10*ROW('Sanitation Data'!G68))),'Data Summary'!DA74="Yes"),OFFSET('Sanitation Data'!$G$6,0,10*ROW('Sanitation Data'!G68)),NA())</f>
        <v>#N/A</v>
      </c>
      <c r="AM74" s="526" t="e">
        <f ca="1">+IF(AND(ISNUMBER(OFFSET('Sanitation Data'!$G$10,0,10*ROW('Sanitation Data'!G68))),'Data Summary'!DB74="Yes"),OFFSET('Sanitation Data'!$G$10,0,10*ROW('Sanitation Data'!G68)),NA())</f>
        <v>#N/A</v>
      </c>
      <c r="AN74" s="526" t="e">
        <f ca="1">+IF(AND(ISNUMBER(OFFSET('Sanitation Data'!$G$11,0,10*ROW('Sanitation Data'!G68))),'Data Summary'!DC74="Yes"),OFFSET('Sanitation Data'!$G$11,0,10*ROW('Sanitation Data'!G68)),NA())</f>
        <v>#N/A</v>
      </c>
      <c r="AO74" s="526" t="e">
        <f ca="1">+IF(AND(ISNUMBER(OFFSET('Sanitation Data'!$G$12,0,10*ROW('Sanitation Data'!G68))),'Data Summary'!DD74="Yes"),OFFSET('Sanitation Data'!$G$12,0,10*ROW('Sanitation Data'!G68)),NA())</f>
        <v>#N/A</v>
      </c>
      <c r="AP74" s="526" t="e">
        <f ca="1">+IF(AND(ISNUMBER(OFFSET('Sanitation Data'!$H$4,0,10*ROW('Sanitation Data'!H68))),'Data Summary'!DE74="Yes"),100-OFFSET('Sanitation Data'!$H$4,0,10*ROW('Sanitation Data'!H68)),NA())</f>
        <v>#N/A</v>
      </c>
      <c r="AQ74" s="526" t="e">
        <f ca="1">+IF(AND(ISNUMBER(OFFSET('Sanitation Data'!$H$6,0,10*ROW('Sanitation Data'!H68))),'Data Summary'!DF74="Yes"),OFFSET('Sanitation Data'!$H$6,0,10*ROW('Sanitation Data'!H68)),NA())</f>
        <v>#N/A</v>
      </c>
      <c r="AR74" s="526" t="e">
        <f ca="1">+IF(AND(ISNUMBER(OFFSET('Sanitation Data'!$H$10,0,10*ROW('Sanitation Data'!H68))),'Data Summary'!DG74="Yes"),OFFSET('Sanitation Data'!$H$10,0,10*ROW('Sanitation Data'!H68)),NA())</f>
        <v>#N/A</v>
      </c>
      <c r="AS74" s="526" t="e">
        <f ca="1">+IF(AND(ISNUMBER(OFFSET('Sanitation Data'!$H$11,0,10*ROW('Sanitation Data'!H68))),'Data Summary'!DH74="Yes"),OFFSET('Sanitation Data'!$H$11,0,10*ROW('Sanitation Data'!H68)),NA())</f>
        <v>#N/A</v>
      </c>
      <c r="AT74" s="526" t="e">
        <f ca="1">+IF(AND(ISNUMBER(OFFSET('Sanitation Data'!$H$12,0,10*ROW('Sanitation Data'!H68))),'Data Summary'!DI74="Yes"),OFFSET('Sanitation Data'!$H$12,0,10*ROW('Sanitation Data'!H68)),NA())</f>
        <v>#N/A</v>
      </c>
      <c r="AU74" s="526" t="e">
        <f ca="1">+IF(AND(ISNUMBER(OFFSET('Sanitation Data'!$I$4,0,10*ROW('Sanitation Data'!I68))),'Data Summary'!DJ74="Yes"),100-OFFSET('Sanitation Data'!$I$4,0,10*ROW('Sanitation Data'!I68)),NA())</f>
        <v>#N/A</v>
      </c>
      <c r="AV74" s="526" t="e">
        <f ca="1">+IF(AND(ISNUMBER(OFFSET('Sanitation Data'!$I$6,0,10*ROW('Sanitation Data'!I68))),'Data Summary'!DK74="Yes"),OFFSET('Sanitation Data'!$I$6,0,10*ROW('Sanitation Data'!I68)),NA())</f>
        <v>#N/A</v>
      </c>
      <c r="AW74" s="526" t="e">
        <f ca="1">+IF(AND(ISNUMBER(OFFSET('Sanitation Data'!$I$10,0,10*ROW('Sanitation Data'!I68))),'Data Summary'!DL74="Yes"),OFFSET('Sanitation Data'!$I$10,0,10*ROW('Sanitation Data'!I68)),NA())</f>
        <v>#N/A</v>
      </c>
      <c r="AX74" s="526" t="e">
        <f ca="1">+IF(AND(ISNUMBER(OFFSET('Sanitation Data'!$I$11,0,10*ROW('Sanitation Data'!I68))),'Data Summary'!DM74="Yes"),OFFSET('Sanitation Data'!$I$11,0,10*ROW('Sanitation Data'!I68)),NA())</f>
        <v>#N/A</v>
      </c>
      <c r="AY74" s="526" t="e">
        <f ca="1">+IF(AND(ISNUMBER(OFFSET('Sanitation Data'!$I$12,0,10*ROW('Sanitation Data'!I68))),'Data Summary'!DN74="Yes"),OFFSET('Sanitation Data'!$I$12,0,10*ROW('Sanitation Data'!I68)),NA())</f>
        <v>#N/A</v>
      </c>
      <c r="AZ74" s="527" t="e">
        <f ca="1">+IF(AND(ISNUMBER(OFFSET('Hygiene Data'!$D$5,0,10*ROW('Hygiene Data'!D68))),'Data Summary'!DO74="Yes"),OFFSET('Hygiene Data'!$D$5,0,10*ROW('Hygiene Data'!D68)),NA())</f>
        <v>#N/A</v>
      </c>
      <c r="BA74" s="527" t="e">
        <f ca="1">+IF(AND(ISNUMBER(OFFSET('Hygiene Data'!$D$7,0,10*ROW('Hygiene Data'!D68))),'Data Summary'!DP74="Yes"),OFFSET('Hygiene Data'!$D$7,0,10*ROW('Hygiene Data'!D68)),NA())</f>
        <v>#N/A</v>
      </c>
      <c r="BB74" s="527" t="e">
        <f ca="1">+IF(AND(ISNUMBER(OFFSET('Hygiene Data'!$D$9,0,10*ROW('Hygiene Data'!D68))),'Data Summary'!DQ74="Yes"),OFFSET('Hygiene Data'!$D$9,0,10*ROW('Hygiene Data'!D68)),NA())</f>
        <v>#N/A</v>
      </c>
      <c r="BC74" s="527" t="e">
        <f ca="1">+IF(AND(ISNUMBER(OFFSET('Hygiene Data'!$E$5,0,10*ROW('Hygiene Data'!E68))),'Data Summary'!DR74="Yes"),OFFSET('Hygiene Data'!$E$5,0,10*ROW('Hygiene Data'!E68)),NA())</f>
        <v>#N/A</v>
      </c>
      <c r="BD74" s="527" t="e">
        <f ca="1">+IF(AND(ISNUMBER(OFFSET('Hygiene Data'!$E$7,0,10*ROW('Hygiene Data'!E68))),'Data Summary'!DS74="Yes"),OFFSET('Hygiene Data'!$E$7,0,10*ROW('Hygiene Data'!E68)),NA())</f>
        <v>#N/A</v>
      </c>
      <c r="BE74" s="527" t="e">
        <f ca="1">+IF(AND(ISNUMBER(OFFSET('Hygiene Data'!$E$9,0,10*ROW('Hygiene Data'!E68))),'Data Summary'!DT74="Yes"),OFFSET('Hygiene Data'!$E$9,0,10*ROW('Hygiene Data'!E68)),NA())</f>
        <v>#N/A</v>
      </c>
      <c r="BF74" s="527" t="e">
        <f ca="1">+IF(AND(ISNUMBER(OFFSET('Hygiene Data'!$F$5,0,10*ROW('Hygiene Data'!F68))),'Data Summary'!DU74="Yes"),OFFSET('Hygiene Data'!$F$5,0,10*ROW('Hygiene Data'!F68)),NA())</f>
        <v>#N/A</v>
      </c>
      <c r="BG74" s="527" t="e">
        <f ca="1">+IF(AND(ISNUMBER(OFFSET('Hygiene Data'!$F$7,0,10*ROW('Hygiene Data'!F68))),'Data Summary'!DV74="Yes"),OFFSET('Hygiene Data'!$F$7,0,10*ROW('Hygiene Data'!F68)),NA())</f>
        <v>#N/A</v>
      </c>
      <c r="BH74" s="527" t="e">
        <f ca="1">+IF(AND(ISNUMBER(OFFSET('Hygiene Data'!$F$9,0,10*ROW('Hygiene Data'!F68))),'Data Summary'!DW74="Yes"),OFFSET('Hygiene Data'!$F$9,0,10*ROW('Hygiene Data'!F68)),NA())</f>
        <v>#N/A</v>
      </c>
      <c r="BI74" s="527" t="e">
        <f ca="1">+IF(AND(ISNUMBER(OFFSET('Hygiene Data'!$G$5,0,10*ROW('Hygiene Data'!G68))),'Data Summary'!DX74="Yes"),OFFSET('Hygiene Data'!$G$5,0,10*ROW('Hygiene Data'!G68)),NA())</f>
        <v>#N/A</v>
      </c>
      <c r="BJ74" s="527" t="e">
        <f ca="1">+IF(AND(ISNUMBER(OFFSET('Hygiene Data'!$G$7,0,10*ROW('Hygiene Data'!G68))),'Data Summary'!DY74="Yes"),OFFSET('Hygiene Data'!$G$7,0,10*ROW('Hygiene Data'!G68)),NA())</f>
        <v>#N/A</v>
      </c>
      <c r="BK74" s="527" t="e">
        <f ca="1">+IF(AND(ISNUMBER(OFFSET('Hygiene Data'!$G$9,0,10*ROW('Hygiene Data'!G68))),'Data Summary'!DZ74="Yes"),OFFSET('Hygiene Data'!$G$9,0,10*ROW('Hygiene Data'!G68)),NA())</f>
        <v>#N/A</v>
      </c>
      <c r="BL74" s="527" t="e">
        <f ca="1">+IF(AND(ISNUMBER(OFFSET('Hygiene Data'!$H$5,0,10*ROW('Hygiene Data'!H68))),'Data Summary'!EA74="Yes"),OFFSET('Hygiene Data'!$H$5,0,10*ROW('Hygiene Data'!H68)),NA())</f>
        <v>#N/A</v>
      </c>
      <c r="BM74" s="527" t="e">
        <f ca="1">+IF(AND(ISNUMBER(OFFSET('Hygiene Data'!$H$7,0,10*ROW('Hygiene Data'!H68))),'Data Summary'!EB74="Yes"),OFFSET('Hygiene Data'!$H$7,0,10*ROW('Hygiene Data'!H68)),NA())</f>
        <v>#N/A</v>
      </c>
      <c r="BN74" s="527" t="e">
        <f ca="1">+IF(AND(ISNUMBER(OFFSET('Hygiene Data'!$H$9,0,10*ROW('Hygiene Data'!H68))),'Data Summary'!EC74="Yes"),OFFSET('Hygiene Data'!$H$9,0,10*ROW('Hygiene Data'!H68)),NA())</f>
        <v>#N/A</v>
      </c>
      <c r="BO74" s="527" t="e">
        <f ca="1">+IF(AND(ISNUMBER(OFFSET('Hygiene Data'!$I$5,0,10*ROW('Hygiene Data'!I68))),'Data Summary'!ED74="Yes"),OFFSET('Hygiene Data'!$I$5,0,10*ROW('Hygiene Data'!I68)),NA())</f>
        <v>#N/A</v>
      </c>
      <c r="BP74" s="527" t="e">
        <f ca="1">+IF(AND(ISNUMBER(OFFSET('Hygiene Data'!$I$7,0,10*ROW('Hygiene Data'!I68))),'Data Summary'!EE74="Yes"),OFFSET('Hygiene Data'!$I$7,0,10*ROW('Hygiene Data'!I68)),NA())</f>
        <v>#N/A</v>
      </c>
      <c r="BQ74" s="527" t="e">
        <f ca="1">+IF(AND(ISNUMBER(OFFSET('Hygiene Data'!$I$9,0,10*ROW('Hygiene Data'!I68))),'Data Summary'!EF74="Yes"),OFFSET('Hygiene Data'!$I$9,0,10*ROW('Hygiene Data'!I68)),NA())</f>
        <v>#N/A</v>
      </c>
    </row>
    <row r="75" spans="1:69" x14ac:dyDescent="0.25">
      <c r="A75" s="523" t="e">
        <f ca="1">+RIGHT('Data Summary'!A75,LEN('Data Summary'!A75)-9)</f>
        <v>#VALUE!</v>
      </c>
      <c r="B75" s="497" t="str">
        <f ca="1">+IF(ISTEXT('Data Summary'!B75),'Data Summary'!B75,"")</f>
        <v/>
      </c>
      <c r="C75" s="524" t="e">
        <f ca="1">+VALUE('Data Summary'!C75)</f>
        <v>#VALUE!</v>
      </c>
      <c r="D75" s="525" t="e">
        <f ca="1">+IF(AND(ISNUMBER(OFFSET('Water Data'!$D$4,0,10*ROW('Water Data'!D69))),'Data Summary'!BS75="Yes"),100-OFFSET('Water Data'!$D$4,0,10*ROW('Water Data'!D69)),NA())</f>
        <v>#N/A</v>
      </c>
      <c r="E75" s="525" t="e">
        <f ca="1">+IF(AND(ISNUMBER(OFFSET('Water Data'!$D$6,0,10*ROW('Water Data'!D69))),'Data Summary'!BT75="Yes"),OFFSET('Water Data'!$D$6,0,10*ROW('Water Data'!D69)),NA())</f>
        <v>#N/A</v>
      </c>
      <c r="F75" s="525" t="e">
        <f ca="1">+IF(AND(ISNUMBER(OFFSET('Water Data'!$D$9,0,10*ROW('Water Data'!D69))),'Data Summary'!BU75="Yes"),OFFSET('Water Data'!$D$9,0,10*ROW('Water Data'!D69)),NA())</f>
        <v>#N/A</v>
      </c>
      <c r="G75" s="525" t="e">
        <f ca="1">+IF(AND(ISNUMBER(OFFSET('Water Data'!$E$4,0,10*ROW('Water Data'!E69))),'Data Summary'!BV75="Yes"),100-OFFSET('Water Data'!$E$4,0,10*ROW('Water Data'!E69)),NA())</f>
        <v>#N/A</v>
      </c>
      <c r="H75" s="525" t="e">
        <f ca="1">+IF(AND(ISNUMBER(OFFSET('Water Data'!$E$6,0,10*ROW('Water Data'!E69))),'Data Summary'!BW75="Yes"),OFFSET('Water Data'!$E$6,0,10*ROW('Water Data'!E69)),NA())</f>
        <v>#N/A</v>
      </c>
      <c r="I75" s="525" t="e">
        <f ca="1">+IF(AND(ISNUMBER(OFFSET('Water Data'!$E$9,0,10*ROW('Water Data'!E69))),'Data Summary'!BX75="Yes"),OFFSET('Water Data'!$E$9,0,10*ROW('Water Data'!E69)),NA())</f>
        <v>#N/A</v>
      </c>
      <c r="J75" s="525" t="e">
        <f ca="1">+IF(AND(ISNUMBER(OFFSET('Water Data'!$F$4,0,10*ROW('Water Data'!F69))),'Data Summary'!BY75="Yes"),100-OFFSET('Water Data'!$F$4,0,10*ROW('Water Data'!F69)),NA())</f>
        <v>#N/A</v>
      </c>
      <c r="K75" s="525" t="e">
        <f ca="1">+IF(AND(ISNUMBER(OFFSET('Water Data'!$F$6,0,10*ROW('Water Data'!F69))),'Data Summary'!BZ75="Yes"),OFFSET('Water Data'!$F$6,0,10*ROW('Water Data'!F69)),NA())</f>
        <v>#N/A</v>
      </c>
      <c r="L75" s="525" t="e">
        <f ca="1">+IF(AND(ISNUMBER(OFFSET('Water Data'!$F$9,0,10*ROW('Water Data'!F69))),'Data Summary'!CA75="Yes"),OFFSET('Water Data'!$F$9,0,10*ROW('Water Data'!F69)),NA())</f>
        <v>#N/A</v>
      </c>
      <c r="M75" s="525" t="e">
        <f ca="1">+IF(AND(ISNUMBER(OFFSET('Water Data'!$G$4,0,10*ROW('Water Data'!G69))),'Data Summary'!CB75="Yes"),100-OFFSET('Water Data'!$G$4,0,10*ROW('Water Data'!G69)),NA())</f>
        <v>#N/A</v>
      </c>
      <c r="N75" s="525" t="e">
        <f ca="1">+IF(AND(ISNUMBER(OFFSET('Water Data'!$G$6,0,10*ROW('Water Data'!G69))),'Data Summary'!CC75="Yes"),OFFSET('Water Data'!$G$6,0,10*ROW('Water Data'!G69)),NA())</f>
        <v>#N/A</v>
      </c>
      <c r="O75" s="525" t="e">
        <f ca="1">+IF(AND(ISNUMBER(OFFSET('Water Data'!$G$9,0,10*ROW('Water Data'!G69))),'Data Summary'!CD75="Yes"),OFFSET('Water Data'!$G$9,0,10*ROW('Water Data'!G69)),NA())</f>
        <v>#N/A</v>
      </c>
      <c r="P75" s="525" t="e">
        <f ca="1">+IF(AND(ISNUMBER(OFFSET('Water Data'!$H$4,0,10*ROW('Water Data'!H69))),'Data Summary'!CE75="Yes"),100-OFFSET('Water Data'!$H$4,0,10*ROW('Water Data'!H69)),NA())</f>
        <v>#N/A</v>
      </c>
      <c r="Q75" s="525" t="e">
        <f ca="1">+IF(AND(ISNUMBER(OFFSET('Water Data'!$H$6,0,10*ROW('Water Data'!H69))),'Data Summary'!CF75="Yes"),OFFSET('Water Data'!$H$6,0,10*ROW('Water Data'!H69)),NA())</f>
        <v>#N/A</v>
      </c>
      <c r="R75" s="525" t="e">
        <f ca="1">+IF(AND(ISNUMBER(OFFSET('Water Data'!$H$9,0,10*ROW('Water Data'!H69))),'Data Summary'!CG75="Yes"),OFFSET('Water Data'!$H$9,0,10*ROW('Water Data'!H69)),NA())</f>
        <v>#N/A</v>
      </c>
      <c r="S75" s="525" t="e">
        <f ca="1">+IF(AND(ISNUMBER(OFFSET('Water Data'!$I$4,0,10*ROW('Water Data'!I69))),'Data Summary'!CH75="Yes"),100-OFFSET('Water Data'!$I$4,0,10*ROW('Water Data'!I69)),NA())</f>
        <v>#N/A</v>
      </c>
      <c r="T75" s="525" t="e">
        <f ca="1">+IF(AND(ISNUMBER(OFFSET('Water Data'!$I$6,0,10*ROW('Water Data'!I69))),'Data Summary'!CI75="Yes"),OFFSET('Water Data'!$I$6,0,10*ROW('Water Data'!I69)),NA())</f>
        <v>#N/A</v>
      </c>
      <c r="U75" s="525" t="e">
        <f ca="1">+IF(AND(ISNUMBER(OFFSET('Water Data'!$I$9,0,10*ROW('Water Data'!I69))),'Data Summary'!CJ75="Yes"),OFFSET('Water Data'!$I$9,0,10*ROW('Water Data'!I69)),NA())</f>
        <v>#N/A</v>
      </c>
      <c r="V75" s="526" t="e">
        <f ca="1">+IF(AND(ISNUMBER(OFFSET('Sanitation Data'!$D$4,0,10*ROW('Sanitation Data'!D69))),'Data Summary'!CK75="Yes"),100-OFFSET('Sanitation Data'!$D$4,0,10*ROW('Sanitation Data'!D69)),NA())</f>
        <v>#N/A</v>
      </c>
      <c r="W75" s="526" t="e">
        <f ca="1">+IF(AND(ISNUMBER(OFFSET('Sanitation Data'!$D$6,0,10*ROW('Sanitation Data'!D69))),'Data Summary'!CL75="Yes"),OFFSET('Sanitation Data'!$D$6,0,10*ROW('Sanitation Data'!D69)),NA())</f>
        <v>#N/A</v>
      </c>
      <c r="X75" s="526" t="e">
        <f ca="1">+IF(AND(ISNUMBER(OFFSET('Sanitation Data'!$D$10,0,10*ROW('Sanitation Data'!D69))),'Data Summary'!CM75="Yes"),OFFSET('Sanitation Data'!$D$10,0,10*ROW('Sanitation Data'!D69)),NA())</f>
        <v>#N/A</v>
      </c>
      <c r="Y75" s="526" t="e">
        <f ca="1">+IF(AND(ISNUMBER(OFFSET('Sanitation Data'!$D$11,0,10*ROW('Sanitation Data'!D69))),'Data Summary'!CN75="Yes"),OFFSET('Sanitation Data'!$D$11,0,10*ROW('Sanitation Data'!D69)),NA())</f>
        <v>#N/A</v>
      </c>
      <c r="Z75" s="526" t="e">
        <f ca="1">+IF(AND(ISNUMBER(OFFSET('Sanitation Data'!$D$12,0,10*ROW('Sanitation Data'!D69))),'Data Summary'!CO75="Yes"),OFFSET('Sanitation Data'!$D$12,0,10*ROW('Sanitation Data'!D69)),NA())</f>
        <v>#N/A</v>
      </c>
      <c r="AA75" s="526" t="e">
        <f ca="1">+IF(AND(ISNUMBER(OFFSET('Sanitation Data'!$E$4,0,10*ROW('Sanitation Data'!E69))),'Data Summary'!CP75="Yes"),100-OFFSET('Sanitation Data'!$E$4,0,10*ROW('Sanitation Data'!E69)),NA())</f>
        <v>#N/A</v>
      </c>
      <c r="AB75" s="526" t="e">
        <f ca="1">+IF(AND(ISNUMBER(OFFSET('Sanitation Data'!$E$6,0,10*ROW('Sanitation Data'!E69))),'Data Summary'!CQ75="Yes"),OFFSET('Sanitation Data'!$E$6,0,10*ROW('Sanitation Data'!E69)),NA())</f>
        <v>#N/A</v>
      </c>
      <c r="AC75" s="526" t="e">
        <f ca="1">+IF(AND(ISNUMBER(OFFSET('Sanitation Data'!$E$10,0,10*ROW('Sanitation Data'!E69))),'Data Summary'!CR75="Yes"),OFFSET('Sanitation Data'!$E$10,0,10*ROW('Sanitation Data'!E69)),NA())</f>
        <v>#N/A</v>
      </c>
      <c r="AD75" s="526" t="e">
        <f ca="1">+IF(AND(ISNUMBER(OFFSET('Sanitation Data'!$E$11,0,10*ROW('Sanitation Data'!E69))),'Data Summary'!CS75="Yes"),OFFSET('Sanitation Data'!$E$11,0,10*ROW('Sanitation Data'!E69)),NA())</f>
        <v>#N/A</v>
      </c>
      <c r="AE75" s="526" t="e">
        <f ca="1">+IF(AND(ISNUMBER(OFFSET('Sanitation Data'!$E$12,0,10*ROW('Sanitation Data'!E69))),'Data Summary'!CT75="Yes"),OFFSET('Sanitation Data'!$E$12,0,10*ROW('Sanitation Data'!E69)),NA())</f>
        <v>#N/A</v>
      </c>
      <c r="AF75" s="526" t="e">
        <f ca="1">+IF(AND(ISNUMBER(OFFSET('Sanitation Data'!$F$4,0,10*ROW('Sanitation Data'!F69))),'Data Summary'!CU75="Yes"),100-OFFSET('Sanitation Data'!$F$4,0,10*ROW('Sanitation Data'!F69)),NA())</f>
        <v>#N/A</v>
      </c>
      <c r="AG75" s="526" t="e">
        <f ca="1">+IF(AND(ISNUMBER(OFFSET('Sanitation Data'!$F$6,0,10*ROW('Sanitation Data'!F69))),'Data Summary'!CV75="Yes"),OFFSET('Sanitation Data'!$F$6,0,10*ROW('Sanitation Data'!F69)),NA())</f>
        <v>#N/A</v>
      </c>
      <c r="AH75" s="526" t="e">
        <f ca="1">+IF(AND(ISNUMBER(OFFSET('Sanitation Data'!$F$10,0,10*ROW('Sanitation Data'!F69))),'Data Summary'!CW75="Yes"),OFFSET('Sanitation Data'!$F$10,0,10*ROW('Sanitation Data'!F69)),NA())</f>
        <v>#N/A</v>
      </c>
      <c r="AI75" s="526" t="e">
        <f ca="1">+IF(AND(ISNUMBER(OFFSET('Sanitation Data'!$F$11,0,10*ROW('Sanitation Data'!F69))),'Data Summary'!CX75="Yes"),OFFSET('Sanitation Data'!$F$11,0,10*ROW('Sanitation Data'!F69)),NA())</f>
        <v>#N/A</v>
      </c>
      <c r="AJ75" s="526" t="e">
        <f ca="1">+IF(AND(ISNUMBER(OFFSET('Sanitation Data'!$F$12,0,10*ROW('Sanitation Data'!F69))),'Data Summary'!CY75="Yes"),OFFSET('Sanitation Data'!$F$12,0,10*ROW('Sanitation Data'!F69)),NA())</f>
        <v>#N/A</v>
      </c>
      <c r="AK75" s="526" t="e">
        <f ca="1">+IF(AND(ISNUMBER(OFFSET('Sanitation Data'!$G$4,0,10*ROW('Sanitation Data'!G69))),'Data Summary'!CZ75="Yes"),100-OFFSET('Sanitation Data'!$G$4,0,10*ROW('Sanitation Data'!G69)),NA())</f>
        <v>#N/A</v>
      </c>
      <c r="AL75" s="526" t="e">
        <f ca="1">+IF(AND(ISNUMBER(OFFSET('Sanitation Data'!$G$6,0,10*ROW('Sanitation Data'!G69))),'Data Summary'!DA75="Yes"),OFFSET('Sanitation Data'!$G$6,0,10*ROW('Sanitation Data'!G69)),NA())</f>
        <v>#N/A</v>
      </c>
      <c r="AM75" s="526" t="e">
        <f ca="1">+IF(AND(ISNUMBER(OFFSET('Sanitation Data'!$G$10,0,10*ROW('Sanitation Data'!G69))),'Data Summary'!DB75="Yes"),OFFSET('Sanitation Data'!$G$10,0,10*ROW('Sanitation Data'!G69)),NA())</f>
        <v>#N/A</v>
      </c>
      <c r="AN75" s="526" t="e">
        <f ca="1">+IF(AND(ISNUMBER(OFFSET('Sanitation Data'!$G$11,0,10*ROW('Sanitation Data'!G69))),'Data Summary'!DC75="Yes"),OFFSET('Sanitation Data'!$G$11,0,10*ROW('Sanitation Data'!G69)),NA())</f>
        <v>#N/A</v>
      </c>
      <c r="AO75" s="526" t="e">
        <f ca="1">+IF(AND(ISNUMBER(OFFSET('Sanitation Data'!$G$12,0,10*ROW('Sanitation Data'!G69))),'Data Summary'!DD75="Yes"),OFFSET('Sanitation Data'!$G$12,0,10*ROW('Sanitation Data'!G69)),NA())</f>
        <v>#N/A</v>
      </c>
      <c r="AP75" s="526" t="e">
        <f ca="1">+IF(AND(ISNUMBER(OFFSET('Sanitation Data'!$H$4,0,10*ROW('Sanitation Data'!H69))),'Data Summary'!DE75="Yes"),100-OFFSET('Sanitation Data'!$H$4,0,10*ROW('Sanitation Data'!H69)),NA())</f>
        <v>#N/A</v>
      </c>
      <c r="AQ75" s="526" t="e">
        <f ca="1">+IF(AND(ISNUMBER(OFFSET('Sanitation Data'!$H$6,0,10*ROW('Sanitation Data'!H69))),'Data Summary'!DF75="Yes"),OFFSET('Sanitation Data'!$H$6,0,10*ROW('Sanitation Data'!H69)),NA())</f>
        <v>#N/A</v>
      </c>
      <c r="AR75" s="526" t="e">
        <f ca="1">+IF(AND(ISNUMBER(OFFSET('Sanitation Data'!$H$10,0,10*ROW('Sanitation Data'!H69))),'Data Summary'!DG75="Yes"),OFFSET('Sanitation Data'!$H$10,0,10*ROW('Sanitation Data'!H69)),NA())</f>
        <v>#N/A</v>
      </c>
      <c r="AS75" s="526" t="e">
        <f ca="1">+IF(AND(ISNUMBER(OFFSET('Sanitation Data'!$H$11,0,10*ROW('Sanitation Data'!H69))),'Data Summary'!DH75="Yes"),OFFSET('Sanitation Data'!$H$11,0,10*ROW('Sanitation Data'!H69)),NA())</f>
        <v>#N/A</v>
      </c>
      <c r="AT75" s="526" t="e">
        <f ca="1">+IF(AND(ISNUMBER(OFFSET('Sanitation Data'!$H$12,0,10*ROW('Sanitation Data'!H69))),'Data Summary'!DI75="Yes"),OFFSET('Sanitation Data'!$H$12,0,10*ROW('Sanitation Data'!H69)),NA())</f>
        <v>#N/A</v>
      </c>
      <c r="AU75" s="526" t="e">
        <f ca="1">+IF(AND(ISNUMBER(OFFSET('Sanitation Data'!$I$4,0,10*ROW('Sanitation Data'!I69))),'Data Summary'!DJ75="Yes"),100-OFFSET('Sanitation Data'!$I$4,0,10*ROW('Sanitation Data'!I69)),NA())</f>
        <v>#N/A</v>
      </c>
      <c r="AV75" s="526" t="e">
        <f ca="1">+IF(AND(ISNUMBER(OFFSET('Sanitation Data'!$I$6,0,10*ROW('Sanitation Data'!I69))),'Data Summary'!DK75="Yes"),OFFSET('Sanitation Data'!$I$6,0,10*ROW('Sanitation Data'!I69)),NA())</f>
        <v>#N/A</v>
      </c>
      <c r="AW75" s="526" t="e">
        <f ca="1">+IF(AND(ISNUMBER(OFFSET('Sanitation Data'!$I$10,0,10*ROW('Sanitation Data'!I69))),'Data Summary'!DL75="Yes"),OFFSET('Sanitation Data'!$I$10,0,10*ROW('Sanitation Data'!I69)),NA())</f>
        <v>#N/A</v>
      </c>
      <c r="AX75" s="526" t="e">
        <f ca="1">+IF(AND(ISNUMBER(OFFSET('Sanitation Data'!$I$11,0,10*ROW('Sanitation Data'!I69))),'Data Summary'!DM75="Yes"),OFFSET('Sanitation Data'!$I$11,0,10*ROW('Sanitation Data'!I69)),NA())</f>
        <v>#N/A</v>
      </c>
      <c r="AY75" s="526" t="e">
        <f ca="1">+IF(AND(ISNUMBER(OFFSET('Sanitation Data'!$I$12,0,10*ROW('Sanitation Data'!I69))),'Data Summary'!DN75="Yes"),OFFSET('Sanitation Data'!$I$12,0,10*ROW('Sanitation Data'!I69)),NA())</f>
        <v>#N/A</v>
      </c>
      <c r="AZ75" s="527" t="e">
        <f ca="1">+IF(AND(ISNUMBER(OFFSET('Hygiene Data'!$D$5,0,10*ROW('Hygiene Data'!D69))),'Data Summary'!DO75="Yes"),OFFSET('Hygiene Data'!$D$5,0,10*ROW('Hygiene Data'!D69)),NA())</f>
        <v>#N/A</v>
      </c>
      <c r="BA75" s="527" t="e">
        <f ca="1">+IF(AND(ISNUMBER(OFFSET('Hygiene Data'!$D$7,0,10*ROW('Hygiene Data'!D69))),'Data Summary'!DP75="Yes"),OFFSET('Hygiene Data'!$D$7,0,10*ROW('Hygiene Data'!D69)),NA())</f>
        <v>#N/A</v>
      </c>
      <c r="BB75" s="527" t="e">
        <f ca="1">+IF(AND(ISNUMBER(OFFSET('Hygiene Data'!$D$9,0,10*ROW('Hygiene Data'!D69))),'Data Summary'!DQ75="Yes"),OFFSET('Hygiene Data'!$D$9,0,10*ROW('Hygiene Data'!D69)),NA())</f>
        <v>#N/A</v>
      </c>
      <c r="BC75" s="527" t="e">
        <f ca="1">+IF(AND(ISNUMBER(OFFSET('Hygiene Data'!$E$5,0,10*ROW('Hygiene Data'!E69))),'Data Summary'!DR75="Yes"),OFFSET('Hygiene Data'!$E$5,0,10*ROW('Hygiene Data'!E69)),NA())</f>
        <v>#N/A</v>
      </c>
      <c r="BD75" s="527" t="e">
        <f ca="1">+IF(AND(ISNUMBER(OFFSET('Hygiene Data'!$E$7,0,10*ROW('Hygiene Data'!E69))),'Data Summary'!DS75="Yes"),OFFSET('Hygiene Data'!$E$7,0,10*ROW('Hygiene Data'!E69)),NA())</f>
        <v>#N/A</v>
      </c>
      <c r="BE75" s="527" t="e">
        <f ca="1">+IF(AND(ISNUMBER(OFFSET('Hygiene Data'!$E$9,0,10*ROW('Hygiene Data'!E69))),'Data Summary'!DT75="Yes"),OFFSET('Hygiene Data'!$E$9,0,10*ROW('Hygiene Data'!E69)),NA())</f>
        <v>#N/A</v>
      </c>
      <c r="BF75" s="527" t="e">
        <f ca="1">+IF(AND(ISNUMBER(OFFSET('Hygiene Data'!$F$5,0,10*ROW('Hygiene Data'!F69))),'Data Summary'!DU75="Yes"),OFFSET('Hygiene Data'!$F$5,0,10*ROW('Hygiene Data'!F69)),NA())</f>
        <v>#N/A</v>
      </c>
      <c r="BG75" s="527" t="e">
        <f ca="1">+IF(AND(ISNUMBER(OFFSET('Hygiene Data'!$F$7,0,10*ROW('Hygiene Data'!F69))),'Data Summary'!DV75="Yes"),OFFSET('Hygiene Data'!$F$7,0,10*ROW('Hygiene Data'!F69)),NA())</f>
        <v>#N/A</v>
      </c>
      <c r="BH75" s="527" t="e">
        <f ca="1">+IF(AND(ISNUMBER(OFFSET('Hygiene Data'!$F$9,0,10*ROW('Hygiene Data'!F69))),'Data Summary'!DW75="Yes"),OFFSET('Hygiene Data'!$F$9,0,10*ROW('Hygiene Data'!F69)),NA())</f>
        <v>#N/A</v>
      </c>
      <c r="BI75" s="527" t="e">
        <f ca="1">+IF(AND(ISNUMBER(OFFSET('Hygiene Data'!$G$5,0,10*ROW('Hygiene Data'!G69))),'Data Summary'!DX75="Yes"),OFFSET('Hygiene Data'!$G$5,0,10*ROW('Hygiene Data'!G69)),NA())</f>
        <v>#N/A</v>
      </c>
      <c r="BJ75" s="527" t="e">
        <f ca="1">+IF(AND(ISNUMBER(OFFSET('Hygiene Data'!$G$7,0,10*ROW('Hygiene Data'!G69))),'Data Summary'!DY75="Yes"),OFFSET('Hygiene Data'!$G$7,0,10*ROW('Hygiene Data'!G69)),NA())</f>
        <v>#N/A</v>
      </c>
      <c r="BK75" s="527" t="e">
        <f ca="1">+IF(AND(ISNUMBER(OFFSET('Hygiene Data'!$G$9,0,10*ROW('Hygiene Data'!G69))),'Data Summary'!DZ75="Yes"),OFFSET('Hygiene Data'!$G$9,0,10*ROW('Hygiene Data'!G69)),NA())</f>
        <v>#N/A</v>
      </c>
      <c r="BL75" s="527" t="e">
        <f ca="1">+IF(AND(ISNUMBER(OFFSET('Hygiene Data'!$H$5,0,10*ROW('Hygiene Data'!H69))),'Data Summary'!EA75="Yes"),OFFSET('Hygiene Data'!$H$5,0,10*ROW('Hygiene Data'!H69)),NA())</f>
        <v>#N/A</v>
      </c>
      <c r="BM75" s="527" t="e">
        <f ca="1">+IF(AND(ISNUMBER(OFFSET('Hygiene Data'!$H$7,0,10*ROW('Hygiene Data'!H69))),'Data Summary'!EB75="Yes"),OFFSET('Hygiene Data'!$H$7,0,10*ROW('Hygiene Data'!H69)),NA())</f>
        <v>#N/A</v>
      </c>
      <c r="BN75" s="527" t="e">
        <f ca="1">+IF(AND(ISNUMBER(OFFSET('Hygiene Data'!$H$9,0,10*ROW('Hygiene Data'!H69))),'Data Summary'!EC75="Yes"),OFFSET('Hygiene Data'!$H$9,0,10*ROW('Hygiene Data'!H69)),NA())</f>
        <v>#N/A</v>
      </c>
      <c r="BO75" s="527" t="e">
        <f ca="1">+IF(AND(ISNUMBER(OFFSET('Hygiene Data'!$I$5,0,10*ROW('Hygiene Data'!I69))),'Data Summary'!ED75="Yes"),OFFSET('Hygiene Data'!$I$5,0,10*ROW('Hygiene Data'!I69)),NA())</f>
        <v>#N/A</v>
      </c>
      <c r="BP75" s="527" t="e">
        <f ca="1">+IF(AND(ISNUMBER(OFFSET('Hygiene Data'!$I$7,0,10*ROW('Hygiene Data'!I69))),'Data Summary'!EE75="Yes"),OFFSET('Hygiene Data'!$I$7,0,10*ROW('Hygiene Data'!I69)),NA())</f>
        <v>#N/A</v>
      </c>
      <c r="BQ75" s="527" t="e">
        <f ca="1">+IF(AND(ISNUMBER(OFFSET('Hygiene Data'!$I$9,0,10*ROW('Hygiene Data'!I69))),'Data Summary'!EF75="Yes"),OFFSET('Hygiene Data'!$I$9,0,10*ROW('Hygiene Data'!I69)),NA())</f>
        <v>#N/A</v>
      </c>
    </row>
    <row r="76" spans="1:69" x14ac:dyDescent="0.25">
      <c r="A76" s="523" t="e">
        <f ca="1">+RIGHT('Data Summary'!A76,LEN('Data Summary'!A76)-9)</f>
        <v>#VALUE!</v>
      </c>
      <c r="B76" s="497" t="str">
        <f ca="1">+IF(ISTEXT('Data Summary'!B76),'Data Summary'!B76,"")</f>
        <v/>
      </c>
      <c r="C76" s="524" t="e">
        <f ca="1">+VALUE('Data Summary'!C76)</f>
        <v>#VALUE!</v>
      </c>
      <c r="D76" s="525" t="e">
        <f ca="1">+IF(AND(ISNUMBER(OFFSET('Water Data'!$D$4,0,10*ROW('Water Data'!D70))),'Data Summary'!BS76="Yes"),100-OFFSET('Water Data'!$D$4,0,10*ROW('Water Data'!D70)),NA())</f>
        <v>#N/A</v>
      </c>
      <c r="E76" s="525" t="e">
        <f ca="1">+IF(AND(ISNUMBER(OFFSET('Water Data'!$D$6,0,10*ROW('Water Data'!D70))),'Data Summary'!BT76="Yes"),OFFSET('Water Data'!$D$6,0,10*ROW('Water Data'!D70)),NA())</f>
        <v>#N/A</v>
      </c>
      <c r="F76" s="525" t="e">
        <f ca="1">+IF(AND(ISNUMBER(OFFSET('Water Data'!$D$9,0,10*ROW('Water Data'!D70))),'Data Summary'!BU76="Yes"),OFFSET('Water Data'!$D$9,0,10*ROW('Water Data'!D70)),NA())</f>
        <v>#N/A</v>
      </c>
      <c r="G76" s="525" t="e">
        <f ca="1">+IF(AND(ISNUMBER(OFFSET('Water Data'!$E$4,0,10*ROW('Water Data'!E70))),'Data Summary'!BV76="Yes"),100-OFFSET('Water Data'!$E$4,0,10*ROW('Water Data'!E70)),NA())</f>
        <v>#N/A</v>
      </c>
      <c r="H76" s="525" t="e">
        <f ca="1">+IF(AND(ISNUMBER(OFFSET('Water Data'!$E$6,0,10*ROW('Water Data'!E70))),'Data Summary'!BW76="Yes"),OFFSET('Water Data'!$E$6,0,10*ROW('Water Data'!E70)),NA())</f>
        <v>#N/A</v>
      </c>
      <c r="I76" s="525" t="e">
        <f ca="1">+IF(AND(ISNUMBER(OFFSET('Water Data'!$E$9,0,10*ROW('Water Data'!E70))),'Data Summary'!BX76="Yes"),OFFSET('Water Data'!$E$9,0,10*ROW('Water Data'!E70)),NA())</f>
        <v>#N/A</v>
      </c>
      <c r="J76" s="525" t="e">
        <f ca="1">+IF(AND(ISNUMBER(OFFSET('Water Data'!$F$4,0,10*ROW('Water Data'!F70))),'Data Summary'!BY76="Yes"),100-OFFSET('Water Data'!$F$4,0,10*ROW('Water Data'!F70)),NA())</f>
        <v>#N/A</v>
      </c>
      <c r="K76" s="525" t="e">
        <f ca="1">+IF(AND(ISNUMBER(OFFSET('Water Data'!$F$6,0,10*ROW('Water Data'!F70))),'Data Summary'!BZ76="Yes"),OFFSET('Water Data'!$F$6,0,10*ROW('Water Data'!F70)),NA())</f>
        <v>#N/A</v>
      </c>
      <c r="L76" s="525" t="e">
        <f ca="1">+IF(AND(ISNUMBER(OFFSET('Water Data'!$F$9,0,10*ROW('Water Data'!F70))),'Data Summary'!CA76="Yes"),OFFSET('Water Data'!$F$9,0,10*ROW('Water Data'!F70)),NA())</f>
        <v>#N/A</v>
      </c>
      <c r="M76" s="525" t="e">
        <f ca="1">+IF(AND(ISNUMBER(OFFSET('Water Data'!$G$4,0,10*ROW('Water Data'!G70))),'Data Summary'!CB76="Yes"),100-OFFSET('Water Data'!$G$4,0,10*ROW('Water Data'!G70)),NA())</f>
        <v>#N/A</v>
      </c>
      <c r="N76" s="525" t="e">
        <f ca="1">+IF(AND(ISNUMBER(OFFSET('Water Data'!$G$6,0,10*ROW('Water Data'!G70))),'Data Summary'!CC76="Yes"),OFFSET('Water Data'!$G$6,0,10*ROW('Water Data'!G70)),NA())</f>
        <v>#N/A</v>
      </c>
      <c r="O76" s="525" t="e">
        <f ca="1">+IF(AND(ISNUMBER(OFFSET('Water Data'!$G$9,0,10*ROW('Water Data'!G70))),'Data Summary'!CD76="Yes"),OFFSET('Water Data'!$G$9,0,10*ROW('Water Data'!G70)),NA())</f>
        <v>#N/A</v>
      </c>
      <c r="P76" s="525" t="e">
        <f ca="1">+IF(AND(ISNUMBER(OFFSET('Water Data'!$H$4,0,10*ROW('Water Data'!H70))),'Data Summary'!CE76="Yes"),100-OFFSET('Water Data'!$H$4,0,10*ROW('Water Data'!H70)),NA())</f>
        <v>#N/A</v>
      </c>
      <c r="Q76" s="525" t="e">
        <f ca="1">+IF(AND(ISNUMBER(OFFSET('Water Data'!$H$6,0,10*ROW('Water Data'!H70))),'Data Summary'!CF76="Yes"),OFFSET('Water Data'!$H$6,0,10*ROW('Water Data'!H70)),NA())</f>
        <v>#N/A</v>
      </c>
      <c r="R76" s="525" t="e">
        <f ca="1">+IF(AND(ISNUMBER(OFFSET('Water Data'!$H$9,0,10*ROW('Water Data'!H70))),'Data Summary'!CG76="Yes"),OFFSET('Water Data'!$H$9,0,10*ROW('Water Data'!H70)),NA())</f>
        <v>#N/A</v>
      </c>
      <c r="S76" s="525" t="e">
        <f ca="1">+IF(AND(ISNUMBER(OFFSET('Water Data'!$I$4,0,10*ROW('Water Data'!I70))),'Data Summary'!CH76="Yes"),100-OFFSET('Water Data'!$I$4,0,10*ROW('Water Data'!I70)),NA())</f>
        <v>#N/A</v>
      </c>
      <c r="T76" s="525" t="e">
        <f ca="1">+IF(AND(ISNUMBER(OFFSET('Water Data'!$I$6,0,10*ROW('Water Data'!I70))),'Data Summary'!CI76="Yes"),OFFSET('Water Data'!$I$6,0,10*ROW('Water Data'!I70)),NA())</f>
        <v>#N/A</v>
      </c>
      <c r="U76" s="525" t="e">
        <f ca="1">+IF(AND(ISNUMBER(OFFSET('Water Data'!$I$9,0,10*ROW('Water Data'!I70))),'Data Summary'!CJ76="Yes"),OFFSET('Water Data'!$I$9,0,10*ROW('Water Data'!I70)),NA())</f>
        <v>#N/A</v>
      </c>
      <c r="V76" s="526" t="e">
        <f ca="1">+IF(AND(ISNUMBER(OFFSET('Sanitation Data'!$D$4,0,10*ROW('Sanitation Data'!D70))),'Data Summary'!CK76="Yes"),100-OFFSET('Sanitation Data'!$D$4,0,10*ROW('Sanitation Data'!D70)),NA())</f>
        <v>#N/A</v>
      </c>
      <c r="W76" s="526" t="e">
        <f ca="1">+IF(AND(ISNUMBER(OFFSET('Sanitation Data'!$D$6,0,10*ROW('Sanitation Data'!D70))),'Data Summary'!CL76="Yes"),OFFSET('Sanitation Data'!$D$6,0,10*ROW('Sanitation Data'!D70)),NA())</f>
        <v>#N/A</v>
      </c>
      <c r="X76" s="526" t="e">
        <f ca="1">+IF(AND(ISNUMBER(OFFSET('Sanitation Data'!$D$10,0,10*ROW('Sanitation Data'!D70))),'Data Summary'!CM76="Yes"),OFFSET('Sanitation Data'!$D$10,0,10*ROW('Sanitation Data'!D70)),NA())</f>
        <v>#N/A</v>
      </c>
      <c r="Y76" s="526" t="e">
        <f ca="1">+IF(AND(ISNUMBER(OFFSET('Sanitation Data'!$D$11,0,10*ROW('Sanitation Data'!D70))),'Data Summary'!CN76="Yes"),OFFSET('Sanitation Data'!$D$11,0,10*ROW('Sanitation Data'!D70)),NA())</f>
        <v>#N/A</v>
      </c>
      <c r="Z76" s="526" t="e">
        <f ca="1">+IF(AND(ISNUMBER(OFFSET('Sanitation Data'!$D$12,0,10*ROW('Sanitation Data'!D70))),'Data Summary'!CO76="Yes"),OFFSET('Sanitation Data'!$D$12,0,10*ROW('Sanitation Data'!D70)),NA())</f>
        <v>#N/A</v>
      </c>
      <c r="AA76" s="526" t="e">
        <f ca="1">+IF(AND(ISNUMBER(OFFSET('Sanitation Data'!$E$4,0,10*ROW('Sanitation Data'!E70))),'Data Summary'!CP76="Yes"),100-OFFSET('Sanitation Data'!$E$4,0,10*ROW('Sanitation Data'!E70)),NA())</f>
        <v>#N/A</v>
      </c>
      <c r="AB76" s="526" t="e">
        <f ca="1">+IF(AND(ISNUMBER(OFFSET('Sanitation Data'!$E$6,0,10*ROW('Sanitation Data'!E70))),'Data Summary'!CQ76="Yes"),OFFSET('Sanitation Data'!$E$6,0,10*ROW('Sanitation Data'!E70)),NA())</f>
        <v>#N/A</v>
      </c>
      <c r="AC76" s="526" t="e">
        <f ca="1">+IF(AND(ISNUMBER(OFFSET('Sanitation Data'!$E$10,0,10*ROW('Sanitation Data'!E70))),'Data Summary'!CR76="Yes"),OFFSET('Sanitation Data'!$E$10,0,10*ROW('Sanitation Data'!E70)),NA())</f>
        <v>#N/A</v>
      </c>
      <c r="AD76" s="526" t="e">
        <f ca="1">+IF(AND(ISNUMBER(OFFSET('Sanitation Data'!$E$11,0,10*ROW('Sanitation Data'!E70))),'Data Summary'!CS76="Yes"),OFFSET('Sanitation Data'!$E$11,0,10*ROW('Sanitation Data'!E70)),NA())</f>
        <v>#N/A</v>
      </c>
      <c r="AE76" s="526" t="e">
        <f ca="1">+IF(AND(ISNUMBER(OFFSET('Sanitation Data'!$E$12,0,10*ROW('Sanitation Data'!E70))),'Data Summary'!CT76="Yes"),OFFSET('Sanitation Data'!$E$12,0,10*ROW('Sanitation Data'!E70)),NA())</f>
        <v>#N/A</v>
      </c>
      <c r="AF76" s="526" t="e">
        <f ca="1">+IF(AND(ISNUMBER(OFFSET('Sanitation Data'!$F$4,0,10*ROW('Sanitation Data'!F70))),'Data Summary'!CU76="Yes"),100-OFFSET('Sanitation Data'!$F$4,0,10*ROW('Sanitation Data'!F70)),NA())</f>
        <v>#N/A</v>
      </c>
      <c r="AG76" s="526" t="e">
        <f ca="1">+IF(AND(ISNUMBER(OFFSET('Sanitation Data'!$F$6,0,10*ROW('Sanitation Data'!F70))),'Data Summary'!CV76="Yes"),OFFSET('Sanitation Data'!$F$6,0,10*ROW('Sanitation Data'!F70)),NA())</f>
        <v>#N/A</v>
      </c>
      <c r="AH76" s="526" t="e">
        <f ca="1">+IF(AND(ISNUMBER(OFFSET('Sanitation Data'!$F$10,0,10*ROW('Sanitation Data'!F70))),'Data Summary'!CW76="Yes"),OFFSET('Sanitation Data'!$F$10,0,10*ROW('Sanitation Data'!F70)),NA())</f>
        <v>#N/A</v>
      </c>
      <c r="AI76" s="526" t="e">
        <f ca="1">+IF(AND(ISNUMBER(OFFSET('Sanitation Data'!$F$11,0,10*ROW('Sanitation Data'!F70))),'Data Summary'!CX76="Yes"),OFFSET('Sanitation Data'!$F$11,0,10*ROW('Sanitation Data'!F70)),NA())</f>
        <v>#N/A</v>
      </c>
      <c r="AJ76" s="526" t="e">
        <f ca="1">+IF(AND(ISNUMBER(OFFSET('Sanitation Data'!$F$12,0,10*ROW('Sanitation Data'!F70))),'Data Summary'!CY76="Yes"),OFFSET('Sanitation Data'!$F$12,0,10*ROW('Sanitation Data'!F70)),NA())</f>
        <v>#N/A</v>
      </c>
      <c r="AK76" s="526" t="e">
        <f ca="1">+IF(AND(ISNUMBER(OFFSET('Sanitation Data'!$G$4,0,10*ROW('Sanitation Data'!G70))),'Data Summary'!CZ76="Yes"),100-OFFSET('Sanitation Data'!$G$4,0,10*ROW('Sanitation Data'!G70)),NA())</f>
        <v>#N/A</v>
      </c>
      <c r="AL76" s="526" t="e">
        <f ca="1">+IF(AND(ISNUMBER(OFFSET('Sanitation Data'!$G$6,0,10*ROW('Sanitation Data'!G70))),'Data Summary'!DA76="Yes"),OFFSET('Sanitation Data'!$G$6,0,10*ROW('Sanitation Data'!G70)),NA())</f>
        <v>#N/A</v>
      </c>
      <c r="AM76" s="526" t="e">
        <f ca="1">+IF(AND(ISNUMBER(OFFSET('Sanitation Data'!$G$10,0,10*ROW('Sanitation Data'!G70))),'Data Summary'!DB76="Yes"),OFFSET('Sanitation Data'!$G$10,0,10*ROW('Sanitation Data'!G70)),NA())</f>
        <v>#N/A</v>
      </c>
      <c r="AN76" s="526" t="e">
        <f ca="1">+IF(AND(ISNUMBER(OFFSET('Sanitation Data'!$G$11,0,10*ROW('Sanitation Data'!G70))),'Data Summary'!DC76="Yes"),OFFSET('Sanitation Data'!$G$11,0,10*ROW('Sanitation Data'!G70)),NA())</f>
        <v>#N/A</v>
      </c>
      <c r="AO76" s="526" t="e">
        <f ca="1">+IF(AND(ISNUMBER(OFFSET('Sanitation Data'!$G$12,0,10*ROW('Sanitation Data'!G70))),'Data Summary'!DD76="Yes"),OFFSET('Sanitation Data'!$G$12,0,10*ROW('Sanitation Data'!G70)),NA())</f>
        <v>#N/A</v>
      </c>
      <c r="AP76" s="526" t="e">
        <f ca="1">+IF(AND(ISNUMBER(OFFSET('Sanitation Data'!$H$4,0,10*ROW('Sanitation Data'!H70))),'Data Summary'!DE76="Yes"),100-OFFSET('Sanitation Data'!$H$4,0,10*ROW('Sanitation Data'!H70)),NA())</f>
        <v>#N/A</v>
      </c>
      <c r="AQ76" s="526" t="e">
        <f ca="1">+IF(AND(ISNUMBER(OFFSET('Sanitation Data'!$H$6,0,10*ROW('Sanitation Data'!H70))),'Data Summary'!DF76="Yes"),OFFSET('Sanitation Data'!$H$6,0,10*ROW('Sanitation Data'!H70)),NA())</f>
        <v>#N/A</v>
      </c>
      <c r="AR76" s="526" t="e">
        <f ca="1">+IF(AND(ISNUMBER(OFFSET('Sanitation Data'!$H$10,0,10*ROW('Sanitation Data'!H70))),'Data Summary'!DG76="Yes"),OFFSET('Sanitation Data'!$H$10,0,10*ROW('Sanitation Data'!H70)),NA())</f>
        <v>#N/A</v>
      </c>
      <c r="AS76" s="526" t="e">
        <f ca="1">+IF(AND(ISNUMBER(OFFSET('Sanitation Data'!$H$11,0,10*ROW('Sanitation Data'!H70))),'Data Summary'!DH76="Yes"),OFFSET('Sanitation Data'!$H$11,0,10*ROW('Sanitation Data'!H70)),NA())</f>
        <v>#N/A</v>
      </c>
      <c r="AT76" s="526" t="e">
        <f ca="1">+IF(AND(ISNUMBER(OFFSET('Sanitation Data'!$H$12,0,10*ROW('Sanitation Data'!H70))),'Data Summary'!DI76="Yes"),OFFSET('Sanitation Data'!$H$12,0,10*ROW('Sanitation Data'!H70)),NA())</f>
        <v>#N/A</v>
      </c>
      <c r="AU76" s="526" t="e">
        <f ca="1">+IF(AND(ISNUMBER(OFFSET('Sanitation Data'!$I$4,0,10*ROW('Sanitation Data'!I70))),'Data Summary'!DJ76="Yes"),100-OFFSET('Sanitation Data'!$I$4,0,10*ROW('Sanitation Data'!I70)),NA())</f>
        <v>#N/A</v>
      </c>
      <c r="AV76" s="526" t="e">
        <f ca="1">+IF(AND(ISNUMBER(OFFSET('Sanitation Data'!$I$6,0,10*ROW('Sanitation Data'!I70))),'Data Summary'!DK76="Yes"),OFFSET('Sanitation Data'!$I$6,0,10*ROW('Sanitation Data'!I70)),NA())</f>
        <v>#N/A</v>
      </c>
      <c r="AW76" s="526" t="e">
        <f ca="1">+IF(AND(ISNUMBER(OFFSET('Sanitation Data'!$I$10,0,10*ROW('Sanitation Data'!I70))),'Data Summary'!DL76="Yes"),OFFSET('Sanitation Data'!$I$10,0,10*ROW('Sanitation Data'!I70)),NA())</f>
        <v>#N/A</v>
      </c>
      <c r="AX76" s="526" t="e">
        <f ca="1">+IF(AND(ISNUMBER(OFFSET('Sanitation Data'!$I$11,0,10*ROW('Sanitation Data'!I70))),'Data Summary'!DM76="Yes"),OFFSET('Sanitation Data'!$I$11,0,10*ROW('Sanitation Data'!I70)),NA())</f>
        <v>#N/A</v>
      </c>
      <c r="AY76" s="526" t="e">
        <f ca="1">+IF(AND(ISNUMBER(OFFSET('Sanitation Data'!$I$12,0,10*ROW('Sanitation Data'!I70))),'Data Summary'!DN76="Yes"),OFFSET('Sanitation Data'!$I$12,0,10*ROW('Sanitation Data'!I70)),NA())</f>
        <v>#N/A</v>
      </c>
      <c r="AZ76" s="527" t="e">
        <f ca="1">+IF(AND(ISNUMBER(OFFSET('Hygiene Data'!$D$5,0,10*ROW('Hygiene Data'!D70))),'Data Summary'!DO76="Yes"),OFFSET('Hygiene Data'!$D$5,0,10*ROW('Hygiene Data'!D70)),NA())</f>
        <v>#N/A</v>
      </c>
      <c r="BA76" s="527" t="e">
        <f ca="1">+IF(AND(ISNUMBER(OFFSET('Hygiene Data'!$D$7,0,10*ROW('Hygiene Data'!D70))),'Data Summary'!DP76="Yes"),OFFSET('Hygiene Data'!$D$7,0,10*ROW('Hygiene Data'!D70)),NA())</f>
        <v>#N/A</v>
      </c>
      <c r="BB76" s="527" t="e">
        <f ca="1">+IF(AND(ISNUMBER(OFFSET('Hygiene Data'!$D$9,0,10*ROW('Hygiene Data'!D70))),'Data Summary'!DQ76="Yes"),OFFSET('Hygiene Data'!$D$9,0,10*ROW('Hygiene Data'!D70)),NA())</f>
        <v>#N/A</v>
      </c>
      <c r="BC76" s="527" t="e">
        <f ca="1">+IF(AND(ISNUMBER(OFFSET('Hygiene Data'!$E$5,0,10*ROW('Hygiene Data'!E70))),'Data Summary'!DR76="Yes"),OFFSET('Hygiene Data'!$E$5,0,10*ROW('Hygiene Data'!E70)),NA())</f>
        <v>#N/A</v>
      </c>
      <c r="BD76" s="527" t="e">
        <f ca="1">+IF(AND(ISNUMBER(OFFSET('Hygiene Data'!$E$7,0,10*ROW('Hygiene Data'!E70))),'Data Summary'!DS76="Yes"),OFFSET('Hygiene Data'!$E$7,0,10*ROW('Hygiene Data'!E70)),NA())</f>
        <v>#N/A</v>
      </c>
      <c r="BE76" s="527" t="e">
        <f ca="1">+IF(AND(ISNUMBER(OFFSET('Hygiene Data'!$E$9,0,10*ROW('Hygiene Data'!E70))),'Data Summary'!DT76="Yes"),OFFSET('Hygiene Data'!$E$9,0,10*ROW('Hygiene Data'!E70)),NA())</f>
        <v>#N/A</v>
      </c>
      <c r="BF76" s="527" t="e">
        <f ca="1">+IF(AND(ISNUMBER(OFFSET('Hygiene Data'!$F$5,0,10*ROW('Hygiene Data'!F70))),'Data Summary'!DU76="Yes"),OFFSET('Hygiene Data'!$F$5,0,10*ROW('Hygiene Data'!F70)),NA())</f>
        <v>#N/A</v>
      </c>
      <c r="BG76" s="527" t="e">
        <f ca="1">+IF(AND(ISNUMBER(OFFSET('Hygiene Data'!$F$7,0,10*ROW('Hygiene Data'!F70))),'Data Summary'!DV76="Yes"),OFFSET('Hygiene Data'!$F$7,0,10*ROW('Hygiene Data'!F70)),NA())</f>
        <v>#N/A</v>
      </c>
      <c r="BH76" s="527" t="e">
        <f ca="1">+IF(AND(ISNUMBER(OFFSET('Hygiene Data'!$F$9,0,10*ROW('Hygiene Data'!F70))),'Data Summary'!DW76="Yes"),OFFSET('Hygiene Data'!$F$9,0,10*ROW('Hygiene Data'!F70)),NA())</f>
        <v>#N/A</v>
      </c>
      <c r="BI76" s="527" t="e">
        <f ca="1">+IF(AND(ISNUMBER(OFFSET('Hygiene Data'!$G$5,0,10*ROW('Hygiene Data'!G70))),'Data Summary'!DX76="Yes"),OFFSET('Hygiene Data'!$G$5,0,10*ROW('Hygiene Data'!G70)),NA())</f>
        <v>#N/A</v>
      </c>
      <c r="BJ76" s="527" t="e">
        <f ca="1">+IF(AND(ISNUMBER(OFFSET('Hygiene Data'!$G$7,0,10*ROW('Hygiene Data'!G70))),'Data Summary'!DY76="Yes"),OFFSET('Hygiene Data'!$G$7,0,10*ROW('Hygiene Data'!G70)),NA())</f>
        <v>#N/A</v>
      </c>
      <c r="BK76" s="527" t="e">
        <f ca="1">+IF(AND(ISNUMBER(OFFSET('Hygiene Data'!$G$9,0,10*ROW('Hygiene Data'!G70))),'Data Summary'!DZ76="Yes"),OFFSET('Hygiene Data'!$G$9,0,10*ROW('Hygiene Data'!G70)),NA())</f>
        <v>#N/A</v>
      </c>
      <c r="BL76" s="527" t="e">
        <f ca="1">+IF(AND(ISNUMBER(OFFSET('Hygiene Data'!$H$5,0,10*ROW('Hygiene Data'!H70))),'Data Summary'!EA76="Yes"),OFFSET('Hygiene Data'!$H$5,0,10*ROW('Hygiene Data'!H70)),NA())</f>
        <v>#N/A</v>
      </c>
      <c r="BM76" s="527" t="e">
        <f ca="1">+IF(AND(ISNUMBER(OFFSET('Hygiene Data'!$H$7,0,10*ROW('Hygiene Data'!H70))),'Data Summary'!EB76="Yes"),OFFSET('Hygiene Data'!$H$7,0,10*ROW('Hygiene Data'!H70)),NA())</f>
        <v>#N/A</v>
      </c>
      <c r="BN76" s="527" t="e">
        <f ca="1">+IF(AND(ISNUMBER(OFFSET('Hygiene Data'!$H$9,0,10*ROW('Hygiene Data'!H70))),'Data Summary'!EC76="Yes"),OFFSET('Hygiene Data'!$H$9,0,10*ROW('Hygiene Data'!H70)),NA())</f>
        <v>#N/A</v>
      </c>
      <c r="BO76" s="527" t="e">
        <f ca="1">+IF(AND(ISNUMBER(OFFSET('Hygiene Data'!$I$5,0,10*ROW('Hygiene Data'!I70))),'Data Summary'!ED76="Yes"),OFFSET('Hygiene Data'!$I$5,0,10*ROW('Hygiene Data'!I70)),NA())</f>
        <v>#N/A</v>
      </c>
      <c r="BP76" s="527" t="e">
        <f ca="1">+IF(AND(ISNUMBER(OFFSET('Hygiene Data'!$I$7,0,10*ROW('Hygiene Data'!I70))),'Data Summary'!EE76="Yes"),OFFSET('Hygiene Data'!$I$7,0,10*ROW('Hygiene Data'!I70)),NA())</f>
        <v>#N/A</v>
      </c>
      <c r="BQ76" s="527" t="e">
        <f ca="1">+IF(AND(ISNUMBER(OFFSET('Hygiene Data'!$I$9,0,10*ROW('Hygiene Data'!I70))),'Data Summary'!EF76="Yes"),OFFSET('Hygiene Data'!$I$9,0,10*ROW('Hygiene Data'!I70)),NA())</f>
        <v>#N/A</v>
      </c>
    </row>
    <row r="77" spans="1:69" x14ac:dyDescent="0.25">
      <c r="A77" s="523" t="e">
        <f ca="1">+RIGHT('Data Summary'!A77,LEN('Data Summary'!A77)-9)</f>
        <v>#VALUE!</v>
      </c>
      <c r="B77" s="497" t="str">
        <f ca="1">+IF(ISTEXT('Data Summary'!B77),'Data Summary'!B77,"")</f>
        <v/>
      </c>
      <c r="C77" s="524" t="e">
        <f ca="1">+VALUE('Data Summary'!C77)</f>
        <v>#VALUE!</v>
      </c>
      <c r="D77" s="525" t="e">
        <f ca="1">+IF(AND(ISNUMBER(OFFSET('Water Data'!$D$4,0,10*ROW('Water Data'!D71))),'Data Summary'!BS77="Yes"),100-OFFSET('Water Data'!$D$4,0,10*ROW('Water Data'!D71)),NA())</f>
        <v>#N/A</v>
      </c>
      <c r="E77" s="525" t="e">
        <f ca="1">+IF(AND(ISNUMBER(OFFSET('Water Data'!$D$6,0,10*ROW('Water Data'!D71))),'Data Summary'!BT77="Yes"),OFFSET('Water Data'!$D$6,0,10*ROW('Water Data'!D71)),NA())</f>
        <v>#N/A</v>
      </c>
      <c r="F77" s="525" t="e">
        <f ca="1">+IF(AND(ISNUMBER(OFFSET('Water Data'!$D$9,0,10*ROW('Water Data'!D71))),'Data Summary'!BU77="Yes"),OFFSET('Water Data'!$D$9,0,10*ROW('Water Data'!D71)),NA())</f>
        <v>#N/A</v>
      </c>
      <c r="G77" s="525" t="e">
        <f ca="1">+IF(AND(ISNUMBER(OFFSET('Water Data'!$E$4,0,10*ROW('Water Data'!E71))),'Data Summary'!BV77="Yes"),100-OFFSET('Water Data'!$E$4,0,10*ROW('Water Data'!E71)),NA())</f>
        <v>#N/A</v>
      </c>
      <c r="H77" s="525" t="e">
        <f ca="1">+IF(AND(ISNUMBER(OFFSET('Water Data'!$E$6,0,10*ROW('Water Data'!E71))),'Data Summary'!BW77="Yes"),OFFSET('Water Data'!$E$6,0,10*ROW('Water Data'!E71)),NA())</f>
        <v>#N/A</v>
      </c>
      <c r="I77" s="525" t="e">
        <f ca="1">+IF(AND(ISNUMBER(OFFSET('Water Data'!$E$9,0,10*ROW('Water Data'!E71))),'Data Summary'!BX77="Yes"),OFFSET('Water Data'!$E$9,0,10*ROW('Water Data'!E71)),NA())</f>
        <v>#N/A</v>
      </c>
      <c r="J77" s="525" t="e">
        <f ca="1">+IF(AND(ISNUMBER(OFFSET('Water Data'!$F$4,0,10*ROW('Water Data'!F71))),'Data Summary'!BY77="Yes"),100-OFFSET('Water Data'!$F$4,0,10*ROW('Water Data'!F71)),NA())</f>
        <v>#N/A</v>
      </c>
      <c r="K77" s="525" t="e">
        <f ca="1">+IF(AND(ISNUMBER(OFFSET('Water Data'!$F$6,0,10*ROW('Water Data'!F71))),'Data Summary'!BZ77="Yes"),OFFSET('Water Data'!$F$6,0,10*ROW('Water Data'!F71)),NA())</f>
        <v>#N/A</v>
      </c>
      <c r="L77" s="525" t="e">
        <f ca="1">+IF(AND(ISNUMBER(OFFSET('Water Data'!$F$9,0,10*ROW('Water Data'!F71))),'Data Summary'!CA77="Yes"),OFFSET('Water Data'!$F$9,0,10*ROW('Water Data'!F71)),NA())</f>
        <v>#N/A</v>
      </c>
      <c r="M77" s="525" t="e">
        <f ca="1">+IF(AND(ISNUMBER(OFFSET('Water Data'!$G$4,0,10*ROW('Water Data'!G71))),'Data Summary'!CB77="Yes"),100-OFFSET('Water Data'!$G$4,0,10*ROW('Water Data'!G71)),NA())</f>
        <v>#N/A</v>
      </c>
      <c r="N77" s="525" t="e">
        <f ca="1">+IF(AND(ISNUMBER(OFFSET('Water Data'!$G$6,0,10*ROW('Water Data'!G71))),'Data Summary'!CC77="Yes"),OFFSET('Water Data'!$G$6,0,10*ROW('Water Data'!G71)),NA())</f>
        <v>#N/A</v>
      </c>
      <c r="O77" s="525" t="e">
        <f ca="1">+IF(AND(ISNUMBER(OFFSET('Water Data'!$G$9,0,10*ROW('Water Data'!G71))),'Data Summary'!CD77="Yes"),OFFSET('Water Data'!$G$9,0,10*ROW('Water Data'!G71)),NA())</f>
        <v>#N/A</v>
      </c>
      <c r="P77" s="525" t="e">
        <f ca="1">+IF(AND(ISNUMBER(OFFSET('Water Data'!$H$4,0,10*ROW('Water Data'!H71))),'Data Summary'!CE77="Yes"),100-OFFSET('Water Data'!$H$4,0,10*ROW('Water Data'!H71)),NA())</f>
        <v>#N/A</v>
      </c>
      <c r="Q77" s="525" t="e">
        <f ca="1">+IF(AND(ISNUMBER(OFFSET('Water Data'!$H$6,0,10*ROW('Water Data'!H71))),'Data Summary'!CF77="Yes"),OFFSET('Water Data'!$H$6,0,10*ROW('Water Data'!H71)),NA())</f>
        <v>#N/A</v>
      </c>
      <c r="R77" s="525" t="e">
        <f ca="1">+IF(AND(ISNUMBER(OFFSET('Water Data'!$H$9,0,10*ROW('Water Data'!H71))),'Data Summary'!CG77="Yes"),OFFSET('Water Data'!$H$9,0,10*ROW('Water Data'!H71)),NA())</f>
        <v>#N/A</v>
      </c>
      <c r="S77" s="525" t="e">
        <f ca="1">+IF(AND(ISNUMBER(OFFSET('Water Data'!$I$4,0,10*ROW('Water Data'!I71))),'Data Summary'!CH77="Yes"),100-OFFSET('Water Data'!$I$4,0,10*ROW('Water Data'!I71)),NA())</f>
        <v>#N/A</v>
      </c>
      <c r="T77" s="525" t="e">
        <f ca="1">+IF(AND(ISNUMBER(OFFSET('Water Data'!$I$6,0,10*ROW('Water Data'!I71))),'Data Summary'!CI77="Yes"),OFFSET('Water Data'!$I$6,0,10*ROW('Water Data'!I71)),NA())</f>
        <v>#N/A</v>
      </c>
      <c r="U77" s="525" t="e">
        <f ca="1">+IF(AND(ISNUMBER(OFFSET('Water Data'!$I$9,0,10*ROW('Water Data'!I71))),'Data Summary'!CJ77="Yes"),OFFSET('Water Data'!$I$9,0,10*ROW('Water Data'!I71)),NA())</f>
        <v>#N/A</v>
      </c>
      <c r="V77" s="526" t="e">
        <f ca="1">+IF(AND(ISNUMBER(OFFSET('Sanitation Data'!$D$4,0,10*ROW('Sanitation Data'!D71))),'Data Summary'!CK77="Yes"),100-OFFSET('Sanitation Data'!$D$4,0,10*ROW('Sanitation Data'!D71)),NA())</f>
        <v>#N/A</v>
      </c>
      <c r="W77" s="526" t="e">
        <f ca="1">+IF(AND(ISNUMBER(OFFSET('Sanitation Data'!$D$6,0,10*ROW('Sanitation Data'!D71))),'Data Summary'!CL77="Yes"),OFFSET('Sanitation Data'!$D$6,0,10*ROW('Sanitation Data'!D71)),NA())</f>
        <v>#N/A</v>
      </c>
      <c r="X77" s="526" t="e">
        <f ca="1">+IF(AND(ISNUMBER(OFFSET('Sanitation Data'!$D$10,0,10*ROW('Sanitation Data'!D71))),'Data Summary'!CM77="Yes"),OFFSET('Sanitation Data'!$D$10,0,10*ROW('Sanitation Data'!D71)),NA())</f>
        <v>#N/A</v>
      </c>
      <c r="Y77" s="526" t="e">
        <f ca="1">+IF(AND(ISNUMBER(OFFSET('Sanitation Data'!$D$11,0,10*ROW('Sanitation Data'!D71))),'Data Summary'!CN77="Yes"),OFFSET('Sanitation Data'!$D$11,0,10*ROW('Sanitation Data'!D71)),NA())</f>
        <v>#N/A</v>
      </c>
      <c r="Z77" s="526" t="e">
        <f ca="1">+IF(AND(ISNUMBER(OFFSET('Sanitation Data'!$D$12,0,10*ROW('Sanitation Data'!D71))),'Data Summary'!CO77="Yes"),OFFSET('Sanitation Data'!$D$12,0,10*ROW('Sanitation Data'!D71)),NA())</f>
        <v>#N/A</v>
      </c>
      <c r="AA77" s="526" t="e">
        <f ca="1">+IF(AND(ISNUMBER(OFFSET('Sanitation Data'!$E$4,0,10*ROW('Sanitation Data'!E71))),'Data Summary'!CP77="Yes"),100-OFFSET('Sanitation Data'!$E$4,0,10*ROW('Sanitation Data'!E71)),NA())</f>
        <v>#N/A</v>
      </c>
      <c r="AB77" s="526" t="e">
        <f ca="1">+IF(AND(ISNUMBER(OFFSET('Sanitation Data'!$E$6,0,10*ROW('Sanitation Data'!E71))),'Data Summary'!CQ77="Yes"),OFFSET('Sanitation Data'!$E$6,0,10*ROW('Sanitation Data'!E71)),NA())</f>
        <v>#N/A</v>
      </c>
      <c r="AC77" s="526" t="e">
        <f ca="1">+IF(AND(ISNUMBER(OFFSET('Sanitation Data'!$E$10,0,10*ROW('Sanitation Data'!E71))),'Data Summary'!CR77="Yes"),OFFSET('Sanitation Data'!$E$10,0,10*ROW('Sanitation Data'!E71)),NA())</f>
        <v>#N/A</v>
      </c>
      <c r="AD77" s="526" t="e">
        <f ca="1">+IF(AND(ISNUMBER(OFFSET('Sanitation Data'!$E$11,0,10*ROW('Sanitation Data'!E71))),'Data Summary'!CS77="Yes"),OFFSET('Sanitation Data'!$E$11,0,10*ROW('Sanitation Data'!E71)),NA())</f>
        <v>#N/A</v>
      </c>
      <c r="AE77" s="526" t="e">
        <f ca="1">+IF(AND(ISNUMBER(OFFSET('Sanitation Data'!$E$12,0,10*ROW('Sanitation Data'!E71))),'Data Summary'!CT77="Yes"),OFFSET('Sanitation Data'!$E$12,0,10*ROW('Sanitation Data'!E71)),NA())</f>
        <v>#N/A</v>
      </c>
      <c r="AF77" s="526" t="e">
        <f ca="1">+IF(AND(ISNUMBER(OFFSET('Sanitation Data'!$F$4,0,10*ROW('Sanitation Data'!F71))),'Data Summary'!CU77="Yes"),100-OFFSET('Sanitation Data'!$F$4,0,10*ROW('Sanitation Data'!F71)),NA())</f>
        <v>#N/A</v>
      </c>
      <c r="AG77" s="526" t="e">
        <f ca="1">+IF(AND(ISNUMBER(OFFSET('Sanitation Data'!$F$6,0,10*ROW('Sanitation Data'!F71))),'Data Summary'!CV77="Yes"),OFFSET('Sanitation Data'!$F$6,0,10*ROW('Sanitation Data'!F71)),NA())</f>
        <v>#N/A</v>
      </c>
      <c r="AH77" s="526" t="e">
        <f ca="1">+IF(AND(ISNUMBER(OFFSET('Sanitation Data'!$F$10,0,10*ROW('Sanitation Data'!F71))),'Data Summary'!CW77="Yes"),OFFSET('Sanitation Data'!$F$10,0,10*ROW('Sanitation Data'!F71)),NA())</f>
        <v>#N/A</v>
      </c>
      <c r="AI77" s="526" t="e">
        <f ca="1">+IF(AND(ISNUMBER(OFFSET('Sanitation Data'!$F$11,0,10*ROW('Sanitation Data'!F71))),'Data Summary'!CX77="Yes"),OFFSET('Sanitation Data'!$F$11,0,10*ROW('Sanitation Data'!F71)),NA())</f>
        <v>#N/A</v>
      </c>
      <c r="AJ77" s="526" t="e">
        <f ca="1">+IF(AND(ISNUMBER(OFFSET('Sanitation Data'!$F$12,0,10*ROW('Sanitation Data'!F71))),'Data Summary'!CY77="Yes"),OFFSET('Sanitation Data'!$F$12,0,10*ROW('Sanitation Data'!F71)),NA())</f>
        <v>#N/A</v>
      </c>
      <c r="AK77" s="526" t="e">
        <f ca="1">+IF(AND(ISNUMBER(OFFSET('Sanitation Data'!$G$4,0,10*ROW('Sanitation Data'!G71))),'Data Summary'!CZ77="Yes"),100-OFFSET('Sanitation Data'!$G$4,0,10*ROW('Sanitation Data'!G71)),NA())</f>
        <v>#N/A</v>
      </c>
      <c r="AL77" s="526" t="e">
        <f ca="1">+IF(AND(ISNUMBER(OFFSET('Sanitation Data'!$G$6,0,10*ROW('Sanitation Data'!G71))),'Data Summary'!DA77="Yes"),OFFSET('Sanitation Data'!$G$6,0,10*ROW('Sanitation Data'!G71)),NA())</f>
        <v>#N/A</v>
      </c>
      <c r="AM77" s="526" t="e">
        <f ca="1">+IF(AND(ISNUMBER(OFFSET('Sanitation Data'!$G$10,0,10*ROW('Sanitation Data'!G71))),'Data Summary'!DB77="Yes"),OFFSET('Sanitation Data'!$G$10,0,10*ROW('Sanitation Data'!G71)),NA())</f>
        <v>#N/A</v>
      </c>
      <c r="AN77" s="526" t="e">
        <f ca="1">+IF(AND(ISNUMBER(OFFSET('Sanitation Data'!$G$11,0,10*ROW('Sanitation Data'!G71))),'Data Summary'!DC77="Yes"),OFFSET('Sanitation Data'!$G$11,0,10*ROW('Sanitation Data'!G71)),NA())</f>
        <v>#N/A</v>
      </c>
      <c r="AO77" s="526" t="e">
        <f ca="1">+IF(AND(ISNUMBER(OFFSET('Sanitation Data'!$G$12,0,10*ROW('Sanitation Data'!G71))),'Data Summary'!DD77="Yes"),OFFSET('Sanitation Data'!$G$12,0,10*ROW('Sanitation Data'!G71)),NA())</f>
        <v>#N/A</v>
      </c>
      <c r="AP77" s="526" t="e">
        <f ca="1">+IF(AND(ISNUMBER(OFFSET('Sanitation Data'!$H$4,0,10*ROW('Sanitation Data'!H71))),'Data Summary'!DE77="Yes"),100-OFFSET('Sanitation Data'!$H$4,0,10*ROW('Sanitation Data'!H71)),NA())</f>
        <v>#N/A</v>
      </c>
      <c r="AQ77" s="526" t="e">
        <f ca="1">+IF(AND(ISNUMBER(OFFSET('Sanitation Data'!$H$6,0,10*ROW('Sanitation Data'!H71))),'Data Summary'!DF77="Yes"),OFFSET('Sanitation Data'!$H$6,0,10*ROW('Sanitation Data'!H71)),NA())</f>
        <v>#N/A</v>
      </c>
      <c r="AR77" s="526" t="e">
        <f ca="1">+IF(AND(ISNUMBER(OFFSET('Sanitation Data'!$H$10,0,10*ROW('Sanitation Data'!H71))),'Data Summary'!DG77="Yes"),OFFSET('Sanitation Data'!$H$10,0,10*ROW('Sanitation Data'!H71)),NA())</f>
        <v>#N/A</v>
      </c>
      <c r="AS77" s="526" t="e">
        <f ca="1">+IF(AND(ISNUMBER(OFFSET('Sanitation Data'!$H$11,0,10*ROW('Sanitation Data'!H71))),'Data Summary'!DH77="Yes"),OFFSET('Sanitation Data'!$H$11,0,10*ROW('Sanitation Data'!H71)),NA())</f>
        <v>#N/A</v>
      </c>
      <c r="AT77" s="526" t="e">
        <f ca="1">+IF(AND(ISNUMBER(OFFSET('Sanitation Data'!$H$12,0,10*ROW('Sanitation Data'!H71))),'Data Summary'!DI77="Yes"),OFFSET('Sanitation Data'!$H$12,0,10*ROW('Sanitation Data'!H71)),NA())</f>
        <v>#N/A</v>
      </c>
      <c r="AU77" s="526" t="e">
        <f ca="1">+IF(AND(ISNUMBER(OFFSET('Sanitation Data'!$I$4,0,10*ROW('Sanitation Data'!I71))),'Data Summary'!DJ77="Yes"),100-OFFSET('Sanitation Data'!$I$4,0,10*ROW('Sanitation Data'!I71)),NA())</f>
        <v>#N/A</v>
      </c>
      <c r="AV77" s="526" t="e">
        <f ca="1">+IF(AND(ISNUMBER(OFFSET('Sanitation Data'!$I$6,0,10*ROW('Sanitation Data'!I71))),'Data Summary'!DK77="Yes"),OFFSET('Sanitation Data'!$I$6,0,10*ROW('Sanitation Data'!I71)),NA())</f>
        <v>#N/A</v>
      </c>
      <c r="AW77" s="526" t="e">
        <f ca="1">+IF(AND(ISNUMBER(OFFSET('Sanitation Data'!$I$10,0,10*ROW('Sanitation Data'!I71))),'Data Summary'!DL77="Yes"),OFFSET('Sanitation Data'!$I$10,0,10*ROW('Sanitation Data'!I71)),NA())</f>
        <v>#N/A</v>
      </c>
      <c r="AX77" s="526" t="e">
        <f ca="1">+IF(AND(ISNUMBER(OFFSET('Sanitation Data'!$I$11,0,10*ROW('Sanitation Data'!I71))),'Data Summary'!DM77="Yes"),OFFSET('Sanitation Data'!$I$11,0,10*ROW('Sanitation Data'!I71)),NA())</f>
        <v>#N/A</v>
      </c>
      <c r="AY77" s="526" t="e">
        <f ca="1">+IF(AND(ISNUMBER(OFFSET('Sanitation Data'!$I$12,0,10*ROW('Sanitation Data'!I71))),'Data Summary'!DN77="Yes"),OFFSET('Sanitation Data'!$I$12,0,10*ROW('Sanitation Data'!I71)),NA())</f>
        <v>#N/A</v>
      </c>
      <c r="AZ77" s="527" t="e">
        <f ca="1">+IF(AND(ISNUMBER(OFFSET('Hygiene Data'!$D$5,0,10*ROW('Hygiene Data'!D71))),'Data Summary'!DO77="Yes"),OFFSET('Hygiene Data'!$D$5,0,10*ROW('Hygiene Data'!D71)),NA())</f>
        <v>#N/A</v>
      </c>
      <c r="BA77" s="527" t="e">
        <f ca="1">+IF(AND(ISNUMBER(OFFSET('Hygiene Data'!$D$7,0,10*ROW('Hygiene Data'!D71))),'Data Summary'!DP77="Yes"),OFFSET('Hygiene Data'!$D$7,0,10*ROW('Hygiene Data'!D71)),NA())</f>
        <v>#N/A</v>
      </c>
      <c r="BB77" s="527" t="e">
        <f ca="1">+IF(AND(ISNUMBER(OFFSET('Hygiene Data'!$D$9,0,10*ROW('Hygiene Data'!D71))),'Data Summary'!DQ77="Yes"),OFFSET('Hygiene Data'!$D$9,0,10*ROW('Hygiene Data'!D71)),NA())</f>
        <v>#N/A</v>
      </c>
      <c r="BC77" s="527" t="e">
        <f ca="1">+IF(AND(ISNUMBER(OFFSET('Hygiene Data'!$E$5,0,10*ROW('Hygiene Data'!E71))),'Data Summary'!DR77="Yes"),OFFSET('Hygiene Data'!$E$5,0,10*ROW('Hygiene Data'!E71)),NA())</f>
        <v>#N/A</v>
      </c>
      <c r="BD77" s="527" t="e">
        <f ca="1">+IF(AND(ISNUMBER(OFFSET('Hygiene Data'!$E$7,0,10*ROW('Hygiene Data'!E71))),'Data Summary'!DS77="Yes"),OFFSET('Hygiene Data'!$E$7,0,10*ROW('Hygiene Data'!E71)),NA())</f>
        <v>#N/A</v>
      </c>
      <c r="BE77" s="527" t="e">
        <f ca="1">+IF(AND(ISNUMBER(OFFSET('Hygiene Data'!$E$9,0,10*ROW('Hygiene Data'!E71))),'Data Summary'!DT77="Yes"),OFFSET('Hygiene Data'!$E$9,0,10*ROW('Hygiene Data'!E71)),NA())</f>
        <v>#N/A</v>
      </c>
      <c r="BF77" s="527" t="e">
        <f ca="1">+IF(AND(ISNUMBER(OFFSET('Hygiene Data'!$F$5,0,10*ROW('Hygiene Data'!F71))),'Data Summary'!DU77="Yes"),OFFSET('Hygiene Data'!$F$5,0,10*ROW('Hygiene Data'!F71)),NA())</f>
        <v>#N/A</v>
      </c>
      <c r="BG77" s="527" t="e">
        <f ca="1">+IF(AND(ISNUMBER(OFFSET('Hygiene Data'!$F$7,0,10*ROW('Hygiene Data'!F71))),'Data Summary'!DV77="Yes"),OFFSET('Hygiene Data'!$F$7,0,10*ROW('Hygiene Data'!F71)),NA())</f>
        <v>#N/A</v>
      </c>
      <c r="BH77" s="527" t="e">
        <f ca="1">+IF(AND(ISNUMBER(OFFSET('Hygiene Data'!$F$9,0,10*ROW('Hygiene Data'!F71))),'Data Summary'!DW77="Yes"),OFFSET('Hygiene Data'!$F$9,0,10*ROW('Hygiene Data'!F71)),NA())</f>
        <v>#N/A</v>
      </c>
      <c r="BI77" s="527" t="e">
        <f ca="1">+IF(AND(ISNUMBER(OFFSET('Hygiene Data'!$G$5,0,10*ROW('Hygiene Data'!G71))),'Data Summary'!DX77="Yes"),OFFSET('Hygiene Data'!$G$5,0,10*ROW('Hygiene Data'!G71)),NA())</f>
        <v>#N/A</v>
      </c>
      <c r="BJ77" s="527" t="e">
        <f ca="1">+IF(AND(ISNUMBER(OFFSET('Hygiene Data'!$G$7,0,10*ROW('Hygiene Data'!G71))),'Data Summary'!DY77="Yes"),OFFSET('Hygiene Data'!$G$7,0,10*ROW('Hygiene Data'!G71)),NA())</f>
        <v>#N/A</v>
      </c>
      <c r="BK77" s="527" t="e">
        <f ca="1">+IF(AND(ISNUMBER(OFFSET('Hygiene Data'!$G$9,0,10*ROW('Hygiene Data'!G71))),'Data Summary'!DZ77="Yes"),OFFSET('Hygiene Data'!$G$9,0,10*ROW('Hygiene Data'!G71)),NA())</f>
        <v>#N/A</v>
      </c>
      <c r="BL77" s="527" t="e">
        <f ca="1">+IF(AND(ISNUMBER(OFFSET('Hygiene Data'!$H$5,0,10*ROW('Hygiene Data'!H71))),'Data Summary'!EA77="Yes"),OFFSET('Hygiene Data'!$H$5,0,10*ROW('Hygiene Data'!H71)),NA())</f>
        <v>#N/A</v>
      </c>
      <c r="BM77" s="527" t="e">
        <f ca="1">+IF(AND(ISNUMBER(OFFSET('Hygiene Data'!$H$7,0,10*ROW('Hygiene Data'!H71))),'Data Summary'!EB77="Yes"),OFFSET('Hygiene Data'!$H$7,0,10*ROW('Hygiene Data'!H71)),NA())</f>
        <v>#N/A</v>
      </c>
      <c r="BN77" s="527" t="e">
        <f ca="1">+IF(AND(ISNUMBER(OFFSET('Hygiene Data'!$H$9,0,10*ROW('Hygiene Data'!H71))),'Data Summary'!EC77="Yes"),OFFSET('Hygiene Data'!$H$9,0,10*ROW('Hygiene Data'!H71)),NA())</f>
        <v>#N/A</v>
      </c>
      <c r="BO77" s="527" t="e">
        <f ca="1">+IF(AND(ISNUMBER(OFFSET('Hygiene Data'!$I$5,0,10*ROW('Hygiene Data'!I71))),'Data Summary'!ED77="Yes"),OFFSET('Hygiene Data'!$I$5,0,10*ROW('Hygiene Data'!I71)),NA())</f>
        <v>#N/A</v>
      </c>
      <c r="BP77" s="527" t="e">
        <f ca="1">+IF(AND(ISNUMBER(OFFSET('Hygiene Data'!$I$7,0,10*ROW('Hygiene Data'!I71))),'Data Summary'!EE77="Yes"),OFFSET('Hygiene Data'!$I$7,0,10*ROW('Hygiene Data'!I71)),NA())</f>
        <v>#N/A</v>
      </c>
      <c r="BQ77" s="527" t="e">
        <f ca="1">+IF(AND(ISNUMBER(OFFSET('Hygiene Data'!$I$9,0,10*ROW('Hygiene Data'!I71))),'Data Summary'!EF77="Yes"),OFFSET('Hygiene Data'!$I$9,0,10*ROW('Hygiene Data'!I71)),NA())</f>
        <v>#N/A</v>
      </c>
    </row>
    <row r="78" spans="1:69" x14ac:dyDescent="0.25">
      <c r="A78" s="523" t="e">
        <f ca="1">+RIGHT('Data Summary'!A78,LEN('Data Summary'!A78)-9)</f>
        <v>#VALUE!</v>
      </c>
      <c r="B78" s="497" t="str">
        <f ca="1">+IF(ISTEXT('Data Summary'!B78),'Data Summary'!B78,"")</f>
        <v/>
      </c>
      <c r="C78" s="524" t="e">
        <f ca="1">+VALUE('Data Summary'!C78)</f>
        <v>#VALUE!</v>
      </c>
      <c r="D78" s="525" t="e">
        <f ca="1">+IF(AND(ISNUMBER(OFFSET('Water Data'!$D$4,0,10*ROW('Water Data'!D72))),'Data Summary'!BS78="Yes"),100-OFFSET('Water Data'!$D$4,0,10*ROW('Water Data'!D72)),NA())</f>
        <v>#N/A</v>
      </c>
      <c r="E78" s="525" t="e">
        <f ca="1">+IF(AND(ISNUMBER(OFFSET('Water Data'!$D$6,0,10*ROW('Water Data'!D72))),'Data Summary'!BT78="Yes"),OFFSET('Water Data'!$D$6,0,10*ROW('Water Data'!D72)),NA())</f>
        <v>#N/A</v>
      </c>
      <c r="F78" s="525" t="e">
        <f ca="1">+IF(AND(ISNUMBER(OFFSET('Water Data'!$D$9,0,10*ROW('Water Data'!D72))),'Data Summary'!BU78="Yes"),OFFSET('Water Data'!$D$9,0,10*ROW('Water Data'!D72)),NA())</f>
        <v>#N/A</v>
      </c>
      <c r="G78" s="525" t="e">
        <f ca="1">+IF(AND(ISNUMBER(OFFSET('Water Data'!$E$4,0,10*ROW('Water Data'!E72))),'Data Summary'!BV78="Yes"),100-OFFSET('Water Data'!$E$4,0,10*ROW('Water Data'!E72)),NA())</f>
        <v>#N/A</v>
      </c>
      <c r="H78" s="525" t="e">
        <f ca="1">+IF(AND(ISNUMBER(OFFSET('Water Data'!$E$6,0,10*ROW('Water Data'!E72))),'Data Summary'!BW78="Yes"),OFFSET('Water Data'!$E$6,0,10*ROW('Water Data'!E72)),NA())</f>
        <v>#N/A</v>
      </c>
      <c r="I78" s="525" t="e">
        <f ca="1">+IF(AND(ISNUMBER(OFFSET('Water Data'!$E$9,0,10*ROW('Water Data'!E72))),'Data Summary'!BX78="Yes"),OFFSET('Water Data'!$E$9,0,10*ROW('Water Data'!E72)),NA())</f>
        <v>#N/A</v>
      </c>
      <c r="J78" s="525" t="e">
        <f ca="1">+IF(AND(ISNUMBER(OFFSET('Water Data'!$F$4,0,10*ROW('Water Data'!F72))),'Data Summary'!BY78="Yes"),100-OFFSET('Water Data'!$F$4,0,10*ROW('Water Data'!F72)),NA())</f>
        <v>#N/A</v>
      </c>
      <c r="K78" s="525" t="e">
        <f ca="1">+IF(AND(ISNUMBER(OFFSET('Water Data'!$F$6,0,10*ROW('Water Data'!F72))),'Data Summary'!BZ78="Yes"),OFFSET('Water Data'!$F$6,0,10*ROW('Water Data'!F72)),NA())</f>
        <v>#N/A</v>
      </c>
      <c r="L78" s="525" t="e">
        <f ca="1">+IF(AND(ISNUMBER(OFFSET('Water Data'!$F$9,0,10*ROW('Water Data'!F72))),'Data Summary'!CA78="Yes"),OFFSET('Water Data'!$F$9,0,10*ROW('Water Data'!F72)),NA())</f>
        <v>#N/A</v>
      </c>
      <c r="M78" s="525" t="e">
        <f ca="1">+IF(AND(ISNUMBER(OFFSET('Water Data'!$G$4,0,10*ROW('Water Data'!G72))),'Data Summary'!CB78="Yes"),100-OFFSET('Water Data'!$G$4,0,10*ROW('Water Data'!G72)),NA())</f>
        <v>#N/A</v>
      </c>
      <c r="N78" s="525" t="e">
        <f ca="1">+IF(AND(ISNUMBER(OFFSET('Water Data'!$G$6,0,10*ROW('Water Data'!G72))),'Data Summary'!CC78="Yes"),OFFSET('Water Data'!$G$6,0,10*ROW('Water Data'!G72)),NA())</f>
        <v>#N/A</v>
      </c>
      <c r="O78" s="525" t="e">
        <f ca="1">+IF(AND(ISNUMBER(OFFSET('Water Data'!$G$9,0,10*ROW('Water Data'!G72))),'Data Summary'!CD78="Yes"),OFFSET('Water Data'!$G$9,0,10*ROW('Water Data'!G72)),NA())</f>
        <v>#N/A</v>
      </c>
      <c r="P78" s="525" t="e">
        <f ca="1">+IF(AND(ISNUMBER(OFFSET('Water Data'!$H$4,0,10*ROW('Water Data'!H72))),'Data Summary'!CE78="Yes"),100-OFFSET('Water Data'!$H$4,0,10*ROW('Water Data'!H72)),NA())</f>
        <v>#N/A</v>
      </c>
      <c r="Q78" s="525" t="e">
        <f ca="1">+IF(AND(ISNUMBER(OFFSET('Water Data'!$H$6,0,10*ROW('Water Data'!H72))),'Data Summary'!CF78="Yes"),OFFSET('Water Data'!$H$6,0,10*ROW('Water Data'!H72)),NA())</f>
        <v>#N/A</v>
      </c>
      <c r="R78" s="525" t="e">
        <f ca="1">+IF(AND(ISNUMBER(OFFSET('Water Data'!$H$9,0,10*ROW('Water Data'!H72))),'Data Summary'!CG78="Yes"),OFFSET('Water Data'!$H$9,0,10*ROW('Water Data'!H72)),NA())</f>
        <v>#N/A</v>
      </c>
      <c r="S78" s="525" t="e">
        <f ca="1">+IF(AND(ISNUMBER(OFFSET('Water Data'!$I$4,0,10*ROW('Water Data'!I72))),'Data Summary'!CH78="Yes"),100-OFFSET('Water Data'!$I$4,0,10*ROW('Water Data'!I72)),NA())</f>
        <v>#N/A</v>
      </c>
      <c r="T78" s="525" t="e">
        <f ca="1">+IF(AND(ISNUMBER(OFFSET('Water Data'!$I$6,0,10*ROW('Water Data'!I72))),'Data Summary'!CI78="Yes"),OFFSET('Water Data'!$I$6,0,10*ROW('Water Data'!I72)),NA())</f>
        <v>#N/A</v>
      </c>
      <c r="U78" s="525" t="e">
        <f ca="1">+IF(AND(ISNUMBER(OFFSET('Water Data'!$I$9,0,10*ROW('Water Data'!I72))),'Data Summary'!CJ78="Yes"),OFFSET('Water Data'!$I$9,0,10*ROW('Water Data'!I72)),NA())</f>
        <v>#N/A</v>
      </c>
      <c r="V78" s="526" t="e">
        <f ca="1">+IF(AND(ISNUMBER(OFFSET('Sanitation Data'!$D$4,0,10*ROW('Sanitation Data'!D72))),'Data Summary'!CK78="Yes"),100-OFFSET('Sanitation Data'!$D$4,0,10*ROW('Sanitation Data'!D72)),NA())</f>
        <v>#N/A</v>
      </c>
      <c r="W78" s="526" t="e">
        <f ca="1">+IF(AND(ISNUMBER(OFFSET('Sanitation Data'!$D$6,0,10*ROW('Sanitation Data'!D72))),'Data Summary'!CL78="Yes"),OFFSET('Sanitation Data'!$D$6,0,10*ROW('Sanitation Data'!D72)),NA())</f>
        <v>#N/A</v>
      </c>
      <c r="X78" s="526" t="e">
        <f ca="1">+IF(AND(ISNUMBER(OFFSET('Sanitation Data'!$D$10,0,10*ROW('Sanitation Data'!D72))),'Data Summary'!CM78="Yes"),OFFSET('Sanitation Data'!$D$10,0,10*ROW('Sanitation Data'!D72)),NA())</f>
        <v>#N/A</v>
      </c>
      <c r="Y78" s="526" t="e">
        <f ca="1">+IF(AND(ISNUMBER(OFFSET('Sanitation Data'!$D$11,0,10*ROW('Sanitation Data'!D72))),'Data Summary'!CN78="Yes"),OFFSET('Sanitation Data'!$D$11,0,10*ROW('Sanitation Data'!D72)),NA())</f>
        <v>#N/A</v>
      </c>
      <c r="Z78" s="526" t="e">
        <f ca="1">+IF(AND(ISNUMBER(OFFSET('Sanitation Data'!$D$12,0,10*ROW('Sanitation Data'!D72))),'Data Summary'!CO78="Yes"),OFFSET('Sanitation Data'!$D$12,0,10*ROW('Sanitation Data'!D72)),NA())</f>
        <v>#N/A</v>
      </c>
      <c r="AA78" s="526" t="e">
        <f ca="1">+IF(AND(ISNUMBER(OFFSET('Sanitation Data'!$E$4,0,10*ROW('Sanitation Data'!E72))),'Data Summary'!CP78="Yes"),100-OFFSET('Sanitation Data'!$E$4,0,10*ROW('Sanitation Data'!E72)),NA())</f>
        <v>#N/A</v>
      </c>
      <c r="AB78" s="526" t="e">
        <f ca="1">+IF(AND(ISNUMBER(OFFSET('Sanitation Data'!$E$6,0,10*ROW('Sanitation Data'!E72))),'Data Summary'!CQ78="Yes"),OFFSET('Sanitation Data'!$E$6,0,10*ROW('Sanitation Data'!E72)),NA())</f>
        <v>#N/A</v>
      </c>
      <c r="AC78" s="526" t="e">
        <f ca="1">+IF(AND(ISNUMBER(OFFSET('Sanitation Data'!$E$10,0,10*ROW('Sanitation Data'!E72))),'Data Summary'!CR78="Yes"),OFFSET('Sanitation Data'!$E$10,0,10*ROW('Sanitation Data'!E72)),NA())</f>
        <v>#N/A</v>
      </c>
      <c r="AD78" s="526" t="e">
        <f ca="1">+IF(AND(ISNUMBER(OFFSET('Sanitation Data'!$E$11,0,10*ROW('Sanitation Data'!E72))),'Data Summary'!CS78="Yes"),OFFSET('Sanitation Data'!$E$11,0,10*ROW('Sanitation Data'!E72)),NA())</f>
        <v>#N/A</v>
      </c>
      <c r="AE78" s="526" t="e">
        <f ca="1">+IF(AND(ISNUMBER(OFFSET('Sanitation Data'!$E$12,0,10*ROW('Sanitation Data'!E72))),'Data Summary'!CT78="Yes"),OFFSET('Sanitation Data'!$E$12,0,10*ROW('Sanitation Data'!E72)),NA())</f>
        <v>#N/A</v>
      </c>
      <c r="AF78" s="526" t="e">
        <f ca="1">+IF(AND(ISNUMBER(OFFSET('Sanitation Data'!$F$4,0,10*ROW('Sanitation Data'!F72))),'Data Summary'!CU78="Yes"),100-OFFSET('Sanitation Data'!$F$4,0,10*ROW('Sanitation Data'!F72)),NA())</f>
        <v>#N/A</v>
      </c>
      <c r="AG78" s="526" t="e">
        <f ca="1">+IF(AND(ISNUMBER(OFFSET('Sanitation Data'!$F$6,0,10*ROW('Sanitation Data'!F72))),'Data Summary'!CV78="Yes"),OFFSET('Sanitation Data'!$F$6,0,10*ROW('Sanitation Data'!F72)),NA())</f>
        <v>#N/A</v>
      </c>
      <c r="AH78" s="526" t="e">
        <f ca="1">+IF(AND(ISNUMBER(OFFSET('Sanitation Data'!$F$10,0,10*ROW('Sanitation Data'!F72))),'Data Summary'!CW78="Yes"),OFFSET('Sanitation Data'!$F$10,0,10*ROW('Sanitation Data'!F72)),NA())</f>
        <v>#N/A</v>
      </c>
      <c r="AI78" s="526" t="e">
        <f ca="1">+IF(AND(ISNUMBER(OFFSET('Sanitation Data'!$F$11,0,10*ROW('Sanitation Data'!F72))),'Data Summary'!CX78="Yes"),OFFSET('Sanitation Data'!$F$11,0,10*ROW('Sanitation Data'!F72)),NA())</f>
        <v>#N/A</v>
      </c>
      <c r="AJ78" s="526" t="e">
        <f ca="1">+IF(AND(ISNUMBER(OFFSET('Sanitation Data'!$F$12,0,10*ROW('Sanitation Data'!F72))),'Data Summary'!CY78="Yes"),OFFSET('Sanitation Data'!$F$12,0,10*ROW('Sanitation Data'!F72)),NA())</f>
        <v>#N/A</v>
      </c>
      <c r="AK78" s="526" t="e">
        <f ca="1">+IF(AND(ISNUMBER(OFFSET('Sanitation Data'!$G$4,0,10*ROW('Sanitation Data'!G72))),'Data Summary'!CZ78="Yes"),100-OFFSET('Sanitation Data'!$G$4,0,10*ROW('Sanitation Data'!G72)),NA())</f>
        <v>#N/A</v>
      </c>
      <c r="AL78" s="526" t="e">
        <f ca="1">+IF(AND(ISNUMBER(OFFSET('Sanitation Data'!$G$6,0,10*ROW('Sanitation Data'!G72))),'Data Summary'!DA78="Yes"),OFFSET('Sanitation Data'!$G$6,0,10*ROW('Sanitation Data'!G72)),NA())</f>
        <v>#N/A</v>
      </c>
      <c r="AM78" s="526" t="e">
        <f ca="1">+IF(AND(ISNUMBER(OFFSET('Sanitation Data'!$G$10,0,10*ROW('Sanitation Data'!G72))),'Data Summary'!DB78="Yes"),OFFSET('Sanitation Data'!$G$10,0,10*ROW('Sanitation Data'!G72)),NA())</f>
        <v>#N/A</v>
      </c>
      <c r="AN78" s="526" t="e">
        <f ca="1">+IF(AND(ISNUMBER(OFFSET('Sanitation Data'!$G$11,0,10*ROW('Sanitation Data'!G72))),'Data Summary'!DC78="Yes"),OFFSET('Sanitation Data'!$G$11,0,10*ROW('Sanitation Data'!G72)),NA())</f>
        <v>#N/A</v>
      </c>
      <c r="AO78" s="526" t="e">
        <f ca="1">+IF(AND(ISNUMBER(OFFSET('Sanitation Data'!$G$12,0,10*ROW('Sanitation Data'!G72))),'Data Summary'!DD78="Yes"),OFFSET('Sanitation Data'!$G$12,0,10*ROW('Sanitation Data'!G72)),NA())</f>
        <v>#N/A</v>
      </c>
      <c r="AP78" s="526" t="e">
        <f ca="1">+IF(AND(ISNUMBER(OFFSET('Sanitation Data'!$H$4,0,10*ROW('Sanitation Data'!H72))),'Data Summary'!DE78="Yes"),100-OFFSET('Sanitation Data'!$H$4,0,10*ROW('Sanitation Data'!H72)),NA())</f>
        <v>#N/A</v>
      </c>
      <c r="AQ78" s="526" t="e">
        <f ca="1">+IF(AND(ISNUMBER(OFFSET('Sanitation Data'!$H$6,0,10*ROW('Sanitation Data'!H72))),'Data Summary'!DF78="Yes"),OFFSET('Sanitation Data'!$H$6,0,10*ROW('Sanitation Data'!H72)),NA())</f>
        <v>#N/A</v>
      </c>
      <c r="AR78" s="526" t="e">
        <f ca="1">+IF(AND(ISNUMBER(OFFSET('Sanitation Data'!$H$10,0,10*ROW('Sanitation Data'!H72))),'Data Summary'!DG78="Yes"),OFFSET('Sanitation Data'!$H$10,0,10*ROW('Sanitation Data'!H72)),NA())</f>
        <v>#N/A</v>
      </c>
      <c r="AS78" s="526" t="e">
        <f ca="1">+IF(AND(ISNUMBER(OFFSET('Sanitation Data'!$H$11,0,10*ROW('Sanitation Data'!H72))),'Data Summary'!DH78="Yes"),OFFSET('Sanitation Data'!$H$11,0,10*ROW('Sanitation Data'!H72)),NA())</f>
        <v>#N/A</v>
      </c>
      <c r="AT78" s="526" t="e">
        <f ca="1">+IF(AND(ISNUMBER(OFFSET('Sanitation Data'!$H$12,0,10*ROW('Sanitation Data'!H72))),'Data Summary'!DI78="Yes"),OFFSET('Sanitation Data'!$H$12,0,10*ROW('Sanitation Data'!H72)),NA())</f>
        <v>#N/A</v>
      </c>
      <c r="AU78" s="526" t="e">
        <f ca="1">+IF(AND(ISNUMBER(OFFSET('Sanitation Data'!$I$4,0,10*ROW('Sanitation Data'!I72))),'Data Summary'!DJ78="Yes"),100-OFFSET('Sanitation Data'!$I$4,0,10*ROW('Sanitation Data'!I72)),NA())</f>
        <v>#N/A</v>
      </c>
      <c r="AV78" s="526" t="e">
        <f ca="1">+IF(AND(ISNUMBER(OFFSET('Sanitation Data'!$I$6,0,10*ROW('Sanitation Data'!I72))),'Data Summary'!DK78="Yes"),OFFSET('Sanitation Data'!$I$6,0,10*ROW('Sanitation Data'!I72)),NA())</f>
        <v>#N/A</v>
      </c>
      <c r="AW78" s="526" t="e">
        <f ca="1">+IF(AND(ISNUMBER(OFFSET('Sanitation Data'!$I$10,0,10*ROW('Sanitation Data'!I72))),'Data Summary'!DL78="Yes"),OFFSET('Sanitation Data'!$I$10,0,10*ROW('Sanitation Data'!I72)),NA())</f>
        <v>#N/A</v>
      </c>
      <c r="AX78" s="526" t="e">
        <f ca="1">+IF(AND(ISNUMBER(OFFSET('Sanitation Data'!$I$11,0,10*ROW('Sanitation Data'!I72))),'Data Summary'!DM78="Yes"),OFFSET('Sanitation Data'!$I$11,0,10*ROW('Sanitation Data'!I72)),NA())</f>
        <v>#N/A</v>
      </c>
      <c r="AY78" s="526" t="e">
        <f ca="1">+IF(AND(ISNUMBER(OFFSET('Sanitation Data'!$I$12,0,10*ROW('Sanitation Data'!I72))),'Data Summary'!DN78="Yes"),OFFSET('Sanitation Data'!$I$12,0,10*ROW('Sanitation Data'!I72)),NA())</f>
        <v>#N/A</v>
      </c>
      <c r="AZ78" s="527" t="e">
        <f ca="1">+IF(AND(ISNUMBER(OFFSET('Hygiene Data'!$D$5,0,10*ROW('Hygiene Data'!D72))),'Data Summary'!DO78="Yes"),OFFSET('Hygiene Data'!$D$5,0,10*ROW('Hygiene Data'!D72)),NA())</f>
        <v>#N/A</v>
      </c>
      <c r="BA78" s="527" t="e">
        <f ca="1">+IF(AND(ISNUMBER(OFFSET('Hygiene Data'!$D$7,0,10*ROW('Hygiene Data'!D72))),'Data Summary'!DP78="Yes"),OFFSET('Hygiene Data'!$D$7,0,10*ROW('Hygiene Data'!D72)),NA())</f>
        <v>#N/A</v>
      </c>
      <c r="BB78" s="527" t="e">
        <f ca="1">+IF(AND(ISNUMBER(OFFSET('Hygiene Data'!$D$9,0,10*ROW('Hygiene Data'!D72))),'Data Summary'!DQ78="Yes"),OFFSET('Hygiene Data'!$D$9,0,10*ROW('Hygiene Data'!D72)),NA())</f>
        <v>#N/A</v>
      </c>
      <c r="BC78" s="527" t="e">
        <f ca="1">+IF(AND(ISNUMBER(OFFSET('Hygiene Data'!$E$5,0,10*ROW('Hygiene Data'!E72))),'Data Summary'!DR78="Yes"),OFFSET('Hygiene Data'!$E$5,0,10*ROW('Hygiene Data'!E72)),NA())</f>
        <v>#N/A</v>
      </c>
      <c r="BD78" s="527" t="e">
        <f ca="1">+IF(AND(ISNUMBER(OFFSET('Hygiene Data'!$E$7,0,10*ROW('Hygiene Data'!E72))),'Data Summary'!DS78="Yes"),OFFSET('Hygiene Data'!$E$7,0,10*ROW('Hygiene Data'!E72)),NA())</f>
        <v>#N/A</v>
      </c>
      <c r="BE78" s="527" t="e">
        <f ca="1">+IF(AND(ISNUMBER(OFFSET('Hygiene Data'!$E$9,0,10*ROW('Hygiene Data'!E72))),'Data Summary'!DT78="Yes"),OFFSET('Hygiene Data'!$E$9,0,10*ROW('Hygiene Data'!E72)),NA())</f>
        <v>#N/A</v>
      </c>
      <c r="BF78" s="527" t="e">
        <f ca="1">+IF(AND(ISNUMBER(OFFSET('Hygiene Data'!$F$5,0,10*ROW('Hygiene Data'!F72))),'Data Summary'!DU78="Yes"),OFFSET('Hygiene Data'!$F$5,0,10*ROW('Hygiene Data'!F72)),NA())</f>
        <v>#N/A</v>
      </c>
      <c r="BG78" s="527" t="e">
        <f ca="1">+IF(AND(ISNUMBER(OFFSET('Hygiene Data'!$F$7,0,10*ROW('Hygiene Data'!F72))),'Data Summary'!DV78="Yes"),OFFSET('Hygiene Data'!$F$7,0,10*ROW('Hygiene Data'!F72)),NA())</f>
        <v>#N/A</v>
      </c>
      <c r="BH78" s="527" t="e">
        <f ca="1">+IF(AND(ISNUMBER(OFFSET('Hygiene Data'!$F$9,0,10*ROW('Hygiene Data'!F72))),'Data Summary'!DW78="Yes"),OFFSET('Hygiene Data'!$F$9,0,10*ROW('Hygiene Data'!F72)),NA())</f>
        <v>#N/A</v>
      </c>
      <c r="BI78" s="527" t="e">
        <f ca="1">+IF(AND(ISNUMBER(OFFSET('Hygiene Data'!$G$5,0,10*ROW('Hygiene Data'!G72))),'Data Summary'!DX78="Yes"),OFFSET('Hygiene Data'!$G$5,0,10*ROW('Hygiene Data'!G72)),NA())</f>
        <v>#N/A</v>
      </c>
      <c r="BJ78" s="527" t="e">
        <f ca="1">+IF(AND(ISNUMBER(OFFSET('Hygiene Data'!$G$7,0,10*ROW('Hygiene Data'!G72))),'Data Summary'!DY78="Yes"),OFFSET('Hygiene Data'!$G$7,0,10*ROW('Hygiene Data'!G72)),NA())</f>
        <v>#N/A</v>
      </c>
      <c r="BK78" s="527" t="e">
        <f ca="1">+IF(AND(ISNUMBER(OFFSET('Hygiene Data'!$G$9,0,10*ROW('Hygiene Data'!G72))),'Data Summary'!DZ78="Yes"),OFFSET('Hygiene Data'!$G$9,0,10*ROW('Hygiene Data'!G72)),NA())</f>
        <v>#N/A</v>
      </c>
      <c r="BL78" s="527" t="e">
        <f ca="1">+IF(AND(ISNUMBER(OFFSET('Hygiene Data'!$H$5,0,10*ROW('Hygiene Data'!H72))),'Data Summary'!EA78="Yes"),OFFSET('Hygiene Data'!$H$5,0,10*ROW('Hygiene Data'!H72)),NA())</f>
        <v>#N/A</v>
      </c>
      <c r="BM78" s="527" t="e">
        <f ca="1">+IF(AND(ISNUMBER(OFFSET('Hygiene Data'!$H$7,0,10*ROW('Hygiene Data'!H72))),'Data Summary'!EB78="Yes"),OFFSET('Hygiene Data'!$H$7,0,10*ROW('Hygiene Data'!H72)),NA())</f>
        <v>#N/A</v>
      </c>
      <c r="BN78" s="527" t="e">
        <f ca="1">+IF(AND(ISNUMBER(OFFSET('Hygiene Data'!$H$9,0,10*ROW('Hygiene Data'!H72))),'Data Summary'!EC78="Yes"),OFFSET('Hygiene Data'!$H$9,0,10*ROW('Hygiene Data'!H72)),NA())</f>
        <v>#N/A</v>
      </c>
      <c r="BO78" s="527" t="e">
        <f ca="1">+IF(AND(ISNUMBER(OFFSET('Hygiene Data'!$I$5,0,10*ROW('Hygiene Data'!I72))),'Data Summary'!ED78="Yes"),OFFSET('Hygiene Data'!$I$5,0,10*ROW('Hygiene Data'!I72)),NA())</f>
        <v>#N/A</v>
      </c>
      <c r="BP78" s="527" t="e">
        <f ca="1">+IF(AND(ISNUMBER(OFFSET('Hygiene Data'!$I$7,0,10*ROW('Hygiene Data'!I72))),'Data Summary'!EE78="Yes"),OFFSET('Hygiene Data'!$I$7,0,10*ROW('Hygiene Data'!I72)),NA())</f>
        <v>#N/A</v>
      </c>
      <c r="BQ78" s="527" t="e">
        <f ca="1">+IF(AND(ISNUMBER(OFFSET('Hygiene Data'!$I$9,0,10*ROW('Hygiene Data'!I72))),'Data Summary'!EF78="Yes"),OFFSET('Hygiene Data'!$I$9,0,10*ROW('Hygiene Data'!I72)),NA())</f>
        <v>#N/A</v>
      </c>
    </row>
    <row r="79" spans="1:69" x14ac:dyDescent="0.25">
      <c r="A79" s="523" t="e">
        <f ca="1">+RIGHT('Data Summary'!A79,LEN('Data Summary'!A79)-9)</f>
        <v>#VALUE!</v>
      </c>
      <c r="B79" s="497" t="str">
        <f ca="1">+IF(ISTEXT('Data Summary'!B79),'Data Summary'!B79,"")</f>
        <v/>
      </c>
      <c r="C79" s="524" t="e">
        <f ca="1">+VALUE('Data Summary'!C79)</f>
        <v>#VALUE!</v>
      </c>
      <c r="D79" s="525" t="e">
        <f ca="1">+IF(AND(ISNUMBER(OFFSET('Water Data'!$D$4,0,10*ROW('Water Data'!D73))),'Data Summary'!BS79="Yes"),100-OFFSET('Water Data'!$D$4,0,10*ROW('Water Data'!D73)),NA())</f>
        <v>#N/A</v>
      </c>
      <c r="E79" s="525" t="e">
        <f ca="1">+IF(AND(ISNUMBER(OFFSET('Water Data'!$D$6,0,10*ROW('Water Data'!D73))),'Data Summary'!BT79="Yes"),OFFSET('Water Data'!$D$6,0,10*ROW('Water Data'!D73)),NA())</f>
        <v>#N/A</v>
      </c>
      <c r="F79" s="525" t="e">
        <f ca="1">+IF(AND(ISNUMBER(OFFSET('Water Data'!$D$9,0,10*ROW('Water Data'!D73))),'Data Summary'!BU79="Yes"),OFFSET('Water Data'!$D$9,0,10*ROW('Water Data'!D73)),NA())</f>
        <v>#N/A</v>
      </c>
      <c r="G79" s="525" t="e">
        <f ca="1">+IF(AND(ISNUMBER(OFFSET('Water Data'!$E$4,0,10*ROW('Water Data'!E73))),'Data Summary'!BV79="Yes"),100-OFFSET('Water Data'!$E$4,0,10*ROW('Water Data'!E73)),NA())</f>
        <v>#N/A</v>
      </c>
      <c r="H79" s="525" t="e">
        <f ca="1">+IF(AND(ISNUMBER(OFFSET('Water Data'!$E$6,0,10*ROW('Water Data'!E73))),'Data Summary'!BW79="Yes"),OFFSET('Water Data'!$E$6,0,10*ROW('Water Data'!E73)),NA())</f>
        <v>#N/A</v>
      </c>
      <c r="I79" s="525" t="e">
        <f ca="1">+IF(AND(ISNUMBER(OFFSET('Water Data'!$E$9,0,10*ROW('Water Data'!E73))),'Data Summary'!BX79="Yes"),OFFSET('Water Data'!$E$9,0,10*ROW('Water Data'!E73)),NA())</f>
        <v>#N/A</v>
      </c>
      <c r="J79" s="525" t="e">
        <f ca="1">+IF(AND(ISNUMBER(OFFSET('Water Data'!$F$4,0,10*ROW('Water Data'!F73))),'Data Summary'!BY79="Yes"),100-OFFSET('Water Data'!$F$4,0,10*ROW('Water Data'!F73)),NA())</f>
        <v>#N/A</v>
      </c>
      <c r="K79" s="525" t="e">
        <f ca="1">+IF(AND(ISNUMBER(OFFSET('Water Data'!$F$6,0,10*ROW('Water Data'!F73))),'Data Summary'!BZ79="Yes"),OFFSET('Water Data'!$F$6,0,10*ROW('Water Data'!F73)),NA())</f>
        <v>#N/A</v>
      </c>
      <c r="L79" s="525" t="e">
        <f ca="1">+IF(AND(ISNUMBER(OFFSET('Water Data'!$F$9,0,10*ROW('Water Data'!F73))),'Data Summary'!CA79="Yes"),OFFSET('Water Data'!$F$9,0,10*ROW('Water Data'!F73)),NA())</f>
        <v>#N/A</v>
      </c>
      <c r="M79" s="525" t="e">
        <f ca="1">+IF(AND(ISNUMBER(OFFSET('Water Data'!$G$4,0,10*ROW('Water Data'!G73))),'Data Summary'!CB79="Yes"),100-OFFSET('Water Data'!$G$4,0,10*ROW('Water Data'!G73)),NA())</f>
        <v>#N/A</v>
      </c>
      <c r="N79" s="525" t="e">
        <f ca="1">+IF(AND(ISNUMBER(OFFSET('Water Data'!$G$6,0,10*ROW('Water Data'!G73))),'Data Summary'!CC79="Yes"),OFFSET('Water Data'!$G$6,0,10*ROW('Water Data'!G73)),NA())</f>
        <v>#N/A</v>
      </c>
      <c r="O79" s="525" t="e">
        <f ca="1">+IF(AND(ISNUMBER(OFFSET('Water Data'!$G$9,0,10*ROW('Water Data'!G73))),'Data Summary'!CD79="Yes"),OFFSET('Water Data'!$G$9,0,10*ROW('Water Data'!G73)),NA())</f>
        <v>#N/A</v>
      </c>
      <c r="P79" s="525" t="e">
        <f ca="1">+IF(AND(ISNUMBER(OFFSET('Water Data'!$H$4,0,10*ROW('Water Data'!H73))),'Data Summary'!CE79="Yes"),100-OFFSET('Water Data'!$H$4,0,10*ROW('Water Data'!H73)),NA())</f>
        <v>#N/A</v>
      </c>
      <c r="Q79" s="525" t="e">
        <f ca="1">+IF(AND(ISNUMBER(OFFSET('Water Data'!$H$6,0,10*ROW('Water Data'!H73))),'Data Summary'!CF79="Yes"),OFFSET('Water Data'!$H$6,0,10*ROW('Water Data'!H73)),NA())</f>
        <v>#N/A</v>
      </c>
      <c r="R79" s="525" t="e">
        <f ca="1">+IF(AND(ISNUMBER(OFFSET('Water Data'!$H$9,0,10*ROW('Water Data'!H73))),'Data Summary'!CG79="Yes"),OFFSET('Water Data'!$H$9,0,10*ROW('Water Data'!H73)),NA())</f>
        <v>#N/A</v>
      </c>
      <c r="S79" s="525" t="e">
        <f ca="1">+IF(AND(ISNUMBER(OFFSET('Water Data'!$I$4,0,10*ROW('Water Data'!I73))),'Data Summary'!CH79="Yes"),100-OFFSET('Water Data'!$I$4,0,10*ROW('Water Data'!I73)),NA())</f>
        <v>#N/A</v>
      </c>
      <c r="T79" s="525" t="e">
        <f ca="1">+IF(AND(ISNUMBER(OFFSET('Water Data'!$I$6,0,10*ROW('Water Data'!I73))),'Data Summary'!CI79="Yes"),OFFSET('Water Data'!$I$6,0,10*ROW('Water Data'!I73)),NA())</f>
        <v>#N/A</v>
      </c>
      <c r="U79" s="525" t="e">
        <f ca="1">+IF(AND(ISNUMBER(OFFSET('Water Data'!$I$9,0,10*ROW('Water Data'!I73))),'Data Summary'!CJ79="Yes"),OFFSET('Water Data'!$I$9,0,10*ROW('Water Data'!I73)),NA())</f>
        <v>#N/A</v>
      </c>
      <c r="V79" s="526" t="e">
        <f ca="1">+IF(AND(ISNUMBER(OFFSET('Sanitation Data'!$D$4,0,10*ROW('Sanitation Data'!D73))),'Data Summary'!CK79="Yes"),100-OFFSET('Sanitation Data'!$D$4,0,10*ROW('Sanitation Data'!D73)),NA())</f>
        <v>#N/A</v>
      </c>
      <c r="W79" s="526" t="e">
        <f ca="1">+IF(AND(ISNUMBER(OFFSET('Sanitation Data'!$D$6,0,10*ROW('Sanitation Data'!D73))),'Data Summary'!CL79="Yes"),OFFSET('Sanitation Data'!$D$6,0,10*ROW('Sanitation Data'!D73)),NA())</f>
        <v>#N/A</v>
      </c>
      <c r="X79" s="526" t="e">
        <f ca="1">+IF(AND(ISNUMBER(OFFSET('Sanitation Data'!$D$10,0,10*ROW('Sanitation Data'!D73))),'Data Summary'!CM79="Yes"),OFFSET('Sanitation Data'!$D$10,0,10*ROW('Sanitation Data'!D73)),NA())</f>
        <v>#N/A</v>
      </c>
      <c r="Y79" s="526" t="e">
        <f ca="1">+IF(AND(ISNUMBER(OFFSET('Sanitation Data'!$D$11,0,10*ROW('Sanitation Data'!D73))),'Data Summary'!CN79="Yes"),OFFSET('Sanitation Data'!$D$11,0,10*ROW('Sanitation Data'!D73)),NA())</f>
        <v>#N/A</v>
      </c>
      <c r="Z79" s="526" t="e">
        <f ca="1">+IF(AND(ISNUMBER(OFFSET('Sanitation Data'!$D$12,0,10*ROW('Sanitation Data'!D73))),'Data Summary'!CO79="Yes"),OFFSET('Sanitation Data'!$D$12,0,10*ROW('Sanitation Data'!D73)),NA())</f>
        <v>#N/A</v>
      </c>
      <c r="AA79" s="526" t="e">
        <f ca="1">+IF(AND(ISNUMBER(OFFSET('Sanitation Data'!$E$4,0,10*ROW('Sanitation Data'!E73))),'Data Summary'!CP79="Yes"),100-OFFSET('Sanitation Data'!$E$4,0,10*ROW('Sanitation Data'!E73)),NA())</f>
        <v>#N/A</v>
      </c>
      <c r="AB79" s="526" t="e">
        <f ca="1">+IF(AND(ISNUMBER(OFFSET('Sanitation Data'!$E$6,0,10*ROW('Sanitation Data'!E73))),'Data Summary'!CQ79="Yes"),OFFSET('Sanitation Data'!$E$6,0,10*ROW('Sanitation Data'!E73)),NA())</f>
        <v>#N/A</v>
      </c>
      <c r="AC79" s="526" t="e">
        <f ca="1">+IF(AND(ISNUMBER(OFFSET('Sanitation Data'!$E$10,0,10*ROW('Sanitation Data'!E73))),'Data Summary'!CR79="Yes"),OFFSET('Sanitation Data'!$E$10,0,10*ROW('Sanitation Data'!E73)),NA())</f>
        <v>#N/A</v>
      </c>
      <c r="AD79" s="526" t="e">
        <f ca="1">+IF(AND(ISNUMBER(OFFSET('Sanitation Data'!$E$11,0,10*ROW('Sanitation Data'!E73))),'Data Summary'!CS79="Yes"),OFFSET('Sanitation Data'!$E$11,0,10*ROW('Sanitation Data'!E73)),NA())</f>
        <v>#N/A</v>
      </c>
      <c r="AE79" s="526" t="e">
        <f ca="1">+IF(AND(ISNUMBER(OFFSET('Sanitation Data'!$E$12,0,10*ROW('Sanitation Data'!E73))),'Data Summary'!CT79="Yes"),OFFSET('Sanitation Data'!$E$12,0,10*ROW('Sanitation Data'!E73)),NA())</f>
        <v>#N/A</v>
      </c>
      <c r="AF79" s="526" t="e">
        <f ca="1">+IF(AND(ISNUMBER(OFFSET('Sanitation Data'!$F$4,0,10*ROW('Sanitation Data'!F73))),'Data Summary'!CU79="Yes"),100-OFFSET('Sanitation Data'!$F$4,0,10*ROW('Sanitation Data'!F73)),NA())</f>
        <v>#N/A</v>
      </c>
      <c r="AG79" s="526" t="e">
        <f ca="1">+IF(AND(ISNUMBER(OFFSET('Sanitation Data'!$F$6,0,10*ROW('Sanitation Data'!F73))),'Data Summary'!CV79="Yes"),OFFSET('Sanitation Data'!$F$6,0,10*ROW('Sanitation Data'!F73)),NA())</f>
        <v>#N/A</v>
      </c>
      <c r="AH79" s="526" t="e">
        <f ca="1">+IF(AND(ISNUMBER(OFFSET('Sanitation Data'!$F$10,0,10*ROW('Sanitation Data'!F73))),'Data Summary'!CW79="Yes"),OFFSET('Sanitation Data'!$F$10,0,10*ROW('Sanitation Data'!F73)),NA())</f>
        <v>#N/A</v>
      </c>
      <c r="AI79" s="526" t="e">
        <f ca="1">+IF(AND(ISNUMBER(OFFSET('Sanitation Data'!$F$11,0,10*ROW('Sanitation Data'!F73))),'Data Summary'!CX79="Yes"),OFFSET('Sanitation Data'!$F$11,0,10*ROW('Sanitation Data'!F73)),NA())</f>
        <v>#N/A</v>
      </c>
      <c r="AJ79" s="526" t="e">
        <f ca="1">+IF(AND(ISNUMBER(OFFSET('Sanitation Data'!$F$12,0,10*ROW('Sanitation Data'!F73))),'Data Summary'!CY79="Yes"),OFFSET('Sanitation Data'!$F$12,0,10*ROW('Sanitation Data'!F73)),NA())</f>
        <v>#N/A</v>
      </c>
      <c r="AK79" s="526" t="e">
        <f ca="1">+IF(AND(ISNUMBER(OFFSET('Sanitation Data'!$G$4,0,10*ROW('Sanitation Data'!G73))),'Data Summary'!CZ79="Yes"),100-OFFSET('Sanitation Data'!$G$4,0,10*ROW('Sanitation Data'!G73)),NA())</f>
        <v>#N/A</v>
      </c>
      <c r="AL79" s="526" t="e">
        <f ca="1">+IF(AND(ISNUMBER(OFFSET('Sanitation Data'!$G$6,0,10*ROW('Sanitation Data'!G73))),'Data Summary'!DA79="Yes"),OFFSET('Sanitation Data'!$G$6,0,10*ROW('Sanitation Data'!G73)),NA())</f>
        <v>#N/A</v>
      </c>
      <c r="AM79" s="526" t="e">
        <f ca="1">+IF(AND(ISNUMBER(OFFSET('Sanitation Data'!$G$10,0,10*ROW('Sanitation Data'!G73))),'Data Summary'!DB79="Yes"),OFFSET('Sanitation Data'!$G$10,0,10*ROW('Sanitation Data'!G73)),NA())</f>
        <v>#N/A</v>
      </c>
      <c r="AN79" s="526" t="e">
        <f ca="1">+IF(AND(ISNUMBER(OFFSET('Sanitation Data'!$G$11,0,10*ROW('Sanitation Data'!G73))),'Data Summary'!DC79="Yes"),OFFSET('Sanitation Data'!$G$11,0,10*ROW('Sanitation Data'!G73)),NA())</f>
        <v>#N/A</v>
      </c>
      <c r="AO79" s="526" t="e">
        <f ca="1">+IF(AND(ISNUMBER(OFFSET('Sanitation Data'!$G$12,0,10*ROW('Sanitation Data'!G73))),'Data Summary'!DD79="Yes"),OFFSET('Sanitation Data'!$G$12,0,10*ROW('Sanitation Data'!G73)),NA())</f>
        <v>#N/A</v>
      </c>
      <c r="AP79" s="526" t="e">
        <f ca="1">+IF(AND(ISNUMBER(OFFSET('Sanitation Data'!$H$4,0,10*ROW('Sanitation Data'!H73))),'Data Summary'!DE79="Yes"),100-OFFSET('Sanitation Data'!$H$4,0,10*ROW('Sanitation Data'!H73)),NA())</f>
        <v>#N/A</v>
      </c>
      <c r="AQ79" s="526" t="e">
        <f ca="1">+IF(AND(ISNUMBER(OFFSET('Sanitation Data'!$H$6,0,10*ROW('Sanitation Data'!H73))),'Data Summary'!DF79="Yes"),OFFSET('Sanitation Data'!$H$6,0,10*ROW('Sanitation Data'!H73)),NA())</f>
        <v>#N/A</v>
      </c>
      <c r="AR79" s="526" t="e">
        <f ca="1">+IF(AND(ISNUMBER(OFFSET('Sanitation Data'!$H$10,0,10*ROW('Sanitation Data'!H73))),'Data Summary'!DG79="Yes"),OFFSET('Sanitation Data'!$H$10,0,10*ROW('Sanitation Data'!H73)),NA())</f>
        <v>#N/A</v>
      </c>
      <c r="AS79" s="526" t="e">
        <f ca="1">+IF(AND(ISNUMBER(OFFSET('Sanitation Data'!$H$11,0,10*ROW('Sanitation Data'!H73))),'Data Summary'!DH79="Yes"),OFFSET('Sanitation Data'!$H$11,0,10*ROW('Sanitation Data'!H73)),NA())</f>
        <v>#N/A</v>
      </c>
      <c r="AT79" s="526" t="e">
        <f ca="1">+IF(AND(ISNUMBER(OFFSET('Sanitation Data'!$H$12,0,10*ROW('Sanitation Data'!H73))),'Data Summary'!DI79="Yes"),OFFSET('Sanitation Data'!$H$12,0,10*ROW('Sanitation Data'!H73)),NA())</f>
        <v>#N/A</v>
      </c>
      <c r="AU79" s="526" t="e">
        <f ca="1">+IF(AND(ISNUMBER(OFFSET('Sanitation Data'!$I$4,0,10*ROW('Sanitation Data'!I73))),'Data Summary'!DJ79="Yes"),100-OFFSET('Sanitation Data'!$I$4,0,10*ROW('Sanitation Data'!I73)),NA())</f>
        <v>#N/A</v>
      </c>
      <c r="AV79" s="526" t="e">
        <f ca="1">+IF(AND(ISNUMBER(OFFSET('Sanitation Data'!$I$6,0,10*ROW('Sanitation Data'!I73))),'Data Summary'!DK79="Yes"),OFFSET('Sanitation Data'!$I$6,0,10*ROW('Sanitation Data'!I73)),NA())</f>
        <v>#N/A</v>
      </c>
      <c r="AW79" s="526" t="e">
        <f ca="1">+IF(AND(ISNUMBER(OFFSET('Sanitation Data'!$I$10,0,10*ROW('Sanitation Data'!I73))),'Data Summary'!DL79="Yes"),OFFSET('Sanitation Data'!$I$10,0,10*ROW('Sanitation Data'!I73)),NA())</f>
        <v>#N/A</v>
      </c>
      <c r="AX79" s="526" t="e">
        <f ca="1">+IF(AND(ISNUMBER(OFFSET('Sanitation Data'!$I$11,0,10*ROW('Sanitation Data'!I73))),'Data Summary'!DM79="Yes"),OFFSET('Sanitation Data'!$I$11,0,10*ROW('Sanitation Data'!I73)),NA())</f>
        <v>#N/A</v>
      </c>
      <c r="AY79" s="526" t="e">
        <f ca="1">+IF(AND(ISNUMBER(OFFSET('Sanitation Data'!$I$12,0,10*ROW('Sanitation Data'!I73))),'Data Summary'!DN79="Yes"),OFFSET('Sanitation Data'!$I$12,0,10*ROW('Sanitation Data'!I73)),NA())</f>
        <v>#N/A</v>
      </c>
      <c r="AZ79" s="527" t="e">
        <f ca="1">+IF(AND(ISNUMBER(OFFSET('Hygiene Data'!$D$5,0,10*ROW('Hygiene Data'!D73))),'Data Summary'!DO79="Yes"),OFFSET('Hygiene Data'!$D$5,0,10*ROW('Hygiene Data'!D73)),NA())</f>
        <v>#N/A</v>
      </c>
      <c r="BA79" s="527" t="e">
        <f ca="1">+IF(AND(ISNUMBER(OFFSET('Hygiene Data'!$D$7,0,10*ROW('Hygiene Data'!D73))),'Data Summary'!DP79="Yes"),OFFSET('Hygiene Data'!$D$7,0,10*ROW('Hygiene Data'!D73)),NA())</f>
        <v>#N/A</v>
      </c>
      <c r="BB79" s="527" t="e">
        <f ca="1">+IF(AND(ISNUMBER(OFFSET('Hygiene Data'!$D$9,0,10*ROW('Hygiene Data'!D73))),'Data Summary'!DQ79="Yes"),OFFSET('Hygiene Data'!$D$9,0,10*ROW('Hygiene Data'!D73)),NA())</f>
        <v>#N/A</v>
      </c>
      <c r="BC79" s="527" t="e">
        <f ca="1">+IF(AND(ISNUMBER(OFFSET('Hygiene Data'!$E$5,0,10*ROW('Hygiene Data'!E73))),'Data Summary'!DR79="Yes"),OFFSET('Hygiene Data'!$E$5,0,10*ROW('Hygiene Data'!E73)),NA())</f>
        <v>#N/A</v>
      </c>
      <c r="BD79" s="527" t="e">
        <f ca="1">+IF(AND(ISNUMBER(OFFSET('Hygiene Data'!$E$7,0,10*ROW('Hygiene Data'!E73))),'Data Summary'!DS79="Yes"),OFFSET('Hygiene Data'!$E$7,0,10*ROW('Hygiene Data'!E73)),NA())</f>
        <v>#N/A</v>
      </c>
      <c r="BE79" s="527" t="e">
        <f ca="1">+IF(AND(ISNUMBER(OFFSET('Hygiene Data'!$E$9,0,10*ROW('Hygiene Data'!E73))),'Data Summary'!DT79="Yes"),OFFSET('Hygiene Data'!$E$9,0,10*ROW('Hygiene Data'!E73)),NA())</f>
        <v>#N/A</v>
      </c>
      <c r="BF79" s="527" t="e">
        <f ca="1">+IF(AND(ISNUMBER(OFFSET('Hygiene Data'!$F$5,0,10*ROW('Hygiene Data'!F73))),'Data Summary'!DU79="Yes"),OFFSET('Hygiene Data'!$F$5,0,10*ROW('Hygiene Data'!F73)),NA())</f>
        <v>#N/A</v>
      </c>
      <c r="BG79" s="527" t="e">
        <f ca="1">+IF(AND(ISNUMBER(OFFSET('Hygiene Data'!$F$7,0,10*ROW('Hygiene Data'!F73))),'Data Summary'!DV79="Yes"),OFFSET('Hygiene Data'!$F$7,0,10*ROW('Hygiene Data'!F73)),NA())</f>
        <v>#N/A</v>
      </c>
      <c r="BH79" s="527" t="e">
        <f ca="1">+IF(AND(ISNUMBER(OFFSET('Hygiene Data'!$F$9,0,10*ROW('Hygiene Data'!F73))),'Data Summary'!DW79="Yes"),OFFSET('Hygiene Data'!$F$9,0,10*ROW('Hygiene Data'!F73)),NA())</f>
        <v>#N/A</v>
      </c>
      <c r="BI79" s="527" t="e">
        <f ca="1">+IF(AND(ISNUMBER(OFFSET('Hygiene Data'!$G$5,0,10*ROW('Hygiene Data'!G73))),'Data Summary'!DX79="Yes"),OFFSET('Hygiene Data'!$G$5,0,10*ROW('Hygiene Data'!G73)),NA())</f>
        <v>#N/A</v>
      </c>
      <c r="BJ79" s="527" t="e">
        <f ca="1">+IF(AND(ISNUMBER(OFFSET('Hygiene Data'!$G$7,0,10*ROW('Hygiene Data'!G73))),'Data Summary'!DY79="Yes"),OFFSET('Hygiene Data'!$G$7,0,10*ROW('Hygiene Data'!G73)),NA())</f>
        <v>#N/A</v>
      </c>
      <c r="BK79" s="527" t="e">
        <f ca="1">+IF(AND(ISNUMBER(OFFSET('Hygiene Data'!$G$9,0,10*ROW('Hygiene Data'!G73))),'Data Summary'!DZ79="Yes"),OFFSET('Hygiene Data'!$G$9,0,10*ROW('Hygiene Data'!G73)),NA())</f>
        <v>#N/A</v>
      </c>
      <c r="BL79" s="527" t="e">
        <f ca="1">+IF(AND(ISNUMBER(OFFSET('Hygiene Data'!$H$5,0,10*ROW('Hygiene Data'!H73))),'Data Summary'!EA79="Yes"),OFFSET('Hygiene Data'!$H$5,0,10*ROW('Hygiene Data'!H73)),NA())</f>
        <v>#N/A</v>
      </c>
      <c r="BM79" s="527" t="e">
        <f ca="1">+IF(AND(ISNUMBER(OFFSET('Hygiene Data'!$H$7,0,10*ROW('Hygiene Data'!H73))),'Data Summary'!EB79="Yes"),OFFSET('Hygiene Data'!$H$7,0,10*ROW('Hygiene Data'!H73)),NA())</f>
        <v>#N/A</v>
      </c>
      <c r="BN79" s="527" t="e">
        <f ca="1">+IF(AND(ISNUMBER(OFFSET('Hygiene Data'!$H$9,0,10*ROW('Hygiene Data'!H73))),'Data Summary'!EC79="Yes"),OFFSET('Hygiene Data'!$H$9,0,10*ROW('Hygiene Data'!H73)),NA())</f>
        <v>#N/A</v>
      </c>
      <c r="BO79" s="527" t="e">
        <f ca="1">+IF(AND(ISNUMBER(OFFSET('Hygiene Data'!$I$5,0,10*ROW('Hygiene Data'!I73))),'Data Summary'!ED79="Yes"),OFFSET('Hygiene Data'!$I$5,0,10*ROW('Hygiene Data'!I73)),NA())</f>
        <v>#N/A</v>
      </c>
      <c r="BP79" s="527" t="e">
        <f ca="1">+IF(AND(ISNUMBER(OFFSET('Hygiene Data'!$I$7,0,10*ROW('Hygiene Data'!I73))),'Data Summary'!EE79="Yes"),OFFSET('Hygiene Data'!$I$7,0,10*ROW('Hygiene Data'!I73)),NA())</f>
        <v>#N/A</v>
      </c>
      <c r="BQ79" s="527" t="e">
        <f ca="1">+IF(AND(ISNUMBER(OFFSET('Hygiene Data'!$I$9,0,10*ROW('Hygiene Data'!I73))),'Data Summary'!EF79="Yes"),OFFSET('Hygiene Data'!$I$9,0,10*ROW('Hygiene Data'!I73)),NA())</f>
        <v>#N/A</v>
      </c>
    </row>
    <row r="80" spans="1:69" x14ac:dyDescent="0.25">
      <c r="A80" s="523" t="e">
        <f ca="1">+RIGHT('Data Summary'!A80,LEN('Data Summary'!A80)-9)</f>
        <v>#VALUE!</v>
      </c>
      <c r="B80" s="497" t="str">
        <f ca="1">+IF(ISTEXT('Data Summary'!B80),'Data Summary'!B80,"")</f>
        <v/>
      </c>
      <c r="C80" s="524" t="e">
        <f ca="1">+VALUE('Data Summary'!C80)</f>
        <v>#VALUE!</v>
      </c>
      <c r="D80" s="525" t="e">
        <f ca="1">+IF(AND(ISNUMBER(OFFSET('Water Data'!$D$4,0,10*ROW('Water Data'!D74))),'Data Summary'!BS80="Yes"),100-OFFSET('Water Data'!$D$4,0,10*ROW('Water Data'!D74)),NA())</f>
        <v>#N/A</v>
      </c>
      <c r="E80" s="525" t="e">
        <f ca="1">+IF(AND(ISNUMBER(OFFSET('Water Data'!$D$6,0,10*ROW('Water Data'!D74))),'Data Summary'!BT80="Yes"),OFFSET('Water Data'!$D$6,0,10*ROW('Water Data'!D74)),NA())</f>
        <v>#N/A</v>
      </c>
      <c r="F80" s="525" t="e">
        <f ca="1">+IF(AND(ISNUMBER(OFFSET('Water Data'!$D$9,0,10*ROW('Water Data'!D74))),'Data Summary'!BU80="Yes"),OFFSET('Water Data'!$D$9,0,10*ROW('Water Data'!D74)),NA())</f>
        <v>#N/A</v>
      </c>
      <c r="G80" s="525" t="e">
        <f ca="1">+IF(AND(ISNUMBER(OFFSET('Water Data'!$E$4,0,10*ROW('Water Data'!E74))),'Data Summary'!BV80="Yes"),100-OFFSET('Water Data'!$E$4,0,10*ROW('Water Data'!E74)),NA())</f>
        <v>#N/A</v>
      </c>
      <c r="H80" s="525" t="e">
        <f ca="1">+IF(AND(ISNUMBER(OFFSET('Water Data'!$E$6,0,10*ROW('Water Data'!E74))),'Data Summary'!BW80="Yes"),OFFSET('Water Data'!$E$6,0,10*ROW('Water Data'!E74)),NA())</f>
        <v>#N/A</v>
      </c>
      <c r="I80" s="525" t="e">
        <f ca="1">+IF(AND(ISNUMBER(OFFSET('Water Data'!$E$9,0,10*ROW('Water Data'!E74))),'Data Summary'!BX80="Yes"),OFFSET('Water Data'!$E$9,0,10*ROW('Water Data'!E74)),NA())</f>
        <v>#N/A</v>
      </c>
      <c r="J80" s="525" t="e">
        <f ca="1">+IF(AND(ISNUMBER(OFFSET('Water Data'!$F$4,0,10*ROW('Water Data'!F74))),'Data Summary'!BY80="Yes"),100-OFFSET('Water Data'!$F$4,0,10*ROW('Water Data'!F74)),NA())</f>
        <v>#N/A</v>
      </c>
      <c r="K80" s="525" t="e">
        <f ca="1">+IF(AND(ISNUMBER(OFFSET('Water Data'!$F$6,0,10*ROW('Water Data'!F74))),'Data Summary'!BZ80="Yes"),OFFSET('Water Data'!$F$6,0,10*ROW('Water Data'!F74)),NA())</f>
        <v>#N/A</v>
      </c>
      <c r="L80" s="525" t="e">
        <f ca="1">+IF(AND(ISNUMBER(OFFSET('Water Data'!$F$9,0,10*ROW('Water Data'!F74))),'Data Summary'!CA80="Yes"),OFFSET('Water Data'!$F$9,0,10*ROW('Water Data'!F74)),NA())</f>
        <v>#N/A</v>
      </c>
      <c r="M80" s="525" t="e">
        <f ca="1">+IF(AND(ISNUMBER(OFFSET('Water Data'!$G$4,0,10*ROW('Water Data'!G74))),'Data Summary'!CB80="Yes"),100-OFFSET('Water Data'!$G$4,0,10*ROW('Water Data'!G74)),NA())</f>
        <v>#N/A</v>
      </c>
      <c r="N80" s="525" t="e">
        <f ca="1">+IF(AND(ISNUMBER(OFFSET('Water Data'!$G$6,0,10*ROW('Water Data'!G74))),'Data Summary'!CC80="Yes"),OFFSET('Water Data'!$G$6,0,10*ROW('Water Data'!G74)),NA())</f>
        <v>#N/A</v>
      </c>
      <c r="O80" s="525" t="e">
        <f ca="1">+IF(AND(ISNUMBER(OFFSET('Water Data'!$G$9,0,10*ROW('Water Data'!G74))),'Data Summary'!CD80="Yes"),OFFSET('Water Data'!$G$9,0,10*ROW('Water Data'!G74)),NA())</f>
        <v>#N/A</v>
      </c>
      <c r="P80" s="525" t="e">
        <f ca="1">+IF(AND(ISNUMBER(OFFSET('Water Data'!$H$4,0,10*ROW('Water Data'!H74))),'Data Summary'!CE80="Yes"),100-OFFSET('Water Data'!$H$4,0,10*ROW('Water Data'!H74)),NA())</f>
        <v>#N/A</v>
      </c>
      <c r="Q80" s="525" t="e">
        <f ca="1">+IF(AND(ISNUMBER(OFFSET('Water Data'!$H$6,0,10*ROW('Water Data'!H74))),'Data Summary'!CF80="Yes"),OFFSET('Water Data'!$H$6,0,10*ROW('Water Data'!H74)),NA())</f>
        <v>#N/A</v>
      </c>
      <c r="R80" s="525" t="e">
        <f ca="1">+IF(AND(ISNUMBER(OFFSET('Water Data'!$H$9,0,10*ROW('Water Data'!H74))),'Data Summary'!CG80="Yes"),OFFSET('Water Data'!$H$9,0,10*ROW('Water Data'!H74)),NA())</f>
        <v>#N/A</v>
      </c>
      <c r="S80" s="525" t="e">
        <f ca="1">+IF(AND(ISNUMBER(OFFSET('Water Data'!$I$4,0,10*ROW('Water Data'!I74))),'Data Summary'!CH80="Yes"),100-OFFSET('Water Data'!$I$4,0,10*ROW('Water Data'!I74)),NA())</f>
        <v>#N/A</v>
      </c>
      <c r="T80" s="525" t="e">
        <f ca="1">+IF(AND(ISNUMBER(OFFSET('Water Data'!$I$6,0,10*ROW('Water Data'!I74))),'Data Summary'!CI80="Yes"),OFFSET('Water Data'!$I$6,0,10*ROW('Water Data'!I74)),NA())</f>
        <v>#N/A</v>
      </c>
      <c r="U80" s="525" t="e">
        <f ca="1">+IF(AND(ISNUMBER(OFFSET('Water Data'!$I$9,0,10*ROW('Water Data'!I74))),'Data Summary'!CJ80="Yes"),OFFSET('Water Data'!$I$9,0,10*ROW('Water Data'!I74)),NA())</f>
        <v>#N/A</v>
      </c>
      <c r="V80" s="526" t="e">
        <f ca="1">+IF(AND(ISNUMBER(OFFSET('Sanitation Data'!$D$4,0,10*ROW('Sanitation Data'!D74))),'Data Summary'!CK80="Yes"),100-OFFSET('Sanitation Data'!$D$4,0,10*ROW('Sanitation Data'!D74)),NA())</f>
        <v>#N/A</v>
      </c>
      <c r="W80" s="526" t="e">
        <f ca="1">+IF(AND(ISNUMBER(OFFSET('Sanitation Data'!$D$6,0,10*ROW('Sanitation Data'!D74))),'Data Summary'!CL80="Yes"),OFFSET('Sanitation Data'!$D$6,0,10*ROW('Sanitation Data'!D74)),NA())</f>
        <v>#N/A</v>
      </c>
      <c r="X80" s="526" t="e">
        <f ca="1">+IF(AND(ISNUMBER(OFFSET('Sanitation Data'!$D$10,0,10*ROW('Sanitation Data'!D74))),'Data Summary'!CM80="Yes"),OFFSET('Sanitation Data'!$D$10,0,10*ROW('Sanitation Data'!D74)),NA())</f>
        <v>#N/A</v>
      </c>
      <c r="Y80" s="526" t="e">
        <f ca="1">+IF(AND(ISNUMBER(OFFSET('Sanitation Data'!$D$11,0,10*ROW('Sanitation Data'!D74))),'Data Summary'!CN80="Yes"),OFFSET('Sanitation Data'!$D$11,0,10*ROW('Sanitation Data'!D74)),NA())</f>
        <v>#N/A</v>
      </c>
      <c r="Z80" s="526" t="e">
        <f ca="1">+IF(AND(ISNUMBER(OFFSET('Sanitation Data'!$D$12,0,10*ROW('Sanitation Data'!D74))),'Data Summary'!CO80="Yes"),OFFSET('Sanitation Data'!$D$12,0,10*ROW('Sanitation Data'!D74)),NA())</f>
        <v>#N/A</v>
      </c>
      <c r="AA80" s="526" t="e">
        <f ca="1">+IF(AND(ISNUMBER(OFFSET('Sanitation Data'!$E$4,0,10*ROW('Sanitation Data'!E74))),'Data Summary'!CP80="Yes"),100-OFFSET('Sanitation Data'!$E$4,0,10*ROW('Sanitation Data'!E74)),NA())</f>
        <v>#N/A</v>
      </c>
      <c r="AB80" s="526" t="e">
        <f ca="1">+IF(AND(ISNUMBER(OFFSET('Sanitation Data'!$E$6,0,10*ROW('Sanitation Data'!E74))),'Data Summary'!CQ80="Yes"),OFFSET('Sanitation Data'!$E$6,0,10*ROW('Sanitation Data'!E74)),NA())</f>
        <v>#N/A</v>
      </c>
      <c r="AC80" s="526" t="e">
        <f ca="1">+IF(AND(ISNUMBER(OFFSET('Sanitation Data'!$E$10,0,10*ROW('Sanitation Data'!E74))),'Data Summary'!CR80="Yes"),OFFSET('Sanitation Data'!$E$10,0,10*ROW('Sanitation Data'!E74)),NA())</f>
        <v>#N/A</v>
      </c>
      <c r="AD80" s="526" t="e">
        <f ca="1">+IF(AND(ISNUMBER(OFFSET('Sanitation Data'!$E$11,0,10*ROW('Sanitation Data'!E74))),'Data Summary'!CS80="Yes"),OFFSET('Sanitation Data'!$E$11,0,10*ROW('Sanitation Data'!E74)),NA())</f>
        <v>#N/A</v>
      </c>
      <c r="AE80" s="526" t="e">
        <f ca="1">+IF(AND(ISNUMBER(OFFSET('Sanitation Data'!$E$12,0,10*ROW('Sanitation Data'!E74))),'Data Summary'!CT80="Yes"),OFFSET('Sanitation Data'!$E$12,0,10*ROW('Sanitation Data'!E74)),NA())</f>
        <v>#N/A</v>
      </c>
      <c r="AF80" s="526" t="e">
        <f ca="1">+IF(AND(ISNUMBER(OFFSET('Sanitation Data'!$F$4,0,10*ROW('Sanitation Data'!F74))),'Data Summary'!CU80="Yes"),100-OFFSET('Sanitation Data'!$F$4,0,10*ROW('Sanitation Data'!F74)),NA())</f>
        <v>#N/A</v>
      </c>
      <c r="AG80" s="526" t="e">
        <f ca="1">+IF(AND(ISNUMBER(OFFSET('Sanitation Data'!$F$6,0,10*ROW('Sanitation Data'!F74))),'Data Summary'!CV80="Yes"),OFFSET('Sanitation Data'!$F$6,0,10*ROW('Sanitation Data'!F74)),NA())</f>
        <v>#N/A</v>
      </c>
      <c r="AH80" s="526" t="e">
        <f ca="1">+IF(AND(ISNUMBER(OFFSET('Sanitation Data'!$F$10,0,10*ROW('Sanitation Data'!F74))),'Data Summary'!CW80="Yes"),OFFSET('Sanitation Data'!$F$10,0,10*ROW('Sanitation Data'!F74)),NA())</f>
        <v>#N/A</v>
      </c>
      <c r="AI80" s="526" t="e">
        <f ca="1">+IF(AND(ISNUMBER(OFFSET('Sanitation Data'!$F$11,0,10*ROW('Sanitation Data'!F74))),'Data Summary'!CX80="Yes"),OFFSET('Sanitation Data'!$F$11,0,10*ROW('Sanitation Data'!F74)),NA())</f>
        <v>#N/A</v>
      </c>
      <c r="AJ80" s="526" t="e">
        <f ca="1">+IF(AND(ISNUMBER(OFFSET('Sanitation Data'!$F$12,0,10*ROW('Sanitation Data'!F74))),'Data Summary'!CY80="Yes"),OFFSET('Sanitation Data'!$F$12,0,10*ROW('Sanitation Data'!F74)),NA())</f>
        <v>#N/A</v>
      </c>
      <c r="AK80" s="526" t="e">
        <f ca="1">+IF(AND(ISNUMBER(OFFSET('Sanitation Data'!$G$4,0,10*ROW('Sanitation Data'!G74))),'Data Summary'!CZ80="Yes"),100-OFFSET('Sanitation Data'!$G$4,0,10*ROW('Sanitation Data'!G74)),NA())</f>
        <v>#N/A</v>
      </c>
      <c r="AL80" s="526" t="e">
        <f ca="1">+IF(AND(ISNUMBER(OFFSET('Sanitation Data'!$G$6,0,10*ROW('Sanitation Data'!G74))),'Data Summary'!DA80="Yes"),OFFSET('Sanitation Data'!$G$6,0,10*ROW('Sanitation Data'!G74)),NA())</f>
        <v>#N/A</v>
      </c>
      <c r="AM80" s="526" t="e">
        <f ca="1">+IF(AND(ISNUMBER(OFFSET('Sanitation Data'!$G$10,0,10*ROW('Sanitation Data'!G74))),'Data Summary'!DB80="Yes"),OFFSET('Sanitation Data'!$G$10,0,10*ROW('Sanitation Data'!G74)),NA())</f>
        <v>#N/A</v>
      </c>
      <c r="AN80" s="526" t="e">
        <f ca="1">+IF(AND(ISNUMBER(OFFSET('Sanitation Data'!$G$11,0,10*ROW('Sanitation Data'!G74))),'Data Summary'!DC80="Yes"),OFFSET('Sanitation Data'!$G$11,0,10*ROW('Sanitation Data'!G74)),NA())</f>
        <v>#N/A</v>
      </c>
      <c r="AO80" s="526" t="e">
        <f ca="1">+IF(AND(ISNUMBER(OFFSET('Sanitation Data'!$G$12,0,10*ROW('Sanitation Data'!G74))),'Data Summary'!DD80="Yes"),OFFSET('Sanitation Data'!$G$12,0,10*ROW('Sanitation Data'!G74)),NA())</f>
        <v>#N/A</v>
      </c>
      <c r="AP80" s="526" t="e">
        <f ca="1">+IF(AND(ISNUMBER(OFFSET('Sanitation Data'!$H$4,0,10*ROW('Sanitation Data'!H74))),'Data Summary'!DE80="Yes"),100-OFFSET('Sanitation Data'!$H$4,0,10*ROW('Sanitation Data'!H74)),NA())</f>
        <v>#N/A</v>
      </c>
      <c r="AQ80" s="526" t="e">
        <f ca="1">+IF(AND(ISNUMBER(OFFSET('Sanitation Data'!$H$6,0,10*ROW('Sanitation Data'!H74))),'Data Summary'!DF80="Yes"),OFFSET('Sanitation Data'!$H$6,0,10*ROW('Sanitation Data'!H74)),NA())</f>
        <v>#N/A</v>
      </c>
      <c r="AR80" s="526" t="e">
        <f ca="1">+IF(AND(ISNUMBER(OFFSET('Sanitation Data'!$H$10,0,10*ROW('Sanitation Data'!H74))),'Data Summary'!DG80="Yes"),OFFSET('Sanitation Data'!$H$10,0,10*ROW('Sanitation Data'!H74)),NA())</f>
        <v>#N/A</v>
      </c>
      <c r="AS80" s="526" t="e">
        <f ca="1">+IF(AND(ISNUMBER(OFFSET('Sanitation Data'!$H$11,0,10*ROW('Sanitation Data'!H74))),'Data Summary'!DH80="Yes"),OFFSET('Sanitation Data'!$H$11,0,10*ROW('Sanitation Data'!H74)),NA())</f>
        <v>#N/A</v>
      </c>
      <c r="AT80" s="526" t="e">
        <f ca="1">+IF(AND(ISNUMBER(OFFSET('Sanitation Data'!$H$12,0,10*ROW('Sanitation Data'!H74))),'Data Summary'!DI80="Yes"),OFFSET('Sanitation Data'!$H$12,0,10*ROW('Sanitation Data'!H74)),NA())</f>
        <v>#N/A</v>
      </c>
      <c r="AU80" s="526" t="e">
        <f ca="1">+IF(AND(ISNUMBER(OFFSET('Sanitation Data'!$I$4,0,10*ROW('Sanitation Data'!I74))),'Data Summary'!DJ80="Yes"),100-OFFSET('Sanitation Data'!$I$4,0,10*ROW('Sanitation Data'!I74)),NA())</f>
        <v>#N/A</v>
      </c>
      <c r="AV80" s="526" t="e">
        <f ca="1">+IF(AND(ISNUMBER(OFFSET('Sanitation Data'!$I$6,0,10*ROW('Sanitation Data'!I74))),'Data Summary'!DK80="Yes"),OFFSET('Sanitation Data'!$I$6,0,10*ROW('Sanitation Data'!I74)),NA())</f>
        <v>#N/A</v>
      </c>
      <c r="AW80" s="526" t="e">
        <f ca="1">+IF(AND(ISNUMBER(OFFSET('Sanitation Data'!$I$10,0,10*ROW('Sanitation Data'!I74))),'Data Summary'!DL80="Yes"),OFFSET('Sanitation Data'!$I$10,0,10*ROW('Sanitation Data'!I74)),NA())</f>
        <v>#N/A</v>
      </c>
      <c r="AX80" s="526" t="e">
        <f ca="1">+IF(AND(ISNUMBER(OFFSET('Sanitation Data'!$I$11,0,10*ROW('Sanitation Data'!I74))),'Data Summary'!DM80="Yes"),OFFSET('Sanitation Data'!$I$11,0,10*ROW('Sanitation Data'!I74)),NA())</f>
        <v>#N/A</v>
      </c>
      <c r="AY80" s="526" t="e">
        <f ca="1">+IF(AND(ISNUMBER(OFFSET('Sanitation Data'!$I$12,0,10*ROW('Sanitation Data'!I74))),'Data Summary'!DN80="Yes"),OFFSET('Sanitation Data'!$I$12,0,10*ROW('Sanitation Data'!I74)),NA())</f>
        <v>#N/A</v>
      </c>
      <c r="AZ80" s="527" t="e">
        <f ca="1">+IF(AND(ISNUMBER(OFFSET('Hygiene Data'!$D$5,0,10*ROW('Hygiene Data'!D74))),'Data Summary'!DO80="Yes"),OFFSET('Hygiene Data'!$D$5,0,10*ROW('Hygiene Data'!D74)),NA())</f>
        <v>#N/A</v>
      </c>
      <c r="BA80" s="527" t="e">
        <f ca="1">+IF(AND(ISNUMBER(OFFSET('Hygiene Data'!$D$7,0,10*ROW('Hygiene Data'!D74))),'Data Summary'!DP80="Yes"),OFFSET('Hygiene Data'!$D$7,0,10*ROW('Hygiene Data'!D74)),NA())</f>
        <v>#N/A</v>
      </c>
      <c r="BB80" s="527" t="e">
        <f ca="1">+IF(AND(ISNUMBER(OFFSET('Hygiene Data'!$D$9,0,10*ROW('Hygiene Data'!D74))),'Data Summary'!DQ80="Yes"),OFFSET('Hygiene Data'!$D$9,0,10*ROW('Hygiene Data'!D74)),NA())</f>
        <v>#N/A</v>
      </c>
      <c r="BC80" s="527" t="e">
        <f ca="1">+IF(AND(ISNUMBER(OFFSET('Hygiene Data'!$E$5,0,10*ROW('Hygiene Data'!E74))),'Data Summary'!DR80="Yes"),OFFSET('Hygiene Data'!$E$5,0,10*ROW('Hygiene Data'!E74)),NA())</f>
        <v>#N/A</v>
      </c>
      <c r="BD80" s="527" t="e">
        <f ca="1">+IF(AND(ISNUMBER(OFFSET('Hygiene Data'!$E$7,0,10*ROW('Hygiene Data'!E74))),'Data Summary'!DS80="Yes"),OFFSET('Hygiene Data'!$E$7,0,10*ROW('Hygiene Data'!E74)),NA())</f>
        <v>#N/A</v>
      </c>
      <c r="BE80" s="527" t="e">
        <f ca="1">+IF(AND(ISNUMBER(OFFSET('Hygiene Data'!$E$9,0,10*ROW('Hygiene Data'!E74))),'Data Summary'!DT80="Yes"),OFFSET('Hygiene Data'!$E$9,0,10*ROW('Hygiene Data'!E74)),NA())</f>
        <v>#N/A</v>
      </c>
      <c r="BF80" s="527" t="e">
        <f ca="1">+IF(AND(ISNUMBER(OFFSET('Hygiene Data'!$F$5,0,10*ROW('Hygiene Data'!F74))),'Data Summary'!DU80="Yes"),OFFSET('Hygiene Data'!$F$5,0,10*ROW('Hygiene Data'!F74)),NA())</f>
        <v>#N/A</v>
      </c>
      <c r="BG80" s="527" t="e">
        <f ca="1">+IF(AND(ISNUMBER(OFFSET('Hygiene Data'!$F$7,0,10*ROW('Hygiene Data'!F74))),'Data Summary'!DV80="Yes"),OFFSET('Hygiene Data'!$F$7,0,10*ROW('Hygiene Data'!F74)),NA())</f>
        <v>#N/A</v>
      </c>
      <c r="BH80" s="527" t="e">
        <f ca="1">+IF(AND(ISNUMBER(OFFSET('Hygiene Data'!$F$9,0,10*ROW('Hygiene Data'!F74))),'Data Summary'!DW80="Yes"),OFFSET('Hygiene Data'!$F$9,0,10*ROW('Hygiene Data'!F74)),NA())</f>
        <v>#N/A</v>
      </c>
      <c r="BI80" s="527" t="e">
        <f ca="1">+IF(AND(ISNUMBER(OFFSET('Hygiene Data'!$G$5,0,10*ROW('Hygiene Data'!G74))),'Data Summary'!DX80="Yes"),OFFSET('Hygiene Data'!$G$5,0,10*ROW('Hygiene Data'!G74)),NA())</f>
        <v>#N/A</v>
      </c>
      <c r="BJ80" s="527" t="e">
        <f ca="1">+IF(AND(ISNUMBER(OFFSET('Hygiene Data'!$G$7,0,10*ROW('Hygiene Data'!G74))),'Data Summary'!DY80="Yes"),OFFSET('Hygiene Data'!$G$7,0,10*ROW('Hygiene Data'!G74)),NA())</f>
        <v>#N/A</v>
      </c>
      <c r="BK80" s="527" t="e">
        <f ca="1">+IF(AND(ISNUMBER(OFFSET('Hygiene Data'!$G$9,0,10*ROW('Hygiene Data'!G74))),'Data Summary'!DZ80="Yes"),OFFSET('Hygiene Data'!$G$9,0,10*ROW('Hygiene Data'!G74)),NA())</f>
        <v>#N/A</v>
      </c>
      <c r="BL80" s="527" t="e">
        <f ca="1">+IF(AND(ISNUMBER(OFFSET('Hygiene Data'!$H$5,0,10*ROW('Hygiene Data'!H74))),'Data Summary'!EA80="Yes"),OFFSET('Hygiene Data'!$H$5,0,10*ROW('Hygiene Data'!H74)),NA())</f>
        <v>#N/A</v>
      </c>
      <c r="BM80" s="527" t="e">
        <f ca="1">+IF(AND(ISNUMBER(OFFSET('Hygiene Data'!$H$7,0,10*ROW('Hygiene Data'!H74))),'Data Summary'!EB80="Yes"),OFFSET('Hygiene Data'!$H$7,0,10*ROW('Hygiene Data'!H74)),NA())</f>
        <v>#N/A</v>
      </c>
      <c r="BN80" s="527" t="e">
        <f ca="1">+IF(AND(ISNUMBER(OFFSET('Hygiene Data'!$H$9,0,10*ROW('Hygiene Data'!H74))),'Data Summary'!EC80="Yes"),OFFSET('Hygiene Data'!$H$9,0,10*ROW('Hygiene Data'!H74)),NA())</f>
        <v>#N/A</v>
      </c>
      <c r="BO80" s="527" t="e">
        <f ca="1">+IF(AND(ISNUMBER(OFFSET('Hygiene Data'!$I$5,0,10*ROW('Hygiene Data'!I74))),'Data Summary'!ED80="Yes"),OFFSET('Hygiene Data'!$I$5,0,10*ROW('Hygiene Data'!I74)),NA())</f>
        <v>#N/A</v>
      </c>
      <c r="BP80" s="527" t="e">
        <f ca="1">+IF(AND(ISNUMBER(OFFSET('Hygiene Data'!$I$7,0,10*ROW('Hygiene Data'!I74))),'Data Summary'!EE80="Yes"),OFFSET('Hygiene Data'!$I$7,0,10*ROW('Hygiene Data'!I74)),NA())</f>
        <v>#N/A</v>
      </c>
      <c r="BQ80" s="527" t="e">
        <f ca="1">+IF(AND(ISNUMBER(OFFSET('Hygiene Data'!$I$9,0,10*ROW('Hygiene Data'!I74))),'Data Summary'!EF80="Yes"),OFFSET('Hygiene Data'!$I$9,0,10*ROW('Hygiene Data'!I74)),NA())</f>
        <v>#N/A</v>
      </c>
    </row>
    <row r="81" spans="1:69" x14ac:dyDescent="0.25">
      <c r="A81" s="523" t="e">
        <f ca="1">+RIGHT('Data Summary'!A81,LEN('Data Summary'!A81)-9)</f>
        <v>#VALUE!</v>
      </c>
      <c r="B81" s="497" t="str">
        <f ca="1">+IF(ISTEXT('Data Summary'!B81),'Data Summary'!B81,"")</f>
        <v/>
      </c>
      <c r="C81" s="524" t="e">
        <f ca="1">+VALUE('Data Summary'!C81)</f>
        <v>#VALUE!</v>
      </c>
      <c r="D81" s="525" t="e">
        <f ca="1">+IF(AND(ISNUMBER(OFFSET('Water Data'!$D$4,0,10*ROW('Water Data'!D75))),'Data Summary'!BS81="Yes"),100-OFFSET('Water Data'!$D$4,0,10*ROW('Water Data'!D75)),NA())</f>
        <v>#N/A</v>
      </c>
      <c r="E81" s="525" t="e">
        <f ca="1">+IF(AND(ISNUMBER(OFFSET('Water Data'!$D$6,0,10*ROW('Water Data'!D75))),'Data Summary'!BT81="Yes"),OFFSET('Water Data'!$D$6,0,10*ROW('Water Data'!D75)),NA())</f>
        <v>#N/A</v>
      </c>
      <c r="F81" s="525" t="e">
        <f ca="1">+IF(AND(ISNUMBER(OFFSET('Water Data'!$D$9,0,10*ROW('Water Data'!D75))),'Data Summary'!BU81="Yes"),OFFSET('Water Data'!$D$9,0,10*ROW('Water Data'!D75)),NA())</f>
        <v>#N/A</v>
      </c>
      <c r="G81" s="525" t="e">
        <f ca="1">+IF(AND(ISNUMBER(OFFSET('Water Data'!$E$4,0,10*ROW('Water Data'!E75))),'Data Summary'!BV81="Yes"),100-OFFSET('Water Data'!$E$4,0,10*ROW('Water Data'!E75)),NA())</f>
        <v>#N/A</v>
      </c>
      <c r="H81" s="525" t="e">
        <f ca="1">+IF(AND(ISNUMBER(OFFSET('Water Data'!$E$6,0,10*ROW('Water Data'!E75))),'Data Summary'!BW81="Yes"),OFFSET('Water Data'!$E$6,0,10*ROW('Water Data'!E75)),NA())</f>
        <v>#N/A</v>
      </c>
      <c r="I81" s="525" t="e">
        <f ca="1">+IF(AND(ISNUMBER(OFFSET('Water Data'!$E$9,0,10*ROW('Water Data'!E75))),'Data Summary'!BX81="Yes"),OFFSET('Water Data'!$E$9,0,10*ROW('Water Data'!E75)),NA())</f>
        <v>#N/A</v>
      </c>
      <c r="J81" s="525" t="e">
        <f ca="1">+IF(AND(ISNUMBER(OFFSET('Water Data'!$F$4,0,10*ROW('Water Data'!F75))),'Data Summary'!BY81="Yes"),100-OFFSET('Water Data'!$F$4,0,10*ROW('Water Data'!F75)),NA())</f>
        <v>#N/A</v>
      </c>
      <c r="K81" s="525" t="e">
        <f ca="1">+IF(AND(ISNUMBER(OFFSET('Water Data'!$F$6,0,10*ROW('Water Data'!F75))),'Data Summary'!BZ81="Yes"),OFFSET('Water Data'!$F$6,0,10*ROW('Water Data'!F75)),NA())</f>
        <v>#N/A</v>
      </c>
      <c r="L81" s="525" t="e">
        <f ca="1">+IF(AND(ISNUMBER(OFFSET('Water Data'!$F$9,0,10*ROW('Water Data'!F75))),'Data Summary'!CA81="Yes"),OFFSET('Water Data'!$F$9,0,10*ROW('Water Data'!F75)),NA())</f>
        <v>#N/A</v>
      </c>
      <c r="M81" s="525" t="e">
        <f ca="1">+IF(AND(ISNUMBER(OFFSET('Water Data'!$G$4,0,10*ROW('Water Data'!G75))),'Data Summary'!CB81="Yes"),100-OFFSET('Water Data'!$G$4,0,10*ROW('Water Data'!G75)),NA())</f>
        <v>#N/A</v>
      </c>
      <c r="N81" s="525" t="e">
        <f ca="1">+IF(AND(ISNUMBER(OFFSET('Water Data'!$G$6,0,10*ROW('Water Data'!G75))),'Data Summary'!CC81="Yes"),OFFSET('Water Data'!$G$6,0,10*ROW('Water Data'!G75)),NA())</f>
        <v>#N/A</v>
      </c>
      <c r="O81" s="525" t="e">
        <f ca="1">+IF(AND(ISNUMBER(OFFSET('Water Data'!$G$9,0,10*ROW('Water Data'!G75))),'Data Summary'!CD81="Yes"),OFFSET('Water Data'!$G$9,0,10*ROW('Water Data'!G75)),NA())</f>
        <v>#N/A</v>
      </c>
      <c r="P81" s="525" t="e">
        <f ca="1">+IF(AND(ISNUMBER(OFFSET('Water Data'!$H$4,0,10*ROW('Water Data'!H75))),'Data Summary'!CE81="Yes"),100-OFFSET('Water Data'!$H$4,0,10*ROW('Water Data'!H75)),NA())</f>
        <v>#N/A</v>
      </c>
      <c r="Q81" s="525" t="e">
        <f ca="1">+IF(AND(ISNUMBER(OFFSET('Water Data'!$H$6,0,10*ROW('Water Data'!H75))),'Data Summary'!CF81="Yes"),OFFSET('Water Data'!$H$6,0,10*ROW('Water Data'!H75)),NA())</f>
        <v>#N/A</v>
      </c>
      <c r="R81" s="525" t="e">
        <f ca="1">+IF(AND(ISNUMBER(OFFSET('Water Data'!$H$9,0,10*ROW('Water Data'!H75))),'Data Summary'!CG81="Yes"),OFFSET('Water Data'!$H$9,0,10*ROW('Water Data'!H75)),NA())</f>
        <v>#N/A</v>
      </c>
      <c r="S81" s="525" t="e">
        <f ca="1">+IF(AND(ISNUMBER(OFFSET('Water Data'!$I$4,0,10*ROW('Water Data'!I75))),'Data Summary'!CH81="Yes"),100-OFFSET('Water Data'!$I$4,0,10*ROW('Water Data'!I75)),NA())</f>
        <v>#N/A</v>
      </c>
      <c r="T81" s="525" t="e">
        <f ca="1">+IF(AND(ISNUMBER(OFFSET('Water Data'!$I$6,0,10*ROW('Water Data'!I75))),'Data Summary'!CI81="Yes"),OFFSET('Water Data'!$I$6,0,10*ROW('Water Data'!I75)),NA())</f>
        <v>#N/A</v>
      </c>
      <c r="U81" s="525" t="e">
        <f ca="1">+IF(AND(ISNUMBER(OFFSET('Water Data'!$I$9,0,10*ROW('Water Data'!I75))),'Data Summary'!CJ81="Yes"),OFFSET('Water Data'!$I$9,0,10*ROW('Water Data'!I75)),NA())</f>
        <v>#N/A</v>
      </c>
      <c r="V81" s="526" t="e">
        <f ca="1">+IF(AND(ISNUMBER(OFFSET('Sanitation Data'!$D$4,0,10*ROW('Sanitation Data'!D75))),'Data Summary'!CK81="Yes"),100-OFFSET('Sanitation Data'!$D$4,0,10*ROW('Sanitation Data'!D75)),NA())</f>
        <v>#N/A</v>
      </c>
      <c r="W81" s="526" t="e">
        <f ca="1">+IF(AND(ISNUMBER(OFFSET('Sanitation Data'!$D$6,0,10*ROW('Sanitation Data'!D75))),'Data Summary'!CL81="Yes"),OFFSET('Sanitation Data'!$D$6,0,10*ROW('Sanitation Data'!D75)),NA())</f>
        <v>#N/A</v>
      </c>
      <c r="X81" s="526" t="e">
        <f ca="1">+IF(AND(ISNUMBER(OFFSET('Sanitation Data'!$D$10,0,10*ROW('Sanitation Data'!D75))),'Data Summary'!CM81="Yes"),OFFSET('Sanitation Data'!$D$10,0,10*ROW('Sanitation Data'!D75)),NA())</f>
        <v>#N/A</v>
      </c>
      <c r="Y81" s="526" t="e">
        <f ca="1">+IF(AND(ISNUMBER(OFFSET('Sanitation Data'!$D$11,0,10*ROW('Sanitation Data'!D75))),'Data Summary'!CN81="Yes"),OFFSET('Sanitation Data'!$D$11,0,10*ROW('Sanitation Data'!D75)),NA())</f>
        <v>#N/A</v>
      </c>
      <c r="Z81" s="526" t="e">
        <f ca="1">+IF(AND(ISNUMBER(OFFSET('Sanitation Data'!$D$12,0,10*ROW('Sanitation Data'!D75))),'Data Summary'!CO81="Yes"),OFFSET('Sanitation Data'!$D$12,0,10*ROW('Sanitation Data'!D75)),NA())</f>
        <v>#N/A</v>
      </c>
      <c r="AA81" s="526" t="e">
        <f ca="1">+IF(AND(ISNUMBER(OFFSET('Sanitation Data'!$E$4,0,10*ROW('Sanitation Data'!E75))),'Data Summary'!CP81="Yes"),100-OFFSET('Sanitation Data'!$E$4,0,10*ROW('Sanitation Data'!E75)),NA())</f>
        <v>#N/A</v>
      </c>
      <c r="AB81" s="526" t="e">
        <f ca="1">+IF(AND(ISNUMBER(OFFSET('Sanitation Data'!$E$6,0,10*ROW('Sanitation Data'!E75))),'Data Summary'!CQ81="Yes"),OFFSET('Sanitation Data'!$E$6,0,10*ROW('Sanitation Data'!E75)),NA())</f>
        <v>#N/A</v>
      </c>
      <c r="AC81" s="526" t="e">
        <f ca="1">+IF(AND(ISNUMBER(OFFSET('Sanitation Data'!$E$10,0,10*ROW('Sanitation Data'!E75))),'Data Summary'!CR81="Yes"),OFFSET('Sanitation Data'!$E$10,0,10*ROW('Sanitation Data'!E75)),NA())</f>
        <v>#N/A</v>
      </c>
      <c r="AD81" s="526" t="e">
        <f ca="1">+IF(AND(ISNUMBER(OFFSET('Sanitation Data'!$E$11,0,10*ROW('Sanitation Data'!E75))),'Data Summary'!CS81="Yes"),OFFSET('Sanitation Data'!$E$11,0,10*ROW('Sanitation Data'!E75)),NA())</f>
        <v>#N/A</v>
      </c>
      <c r="AE81" s="526" t="e">
        <f ca="1">+IF(AND(ISNUMBER(OFFSET('Sanitation Data'!$E$12,0,10*ROW('Sanitation Data'!E75))),'Data Summary'!CT81="Yes"),OFFSET('Sanitation Data'!$E$12,0,10*ROW('Sanitation Data'!E75)),NA())</f>
        <v>#N/A</v>
      </c>
      <c r="AF81" s="526" t="e">
        <f ca="1">+IF(AND(ISNUMBER(OFFSET('Sanitation Data'!$F$4,0,10*ROW('Sanitation Data'!F75))),'Data Summary'!CU81="Yes"),100-OFFSET('Sanitation Data'!$F$4,0,10*ROW('Sanitation Data'!F75)),NA())</f>
        <v>#N/A</v>
      </c>
      <c r="AG81" s="526" t="e">
        <f ca="1">+IF(AND(ISNUMBER(OFFSET('Sanitation Data'!$F$6,0,10*ROW('Sanitation Data'!F75))),'Data Summary'!CV81="Yes"),OFFSET('Sanitation Data'!$F$6,0,10*ROW('Sanitation Data'!F75)),NA())</f>
        <v>#N/A</v>
      </c>
      <c r="AH81" s="526" t="e">
        <f ca="1">+IF(AND(ISNUMBER(OFFSET('Sanitation Data'!$F$10,0,10*ROW('Sanitation Data'!F75))),'Data Summary'!CW81="Yes"),OFFSET('Sanitation Data'!$F$10,0,10*ROW('Sanitation Data'!F75)),NA())</f>
        <v>#N/A</v>
      </c>
      <c r="AI81" s="526" t="e">
        <f ca="1">+IF(AND(ISNUMBER(OFFSET('Sanitation Data'!$F$11,0,10*ROW('Sanitation Data'!F75))),'Data Summary'!CX81="Yes"),OFFSET('Sanitation Data'!$F$11,0,10*ROW('Sanitation Data'!F75)),NA())</f>
        <v>#N/A</v>
      </c>
      <c r="AJ81" s="526" t="e">
        <f ca="1">+IF(AND(ISNUMBER(OFFSET('Sanitation Data'!$F$12,0,10*ROW('Sanitation Data'!F75))),'Data Summary'!CY81="Yes"),OFFSET('Sanitation Data'!$F$12,0,10*ROW('Sanitation Data'!F75)),NA())</f>
        <v>#N/A</v>
      </c>
      <c r="AK81" s="526" t="e">
        <f ca="1">+IF(AND(ISNUMBER(OFFSET('Sanitation Data'!$G$4,0,10*ROW('Sanitation Data'!G75))),'Data Summary'!CZ81="Yes"),100-OFFSET('Sanitation Data'!$G$4,0,10*ROW('Sanitation Data'!G75)),NA())</f>
        <v>#N/A</v>
      </c>
      <c r="AL81" s="526" t="e">
        <f ca="1">+IF(AND(ISNUMBER(OFFSET('Sanitation Data'!$G$6,0,10*ROW('Sanitation Data'!G75))),'Data Summary'!DA81="Yes"),OFFSET('Sanitation Data'!$G$6,0,10*ROW('Sanitation Data'!G75)),NA())</f>
        <v>#N/A</v>
      </c>
      <c r="AM81" s="526" t="e">
        <f ca="1">+IF(AND(ISNUMBER(OFFSET('Sanitation Data'!$G$10,0,10*ROW('Sanitation Data'!G75))),'Data Summary'!DB81="Yes"),OFFSET('Sanitation Data'!$G$10,0,10*ROW('Sanitation Data'!G75)),NA())</f>
        <v>#N/A</v>
      </c>
      <c r="AN81" s="526" t="e">
        <f ca="1">+IF(AND(ISNUMBER(OFFSET('Sanitation Data'!$G$11,0,10*ROW('Sanitation Data'!G75))),'Data Summary'!DC81="Yes"),OFFSET('Sanitation Data'!$G$11,0,10*ROW('Sanitation Data'!G75)),NA())</f>
        <v>#N/A</v>
      </c>
      <c r="AO81" s="526" t="e">
        <f ca="1">+IF(AND(ISNUMBER(OFFSET('Sanitation Data'!$G$12,0,10*ROW('Sanitation Data'!G75))),'Data Summary'!DD81="Yes"),OFFSET('Sanitation Data'!$G$12,0,10*ROW('Sanitation Data'!G75)),NA())</f>
        <v>#N/A</v>
      </c>
      <c r="AP81" s="526" t="e">
        <f ca="1">+IF(AND(ISNUMBER(OFFSET('Sanitation Data'!$H$4,0,10*ROW('Sanitation Data'!H75))),'Data Summary'!DE81="Yes"),100-OFFSET('Sanitation Data'!$H$4,0,10*ROW('Sanitation Data'!H75)),NA())</f>
        <v>#N/A</v>
      </c>
      <c r="AQ81" s="526" t="e">
        <f ca="1">+IF(AND(ISNUMBER(OFFSET('Sanitation Data'!$H$6,0,10*ROW('Sanitation Data'!H75))),'Data Summary'!DF81="Yes"),OFFSET('Sanitation Data'!$H$6,0,10*ROW('Sanitation Data'!H75)),NA())</f>
        <v>#N/A</v>
      </c>
      <c r="AR81" s="526" t="e">
        <f ca="1">+IF(AND(ISNUMBER(OFFSET('Sanitation Data'!$H$10,0,10*ROW('Sanitation Data'!H75))),'Data Summary'!DG81="Yes"),OFFSET('Sanitation Data'!$H$10,0,10*ROW('Sanitation Data'!H75)),NA())</f>
        <v>#N/A</v>
      </c>
      <c r="AS81" s="526" t="e">
        <f ca="1">+IF(AND(ISNUMBER(OFFSET('Sanitation Data'!$H$11,0,10*ROW('Sanitation Data'!H75))),'Data Summary'!DH81="Yes"),OFFSET('Sanitation Data'!$H$11,0,10*ROW('Sanitation Data'!H75)),NA())</f>
        <v>#N/A</v>
      </c>
      <c r="AT81" s="526" t="e">
        <f ca="1">+IF(AND(ISNUMBER(OFFSET('Sanitation Data'!$H$12,0,10*ROW('Sanitation Data'!H75))),'Data Summary'!DI81="Yes"),OFFSET('Sanitation Data'!$H$12,0,10*ROW('Sanitation Data'!H75)),NA())</f>
        <v>#N/A</v>
      </c>
      <c r="AU81" s="526" t="e">
        <f ca="1">+IF(AND(ISNUMBER(OFFSET('Sanitation Data'!$I$4,0,10*ROW('Sanitation Data'!I75))),'Data Summary'!DJ81="Yes"),100-OFFSET('Sanitation Data'!$I$4,0,10*ROW('Sanitation Data'!I75)),NA())</f>
        <v>#N/A</v>
      </c>
      <c r="AV81" s="526" t="e">
        <f ca="1">+IF(AND(ISNUMBER(OFFSET('Sanitation Data'!$I$6,0,10*ROW('Sanitation Data'!I75))),'Data Summary'!DK81="Yes"),OFFSET('Sanitation Data'!$I$6,0,10*ROW('Sanitation Data'!I75)),NA())</f>
        <v>#N/A</v>
      </c>
      <c r="AW81" s="526" t="e">
        <f ca="1">+IF(AND(ISNUMBER(OFFSET('Sanitation Data'!$I$10,0,10*ROW('Sanitation Data'!I75))),'Data Summary'!DL81="Yes"),OFFSET('Sanitation Data'!$I$10,0,10*ROW('Sanitation Data'!I75)),NA())</f>
        <v>#N/A</v>
      </c>
      <c r="AX81" s="526" t="e">
        <f ca="1">+IF(AND(ISNUMBER(OFFSET('Sanitation Data'!$I$11,0,10*ROW('Sanitation Data'!I75))),'Data Summary'!DM81="Yes"),OFFSET('Sanitation Data'!$I$11,0,10*ROW('Sanitation Data'!I75)),NA())</f>
        <v>#N/A</v>
      </c>
      <c r="AY81" s="526" t="e">
        <f ca="1">+IF(AND(ISNUMBER(OFFSET('Sanitation Data'!$I$12,0,10*ROW('Sanitation Data'!I75))),'Data Summary'!DN81="Yes"),OFFSET('Sanitation Data'!$I$12,0,10*ROW('Sanitation Data'!I75)),NA())</f>
        <v>#N/A</v>
      </c>
      <c r="AZ81" s="527" t="e">
        <f ca="1">+IF(AND(ISNUMBER(OFFSET('Hygiene Data'!$D$5,0,10*ROW('Hygiene Data'!D75))),'Data Summary'!DO81="Yes"),OFFSET('Hygiene Data'!$D$5,0,10*ROW('Hygiene Data'!D75)),NA())</f>
        <v>#N/A</v>
      </c>
      <c r="BA81" s="527" t="e">
        <f ca="1">+IF(AND(ISNUMBER(OFFSET('Hygiene Data'!$D$7,0,10*ROW('Hygiene Data'!D75))),'Data Summary'!DP81="Yes"),OFFSET('Hygiene Data'!$D$7,0,10*ROW('Hygiene Data'!D75)),NA())</f>
        <v>#N/A</v>
      </c>
      <c r="BB81" s="527" t="e">
        <f ca="1">+IF(AND(ISNUMBER(OFFSET('Hygiene Data'!$D$9,0,10*ROW('Hygiene Data'!D75))),'Data Summary'!DQ81="Yes"),OFFSET('Hygiene Data'!$D$9,0,10*ROW('Hygiene Data'!D75)),NA())</f>
        <v>#N/A</v>
      </c>
      <c r="BC81" s="527" t="e">
        <f ca="1">+IF(AND(ISNUMBER(OFFSET('Hygiene Data'!$E$5,0,10*ROW('Hygiene Data'!E75))),'Data Summary'!DR81="Yes"),OFFSET('Hygiene Data'!$E$5,0,10*ROW('Hygiene Data'!E75)),NA())</f>
        <v>#N/A</v>
      </c>
      <c r="BD81" s="527" t="e">
        <f ca="1">+IF(AND(ISNUMBER(OFFSET('Hygiene Data'!$E$7,0,10*ROW('Hygiene Data'!E75))),'Data Summary'!DS81="Yes"),OFFSET('Hygiene Data'!$E$7,0,10*ROW('Hygiene Data'!E75)),NA())</f>
        <v>#N/A</v>
      </c>
      <c r="BE81" s="527" t="e">
        <f ca="1">+IF(AND(ISNUMBER(OFFSET('Hygiene Data'!$E$9,0,10*ROW('Hygiene Data'!E75))),'Data Summary'!DT81="Yes"),OFFSET('Hygiene Data'!$E$9,0,10*ROW('Hygiene Data'!E75)),NA())</f>
        <v>#N/A</v>
      </c>
      <c r="BF81" s="527" t="e">
        <f ca="1">+IF(AND(ISNUMBER(OFFSET('Hygiene Data'!$F$5,0,10*ROW('Hygiene Data'!F75))),'Data Summary'!DU81="Yes"),OFFSET('Hygiene Data'!$F$5,0,10*ROW('Hygiene Data'!F75)),NA())</f>
        <v>#N/A</v>
      </c>
      <c r="BG81" s="527" t="e">
        <f ca="1">+IF(AND(ISNUMBER(OFFSET('Hygiene Data'!$F$7,0,10*ROW('Hygiene Data'!F75))),'Data Summary'!DV81="Yes"),OFFSET('Hygiene Data'!$F$7,0,10*ROW('Hygiene Data'!F75)),NA())</f>
        <v>#N/A</v>
      </c>
      <c r="BH81" s="527" t="e">
        <f ca="1">+IF(AND(ISNUMBER(OFFSET('Hygiene Data'!$F$9,0,10*ROW('Hygiene Data'!F75))),'Data Summary'!DW81="Yes"),OFFSET('Hygiene Data'!$F$9,0,10*ROW('Hygiene Data'!F75)),NA())</f>
        <v>#N/A</v>
      </c>
      <c r="BI81" s="527" t="e">
        <f ca="1">+IF(AND(ISNUMBER(OFFSET('Hygiene Data'!$G$5,0,10*ROW('Hygiene Data'!G75))),'Data Summary'!DX81="Yes"),OFFSET('Hygiene Data'!$G$5,0,10*ROW('Hygiene Data'!G75)),NA())</f>
        <v>#N/A</v>
      </c>
      <c r="BJ81" s="527" t="e">
        <f ca="1">+IF(AND(ISNUMBER(OFFSET('Hygiene Data'!$G$7,0,10*ROW('Hygiene Data'!G75))),'Data Summary'!DY81="Yes"),OFFSET('Hygiene Data'!$G$7,0,10*ROW('Hygiene Data'!G75)),NA())</f>
        <v>#N/A</v>
      </c>
      <c r="BK81" s="527" t="e">
        <f ca="1">+IF(AND(ISNUMBER(OFFSET('Hygiene Data'!$G$9,0,10*ROW('Hygiene Data'!G75))),'Data Summary'!DZ81="Yes"),OFFSET('Hygiene Data'!$G$9,0,10*ROW('Hygiene Data'!G75)),NA())</f>
        <v>#N/A</v>
      </c>
      <c r="BL81" s="527" t="e">
        <f ca="1">+IF(AND(ISNUMBER(OFFSET('Hygiene Data'!$H$5,0,10*ROW('Hygiene Data'!H75))),'Data Summary'!EA81="Yes"),OFFSET('Hygiene Data'!$H$5,0,10*ROW('Hygiene Data'!H75)),NA())</f>
        <v>#N/A</v>
      </c>
      <c r="BM81" s="527" t="e">
        <f ca="1">+IF(AND(ISNUMBER(OFFSET('Hygiene Data'!$H$7,0,10*ROW('Hygiene Data'!H75))),'Data Summary'!EB81="Yes"),OFFSET('Hygiene Data'!$H$7,0,10*ROW('Hygiene Data'!H75)),NA())</f>
        <v>#N/A</v>
      </c>
      <c r="BN81" s="527" t="e">
        <f ca="1">+IF(AND(ISNUMBER(OFFSET('Hygiene Data'!$H$9,0,10*ROW('Hygiene Data'!H75))),'Data Summary'!EC81="Yes"),OFFSET('Hygiene Data'!$H$9,0,10*ROW('Hygiene Data'!H75)),NA())</f>
        <v>#N/A</v>
      </c>
      <c r="BO81" s="527" t="e">
        <f ca="1">+IF(AND(ISNUMBER(OFFSET('Hygiene Data'!$I$5,0,10*ROW('Hygiene Data'!I75))),'Data Summary'!ED81="Yes"),OFFSET('Hygiene Data'!$I$5,0,10*ROW('Hygiene Data'!I75)),NA())</f>
        <v>#N/A</v>
      </c>
      <c r="BP81" s="527" t="e">
        <f ca="1">+IF(AND(ISNUMBER(OFFSET('Hygiene Data'!$I$7,0,10*ROW('Hygiene Data'!I75))),'Data Summary'!EE81="Yes"),OFFSET('Hygiene Data'!$I$7,0,10*ROW('Hygiene Data'!I75)),NA())</f>
        <v>#N/A</v>
      </c>
      <c r="BQ81" s="527" t="e">
        <f ca="1">+IF(AND(ISNUMBER(OFFSET('Hygiene Data'!$I$9,0,10*ROW('Hygiene Data'!I75))),'Data Summary'!EF81="Yes"),OFFSET('Hygiene Data'!$I$9,0,10*ROW('Hygiene Data'!I75)),NA())</f>
        <v>#N/A</v>
      </c>
    </row>
    <row r="82" spans="1:69" x14ac:dyDescent="0.25">
      <c r="A82" s="523" t="e">
        <f ca="1">+RIGHT('Data Summary'!A82,LEN('Data Summary'!A82)-9)</f>
        <v>#VALUE!</v>
      </c>
      <c r="B82" s="497" t="str">
        <f ca="1">+IF(ISTEXT('Data Summary'!B82),'Data Summary'!B82,"")</f>
        <v/>
      </c>
      <c r="C82" s="524" t="e">
        <f ca="1">+VALUE('Data Summary'!C82)</f>
        <v>#VALUE!</v>
      </c>
      <c r="D82" s="525" t="e">
        <f ca="1">+IF(AND(ISNUMBER(OFFSET('Water Data'!$D$4,0,10*ROW('Water Data'!D76))),'Data Summary'!BS82="Yes"),100-OFFSET('Water Data'!$D$4,0,10*ROW('Water Data'!D76)),NA())</f>
        <v>#N/A</v>
      </c>
      <c r="E82" s="525" t="e">
        <f ca="1">+IF(AND(ISNUMBER(OFFSET('Water Data'!$D$6,0,10*ROW('Water Data'!D76))),'Data Summary'!BT82="Yes"),OFFSET('Water Data'!$D$6,0,10*ROW('Water Data'!D76)),NA())</f>
        <v>#N/A</v>
      </c>
      <c r="F82" s="525" t="e">
        <f ca="1">+IF(AND(ISNUMBER(OFFSET('Water Data'!$D$9,0,10*ROW('Water Data'!D76))),'Data Summary'!BU82="Yes"),OFFSET('Water Data'!$D$9,0,10*ROW('Water Data'!D76)),NA())</f>
        <v>#N/A</v>
      </c>
      <c r="G82" s="525" t="e">
        <f ca="1">+IF(AND(ISNUMBER(OFFSET('Water Data'!$E$4,0,10*ROW('Water Data'!E76))),'Data Summary'!BV82="Yes"),100-OFFSET('Water Data'!$E$4,0,10*ROW('Water Data'!E76)),NA())</f>
        <v>#N/A</v>
      </c>
      <c r="H82" s="525" t="e">
        <f ca="1">+IF(AND(ISNUMBER(OFFSET('Water Data'!$E$6,0,10*ROW('Water Data'!E76))),'Data Summary'!BW82="Yes"),OFFSET('Water Data'!$E$6,0,10*ROW('Water Data'!E76)),NA())</f>
        <v>#N/A</v>
      </c>
      <c r="I82" s="525" t="e">
        <f ca="1">+IF(AND(ISNUMBER(OFFSET('Water Data'!$E$9,0,10*ROW('Water Data'!E76))),'Data Summary'!BX82="Yes"),OFFSET('Water Data'!$E$9,0,10*ROW('Water Data'!E76)),NA())</f>
        <v>#N/A</v>
      </c>
      <c r="J82" s="525" t="e">
        <f ca="1">+IF(AND(ISNUMBER(OFFSET('Water Data'!$F$4,0,10*ROW('Water Data'!F76))),'Data Summary'!BY82="Yes"),100-OFFSET('Water Data'!$F$4,0,10*ROW('Water Data'!F76)),NA())</f>
        <v>#N/A</v>
      </c>
      <c r="K82" s="525" t="e">
        <f ca="1">+IF(AND(ISNUMBER(OFFSET('Water Data'!$F$6,0,10*ROW('Water Data'!F76))),'Data Summary'!BZ82="Yes"),OFFSET('Water Data'!$F$6,0,10*ROW('Water Data'!F76)),NA())</f>
        <v>#N/A</v>
      </c>
      <c r="L82" s="525" t="e">
        <f ca="1">+IF(AND(ISNUMBER(OFFSET('Water Data'!$F$9,0,10*ROW('Water Data'!F76))),'Data Summary'!CA82="Yes"),OFFSET('Water Data'!$F$9,0,10*ROW('Water Data'!F76)),NA())</f>
        <v>#N/A</v>
      </c>
      <c r="M82" s="525" t="e">
        <f ca="1">+IF(AND(ISNUMBER(OFFSET('Water Data'!$G$4,0,10*ROW('Water Data'!G76))),'Data Summary'!CB82="Yes"),100-OFFSET('Water Data'!$G$4,0,10*ROW('Water Data'!G76)),NA())</f>
        <v>#N/A</v>
      </c>
      <c r="N82" s="525" t="e">
        <f ca="1">+IF(AND(ISNUMBER(OFFSET('Water Data'!$G$6,0,10*ROW('Water Data'!G76))),'Data Summary'!CC82="Yes"),OFFSET('Water Data'!$G$6,0,10*ROW('Water Data'!G76)),NA())</f>
        <v>#N/A</v>
      </c>
      <c r="O82" s="525" t="e">
        <f ca="1">+IF(AND(ISNUMBER(OFFSET('Water Data'!$G$9,0,10*ROW('Water Data'!G76))),'Data Summary'!CD82="Yes"),OFFSET('Water Data'!$G$9,0,10*ROW('Water Data'!G76)),NA())</f>
        <v>#N/A</v>
      </c>
      <c r="P82" s="525" t="e">
        <f ca="1">+IF(AND(ISNUMBER(OFFSET('Water Data'!$H$4,0,10*ROW('Water Data'!H76))),'Data Summary'!CE82="Yes"),100-OFFSET('Water Data'!$H$4,0,10*ROW('Water Data'!H76)),NA())</f>
        <v>#N/A</v>
      </c>
      <c r="Q82" s="525" t="e">
        <f ca="1">+IF(AND(ISNUMBER(OFFSET('Water Data'!$H$6,0,10*ROW('Water Data'!H76))),'Data Summary'!CF82="Yes"),OFFSET('Water Data'!$H$6,0,10*ROW('Water Data'!H76)),NA())</f>
        <v>#N/A</v>
      </c>
      <c r="R82" s="525" t="e">
        <f ca="1">+IF(AND(ISNUMBER(OFFSET('Water Data'!$H$9,0,10*ROW('Water Data'!H76))),'Data Summary'!CG82="Yes"),OFFSET('Water Data'!$H$9,0,10*ROW('Water Data'!H76)),NA())</f>
        <v>#N/A</v>
      </c>
      <c r="S82" s="525" t="e">
        <f ca="1">+IF(AND(ISNUMBER(OFFSET('Water Data'!$I$4,0,10*ROW('Water Data'!I76))),'Data Summary'!CH82="Yes"),100-OFFSET('Water Data'!$I$4,0,10*ROW('Water Data'!I76)),NA())</f>
        <v>#N/A</v>
      </c>
      <c r="T82" s="525" t="e">
        <f ca="1">+IF(AND(ISNUMBER(OFFSET('Water Data'!$I$6,0,10*ROW('Water Data'!I76))),'Data Summary'!CI82="Yes"),OFFSET('Water Data'!$I$6,0,10*ROW('Water Data'!I76)),NA())</f>
        <v>#N/A</v>
      </c>
      <c r="U82" s="525" t="e">
        <f ca="1">+IF(AND(ISNUMBER(OFFSET('Water Data'!$I$9,0,10*ROW('Water Data'!I76))),'Data Summary'!CJ82="Yes"),OFFSET('Water Data'!$I$9,0,10*ROW('Water Data'!I76)),NA())</f>
        <v>#N/A</v>
      </c>
      <c r="V82" s="526" t="e">
        <f ca="1">+IF(AND(ISNUMBER(OFFSET('Sanitation Data'!$D$4,0,10*ROW('Sanitation Data'!D76))),'Data Summary'!CK82="Yes"),100-OFFSET('Sanitation Data'!$D$4,0,10*ROW('Sanitation Data'!D76)),NA())</f>
        <v>#N/A</v>
      </c>
      <c r="W82" s="526" t="e">
        <f ca="1">+IF(AND(ISNUMBER(OFFSET('Sanitation Data'!$D$6,0,10*ROW('Sanitation Data'!D76))),'Data Summary'!CL82="Yes"),OFFSET('Sanitation Data'!$D$6,0,10*ROW('Sanitation Data'!D76)),NA())</f>
        <v>#N/A</v>
      </c>
      <c r="X82" s="526" t="e">
        <f ca="1">+IF(AND(ISNUMBER(OFFSET('Sanitation Data'!$D$10,0,10*ROW('Sanitation Data'!D76))),'Data Summary'!CM82="Yes"),OFFSET('Sanitation Data'!$D$10,0,10*ROW('Sanitation Data'!D76)),NA())</f>
        <v>#N/A</v>
      </c>
      <c r="Y82" s="526" t="e">
        <f ca="1">+IF(AND(ISNUMBER(OFFSET('Sanitation Data'!$D$11,0,10*ROW('Sanitation Data'!D76))),'Data Summary'!CN82="Yes"),OFFSET('Sanitation Data'!$D$11,0,10*ROW('Sanitation Data'!D76)),NA())</f>
        <v>#N/A</v>
      </c>
      <c r="Z82" s="526" t="e">
        <f ca="1">+IF(AND(ISNUMBER(OFFSET('Sanitation Data'!$D$12,0,10*ROW('Sanitation Data'!D76))),'Data Summary'!CO82="Yes"),OFFSET('Sanitation Data'!$D$12,0,10*ROW('Sanitation Data'!D76)),NA())</f>
        <v>#N/A</v>
      </c>
      <c r="AA82" s="526" t="e">
        <f ca="1">+IF(AND(ISNUMBER(OFFSET('Sanitation Data'!$E$4,0,10*ROW('Sanitation Data'!E76))),'Data Summary'!CP82="Yes"),100-OFFSET('Sanitation Data'!$E$4,0,10*ROW('Sanitation Data'!E76)),NA())</f>
        <v>#N/A</v>
      </c>
      <c r="AB82" s="526" t="e">
        <f ca="1">+IF(AND(ISNUMBER(OFFSET('Sanitation Data'!$E$6,0,10*ROW('Sanitation Data'!E76))),'Data Summary'!CQ82="Yes"),OFFSET('Sanitation Data'!$E$6,0,10*ROW('Sanitation Data'!E76)),NA())</f>
        <v>#N/A</v>
      </c>
      <c r="AC82" s="526" t="e">
        <f ca="1">+IF(AND(ISNUMBER(OFFSET('Sanitation Data'!$E$10,0,10*ROW('Sanitation Data'!E76))),'Data Summary'!CR82="Yes"),OFFSET('Sanitation Data'!$E$10,0,10*ROW('Sanitation Data'!E76)),NA())</f>
        <v>#N/A</v>
      </c>
      <c r="AD82" s="526" t="e">
        <f ca="1">+IF(AND(ISNUMBER(OFFSET('Sanitation Data'!$E$11,0,10*ROW('Sanitation Data'!E76))),'Data Summary'!CS82="Yes"),OFFSET('Sanitation Data'!$E$11,0,10*ROW('Sanitation Data'!E76)),NA())</f>
        <v>#N/A</v>
      </c>
      <c r="AE82" s="526" t="e">
        <f ca="1">+IF(AND(ISNUMBER(OFFSET('Sanitation Data'!$E$12,0,10*ROW('Sanitation Data'!E76))),'Data Summary'!CT82="Yes"),OFFSET('Sanitation Data'!$E$12,0,10*ROW('Sanitation Data'!E76)),NA())</f>
        <v>#N/A</v>
      </c>
      <c r="AF82" s="526" t="e">
        <f ca="1">+IF(AND(ISNUMBER(OFFSET('Sanitation Data'!$F$4,0,10*ROW('Sanitation Data'!F76))),'Data Summary'!CU82="Yes"),100-OFFSET('Sanitation Data'!$F$4,0,10*ROW('Sanitation Data'!F76)),NA())</f>
        <v>#N/A</v>
      </c>
      <c r="AG82" s="526" t="e">
        <f ca="1">+IF(AND(ISNUMBER(OFFSET('Sanitation Data'!$F$6,0,10*ROW('Sanitation Data'!F76))),'Data Summary'!CV82="Yes"),OFFSET('Sanitation Data'!$F$6,0,10*ROW('Sanitation Data'!F76)),NA())</f>
        <v>#N/A</v>
      </c>
      <c r="AH82" s="526" t="e">
        <f ca="1">+IF(AND(ISNUMBER(OFFSET('Sanitation Data'!$F$10,0,10*ROW('Sanitation Data'!F76))),'Data Summary'!CW82="Yes"),OFFSET('Sanitation Data'!$F$10,0,10*ROW('Sanitation Data'!F76)),NA())</f>
        <v>#N/A</v>
      </c>
      <c r="AI82" s="526" t="e">
        <f ca="1">+IF(AND(ISNUMBER(OFFSET('Sanitation Data'!$F$11,0,10*ROW('Sanitation Data'!F76))),'Data Summary'!CX82="Yes"),OFFSET('Sanitation Data'!$F$11,0,10*ROW('Sanitation Data'!F76)),NA())</f>
        <v>#N/A</v>
      </c>
      <c r="AJ82" s="526" t="e">
        <f ca="1">+IF(AND(ISNUMBER(OFFSET('Sanitation Data'!$F$12,0,10*ROW('Sanitation Data'!F76))),'Data Summary'!CY82="Yes"),OFFSET('Sanitation Data'!$F$12,0,10*ROW('Sanitation Data'!F76)),NA())</f>
        <v>#N/A</v>
      </c>
      <c r="AK82" s="526" t="e">
        <f ca="1">+IF(AND(ISNUMBER(OFFSET('Sanitation Data'!$G$4,0,10*ROW('Sanitation Data'!G76))),'Data Summary'!CZ82="Yes"),100-OFFSET('Sanitation Data'!$G$4,0,10*ROW('Sanitation Data'!G76)),NA())</f>
        <v>#N/A</v>
      </c>
      <c r="AL82" s="526" t="e">
        <f ca="1">+IF(AND(ISNUMBER(OFFSET('Sanitation Data'!$G$6,0,10*ROW('Sanitation Data'!G76))),'Data Summary'!DA82="Yes"),OFFSET('Sanitation Data'!$G$6,0,10*ROW('Sanitation Data'!G76)),NA())</f>
        <v>#N/A</v>
      </c>
      <c r="AM82" s="526" t="e">
        <f ca="1">+IF(AND(ISNUMBER(OFFSET('Sanitation Data'!$G$10,0,10*ROW('Sanitation Data'!G76))),'Data Summary'!DB82="Yes"),OFFSET('Sanitation Data'!$G$10,0,10*ROW('Sanitation Data'!G76)),NA())</f>
        <v>#N/A</v>
      </c>
      <c r="AN82" s="526" t="e">
        <f ca="1">+IF(AND(ISNUMBER(OFFSET('Sanitation Data'!$G$11,0,10*ROW('Sanitation Data'!G76))),'Data Summary'!DC82="Yes"),OFFSET('Sanitation Data'!$G$11,0,10*ROW('Sanitation Data'!G76)),NA())</f>
        <v>#N/A</v>
      </c>
      <c r="AO82" s="526" t="e">
        <f ca="1">+IF(AND(ISNUMBER(OFFSET('Sanitation Data'!$G$12,0,10*ROW('Sanitation Data'!G76))),'Data Summary'!DD82="Yes"),OFFSET('Sanitation Data'!$G$12,0,10*ROW('Sanitation Data'!G76)),NA())</f>
        <v>#N/A</v>
      </c>
      <c r="AP82" s="526" t="e">
        <f ca="1">+IF(AND(ISNUMBER(OFFSET('Sanitation Data'!$H$4,0,10*ROW('Sanitation Data'!H76))),'Data Summary'!DE82="Yes"),100-OFFSET('Sanitation Data'!$H$4,0,10*ROW('Sanitation Data'!H76)),NA())</f>
        <v>#N/A</v>
      </c>
      <c r="AQ82" s="526" t="e">
        <f ca="1">+IF(AND(ISNUMBER(OFFSET('Sanitation Data'!$H$6,0,10*ROW('Sanitation Data'!H76))),'Data Summary'!DF82="Yes"),OFFSET('Sanitation Data'!$H$6,0,10*ROW('Sanitation Data'!H76)),NA())</f>
        <v>#N/A</v>
      </c>
      <c r="AR82" s="526" t="e">
        <f ca="1">+IF(AND(ISNUMBER(OFFSET('Sanitation Data'!$H$10,0,10*ROW('Sanitation Data'!H76))),'Data Summary'!DG82="Yes"),OFFSET('Sanitation Data'!$H$10,0,10*ROW('Sanitation Data'!H76)),NA())</f>
        <v>#N/A</v>
      </c>
      <c r="AS82" s="526" t="e">
        <f ca="1">+IF(AND(ISNUMBER(OFFSET('Sanitation Data'!$H$11,0,10*ROW('Sanitation Data'!H76))),'Data Summary'!DH82="Yes"),OFFSET('Sanitation Data'!$H$11,0,10*ROW('Sanitation Data'!H76)),NA())</f>
        <v>#N/A</v>
      </c>
      <c r="AT82" s="526" t="e">
        <f ca="1">+IF(AND(ISNUMBER(OFFSET('Sanitation Data'!$H$12,0,10*ROW('Sanitation Data'!H76))),'Data Summary'!DI82="Yes"),OFFSET('Sanitation Data'!$H$12,0,10*ROW('Sanitation Data'!H76)),NA())</f>
        <v>#N/A</v>
      </c>
      <c r="AU82" s="526" t="e">
        <f ca="1">+IF(AND(ISNUMBER(OFFSET('Sanitation Data'!$I$4,0,10*ROW('Sanitation Data'!I76))),'Data Summary'!DJ82="Yes"),100-OFFSET('Sanitation Data'!$I$4,0,10*ROW('Sanitation Data'!I76)),NA())</f>
        <v>#N/A</v>
      </c>
      <c r="AV82" s="526" t="e">
        <f ca="1">+IF(AND(ISNUMBER(OFFSET('Sanitation Data'!$I$6,0,10*ROW('Sanitation Data'!I76))),'Data Summary'!DK82="Yes"),OFFSET('Sanitation Data'!$I$6,0,10*ROW('Sanitation Data'!I76)),NA())</f>
        <v>#N/A</v>
      </c>
      <c r="AW82" s="526" t="e">
        <f ca="1">+IF(AND(ISNUMBER(OFFSET('Sanitation Data'!$I$10,0,10*ROW('Sanitation Data'!I76))),'Data Summary'!DL82="Yes"),OFFSET('Sanitation Data'!$I$10,0,10*ROW('Sanitation Data'!I76)),NA())</f>
        <v>#N/A</v>
      </c>
      <c r="AX82" s="526" t="e">
        <f ca="1">+IF(AND(ISNUMBER(OFFSET('Sanitation Data'!$I$11,0,10*ROW('Sanitation Data'!I76))),'Data Summary'!DM82="Yes"),OFFSET('Sanitation Data'!$I$11,0,10*ROW('Sanitation Data'!I76)),NA())</f>
        <v>#N/A</v>
      </c>
      <c r="AY82" s="526" t="e">
        <f ca="1">+IF(AND(ISNUMBER(OFFSET('Sanitation Data'!$I$12,0,10*ROW('Sanitation Data'!I76))),'Data Summary'!DN82="Yes"),OFFSET('Sanitation Data'!$I$12,0,10*ROW('Sanitation Data'!I76)),NA())</f>
        <v>#N/A</v>
      </c>
      <c r="AZ82" s="527" t="e">
        <f ca="1">+IF(AND(ISNUMBER(OFFSET('Hygiene Data'!$D$5,0,10*ROW('Hygiene Data'!D76))),'Data Summary'!DO82="Yes"),OFFSET('Hygiene Data'!$D$5,0,10*ROW('Hygiene Data'!D76)),NA())</f>
        <v>#N/A</v>
      </c>
      <c r="BA82" s="527" t="e">
        <f ca="1">+IF(AND(ISNUMBER(OFFSET('Hygiene Data'!$D$7,0,10*ROW('Hygiene Data'!D76))),'Data Summary'!DP82="Yes"),OFFSET('Hygiene Data'!$D$7,0,10*ROW('Hygiene Data'!D76)),NA())</f>
        <v>#N/A</v>
      </c>
      <c r="BB82" s="527" t="e">
        <f ca="1">+IF(AND(ISNUMBER(OFFSET('Hygiene Data'!$D$9,0,10*ROW('Hygiene Data'!D76))),'Data Summary'!DQ82="Yes"),OFFSET('Hygiene Data'!$D$9,0,10*ROW('Hygiene Data'!D76)),NA())</f>
        <v>#N/A</v>
      </c>
      <c r="BC82" s="527" t="e">
        <f ca="1">+IF(AND(ISNUMBER(OFFSET('Hygiene Data'!$E$5,0,10*ROW('Hygiene Data'!E76))),'Data Summary'!DR82="Yes"),OFFSET('Hygiene Data'!$E$5,0,10*ROW('Hygiene Data'!E76)),NA())</f>
        <v>#N/A</v>
      </c>
      <c r="BD82" s="527" t="e">
        <f ca="1">+IF(AND(ISNUMBER(OFFSET('Hygiene Data'!$E$7,0,10*ROW('Hygiene Data'!E76))),'Data Summary'!DS82="Yes"),OFFSET('Hygiene Data'!$E$7,0,10*ROW('Hygiene Data'!E76)),NA())</f>
        <v>#N/A</v>
      </c>
      <c r="BE82" s="527" t="e">
        <f ca="1">+IF(AND(ISNUMBER(OFFSET('Hygiene Data'!$E$9,0,10*ROW('Hygiene Data'!E76))),'Data Summary'!DT82="Yes"),OFFSET('Hygiene Data'!$E$9,0,10*ROW('Hygiene Data'!E76)),NA())</f>
        <v>#N/A</v>
      </c>
      <c r="BF82" s="527" t="e">
        <f ca="1">+IF(AND(ISNUMBER(OFFSET('Hygiene Data'!$F$5,0,10*ROW('Hygiene Data'!F76))),'Data Summary'!DU82="Yes"),OFFSET('Hygiene Data'!$F$5,0,10*ROW('Hygiene Data'!F76)),NA())</f>
        <v>#N/A</v>
      </c>
      <c r="BG82" s="527" t="e">
        <f ca="1">+IF(AND(ISNUMBER(OFFSET('Hygiene Data'!$F$7,0,10*ROW('Hygiene Data'!F76))),'Data Summary'!DV82="Yes"),OFFSET('Hygiene Data'!$F$7,0,10*ROW('Hygiene Data'!F76)),NA())</f>
        <v>#N/A</v>
      </c>
      <c r="BH82" s="527" t="e">
        <f ca="1">+IF(AND(ISNUMBER(OFFSET('Hygiene Data'!$F$9,0,10*ROW('Hygiene Data'!F76))),'Data Summary'!DW82="Yes"),OFFSET('Hygiene Data'!$F$9,0,10*ROW('Hygiene Data'!F76)),NA())</f>
        <v>#N/A</v>
      </c>
      <c r="BI82" s="527" t="e">
        <f ca="1">+IF(AND(ISNUMBER(OFFSET('Hygiene Data'!$G$5,0,10*ROW('Hygiene Data'!G76))),'Data Summary'!DX82="Yes"),OFFSET('Hygiene Data'!$G$5,0,10*ROW('Hygiene Data'!G76)),NA())</f>
        <v>#N/A</v>
      </c>
      <c r="BJ82" s="527" t="e">
        <f ca="1">+IF(AND(ISNUMBER(OFFSET('Hygiene Data'!$G$7,0,10*ROW('Hygiene Data'!G76))),'Data Summary'!DY82="Yes"),OFFSET('Hygiene Data'!$G$7,0,10*ROW('Hygiene Data'!G76)),NA())</f>
        <v>#N/A</v>
      </c>
      <c r="BK82" s="527" t="e">
        <f ca="1">+IF(AND(ISNUMBER(OFFSET('Hygiene Data'!$G$9,0,10*ROW('Hygiene Data'!G76))),'Data Summary'!DZ82="Yes"),OFFSET('Hygiene Data'!$G$9,0,10*ROW('Hygiene Data'!G76)),NA())</f>
        <v>#N/A</v>
      </c>
      <c r="BL82" s="527" t="e">
        <f ca="1">+IF(AND(ISNUMBER(OFFSET('Hygiene Data'!$H$5,0,10*ROW('Hygiene Data'!H76))),'Data Summary'!EA82="Yes"),OFFSET('Hygiene Data'!$H$5,0,10*ROW('Hygiene Data'!H76)),NA())</f>
        <v>#N/A</v>
      </c>
      <c r="BM82" s="527" t="e">
        <f ca="1">+IF(AND(ISNUMBER(OFFSET('Hygiene Data'!$H$7,0,10*ROW('Hygiene Data'!H76))),'Data Summary'!EB82="Yes"),OFFSET('Hygiene Data'!$H$7,0,10*ROW('Hygiene Data'!H76)),NA())</f>
        <v>#N/A</v>
      </c>
      <c r="BN82" s="527" t="e">
        <f ca="1">+IF(AND(ISNUMBER(OFFSET('Hygiene Data'!$H$9,0,10*ROW('Hygiene Data'!H76))),'Data Summary'!EC82="Yes"),OFFSET('Hygiene Data'!$H$9,0,10*ROW('Hygiene Data'!H76)),NA())</f>
        <v>#N/A</v>
      </c>
      <c r="BO82" s="527" t="e">
        <f ca="1">+IF(AND(ISNUMBER(OFFSET('Hygiene Data'!$I$5,0,10*ROW('Hygiene Data'!I76))),'Data Summary'!ED82="Yes"),OFFSET('Hygiene Data'!$I$5,0,10*ROW('Hygiene Data'!I76)),NA())</f>
        <v>#N/A</v>
      </c>
      <c r="BP82" s="527" t="e">
        <f ca="1">+IF(AND(ISNUMBER(OFFSET('Hygiene Data'!$I$7,0,10*ROW('Hygiene Data'!I76))),'Data Summary'!EE82="Yes"),OFFSET('Hygiene Data'!$I$7,0,10*ROW('Hygiene Data'!I76)),NA())</f>
        <v>#N/A</v>
      </c>
      <c r="BQ82" s="527" t="e">
        <f ca="1">+IF(AND(ISNUMBER(OFFSET('Hygiene Data'!$I$9,0,10*ROW('Hygiene Data'!I76))),'Data Summary'!EF82="Yes"),OFFSET('Hygiene Data'!$I$9,0,10*ROW('Hygiene Data'!I76)),NA())</f>
        <v>#N/A</v>
      </c>
    </row>
    <row r="83" spans="1:69" x14ac:dyDescent="0.25">
      <c r="A83" s="523" t="e">
        <f ca="1">+RIGHT('Data Summary'!A83,LEN('Data Summary'!A83)-9)</f>
        <v>#VALUE!</v>
      </c>
      <c r="B83" s="497" t="str">
        <f ca="1">+IF(ISTEXT('Data Summary'!B83),'Data Summary'!B83,"")</f>
        <v/>
      </c>
      <c r="C83" s="524" t="e">
        <f ca="1">+VALUE('Data Summary'!C83)</f>
        <v>#VALUE!</v>
      </c>
      <c r="D83" s="525" t="e">
        <f ca="1">+IF(AND(ISNUMBER(OFFSET('Water Data'!$D$4,0,10*ROW('Water Data'!D77))),'Data Summary'!BS83="Yes"),100-OFFSET('Water Data'!$D$4,0,10*ROW('Water Data'!D77)),NA())</f>
        <v>#N/A</v>
      </c>
      <c r="E83" s="525" t="e">
        <f ca="1">+IF(AND(ISNUMBER(OFFSET('Water Data'!$D$6,0,10*ROW('Water Data'!D77))),'Data Summary'!BT83="Yes"),OFFSET('Water Data'!$D$6,0,10*ROW('Water Data'!D77)),NA())</f>
        <v>#N/A</v>
      </c>
      <c r="F83" s="525" t="e">
        <f ca="1">+IF(AND(ISNUMBER(OFFSET('Water Data'!$D$9,0,10*ROW('Water Data'!D77))),'Data Summary'!BU83="Yes"),OFFSET('Water Data'!$D$9,0,10*ROW('Water Data'!D77)),NA())</f>
        <v>#N/A</v>
      </c>
      <c r="G83" s="525" t="e">
        <f ca="1">+IF(AND(ISNUMBER(OFFSET('Water Data'!$E$4,0,10*ROW('Water Data'!E77))),'Data Summary'!BV83="Yes"),100-OFFSET('Water Data'!$E$4,0,10*ROW('Water Data'!E77)),NA())</f>
        <v>#N/A</v>
      </c>
      <c r="H83" s="525" t="e">
        <f ca="1">+IF(AND(ISNUMBER(OFFSET('Water Data'!$E$6,0,10*ROW('Water Data'!E77))),'Data Summary'!BW83="Yes"),OFFSET('Water Data'!$E$6,0,10*ROW('Water Data'!E77)),NA())</f>
        <v>#N/A</v>
      </c>
      <c r="I83" s="525" t="e">
        <f ca="1">+IF(AND(ISNUMBER(OFFSET('Water Data'!$E$9,0,10*ROW('Water Data'!E77))),'Data Summary'!BX83="Yes"),OFFSET('Water Data'!$E$9,0,10*ROW('Water Data'!E77)),NA())</f>
        <v>#N/A</v>
      </c>
      <c r="J83" s="525" t="e">
        <f ca="1">+IF(AND(ISNUMBER(OFFSET('Water Data'!$F$4,0,10*ROW('Water Data'!F77))),'Data Summary'!BY83="Yes"),100-OFFSET('Water Data'!$F$4,0,10*ROW('Water Data'!F77)),NA())</f>
        <v>#N/A</v>
      </c>
      <c r="K83" s="525" t="e">
        <f ca="1">+IF(AND(ISNUMBER(OFFSET('Water Data'!$F$6,0,10*ROW('Water Data'!F77))),'Data Summary'!BZ83="Yes"),OFFSET('Water Data'!$F$6,0,10*ROW('Water Data'!F77)),NA())</f>
        <v>#N/A</v>
      </c>
      <c r="L83" s="525" t="e">
        <f ca="1">+IF(AND(ISNUMBER(OFFSET('Water Data'!$F$9,0,10*ROW('Water Data'!F77))),'Data Summary'!CA83="Yes"),OFFSET('Water Data'!$F$9,0,10*ROW('Water Data'!F77)),NA())</f>
        <v>#N/A</v>
      </c>
      <c r="M83" s="525" t="e">
        <f ca="1">+IF(AND(ISNUMBER(OFFSET('Water Data'!$G$4,0,10*ROW('Water Data'!G77))),'Data Summary'!CB83="Yes"),100-OFFSET('Water Data'!$G$4,0,10*ROW('Water Data'!G77)),NA())</f>
        <v>#N/A</v>
      </c>
      <c r="N83" s="525" t="e">
        <f ca="1">+IF(AND(ISNUMBER(OFFSET('Water Data'!$G$6,0,10*ROW('Water Data'!G77))),'Data Summary'!CC83="Yes"),OFFSET('Water Data'!$G$6,0,10*ROW('Water Data'!G77)),NA())</f>
        <v>#N/A</v>
      </c>
      <c r="O83" s="525" t="e">
        <f ca="1">+IF(AND(ISNUMBER(OFFSET('Water Data'!$G$9,0,10*ROW('Water Data'!G77))),'Data Summary'!CD83="Yes"),OFFSET('Water Data'!$G$9,0,10*ROW('Water Data'!G77)),NA())</f>
        <v>#N/A</v>
      </c>
      <c r="P83" s="525" t="e">
        <f ca="1">+IF(AND(ISNUMBER(OFFSET('Water Data'!$H$4,0,10*ROW('Water Data'!H77))),'Data Summary'!CE83="Yes"),100-OFFSET('Water Data'!$H$4,0,10*ROW('Water Data'!H77)),NA())</f>
        <v>#N/A</v>
      </c>
      <c r="Q83" s="525" t="e">
        <f ca="1">+IF(AND(ISNUMBER(OFFSET('Water Data'!$H$6,0,10*ROW('Water Data'!H77))),'Data Summary'!CF83="Yes"),OFFSET('Water Data'!$H$6,0,10*ROW('Water Data'!H77)),NA())</f>
        <v>#N/A</v>
      </c>
      <c r="R83" s="525" t="e">
        <f ca="1">+IF(AND(ISNUMBER(OFFSET('Water Data'!$H$9,0,10*ROW('Water Data'!H77))),'Data Summary'!CG83="Yes"),OFFSET('Water Data'!$H$9,0,10*ROW('Water Data'!H77)),NA())</f>
        <v>#N/A</v>
      </c>
      <c r="S83" s="525" t="e">
        <f ca="1">+IF(AND(ISNUMBER(OFFSET('Water Data'!$I$4,0,10*ROW('Water Data'!I77))),'Data Summary'!CH83="Yes"),100-OFFSET('Water Data'!$I$4,0,10*ROW('Water Data'!I77)),NA())</f>
        <v>#N/A</v>
      </c>
      <c r="T83" s="525" t="e">
        <f ca="1">+IF(AND(ISNUMBER(OFFSET('Water Data'!$I$6,0,10*ROW('Water Data'!I77))),'Data Summary'!CI83="Yes"),OFFSET('Water Data'!$I$6,0,10*ROW('Water Data'!I77)),NA())</f>
        <v>#N/A</v>
      </c>
      <c r="U83" s="525" t="e">
        <f ca="1">+IF(AND(ISNUMBER(OFFSET('Water Data'!$I$9,0,10*ROW('Water Data'!I77))),'Data Summary'!CJ83="Yes"),OFFSET('Water Data'!$I$9,0,10*ROW('Water Data'!I77)),NA())</f>
        <v>#N/A</v>
      </c>
      <c r="V83" s="526" t="e">
        <f ca="1">+IF(AND(ISNUMBER(OFFSET('Sanitation Data'!$D$4,0,10*ROW('Sanitation Data'!D77))),'Data Summary'!CK83="Yes"),100-OFFSET('Sanitation Data'!$D$4,0,10*ROW('Sanitation Data'!D77)),NA())</f>
        <v>#N/A</v>
      </c>
      <c r="W83" s="526" t="e">
        <f ca="1">+IF(AND(ISNUMBER(OFFSET('Sanitation Data'!$D$6,0,10*ROW('Sanitation Data'!D77))),'Data Summary'!CL83="Yes"),OFFSET('Sanitation Data'!$D$6,0,10*ROW('Sanitation Data'!D77)),NA())</f>
        <v>#N/A</v>
      </c>
      <c r="X83" s="526" t="e">
        <f ca="1">+IF(AND(ISNUMBER(OFFSET('Sanitation Data'!$D$10,0,10*ROW('Sanitation Data'!D77))),'Data Summary'!CM83="Yes"),OFFSET('Sanitation Data'!$D$10,0,10*ROW('Sanitation Data'!D77)),NA())</f>
        <v>#N/A</v>
      </c>
      <c r="Y83" s="526" t="e">
        <f ca="1">+IF(AND(ISNUMBER(OFFSET('Sanitation Data'!$D$11,0,10*ROW('Sanitation Data'!D77))),'Data Summary'!CN83="Yes"),OFFSET('Sanitation Data'!$D$11,0,10*ROW('Sanitation Data'!D77)),NA())</f>
        <v>#N/A</v>
      </c>
      <c r="Z83" s="526" t="e">
        <f ca="1">+IF(AND(ISNUMBER(OFFSET('Sanitation Data'!$D$12,0,10*ROW('Sanitation Data'!D77))),'Data Summary'!CO83="Yes"),OFFSET('Sanitation Data'!$D$12,0,10*ROW('Sanitation Data'!D77)),NA())</f>
        <v>#N/A</v>
      </c>
      <c r="AA83" s="526" t="e">
        <f ca="1">+IF(AND(ISNUMBER(OFFSET('Sanitation Data'!$E$4,0,10*ROW('Sanitation Data'!E77))),'Data Summary'!CP83="Yes"),100-OFFSET('Sanitation Data'!$E$4,0,10*ROW('Sanitation Data'!E77)),NA())</f>
        <v>#N/A</v>
      </c>
      <c r="AB83" s="526" t="e">
        <f ca="1">+IF(AND(ISNUMBER(OFFSET('Sanitation Data'!$E$6,0,10*ROW('Sanitation Data'!E77))),'Data Summary'!CQ83="Yes"),OFFSET('Sanitation Data'!$E$6,0,10*ROW('Sanitation Data'!E77)),NA())</f>
        <v>#N/A</v>
      </c>
      <c r="AC83" s="526" t="e">
        <f ca="1">+IF(AND(ISNUMBER(OFFSET('Sanitation Data'!$E$10,0,10*ROW('Sanitation Data'!E77))),'Data Summary'!CR83="Yes"),OFFSET('Sanitation Data'!$E$10,0,10*ROW('Sanitation Data'!E77)),NA())</f>
        <v>#N/A</v>
      </c>
      <c r="AD83" s="526" t="e">
        <f ca="1">+IF(AND(ISNUMBER(OFFSET('Sanitation Data'!$E$11,0,10*ROW('Sanitation Data'!E77))),'Data Summary'!CS83="Yes"),OFFSET('Sanitation Data'!$E$11,0,10*ROW('Sanitation Data'!E77)),NA())</f>
        <v>#N/A</v>
      </c>
      <c r="AE83" s="526" t="e">
        <f ca="1">+IF(AND(ISNUMBER(OFFSET('Sanitation Data'!$E$12,0,10*ROW('Sanitation Data'!E77))),'Data Summary'!CT83="Yes"),OFFSET('Sanitation Data'!$E$12,0,10*ROW('Sanitation Data'!E77)),NA())</f>
        <v>#N/A</v>
      </c>
      <c r="AF83" s="526" t="e">
        <f ca="1">+IF(AND(ISNUMBER(OFFSET('Sanitation Data'!$F$4,0,10*ROW('Sanitation Data'!F77))),'Data Summary'!CU83="Yes"),100-OFFSET('Sanitation Data'!$F$4,0,10*ROW('Sanitation Data'!F77)),NA())</f>
        <v>#N/A</v>
      </c>
      <c r="AG83" s="526" t="e">
        <f ca="1">+IF(AND(ISNUMBER(OFFSET('Sanitation Data'!$F$6,0,10*ROW('Sanitation Data'!F77))),'Data Summary'!CV83="Yes"),OFFSET('Sanitation Data'!$F$6,0,10*ROW('Sanitation Data'!F77)),NA())</f>
        <v>#N/A</v>
      </c>
      <c r="AH83" s="526" t="e">
        <f ca="1">+IF(AND(ISNUMBER(OFFSET('Sanitation Data'!$F$10,0,10*ROW('Sanitation Data'!F77))),'Data Summary'!CW83="Yes"),OFFSET('Sanitation Data'!$F$10,0,10*ROW('Sanitation Data'!F77)),NA())</f>
        <v>#N/A</v>
      </c>
      <c r="AI83" s="526" t="e">
        <f ca="1">+IF(AND(ISNUMBER(OFFSET('Sanitation Data'!$F$11,0,10*ROW('Sanitation Data'!F77))),'Data Summary'!CX83="Yes"),OFFSET('Sanitation Data'!$F$11,0,10*ROW('Sanitation Data'!F77)),NA())</f>
        <v>#N/A</v>
      </c>
      <c r="AJ83" s="526" t="e">
        <f ca="1">+IF(AND(ISNUMBER(OFFSET('Sanitation Data'!$F$12,0,10*ROW('Sanitation Data'!F77))),'Data Summary'!CY83="Yes"),OFFSET('Sanitation Data'!$F$12,0,10*ROW('Sanitation Data'!F77)),NA())</f>
        <v>#N/A</v>
      </c>
      <c r="AK83" s="526" t="e">
        <f ca="1">+IF(AND(ISNUMBER(OFFSET('Sanitation Data'!$G$4,0,10*ROW('Sanitation Data'!G77))),'Data Summary'!CZ83="Yes"),100-OFFSET('Sanitation Data'!$G$4,0,10*ROW('Sanitation Data'!G77)),NA())</f>
        <v>#N/A</v>
      </c>
      <c r="AL83" s="526" t="e">
        <f ca="1">+IF(AND(ISNUMBER(OFFSET('Sanitation Data'!$G$6,0,10*ROW('Sanitation Data'!G77))),'Data Summary'!DA83="Yes"),OFFSET('Sanitation Data'!$G$6,0,10*ROW('Sanitation Data'!G77)),NA())</f>
        <v>#N/A</v>
      </c>
      <c r="AM83" s="526" t="e">
        <f ca="1">+IF(AND(ISNUMBER(OFFSET('Sanitation Data'!$G$10,0,10*ROW('Sanitation Data'!G77))),'Data Summary'!DB83="Yes"),OFFSET('Sanitation Data'!$G$10,0,10*ROW('Sanitation Data'!G77)),NA())</f>
        <v>#N/A</v>
      </c>
      <c r="AN83" s="526" t="e">
        <f ca="1">+IF(AND(ISNUMBER(OFFSET('Sanitation Data'!$G$11,0,10*ROW('Sanitation Data'!G77))),'Data Summary'!DC83="Yes"),OFFSET('Sanitation Data'!$G$11,0,10*ROW('Sanitation Data'!G77)),NA())</f>
        <v>#N/A</v>
      </c>
      <c r="AO83" s="526" t="e">
        <f ca="1">+IF(AND(ISNUMBER(OFFSET('Sanitation Data'!$G$12,0,10*ROW('Sanitation Data'!G77))),'Data Summary'!DD83="Yes"),OFFSET('Sanitation Data'!$G$12,0,10*ROW('Sanitation Data'!G77)),NA())</f>
        <v>#N/A</v>
      </c>
      <c r="AP83" s="526" t="e">
        <f ca="1">+IF(AND(ISNUMBER(OFFSET('Sanitation Data'!$H$4,0,10*ROW('Sanitation Data'!H77))),'Data Summary'!DE83="Yes"),100-OFFSET('Sanitation Data'!$H$4,0,10*ROW('Sanitation Data'!H77)),NA())</f>
        <v>#N/A</v>
      </c>
      <c r="AQ83" s="526" t="e">
        <f ca="1">+IF(AND(ISNUMBER(OFFSET('Sanitation Data'!$H$6,0,10*ROW('Sanitation Data'!H77))),'Data Summary'!DF83="Yes"),OFFSET('Sanitation Data'!$H$6,0,10*ROW('Sanitation Data'!H77)),NA())</f>
        <v>#N/A</v>
      </c>
      <c r="AR83" s="526" t="e">
        <f ca="1">+IF(AND(ISNUMBER(OFFSET('Sanitation Data'!$H$10,0,10*ROW('Sanitation Data'!H77))),'Data Summary'!DG83="Yes"),OFFSET('Sanitation Data'!$H$10,0,10*ROW('Sanitation Data'!H77)),NA())</f>
        <v>#N/A</v>
      </c>
      <c r="AS83" s="526" t="e">
        <f ca="1">+IF(AND(ISNUMBER(OFFSET('Sanitation Data'!$H$11,0,10*ROW('Sanitation Data'!H77))),'Data Summary'!DH83="Yes"),OFFSET('Sanitation Data'!$H$11,0,10*ROW('Sanitation Data'!H77)),NA())</f>
        <v>#N/A</v>
      </c>
      <c r="AT83" s="526" t="e">
        <f ca="1">+IF(AND(ISNUMBER(OFFSET('Sanitation Data'!$H$12,0,10*ROW('Sanitation Data'!H77))),'Data Summary'!DI83="Yes"),OFFSET('Sanitation Data'!$H$12,0,10*ROW('Sanitation Data'!H77)),NA())</f>
        <v>#N/A</v>
      </c>
      <c r="AU83" s="526" t="e">
        <f ca="1">+IF(AND(ISNUMBER(OFFSET('Sanitation Data'!$I$4,0,10*ROW('Sanitation Data'!I77))),'Data Summary'!DJ83="Yes"),100-OFFSET('Sanitation Data'!$I$4,0,10*ROW('Sanitation Data'!I77)),NA())</f>
        <v>#N/A</v>
      </c>
      <c r="AV83" s="526" t="e">
        <f ca="1">+IF(AND(ISNUMBER(OFFSET('Sanitation Data'!$I$6,0,10*ROW('Sanitation Data'!I77))),'Data Summary'!DK83="Yes"),OFFSET('Sanitation Data'!$I$6,0,10*ROW('Sanitation Data'!I77)),NA())</f>
        <v>#N/A</v>
      </c>
      <c r="AW83" s="526" t="e">
        <f ca="1">+IF(AND(ISNUMBER(OFFSET('Sanitation Data'!$I$10,0,10*ROW('Sanitation Data'!I77))),'Data Summary'!DL83="Yes"),OFFSET('Sanitation Data'!$I$10,0,10*ROW('Sanitation Data'!I77)),NA())</f>
        <v>#N/A</v>
      </c>
      <c r="AX83" s="526" t="e">
        <f ca="1">+IF(AND(ISNUMBER(OFFSET('Sanitation Data'!$I$11,0,10*ROW('Sanitation Data'!I77))),'Data Summary'!DM83="Yes"),OFFSET('Sanitation Data'!$I$11,0,10*ROW('Sanitation Data'!I77)),NA())</f>
        <v>#N/A</v>
      </c>
      <c r="AY83" s="526" t="e">
        <f ca="1">+IF(AND(ISNUMBER(OFFSET('Sanitation Data'!$I$12,0,10*ROW('Sanitation Data'!I77))),'Data Summary'!DN83="Yes"),OFFSET('Sanitation Data'!$I$12,0,10*ROW('Sanitation Data'!I77)),NA())</f>
        <v>#N/A</v>
      </c>
      <c r="AZ83" s="527" t="e">
        <f ca="1">+IF(AND(ISNUMBER(OFFSET('Hygiene Data'!$D$5,0,10*ROW('Hygiene Data'!D77))),'Data Summary'!DO83="Yes"),OFFSET('Hygiene Data'!$D$5,0,10*ROW('Hygiene Data'!D77)),NA())</f>
        <v>#N/A</v>
      </c>
      <c r="BA83" s="527" t="e">
        <f ca="1">+IF(AND(ISNUMBER(OFFSET('Hygiene Data'!$D$7,0,10*ROW('Hygiene Data'!D77))),'Data Summary'!DP83="Yes"),OFFSET('Hygiene Data'!$D$7,0,10*ROW('Hygiene Data'!D77)),NA())</f>
        <v>#N/A</v>
      </c>
      <c r="BB83" s="527" t="e">
        <f ca="1">+IF(AND(ISNUMBER(OFFSET('Hygiene Data'!$D$9,0,10*ROW('Hygiene Data'!D77))),'Data Summary'!DQ83="Yes"),OFFSET('Hygiene Data'!$D$9,0,10*ROW('Hygiene Data'!D77)),NA())</f>
        <v>#N/A</v>
      </c>
      <c r="BC83" s="527" t="e">
        <f ca="1">+IF(AND(ISNUMBER(OFFSET('Hygiene Data'!$E$5,0,10*ROW('Hygiene Data'!E77))),'Data Summary'!DR83="Yes"),OFFSET('Hygiene Data'!$E$5,0,10*ROW('Hygiene Data'!E77)),NA())</f>
        <v>#N/A</v>
      </c>
      <c r="BD83" s="527" t="e">
        <f ca="1">+IF(AND(ISNUMBER(OFFSET('Hygiene Data'!$E$7,0,10*ROW('Hygiene Data'!E77))),'Data Summary'!DS83="Yes"),OFFSET('Hygiene Data'!$E$7,0,10*ROW('Hygiene Data'!E77)),NA())</f>
        <v>#N/A</v>
      </c>
      <c r="BE83" s="527" t="e">
        <f ca="1">+IF(AND(ISNUMBER(OFFSET('Hygiene Data'!$E$9,0,10*ROW('Hygiene Data'!E77))),'Data Summary'!DT83="Yes"),OFFSET('Hygiene Data'!$E$9,0,10*ROW('Hygiene Data'!E77)),NA())</f>
        <v>#N/A</v>
      </c>
      <c r="BF83" s="527" t="e">
        <f ca="1">+IF(AND(ISNUMBER(OFFSET('Hygiene Data'!$F$5,0,10*ROW('Hygiene Data'!F77))),'Data Summary'!DU83="Yes"),OFFSET('Hygiene Data'!$F$5,0,10*ROW('Hygiene Data'!F77)),NA())</f>
        <v>#N/A</v>
      </c>
      <c r="BG83" s="527" t="e">
        <f ca="1">+IF(AND(ISNUMBER(OFFSET('Hygiene Data'!$F$7,0,10*ROW('Hygiene Data'!F77))),'Data Summary'!DV83="Yes"),OFFSET('Hygiene Data'!$F$7,0,10*ROW('Hygiene Data'!F77)),NA())</f>
        <v>#N/A</v>
      </c>
      <c r="BH83" s="527" t="e">
        <f ca="1">+IF(AND(ISNUMBER(OFFSET('Hygiene Data'!$F$9,0,10*ROW('Hygiene Data'!F77))),'Data Summary'!DW83="Yes"),OFFSET('Hygiene Data'!$F$9,0,10*ROW('Hygiene Data'!F77)),NA())</f>
        <v>#N/A</v>
      </c>
      <c r="BI83" s="527" t="e">
        <f ca="1">+IF(AND(ISNUMBER(OFFSET('Hygiene Data'!$G$5,0,10*ROW('Hygiene Data'!G77))),'Data Summary'!DX83="Yes"),OFFSET('Hygiene Data'!$G$5,0,10*ROW('Hygiene Data'!G77)),NA())</f>
        <v>#N/A</v>
      </c>
      <c r="BJ83" s="527" t="e">
        <f ca="1">+IF(AND(ISNUMBER(OFFSET('Hygiene Data'!$G$7,0,10*ROW('Hygiene Data'!G77))),'Data Summary'!DY83="Yes"),OFFSET('Hygiene Data'!$G$7,0,10*ROW('Hygiene Data'!G77)),NA())</f>
        <v>#N/A</v>
      </c>
      <c r="BK83" s="527" t="e">
        <f ca="1">+IF(AND(ISNUMBER(OFFSET('Hygiene Data'!$G$9,0,10*ROW('Hygiene Data'!G77))),'Data Summary'!DZ83="Yes"),OFFSET('Hygiene Data'!$G$9,0,10*ROW('Hygiene Data'!G77)),NA())</f>
        <v>#N/A</v>
      </c>
      <c r="BL83" s="527" t="e">
        <f ca="1">+IF(AND(ISNUMBER(OFFSET('Hygiene Data'!$H$5,0,10*ROW('Hygiene Data'!H77))),'Data Summary'!EA83="Yes"),OFFSET('Hygiene Data'!$H$5,0,10*ROW('Hygiene Data'!H77)),NA())</f>
        <v>#N/A</v>
      </c>
      <c r="BM83" s="527" t="e">
        <f ca="1">+IF(AND(ISNUMBER(OFFSET('Hygiene Data'!$H$7,0,10*ROW('Hygiene Data'!H77))),'Data Summary'!EB83="Yes"),OFFSET('Hygiene Data'!$H$7,0,10*ROW('Hygiene Data'!H77)),NA())</f>
        <v>#N/A</v>
      </c>
      <c r="BN83" s="527" t="e">
        <f ca="1">+IF(AND(ISNUMBER(OFFSET('Hygiene Data'!$H$9,0,10*ROW('Hygiene Data'!H77))),'Data Summary'!EC83="Yes"),OFFSET('Hygiene Data'!$H$9,0,10*ROW('Hygiene Data'!H77)),NA())</f>
        <v>#N/A</v>
      </c>
      <c r="BO83" s="527" t="e">
        <f ca="1">+IF(AND(ISNUMBER(OFFSET('Hygiene Data'!$I$5,0,10*ROW('Hygiene Data'!I77))),'Data Summary'!ED83="Yes"),OFFSET('Hygiene Data'!$I$5,0,10*ROW('Hygiene Data'!I77)),NA())</f>
        <v>#N/A</v>
      </c>
      <c r="BP83" s="527" t="e">
        <f ca="1">+IF(AND(ISNUMBER(OFFSET('Hygiene Data'!$I$7,0,10*ROW('Hygiene Data'!I77))),'Data Summary'!EE83="Yes"),OFFSET('Hygiene Data'!$I$7,0,10*ROW('Hygiene Data'!I77)),NA())</f>
        <v>#N/A</v>
      </c>
      <c r="BQ83" s="527" t="e">
        <f ca="1">+IF(AND(ISNUMBER(OFFSET('Hygiene Data'!$I$9,0,10*ROW('Hygiene Data'!I77))),'Data Summary'!EF83="Yes"),OFFSET('Hygiene Data'!$I$9,0,10*ROW('Hygiene Data'!I77)),NA())</f>
        <v>#N/A</v>
      </c>
    </row>
    <row r="84" spans="1:69" x14ac:dyDescent="0.25">
      <c r="A84" s="523" t="e">
        <f ca="1">+RIGHT('Data Summary'!A84,LEN('Data Summary'!A84)-9)</f>
        <v>#VALUE!</v>
      </c>
      <c r="B84" s="497" t="str">
        <f ca="1">+IF(ISTEXT('Data Summary'!B84),'Data Summary'!B84,"")</f>
        <v/>
      </c>
      <c r="C84" s="524" t="e">
        <f ca="1">+VALUE('Data Summary'!C84)</f>
        <v>#VALUE!</v>
      </c>
      <c r="D84" s="525" t="e">
        <f ca="1">+IF(AND(ISNUMBER(OFFSET('Water Data'!$D$4,0,10*ROW('Water Data'!D78))),'Data Summary'!BS84="Yes"),100-OFFSET('Water Data'!$D$4,0,10*ROW('Water Data'!D78)),NA())</f>
        <v>#N/A</v>
      </c>
      <c r="E84" s="525" t="e">
        <f ca="1">+IF(AND(ISNUMBER(OFFSET('Water Data'!$D$6,0,10*ROW('Water Data'!D78))),'Data Summary'!BT84="Yes"),OFFSET('Water Data'!$D$6,0,10*ROW('Water Data'!D78)),NA())</f>
        <v>#N/A</v>
      </c>
      <c r="F84" s="525" t="e">
        <f ca="1">+IF(AND(ISNUMBER(OFFSET('Water Data'!$D$9,0,10*ROW('Water Data'!D78))),'Data Summary'!BU84="Yes"),OFFSET('Water Data'!$D$9,0,10*ROW('Water Data'!D78)),NA())</f>
        <v>#N/A</v>
      </c>
      <c r="G84" s="525" t="e">
        <f ca="1">+IF(AND(ISNUMBER(OFFSET('Water Data'!$E$4,0,10*ROW('Water Data'!E78))),'Data Summary'!BV84="Yes"),100-OFFSET('Water Data'!$E$4,0,10*ROW('Water Data'!E78)),NA())</f>
        <v>#N/A</v>
      </c>
      <c r="H84" s="525" t="e">
        <f ca="1">+IF(AND(ISNUMBER(OFFSET('Water Data'!$E$6,0,10*ROW('Water Data'!E78))),'Data Summary'!BW84="Yes"),OFFSET('Water Data'!$E$6,0,10*ROW('Water Data'!E78)),NA())</f>
        <v>#N/A</v>
      </c>
      <c r="I84" s="525" t="e">
        <f ca="1">+IF(AND(ISNUMBER(OFFSET('Water Data'!$E$9,0,10*ROW('Water Data'!E78))),'Data Summary'!BX84="Yes"),OFFSET('Water Data'!$E$9,0,10*ROW('Water Data'!E78)),NA())</f>
        <v>#N/A</v>
      </c>
      <c r="J84" s="525" t="e">
        <f ca="1">+IF(AND(ISNUMBER(OFFSET('Water Data'!$F$4,0,10*ROW('Water Data'!F78))),'Data Summary'!BY84="Yes"),100-OFFSET('Water Data'!$F$4,0,10*ROW('Water Data'!F78)),NA())</f>
        <v>#N/A</v>
      </c>
      <c r="K84" s="525" t="e">
        <f ca="1">+IF(AND(ISNUMBER(OFFSET('Water Data'!$F$6,0,10*ROW('Water Data'!F78))),'Data Summary'!BZ84="Yes"),OFFSET('Water Data'!$F$6,0,10*ROW('Water Data'!F78)),NA())</f>
        <v>#N/A</v>
      </c>
      <c r="L84" s="525" t="e">
        <f ca="1">+IF(AND(ISNUMBER(OFFSET('Water Data'!$F$9,0,10*ROW('Water Data'!F78))),'Data Summary'!CA84="Yes"),OFFSET('Water Data'!$F$9,0,10*ROW('Water Data'!F78)),NA())</f>
        <v>#N/A</v>
      </c>
      <c r="M84" s="525" t="e">
        <f ca="1">+IF(AND(ISNUMBER(OFFSET('Water Data'!$G$4,0,10*ROW('Water Data'!G78))),'Data Summary'!CB84="Yes"),100-OFFSET('Water Data'!$G$4,0,10*ROW('Water Data'!G78)),NA())</f>
        <v>#N/A</v>
      </c>
      <c r="N84" s="525" t="e">
        <f ca="1">+IF(AND(ISNUMBER(OFFSET('Water Data'!$G$6,0,10*ROW('Water Data'!G78))),'Data Summary'!CC84="Yes"),OFFSET('Water Data'!$G$6,0,10*ROW('Water Data'!G78)),NA())</f>
        <v>#N/A</v>
      </c>
      <c r="O84" s="525" t="e">
        <f ca="1">+IF(AND(ISNUMBER(OFFSET('Water Data'!$G$9,0,10*ROW('Water Data'!G78))),'Data Summary'!CD84="Yes"),OFFSET('Water Data'!$G$9,0,10*ROW('Water Data'!G78)),NA())</f>
        <v>#N/A</v>
      </c>
      <c r="P84" s="525" t="e">
        <f ca="1">+IF(AND(ISNUMBER(OFFSET('Water Data'!$H$4,0,10*ROW('Water Data'!H78))),'Data Summary'!CE84="Yes"),100-OFFSET('Water Data'!$H$4,0,10*ROW('Water Data'!H78)),NA())</f>
        <v>#N/A</v>
      </c>
      <c r="Q84" s="525" t="e">
        <f ca="1">+IF(AND(ISNUMBER(OFFSET('Water Data'!$H$6,0,10*ROW('Water Data'!H78))),'Data Summary'!CF84="Yes"),OFFSET('Water Data'!$H$6,0,10*ROW('Water Data'!H78)),NA())</f>
        <v>#N/A</v>
      </c>
      <c r="R84" s="525" t="e">
        <f ca="1">+IF(AND(ISNUMBER(OFFSET('Water Data'!$H$9,0,10*ROW('Water Data'!H78))),'Data Summary'!CG84="Yes"),OFFSET('Water Data'!$H$9,0,10*ROW('Water Data'!H78)),NA())</f>
        <v>#N/A</v>
      </c>
      <c r="S84" s="525" t="e">
        <f ca="1">+IF(AND(ISNUMBER(OFFSET('Water Data'!$I$4,0,10*ROW('Water Data'!I78))),'Data Summary'!CH84="Yes"),100-OFFSET('Water Data'!$I$4,0,10*ROW('Water Data'!I78)),NA())</f>
        <v>#N/A</v>
      </c>
      <c r="T84" s="525" t="e">
        <f ca="1">+IF(AND(ISNUMBER(OFFSET('Water Data'!$I$6,0,10*ROW('Water Data'!I78))),'Data Summary'!CI84="Yes"),OFFSET('Water Data'!$I$6,0,10*ROW('Water Data'!I78)),NA())</f>
        <v>#N/A</v>
      </c>
      <c r="U84" s="525" t="e">
        <f ca="1">+IF(AND(ISNUMBER(OFFSET('Water Data'!$I$9,0,10*ROW('Water Data'!I78))),'Data Summary'!CJ84="Yes"),OFFSET('Water Data'!$I$9,0,10*ROW('Water Data'!I78)),NA())</f>
        <v>#N/A</v>
      </c>
      <c r="V84" s="526" t="e">
        <f ca="1">+IF(AND(ISNUMBER(OFFSET('Sanitation Data'!$D$4,0,10*ROW('Sanitation Data'!D78))),'Data Summary'!CK84="Yes"),100-OFFSET('Sanitation Data'!$D$4,0,10*ROW('Sanitation Data'!D78)),NA())</f>
        <v>#N/A</v>
      </c>
      <c r="W84" s="526" t="e">
        <f ca="1">+IF(AND(ISNUMBER(OFFSET('Sanitation Data'!$D$6,0,10*ROW('Sanitation Data'!D78))),'Data Summary'!CL84="Yes"),OFFSET('Sanitation Data'!$D$6,0,10*ROW('Sanitation Data'!D78)),NA())</f>
        <v>#N/A</v>
      </c>
      <c r="X84" s="526" t="e">
        <f ca="1">+IF(AND(ISNUMBER(OFFSET('Sanitation Data'!$D$10,0,10*ROW('Sanitation Data'!D78))),'Data Summary'!CM84="Yes"),OFFSET('Sanitation Data'!$D$10,0,10*ROW('Sanitation Data'!D78)),NA())</f>
        <v>#N/A</v>
      </c>
      <c r="Y84" s="526" t="e">
        <f ca="1">+IF(AND(ISNUMBER(OFFSET('Sanitation Data'!$D$11,0,10*ROW('Sanitation Data'!D78))),'Data Summary'!CN84="Yes"),OFFSET('Sanitation Data'!$D$11,0,10*ROW('Sanitation Data'!D78)),NA())</f>
        <v>#N/A</v>
      </c>
      <c r="Z84" s="526" t="e">
        <f ca="1">+IF(AND(ISNUMBER(OFFSET('Sanitation Data'!$D$12,0,10*ROW('Sanitation Data'!D78))),'Data Summary'!CO84="Yes"),OFFSET('Sanitation Data'!$D$12,0,10*ROW('Sanitation Data'!D78)),NA())</f>
        <v>#N/A</v>
      </c>
      <c r="AA84" s="526" t="e">
        <f ca="1">+IF(AND(ISNUMBER(OFFSET('Sanitation Data'!$E$4,0,10*ROW('Sanitation Data'!E78))),'Data Summary'!CP84="Yes"),100-OFFSET('Sanitation Data'!$E$4,0,10*ROW('Sanitation Data'!E78)),NA())</f>
        <v>#N/A</v>
      </c>
      <c r="AB84" s="526" t="e">
        <f ca="1">+IF(AND(ISNUMBER(OFFSET('Sanitation Data'!$E$6,0,10*ROW('Sanitation Data'!E78))),'Data Summary'!CQ84="Yes"),OFFSET('Sanitation Data'!$E$6,0,10*ROW('Sanitation Data'!E78)),NA())</f>
        <v>#N/A</v>
      </c>
      <c r="AC84" s="526" t="e">
        <f ca="1">+IF(AND(ISNUMBER(OFFSET('Sanitation Data'!$E$10,0,10*ROW('Sanitation Data'!E78))),'Data Summary'!CR84="Yes"),OFFSET('Sanitation Data'!$E$10,0,10*ROW('Sanitation Data'!E78)),NA())</f>
        <v>#N/A</v>
      </c>
      <c r="AD84" s="526" t="e">
        <f ca="1">+IF(AND(ISNUMBER(OFFSET('Sanitation Data'!$E$11,0,10*ROW('Sanitation Data'!E78))),'Data Summary'!CS84="Yes"),OFFSET('Sanitation Data'!$E$11,0,10*ROW('Sanitation Data'!E78)),NA())</f>
        <v>#N/A</v>
      </c>
      <c r="AE84" s="526" t="e">
        <f ca="1">+IF(AND(ISNUMBER(OFFSET('Sanitation Data'!$E$12,0,10*ROW('Sanitation Data'!E78))),'Data Summary'!CT84="Yes"),OFFSET('Sanitation Data'!$E$12,0,10*ROW('Sanitation Data'!E78)),NA())</f>
        <v>#N/A</v>
      </c>
      <c r="AF84" s="526" t="e">
        <f ca="1">+IF(AND(ISNUMBER(OFFSET('Sanitation Data'!$F$4,0,10*ROW('Sanitation Data'!F78))),'Data Summary'!CU84="Yes"),100-OFFSET('Sanitation Data'!$F$4,0,10*ROW('Sanitation Data'!F78)),NA())</f>
        <v>#N/A</v>
      </c>
      <c r="AG84" s="526" t="e">
        <f ca="1">+IF(AND(ISNUMBER(OFFSET('Sanitation Data'!$F$6,0,10*ROW('Sanitation Data'!F78))),'Data Summary'!CV84="Yes"),OFFSET('Sanitation Data'!$F$6,0,10*ROW('Sanitation Data'!F78)),NA())</f>
        <v>#N/A</v>
      </c>
      <c r="AH84" s="526" t="e">
        <f ca="1">+IF(AND(ISNUMBER(OFFSET('Sanitation Data'!$F$10,0,10*ROW('Sanitation Data'!F78))),'Data Summary'!CW84="Yes"),OFFSET('Sanitation Data'!$F$10,0,10*ROW('Sanitation Data'!F78)),NA())</f>
        <v>#N/A</v>
      </c>
      <c r="AI84" s="526" t="e">
        <f ca="1">+IF(AND(ISNUMBER(OFFSET('Sanitation Data'!$F$11,0,10*ROW('Sanitation Data'!F78))),'Data Summary'!CX84="Yes"),OFFSET('Sanitation Data'!$F$11,0,10*ROW('Sanitation Data'!F78)),NA())</f>
        <v>#N/A</v>
      </c>
      <c r="AJ84" s="526" t="e">
        <f ca="1">+IF(AND(ISNUMBER(OFFSET('Sanitation Data'!$F$12,0,10*ROW('Sanitation Data'!F78))),'Data Summary'!CY84="Yes"),OFFSET('Sanitation Data'!$F$12,0,10*ROW('Sanitation Data'!F78)),NA())</f>
        <v>#N/A</v>
      </c>
      <c r="AK84" s="526" t="e">
        <f ca="1">+IF(AND(ISNUMBER(OFFSET('Sanitation Data'!$G$4,0,10*ROW('Sanitation Data'!G78))),'Data Summary'!CZ84="Yes"),100-OFFSET('Sanitation Data'!$G$4,0,10*ROW('Sanitation Data'!G78)),NA())</f>
        <v>#N/A</v>
      </c>
      <c r="AL84" s="526" t="e">
        <f ca="1">+IF(AND(ISNUMBER(OFFSET('Sanitation Data'!$G$6,0,10*ROW('Sanitation Data'!G78))),'Data Summary'!DA84="Yes"),OFFSET('Sanitation Data'!$G$6,0,10*ROW('Sanitation Data'!G78)),NA())</f>
        <v>#N/A</v>
      </c>
      <c r="AM84" s="526" t="e">
        <f ca="1">+IF(AND(ISNUMBER(OFFSET('Sanitation Data'!$G$10,0,10*ROW('Sanitation Data'!G78))),'Data Summary'!DB84="Yes"),OFFSET('Sanitation Data'!$G$10,0,10*ROW('Sanitation Data'!G78)),NA())</f>
        <v>#N/A</v>
      </c>
      <c r="AN84" s="526" t="e">
        <f ca="1">+IF(AND(ISNUMBER(OFFSET('Sanitation Data'!$G$11,0,10*ROW('Sanitation Data'!G78))),'Data Summary'!DC84="Yes"),OFFSET('Sanitation Data'!$G$11,0,10*ROW('Sanitation Data'!G78)),NA())</f>
        <v>#N/A</v>
      </c>
      <c r="AO84" s="526" t="e">
        <f ca="1">+IF(AND(ISNUMBER(OFFSET('Sanitation Data'!$G$12,0,10*ROW('Sanitation Data'!G78))),'Data Summary'!DD84="Yes"),OFFSET('Sanitation Data'!$G$12,0,10*ROW('Sanitation Data'!G78)),NA())</f>
        <v>#N/A</v>
      </c>
      <c r="AP84" s="526" t="e">
        <f ca="1">+IF(AND(ISNUMBER(OFFSET('Sanitation Data'!$H$4,0,10*ROW('Sanitation Data'!H78))),'Data Summary'!DE84="Yes"),100-OFFSET('Sanitation Data'!$H$4,0,10*ROW('Sanitation Data'!H78)),NA())</f>
        <v>#N/A</v>
      </c>
      <c r="AQ84" s="526" t="e">
        <f ca="1">+IF(AND(ISNUMBER(OFFSET('Sanitation Data'!$H$6,0,10*ROW('Sanitation Data'!H78))),'Data Summary'!DF84="Yes"),OFFSET('Sanitation Data'!$H$6,0,10*ROW('Sanitation Data'!H78)),NA())</f>
        <v>#N/A</v>
      </c>
      <c r="AR84" s="526" t="e">
        <f ca="1">+IF(AND(ISNUMBER(OFFSET('Sanitation Data'!$H$10,0,10*ROW('Sanitation Data'!H78))),'Data Summary'!DG84="Yes"),OFFSET('Sanitation Data'!$H$10,0,10*ROW('Sanitation Data'!H78)),NA())</f>
        <v>#N/A</v>
      </c>
      <c r="AS84" s="526" t="e">
        <f ca="1">+IF(AND(ISNUMBER(OFFSET('Sanitation Data'!$H$11,0,10*ROW('Sanitation Data'!H78))),'Data Summary'!DH84="Yes"),OFFSET('Sanitation Data'!$H$11,0,10*ROW('Sanitation Data'!H78)),NA())</f>
        <v>#N/A</v>
      </c>
      <c r="AT84" s="526" t="e">
        <f ca="1">+IF(AND(ISNUMBER(OFFSET('Sanitation Data'!$H$12,0,10*ROW('Sanitation Data'!H78))),'Data Summary'!DI84="Yes"),OFFSET('Sanitation Data'!$H$12,0,10*ROW('Sanitation Data'!H78)),NA())</f>
        <v>#N/A</v>
      </c>
      <c r="AU84" s="526" t="e">
        <f ca="1">+IF(AND(ISNUMBER(OFFSET('Sanitation Data'!$I$4,0,10*ROW('Sanitation Data'!I78))),'Data Summary'!DJ84="Yes"),100-OFFSET('Sanitation Data'!$I$4,0,10*ROW('Sanitation Data'!I78)),NA())</f>
        <v>#N/A</v>
      </c>
      <c r="AV84" s="526" t="e">
        <f ca="1">+IF(AND(ISNUMBER(OFFSET('Sanitation Data'!$I$6,0,10*ROW('Sanitation Data'!I78))),'Data Summary'!DK84="Yes"),OFFSET('Sanitation Data'!$I$6,0,10*ROW('Sanitation Data'!I78)),NA())</f>
        <v>#N/A</v>
      </c>
      <c r="AW84" s="526" t="e">
        <f ca="1">+IF(AND(ISNUMBER(OFFSET('Sanitation Data'!$I$10,0,10*ROW('Sanitation Data'!I78))),'Data Summary'!DL84="Yes"),OFFSET('Sanitation Data'!$I$10,0,10*ROW('Sanitation Data'!I78)),NA())</f>
        <v>#N/A</v>
      </c>
      <c r="AX84" s="526" t="e">
        <f ca="1">+IF(AND(ISNUMBER(OFFSET('Sanitation Data'!$I$11,0,10*ROW('Sanitation Data'!I78))),'Data Summary'!DM84="Yes"),OFFSET('Sanitation Data'!$I$11,0,10*ROW('Sanitation Data'!I78)),NA())</f>
        <v>#N/A</v>
      </c>
      <c r="AY84" s="526" t="e">
        <f ca="1">+IF(AND(ISNUMBER(OFFSET('Sanitation Data'!$I$12,0,10*ROW('Sanitation Data'!I78))),'Data Summary'!DN84="Yes"),OFFSET('Sanitation Data'!$I$12,0,10*ROW('Sanitation Data'!I78)),NA())</f>
        <v>#N/A</v>
      </c>
      <c r="AZ84" s="527" t="e">
        <f ca="1">+IF(AND(ISNUMBER(OFFSET('Hygiene Data'!$D$5,0,10*ROW('Hygiene Data'!D78))),'Data Summary'!DO84="Yes"),OFFSET('Hygiene Data'!$D$5,0,10*ROW('Hygiene Data'!D78)),NA())</f>
        <v>#N/A</v>
      </c>
      <c r="BA84" s="527" t="e">
        <f ca="1">+IF(AND(ISNUMBER(OFFSET('Hygiene Data'!$D$7,0,10*ROW('Hygiene Data'!D78))),'Data Summary'!DP84="Yes"),OFFSET('Hygiene Data'!$D$7,0,10*ROW('Hygiene Data'!D78)),NA())</f>
        <v>#N/A</v>
      </c>
      <c r="BB84" s="527" t="e">
        <f ca="1">+IF(AND(ISNUMBER(OFFSET('Hygiene Data'!$D$9,0,10*ROW('Hygiene Data'!D78))),'Data Summary'!DQ84="Yes"),OFFSET('Hygiene Data'!$D$9,0,10*ROW('Hygiene Data'!D78)),NA())</f>
        <v>#N/A</v>
      </c>
      <c r="BC84" s="527" t="e">
        <f ca="1">+IF(AND(ISNUMBER(OFFSET('Hygiene Data'!$E$5,0,10*ROW('Hygiene Data'!E78))),'Data Summary'!DR84="Yes"),OFFSET('Hygiene Data'!$E$5,0,10*ROW('Hygiene Data'!E78)),NA())</f>
        <v>#N/A</v>
      </c>
      <c r="BD84" s="527" t="e">
        <f ca="1">+IF(AND(ISNUMBER(OFFSET('Hygiene Data'!$E$7,0,10*ROW('Hygiene Data'!E78))),'Data Summary'!DS84="Yes"),OFFSET('Hygiene Data'!$E$7,0,10*ROW('Hygiene Data'!E78)),NA())</f>
        <v>#N/A</v>
      </c>
      <c r="BE84" s="527" t="e">
        <f ca="1">+IF(AND(ISNUMBER(OFFSET('Hygiene Data'!$E$9,0,10*ROW('Hygiene Data'!E78))),'Data Summary'!DT84="Yes"),OFFSET('Hygiene Data'!$E$9,0,10*ROW('Hygiene Data'!E78)),NA())</f>
        <v>#N/A</v>
      </c>
      <c r="BF84" s="527" t="e">
        <f ca="1">+IF(AND(ISNUMBER(OFFSET('Hygiene Data'!$F$5,0,10*ROW('Hygiene Data'!F78))),'Data Summary'!DU84="Yes"),OFFSET('Hygiene Data'!$F$5,0,10*ROW('Hygiene Data'!F78)),NA())</f>
        <v>#N/A</v>
      </c>
      <c r="BG84" s="527" t="e">
        <f ca="1">+IF(AND(ISNUMBER(OFFSET('Hygiene Data'!$F$7,0,10*ROW('Hygiene Data'!F78))),'Data Summary'!DV84="Yes"),OFFSET('Hygiene Data'!$F$7,0,10*ROW('Hygiene Data'!F78)),NA())</f>
        <v>#N/A</v>
      </c>
      <c r="BH84" s="527" t="e">
        <f ca="1">+IF(AND(ISNUMBER(OFFSET('Hygiene Data'!$F$9,0,10*ROW('Hygiene Data'!F78))),'Data Summary'!DW84="Yes"),OFFSET('Hygiene Data'!$F$9,0,10*ROW('Hygiene Data'!F78)),NA())</f>
        <v>#N/A</v>
      </c>
      <c r="BI84" s="527" t="e">
        <f ca="1">+IF(AND(ISNUMBER(OFFSET('Hygiene Data'!$G$5,0,10*ROW('Hygiene Data'!G78))),'Data Summary'!DX84="Yes"),OFFSET('Hygiene Data'!$G$5,0,10*ROW('Hygiene Data'!G78)),NA())</f>
        <v>#N/A</v>
      </c>
      <c r="BJ84" s="527" t="e">
        <f ca="1">+IF(AND(ISNUMBER(OFFSET('Hygiene Data'!$G$7,0,10*ROW('Hygiene Data'!G78))),'Data Summary'!DY84="Yes"),OFFSET('Hygiene Data'!$G$7,0,10*ROW('Hygiene Data'!G78)),NA())</f>
        <v>#N/A</v>
      </c>
      <c r="BK84" s="527" t="e">
        <f ca="1">+IF(AND(ISNUMBER(OFFSET('Hygiene Data'!$G$9,0,10*ROW('Hygiene Data'!G78))),'Data Summary'!DZ84="Yes"),OFFSET('Hygiene Data'!$G$9,0,10*ROW('Hygiene Data'!G78)),NA())</f>
        <v>#N/A</v>
      </c>
      <c r="BL84" s="527" t="e">
        <f ca="1">+IF(AND(ISNUMBER(OFFSET('Hygiene Data'!$H$5,0,10*ROW('Hygiene Data'!H78))),'Data Summary'!EA84="Yes"),OFFSET('Hygiene Data'!$H$5,0,10*ROW('Hygiene Data'!H78)),NA())</f>
        <v>#N/A</v>
      </c>
      <c r="BM84" s="527" t="e">
        <f ca="1">+IF(AND(ISNUMBER(OFFSET('Hygiene Data'!$H$7,0,10*ROW('Hygiene Data'!H78))),'Data Summary'!EB84="Yes"),OFFSET('Hygiene Data'!$H$7,0,10*ROW('Hygiene Data'!H78)),NA())</f>
        <v>#N/A</v>
      </c>
      <c r="BN84" s="527" t="e">
        <f ca="1">+IF(AND(ISNUMBER(OFFSET('Hygiene Data'!$H$9,0,10*ROW('Hygiene Data'!H78))),'Data Summary'!EC84="Yes"),OFFSET('Hygiene Data'!$H$9,0,10*ROW('Hygiene Data'!H78)),NA())</f>
        <v>#N/A</v>
      </c>
      <c r="BO84" s="527" t="e">
        <f ca="1">+IF(AND(ISNUMBER(OFFSET('Hygiene Data'!$I$5,0,10*ROW('Hygiene Data'!I78))),'Data Summary'!ED84="Yes"),OFFSET('Hygiene Data'!$I$5,0,10*ROW('Hygiene Data'!I78)),NA())</f>
        <v>#N/A</v>
      </c>
      <c r="BP84" s="527" t="e">
        <f ca="1">+IF(AND(ISNUMBER(OFFSET('Hygiene Data'!$I$7,0,10*ROW('Hygiene Data'!I78))),'Data Summary'!EE84="Yes"),OFFSET('Hygiene Data'!$I$7,0,10*ROW('Hygiene Data'!I78)),NA())</f>
        <v>#N/A</v>
      </c>
      <c r="BQ84" s="527" t="e">
        <f ca="1">+IF(AND(ISNUMBER(OFFSET('Hygiene Data'!$I$9,0,10*ROW('Hygiene Data'!I78))),'Data Summary'!EF84="Yes"),OFFSET('Hygiene Data'!$I$9,0,10*ROW('Hygiene Data'!I78)),NA())</f>
        <v>#N/A</v>
      </c>
    </row>
    <row r="85" spans="1:69" x14ac:dyDescent="0.25">
      <c r="A85" s="523" t="e">
        <f ca="1">+RIGHT('Data Summary'!A85,LEN('Data Summary'!A85)-9)</f>
        <v>#VALUE!</v>
      </c>
      <c r="B85" s="497" t="str">
        <f ca="1">+IF(ISTEXT('Data Summary'!B85),'Data Summary'!B85,"")</f>
        <v/>
      </c>
      <c r="C85" s="524" t="e">
        <f ca="1">+VALUE('Data Summary'!C85)</f>
        <v>#VALUE!</v>
      </c>
      <c r="D85" s="525" t="e">
        <f ca="1">+IF(AND(ISNUMBER(OFFSET('Water Data'!$D$4,0,10*ROW('Water Data'!D79))),'Data Summary'!BS85="Yes"),100-OFFSET('Water Data'!$D$4,0,10*ROW('Water Data'!D79)),NA())</f>
        <v>#N/A</v>
      </c>
      <c r="E85" s="525" t="e">
        <f ca="1">+IF(AND(ISNUMBER(OFFSET('Water Data'!$D$6,0,10*ROW('Water Data'!D79))),'Data Summary'!BT85="Yes"),OFFSET('Water Data'!$D$6,0,10*ROW('Water Data'!D79)),NA())</f>
        <v>#N/A</v>
      </c>
      <c r="F85" s="525" t="e">
        <f ca="1">+IF(AND(ISNUMBER(OFFSET('Water Data'!$D$9,0,10*ROW('Water Data'!D79))),'Data Summary'!BU85="Yes"),OFFSET('Water Data'!$D$9,0,10*ROW('Water Data'!D79)),NA())</f>
        <v>#N/A</v>
      </c>
      <c r="G85" s="525" t="e">
        <f ca="1">+IF(AND(ISNUMBER(OFFSET('Water Data'!$E$4,0,10*ROW('Water Data'!E79))),'Data Summary'!BV85="Yes"),100-OFFSET('Water Data'!$E$4,0,10*ROW('Water Data'!E79)),NA())</f>
        <v>#N/A</v>
      </c>
      <c r="H85" s="525" t="e">
        <f ca="1">+IF(AND(ISNUMBER(OFFSET('Water Data'!$E$6,0,10*ROW('Water Data'!E79))),'Data Summary'!BW85="Yes"),OFFSET('Water Data'!$E$6,0,10*ROW('Water Data'!E79)),NA())</f>
        <v>#N/A</v>
      </c>
      <c r="I85" s="525" t="e">
        <f ca="1">+IF(AND(ISNUMBER(OFFSET('Water Data'!$E$9,0,10*ROW('Water Data'!E79))),'Data Summary'!BX85="Yes"),OFFSET('Water Data'!$E$9,0,10*ROW('Water Data'!E79)),NA())</f>
        <v>#N/A</v>
      </c>
      <c r="J85" s="525" t="e">
        <f ca="1">+IF(AND(ISNUMBER(OFFSET('Water Data'!$F$4,0,10*ROW('Water Data'!F79))),'Data Summary'!BY85="Yes"),100-OFFSET('Water Data'!$F$4,0,10*ROW('Water Data'!F79)),NA())</f>
        <v>#N/A</v>
      </c>
      <c r="K85" s="525" t="e">
        <f ca="1">+IF(AND(ISNUMBER(OFFSET('Water Data'!$F$6,0,10*ROW('Water Data'!F79))),'Data Summary'!BZ85="Yes"),OFFSET('Water Data'!$F$6,0,10*ROW('Water Data'!F79)),NA())</f>
        <v>#N/A</v>
      </c>
      <c r="L85" s="525" t="e">
        <f ca="1">+IF(AND(ISNUMBER(OFFSET('Water Data'!$F$9,0,10*ROW('Water Data'!F79))),'Data Summary'!CA85="Yes"),OFFSET('Water Data'!$F$9,0,10*ROW('Water Data'!F79)),NA())</f>
        <v>#N/A</v>
      </c>
      <c r="M85" s="525" t="e">
        <f ca="1">+IF(AND(ISNUMBER(OFFSET('Water Data'!$G$4,0,10*ROW('Water Data'!G79))),'Data Summary'!CB85="Yes"),100-OFFSET('Water Data'!$G$4,0,10*ROW('Water Data'!G79)),NA())</f>
        <v>#N/A</v>
      </c>
      <c r="N85" s="525" t="e">
        <f ca="1">+IF(AND(ISNUMBER(OFFSET('Water Data'!$G$6,0,10*ROW('Water Data'!G79))),'Data Summary'!CC85="Yes"),OFFSET('Water Data'!$G$6,0,10*ROW('Water Data'!G79)),NA())</f>
        <v>#N/A</v>
      </c>
      <c r="O85" s="525" t="e">
        <f ca="1">+IF(AND(ISNUMBER(OFFSET('Water Data'!$G$9,0,10*ROW('Water Data'!G79))),'Data Summary'!CD85="Yes"),OFFSET('Water Data'!$G$9,0,10*ROW('Water Data'!G79)),NA())</f>
        <v>#N/A</v>
      </c>
      <c r="P85" s="525" t="e">
        <f ca="1">+IF(AND(ISNUMBER(OFFSET('Water Data'!$H$4,0,10*ROW('Water Data'!H79))),'Data Summary'!CE85="Yes"),100-OFFSET('Water Data'!$H$4,0,10*ROW('Water Data'!H79)),NA())</f>
        <v>#N/A</v>
      </c>
      <c r="Q85" s="525" t="e">
        <f ca="1">+IF(AND(ISNUMBER(OFFSET('Water Data'!$H$6,0,10*ROW('Water Data'!H79))),'Data Summary'!CF85="Yes"),OFFSET('Water Data'!$H$6,0,10*ROW('Water Data'!H79)),NA())</f>
        <v>#N/A</v>
      </c>
      <c r="R85" s="525" t="e">
        <f ca="1">+IF(AND(ISNUMBER(OFFSET('Water Data'!$H$9,0,10*ROW('Water Data'!H79))),'Data Summary'!CG85="Yes"),OFFSET('Water Data'!$H$9,0,10*ROW('Water Data'!H79)),NA())</f>
        <v>#N/A</v>
      </c>
      <c r="S85" s="525" t="e">
        <f ca="1">+IF(AND(ISNUMBER(OFFSET('Water Data'!$I$4,0,10*ROW('Water Data'!I79))),'Data Summary'!CH85="Yes"),100-OFFSET('Water Data'!$I$4,0,10*ROW('Water Data'!I79)),NA())</f>
        <v>#N/A</v>
      </c>
      <c r="T85" s="525" t="e">
        <f ca="1">+IF(AND(ISNUMBER(OFFSET('Water Data'!$I$6,0,10*ROW('Water Data'!I79))),'Data Summary'!CI85="Yes"),OFFSET('Water Data'!$I$6,0,10*ROW('Water Data'!I79)),NA())</f>
        <v>#N/A</v>
      </c>
      <c r="U85" s="525" t="e">
        <f ca="1">+IF(AND(ISNUMBER(OFFSET('Water Data'!$I$9,0,10*ROW('Water Data'!I79))),'Data Summary'!CJ85="Yes"),OFFSET('Water Data'!$I$9,0,10*ROW('Water Data'!I79)),NA())</f>
        <v>#N/A</v>
      </c>
      <c r="V85" s="526" t="e">
        <f ca="1">+IF(AND(ISNUMBER(OFFSET('Sanitation Data'!$D$4,0,10*ROW('Sanitation Data'!D79))),'Data Summary'!CK85="Yes"),100-OFFSET('Sanitation Data'!$D$4,0,10*ROW('Sanitation Data'!D79)),NA())</f>
        <v>#N/A</v>
      </c>
      <c r="W85" s="526" t="e">
        <f ca="1">+IF(AND(ISNUMBER(OFFSET('Sanitation Data'!$D$6,0,10*ROW('Sanitation Data'!D79))),'Data Summary'!CL85="Yes"),OFFSET('Sanitation Data'!$D$6,0,10*ROW('Sanitation Data'!D79)),NA())</f>
        <v>#N/A</v>
      </c>
      <c r="X85" s="526" t="e">
        <f ca="1">+IF(AND(ISNUMBER(OFFSET('Sanitation Data'!$D$10,0,10*ROW('Sanitation Data'!D79))),'Data Summary'!CM85="Yes"),OFFSET('Sanitation Data'!$D$10,0,10*ROW('Sanitation Data'!D79)),NA())</f>
        <v>#N/A</v>
      </c>
      <c r="Y85" s="526" t="e">
        <f ca="1">+IF(AND(ISNUMBER(OFFSET('Sanitation Data'!$D$11,0,10*ROW('Sanitation Data'!D79))),'Data Summary'!CN85="Yes"),OFFSET('Sanitation Data'!$D$11,0,10*ROW('Sanitation Data'!D79)),NA())</f>
        <v>#N/A</v>
      </c>
      <c r="Z85" s="526" t="e">
        <f ca="1">+IF(AND(ISNUMBER(OFFSET('Sanitation Data'!$D$12,0,10*ROW('Sanitation Data'!D79))),'Data Summary'!CO85="Yes"),OFFSET('Sanitation Data'!$D$12,0,10*ROW('Sanitation Data'!D79)),NA())</f>
        <v>#N/A</v>
      </c>
      <c r="AA85" s="526" t="e">
        <f ca="1">+IF(AND(ISNUMBER(OFFSET('Sanitation Data'!$E$4,0,10*ROW('Sanitation Data'!E79))),'Data Summary'!CP85="Yes"),100-OFFSET('Sanitation Data'!$E$4,0,10*ROW('Sanitation Data'!E79)),NA())</f>
        <v>#N/A</v>
      </c>
      <c r="AB85" s="526" t="e">
        <f ca="1">+IF(AND(ISNUMBER(OFFSET('Sanitation Data'!$E$6,0,10*ROW('Sanitation Data'!E79))),'Data Summary'!CQ85="Yes"),OFFSET('Sanitation Data'!$E$6,0,10*ROW('Sanitation Data'!E79)),NA())</f>
        <v>#N/A</v>
      </c>
      <c r="AC85" s="526" t="e">
        <f ca="1">+IF(AND(ISNUMBER(OFFSET('Sanitation Data'!$E$10,0,10*ROW('Sanitation Data'!E79))),'Data Summary'!CR85="Yes"),OFFSET('Sanitation Data'!$E$10,0,10*ROW('Sanitation Data'!E79)),NA())</f>
        <v>#N/A</v>
      </c>
      <c r="AD85" s="526" t="e">
        <f ca="1">+IF(AND(ISNUMBER(OFFSET('Sanitation Data'!$E$11,0,10*ROW('Sanitation Data'!E79))),'Data Summary'!CS85="Yes"),OFFSET('Sanitation Data'!$E$11,0,10*ROW('Sanitation Data'!E79)),NA())</f>
        <v>#N/A</v>
      </c>
      <c r="AE85" s="526" t="e">
        <f ca="1">+IF(AND(ISNUMBER(OFFSET('Sanitation Data'!$E$12,0,10*ROW('Sanitation Data'!E79))),'Data Summary'!CT85="Yes"),OFFSET('Sanitation Data'!$E$12,0,10*ROW('Sanitation Data'!E79)),NA())</f>
        <v>#N/A</v>
      </c>
      <c r="AF85" s="526" t="e">
        <f ca="1">+IF(AND(ISNUMBER(OFFSET('Sanitation Data'!$F$4,0,10*ROW('Sanitation Data'!F79))),'Data Summary'!CU85="Yes"),100-OFFSET('Sanitation Data'!$F$4,0,10*ROW('Sanitation Data'!F79)),NA())</f>
        <v>#N/A</v>
      </c>
      <c r="AG85" s="526" t="e">
        <f ca="1">+IF(AND(ISNUMBER(OFFSET('Sanitation Data'!$F$6,0,10*ROW('Sanitation Data'!F79))),'Data Summary'!CV85="Yes"),OFFSET('Sanitation Data'!$F$6,0,10*ROW('Sanitation Data'!F79)),NA())</f>
        <v>#N/A</v>
      </c>
      <c r="AH85" s="526" t="e">
        <f ca="1">+IF(AND(ISNUMBER(OFFSET('Sanitation Data'!$F$10,0,10*ROW('Sanitation Data'!F79))),'Data Summary'!CW85="Yes"),OFFSET('Sanitation Data'!$F$10,0,10*ROW('Sanitation Data'!F79)),NA())</f>
        <v>#N/A</v>
      </c>
      <c r="AI85" s="526" t="e">
        <f ca="1">+IF(AND(ISNUMBER(OFFSET('Sanitation Data'!$F$11,0,10*ROW('Sanitation Data'!F79))),'Data Summary'!CX85="Yes"),OFFSET('Sanitation Data'!$F$11,0,10*ROW('Sanitation Data'!F79)),NA())</f>
        <v>#N/A</v>
      </c>
      <c r="AJ85" s="526" t="e">
        <f ca="1">+IF(AND(ISNUMBER(OFFSET('Sanitation Data'!$F$12,0,10*ROW('Sanitation Data'!F79))),'Data Summary'!CY85="Yes"),OFFSET('Sanitation Data'!$F$12,0,10*ROW('Sanitation Data'!F79)),NA())</f>
        <v>#N/A</v>
      </c>
      <c r="AK85" s="526" t="e">
        <f ca="1">+IF(AND(ISNUMBER(OFFSET('Sanitation Data'!$G$4,0,10*ROW('Sanitation Data'!G79))),'Data Summary'!CZ85="Yes"),100-OFFSET('Sanitation Data'!$G$4,0,10*ROW('Sanitation Data'!G79)),NA())</f>
        <v>#N/A</v>
      </c>
      <c r="AL85" s="526" t="e">
        <f ca="1">+IF(AND(ISNUMBER(OFFSET('Sanitation Data'!$G$6,0,10*ROW('Sanitation Data'!G79))),'Data Summary'!DA85="Yes"),OFFSET('Sanitation Data'!$G$6,0,10*ROW('Sanitation Data'!G79)),NA())</f>
        <v>#N/A</v>
      </c>
      <c r="AM85" s="526" t="e">
        <f ca="1">+IF(AND(ISNUMBER(OFFSET('Sanitation Data'!$G$10,0,10*ROW('Sanitation Data'!G79))),'Data Summary'!DB85="Yes"),OFFSET('Sanitation Data'!$G$10,0,10*ROW('Sanitation Data'!G79)),NA())</f>
        <v>#N/A</v>
      </c>
      <c r="AN85" s="526" t="e">
        <f ca="1">+IF(AND(ISNUMBER(OFFSET('Sanitation Data'!$G$11,0,10*ROW('Sanitation Data'!G79))),'Data Summary'!DC85="Yes"),OFFSET('Sanitation Data'!$G$11,0,10*ROW('Sanitation Data'!G79)),NA())</f>
        <v>#N/A</v>
      </c>
      <c r="AO85" s="526" t="e">
        <f ca="1">+IF(AND(ISNUMBER(OFFSET('Sanitation Data'!$G$12,0,10*ROW('Sanitation Data'!G79))),'Data Summary'!DD85="Yes"),OFFSET('Sanitation Data'!$G$12,0,10*ROW('Sanitation Data'!G79)),NA())</f>
        <v>#N/A</v>
      </c>
      <c r="AP85" s="526" t="e">
        <f ca="1">+IF(AND(ISNUMBER(OFFSET('Sanitation Data'!$H$4,0,10*ROW('Sanitation Data'!H79))),'Data Summary'!DE85="Yes"),100-OFFSET('Sanitation Data'!$H$4,0,10*ROW('Sanitation Data'!H79)),NA())</f>
        <v>#N/A</v>
      </c>
      <c r="AQ85" s="526" t="e">
        <f ca="1">+IF(AND(ISNUMBER(OFFSET('Sanitation Data'!$H$6,0,10*ROW('Sanitation Data'!H79))),'Data Summary'!DF85="Yes"),OFFSET('Sanitation Data'!$H$6,0,10*ROW('Sanitation Data'!H79)),NA())</f>
        <v>#N/A</v>
      </c>
      <c r="AR85" s="526" t="e">
        <f ca="1">+IF(AND(ISNUMBER(OFFSET('Sanitation Data'!$H$10,0,10*ROW('Sanitation Data'!H79))),'Data Summary'!DG85="Yes"),OFFSET('Sanitation Data'!$H$10,0,10*ROW('Sanitation Data'!H79)),NA())</f>
        <v>#N/A</v>
      </c>
      <c r="AS85" s="526" t="e">
        <f ca="1">+IF(AND(ISNUMBER(OFFSET('Sanitation Data'!$H$11,0,10*ROW('Sanitation Data'!H79))),'Data Summary'!DH85="Yes"),OFFSET('Sanitation Data'!$H$11,0,10*ROW('Sanitation Data'!H79)),NA())</f>
        <v>#N/A</v>
      </c>
      <c r="AT85" s="526" t="e">
        <f ca="1">+IF(AND(ISNUMBER(OFFSET('Sanitation Data'!$H$12,0,10*ROW('Sanitation Data'!H79))),'Data Summary'!DI85="Yes"),OFFSET('Sanitation Data'!$H$12,0,10*ROW('Sanitation Data'!H79)),NA())</f>
        <v>#N/A</v>
      </c>
      <c r="AU85" s="526" t="e">
        <f ca="1">+IF(AND(ISNUMBER(OFFSET('Sanitation Data'!$I$4,0,10*ROW('Sanitation Data'!I79))),'Data Summary'!DJ85="Yes"),100-OFFSET('Sanitation Data'!$I$4,0,10*ROW('Sanitation Data'!I79)),NA())</f>
        <v>#N/A</v>
      </c>
      <c r="AV85" s="526" t="e">
        <f ca="1">+IF(AND(ISNUMBER(OFFSET('Sanitation Data'!$I$6,0,10*ROW('Sanitation Data'!I79))),'Data Summary'!DK85="Yes"),OFFSET('Sanitation Data'!$I$6,0,10*ROW('Sanitation Data'!I79)),NA())</f>
        <v>#N/A</v>
      </c>
      <c r="AW85" s="526" t="e">
        <f ca="1">+IF(AND(ISNUMBER(OFFSET('Sanitation Data'!$I$10,0,10*ROW('Sanitation Data'!I79))),'Data Summary'!DL85="Yes"),OFFSET('Sanitation Data'!$I$10,0,10*ROW('Sanitation Data'!I79)),NA())</f>
        <v>#N/A</v>
      </c>
      <c r="AX85" s="526" t="e">
        <f ca="1">+IF(AND(ISNUMBER(OFFSET('Sanitation Data'!$I$11,0,10*ROW('Sanitation Data'!I79))),'Data Summary'!DM85="Yes"),OFFSET('Sanitation Data'!$I$11,0,10*ROW('Sanitation Data'!I79)),NA())</f>
        <v>#N/A</v>
      </c>
      <c r="AY85" s="526" t="e">
        <f ca="1">+IF(AND(ISNUMBER(OFFSET('Sanitation Data'!$I$12,0,10*ROW('Sanitation Data'!I79))),'Data Summary'!DN85="Yes"),OFFSET('Sanitation Data'!$I$12,0,10*ROW('Sanitation Data'!I79)),NA())</f>
        <v>#N/A</v>
      </c>
      <c r="AZ85" s="527" t="e">
        <f ca="1">+IF(AND(ISNUMBER(OFFSET('Hygiene Data'!$D$5,0,10*ROW('Hygiene Data'!D79))),'Data Summary'!DO85="Yes"),OFFSET('Hygiene Data'!$D$5,0,10*ROW('Hygiene Data'!D79)),NA())</f>
        <v>#N/A</v>
      </c>
      <c r="BA85" s="527" t="e">
        <f ca="1">+IF(AND(ISNUMBER(OFFSET('Hygiene Data'!$D$7,0,10*ROW('Hygiene Data'!D79))),'Data Summary'!DP85="Yes"),OFFSET('Hygiene Data'!$D$7,0,10*ROW('Hygiene Data'!D79)),NA())</f>
        <v>#N/A</v>
      </c>
      <c r="BB85" s="527" t="e">
        <f ca="1">+IF(AND(ISNUMBER(OFFSET('Hygiene Data'!$D$9,0,10*ROW('Hygiene Data'!D79))),'Data Summary'!DQ85="Yes"),OFFSET('Hygiene Data'!$D$9,0,10*ROW('Hygiene Data'!D79)),NA())</f>
        <v>#N/A</v>
      </c>
      <c r="BC85" s="527" t="e">
        <f ca="1">+IF(AND(ISNUMBER(OFFSET('Hygiene Data'!$E$5,0,10*ROW('Hygiene Data'!E79))),'Data Summary'!DR85="Yes"),OFFSET('Hygiene Data'!$E$5,0,10*ROW('Hygiene Data'!E79)),NA())</f>
        <v>#N/A</v>
      </c>
      <c r="BD85" s="527" t="e">
        <f ca="1">+IF(AND(ISNUMBER(OFFSET('Hygiene Data'!$E$7,0,10*ROW('Hygiene Data'!E79))),'Data Summary'!DS85="Yes"),OFFSET('Hygiene Data'!$E$7,0,10*ROW('Hygiene Data'!E79)),NA())</f>
        <v>#N/A</v>
      </c>
      <c r="BE85" s="527" t="e">
        <f ca="1">+IF(AND(ISNUMBER(OFFSET('Hygiene Data'!$E$9,0,10*ROW('Hygiene Data'!E79))),'Data Summary'!DT85="Yes"),OFFSET('Hygiene Data'!$E$9,0,10*ROW('Hygiene Data'!E79)),NA())</f>
        <v>#N/A</v>
      </c>
      <c r="BF85" s="527" t="e">
        <f ca="1">+IF(AND(ISNUMBER(OFFSET('Hygiene Data'!$F$5,0,10*ROW('Hygiene Data'!F79))),'Data Summary'!DU85="Yes"),OFFSET('Hygiene Data'!$F$5,0,10*ROW('Hygiene Data'!F79)),NA())</f>
        <v>#N/A</v>
      </c>
      <c r="BG85" s="527" t="e">
        <f ca="1">+IF(AND(ISNUMBER(OFFSET('Hygiene Data'!$F$7,0,10*ROW('Hygiene Data'!F79))),'Data Summary'!DV85="Yes"),OFFSET('Hygiene Data'!$F$7,0,10*ROW('Hygiene Data'!F79)),NA())</f>
        <v>#N/A</v>
      </c>
      <c r="BH85" s="527" t="e">
        <f ca="1">+IF(AND(ISNUMBER(OFFSET('Hygiene Data'!$F$9,0,10*ROW('Hygiene Data'!F79))),'Data Summary'!DW85="Yes"),OFFSET('Hygiene Data'!$F$9,0,10*ROW('Hygiene Data'!F79)),NA())</f>
        <v>#N/A</v>
      </c>
      <c r="BI85" s="527" t="e">
        <f ca="1">+IF(AND(ISNUMBER(OFFSET('Hygiene Data'!$G$5,0,10*ROW('Hygiene Data'!G79))),'Data Summary'!DX85="Yes"),OFFSET('Hygiene Data'!$G$5,0,10*ROW('Hygiene Data'!G79)),NA())</f>
        <v>#N/A</v>
      </c>
      <c r="BJ85" s="527" t="e">
        <f ca="1">+IF(AND(ISNUMBER(OFFSET('Hygiene Data'!$G$7,0,10*ROW('Hygiene Data'!G79))),'Data Summary'!DY85="Yes"),OFFSET('Hygiene Data'!$G$7,0,10*ROW('Hygiene Data'!G79)),NA())</f>
        <v>#N/A</v>
      </c>
      <c r="BK85" s="527" t="e">
        <f ca="1">+IF(AND(ISNUMBER(OFFSET('Hygiene Data'!$G$9,0,10*ROW('Hygiene Data'!G79))),'Data Summary'!DZ85="Yes"),OFFSET('Hygiene Data'!$G$9,0,10*ROW('Hygiene Data'!G79)),NA())</f>
        <v>#N/A</v>
      </c>
      <c r="BL85" s="527" t="e">
        <f ca="1">+IF(AND(ISNUMBER(OFFSET('Hygiene Data'!$H$5,0,10*ROW('Hygiene Data'!H79))),'Data Summary'!EA85="Yes"),OFFSET('Hygiene Data'!$H$5,0,10*ROW('Hygiene Data'!H79)),NA())</f>
        <v>#N/A</v>
      </c>
      <c r="BM85" s="527" t="e">
        <f ca="1">+IF(AND(ISNUMBER(OFFSET('Hygiene Data'!$H$7,0,10*ROW('Hygiene Data'!H79))),'Data Summary'!EB85="Yes"),OFFSET('Hygiene Data'!$H$7,0,10*ROW('Hygiene Data'!H79)),NA())</f>
        <v>#N/A</v>
      </c>
      <c r="BN85" s="527" t="e">
        <f ca="1">+IF(AND(ISNUMBER(OFFSET('Hygiene Data'!$H$9,0,10*ROW('Hygiene Data'!H79))),'Data Summary'!EC85="Yes"),OFFSET('Hygiene Data'!$H$9,0,10*ROW('Hygiene Data'!H79)),NA())</f>
        <v>#N/A</v>
      </c>
      <c r="BO85" s="527" t="e">
        <f ca="1">+IF(AND(ISNUMBER(OFFSET('Hygiene Data'!$I$5,0,10*ROW('Hygiene Data'!I79))),'Data Summary'!ED85="Yes"),OFFSET('Hygiene Data'!$I$5,0,10*ROW('Hygiene Data'!I79)),NA())</f>
        <v>#N/A</v>
      </c>
      <c r="BP85" s="527" t="e">
        <f ca="1">+IF(AND(ISNUMBER(OFFSET('Hygiene Data'!$I$7,0,10*ROW('Hygiene Data'!I79))),'Data Summary'!EE85="Yes"),OFFSET('Hygiene Data'!$I$7,0,10*ROW('Hygiene Data'!I79)),NA())</f>
        <v>#N/A</v>
      </c>
      <c r="BQ85" s="527" t="e">
        <f ca="1">+IF(AND(ISNUMBER(OFFSET('Hygiene Data'!$I$9,0,10*ROW('Hygiene Data'!I79))),'Data Summary'!EF85="Yes"),OFFSET('Hygiene Data'!$I$9,0,10*ROW('Hygiene Data'!I79)),NA())</f>
        <v>#N/A</v>
      </c>
    </row>
    <row r="86" spans="1:69" x14ac:dyDescent="0.25">
      <c r="A86" s="523" t="e">
        <f ca="1">+RIGHT('Data Summary'!A86,LEN('Data Summary'!A86)-9)</f>
        <v>#VALUE!</v>
      </c>
      <c r="B86" s="497" t="str">
        <f ca="1">+IF(ISTEXT('Data Summary'!B86),'Data Summary'!B86,"")</f>
        <v/>
      </c>
      <c r="C86" s="524" t="e">
        <f ca="1">+VALUE('Data Summary'!C86)</f>
        <v>#VALUE!</v>
      </c>
      <c r="D86" s="525" t="e">
        <f ca="1">+IF(AND(ISNUMBER(OFFSET('Water Data'!$D$4,0,10*ROW('Water Data'!D80))),'Data Summary'!BS86="Yes"),100-OFFSET('Water Data'!$D$4,0,10*ROW('Water Data'!D80)),NA())</f>
        <v>#N/A</v>
      </c>
      <c r="E86" s="525" t="e">
        <f ca="1">+IF(AND(ISNUMBER(OFFSET('Water Data'!$D$6,0,10*ROW('Water Data'!D80))),'Data Summary'!BT86="Yes"),OFFSET('Water Data'!$D$6,0,10*ROW('Water Data'!D80)),NA())</f>
        <v>#N/A</v>
      </c>
      <c r="F86" s="525" t="e">
        <f ca="1">+IF(AND(ISNUMBER(OFFSET('Water Data'!$D$9,0,10*ROW('Water Data'!D80))),'Data Summary'!BU86="Yes"),OFFSET('Water Data'!$D$9,0,10*ROW('Water Data'!D80)),NA())</f>
        <v>#N/A</v>
      </c>
      <c r="G86" s="525" t="e">
        <f ca="1">+IF(AND(ISNUMBER(OFFSET('Water Data'!$E$4,0,10*ROW('Water Data'!E80))),'Data Summary'!BV86="Yes"),100-OFFSET('Water Data'!$E$4,0,10*ROW('Water Data'!E80)),NA())</f>
        <v>#N/A</v>
      </c>
      <c r="H86" s="525" t="e">
        <f ca="1">+IF(AND(ISNUMBER(OFFSET('Water Data'!$E$6,0,10*ROW('Water Data'!E80))),'Data Summary'!BW86="Yes"),OFFSET('Water Data'!$E$6,0,10*ROW('Water Data'!E80)),NA())</f>
        <v>#N/A</v>
      </c>
      <c r="I86" s="525" t="e">
        <f ca="1">+IF(AND(ISNUMBER(OFFSET('Water Data'!$E$9,0,10*ROW('Water Data'!E80))),'Data Summary'!BX86="Yes"),OFFSET('Water Data'!$E$9,0,10*ROW('Water Data'!E80)),NA())</f>
        <v>#N/A</v>
      </c>
      <c r="J86" s="525" t="e">
        <f ca="1">+IF(AND(ISNUMBER(OFFSET('Water Data'!$F$4,0,10*ROW('Water Data'!F80))),'Data Summary'!BY86="Yes"),100-OFFSET('Water Data'!$F$4,0,10*ROW('Water Data'!F80)),NA())</f>
        <v>#N/A</v>
      </c>
      <c r="K86" s="525" t="e">
        <f ca="1">+IF(AND(ISNUMBER(OFFSET('Water Data'!$F$6,0,10*ROW('Water Data'!F80))),'Data Summary'!BZ86="Yes"),OFFSET('Water Data'!$F$6,0,10*ROW('Water Data'!F80)),NA())</f>
        <v>#N/A</v>
      </c>
      <c r="L86" s="525" t="e">
        <f ca="1">+IF(AND(ISNUMBER(OFFSET('Water Data'!$F$9,0,10*ROW('Water Data'!F80))),'Data Summary'!CA86="Yes"),OFFSET('Water Data'!$F$9,0,10*ROW('Water Data'!F80)),NA())</f>
        <v>#N/A</v>
      </c>
      <c r="M86" s="525" t="e">
        <f ca="1">+IF(AND(ISNUMBER(OFFSET('Water Data'!$G$4,0,10*ROW('Water Data'!G80))),'Data Summary'!CB86="Yes"),100-OFFSET('Water Data'!$G$4,0,10*ROW('Water Data'!G80)),NA())</f>
        <v>#N/A</v>
      </c>
      <c r="N86" s="525" t="e">
        <f ca="1">+IF(AND(ISNUMBER(OFFSET('Water Data'!$G$6,0,10*ROW('Water Data'!G80))),'Data Summary'!CC86="Yes"),OFFSET('Water Data'!$G$6,0,10*ROW('Water Data'!G80)),NA())</f>
        <v>#N/A</v>
      </c>
      <c r="O86" s="525" t="e">
        <f ca="1">+IF(AND(ISNUMBER(OFFSET('Water Data'!$G$9,0,10*ROW('Water Data'!G80))),'Data Summary'!CD86="Yes"),OFFSET('Water Data'!$G$9,0,10*ROW('Water Data'!G80)),NA())</f>
        <v>#N/A</v>
      </c>
      <c r="P86" s="525" t="e">
        <f ca="1">+IF(AND(ISNUMBER(OFFSET('Water Data'!$H$4,0,10*ROW('Water Data'!H80))),'Data Summary'!CE86="Yes"),100-OFFSET('Water Data'!$H$4,0,10*ROW('Water Data'!H80)),NA())</f>
        <v>#N/A</v>
      </c>
      <c r="Q86" s="525" t="e">
        <f ca="1">+IF(AND(ISNUMBER(OFFSET('Water Data'!$H$6,0,10*ROW('Water Data'!H80))),'Data Summary'!CF86="Yes"),OFFSET('Water Data'!$H$6,0,10*ROW('Water Data'!H80)),NA())</f>
        <v>#N/A</v>
      </c>
      <c r="R86" s="525" t="e">
        <f ca="1">+IF(AND(ISNUMBER(OFFSET('Water Data'!$H$9,0,10*ROW('Water Data'!H80))),'Data Summary'!CG86="Yes"),OFFSET('Water Data'!$H$9,0,10*ROW('Water Data'!H80)),NA())</f>
        <v>#N/A</v>
      </c>
      <c r="S86" s="525" t="e">
        <f ca="1">+IF(AND(ISNUMBER(OFFSET('Water Data'!$I$4,0,10*ROW('Water Data'!I80))),'Data Summary'!CH86="Yes"),100-OFFSET('Water Data'!$I$4,0,10*ROW('Water Data'!I80)),NA())</f>
        <v>#N/A</v>
      </c>
      <c r="T86" s="525" t="e">
        <f ca="1">+IF(AND(ISNUMBER(OFFSET('Water Data'!$I$6,0,10*ROW('Water Data'!I80))),'Data Summary'!CI86="Yes"),OFFSET('Water Data'!$I$6,0,10*ROW('Water Data'!I80)),NA())</f>
        <v>#N/A</v>
      </c>
      <c r="U86" s="525" t="e">
        <f ca="1">+IF(AND(ISNUMBER(OFFSET('Water Data'!$I$9,0,10*ROW('Water Data'!I80))),'Data Summary'!CJ86="Yes"),OFFSET('Water Data'!$I$9,0,10*ROW('Water Data'!I80)),NA())</f>
        <v>#N/A</v>
      </c>
      <c r="V86" s="526" t="e">
        <f ca="1">+IF(AND(ISNUMBER(OFFSET('Sanitation Data'!$D$4,0,10*ROW('Sanitation Data'!D80))),'Data Summary'!CK86="Yes"),100-OFFSET('Sanitation Data'!$D$4,0,10*ROW('Sanitation Data'!D80)),NA())</f>
        <v>#N/A</v>
      </c>
      <c r="W86" s="526" t="e">
        <f ca="1">+IF(AND(ISNUMBER(OFFSET('Sanitation Data'!$D$6,0,10*ROW('Sanitation Data'!D80))),'Data Summary'!CL86="Yes"),OFFSET('Sanitation Data'!$D$6,0,10*ROW('Sanitation Data'!D80)),NA())</f>
        <v>#N/A</v>
      </c>
      <c r="X86" s="526" t="e">
        <f ca="1">+IF(AND(ISNUMBER(OFFSET('Sanitation Data'!$D$10,0,10*ROW('Sanitation Data'!D80))),'Data Summary'!CM86="Yes"),OFFSET('Sanitation Data'!$D$10,0,10*ROW('Sanitation Data'!D80)),NA())</f>
        <v>#N/A</v>
      </c>
      <c r="Y86" s="526" t="e">
        <f ca="1">+IF(AND(ISNUMBER(OFFSET('Sanitation Data'!$D$11,0,10*ROW('Sanitation Data'!D80))),'Data Summary'!CN86="Yes"),OFFSET('Sanitation Data'!$D$11,0,10*ROW('Sanitation Data'!D80)),NA())</f>
        <v>#N/A</v>
      </c>
      <c r="Z86" s="526" t="e">
        <f ca="1">+IF(AND(ISNUMBER(OFFSET('Sanitation Data'!$D$12,0,10*ROW('Sanitation Data'!D80))),'Data Summary'!CO86="Yes"),OFFSET('Sanitation Data'!$D$12,0,10*ROW('Sanitation Data'!D80)),NA())</f>
        <v>#N/A</v>
      </c>
      <c r="AA86" s="526" t="e">
        <f ca="1">+IF(AND(ISNUMBER(OFFSET('Sanitation Data'!$E$4,0,10*ROW('Sanitation Data'!E80))),'Data Summary'!CP86="Yes"),100-OFFSET('Sanitation Data'!$E$4,0,10*ROW('Sanitation Data'!E80)),NA())</f>
        <v>#N/A</v>
      </c>
      <c r="AB86" s="526" t="e">
        <f ca="1">+IF(AND(ISNUMBER(OFFSET('Sanitation Data'!$E$6,0,10*ROW('Sanitation Data'!E80))),'Data Summary'!CQ86="Yes"),OFFSET('Sanitation Data'!$E$6,0,10*ROW('Sanitation Data'!E80)),NA())</f>
        <v>#N/A</v>
      </c>
      <c r="AC86" s="526" t="e">
        <f ca="1">+IF(AND(ISNUMBER(OFFSET('Sanitation Data'!$E$10,0,10*ROW('Sanitation Data'!E80))),'Data Summary'!CR86="Yes"),OFFSET('Sanitation Data'!$E$10,0,10*ROW('Sanitation Data'!E80)),NA())</f>
        <v>#N/A</v>
      </c>
      <c r="AD86" s="526" t="e">
        <f ca="1">+IF(AND(ISNUMBER(OFFSET('Sanitation Data'!$E$11,0,10*ROW('Sanitation Data'!E80))),'Data Summary'!CS86="Yes"),OFFSET('Sanitation Data'!$E$11,0,10*ROW('Sanitation Data'!E80)),NA())</f>
        <v>#N/A</v>
      </c>
      <c r="AE86" s="526" t="e">
        <f ca="1">+IF(AND(ISNUMBER(OFFSET('Sanitation Data'!$E$12,0,10*ROW('Sanitation Data'!E80))),'Data Summary'!CT86="Yes"),OFFSET('Sanitation Data'!$E$12,0,10*ROW('Sanitation Data'!E80)),NA())</f>
        <v>#N/A</v>
      </c>
      <c r="AF86" s="526" t="e">
        <f ca="1">+IF(AND(ISNUMBER(OFFSET('Sanitation Data'!$F$4,0,10*ROW('Sanitation Data'!F80))),'Data Summary'!CU86="Yes"),100-OFFSET('Sanitation Data'!$F$4,0,10*ROW('Sanitation Data'!F80)),NA())</f>
        <v>#N/A</v>
      </c>
      <c r="AG86" s="526" t="e">
        <f ca="1">+IF(AND(ISNUMBER(OFFSET('Sanitation Data'!$F$6,0,10*ROW('Sanitation Data'!F80))),'Data Summary'!CV86="Yes"),OFFSET('Sanitation Data'!$F$6,0,10*ROW('Sanitation Data'!F80)),NA())</f>
        <v>#N/A</v>
      </c>
      <c r="AH86" s="526" t="e">
        <f ca="1">+IF(AND(ISNUMBER(OFFSET('Sanitation Data'!$F$10,0,10*ROW('Sanitation Data'!F80))),'Data Summary'!CW86="Yes"),OFFSET('Sanitation Data'!$F$10,0,10*ROW('Sanitation Data'!F80)),NA())</f>
        <v>#N/A</v>
      </c>
      <c r="AI86" s="526" t="e">
        <f ca="1">+IF(AND(ISNUMBER(OFFSET('Sanitation Data'!$F$11,0,10*ROW('Sanitation Data'!F80))),'Data Summary'!CX86="Yes"),OFFSET('Sanitation Data'!$F$11,0,10*ROW('Sanitation Data'!F80)),NA())</f>
        <v>#N/A</v>
      </c>
      <c r="AJ86" s="526" t="e">
        <f ca="1">+IF(AND(ISNUMBER(OFFSET('Sanitation Data'!$F$12,0,10*ROW('Sanitation Data'!F80))),'Data Summary'!CY86="Yes"),OFFSET('Sanitation Data'!$F$12,0,10*ROW('Sanitation Data'!F80)),NA())</f>
        <v>#N/A</v>
      </c>
      <c r="AK86" s="526" t="e">
        <f ca="1">+IF(AND(ISNUMBER(OFFSET('Sanitation Data'!$G$4,0,10*ROW('Sanitation Data'!G80))),'Data Summary'!CZ86="Yes"),100-OFFSET('Sanitation Data'!$G$4,0,10*ROW('Sanitation Data'!G80)),NA())</f>
        <v>#N/A</v>
      </c>
      <c r="AL86" s="526" t="e">
        <f ca="1">+IF(AND(ISNUMBER(OFFSET('Sanitation Data'!$G$6,0,10*ROW('Sanitation Data'!G80))),'Data Summary'!DA86="Yes"),OFFSET('Sanitation Data'!$G$6,0,10*ROW('Sanitation Data'!G80)),NA())</f>
        <v>#N/A</v>
      </c>
      <c r="AM86" s="526" t="e">
        <f ca="1">+IF(AND(ISNUMBER(OFFSET('Sanitation Data'!$G$10,0,10*ROW('Sanitation Data'!G80))),'Data Summary'!DB86="Yes"),OFFSET('Sanitation Data'!$G$10,0,10*ROW('Sanitation Data'!G80)),NA())</f>
        <v>#N/A</v>
      </c>
      <c r="AN86" s="526" t="e">
        <f ca="1">+IF(AND(ISNUMBER(OFFSET('Sanitation Data'!$G$11,0,10*ROW('Sanitation Data'!G80))),'Data Summary'!DC86="Yes"),OFFSET('Sanitation Data'!$G$11,0,10*ROW('Sanitation Data'!G80)),NA())</f>
        <v>#N/A</v>
      </c>
      <c r="AO86" s="526" t="e">
        <f ca="1">+IF(AND(ISNUMBER(OFFSET('Sanitation Data'!$G$12,0,10*ROW('Sanitation Data'!G80))),'Data Summary'!DD86="Yes"),OFFSET('Sanitation Data'!$G$12,0,10*ROW('Sanitation Data'!G80)),NA())</f>
        <v>#N/A</v>
      </c>
      <c r="AP86" s="526" t="e">
        <f ca="1">+IF(AND(ISNUMBER(OFFSET('Sanitation Data'!$H$4,0,10*ROW('Sanitation Data'!H80))),'Data Summary'!DE86="Yes"),100-OFFSET('Sanitation Data'!$H$4,0,10*ROW('Sanitation Data'!H80)),NA())</f>
        <v>#N/A</v>
      </c>
      <c r="AQ86" s="526" t="e">
        <f ca="1">+IF(AND(ISNUMBER(OFFSET('Sanitation Data'!$H$6,0,10*ROW('Sanitation Data'!H80))),'Data Summary'!DF86="Yes"),OFFSET('Sanitation Data'!$H$6,0,10*ROW('Sanitation Data'!H80)),NA())</f>
        <v>#N/A</v>
      </c>
      <c r="AR86" s="526" t="e">
        <f ca="1">+IF(AND(ISNUMBER(OFFSET('Sanitation Data'!$H$10,0,10*ROW('Sanitation Data'!H80))),'Data Summary'!DG86="Yes"),OFFSET('Sanitation Data'!$H$10,0,10*ROW('Sanitation Data'!H80)),NA())</f>
        <v>#N/A</v>
      </c>
      <c r="AS86" s="526" t="e">
        <f ca="1">+IF(AND(ISNUMBER(OFFSET('Sanitation Data'!$H$11,0,10*ROW('Sanitation Data'!H80))),'Data Summary'!DH86="Yes"),OFFSET('Sanitation Data'!$H$11,0,10*ROW('Sanitation Data'!H80)),NA())</f>
        <v>#N/A</v>
      </c>
      <c r="AT86" s="526" t="e">
        <f ca="1">+IF(AND(ISNUMBER(OFFSET('Sanitation Data'!$H$12,0,10*ROW('Sanitation Data'!H80))),'Data Summary'!DI86="Yes"),OFFSET('Sanitation Data'!$H$12,0,10*ROW('Sanitation Data'!H80)),NA())</f>
        <v>#N/A</v>
      </c>
      <c r="AU86" s="526" t="e">
        <f ca="1">+IF(AND(ISNUMBER(OFFSET('Sanitation Data'!$I$4,0,10*ROW('Sanitation Data'!I80))),'Data Summary'!DJ86="Yes"),100-OFFSET('Sanitation Data'!$I$4,0,10*ROW('Sanitation Data'!I80)),NA())</f>
        <v>#N/A</v>
      </c>
      <c r="AV86" s="526" t="e">
        <f ca="1">+IF(AND(ISNUMBER(OFFSET('Sanitation Data'!$I$6,0,10*ROW('Sanitation Data'!I80))),'Data Summary'!DK86="Yes"),OFFSET('Sanitation Data'!$I$6,0,10*ROW('Sanitation Data'!I80)),NA())</f>
        <v>#N/A</v>
      </c>
      <c r="AW86" s="526" t="e">
        <f ca="1">+IF(AND(ISNUMBER(OFFSET('Sanitation Data'!$I$10,0,10*ROW('Sanitation Data'!I80))),'Data Summary'!DL86="Yes"),OFFSET('Sanitation Data'!$I$10,0,10*ROW('Sanitation Data'!I80)),NA())</f>
        <v>#N/A</v>
      </c>
      <c r="AX86" s="526" t="e">
        <f ca="1">+IF(AND(ISNUMBER(OFFSET('Sanitation Data'!$I$11,0,10*ROW('Sanitation Data'!I80))),'Data Summary'!DM86="Yes"),OFFSET('Sanitation Data'!$I$11,0,10*ROW('Sanitation Data'!I80)),NA())</f>
        <v>#N/A</v>
      </c>
      <c r="AY86" s="526" t="e">
        <f ca="1">+IF(AND(ISNUMBER(OFFSET('Sanitation Data'!$I$12,0,10*ROW('Sanitation Data'!I80))),'Data Summary'!DN86="Yes"),OFFSET('Sanitation Data'!$I$12,0,10*ROW('Sanitation Data'!I80)),NA())</f>
        <v>#N/A</v>
      </c>
      <c r="AZ86" s="527" t="e">
        <f ca="1">+IF(AND(ISNUMBER(OFFSET('Hygiene Data'!$D$5,0,10*ROW('Hygiene Data'!D80))),'Data Summary'!DO86="Yes"),OFFSET('Hygiene Data'!$D$5,0,10*ROW('Hygiene Data'!D80)),NA())</f>
        <v>#N/A</v>
      </c>
      <c r="BA86" s="527" t="e">
        <f ca="1">+IF(AND(ISNUMBER(OFFSET('Hygiene Data'!$D$7,0,10*ROW('Hygiene Data'!D80))),'Data Summary'!DP86="Yes"),OFFSET('Hygiene Data'!$D$7,0,10*ROW('Hygiene Data'!D80)),NA())</f>
        <v>#N/A</v>
      </c>
      <c r="BB86" s="527" t="e">
        <f ca="1">+IF(AND(ISNUMBER(OFFSET('Hygiene Data'!$D$9,0,10*ROW('Hygiene Data'!D80))),'Data Summary'!DQ86="Yes"),OFFSET('Hygiene Data'!$D$9,0,10*ROW('Hygiene Data'!D80)),NA())</f>
        <v>#N/A</v>
      </c>
      <c r="BC86" s="527" t="e">
        <f ca="1">+IF(AND(ISNUMBER(OFFSET('Hygiene Data'!$E$5,0,10*ROW('Hygiene Data'!E80))),'Data Summary'!DR86="Yes"),OFFSET('Hygiene Data'!$E$5,0,10*ROW('Hygiene Data'!E80)),NA())</f>
        <v>#N/A</v>
      </c>
      <c r="BD86" s="527" t="e">
        <f ca="1">+IF(AND(ISNUMBER(OFFSET('Hygiene Data'!$E$7,0,10*ROW('Hygiene Data'!E80))),'Data Summary'!DS86="Yes"),OFFSET('Hygiene Data'!$E$7,0,10*ROW('Hygiene Data'!E80)),NA())</f>
        <v>#N/A</v>
      </c>
      <c r="BE86" s="527" t="e">
        <f ca="1">+IF(AND(ISNUMBER(OFFSET('Hygiene Data'!$E$9,0,10*ROW('Hygiene Data'!E80))),'Data Summary'!DT86="Yes"),OFFSET('Hygiene Data'!$E$9,0,10*ROW('Hygiene Data'!E80)),NA())</f>
        <v>#N/A</v>
      </c>
      <c r="BF86" s="527" t="e">
        <f ca="1">+IF(AND(ISNUMBER(OFFSET('Hygiene Data'!$F$5,0,10*ROW('Hygiene Data'!F80))),'Data Summary'!DU86="Yes"),OFFSET('Hygiene Data'!$F$5,0,10*ROW('Hygiene Data'!F80)),NA())</f>
        <v>#N/A</v>
      </c>
      <c r="BG86" s="527" t="e">
        <f ca="1">+IF(AND(ISNUMBER(OFFSET('Hygiene Data'!$F$7,0,10*ROW('Hygiene Data'!F80))),'Data Summary'!DV86="Yes"),OFFSET('Hygiene Data'!$F$7,0,10*ROW('Hygiene Data'!F80)),NA())</f>
        <v>#N/A</v>
      </c>
      <c r="BH86" s="527" t="e">
        <f ca="1">+IF(AND(ISNUMBER(OFFSET('Hygiene Data'!$F$9,0,10*ROW('Hygiene Data'!F80))),'Data Summary'!DW86="Yes"),OFFSET('Hygiene Data'!$F$9,0,10*ROW('Hygiene Data'!F80)),NA())</f>
        <v>#N/A</v>
      </c>
      <c r="BI86" s="527" t="e">
        <f ca="1">+IF(AND(ISNUMBER(OFFSET('Hygiene Data'!$G$5,0,10*ROW('Hygiene Data'!G80))),'Data Summary'!DX86="Yes"),OFFSET('Hygiene Data'!$G$5,0,10*ROW('Hygiene Data'!G80)),NA())</f>
        <v>#N/A</v>
      </c>
      <c r="BJ86" s="527" t="e">
        <f ca="1">+IF(AND(ISNUMBER(OFFSET('Hygiene Data'!$G$7,0,10*ROW('Hygiene Data'!G80))),'Data Summary'!DY86="Yes"),OFFSET('Hygiene Data'!$G$7,0,10*ROW('Hygiene Data'!G80)),NA())</f>
        <v>#N/A</v>
      </c>
      <c r="BK86" s="527" t="e">
        <f ca="1">+IF(AND(ISNUMBER(OFFSET('Hygiene Data'!$G$9,0,10*ROW('Hygiene Data'!G80))),'Data Summary'!DZ86="Yes"),OFFSET('Hygiene Data'!$G$9,0,10*ROW('Hygiene Data'!G80)),NA())</f>
        <v>#N/A</v>
      </c>
      <c r="BL86" s="527" t="e">
        <f ca="1">+IF(AND(ISNUMBER(OFFSET('Hygiene Data'!$H$5,0,10*ROW('Hygiene Data'!H80))),'Data Summary'!EA86="Yes"),OFFSET('Hygiene Data'!$H$5,0,10*ROW('Hygiene Data'!H80)),NA())</f>
        <v>#N/A</v>
      </c>
      <c r="BM86" s="527" t="e">
        <f ca="1">+IF(AND(ISNUMBER(OFFSET('Hygiene Data'!$H$7,0,10*ROW('Hygiene Data'!H80))),'Data Summary'!EB86="Yes"),OFFSET('Hygiene Data'!$H$7,0,10*ROW('Hygiene Data'!H80)),NA())</f>
        <v>#N/A</v>
      </c>
      <c r="BN86" s="527" t="e">
        <f ca="1">+IF(AND(ISNUMBER(OFFSET('Hygiene Data'!$H$9,0,10*ROW('Hygiene Data'!H80))),'Data Summary'!EC86="Yes"),OFFSET('Hygiene Data'!$H$9,0,10*ROW('Hygiene Data'!H80)),NA())</f>
        <v>#N/A</v>
      </c>
      <c r="BO86" s="527" t="e">
        <f ca="1">+IF(AND(ISNUMBER(OFFSET('Hygiene Data'!$I$5,0,10*ROW('Hygiene Data'!I80))),'Data Summary'!ED86="Yes"),OFFSET('Hygiene Data'!$I$5,0,10*ROW('Hygiene Data'!I80)),NA())</f>
        <v>#N/A</v>
      </c>
      <c r="BP86" s="527" t="e">
        <f ca="1">+IF(AND(ISNUMBER(OFFSET('Hygiene Data'!$I$7,0,10*ROW('Hygiene Data'!I80))),'Data Summary'!EE86="Yes"),OFFSET('Hygiene Data'!$I$7,0,10*ROW('Hygiene Data'!I80)),NA())</f>
        <v>#N/A</v>
      </c>
      <c r="BQ86" s="527" t="e">
        <f ca="1">+IF(AND(ISNUMBER(OFFSET('Hygiene Data'!$I$9,0,10*ROW('Hygiene Data'!I80))),'Data Summary'!EF86="Yes"),OFFSET('Hygiene Data'!$I$9,0,10*ROW('Hygiene Data'!I80)),NA())</f>
        <v>#N/A</v>
      </c>
    </row>
    <row r="87" spans="1:69" x14ac:dyDescent="0.25">
      <c r="A87" s="523" t="e">
        <f ca="1">+RIGHT('Data Summary'!A87,LEN('Data Summary'!A87)-9)</f>
        <v>#VALUE!</v>
      </c>
      <c r="B87" s="497" t="str">
        <f ca="1">+IF(ISTEXT('Data Summary'!B87),'Data Summary'!B87,"")</f>
        <v/>
      </c>
      <c r="C87" s="524" t="e">
        <f ca="1">+VALUE('Data Summary'!C87)</f>
        <v>#VALUE!</v>
      </c>
      <c r="D87" s="525" t="e">
        <f ca="1">+IF(AND(ISNUMBER(OFFSET('Water Data'!$D$4,0,10*ROW('Water Data'!D81))),'Data Summary'!BS87="Yes"),100-OFFSET('Water Data'!$D$4,0,10*ROW('Water Data'!D81)),NA())</f>
        <v>#N/A</v>
      </c>
      <c r="E87" s="525" t="e">
        <f ca="1">+IF(AND(ISNUMBER(OFFSET('Water Data'!$D$6,0,10*ROW('Water Data'!D81))),'Data Summary'!BT87="Yes"),OFFSET('Water Data'!$D$6,0,10*ROW('Water Data'!D81)),NA())</f>
        <v>#N/A</v>
      </c>
      <c r="F87" s="525" t="e">
        <f ca="1">+IF(AND(ISNUMBER(OFFSET('Water Data'!$D$9,0,10*ROW('Water Data'!D81))),'Data Summary'!BU87="Yes"),OFFSET('Water Data'!$D$9,0,10*ROW('Water Data'!D81)),NA())</f>
        <v>#N/A</v>
      </c>
      <c r="G87" s="525" t="e">
        <f ca="1">+IF(AND(ISNUMBER(OFFSET('Water Data'!$E$4,0,10*ROW('Water Data'!E81))),'Data Summary'!BV87="Yes"),100-OFFSET('Water Data'!$E$4,0,10*ROW('Water Data'!E81)),NA())</f>
        <v>#N/A</v>
      </c>
      <c r="H87" s="525" t="e">
        <f ca="1">+IF(AND(ISNUMBER(OFFSET('Water Data'!$E$6,0,10*ROW('Water Data'!E81))),'Data Summary'!BW87="Yes"),OFFSET('Water Data'!$E$6,0,10*ROW('Water Data'!E81)),NA())</f>
        <v>#N/A</v>
      </c>
      <c r="I87" s="525" t="e">
        <f ca="1">+IF(AND(ISNUMBER(OFFSET('Water Data'!$E$9,0,10*ROW('Water Data'!E81))),'Data Summary'!BX87="Yes"),OFFSET('Water Data'!$E$9,0,10*ROW('Water Data'!E81)),NA())</f>
        <v>#N/A</v>
      </c>
      <c r="J87" s="525" t="e">
        <f ca="1">+IF(AND(ISNUMBER(OFFSET('Water Data'!$F$4,0,10*ROW('Water Data'!F81))),'Data Summary'!BY87="Yes"),100-OFFSET('Water Data'!$F$4,0,10*ROW('Water Data'!F81)),NA())</f>
        <v>#N/A</v>
      </c>
      <c r="K87" s="525" t="e">
        <f ca="1">+IF(AND(ISNUMBER(OFFSET('Water Data'!$F$6,0,10*ROW('Water Data'!F81))),'Data Summary'!BZ87="Yes"),OFFSET('Water Data'!$F$6,0,10*ROW('Water Data'!F81)),NA())</f>
        <v>#N/A</v>
      </c>
      <c r="L87" s="525" t="e">
        <f ca="1">+IF(AND(ISNUMBER(OFFSET('Water Data'!$F$9,0,10*ROW('Water Data'!F81))),'Data Summary'!CA87="Yes"),OFFSET('Water Data'!$F$9,0,10*ROW('Water Data'!F81)),NA())</f>
        <v>#N/A</v>
      </c>
      <c r="M87" s="525" t="e">
        <f ca="1">+IF(AND(ISNUMBER(OFFSET('Water Data'!$G$4,0,10*ROW('Water Data'!G81))),'Data Summary'!CB87="Yes"),100-OFFSET('Water Data'!$G$4,0,10*ROW('Water Data'!G81)),NA())</f>
        <v>#N/A</v>
      </c>
      <c r="N87" s="525" t="e">
        <f ca="1">+IF(AND(ISNUMBER(OFFSET('Water Data'!$G$6,0,10*ROW('Water Data'!G81))),'Data Summary'!CC87="Yes"),OFFSET('Water Data'!$G$6,0,10*ROW('Water Data'!G81)),NA())</f>
        <v>#N/A</v>
      </c>
      <c r="O87" s="525" t="e">
        <f ca="1">+IF(AND(ISNUMBER(OFFSET('Water Data'!$G$9,0,10*ROW('Water Data'!G81))),'Data Summary'!CD87="Yes"),OFFSET('Water Data'!$G$9,0,10*ROW('Water Data'!G81)),NA())</f>
        <v>#N/A</v>
      </c>
      <c r="P87" s="525" t="e">
        <f ca="1">+IF(AND(ISNUMBER(OFFSET('Water Data'!$H$4,0,10*ROW('Water Data'!H81))),'Data Summary'!CE87="Yes"),100-OFFSET('Water Data'!$H$4,0,10*ROW('Water Data'!H81)),NA())</f>
        <v>#N/A</v>
      </c>
      <c r="Q87" s="525" t="e">
        <f ca="1">+IF(AND(ISNUMBER(OFFSET('Water Data'!$H$6,0,10*ROW('Water Data'!H81))),'Data Summary'!CF87="Yes"),OFFSET('Water Data'!$H$6,0,10*ROW('Water Data'!H81)),NA())</f>
        <v>#N/A</v>
      </c>
      <c r="R87" s="525" t="e">
        <f ca="1">+IF(AND(ISNUMBER(OFFSET('Water Data'!$H$9,0,10*ROW('Water Data'!H81))),'Data Summary'!CG87="Yes"),OFFSET('Water Data'!$H$9,0,10*ROW('Water Data'!H81)),NA())</f>
        <v>#N/A</v>
      </c>
      <c r="S87" s="525" t="e">
        <f ca="1">+IF(AND(ISNUMBER(OFFSET('Water Data'!$I$4,0,10*ROW('Water Data'!I81))),'Data Summary'!CH87="Yes"),100-OFFSET('Water Data'!$I$4,0,10*ROW('Water Data'!I81)),NA())</f>
        <v>#N/A</v>
      </c>
      <c r="T87" s="525" t="e">
        <f ca="1">+IF(AND(ISNUMBER(OFFSET('Water Data'!$I$6,0,10*ROW('Water Data'!I81))),'Data Summary'!CI87="Yes"),OFFSET('Water Data'!$I$6,0,10*ROW('Water Data'!I81)),NA())</f>
        <v>#N/A</v>
      </c>
      <c r="U87" s="525" t="e">
        <f ca="1">+IF(AND(ISNUMBER(OFFSET('Water Data'!$I$9,0,10*ROW('Water Data'!I81))),'Data Summary'!CJ87="Yes"),OFFSET('Water Data'!$I$9,0,10*ROW('Water Data'!I81)),NA())</f>
        <v>#N/A</v>
      </c>
      <c r="V87" s="526" t="e">
        <f ca="1">+IF(AND(ISNUMBER(OFFSET('Sanitation Data'!$D$4,0,10*ROW('Sanitation Data'!D81))),'Data Summary'!CK87="Yes"),100-OFFSET('Sanitation Data'!$D$4,0,10*ROW('Sanitation Data'!D81)),NA())</f>
        <v>#N/A</v>
      </c>
      <c r="W87" s="526" t="e">
        <f ca="1">+IF(AND(ISNUMBER(OFFSET('Sanitation Data'!$D$6,0,10*ROW('Sanitation Data'!D81))),'Data Summary'!CL87="Yes"),OFFSET('Sanitation Data'!$D$6,0,10*ROW('Sanitation Data'!D81)),NA())</f>
        <v>#N/A</v>
      </c>
      <c r="X87" s="526" t="e">
        <f ca="1">+IF(AND(ISNUMBER(OFFSET('Sanitation Data'!$D$10,0,10*ROW('Sanitation Data'!D81))),'Data Summary'!CM87="Yes"),OFFSET('Sanitation Data'!$D$10,0,10*ROW('Sanitation Data'!D81)),NA())</f>
        <v>#N/A</v>
      </c>
      <c r="Y87" s="526" t="e">
        <f ca="1">+IF(AND(ISNUMBER(OFFSET('Sanitation Data'!$D$11,0,10*ROW('Sanitation Data'!D81))),'Data Summary'!CN87="Yes"),OFFSET('Sanitation Data'!$D$11,0,10*ROW('Sanitation Data'!D81)),NA())</f>
        <v>#N/A</v>
      </c>
      <c r="Z87" s="526" t="e">
        <f ca="1">+IF(AND(ISNUMBER(OFFSET('Sanitation Data'!$D$12,0,10*ROW('Sanitation Data'!D81))),'Data Summary'!CO87="Yes"),OFFSET('Sanitation Data'!$D$12,0,10*ROW('Sanitation Data'!D81)),NA())</f>
        <v>#N/A</v>
      </c>
      <c r="AA87" s="526" t="e">
        <f ca="1">+IF(AND(ISNUMBER(OFFSET('Sanitation Data'!$E$4,0,10*ROW('Sanitation Data'!E81))),'Data Summary'!CP87="Yes"),100-OFFSET('Sanitation Data'!$E$4,0,10*ROW('Sanitation Data'!E81)),NA())</f>
        <v>#N/A</v>
      </c>
      <c r="AB87" s="526" t="e">
        <f ca="1">+IF(AND(ISNUMBER(OFFSET('Sanitation Data'!$E$6,0,10*ROW('Sanitation Data'!E81))),'Data Summary'!CQ87="Yes"),OFFSET('Sanitation Data'!$E$6,0,10*ROW('Sanitation Data'!E81)),NA())</f>
        <v>#N/A</v>
      </c>
      <c r="AC87" s="526" t="e">
        <f ca="1">+IF(AND(ISNUMBER(OFFSET('Sanitation Data'!$E$10,0,10*ROW('Sanitation Data'!E81))),'Data Summary'!CR87="Yes"),OFFSET('Sanitation Data'!$E$10,0,10*ROW('Sanitation Data'!E81)),NA())</f>
        <v>#N/A</v>
      </c>
      <c r="AD87" s="526" t="e">
        <f ca="1">+IF(AND(ISNUMBER(OFFSET('Sanitation Data'!$E$11,0,10*ROW('Sanitation Data'!E81))),'Data Summary'!CS87="Yes"),OFFSET('Sanitation Data'!$E$11,0,10*ROW('Sanitation Data'!E81)),NA())</f>
        <v>#N/A</v>
      </c>
      <c r="AE87" s="526" t="e">
        <f ca="1">+IF(AND(ISNUMBER(OFFSET('Sanitation Data'!$E$12,0,10*ROW('Sanitation Data'!E81))),'Data Summary'!CT87="Yes"),OFFSET('Sanitation Data'!$E$12,0,10*ROW('Sanitation Data'!E81)),NA())</f>
        <v>#N/A</v>
      </c>
      <c r="AF87" s="526" t="e">
        <f ca="1">+IF(AND(ISNUMBER(OFFSET('Sanitation Data'!$F$4,0,10*ROW('Sanitation Data'!F81))),'Data Summary'!CU87="Yes"),100-OFFSET('Sanitation Data'!$F$4,0,10*ROW('Sanitation Data'!F81)),NA())</f>
        <v>#N/A</v>
      </c>
      <c r="AG87" s="526" t="e">
        <f ca="1">+IF(AND(ISNUMBER(OFFSET('Sanitation Data'!$F$6,0,10*ROW('Sanitation Data'!F81))),'Data Summary'!CV87="Yes"),OFFSET('Sanitation Data'!$F$6,0,10*ROW('Sanitation Data'!F81)),NA())</f>
        <v>#N/A</v>
      </c>
      <c r="AH87" s="526" t="e">
        <f ca="1">+IF(AND(ISNUMBER(OFFSET('Sanitation Data'!$F$10,0,10*ROW('Sanitation Data'!F81))),'Data Summary'!CW87="Yes"),OFFSET('Sanitation Data'!$F$10,0,10*ROW('Sanitation Data'!F81)),NA())</f>
        <v>#N/A</v>
      </c>
      <c r="AI87" s="526" t="e">
        <f ca="1">+IF(AND(ISNUMBER(OFFSET('Sanitation Data'!$F$11,0,10*ROW('Sanitation Data'!F81))),'Data Summary'!CX87="Yes"),OFFSET('Sanitation Data'!$F$11,0,10*ROW('Sanitation Data'!F81)),NA())</f>
        <v>#N/A</v>
      </c>
      <c r="AJ87" s="526" t="e">
        <f ca="1">+IF(AND(ISNUMBER(OFFSET('Sanitation Data'!$F$12,0,10*ROW('Sanitation Data'!F81))),'Data Summary'!CY87="Yes"),OFFSET('Sanitation Data'!$F$12,0,10*ROW('Sanitation Data'!F81)),NA())</f>
        <v>#N/A</v>
      </c>
      <c r="AK87" s="526" t="e">
        <f ca="1">+IF(AND(ISNUMBER(OFFSET('Sanitation Data'!$G$4,0,10*ROW('Sanitation Data'!G81))),'Data Summary'!CZ87="Yes"),100-OFFSET('Sanitation Data'!$G$4,0,10*ROW('Sanitation Data'!G81)),NA())</f>
        <v>#N/A</v>
      </c>
      <c r="AL87" s="526" t="e">
        <f ca="1">+IF(AND(ISNUMBER(OFFSET('Sanitation Data'!$G$6,0,10*ROW('Sanitation Data'!G81))),'Data Summary'!DA87="Yes"),OFFSET('Sanitation Data'!$G$6,0,10*ROW('Sanitation Data'!G81)),NA())</f>
        <v>#N/A</v>
      </c>
      <c r="AM87" s="526" t="e">
        <f ca="1">+IF(AND(ISNUMBER(OFFSET('Sanitation Data'!$G$10,0,10*ROW('Sanitation Data'!G81))),'Data Summary'!DB87="Yes"),OFFSET('Sanitation Data'!$G$10,0,10*ROW('Sanitation Data'!G81)),NA())</f>
        <v>#N/A</v>
      </c>
      <c r="AN87" s="526" t="e">
        <f ca="1">+IF(AND(ISNUMBER(OFFSET('Sanitation Data'!$G$11,0,10*ROW('Sanitation Data'!G81))),'Data Summary'!DC87="Yes"),OFFSET('Sanitation Data'!$G$11,0,10*ROW('Sanitation Data'!G81)),NA())</f>
        <v>#N/A</v>
      </c>
      <c r="AO87" s="526" t="e">
        <f ca="1">+IF(AND(ISNUMBER(OFFSET('Sanitation Data'!$G$12,0,10*ROW('Sanitation Data'!G81))),'Data Summary'!DD87="Yes"),OFFSET('Sanitation Data'!$G$12,0,10*ROW('Sanitation Data'!G81)),NA())</f>
        <v>#N/A</v>
      </c>
      <c r="AP87" s="526" t="e">
        <f ca="1">+IF(AND(ISNUMBER(OFFSET('Sanitation Data'!$H$4,0,10*ROW('Sanitation Data'!H81))),'Data Summary'!DE87="Yes"),100-OFFSET('Sanitation Data'!$H$4,0,10*ROW('Sanitation Data'!H81)),NA())</f>
        <v>#N/A</v>
      </c>
      <c r="AQ87" s="526" t="e">
        <f ca="1">+IF(AND(ISNUMBER(OFFSET('Sanitation Data'!$H$6,0,10*ROW('Sanitation Data'!H81))),'Data Summary'!DF87="Yes"),OFFSET('Sanitation Data'!$H$6,0,10*ROW('Sanitation Data'!H81)),NA())</f>
        <v>#N/A</v>
      </c>
      <c r="AR87" s="526" t="e">
        <f ca="1">+IF(AND(ISNUMBER(OFFSET('Sanitation Data'!$H$10,0,10*ROW('Sanitation Data'!H81))),'Data Summary'!DG87="Yes"),OFFSET('Sanitation Data'!$H$10,0,10*ROW('Sanitation Data'!H81)),NA())</f>
        <v>#N/A</v>
      </c>
      <c r="AS87" s="526" t="e">
        <f ca="1">+IF(AND(ISNUMBER(OFFSET('Sanitation Data'!$H$11,0,10*ROW('Sanitation Data'!H81))),'Data Summary'!DH87="Yes"),OFFSET('Sanitation Data'!$H$11,0,10*ROW('Sanitation Data'!H81)),NA())</f>
        <v>#N/A</v>
      </c>
      <c r="AT87" s="526" t="e">
        <f ca="1">+IF(AND(ISNUMBER(OFFSET('Sanitation Data'!$H$12,0,10*ROW('Sanitation Data'!H81))),'Data Summary'!DI87="Yes"),OFFSET('Sanitation Data'!$H$12,0,10*ROW('Sanitation Data'!H81)),NA())</f>
        <v>#N/A</v>
      </c>
      <c r="AU87" s="526" t="e">
        <f ca="1">+IF(AND(ISNUMBER(OFFSET('Sanitation Data'!$I$4,0,10*ROW('Sanitation Data'!I81))),'Data Summary'!DJ87="Yes"),100-OFFSET('Sanitation Data'!$I$4,0,10*ROW('Sanitation Data'!I81)),NA())</f>
        <v>#N/A</v>
      </c>
      <c r="AV87" s="526" t="e">
        <f ca="1">+IF(AND(ISNUMBER(OFFSET('Sanitation Data'!$I$6,0,10*ROW('Sanitation Data'!I81))),'Data Summary'!DK87="Yes"),OFFSET('Sanitation Data'!$I$6,0,10*ROW('Sanitation Data'!I81)),NA())</f>
        <v>#N/A</v>
      </c>
      <c r="AW87" s="526" t="e">
        <f ca="1">+IF(AND(ISNUMBER(OFFSET('Sanitation Data'!$I$10,0,10*ROW('Sanitation Data'!I81))),'Data Summary'!DL87="Yes"),OFFSET('Sanitation Data'!$I$10,0,10*ROW('Sanitation Data'!I81)),NA())</f>
        <v>#N/A</v>
      </c>
      <c r="AX87" s="526" t="e">
        <f ca="1">+IF(AND(ISNUMBER(OFFSET('Sanitation Data'!$I$11,0,10*ROW('Sanitation Data'!I81))),'Data Summary'!DM87="Yes"),OFFSET('Sanitation Data'!$I$11,0,10*ROW('Sanitation Data'!I81)),NA())</f>
        <v>#N/A</v>
      </c>
      <c r="AY87" s="526" t="e">
        <f ca="1">+IF(AND(ISNUMBER(OFFSET('Sanitation Data'!$I$12,0,10*ROW('Sanitation Data'!I81))),'Data Summary'!DN87="Yes"),OFFSET('Sanitation Data'!$I$12,0,10*ROW('Sanitation Data'!I81)),NA())</f>
        <v>#N/A</v>
      </c>
      <c r="AZ87" s="527" t="e">
        <f ca="1">+IF(AND(ISNUMBER(OFFSET('Hygiene Data'!$D$5,0,10*ROW('Hygiene Data'!D81))),'Data Summary'!DO87="Yes"),OFFSET('Hygiene Data'!$D$5,0,10*ROW('Hygiene Data'!D81)),NA())</f>
        <v>#N/A</v>
      </c>
      <c r="BA87" s="527" t="e">
        <f ca="1">+IF(AND(ISNUMBER(OFFSET('Hygiene Data'!$D$7,0,10*ROW('Hygiene Data'!D81))),'Data Summary'!DP87="Yes"),OFFSET('Hygiene Data'!$D$7,0,10*ROW('Hygiene Data'!D81)),NA())</f>
        <v>#N/A</v>
      </c>
      <c r="BB87" s="527" t="e">
        <f ca="1">+IF(AND(ISNUMBER(OFFSET('Hygiene Data'!$D$9,0,10*ROW('Hygiene Data'!D81))),'Data Summary'!DQ87="Yes"),OFFSET('Hygiene Data'!$D$9,0,10*ROW('Hygiene Data'!D81)),NA())</f>
        <v>#N/A</v>
      </c>
      <c r="BC87" s="527" t="e">
        <f ca="1">+IF(AND(ISNUMBER(OFFSET('Hygiene Data'!$E$5,0,10*ROW('Hygiene Data'!E81))),'Data Summary'!DR87="Yes"),OFFSET('Hygiene Data'!$E$5,0,10*ROW('Hygiene Data'!E81)),NA())</f>
        <v>#N/A</v>
      </c>
      <c r="BD87" s="527" t="e">
        <f ca="1">+IF(AND(ISNUMBER(OFFSET('Hygiene Data'!$E$7,0,10*ROW('Hygiene Data'!E81))),'Data Summary'!DS87="Yes"),OFFSET('Hygiene Data'!$E$7,0,10*ROW('Hygiene Data'!E81)),NA())</f>
        <v>#N/A</v>
      </c>
      <c r="BE87" s="527" t="e">
        <f ca="1">+IF(AND(ISNUMBER(OFFSET('Hygiene Data'!$E$9,0,10*ROW('Hygiene Data'!E81))),'Data Summary'!DT87="Yes"),OFFSET('Hygiene Data'!$E$9,0,10*ROW('Hygiene Data'!E81)),NA())</f>
        <v>#N/A</v>
      </c>
      <c r="BF87" s="527" t="e">
        <f ca="1">+IF(AND(ISNUMBER(OFFSET('Hygiene Data'!$F$5,0,10*ROW('Hygiene Data'!F81))),'Data Summary'!DU87="Yes"),OFFSET('Hygiene Data'!$F$5,0,10*ROW('Hygiene Data'!F81)),NA())</f>
        <v>#N/A</v>
      </c>
      <c r="BG87" s="527" t="e">
        <f ca="1">+IF(AND(ISNUMBER(OFFSET('Hygiene Data'!$F$7,0,10*ROW('Hygiene Data'!F81))),'Data Summary'!DV87="Yes"),OFFSET('Hygiene Data'!$F$7,0,10*ROW('Hygiene Data'!F81)),NA())</f>
        <v>#N/A</v>
      </c>
      <c r="BH87" s="527" t="e">
        <f ca="1">+IF(AND(ISNUMBER(OFFSET('Hygiene Data'!$F$9,0,10*ROW('Hygiene Data'!F81))),'Data Summary'!DW87="Yes"),OFFSET('Hygiene Data'!$F$9,0,10*ROW('Hygiene Data'!F81)),NA())</f>
        <v>#N/A</v>
      </c>
      <c r="BI87" s="527" t="e">
        <f ca="1">+IF(AND(ISNUMBER(OFFSET('Hygiene Data'!$G$5,0,10*ROW('Hygiene Data'!G81))),'Data Summary'!DX87="Yes"),OFFSET('Hygiene Data'!$G$5,0,10*ROW('Hygiene Data'!G81)),NA())</f>
        <v>#N/A</v>
      </c>
      <c r="BJ87" s="527" t="e">
        <f ca="1">+IF(AND(ISNUMBER(OFFSET('Hygiene Data'!$G$7,0,10*ROW('Hygiene Data'!G81))),'Data Summary'!DY87="Yes"),OFFSET('Hygiene Data'!$G$7,0,10*ROW('Hygiene Data'!G81)),NA())</f>
        <v>#N/A</v>
      </c>
      <c r="BK87" s="527" t="e">
        <f ca="1">+IF(AND(ISNUMBER(OFFSET('Hygiene Data'!$G$9,0,10*ROW('Hygiene Data'!G81))),'Data Summary'!DZ87="Yes"),OFFSET('Hygiene Data'!$G$9,0,10*ROW('Hygiene Data'!G81)),NA())</f>
        <v>#N/A</v>
      </c>
      <c r="BL87" s="527" t="e">
        <f ca="1">+IF(AND(ISNUMBER(OFFSET('Hygiene Data'!$H$5,0,10*ROW('Hygiene Data'!H81))),'Data Summary'!EA87="Yes"),OFFSET('Hygiene Data'!$H$5,0,10*ROW('Hygiene Data'!H81)),NA())</f>
        <v>#N/A</v>
      </c>
      <c r="BM87" s="527" t="e">
        <f ca="1">+IF(AND(ISNUMBER(OFFSET('Hygiene Data'!$H$7,0,10*ROW('Hygiene Data'!H81))),'Data Summary'!EB87="Yes"),OFFSET('Hygiene Data'!$H$7,0,10*ROW('Hygiene Data'!H81)),NA())</f>
        <v>#N/A</v>
      </c>
      <c r="BN87" s="527" t="e">
        <f ca="1">+IF(AND(ISNUMBER(OFFSET('Hygiene Data'!$H$9,0,10*ROW('Hygiene Data'!H81))),'Data Summary'!EC87="Yes"),OFFSET('Hygiene Data'!$H$9,0,10*ROW('Hygiene Data'!H81)),NA())</f>
        <v>#N/A</v>
      </c>
      <c r="BO87" s="527" t="e">
        <f ca="1">+IF(AND(ISNUMBER(OFFSET('Hygiene Data'!$I$5,0,10*ROW('Hygiene Data'!I81))),'Data Summary'!ED87="Yes"),OFFSET('Hygiene Data'!$I$5,0,10*ROW('Hygiene Data'!I81)),NA())</f>
        <v>#N/A</v>
      </c>
      <c r="BP87" s="527" t="e">
        <f ca="1">+IF(AND(ISNUMBER(OFFSET('Hygiene Data'!$I$7,0,10*ROW('Hygiene Data'!I81))),'Data Summary'!EE87="Yes"),OFFSET('Hygiene Data'!$I$7,0,10*ROW('Hygiene Data'!I81)),NA())</f>
        <v>#N/A</v>
      </c>
      <c r="BQ87" s="527" t="e">
        <f ca="1">+IF(AND(ISNUMBER(OFFSET('Hygiene Data'!$I$9,0,10*ROW('Hygiene Data'!I81))),'Data Summary'!EF87="Yes"),OFFSET('Hygiene Data'!$I$9,0,10*ROW('Hygiene Data'!I81)),NA())</f>
        <v>#N/A</v>
      </c>
    </row>
    <row r="88" spans="1:69" x14ac:dyDescent="0.25">
      <c r="A88" s="523" t="e">
        <f ca="1">+RIGHT('Data Summary'!A88,LEN('Data Summary'!A88)-9)</f>
        <v>#VALUE!</v>
      </c>
      <c r="B88" s="497" t="str">
        <f ca="1">+IF(ISTEXT('Data Summary'!B88),'Data Summary'!B88,"")</f>
        <v/>
      </c>
      <c r="C88" s="524" t="e">
        <f ca="1">+VALUE('Data Summary'!C88)</f>
        <v>#VALUE!</v>
      </c>
      <c r="D88" s="525" t="e">
        <f ca="1">+IF(AND(ISNUMBER(OFFSET('Water Data'!$D$4,0,10*ROW('Water Data'!D82))),'Data Summary'!BS88="Yes"),100-OFFSET('Water Data'!$D$4,0,10*ROW('Water Data'!D82)),NA())</f>
        <v>#N/A</v>
      </c>
      <c r="E88" s="525" t="e">
        <f ca="1">+IF(AND(ISNUMBER(OFFSET('Water Data'!$D$6,0,10*ROW('Water Data'!D82))),'Data Summary'!BT88="Yes"),OFFSET('Water Data'!$D$6,0,10*ROW('Water Data'!D82)),NA())</f>
        <v>#N/A</v>
      </c>
      <c r="F88" s="525" t="e">
        <f ca="1">+IF(AND(ISNUMBER(OFFSET('Water Data'!$D$9,0,10*ROW('Water Data'!D82))),'Data Summary'!BU88="Yes"),OFFSET('Water Data'!$D$9,0,10*ROW('Water Data'!D82)),NA())</f>
        <v>#N/A</v>
      </c>
      <c r="G88" s="525" t="e">
        <f ca="1">+IF(AND(ISNUMBER(OFFSET('Water Data'!$E$4,0,10*ROW('Water Data'!E82))),'Data Summary'!BV88="Yes"),100-OFFSET('Water Data'!$E$4,0,10*ROW('Water Data'!E82)),NA())</f>
        <v>#N/A</v>
      </c>
      <c r="H88" s="525" t="e">
        <f ca="1">+IF(AND(ISNUMBER(OFFSET('Water Data'!$E$6,0,10*ROW('Water Data'!E82))),'Data Summary'!BW88="Yes"),OFFSET('Water Data'!$E$6,0,10*ROW('Water Data'!E82)),NA())</f>
        <v>#N/A</v>
      </c>
      <c r="I88" s="525" t="e">
        <f ca="1">+IF(AND(ISNUMBER(OFFSET('Water Data'!$E$9,0,10*ROW('Water Data'!E82))),'Data Summary'!BX88="Yes"),OFFSET('Water Data'!$E$9,0,10*ROW('Water Data'!E82)),NA())</f>
        <v>#N/A</v>
      </c>
      <c r="J88" s="525" t="e">
        <f ca="1">+IF(AND(ISNUMBER(OFFSET('Water Data'!$F$4,0,10*ROW('Water Data'!F82))),'Data Summary'!BY88="Yes"),100-OFFSET('Water Data'!$F$4,0,10*ROW('Water Data'!F82)),NA())</f>
        <v>#N/A</v>
      </c>
      <c r="K88" s="525" t="e">
        <f ca="1">+IF(AND(ISNUMBER(OFFSET('Water Data'!$F$6,0,10*ROW('Water Data'!F82))),'Data Summary'!BZ88="Yes"),OFFSET('Water Data'!$F$6,0,10*ROW('Water Data'!F82)),NA())</f>
        <v>#N/A</v>
      </c>
      <c r="L88" s="525" t="e">
        <f ca="1">+IF(AND(ISNUMBER(OFFSET('Water Data'!$F$9,0,10*ROW('Water Data'!F82))),'Data Summary'!CA88="Yes"),OFFSET('Water Data'!$F$9,0,10*ROW('Water Data'!F82)),NA())</f>
        <v>#N/A</v>
      </c>
      <c r="M88" s="525" t="e">
        <f ca="1">+IF(AND(ISNUMBER(OFFSET('Water Data'!$G$4,0,10*ROW('Water Data'!G82))),'Data Summary'!CB88="Yes"),100-OFFSET('Water Data'!$G$4,0,10*ROW('Water Data'!G82)),NA())</f>
        <v>#N/A</v>
      </c>
      <c r="N88" s="525" t="e">
        <f ca="1">+IF(AND(ISNUMBER(OFFSET('Water Data'!$G$6,0,10*ROW('Water Data'!G82))),'Data Summary'!CC88="Yes"),OFFSET('Water Data'!$G$6,0,10*ROW('Water Data'!G82)),NA())</f>
        <v>#N/A</v>
      </c>
      <c r="O88" s="525" t="e">
        <f ca="1">+IF(AND(ISNUMBER(OFFSET('Water Data'!$G$9,0,10*ROW('Water Data'!G82))),'Data Summary'!CD88="Yes"),OFFSET('Water Data'!$G$9,0,10*ROW('Water Data'!G82)),NA())</f>
        <v>#N/A</v>
      </c>
      <c r="P88" s="525" t="e">
        <f ca="1">+IF(AND(ISNUMBER(OFFSET('Water Data'!$H$4,0,10*ROW('Water Data'!H82))),'Data Summary'!CE88="Yes"),100-OFFSET('Water Data'!$H$4,0,10*ROW('Water Data'!H82)),NA())</f>
        <v>#N/A</v>
      </c>
      <c r="Q88" s="525" t="e">
        <f ca="1">+IF(AND(ISNUMBER(OFFSET('Water Data'!$H$6,0,10*ROW('Water Data'!H82))),'Data Summary'!CF88="Yes"),OFFSET('Water Data'!$H$6,0,10*ROW('Water Data'!H82)),NA())</f>
        <v>#N/A</v>
      </c>
      <c r="R88" s="525" t="e">
        <f ca="1">+IF(AND(ISNUMBER(OFFSET('Water Data'!$H$9,0,10*ROW('Water Data'!H82))),'Data Summary'!CG88="Yes"),OFFSET('Water Data'!$H$9,0,10*ROW('Water Data'!H82)),NA())</f>
        <v>#N/A</v>
      </c>
      <c r="S88" s="525" t="e">
        <f ca="1">+IF(AND(ISNUMBER(OFFSET('Water Data'!$I$4,0,10*ROW('Water Data'!I82))),'Data Summary'!CH88="Yes"),100-OFFSET('Water Data'!$I$4,0,10*ROW('Water Data'!I82)),NA())</f>
        <v>#N/A</v>
      </c>
      <c r="T88" s="525" t="e">
        <f ca="1">+IF(AND(ISNUMBER(OFFSET('Water Data'!$I$6,0,10*ROW('Water Data'!I82))),'Data Summary'!CI88="Yes"),OFFSET('Water Data'!$I$6,0,10*ROW('Water Data'!I82)),NA())</f>
        <v>#N/A</v>
      </c>
      <c r="U88" s="525" t="e">
        <f ca="1">+IF(AND(ISNUMBER(OFFSET('Water Data'!$I$9,0,10*ROW('Water Data'!I82))),'Data Summary'!CJ88="Yes"),OFFSET('Water Data'!$I$9,0,10*ROW('Water Data'!I82)),NA())</f>
        <v>#N/A</v>
      </c>
      <c r="V88" s="526" t="e">
        <f ca="1">+IF(AND(ISNUMBER(OFFSET('Sanitation Data'!$D$4,0,10*ROW('Sanitation Data'!D82))),'Data Summary'!CK88="Yes"),100-OFFSET('Sanitation Data'!$D$4,0,10*ROW('Sanitation Data'!D82)),NA())</f>
        <v>#N/A</v>
      </c>
      <c r="W88" s="526" t="e">
        <f ca="1">+IF(AND(ISNUMBER(OFFSET('Sanitation Data'!$D$6,0,10*ROW('Sanitation Data'!D82))),'Data Summary'!CL88="Yes"),OFFSET('Sanitation Data'!$D$6,0,10*ROW('Sanitation Data'!D82)),NA())</f>
        <v>#N/A</v>
      </c>
      <c r="X88" s="526" t="e">
        <f ca="1">+IF(AND(ISNUMBER(OFFSET('Sanitation Data'!$D$10,0,10*ROW('Sanitation Data'!D82))),'Data Summary'!CM88="Yes"),OFFSET('Sanitation Data'!$D$10,0,10*ROW('Sanitation Data'!D82)),NA())</f>
        <v>#N/A</v>
      </c>
      <c r="Y88" s="526" t="e">
        <f ca="1">+IF(AND(ISNUMBER(OFFSET('Sanitation Data'!$D$11,0,10*ROW('Sanitation Data'!D82))),'Data Summary'!CN88="Yes"),OFFSET('Sanitation Data'!$D$11,0,10*ROW('Sanitation Data'!D82)),NA())</f>
        <v>#N/A</v>
      </c>
      <c r="Z88" s="526" t="e">
        <f ca="1">+IF(AND(ISNUMBER(OFFSET('Sanitation Data'!$D$12,0,10*ROW('Sanitation Data'!D82))),'Data Summary'!CO88="Yes"),OFFSET('Sanitation Data'!$D$12,0,10*ROW('Sanitation Data'!D82)),NA())</f>
        <v>#N/A</v>
      </c>
      <c r="AA88" s="526" t="e">
        <f ca="1">+IF(AND(ISNUMBER(OFFSET('Sanitation Data'!$E$4,0,10*ROW('Sanitation Data'!E82))),'Data Summary'!CP88="Yes"),100-OFFSET('Sanitation Data'!$E$4,0,10*ROW('Sanitation Data'!E82)),NA())</f>
        <v>#N/A</v>
      </c>
      <c r="AB88" s="526" t="e">
        <f ca="1">+IF(AND(ISNUMBER(OFFSET('Sanitation Data'!$E$6,0,10*ROW('Sanitation Data'!E82))),'Data Summary'!CQ88="Yes"),OFFSET('Sanitation Data'!$E$6,0,10*ROW('Sanitation Data'!E82)),NA())</f>
        <v>#N/A</v>
      </c>
      <c r="AC88" s="526" t="e">
        <f ca="1">+IF(AND(ISNUMBER(OFFSET('Sanitation Data'!$E$10,0,10*ROW('Sanitation Data'!E82))),'Data Summary'!CR88="Yes"),OFFSET('Sanitation Data'!$E$10,0,10*ROW('Sanitation Data'!E82)),NA())</f>
        <v>#N/A</v>
      </c>
      <c r="AD88" s="526" t="e">
        <f ca="1">+IF(AND(ISNUMBER(OFFSET('Sanitation Data'!$E$11,0,10*ROW('Sanitation Data'!E82))),'Data Summary'!CS88="Yes"),OFFSET('Sanitation Data'!$E$11,0,10*ROW('Sanitation Data'!E82)),NA())</f>
        <v>#N/A</v>
      </c>
      <c r="AE88" s="526" t="e">
        <f ca="1">+IF(AND(ISNUMBER(OFFSET('Sanitation Data'!$E$12,0,10*ROW('Sanitation Data'!E82))),'Data Summary'!CT88="Yes"),OFFSET('Sanitation Data'!$E$12,0,10*ROW('Sanitation Data'!E82)),NA())</f>
        <v>#N/A</v>
      </c>
      <c r="AF88" s="526" t="e">
        <f ca="1">+IF(AND(ISNUMBER(OFFSET('Sanitation Data'!$F$4,0,10*ROW('Sanitation Data'!F82))),'Data Summary'!CU88="Yes"),100-OFFSET('Sanitation Data'!$F$4,0,10*ROW('Sanitation Data'!F82)),NA())</f>
        <v>#N/A</v>
      </c>
      <c r="AG88" s="526" t="e">
        <f ca="1">+IF(AND(ISNUMBER(OFFSET('Sanitation Data'!$F$6,0,10*ROW('Sanitation Data'!F82))),'Data Summary'!CV88="Yes"),OFFSET('Sanitation Data'!$F$6,0,10*ROW('Sanitation Data'!F82)),NA())</f>
        <v>#N/A</v>
      </c>
      <c r="AH88" s="526" t="e">
        <f ca="1">+IF(AND(ISNUMBER(OFFSET('Sanitation Data'!$F$10,0,10*ROW('Sanitation Data'!F82))),'Data Summary'!CW88="Yes"),OFFSET('Sanitation Data'!$F$10,0,10*ROW('Sanitation Data'!F82)),NA())</f>
        <v>#N/A</v>
      </c>
      <c r="AI88" s="526" t="e">
        <f ca="1">+IF(AND(ISNUMBER(OFFSET('Sanitation Data'!$F$11,0,10*ROW('Sanitation Data'!F82))),'Data Summary'!CX88="Yes"),OFFSET('Sanitation Data'!$F$11,0,10*ROW('Sanitation Data'!F82)),NA())</f>
        <v>#N/A</v>
      </c>
      <c r="AJ88" s="526" t="e">
        <f ca="1">+IF(AND(ISNUMBER(OFFSET('Sanitation Data'!$F$12,0,10*ROW('Sanitation Data'!F82))),'Data Summary'!CY88="Yes"),OFFSET('Sanitation Data'!$F$12,0,10*ROW('Sanitation Data'!F82)),NA())</f>
        <v>#N/A</v>
      </c>
      <c r="AK88" s="526" t="e">
        <f ca="1">+IF(AND(ISNUMBER(OFFSET('Sanitation Data'!$G$4,0,10*ROW('Sanitation Data'!G82))),'Data Summary'!CZ88="Yes"),100-OFFSET('Sanitation Data'!$G$4,0,10*ROW('Sanitation Data'!G82)),NA())</f>
        <v>#N/A</v>
      </c>
      <c r="AL88" s="526" t="e">
        <f ca="1">+IF(AND(ISNUMBER(OFFSET('Sanitation Data'!$G$6,0,10*ROW('Sanitation Data'!G82))),'Data Summary'!DA88="Yes"),OFFSET('Sanitation Data'!$G$6,0,10*ROW('Sanitation Data'!G82)),NA())</f>
        <v>#N/A</v>
      </c>
      <c r="AM88" s="526" t="e">
        <f ca="1">+IF(AND(ISNUMBER(OFFSET('Sanitation Data'!$G$10,0,10*ROW('Sanitation Data'!G82))),'Data Summary'!DB88="Yes"),OFFSET('Sanitation Data'!$G$10,0,10*ROW('Sanitation Data'!G82)),NA())</f>
        <v>#N/A</v>
      </c>
      <c r="AN88" s="526" t="e">
        <f ca="1">+IF(AND(ISNUMBER(OFFSET('Sanitation Data'!$G$11,0,10*ROW('Sanitation Data'!G82))),'Data Summary'!DC88="Yes"),OFFSET('Sanitation Data'!$G$11,0,10*ROW('Sanitation Data'!G82)),NA())</f>
        <v>#N/A</v>
      </c>
      <c r="AO88" s="526" t="e">
        <f ca="1">+IF(AND(ISNUMBER(OFFSET('Sanitation Data'!$G$12,0,10*ROW('Sanitation Data'!G82))),'Data Summary'!DD88="Yes"),OFFSET('Sanitation Data'!$G$12,0,10*ROW('Sanitation Data'!G82)),NA())</f>
        <v>#N/A</v>
      </c>
      <c r="AP88" s="526" t="e">
        <f ca="1">+IF(AND(ISNUMBER(OFFSET('Sanitation Data'!$H$4,0,10*ROW('Sanitation Data'!H82))),'Data Summary'!DE88="Yes"),100-OFFSET('Sanitation Data'!$H$4,0,10*ROW('Sanitation Data'!H82)),NA())</f>
        <v>#N/A</v>
      </c>
      <c r="AQ88" s="526" t="e">
        <f ca="1">+IF(AND(ISNUMBER(OFFSET('Sanitation Data'!$H$6,0,10*ROW('Sanitation Data'!H82))),'Data Summary'!DF88="Yes"),OFFSET('Sanitation Data'!$H$6,0,10*ROW('Sanitation Data'!H82)),NA())</f>
        <v>#N/A</v>
      </c>
      <c r="AR88" s="526" t="e">
        <f ca="1">+IF(AND(ISNUMBER(OFFSET('Sanitation Data'!$H$10,0,10*ROW('Sanitation Data'!H82))),'Data Summary'!DG88="Yes"),OFFSET('Sanitation Data'!$H$10,0,10*ROW('Sanitation Data'!H82)),NA())</f>
        <v>#N/A</v>
      </c>
      <c r="AS88" s="526" t="e">
        <f ca="1">+IF(AND(ISNUMBER(OFFSET('Sanitation Data'!$H$11,0,10*ROW('Sanitation Data'!H82))),'Data Summary'!DH88="Yes"),OFFSET('Sanitation Data'!$H$11,0,10*ROW('Sanitation Data'!H82)),NA())</f>
        <v>#N/A</v>
      </c>
      <c r="AT88" s="526" t="e">
        <f ca="1">+IF(AND(ISNUMBER(OFFSET('Sanitation Data'!$H$12,0,10*ROW('Sanitation Data'!H82))),'Data Summary'!DI88="Yes"),OFFSET('Sanitation Data'!$H$12,0,10*ROW('Sanitation Data'!H82)),NA())</f>
        <v>#N/A</v>
      </c>
      <c r="AU88" s="526" t="e">
        <f ca="1">+IF(AND(ISNUMBER(OFFSET('Sanitation Data'!$I$4,0,10*ROW('Sanitation Data'!I82))),'Data Summary'!DJ88="Yes"),100-OFFSET('Sanitation Data'!$I$4,0,10*ROW('Sanitation Data'!I82)),NA())</f>
        <v>#N/A</v>
      </c>
      <c r="AV88" s="526" t="e">
        <f ca="1">+IF(AND(ISNUMBER(OFFSET('Sanitation Data'!$I$6,0,10*ROW('Sanitation Data'!I82))),'Data Summary'!DK88="Yes"),OFFSET('Sanitation Data'!$I$6,0,10*ROW('Sanitation Data'!I82)),NA())</f>
        <v>#N/A</v>
      </c>
      <c r="AW88" s="526" t="e">
        <f ca="1">+IF(AND(ISNUMBER(OFFSET('Sanitation Data'!$I$10,0,10*ROW('Sanitation Data'!I82))),'Data Summary'!DL88="Yes"),OFFSET('Sanitation Data'!$I$10,0,10*ROW('Sanitation Data'!I82)),NA())</f>
        <v>#N/A</v>
      </c>
      <c r="AX88" s="526" t="e">
        <f ca="1">+IF(AND(ISNUMBER(OFFSET('Sanitation Data'!$I$11,0,10*ROW('Sanitation Data'!I82))),'Data Summary'!DM88="Yes"),OFFSET('Sanitation Data'!$I$11,0,10*ROW('Sanitation Data'!I82)),NA())</f>
        <v>#N/A</v>
      </c>
      <c r="AY88" s="526" t="e">
        <f ca="1">+IF(AND(ISNUMBER(OFFSET('Sanitation Data'!$I$12,0,10*ROW('Sanitation Data'!I82))),'Data Summary'!DN88="Yes"),OFFSET('Sanitation Data'!$I$12,0,10*ROW('Sanitation Data'!I82)),NA())</f>
        <v>#N/A</v>
      </c>
      <c r="AZ88" s="527" t="e">
        <f ca="1">+IF(AND(ISNUMBER(OFFSET('Hygiene Data'!$D$5,0,10*ROW('Hygiene Data'!D82))),'Data Summary'!DO88="Yes"),OFFSET('Hygiene Data'!$D$5,0,10*ROW('Hygiene Data'!D82)),NA())</f>
        <v>#N/A</v>
      </c>
      <c r="BA88" s="527" t="e">
        <f ca="1">+IF(AND(ISNUMBER(OFFSET('Hygiene Data'!$D$7,0,10*ROW('Hygiene Data'!D82))),'Data Summary'!DP88="Yes"),OFFSET('Hygiene Data'!$D$7,0,10*ROW('Hygiene Data'!D82)),NA())</f>
        <v>#N/A</v>
      </c>
      <c r="BB88" s="527" t="e">
        <f ca="1">+IF(AND(ISNUMBER(OFFSET('Hygiene Data'!$D$9,0,10*ROW('Hygiene Data'!D82))),'Data Summary'!DQ88="Yes"),OFFSET('Hygiene Data'!$D$9,0,10*ROW('Hygiene Data'!D82)),NA())</f>
        <v>#N/A</v>
      </c>
      <c r="BC88" s="527" t="e">
        <f ca="1">+IF(AND(ISNUMBER(OFFSET('Hygiene Data'!$E$5,0,10*ROW('Hygiene Data'!E82))),'Data Summary'!DR88="Yes"),OFFSET('Hygiene Data'!$E$5,0,10*ROW('Hygiene Data'!E82)),NA())</f>
        <v>#N/A</v>
      </c>
      <c r="BD88" s="527" t="e">
        <f ca="1">+IF(AND(ISNUMBER(OFFSET('Hygiene Data'!$E$7,0,10*ROW('Hygiene Data'!E82))),'Data Summary'!DS88="Yes"),OFFSET('Hygiene Data'!$E$7,0,10*ROW('Hygiene Data'!E82)),NA())</f>
        <v>#N/A</v>
      </c>
      <c r="BE88" s="527" t="e">
        <f ca="1">+IF(AND(ISNUMBER(OFFSET('Hygiene Data'!$E$9,0,10*ROW('Hygiene Data'!E82))),'Data Summary'!DT88="Yes"),OFFSET('Hygiene Data'!$E$9,0,10*ROW('Hygiene Data'!E82)),NA())</f>
        <v>#N/A</v>
      </c>
      <c r="BF88" s="527" t="e">
        <f ca="1">+IF(AND(ISNUMBER(OFFSET('Hygiene Data'!$F$5,0,10*ROW('Hygiene Data'!F82))),'Data Summary'!DU88="Yes"),OFFSET('Hygiene Data'!$F$5,0,10*ROW('Hygiene Data'!F82)),NA())</f>
        <v>#N/A</v>
      </c>
      <c r="BG88" s="527" t="e">
        <f ca="1">+IF(AND(ISNUMBER(OFFSET('Hygiene Data'!$F$7,0,10*ROW('Hygiene Data'!F82))),'Data Summary'!DV88="Yes"),OFFSET('Hygiene Data'!$F$7,0,10*ROW('Hygiene Data'!F82)),NA())</f>
        <v>#N/A</v>
      </c>
      <c r="BH88" s="527" t="e">
        <f ca="1">+IF(AND(ISNUMBER(OFFSET('Hygiene Data'!$F$9,0,10*ROW('Hygiene Data'!F82))),'Data Summary'!DW88="Yes"),OFFSET('Hygiene Data'!$F$9,0,10*ROW('Hygiene Data'!F82)),NA())</f>
        <v>#N/A</v>
      </c>
      <c r="BI88" s="527" t="e">
        <f ca="1">+IF(AND(ISNUMBER(OFFSET('Hygiene Data'!$G$5,0,10*ROW('Hygiene Data'!G82))),'Data Summary'!DX88="Yes"),OFFSET('Hygiene Data'!$G$5,0,10*ROW('Hygiene Data'!G82)),NA())</f>
        <v>#N/A</v>
      </c>
      <c r="BJ88" s="527" t="e">
        <f ca="1">+IF(AND(ISNUMBER(OFFSET('Hygiene Data'!$G$7,0,10*ROW('Hygiene Data'!G82))),'Data Summary'!DY88="Yes"),OFFSET('Hygiene Data'!$G$7,0,10*ROW('Hygiene Data'!G82)),NA())</f>
        <v>#N/A</v>
      </c>
      <c r="BK88" s="527" t="e">
        <f ca="1">+IF(AND(ISNUMBER(OFFSET('Hygiene Data'!$G$9,0,10*ROW('Hygiene Data'!G82))),'Data Summary'!DZ88="Yes"),OFFSET('Hygiene Data'!$G$9,0,10*ROW('Hygiene Data'!G82)),NA())</f>
        <v>#N/A</v>
      </c>
      <c r="BL88" s="527" t="e">
        <f ca="1">+IF(AND(ISNUMBER(OFFSET('Hygiene Data'!$H$5,0,10*ROW('Hygiene Data'!H82))),'Data Summary'!EA88="Yes"),OFFSET('Hygiene Data'!$H$5,0,10*ROW('Hygiene Data'!H82)),NA())</f>
        <v>#N/A</v>
      </c>
      <c r="BM88" s="527" t="e">
        <f ca="1">+IF(AND(ISNUMBER(OFFSET('Hygiene Data'!$H$7,0,10*ROW('Hygiene Data'!H82))),'Data Summary'!EB88="Yes"),OFFSET('Hygiene Data'!$H$7,0,10*ROW('Hygiene Data'!H82)),NA())</f>
        <v>#N/A</v>
      </c>
      <c r="BN88" s="527" t="e">
        <f ca="1">+IF(AND(ISNUMBER(OFFSET('Hygiene Data'!$H$9,0,10*ROW('Hygiene Data'!H82))),'Data Summary'!EC88="Yes"),OFFSET('Hygiene Data'!$H$9,0,10*ROW('Hygiene Data'!H82)),NA())</f>
        <v>#N/A</v>
      </c>
      <c r="BO88" s="527" t="e">
        <f ca="1">+IF(AND(ISNUMBER(OFFSET('Hygiene Data'!$I$5,0,10*ROW('Hygiene Data'!I82))),'Data Summary'!ED88="Yes"),OFFSET('Hygiene Data'!$I$5,0,10*ROW('Hygiene Data'!I82)),NA())</f>
        <v>#N/A</v>
      </c>
      <c r="BP88" s="527" t="e">
        <f ca="1">+IF(AND(ISNUMBER(OFFSET('Hygiene Data'!$I$7,0,10*ROW('Hygiene Data'!I82))),'Data Summary'!EE88="Yes"),OFFSET('Hygiene Data'!$I$7,0,10*ROW('Hygiene Data'!I82)),NA())</f>
        <v>#N/A</v>
      </c>
      <c r="BQ88" s="527" t="e">
        <f ca="1">+IF(AND(ISNUMBER(OFFSET('Hygiene Data'!$I$9,0,10*ROW('Hygiene Data'!I82))),'Data Summary'!EF88="Yes"),OFFSET('Hygiene Data'!$I$9,0,10*ROW('Hygiene Data'!I82)),NA())</f>
        <v>#N/A</v>
      </c>
    </row>
    <row r="89" spans="1:69" x14ac:dyDescent="0.25">
      <c r="A89" s="523" t="e">
        <f ca="1">+RIGHT('Data Summary'!A89,LEN('Data Summary'!A89)-9)</f>
        <v>#VALUE!</v>
      </c>
      <c r="B89" s="497" t="str">
        <f ca="1">+IF(ISTEXT('Data Summary'!B89),'Data Summary'!B89,"")</f>
        <v/>
      </c>
      <c r="C89" s="524" t="e">
        <f ca="1">+VALUE('Data Summary'!C89)</f>
        <v>#VALUE!</v>
      </c>
      <c r="D89" s="525" t="e">
        <f ca="1">+IF(AND(ISNUMBER(OFFSET('Water Data'!$D$4,0,10*ROW('Water Data'!D83))),'Data Summary'!BS89="Yes"),100-OFFSET('Water Data'!$D$4,0,10*ROW('Water Data'!D83)),NA())</f>
        <v>#N/A</v>
      </c>
      <c r="E89" s="525" t="e">
        <f ca="1">+IF(AND(ISNUMBER(OFFSET('Water Data'!$D$6,0,10*ROW('Water Data'!D83))),'Data Summary'!BT89="Yes"),OFFSET('Water Data'!$D$6,0,10*ROW('Water Data'!D83)),NA())</f>
        <v>#N/A</v>
      </c>
      <c r="F89" s="525" t="e">
        <f ca="1">+IF(AND(ISNUMBER(OFFSET('Water Data'!$D$9,0,10*ROW('Water Data'!D83))),'Data Summary'!BU89="Yes"),OFFSET('Water Data'!$D$9,0,10*ROW('Water Data'!D83)),NA())</f>
        <v>#N/A</v>
      </c>
      <c r="G89" s="525" t="e">
        <f ca="1">+IF(AND(ISNUMBER(OFFSET('Water Data'!$E$4,0,10*ROW('Water Data'!E83))),'Data Summary'!BV89="Yes"),100-OFFSET('Water Data'!$E$4,0,10*ROW('Water Data'!E83)),NA())</f>
        <v>#N/A</v>
      </c>
      <c r="H89" s="525" t="e">
        <f ca="1">+IF(AND(ISNUMBER(OFFSET('Water Data'!$E$6,0,10*ROW('Water Data'!E83))),'Data Summary'!BW89="Yes"),OFFSET('Water Data'!$E$6,0,10*ROW('Water Data'!E83)),NA())</f>
        <v>#N/A</v>
      </c>
      <c r="I89" s="525" t="e">
        <f ca="1">+IF(AND(ISNUMBER(OFFSET('Water Data'!$E$9,0,10*ROW('Water Data'!E83))),'Data Summary'!BX89="Yes"),OFFSET('Water Data'!$E$9,0,10*ROW('Water Data'!E83)),NA())</f>
        <v>#N/A</v>
      </c>
      <c r="J89" s="525" t="e">
        <f ca="1">+IF(AND(ISNUMBER(OFFSET('Water Data'!$F$4,0,10*ROW('Water Data'!F83))),'Data Summary'!BY89="Yes"),100-OFFSET('Water Data'!$F$4,0,10*ROW('Water Data'!F83)),NA())</f>
        <v>#N/A</v>
      </c>
      <c r="K89" s="525" t="e">
        <f ca="1">+IF(AND(ISNUMBER(OFFSET('Water Data'!$F$6,0,10*ROW('Water Data'!F83))),'Data Summary'!BZ89="Yes"),OFFSET('Water Data'!$F$6,0,10*ROW('Water Data'!F83)),NA())</f>
        <v>#N/A</v>
      </c>
      <c r="L89" s="525" t="e">
        <f ca="1">+IF(AND(ISNUMBER(OFFSET('Water Data'!$F$9,0,10*ROW('Water Data'!F83))),'Data Summary'!CA89="Yes"),OFFSET('Water Data'!$F$9,0,10*ROW('Water Data'!F83)),NA())</f>
        <v>#N/A</v>
      </c>
      <c r="M89" s="525" t="e">
        <f ca="1">+IF(AND(ISNUMBER(OFFSET('Water Data'!$G$4,0,10*ROW('Water Data'!G83))),'Data Summary'!CB89="Yes"),100-OFFSET('Water Data'!$G$4,0,10*ROW('Water Data'!G83)),NA())</f>
        <v>#N/A</v>
      </c>
      <c r="N89" s="525" t="e">
        <f ca="1">+IF(AND(ISNUMBER(OFFSET('Water Data'!$G$6,0,10*ROW('Water Data'!G83))),'Data Summary'!CC89="Yes"),OFFSET('Water Data'!$G$6,0,10*ROW('Water Data'!G83)),NA())</f>
        <v>#N/A</v>
      </c>
      <c r="O89" s="525" t="e">
        <f ca="1">+IF(AND(ISNUMBER(OFFSET('Water Data'!$G$9,0,10*ROW('Water Data'!G83))),'Data Summary'!CD89="Yes"),OFFSET('Water Data'!$G$9,0,10*ROW('Water Data'!G83)),NA())</f>
        <v>#N/A</v>
      </c>
      <c r="P89" s="525" t="e">
        <f ca="1">+IF(AND(ISNUMBER(OFFSET('Water Data'!$H$4,0,10*ROW('Water Data'!H83))),'Data Summary'!CE89="Yes"),100-OFFSET('Water Data'!$H$4,0,10*ROW('Water Data'!H83)),NA())</f>
        <v>#N/A</v>
      </c>
      <c r="Q89" s="525" t="e">
        <f ca="1">+IF(AND(ISNUMBER(OFFSET('Water Data'!$H$6,0,10*ROW('Water Data'!H83))),'Data Summary'!CF89="Yes"),OFFSET('Water Data'!$H$6,0,10*ROW('Water Data'!H83)),NA())</f>
        <v>#N/A</v>
      </c>
      <c r="R89" s="525" t="e">
        <f ca="1">+IF(AND(ISNUMBER(OFFSET('Water Data'!$H$9,0,10*ROW('Water Data'!H83))),'Data Summary'!CG89="Yes"),OFFSET('Water Data'!$H$9,0,10*ROW('Water Data'!H83)),NA())</f>
        <v>#N/A</v>
      </c>
      <c r="S89" s="525" t="e">
        <f ca="1">+IF(AND(ISNUMBER(OFFSET('Water Data'!$I$4,0,10*ROW('Water Data'!I83))),'Data Summary'!CH89="Yes"),100-OFFSET('Water Data'!$I$4,0,10*ROW('Water Data'!I83)),NA())</f>
        <v>#N/A</v>
      </c>
      <c r="T89" s="525" t="e">
        <f ca="1">+IF(AND(ISNUMBER(OFFSET('Water Data'!$I$6,0,10*ROW('Water Data'!I83))),'Data Summary'!CI89="Yes"),OFFSET('Water Data'!$I$6,0,10*ROW('Water Data'!I83)),NA())</f>
        <v>#N/A</v>
      </c>
      <c r="U89" s="525" t="e">
        <f ca="1">+IF(AND(ISNUMBER(OFFSET('Water Data'!$I$9,0,10*ROW('Water Data'!I83))),'Data Summary'!CJ89="Yes"),OFFSET('Water Data'!$I$9,0,10*ROW('Water Data'!I83)),NA())</f>
        <v>#N/A</v>
      </c>
      <c r="V89" s="526" t="e">
        <f ca="1">+IF(AND(ISNUMBER(OFFSET('Sanitation Data'!$D$4,0,10*ROW('Sanitation Data'!D83))),'Data Summary'!CK89="Yes"),100-OFFSET('Sanitation Data'!$D$4,0,10*ROW('Sanitation Data'!D83)),NA())</f>
        <v>#N/A</v>
      </c>
      <c r="W89" s="526" t="e">
        <f ca="1">+IF(AND(ISNUMBER(OFFSET('Sanitation Data'!$D$6,0,10*ROW('Sanitation Data'!D83))),'Data Summary'!CL89="Yes"),OFFSET('Sanitation Data'!$D$6,0,10*ROW('Sanitation Data'!D83)),NA())</f>
        <v>#N/A</v>
      </c>
      <c r="X89" s="526" t="e">
        <f ca="1">+IF(AND(ISNUMBER(OFFSET('Sanitation Data'!$D$10,0,10*ROW('Sanitation Data'!D83))),'Data Summary'!CM89="Yes"),OFFSET('Sanitation Data'!$D$10,0,10*ROW('Sanitation Data'!D83)),NA())</f>
        <v>#N/A</v>
      </c>
      <c r="Y89" s="526" t="e">
        <f ca="1">+IF(AND(ISNUMBER(OFFSET('Sanitation Data'!$D$11,0,10*ROW('Sanitation Data'!D83))),'Data Summary'!CN89="Yes"),OFFSET('Sanitation Data'!$D$11,0,10*ROW('Sanitation Data'!D83)),NA())</f>
        <v>#N/A</v>
      </c>
      <c r="Z89" s="526" t="e">
        <f ca="1">+IF(AND(ISNUMBER(OFFSET('Sanitation Data'!$D$12,0,10*ROW('Sanitation Data'!D83))),'Data Summary'!CO89="Yes"),OFFSET('Sanitation Data'!$D$12,0,10*ROW('Sanitation Data'!D83)),NA())</f>
        <v>#N/A</v>
      </c>
      <c r="AA89" s="526" t="e">
        <f ca="1">+IF(AND(ISNUMBER(OFFSET('Sanitation Data'!$E$4,0,10*ROW('Sanitation Data'!E83))),'Data Summary'!CP89="Yes"),100-OFFSET('Sanitation Data'!$E$4,0,10*ROW('Sanitation Data'!E83)),NA())</f>
        <v>#N/A</v>
      </c>
      <c r="AB89" s="526" t="e">
        <f ca="1">+IF(AND(ISNUMBER(OFFSET('Sanitation Data'!$E$6,0,10*ROW('Sanitation Data'!E83))),'Data Summary'!CQ89="Yes"),OFFSET('Sanitation Data'!$E$6,0,10*ROW('Sanitation Data'!E83)),NA())</f>
        <v>#N/A</v>
      </c>
      <c r="AC89" s="526" t="e">
        <f ca="1">+IF(AND(ISNUMBER(OFFSET('Sanitation Data'!$E$10,0,10*ROW('Sanitation Data'!E83))),'Data Summary'!CR89="Yes"),OFFSET('Sanitation Data'!$E$10,0,10*ROW('Sanitation Data'!E83)),NA())</f>
        <v>#N/A</v>
      </c>
      <c r="AD89" s="526" t="e">
        <f ca="1">+IF(AND(ISNUMBER(OFFSET('Sanitation Data'!$E$11,0,10*ROW('Sanitation Data'!E83))),'Data Summary'!CS89="Yes"),OFFSET('Sanitation Data'!$E$11,0,10*ROW('Sanitation Data'!E83)),NA())</f>
        <v>#N/A</v>
      </c>
      <c r="AE89" s="526" t="e">
        <f ca="1">+IF(AND(ISNUMBER(OFFSET('Sanitation Data'!$E$12,0,10*ROW('Sanitation Data'!E83))),'Data Summary'!CT89="Yes"),OFFSET('Sanitation Data'!$E$12,0,10*ROW('Sanitation Data'!E83)),NA())</f>
        <v>#N/A</v>
      </c>
      <c r="AF89" s="526" t="e">
        <f ca="1">+IF(AND(ISNUMBER(OFFSET('Sanitation Data'!$F$4,0,10*ROW('Sanitation Data'!F83))),'Data Summary'!CU89="Yes"),100-OFFSET('Sanitation Data'!$F$4,0,10*ROW('Sanitation Data'!F83)),NA())</f>
        <v>#N/A</v>
      </c>
      <c r="AG89" s="526" t="e">
        <f ca="1">+IF(AND(ISNUMBER(OFFSET('Sanitation Data'!$F$6,0,10*ROW('Sanitation Data'!F83))),'Data Summary'!CV89="Yes"),OFFSET('Sanitation Data'!$F$6,0,10*ROW('Sanitation Data'!F83)),NA())</f>
        <v>#N/A</v>
      </c>
      <c r="AH89" s="526" t="e">
        <f ca="1">+IF(AND(ISNUMBER(OFFSET('Sanitation Data'!$F$10,0,10*ROW('Sanitation Data'!F83))),'Data Summary'!CW89="Yes"),OFFSET('Sanitation Data'!$F$10,0,10*ROW('Sanitation Data'!F83)),NA())</f>
        <v>#N/A</v>
      </c>
      <c r="AI89" s="526" t="e">
        <f ca="1">+IF(AND(ISNUMBER(OFFSET('Sanitation Data'!$F$11,0,10*ROW('Sanitation Data'!F83))),'Data Summary'!CX89="Yes"),OFFSET('Sanitation Data'!$F$11,0,10*ROW('Sanitation Data'!F83)),NA())</f>
        <v>#N/A</v>
      </c>
      <c r="AJ89" s="526" t="e">
        <f ca="1">+IF(AND(ISNUMBER(OFFSET('Sanitation Data'!$F$12,0,10*ROW('Sanitation Data'!F83))),'Data Summary'!CY89="Yes"),OFFSET('Sanitation Data'!$F$12,0,10*ROW('Sanitation Data'!F83)),NA())</f>
        <v>#N/A</v>
      </c>
      <c r="AK89" s="526" t="e">
        <f ca="1">+IF(AND(ISNUMBER(OFFSET('Sanitation Data'!$G$4,0,10*ROW('Sanitation Data'!G83))),'Data Summary'!CZ89="Yes"),100-OFFSET('Sanitation Data'!$G$4,0,10*ROW('Sanitation Data'!G83)),NA())</f>
        <v>#N/A</v>
      </c>
      <c r="AL89" s="526" t="e">
        <f ca="1">+IF(AND(ISNUMBER(OFFSET('Sanitation Data'!$G$6,0,10*ROW('Sanitation Data'!G83))),'Data Summary'!DA89="Yes"),OFFSET('Sanitation Data'!$G$6,0,10*ROW('Sanitation Data'!G83)),NA())</f>
        <v>#N/A</v>
      </c>
      <c r="AM89" s="526" t="e">
        <f ca="1">+IF(AND(ISNUMBER(OFFSET('Sanitation Data'!$G$10,0,10*ROW('Sanitation Data'!G83))),'Data Summary'!DB89="Yes"),OFFSET('Sanitation Data'!$G$10,0,10*ROW('Sanitation Data'!G83)),NA())</f>
        <v>#N/A</v>
      </c>
      <c r="AN89" s="526" t="e">
        <f ca="1">+IF(AND(ISNUMBER(OFFSET('Sanitation Data'!$G$11,0,10*ROW('Sanitation Data'!G83))),'Data Summary'!DC89="Yes"),OFFSET('Sanitation Data'!$G$11,0,10*ROW('Sanitation Data'!G83)),NA())</f>
        <v>#N/A</v>
      </c>
      <c r="AO89" s="526" t="e">
        <f ca="1">+IF(AND(ISNUMBER(OFFSET('Sanitation Data'!$G$12,0,10*ROW('Sanitation Data'!G83))),'Data Summary'!DD89="Yes"),OFFSET('Sanitation Data'!$G$12,0,10*ROW('Sanitation Data'!G83)),NA())</f>
        <v>#N/A</v>
      </c>
      <c r="AP89" s="526" t="e">
        <f ca="1">+IF(AND(ISNUMBER(OFFSET('Sanitation Data'!$H$4,0,10*ROW('Sanitation Data'!H83))),'Data Summary'!DE89="Yes"),100-OFFSET('Sanitation Data'!$H$4,0,10*ROW('Sanitation Data'!H83)),NA())</f>
        <v>#N/A</v>
      </c>
      <c r="AQ89" s="526" t="e">
        <f ca="1">+IF(AND(ISNUMBER(OFFSET('Sanitation Data'!$H$6,0,10*ROW('Sanitation Data'!H83))),'Data Summary'!DF89="Yes"),OFFSET('Sanitation Data'!$H$6,0,10*ROW('Sanitation Data'!H83)),NA())</f>
        <v>#N/A</v>
      </c>
      <c r="AR89" s="526" t="e">
        <f ca="1">+IF(AND(ISNUMBER(OFFSET('Sanitation Data'!$H$10,0,10*ROW('Sanitation Data'!H83))),'Data Summary'!DG89="Yes"),OFFSET('Sanitation Data'!$H$10,0,10*ROW('Sanitation Data'!H83)),NA())</f>
        <v>#N/A</v>
      </c>
      <c r="AS89" s="526" t="e">
        <f ca="1">+IF(AND(ISNUMBER(OFFSET('Sanitation Data'!$H$11,0,10*ROW('Sanitation Data'!H83))),'Data Summary'!DH89="Yes"),OFFSET('Sanitation Data'!$H$11,0,10*ROW('Sanitation Data'!H83)),NA())</f>
        <v>#N/A</v>
      </c>
      <c r="AT89" s="526" t="e">
        <f ca="1">+IF(AND(ISNUMBER(OFFSET('Sanitation Data'!$H$12,0,10*ROW('Sanitation Data'!H83))),'Data Summary'!DI89="Yes"),OFFSET('Sanitation Data'!$H$12,0,10*ROW('Sanitation Data'!H83)),NA())</f>
        <v>#N/A</v>
      </c>
      <c r="AU89" s="526" t="e">
        <f ca="1">+IF(AND(ISNUMBER(OFFSET('Sanitation Data'!$I$4,0,10*ROW('Sanitation Data'!I83))),'Data Summary'!DJ89="Yes"),100-OFFSET('Sanitation Data'!$I$4,0,10*ROW('Sanitation Data'!I83)),NA())</f>
        <v>#N/A</v>
      </c>
      <c r="AV89" s="526" t="e">
        <f ca="1">+IF(AND(ISNUMBER(OFFSET('Sanitation Data'!$I$6,0,10*ROW('Sanitation Data'!I83))),'Data Summary'!DK89="Yes"),OFFSET('Sanitation Data'!$I$6,0,10*ROW('Sanitation Data'!I83)),NA())</f>
        <v>#N/A</v>
      </c>
      <c r="AW89" s="526" t="e">
        <f ca="1">+IF(AND(ISNUMBER(OFFSET('Sanitation Data'!$I$10,0,10*ROW('Sanitation Data'!I83))),'Data Summary'!DL89="Yes"),OFFSET('Sanitation Data'!$I$10,0,10*ROW('Sanitation Data'!I83)),NA())</f>
        <v>#N/A</v>
      </c>
      <c r="AX89" s="526" t="e">
        <f ca="1">+IF(AND(ISNUMBER(OFFSET('Sanitation Data'!$I$11,0,10*ROW('Sanitation Data'!I83))),'Data Summary'!DM89="Yes"),OFFSET('Sanitation Data'!$I$11,0,10*ROW('Sanitation Data'!I83)),NA())</f>
        <v>#N/A</v>
      </c>
      <c r="AY89" s="526" t="e">
        <f ca="1">+IF(AND(ISNUMBER(OFFSET('Sanitation Data'!$I$12,0,10*ROW('Sanitation Data'!I83))),'Data Summary'!DN89="Yes"),OFFSET('Sanitation Data'!$I$12,0,10*ROW('Sanitation Data'!I83)),NA())</f>
        <v>#N/A</v>
      </c>
      <c r="AZ89" s="527" t="e">
        <f ca="1">+IF(AND(ISNUMBER(OFFSET('Hygiene Data'!$D$5,0,10*ROW('Hygiene Data'!D83))),'Data Summary'!DO89="Yes"),OFFSET('Hygiene Data'!$D$5,0,10*ROW('Hygiene Data'!D83)),NA())</f>
        <v>#N/A</v>
      </c>
      <c r="BA89" s="527" t="e">
        <f ca="1">+IF(AND(ISNUMBER(OFFSET('Hygiene Data'!$D$7,0,10*ROW('Hygiene Data'!D83))),'Data Summary'!DP89="Yes"),OFFSET('Hygiene Data'!$D$7,0,10*ROW('Hygiene Data'!D83)),NA())</f>
        <v>#N/A</v>
      </c>
      <c r="BB89" s="527" t="e">
        <f ca="1">+IF(AND(ISNUMBER(OFFSET('Hygiene Data'!$D$9,0,10*ROW('Hygiene Data'!D83))),'Data Summary'!DQ89="Yes"),OFFSET('Hygiene Data'!$D$9,0,10*ROW('Hygiene Data'!D83)),NA())</f>
        <v>#N/A</v>
      </c>
      <c r="BC89" s="527" t="e">
        <f ca="1">+IF(AND(ISNUMBER(OFFSET('Hygiene Data'!$E$5,0,10*ROW('Hygiene Data'!E83))),'Data Summary'!DR89="Yes"),OFFSET('Hygiene Data'!$E$5,0,10*ROW('Hygiene Data'!E83)),NA())</f>
        <v>#N/A</v>
      </c>
      <c r="BD89" s="527" t="e">
        <f ca="1">+IF(AND(ISNUMBER(OFFSET('Hygiene Data'!$E$7,0,10*ROW('Hygiene Data'!E83))),'Data Summary'!DS89="Yes"),OFFSET('Hygiene Data'!$E$7,0,10*ROW('Hygiene Data'!E83)),NA())</f>
        <v>#N/A</v>
      </c>
      <c r="BE89" s="527" t="e">
        <f ca="1">+IF(AND(ISNUMBER(OFFSET('Hygiene Data'!$E$9,0,10*ROW('Hygiene Data'!E83))),'Data Summary'!DT89="Yes"),OFFSET('Hygiene Data'!$E$9,0,10*ROW('Hygiene Data'!E83)),NA())</f>
        <v>#N/A</v>
      </c>
      <c r="BF89" s="527" t="e">
        <f ca="1">+IF(AND(ISNUMBER(OFFSET('Hygiene Data'!$F$5,0,10*ROW('Hygiene Data'!F83))),'Data Summary'!DU89="Yes"),OFFSET('Hygiene Data'!$F$5,0,10*ROW('Hygiene Data'!F83)),NA())</f>
        <v>#N/A</v>
      </c>
      <c r="BG89" s="527" t="e">
        <f ca="1">+IF(AND(ISNUMBER(OFFSET('Hygiene Data'!$F$7,0,10*ROW('Hygiene Data'!F83))),'Data Summary'!DV89="Yes"),OFFSET('Hygiene Data'!$F$7,0,10*ROW('Hygiene Data'!F83)),NA())</f>
        <v>#N/A</v>
      </c>
      <c r="BH89" s="527" t="e">
        <f ca="1">+IF(AND(ISNUMBER(OFFSET('Hygiene Data'!$F$9,0,10*ROW('Hygiene Data'!F83))),'Data Summary'!DW89="Yes"),OFFSET('Hygiene Data'!$F$9,0,10*ROW('Hygiene Data'!F83)),NA())</f>
        <v>#N/A</v>
      </c>
      <c r="BI89" s="527" t="e">
        <f ca="1">+IF(AND(ISNUMBER(OFFSET('Hygiene Data'!$G$5,0,10*ROW('Hygiene Data'!G83))),'Data Summary'!DX89="Yes"),OFFSET('Hygiene Data'!$G$5,0,10*ROW('Hygiene Data'!G83)),NA())</f>
        <v>#N/A</v>
      </c>
      <c r="BJ89" s="527" t="e">
        <f ca="1">+IF(AND(ISNUMBER(OFFSET('Hygiene Data'!$G$7,0,10*ROW('Hygiene Data'!G83))),'Data Summary'!DY89="Yes"),OFFSET('Hygiene Data'!$G$7,0,10*ROW('Hygiene Data'!G83)),NA())</f>
        <v>#N/A</v>
      </c>
      <c r="BK89" s="527" t="e">
        <f ca="1">+IF(AND(ISNUMBER(OFFSET('Hygiene Data'!$G$9,0,10*ROW('Hygiene Data'!G83))),'Data Summary'!DZ89="Yes"),OFFSET('Hygiene Data'!$G$9,0,10*ROW('Hygiene Data'!G83)),NA())</f>
        <v>#N/A</v>
      </c>
      <c r="BL89" s="527" t="e">
        <f ca="1">+IF(AND(ISNUMBER(OFFSET('Hygiene Data'!$H$5,0,10*ROW('Hygiene Data'!H83))),'Data Summary'!EA89="Yes"),OFFSET('Hygiene Data'!$H$5,0,10*ROW('Hygiene Data'!H83)),NA())</f>
        <v>#N/A</v>
      </c>
      <c r="BM89" s="527" t="e">
        <f ca="1">+IF(AND(ISNUMBER(OFFSET('Hygiene Data'!$H$7,0,10*ROW('Hygiene Data'!H83))),'Data Summary'!EB89="Yes"),OFFSET('Hygiene Data'!$H$7,0,10*ROW('Hygiene Data'!H83)),NA())</f>
        <v>#N/A</v>
      </c>
      <c r="BN89" s="527" t="e">
        <f ca="1">+IF(AND(ISNUMBER(OFFSET('Hygiene Data'!$H$9,0,10*ROW('Hygiene Data'!H83))),'Data Summary'!EC89="Yes"),OFFSET('Hygiene Data'!$H$9,0,10*ROW('Hygiene Data'!H83)),NA())</f>
        <v>#N/A</v>
      </c>
      <c r="BO89" s="527" t="e">
        <f ca="1">+IF(AND(ISNUMBER(OFFSET('Hygiene Data'!$I$5,0,10*ROW('Hygiene Data'!I83))),'Data Summary'!ED89="Yes"),OFFSET('Hygiene Data'!$I$5,0,10*ROW('Hygiene Data'!I83)),NA())</f>
        <v>#N/A</v>
      </c>
      <c r="BP89" s="527" t="e">
        <f ca="1">+IF(AND(ISNUMBER(OFFSET('Hygiene Data'!$I$7,0,10*ROW('Hygiene Data'!I83))),'Data Summary'!EE89="Yes"),OFFSET('Hygiene Data'!$I$7,0,10*ROW('Hygiene Data'!I83)),NA())</f>
        <v>#N/A</v>
      </c>
      <c r="BQ89" s="527" t="e">
        <f ca="1">+IF(AND(ISNUMBER(OFFSET('Hygiene Data'!$I$9,0,10*ROW('Hygiene Data'!I83))),'Data Summary'!EF89="Yes"),OFFSET('Hygiene Data'!$I$9,0,10*ROW('Hygiene Data'!I83)),NA())</f>
        <v>#N/A</v>
      </c>
    </row>
    <row r="90" spans="1:69" x14ac:dyDescent="0.25">
      <c r="A90" s="523" t="e">
        <f ca="1">+RIGHT('Data Summary'!A90,LEN('Data Summary'!A90)-9)</f>
        <v>#VALUE!</v>
      </c>
      <c r="B90" s="497" t="str">
        <f ca="1">+IF(ISTEXT('Data Summary'!B90),'Data Summary'!B90,"")</f>
        <v/>
      </c>
      <c r="C90" s="524" t="e">
        <f ca="1">+VALUE('Data Summary'!C90)</f>
        <v>#VALUE!</v>
      </c>
      <c r="D90" s="525" t="e">
        <f ca="1">+IF(AND(ISNUMBER(OFFSET('Water Data'!$D$4,0,10*ROW('Water Data'!D84))),'Data Summary'!BS90="Yes"),100-OFFSET('Water Data'!$D$4,0,10*ROW('Water Data'!D84)),NA())</f>
        <v>#N/A</v>
      </c>
      <c r="E90" s="525" t="e">
        <f ca="1">+IF(AND(ISNUMBER(OFFSET('Water Data'!$D$6,0,10*ROW('Water Data'!D84))),'Data Summary'!BT90="Yes"),OFFSET('Water Data'!$D$6,0,10*ROW('Water Data'!D84)),NA())</f>
        <v>#N/A</v>
      </c>
      <c r="F90" s="525" t="e">
        <f ca="1">+IF(AND(ISNUMBER(OFFSET('Water Data'!$D$9,0,10*ROW('Water Data'!D84))),'Data Summary'!BU90="Yes"),OFFSET('Water Data'!$D$9,0,10*ROW('Water Data'!D84)),NA())</f>
        <v>#N/A</v>
      </c>
      <c r="G90" s="525" t="e">
        <f ca="1">+IF(AND(ISNUMBER(OFFSET('Water Data'!$E$4,0,10*ROW('Water Data'!E84))),'Data Summary'!BV90="Yes"),100-OFFSET('Water Data'!$E$4,0,10*ROW('Water Data'!E84)),NA())</f>
        <v>#N/A</v>
      </c>
      <c r="H90" s="525" t="e">
        <f ca="1">+IF(AND(ISNUMBER(OFFSET('Water Data'!$E$6,0,10*ROW('Water Data'!E84))),'Data Summary'!BW90="Yes"),OFFSET('Water Data'!$E$6,0,10*ROW('Water Data'!E84)),NA())</f>
        <v>#N/A</v>
      </c>
      <c r="I90" s="525" t="e">
        <f ca="1">+IF(AND(ISNUMBER(OFFSET('Water Data'!$E$9,0,10*ROW('Water Data'!E84))),'Data Summary'!BX90="Yes"),OFFSET('Water Data'!$E$9,0,10*ROW('Water Data'!E84)),NA())</f>
        <v>#N/A</v>
      </c>
      <c r="J90" s="525" t="e">
        <f ca="1">+IF(AND(ISNUMBER(OFFSET('Water Data'!$F$4,0,10*ROW('Water Data'!F84))),'Data Summary'!BY90="Yes"),100-OFFSET('Water Data'!$F$4,0,10*ROW('Water Data'!F84)),NA())</f>
        <v>#N/A</v>
      </c>
      <c r="K90" s="525" t="e">
        <f ca="1">+IF(AND(ISNUMBER(OFFSET('Water Data'!$F$6,0,10*ROW('Water Data'!F84))),'Data Summary'!BZ90="Yes"),OFFSET('Water Data'!$F$6,0,10*ROW('Water Data'!F84)),NA())</f>
        <v>#N/A</v>
      </c>
      <c r="L90" s="525" t="e">
        <f ca="1">+IF(AND(ISNUMBER(OFFSET('Water Data'!$F$9,0,10*ROW('Water Data'!F84))),'Data Summary'!CA90="Yes"),OFFSET('Water Data'!$F$9,0,10*ROW('Water Data'!F84)),NA())</f>
        <v>#N/A</v>
      </c>
      <c r="M90" s="525" t="e">
        <f ca="1">+IF(AND(ISNUMBER(OFFSET('Water Data'!$G$4,0,10*ROW('Water Data'!G84))),'Data Summary'!CB90="Yes"),100-OFFSET('Water Data'!$G$4,0,10*ROW('Water Data'!G84)),NA())</f>
        <v>#N/A</v>
      </c>
      <c r="N90" s="525" t="e">
        <f ca="1">+IF(AND(ISNUMBER(OFFSET('Water Data'!$G$6,0,10*ROW('Water Data'!G84))),'Data Summary'!CC90="Yes"),OFFSET('Water Data'!$G$6,0,10*ROW('Water Data'!G84)),NA())</f>
        <v>#N/A</v>
      </c>
      <c r="O90" s="525" t="e">
        <f ca="1">+IF(AND(ISNUMBER(OFFSET('Water Data'!$G$9,0,10*ROW('Water Data'!G84))),'Data Summary'!CD90="Yes"),OFFSET('Water Data'!$G$9,0,10*ROW('Water Data'!G84)),NA())</f>
        <v>#N/A</v>
      </c>
      <c r="P90" s="525" t="e">
        <f ca="1">+IF(AND(ISNUMBER(OFFSET('Water Data'!$H$4,0,10*ROW('Water Data'!H84))),'Data Summary'!CE90="Yes"),100-OFFSET('Water Data'!$H$4,0,10*ROW('Water Data'!H84)),NA())</f>
        <v>#N/A</v>
      </c>
      <c r="Q90" s="525" t="e">
        <f ca="1">+IF(AND(ISNUMBER(OFFSET('Water Data'!$H$6,0,10*ROW('Water Data'!H84))),'Data Summary'!CF90="Yes"),OFFSET('Water Data'!$H$6,0,10*ROW('Water Data'!H84)),NA())</f>
        <v>#N/A</v>
      </c>
      <c r="R90" s="525" t="e">
        <f ca="1">+IF(AND(ISNUMBER(OFFSET('Water Data'!$H$9,0,10*ROW('Water Data'!H84))),'Data Summary'!CG90="Yes"),OFFSET('Water Data'!$H$9,0,10*ROW('Water Data'!H84)),NA())</f>
        <v>#N/A</v>
      </c>
      <c r="S90" s="525" t="e">
        <f ca="1">+IF(AND(ISNUMBER(OFFSET('Water Data'!$I$4,0,10*ROW('Water Data'!I84))),'Data Summary'!CH90="Yes"),100-OFFSET('Water Data'!$I$4,0,10*ROW('Water Data'!I84)),NA())</f>
        <v>#N/A</v>
      </c>
      <c r="T90" s="525" t="e">
        <f ca="1">+IF(AND(ISNUMBER(OFFSET('Water Data'!$I$6,0,10*ROW('Water Data'!I84))),'Data Summary'!CI90="Yes"),OFFSET('Water Data'!$I$6,0,10*ROW('Water Data'!I84)),NA())</f>
        <v>#N/A</v>
      </c>
      <c r="U90" s="525" t="e">
        <f ca="1">+IF(AND(ISNUMBER(OFFSET('Water Data'!$I$9,0,10*ROW('Water Data'!I84))),'Data Summary'!CJ90="Yes"),OFFSET('Water Data'!$I$9,0,10*ROW('Water Data'!I84)),NA())</f>
        <v>#N/A</v>
      </c>
      <c r="V90" s="526" t="e">
        <f ca="1">+IF(AND(ISNUMBER(OFFSET('Sanitation Data'!$D$4,0,10*ROW('Sanitation Data'!D84))),'Data Summary'!CK90="Yes"),100-OFFSET('Sanitation Data'!$D$4,0,10*ROW('Sanitation Data'!D84)),NA())</f>
        <v>#N/A</v>
      </c>
      <c r="W90" s="526" t="e">
        <f ca="1">+IF(AND(ISNUMBER(OFFSET('Sanitation Data'!$D$6,0,10*ROW('Sanitation Data'!D84))),'Data Summary'!CL90="Yes"),OFFSET('Sanitation Data'!$D$6,0,10*ROW('Sanitation Data'!D84)),NA())</f>
        <v>#N/A</v>
      </c>
      <c r="X90" s="526" t="e">
        <f ca="1">+IF(AND(ISNUMBER(OFFSET('Sanitation Data'!$D$10,0,10*ROW('Sanitation Data'!D84))),'Data Summary'!CM90="Yes"),OFFSET('Sanitation Data'!$D$10,0,10*ROW('Sanitation Data'!D84)),NA())</f>
        <v>#N/A</v>
      </c>
      <c r="Y90" s="526" t="e">
        <f ca="1">+IF(AND(ISNUMBER(OFFSET('Sanitation Data'!$D$11,0,10*ROW('Sanitation Data'!D84))),'Data Summary'!CN90="Yes"),OFFSET('Sanitation Data'!$D$11,0,10*ROW('Sanitation Data'!D84)),NA())</f>
        <v>#N/A</v>
      </c>
      <c r="Z90" s="526" t="e">
        <f ca="1">+IF(AND(ISNUMBER(OFFSET('Sanitation Data'!$D$12,0,10*ROW('Sanitation Data'!D84))),'Data Summary'!CO90="Yes"),OFFSET('Sanitation Data'!$D$12,0,10*ROW('Sanitation Data'!D84)),NA())</f>
        <v>#N/A</v>
      </c>
      <c r="AA90" s="526" t="e">
        <f ca="1">+IF(AND(ISNUMBER(OFFSET('Sanitation Data'!$E$4,0,10*ROW('Sanitation Data'!E84))),'Data Summary'!CP90="Yes"),100-OFFSET('Sanitation Data'!$E$4,0,10*ROW('Sanitation Data'!E84)),NA())</f>
        <v>#N/A</v>
      </c>
      <c r="AB90" s="526" t="e">
        <f ca="1">+IF(AND(ISNUMBER(OFFSET('Sanitation Data'!$E$6,0,10*ROW('Sanitation Data'!E84))),'Data Summary'!CQ90="Yes"),OFFSET('Sanitation Data'!$E$6,0,10*ROW('Sanitation Data'!E84)),NA())</f>
        <v>#N/A</v>
      </c>
      <c r="AC90" s="526" t="e">
        <f ca="1">+IF(AND(ISNUMBER(OFFSET('Sanitation Data'!$E$10,0,10*ROW('Sanitation Data'!E84))),'Data Summary'!CR90="Yes"),OFFSET('Sanitation Data'!$E$10,0,10*ROW('Sanitation Data'!E84)),NA())</f>
        <v>#N/A</v>
      </c>
      <c r="AD90" s="526" t="e">
        <f ca="1">+IF(AND(ISNUMBER(OFFSET('Sanitation Data'!$E$11,0,10*ROW('Sanitation Data'!E84))),'Data Summary'!CS90="Yes"),OFFSET('Sanitation Data'!$E$11,0,10*ROW('Sanitation Data'!E84)),NA())</f>
        <v>#N/A</v>
      </c>
      <c r="AE90" s="526" t="e">
        <f ca="1">+IF(AND(ISNUMBER(OFFSET('Sanitation Data'!$E$12,0,10*ROW('Sanitation Data'!E84))),'Data Summary'!CT90="Yes"),OFFSET('Sanitation Data'!$E$12,0,10*ROW('Sanitation Data'!E84)),NA())</f>
        <v>#N/A</v>
      </c>
      <c r="AF90" s="526" t="e">
        <f ca="1">+IF(AND(ISNUMBER(OFFSET('Sanitation Data'!$F$4,0,10*ROW('Sanitation Data'!F84))),'Data Summary'!CU90="Yes"),100-OFFSET('Sanitation Data'!$F$4,0,10*ROW('Sanitation Data'!F84)),NA())</f>
        <v>#N/A</v>
      </c>
      <c r="AG90" s="526" t="e">
        <f ca="1">+IF(AND(ISNUMBER(OFFSET('Sanitation Data'!$F$6,0,10*ROW('Sanitation Data'!F84))),'Data Summary'!CV90="Yes"),OFFSET('Sanitation Data'!$F$6,0,10*ROW('Sanitation Data'!F84)),NA())</f>
        <v>#N/A</v>
      </c>
      <c r="AH90" s="526" t="e">
        <f ca="1">+IF(AND(ISNUMBER(OFFSET('Sanitation Data'!$F$10,0,10*ROW('Sanitation Data'!F84))),'Data Summary'!CW90="Yes"),OFFSET('Sanitation Data'!$F$10,0,10*ROW('Sanitation Data'!F84)),NA())</f>
        <v>#N/A</v>
      </c>
      <c r="AI90" s="526" t="e">
        <f ca="1">+IF(AND(ISNUMBER(OFFSET('Sanitation Data'!$F$11,0,10*ROW('Sanitation Data'!F84))),'Data Summary'!CX90="Yes"),OFFSET('Sanitation Data'!$F$11,0,10*ROW('Sanitation Data'!F84)),NA())</f>
        <v>#N/A</v>
      </c>
      <c r="AJ90" s="526" t="e">
        <f ca="1">+IF(AND(ISNUMBER(OFFSET('Sanitation Data'!$F$12,0,10*ROW('Sanitation Data'!F84))),'Data Summary'!CY90="Yes"),OFFSET('Sanitation Data'!$F$12,0,10*ROW('Sanitation Data'!F84)),NA())</f>
        <v>#N/A</v>
      </c>
      <c r="AK90" s="526" t="e">
        <f ca="1">+IF(AND(ISNUMBER(OFFSET('Sanitation Data'!$G$4,0,10*ROW('Sanitation Data'!G84))),'Data Summary'!CZ90="Yes"),100-OFFSET('Sanitation Data'!$G$4,0,10*ROW('Sanitation Data'!G84)),NA())</f>
        <v>#N/A</v>
      </c>
      <c r="AL90" s="526" t="e">
        <f ca="1">+IF(AND(ISNUMBER(OFFSET('Sanitation Data'!$G$6,0,10*ROW('Sanitation Data'!G84))),'Data Summary'!DA90="Yes"),OFFSET('Sanitation Data'!$G$6,0,10*ROW('Sanitation Data'!G84)),NA())</f>
        <v>#N/A</v>
      </c>
      <c r="AM90" s="526" t="e">
        <f ca="1">+IF(AND(ISNUMBER(OFFSET('Sanitation Data'!$G$10,0,10*ROW('Sanitation Data'!G84))),'Data Summary'!DB90="Yes"),OFFSET('Sanitation Data'!$G$10,0,10*ROW('Sanitation Data'!G84)),NA())</f>
        <v>#N/A</v>
      </c>
      <c r="AN90" s="526" t="e">
        <f ca="1">+IF(AND(ISNUMBER(OFFSET('Sanitation Data'!$G$11,0,10*ROW('Sanitation Data'!G84))),'Data Summary'!DC90="Yes"),OFFSET('Sanitation Data'!$G$11,0,10*ROW('Sanitation Data'!G84)),NA())</f>
        <v>#N/A</v>
      </c>
      <c r="AO90" s="526" t="e">
        <f ca="1">+IF(AND(ISNUMBER(OFFSET('Sanitation Data'!$G$12,0,10*ROW('Sanitation Data'!G84))),'Data Summary'!DD90="Yes"),OFFSET('Sanitation Data'!$G$12,0,10*ROW('Sanitation Data'!G84)),NA())</f>
        <v>#N/A</v>
      </c>
      <c r="AP90" s="526" t="e">
        <f ca="1">+IF(AND(ISNUMBER(OFFSET('Sanitation Data'!$H$4,0,10*ROW('Sanitation Data'!H84))),'Data Summary'!DE90="Yes"),100-OFFSET('Sanitation Data'!$H$4,0,10*ROW('Sanitation Data'!H84)),NA())</f>
        <v>#N/A</v>
      </c>
      <c r="AQ90" s="526" t="e">
        <f ca="1">+IF(AND(ISNUMBER(OFFSET('Sanitation Data'!$H$6,0,10*ROW('Sanitation Data'!H84))),'Data Summary'!DF90="Yes"),OFFSET('Sanitation Data'!$H$6,0,10*ROW('Sanitation Data'!H84)),NA())</f>
        <v>#N/A</v>
      </c>
      <c r="AR90" s="526" t="e">
        <f ca="1">+IF(AND(ISNUMBER(OFFSET('Sanitation Data'!$H$10,0,10*ROW('Sanitation Data'!H84))),'Data Summary'!DG90="Yes"),OFFSET('Sanitation Data'!$H$10,0,10*ROW('Sanitation Data'!H84)),NA())</f>
        <v>#N/A</v>
      </c>
      <c r="AS90" s="526" t="e">
        <f ca="1">+IF(AND(ISNUMBER(OFFSET('Sanitation Data'!$H$11,0,10*ROW('Sanitation Data'!H84))),'Data Summary'!DH90="Yes"),OFFSET('Sanitation Data'!$H$11,0,10*ROW('Sanitation Data'!H84)),NA())</f>
        <v>#N/A</v>
      </c>
      <c r="AT90" s="526" t="e">
        <f ca="1">+IF(AND(ISNUMBER(OFFSET('Sanitation Data'!$H$12,0,10*ROW('Sanitation Data'!H84))),'Data Summary'!DI90="Yes"),OFFSET('Sanitation Data'!$H$12,0,10*ROW('Sanitation Data'!H84)),NA())</f>
        <v>#N/A</v>
      </c>
      <c r="AU90" s="526" t="e">
        <f ca="1">+IF(AND(ISNUMBER(OFFSET('Sanitation Data'!$I$4,0,10*ROW('Sanitation Data'!I84))),'Data Summary'!DJ90="Yes"),100-OFFSET('Sanitation Data'!$I$4,0,10*ROW('Sanitation Data'!I84)),NA())</f>
        <v>#N/A</v>
      </c>
      <c r="AV90" s="526" t="e">
        <f ca="1">+IF(AND(ISNUMBER(OFFSET('Sanitation Data'!$I$6,0,10*ROW('Sanitation Data'!I84))),'Data Summary'!DK90="Yes"),OFFSET('Sanitation Data'!$I$6,0,10*ROW('Sanitation Data'!I84)),NA())</f>
        <v>#N/A</v>
      </c>
      <c r="AW90" s="526" t="e">
        <f ca="1">+IF(AND(ISNUMBER(OFFSET('Sanitation Data'!$I$10,0,10*ROW('Sanitation Data'!I84))),'Data Summary'!DL90="Yes"),OFFSET('Sanitation Data'!$I$10,0,10*ROW('Sanitation Data'!I84)),NA())</f>
        <v>#N/A</v>
      </c>
      <c r="AX90" s="526" t="e">
        <f ca="1">+IF(AND(ISNUMBER(OFFSET('Sanitation Data'!$I$11,0,10*ROW('Sanitation Data'!I84))),'Data Summary'!DM90="Yes"),OFFSET('Sanitation Data'!$I$11,0,10*ROW('Sanitation Data'!I84)),NA())</f>
        <v>#N/A</v>
      </c>
      <c r="AY90" s="526" t="e">
        <f ca="1">+IF(AND(ISNUMBER(OFFSET('Sanitation Data'!$I$12,0,10*ROW('Sanitation Data'!I84))),'Data Summary'!DN90="Yes"),OFFSET('Sanitation Data'!$I$12,0,10*ROW('Sanitation Data'!I84)),NA())</f>
        <v>#N/A</v>
      </c>
      <c r="AZ90" s="527" t="e">
        <f ca="1">+IF(AND(ISNUMBER(OFFSET('Hygiene Data'!$D$5,0,10*ROW('Hygiene Data'!D84))),'Data Summary'!DO90="Yes"),OFFSET('Hygiene Data'!$D$5,0,10*ROW('Hygiene Data'!D84)),NA())</f>
        <v>#N/A</v>
      </c>
      <c r="BA90" s="527" t="e">
        <f ca="1">+IF(AND(ISNUMBER(OFFSET('Hygiene Data'!$D$7,0,10*ROW('Hygiene Data'!D84))),'Data Summary'!DP90="Yes"),OFFSET('Hygiene Data'!$D$7,0,10*ROW('Hygiene Data'!D84)),NA())</f>
        <v>#N/A</v>
      </c>
      <c r="BB90" s="527" t="e">
        <f ca="1">+IF(AND(ISNUMBER(OFFSET('Hygiene Data'!$D$9,0,10*ROW('Hygiene Data'!D84))),'Data Summary'!DQ90="Yes"),OFFSET('Hygiene Data'!$D$9,0,10*ROW('Hygiene Data'!D84)),NA())</f>
        <v>#N/A</v>
      </c>
      <c r="BC90" s="527" t="e">
        <f ca="1">+IF(AND(ISNUMBER(OFFSET('Hygiene Data'!$E$5,0,10*ROW('Hygiene Data'!E84))),'Data Summary'!DR90="Yes"),OFFSET('Hygiene Data'!$E$5,0,10*ROW('Hygiene Data'!E84)),NA())</f>
        <v>#N/A</v>
      </c>
      <c r="BD90" s="527" t="e">
        <f ca="1">+IF(AND(ISNUMBER(OFFSET('Hygiene Data'!$E$7,0,10*ROW('Hygiene Data'!E84))),'Data Summary'!DS90="Yes"),OFFSET('Hygiene Data'!$E$7,0,10*ROW('Hygiene Data'!E84)),NA())</f>
        <v>#N/A</v>
      </c>
      <c r="BE90" s="527" t="e">
        <f ca="1">+IF(AND(ISNUMBER(OFFSET('Hygiene Data'!$E$9,0,10*ROW('Hygiene Data'!E84))),'Data Summary'!DT90="Yes"),OFFSET('Hygiene Data'!$E$9,0,10*ROW('Hygiene Data'!E84)),NA())</f>
        <v>#N/A</v>
      </c>
      <c r="BF90" s="527" t="e">
        <f ca="1">+IF(AND(ISNUMBER(OFFSET('Hygiene Data'!$F$5,0,10*ROW('Hygiene Data'!F84))),'Data Summary'!DU90="Yes"),OFFSET('Hygiene Data'!$F$5,0,10*ROW('Hygiene Data'!F84)),NA())</f>
        <v>#N/A</v>
      </c>
      <c r="BG90" s="527" t="e">
        <f ca="1">+IF(AND(ISNUMBER(OFFSET('Hygiene Data'!$F$7,0,10*ROW('Hygiene Data'!F84))),'Data Summary'!DV90="Yes"),OFFSET('Hygiene Data'!$F$7,0,10*ROW('Hygiene Data'!F84)),NA())</f>
        <v>#N/A</v>
      </c>
      <c r="BH90" s="527" t="e">
        <f ca="1">+IF(AND(ISNUMBER(OFFSET('Hygiene Data'!$F$9,0,10*ROW('Hygiene Data'!F84))),'Data Summary'!DW90="Yes"),OFFSET('Hygiene Data'!$F$9,0,10*ROW('Hygiene Data'!F84)),NA())</f>
        <v>#N/A</v>
      </c>
      <c r="BI90" s="527" t="e">
        <f ca="1">+IF(AND(ISNUMBER(OFFSET('Hygiene Data'!$G$5,0,10*ROW('Hygiene Data'!G84))),'Data Summary'!DX90="Yes"),OFFSET('Hygiene Data'!$G$5,0,10*ROW('Hygiene Data'!G84)),NA())</f>
        <v>#N/A</v>
      </c>
      <c r="BJ90" s="527" t="e">
        <f ca="1">+IF(AND(ISNUMBER(OFFSET('Hygiene Data'!$G$7,0,10*ROW('Hygiene Data'!G84))),'Data Summary'!DY90="Yes"),OFFSET('Hygiene Data'!$G$7,0,10*ROW('Hygiene Data'!G84)),NA())</f>
        <v>#N/A</v>
      </c>
      <c r="BK90" s="527" t="e">
        <f ca="1">+IF(AND(ISNUMBER(OFFSET('Hygiene Data'!$G$9,0,10*ROW('Hygiene Data'!G84))),'Data Summary'!DZ90="Yes"),OFFSET('Hygiene Data'!$G$9,0,10*ROW('Hygiene Data'!G84)),NA())</f>
        <v>#N/A</v>
      </c>
      <c r="BL90" s="527" t="e">
        <f ca="1">+IF(AND(ISNUMBER(OFFSET('Hygiene Data'!$H$5,0,10*ROW('Hygiene Data'!H84))),'Data Summary'!EA90="Yes"),OFFSET('Hygiene Data'!$H$5,0,10*ROW('Hygiene Data'!H84)),NA())</f>
        <v>#N/A</v>
      </c>
      <c r="BM90" s="527" t="e">
        <f ca="1">+IF(AND(ISNUMBER(OFFSET('Hygiene Data'!$H$7,0,10*ROW('Hygiene Data'!H84))),'Data Summary'!EB90="Yes"),OFFSET('Hygiene Data'!$H$7,0,10*ROW('Hygiene Data'!H84)),NA())</f>
        <v>#N/A</v>
      </c>
      <c r="BN90" s="527" t="e">
        <f ca="1">+IF(AND(ISNUMBER(OFFSET('Hygiene Data'!$H$9,0,10*ROW('Hygiene Data'!H84))),'Data Summary'!EC90="Yes"),OFFSET('Hygiene Data'!$H$9,0,10*ROW('Hygiene Data'!H84)),NA())</f>
        <v>#N/A</v>
      </c>
      <c r="BO90" s="527" t="e">
        <f ca="1">+IF(AND(ISNUMBER(OFFSET('Hygiene Data'!$I$5,0,10*ROW('Hygiene Data'!I84))),'Data Summary'!ED90="Yes"),OFFSET('Hygiene Data'!$I$5,0,10*ROW('Hygiene Data'!I84)),NA())</f>
        <v>#N/A</v>
      </c>
      <c r="BP90" s="527" t="e">
        <f ca="1">+IF(AND(ISNUMBER(OFFSET('Hygiene Data'!$I$7,0,10*ROW('Hygiene Data'!I84))),'Data Summary'!EE90="Yes"),OFFSET('Hygiene Data'!$I$7,0,10*ROW('Hygiene Data'!I84)),NA())</f>
        <v>#N/A</v>
      </c>
      <c r="BQ90" s="527" t="e">
        <f ca="1">+IF(AND(ISNUMBER(OFFSET('Hygiene Data'!$I$9,0,10*ROW('Hygiene Data'!I84))),'Data Summary'!EF90="Yes"),OFFSET('Hygiene Data'!$I$9,0,10*ROW('Hygiene Data'!I84)),NA())</f>
        <v>#N/A</v>
      </c>
    </row>
    <row r="91" spans="1:69" x14ac:dyDescent="0.25">
      <c r="A91" s="523" t="e">
        <f ca="1">+RIGHT('Data Summary'!A91,LEN('Data Summary'!A91)-9)</f>
        <v>#VALUE!</v>
      </c>
      <c r="B91" s="497" t="str">
        <f ca="1">+IF(ISTEXT('Data Summary'!B91),'Data Summary'!B91,"")</f>
        <v/>
      </c>
      <c r="C91" s="524" t="e">
        <f ca="1">+VALUE('Data Summary'!C91)</f>
        <v>#VALUE!</v>
      </c>
      <c r="D91" s="525" t="e">
        <f ca="1">+IF(AND(ISNUMBER(OFFSET('Water Data'!$D$4,0,10*ROW('Water Data'!D85))),'Data Summary'!BS91="Yes"),100-OFFSET('Water Data'!$D$4,0,10*ROW('Water Data'!D85)),NA())</f>
        <v>#N/A</v>
      </c>
      <c r="E91" s="525" t="e">
        <f ca="1">+IF(AND(ISNUMBER(OFFSET('Water Data'!$D$6,0,10*ROW('Water Data'!D85))),'Data Summary'!BT91="Yes"),OFFSET('Water Data'!$D$6,0,10*ROW('Water Data'!D85)),NA())</f>
        <v>#N/A</v>
      </c>
      <c r="F91" s="525" t="e">
        <f ca="1">+IF(AND(ISNUMBER(OFFSET('Water Data'!$D$9,0,10*ROW('Water Data'!D85))),'Data Summary'!BU91="Yes"),OFFSET('Water Data'!$D$9,0,10*ROW('Water Data'!D85)),NA())</f>
        <v>#N/A</v>
      </c>
      <c r="G91" s="525" t="e">
        <f ca="1">+IF(AND(ISNUMBER(OFFSET('Water Data'!$E$4,0,10*ROW('Water Data'!E85))),'Data Summary'!BV91="Yes"),100-OFFSET('Water Data'!$E$4,0,10*ROW('Water Data'!E85)),NA())</f>
        <v>#N/A</v>
      </c>
      <c r="H91" s="525" t="e">
        <f ca="1">+IF(AND(ISNUMBER(OFFSET('Water Data'!$E$6,0,10*ROW('Water Data'!E85))),'Data Summary'!BW91="Yes"),OFFSET('Water Data'!$E$6,0,10*ROW('Water Data'!E85)),NA())</f>
        <v>#N/A</v>
      </c>
      <c r="I91" s="525" t="e">
        <f ca="1">+IF(AND(ISNUMBER(OFFSET('Water Data'!$E$9,0,10*ROW('Water Data'!E85))),'Data Summary'!BX91="Yes"),OFFSET('Water Data'!$E$9,0,10*ROW('Water Data'!E85)),NA())</f>
        <v>#N/A</v>
      </c>
      <c r="J91" s="525" t="e">
        <f ca="1">+IF(AND(ISNUMBER(OFFSET('Water Data'!$F$4,0,10*ROW('Water Data'!F85))),'Data Summary'!BY91="Yes"),100-OFFSET('Water Data'!$F$4,0,10*ROW('Water Data'!F85)),NA())</f>
        <v>#N/A</v>
      </c>
      <c r="K91" s="525" t="e">
        <f ca="1">+IF(AND(ISNUMBER(OFFSET('Water Data'!$F$6,0,10*ROW('Water Data'!F85))),'Data Summary'!BZ91="Yes"),OFFSET('Water Data'!$F$6,0,10*ROW('Water Data'!F85)),NA())</f>
        <v>#N/A</v>
      </c>
      <c r="L91" s="525" t="e">
        <f ca="1">+IF(AND(ISNUMBER(OFFSET('Water Data'!$F$9,0,10*ROW('Water Data'!F85))),'Data Summary'!CA91="Yes"),OFFSET('Water Data'!$F$9,0,10*ROW('Water Data'!F85)),NA())</f>
        <v>#N/A</v>
      </c>
      <c r="M91" s="525" t="e">
        <f ca="1">+IF(AND(ISNUMBER(OFFSET('Water Data'!$G$4,0,10*ROW('Water Data'!G85))),'Data Summary'!CB91="Yes"),100-OFFSET('Water Data'!$G$4,0,10*ROW('Water Data'!G85)),NA())</f>
        <v>#N/A</v>
      </c>
      <c r="N91" s="525" t="e">
        <f ca="1">+IF(AND(ISNUMBER(OFFSET('Water Data'!$G$6,0,10*ROW('Water Data'!G85))),'Data Summary'!CC91="Yes"),OFFSET('Water Data'!$G$6,0,10*ROW('Water Data'!G85)),NA())</f>
        <v>#N/A</v>
      </c>
      <c r="O91" s="525" t="e">
        <f ca="1">+IF(AND(ISNUMBER(OFFSET('Water Data'!$G$9,0,10*ROW('Water Data'!G85))),'Data Summary'!CD91="Yes"),OFFSET('Water Data'!$G$9,0,10*ROW('Water Data'!G85)),NA())</f>
        <v>#N/A</v>
      </c>
      <c r="P91" s="525" t="e">
        <f ca="1">+IF(AND(ISNUMBER(OFFSET('Water Data'!$H$4,0,10*ROW('Water Data'!H85))),'Data Summary'!CE91="Yes"),100-OFFSET('Water Data'!$H$4,0,10*ROW('Water Data'!H85)),NA())</f>
        <v>#N/A</v>
      </c>
      <c r="Q91" s="525" t="e">
        <f ca="1">+IF(AND(ISNUMBER(OFFSET('Water Data'!$H$6,0,10*ROW('Water Data'!H85))),'Data Summary'!CF91="Yes"),OFFSET('Water Data'!$H$6,0,10*ROW('Water Data'!H85)),NA())</f>
        <v>#N/A</v>
      </c>
      <c r="R91" s="525" t="e">
        <f ca="1">+IF(AND(ISNUMBER(OFFSET('Water Data'!$H$9,0,10*ROW('Water Data'!H85))),'Data Summary'!CG91="Yes"),OFFSET('Water Data'!$H$9,0,10*ROW('Water Data'!H85)),NA())</f>
        <v>#N/A</v>
      </c>
      <c r="S91" s="525" t="e">
        <f ca="1">+IF(AND(ISNUMBER(OFFSET('Water Data'!$I$4,0,10*ROW('Water Data'!I85))),'Data Summary'!CH91="Yes"),100-OFFSET('Water Data'!$I$4,0,10*ROW('Water Data'!I85)),NA())</f>
        <v>#N/A</v>
      </c>
      <c r="T91" s="525" t="e">
        <f ca="1">+IF(AND(ISNUMBER(OFFSET('Water Data'!$I$6,0,10*ROW('Water Data'!I85))),'Data Summary'!CI91="Yes"),OFFSET('Water Data'!$I$6,0,10*ROW('Water Data'!I85)),NA())</f>
        <v>#N/A</v>
      </c>
      <c r="U91" s="525" t="e">
        <f ca="1">+IF(AND(ISNUMBER(OFFSET('Water Data'!$I$9,0,10*ROW('Water Data'!I85))),'Data Summary'!CJ91="Yes"),OFFSET('Water Data'!$I$9,0,10*ROW('Water Data'!I85)),NA())</f>
        <v>#N/A</v>
      </c>
      <c r="V91" s="526" t="e">
        <f ca="1">+IF(AND(ISNUMBER(OFFSET('Sanitation Data'!$D$4,0,10*ROW('Sanitation Data'!D85))),'Data Summary'!CK91="Yes"),100-OFFSET('Sanitation Data'!$D$4,0,10*ROW('Sanitation Data'!D85)),NA())</f>
        <v>#N/A</v>
      </c>
      <c r="W91" s="526" t="e">
        <f ca="1">+IF(AND(ISNUMBER(OFFSET('Sanitation Data'!$D$6,0,10*ROW('Sanitation Data'!D85))),'Data Summary'!CL91="Yes"),OFFSET('Sanitation Data'!$D$6,0,10*ROW('Sanitation Data'!D85)),NA())</f>
        <v>#N/A</v>
      </c>
      <c r="X91" s="526" t="e">
        <f ca="1">+IF(AND(ISNUMBER(OFFSET('Sanitation Data'!$D$10,0,10*ROW('Sanitation Data'!D85))),'Data Summary'!CM91="Yes"),OFFSET('Sanitation Data'!$D$10,0,10*ROW('Sanitation Data'!D85)),NA())</f>
        <v>#N/A</v>
      </c>
      <c r="Y91" s="526" t="e">
        <f ca="1">+IF(AND(ISNUMBER(OFFSET('Sanitation Data'!$D$11,0,10*ROW('Sanitation Data'!D85))),'Data Summary'!CN91="Yes"),OFFSET('Sanitation Data'!$D$11,0,10*ROW('Sanitation Data'!D85)),NA())</f>
        <v>#N/A</v>
      </c>
      <c r="Z91" s="526" t="e">
        <f ca="1">+IF(AND(ISNUMBER(OFFSET('Sanitation Data'!$D$12,0,10*ROW('Sanitation Data'!D85))),'Data Summary'!CO91="Yes"),OFFSET('Sanitation Data'!$D$12,0,10*ROW('Sanitation Data'!D85)),NA())</f>
        <v>#N/A</v>
      </c>
      <c r="AA91" s="526" t="e">
        <f ca="1">+IF(AND(ISNUMBER(OFFSET('Sanitation Data'!$E$4,0,10*ROW('Sanitation Data'!E85))),'Data Summary'!CP91="Yes"),100-OFFSET('Sanitation Data'!$E$4,0,10*ROW('Sanitation Data'!E85)),NA())</f>
        <v>#N/A</v>
      </c>
      <c r="AB91" s="526" t="e">
        <f ca="1">+IF(AND(ISNUMBER(OFFSET('Sanitation Data'!$E$6,0,10*ROW('Sanitation Data'!E85))),'Data Summary'!CQ91="Yes"),OFFSET('Sanitation Data'!$E$6,0,10*ROW('Sanitation Data'!E85)),NA())</f>
        <v>#N/A</v>
      </c>
      <c r="AC91" s="526" t="e">
        <f ca="1">+IF(AND(ISNUMBER(OFFSET('Sanitation Data'!$E$10,0,10*ROW('Sanitation Data'!E85))),'Data Summary'!CR91="Yes"),OFFSET('Sanitation Data'!$E$10,0,10*ROW('Sanitation Data'!E85)),NA())</f>
        <v>#N/A</v>
      </c>
      <c r="AD91" s="526" t="e">
        <f ca="1">+IF(AND(ISNUMBER(OFFSET('Sanitation Data'!$E$11,0,10*ROW('Sanitation Data'!E85))),'Data Summary'!CS91="Yes"),OFFSET('Sanitation Data'!$E$11,0,10*ROW('Sanitation Data'!E85)),NA())</f>
        <v>#N/A</v>
      </c>
      <c r="AE91" s="526" t="e">
        <f ca="1">+IF(AND(ISNUMBER(OFFSET('Sanitation Data'!$E$12,0,10*ROW('Sanitation Data'!E85))),'Data Summary'!CT91="Yes"),OFFSET('Sanitation Data'!$E$12,0,10*ROW('Sanitation Data'!E85)),NA())</f>
        <v>#N/A</v>
      </c>
      <c r="AF91" s="526" t="e">
        <f ca="1">+IF(AND(ISNUMBER(OFFSET('Sanitation Data'!$F$4,0,10*ROW('Sanitation Data'!F85))),'Data Summary'!CU91="Yes"),100-OFFSET('Sanitation Data'!$F$4,0,10*ROW('Sanitation Data'!F85)),NA())</f>
        <v>#N/A</v>
      </c>
      <c r="AG91" s="526" t="e">
        <f ca="1">+IF(AND(ISNUMBER(OFFSET('Sanitation Data'!$F$6,0,10*ROW('Sanitation Data'!F85))),'Data Summary'!CV91="Yes"),OFFSET('Sanitation Data'!$F$6,0,10*ROW('Sanitation Data'!F85)),NA())</f>
        <v>#N/A</v>
      </c>
      <c r="AH91" s="526" t="e">
        <f ca="1">+IF(AND(ISNUMBER(OFFSET('Sanitation Data'!$F$10,0,10*ROW('Sanitation Data'!F85))),'Data Summary'!CW91="Yes"),OFFSET('Sanitation Data'!$F$10,0,10*ROW('Sanitation Data'!F85)),NA())</f>
        <v>#N/A</v>
      </c>
      <c r="AI91" s="526" t="e">
        <f ca="1">+IF(AND(ISNUMBER(OFFSET('Sanitation Data'!$F$11,0,10*ROW('Sanitation Data'!F85))),'Data Summary'!CX91="Yes"),OFFSET('Sanitation Data'!$F$11,0,10*ROW('Sanitation Data'!F85)),NA())</f>
        <v>#N/A</v>
      </c>
      <c r="AJ91" s="526" t="e">
        <f ca="1">+IF(AND(ISNUMBER(OFFSET('Sanitation Data'!$F$12,0,10*ROW('Sanitation Data'!F85))),'Data Summary'!CY91="Yes"),OFFSET('Sanitation Data'!$F$12,0,10*ROW('Sanitation Data'!F85)),NA())</f>
        <v>#N/A</v>
      </c>
      <c r="AK91" s="526" t="e">
        <f ca="1">+IF(AND(ISNUMBER(OFFSET('Sanitation Data'!$G$4,0,10*ROW('Sanitation Data'!G85))),'Data Summary'!CZ91="Yes"),100-OFFSET('Sanitation Data'!$G$4,0,10*ROW('Sanitation Data'!G85)),NA())</f>
        <v>#N/A</v>
      </c>
      <c r="AL91" s="526" t="e">
        <f ca="1">+IF(AND(ISNUMBER(OFFSET('Sanitation Data'!$G$6,0,10*ROW('Sanitation Data'!G85))),'Data Summary'!DA91="Yes"),OFFSET('Sanitation Data'!$G$6,0,10*ROW('Sanitation Data'!G85)),NA())</f>
        <v>#N/A</v>
      </c>
      <c r="AM91" s="526" t="e">
        <f ca="1">+IF(AND(ISNUMBER(OFFSET('Sanitation Data'!$G$10,0,10*ROW('Sanitation Data'!G85))),'Data Summary'!DB91="Yes"),OFFSET('Sanitation Data'!$G$10,0,10*ROW('Sanitation Data'!G85)),NA())</f>
        <v>#N/A</v>
      </c>
      <c r="AN91" s="526" t="e">
        <f ca="1">+IF(AND(ISNUMBER(OFFSET('Sanitation Data'!$G$11,0,10*ROW('Sanitation Data'!G85))),'Data Summary'!DC91="Yes"),OFFSET('Sanitation Data'!$G$11,0,10*ROW('Sanitation Data'!G85)),NA())</f>
        <v>#N/A</v>
      </c>
      <c r="AO91" s="526" t="e">
        <f ca="1">+IF(AND(ISNUMBER(OFFSET('Sanitation Data'!$G$12,0,10*ROW('Sanitation Data'!G85))),'Data Summary'!DD91="Yes"),OFFSET('Sanitation Data'!$G$12,0,10*ROW('Sanitation Data'!G85)),NA())</f>
        <v>#N/A</v>
      </c>
      <c r="AP91" s="526" t="e">
        <f ca="1">+IF(AND(ISNUMBER(OFFSET('Sanitation Data'!$H$4,0,10*ROW('Sanitation Data'!H85))),'Data Summary'!DE91="Yes"),100-OFFSET('Sanitation Data'!$H$4,0,10*ROW('Sanitation Data'!H85)),NA())</f>
        <v>#N/A</v>
      </c>
      <c r="AQ91" s="526" t="e">
        <f ca="1">+IF(AND(ISNUMBER(OFFSET('Sanitation Data'!$H$6,0,10*ROW('Sanitation Data'!H85))),'Data Summary'!DF91="Yes"),OFFSET('Sanitation Data'!$H$6,0,10*ROW('Sanitation Data'!H85)),NA())</f>
        <v>#N/A</v>
      </c>
      <c r="AR91" s="526" t="e">
        <f ca="1">+IF(AND(ISNUMBER(OFFSET('Sanitation Data'!$H$10,0,10*ROW('Sanitation Data'!H85))),'Data Summary'!DG91="Yes"),OFFSET('Sanitation Data'!$H$10,0,10*ROW('Sanitation Data'!H85)),NA())</f>
        <v>#N/A</v>
      </c>
      <c r="AS91" s="526" t="e">
        <f ca="1">+IF(AND(ISNUMBER(OFFSET('Sanitation Data'!$H$11,0,10*ROW('Sanitation Data'!H85))),'Data Summary'!DH91="Yes"),OFFSET('Sanitation Data'!$H$11,0,10*ROW('Sanitation Data'!H85)),NA())</f>
        <v>#N/A</v>
      </c>
      <c r="AT91" s="526" t="e">
        <f ca="1">+IF(AND(ISNUMBER(OFFSET('Sanitation Data'!$H$12,0,10*ROW('Sanitation Data'!H85))),'Data Summary'!DI91="Yes"),OFFSET('Sanitation Data'!$H$12,0,10*ROW('Sanitation Data'!H85)),NA())</f>
        <v>#N/A</v>
      </c>
      <c r="AU91" s="526" t="e">
        <f ca="1">+IF(AND(ISNUMBER(OFFSET('Sanitation Data'!$I$4,0,10*ROW('Sanitation Data'!I85))),'Data Summary'!DJ91="Yes"),100-OFFSET('Sanitation Data'!$I$4,0,10*ROW('Sanitation Data'!I85)),NA())</f>
        <v>#N/A</v>
      </c>
      <c r="AV91" s="526" t="e">
        <f ca="1">+IF(AND(ISNUMBER(OFFSET('Sanitation Data'!$I$6,0,10*ROW('Sanitation Data'!I85))),'Data Summary'!DK91="Yes"),OFFSET('Sanitation Data'!$I$6,0,10*ROW('Sanitation Data'!I85)),NA())</f>
        <v>#N/A</v>
      </c>
      <c r="AW91" s="526" t="e">
        <f ca="1">+IF(AND(ISNUMBER(OFFSET('Sanitation Data'!$I$10,0,10*ROW('Sanitation Data'!I85))),'Data Summary'!DL91="Yes"),OFFSET('Sanitation Data'!$I$10,0,10*ROW('Sanitation Data'!I85)),NA())</f>
        <v>#N/A</v>
      </c>
      <c r="AX91" s="526" t="e">
        <f ca="1">+IF(AND(ISNUMBER(OFFSET('Sanitation Data'!$I$11,0,10*ROW('Sanitation Data'!I85))),'Data Summary'!DM91="Yes"),OFFSET('Sanitation Data'!$I$11,0,10*ROW('Sanitation Data'!I85)),NA())</f>
        <v>#N/A</v>
      </c>
      <c r="AY91" s="526" t="e">
        <f ca="1">+IF(AND(ISNUMBER(OFFSET('Sanitation Data'!$I$12,0,10*ROW('Sanitation Data'!I85))),'Data Summary'!DN91="Yes"),OFFSET('Sanitation Data'!$I$12,0,10*ROW('Sanitation Data'!I85)),NA())</f>
        <v>#N/A</v>
      </c>
      <c r="AZ91" s="527" t="e">
        <f ca="1">+IF(AND(ISNUMBER(OFFSET('Hygiene Data'!$D$5,0,10*ROW('Hygiene Data'!D85))),'Data Summary'!DO91="Yes"),OFFSET('Hygiene Data'!$D$5,0,10*ROW('Hygiene Data'!D85)),NA())</f>
        <v>#N/A</v>
      </c>
      <c r="BA91" s="527" t="e">
        <f ca="1">+IF(AND(ISNUMBER(OFFSET('Hygiene Data'!$D$7,0,10*ROW('Hygiene Data'!D85))),'Data Summary'!DP91="Yes"),OFFSET('Hygiene Data'!$D$7,0,10*ROW('Hygiene Data'!D85)),NA())</f>
        <v>#N/A</v>
      </c>
      <c r="BB91" s="527" t="e">
        <f ca="1">+IF(AND(ISNUMBER(OFFSET('Hygiene Data'!$D$9,0,10*ROW('Hygiene Data'!D85))),'Data Summary'!DQ91="Yes"),OFFSET('Hygiene Data'!$D$9,0,10*ROW('Hygiene Data'!D85)),NA())</f>
        <v>#N/A</v>
      </c>
      <c r="BC91" s="527" t="e">
        <f ca="1">+IF(AND(ISNUMBER(OFFSET('Hygiene Data'!$E$5,0,10*ROW('Hygiene Data'!E85))),'Data Summary'!DR91="Yes"),OFFSET('Hygiene Data'!$E$5,0,10*ROW('Hygiene Data'!E85)),NA())</f>
        <v>#N/A</v>
      </c>
      <c r="BD91" s="527" t="e">
        <f ca="1">+IF(AND(ISNUMBER(OFFSET('Hygiene Data'!$E$7,0,10*ROW('Hygiene Data'!E85))),'Data Summary'!DS91="Yes"),OFFSET('Hygiene Data'!$E$7,0,10*ROW('Hygiene Data'!E85)),NA())</f>
        <v>#N/A</v>
      </c>
      <c r="BE91" s="527" t="e">
        <f ca="1">+IF(AND(ISNUMBER(OFFSET('Hygiene Data'!$E$9,0,10*ROW('Hygiene Data'!E85))),'Data Summary'!DT91="Yes"),OFFSET('Hygiene Data'!$E$9,0,10*ROW('Hygiene Data'!E85)),NA())</f>
        <v>#N/A</v>
      </c>
      <c r="BF91" s="527" t="e">
        <f ca="1">+IF(AND(ISNUMBER(OFFSET('Hygiene Data'!$F$5,0,10*ROW('Hygiene Data'!F85))),'Data Summary'!DU91="Yes"),OFFSET('Hygiene Data'!$F$5,0,10*ROW('Hygiene Data'!F85)),NA())</f>
        <v>#N/A</v>
      </c>
      <c r="BG91" s="527" t="e">
        <f ca="1">+IF(AND(ISNUMBER(OFFSET('Hygiene Data'!$F$7,0,10*ROW('Hygiene Data'!F85))),'Data Summary'!DV91="Yes"),OFFSET('Hygiene Data'!$F$7,0,10*ROW('Hygiene Data'!F85)),NA())</f>
        <v>#N/A</v>
      </c>
      <c r="BH91" s="527" t="e">
        <f ca="1">+IF(AND(ISNUMBER(OFFSET('Hygiene Data'!$F$9,0,10*ROW('Hygiene Data'!F85))),'Data Summary'!DW91="Yes"),OFFSET('Hygiene Data'!$F$9,0,10*ROW('Hygiene Data'!F85)),NA())</f>
        <v>#N/A</v>
      </c>
      <c r="BI91" s="527" t="e">
        <f ca="1">+IF(AND(ISNUMBER(OFFSET('Hygiene Data'!$G$5,0,10*ROW('Hygiene Data'!G85))),'Data Summary'!DX91="Yes"),OFFSET('Hygiene Data'!$G$5,0,10*ROW('Hygiene Data'!G85)),NA())</f>
        <v>#N/A</v>
      </c>
      <c r="BJ91" s="527" t="e">
        <f ca="1">+IF(AND(ISNUMBER(OFFSET('Hygiene Data'!$G$7,0,10*ROW('Hygiene Data'!G85))),'Data Summary'!DY91="Yes"),OFFSET('Hygiene Data'!$G$7,0,10*ROW('Hygiene Data'!G85)),NA())</f>
        <v>#N/A</v>
      </c>
      <c r="BK91" s="527" t="e">
        <f ca="1">+IF(AND(ISNUMBER(OFFSET('Hygiene Data'!$G$9,0,10*ROW('Hygiene Data'!G85))),'Data Summary'!DZ91="Yes"),OFFSET('Hygiene Data'!$G$9,0,10*ROW('Hygiene Data'!G85)),NA())</f>
        <v>#N/A</v>
      </c>
      <c r="BL91" s="527" t="e">
        <f ca="1">+IF(AND(ISNUMBER(OFFSET('Hygiene Data'!$H$5,0,10*ROW('Hygiene Data'!H85))),'Data Summary'!EA91="Yes"),OFFSET('Hygiene Data'!$H$5,0,10*ROW('Hygiene Data'!H85)),NA())</f>
        <v>#N/A</v>
      </c>
      <c r="BM91" s="527" t="e">
        <f ca="1">+IF(AND(ISNUMBER(OFFSET('Hygiene Data'!$H$7,0,10*ROW('Hygiene Data'!H85))),'Data Summary'!EB91="Yes"),OFFSET('Hygiene Data'!$H$7,0,10*ROW('Hygiene Data'!H85)),NA())</f>
        <v>#N/A</v>
      </c>
      <c r="BN91" s="527" t="e">
        <f ca="1">+IF(AND(ISNUMBER(OFFSET('Hygiene Data'!$H$9,0,10*ROW('Hygiene Data'!H85))),'Data Summary'!EC91="Yes"),OFFSET('Hygiene Data'!$H$9,0,10*ROW('Hygiene Data'!H85)),NA())</f>
        <v>#N/A</v>
      </c>
      <c r="BO91" s="527" t="e">
        <f ca="1">+IF(AND(ISNUMBER(OFFSET('Hygiene Data'!$I$5,0,10*ROW('Hygiene Data'!I85))),'Data Summary'!ED91="Yes"),OFFSET('Hygiene Data'!$I$5,0,10*ROW('Hygiene Data'!I85)),NA())</f>
        <v>#N/A</v>
      </c>
      <c r="BP91" s="527" t="e">
        <f ca="1">+IF(AND(ISNUMBER(OFFSET('Hygiene Data'!$I$7,0,10*ROW('Hygiene Data'!I85))),'Data Summary'!EE91="Yes"),OFFSET('Hygiene Data'!$I$7,0,10*ROW('Hygiene Data'!I85)),NA())</f>
        <v>#N/A</v>
      </c>
      <c r="BQ91" s="527" t="e">
        <f ca="1">+IF(AND(ISNUMBER(OFFSET('Hygiene Data'!$I$9,0,10*ROW('Hygiene Data'!I85))),'Data Summary'!EF91="Yes"),OFFSET('Hygiene Data'!$I$9,0,10*ROW('Hygiene Data'!I85)),NA())</f>
        <v>#N/A</v>
      </c>
    </row>
    <row r="92" spans="1:69" x14ac:dyDescent="0.25">
      <c r="A92" s="523" t="e">
        <f ca="1">+RIGHT('Data Summary'!A92,LEN('Data Summary'!A92)-9)</f>
        <v>#VALUE!</v>
      </c>
      <c r="B92" s="497" t="str">
        <f ca="1">+IF(ISTEXT('Data Summary'!B92),'Data Summary'!B92,"")</f>
        <v/>
      </c>
      <c r="C92" s="524" t="e">
        <f ca="1">+VALUE('Data Summary'!C92)</f>
        <v>#VALUE!</v>
      </c>
      <c r="D92" s="525" t="e">
        <f ca="1">+IF(AND(ISNUMBER(OFFSET('Water Data'!$D$4,0,10*ROW('Water Data'!D86))),'Data Summary'!BS92="Yes"),100-OFFSET('Water Data'!$D$4,0,10*ROW('Water Data'!D86)),NA())</f>
        <v>#N/A</v>
      </c>
      <c r="E92" s="525" t="e">
        <f ca="1">+IF(AND(ISNUMBER(OFFSET('Water Data'!$D$6,0,10*ROW('Water Data'!D86))),'Data Summary'!BT92="Yes"),OFFSET('Water Data'!$D$6,0,10*ROW('Water Data'!D86)),NA())</f>
        <v>#N/A</v>
      </c>
      <c r="F92" s="525" t="e">
        <f ca="1">+IF(AND(ISNUMBER(OFFSET('Water Data'!$D$9,0,10*ROW('Water Data'!D86))),'Data Summary'!BU92="Yes"),OFFSET('Water Data'!$D$9,0,10*ROW('Water Data'!D86)),NA())</f>
        <v>#N/A</v>
      </c>
      <c r="G92" s="525" t="e">
        <f ca="1">+IF(AND(ISNUMBER(OFFSET('Water Data'!$E$4,0,10*ROW('Water Data'!E86))),'Data Summary'!BV92="Yes"),100-OFFSET('Water Data'!$E$4,0,10*ROW('Water Data'!E86)),NA())</f>
        <v>#N/A</v>
      </c>
      <c r="H92" s="525" t="e">
        <f ca="1">+IF(AND(ISNUMBER(OFFSET('Water Data'!$E$6,0,10*ROW('Water Data'!E86))),'Data Summary'!BW92="Yes"),OFFSET('Water Data'!$E$6,0,10*ROW('Water Data'!E86)),NA())</f>
        <v>#N/A</v>
      </c>
      <c r="I92" s="525" t="e">
        <f ca="1">+IF(AND(ISNUMBER(OFFSET('Water Data'!$E$9,0,10*ROW('Water Data'!E86))),'Data Summary'!BX92="Yes"),OFFSET('Water Data'!$E$9,0,10*ROW('Water Data'!E86)),NA())</f>
        <v>#N/A</v>
      </c>
      <c r="J92" s="525" t="e">
        <f ca="1">+IF(AND(ISNUMBER(OFFSET('Water Data'!$F$4,0,10*ROW('Water Data'!F86))),'Data Summary'!BY92="Yes"),100-OFFSET('Water Data'!$F$4,0,10*ROW('Water Data'!F86)),NA())</f>
        <v>#N/A</v>
      </c>
      <c r="K92" s="525" t="e">
        <f ca="1">+IF(AND(ISNUMBER(OFFSET('Water Data'!$F$6,0,10*ROW('Water Data'!F86))),'Data Summary'!BZ92="Yes"),OFFSET('Water Data'!$F$6,0,10*ROW('Water Data'!F86)),NA())</f>
        <v>#N/A</v>
      </c>
      <c r="L92" s="525" t="e">
        <f ca="1">+IF(AND(ISNUMBER(OFFSET('Water Data'!$F$9,0,10*ROW('Water Data'!F86))),'Data Summary'!CA92="Yes"),OFFSET('Water Data'!$F$9,0,10*ROW('Water Data'!F86)),NA())</f>
        <v>#N/A</v>
      </c>
      <c r="M92" s="525" t="e">
        <f ca="1">+IF(AND(ISNUMBER(OFFSET('Water Data'!$G$4,0,10*ROW('Water Data'!G86))),'Data Summary'!CB92="Yes"),100-OFFSET('Water Data'!$G$4,0,10*ROW('Water Data'!G86)),NA())</f>
        <v>#N/A</v>
      </c>
      <c r="N92" s="525" t="e">
        <f ca="1">+IF(AND(ISNUMBER(OFFSET('Water Data'!$G$6,0,10*ROW('Water Data'!G86))),'Data Summary'!CC92="Yes"),OFFSET('Water Data'!$G$6,0,10*ROW('Water Data'!G86)),NA())</f>
        <v>#N/A</v>
      </c>
      <c r="O92" s="525" t="e">
        <f ca="1">+IF(AND(ISNUMBER(OFFSET('Water Data'!$G$9,0,10*ROW('Water Data'!G86))),'Data Summary'!CD92="Yes"),OFFSET('Water Data'!$G$9,0,10*ROW('Water Data'!G86)),NA())</f>
        <v>#N/A</v>
      </c>
      <c r="P92" s="525" t="e">
        <f ca="1">+IF(AND(ISNUMBER(OFFSET('Water Data'!$H$4,0,10*ROW('Water Data'!H86))),'Data Summary'!CE92="Yes"),100-OFFSET('Water Data'!$H$4,0,10*ROW('Water Data'!H86)),NA())</f>
        <v>#N/A</v>
      </c>
      <c r="Q92" s="525" t="e">
        <f ca="1">+IF(AND(ISNUMBER(OFFSET('Water Data'!$H$6,0,10*ROW('Water Data'!H86))),'Data Summary'!CF92="Yes"),OFFSET('Water Data'!$H$6,0,10*ROW('Water Data'!H86)),NA())</f>
        <v>#N/A</v>
      </c>
      <c r="R92" s="525" t="e">
        <f ca="1">+IF(AND(ISNUMBER(OFFSET('Water Data'!$H$9,0,10*ROW('Water Data'!H86))),'Data Summary'!CG92="Yes"),OFFSET('Water Data'!$H$9,0,10*ROW('Water Data'!H86)),NA())</f>
        <v>#N/A</v>
      </c>
      <c r="S92" s="525" t="e">
        <f ca="1">+IF(AND(ISNUMBER(OFFSET('Water Data'!$I$4,0,10*ROW('Water Data'!I86))),'Data Summary'!CH92="Yes"),100-OFFSET('Water Data'!$I$4,0,10*ROW('Water Data'!I86)),NA())</f>
        <v>#N/A</v>
      </c>
      <c r="T92" s="525" t="e">
        <f ca="1">+IF(AND(ISNUMBER(OFFSET('Water Data'!$I$6,0,10*ROW('Water Data'!I86))),'Data Summary'!CI92="Yes"),OFFSET('Water Data'!$I$6,0,10*ROW('Water Data'!I86)),NA())</f>
        <v>#N/A</v>
      </c>
      <c r="U92" s="525" t="e">
        <f ca="1">+IF(AND(ISNUMBER(OFFSET('Water Data'!$I$9,0,10*ROW('Water Data'!I86))),'Data Summary'!CJ92="Yes"),OFFSET('Water Data'!$I$9,0,10*ROW('Water Data'!I86)),NA())</f>
        <v>#N/A</v>
      </c>
      <c r="V92" s="526" t="e">
        <f ca="1">+IF(AND(ISNUMBER(OFFSET('Sanitation Data'!$D$4,0,10*ROW('Sanitation Data'!D86))),'Data Summary'!CK92="Yes"),100-OFFSET('Sanitation Data'!$D$4,0,10*ROW('Sanitation Data'!D86)),NA())</f>
        <v>#N/A</v>
      </c>
      <c r="W92" s="526" t="e">
        <f ca="1">+IF(AND(ISNUMBER(OFFSET('Sanitation Data'!$D$6,0,10*ROW('Sanitation Data'!D86))),'Data Summary'!CL92="Yes"),OFFSET('Sanitation Data'!$D$6,0,10*ROW('Sanitation Data'!D86)),NA())</f>
        <v>#N/A</v>
      </c>
      <c r="X92" s="526" t="e">
        <f ca="1">+IF(AND(ISNUMBER(OFFSET('Sanitation Data'!$D$10,0,10*ROW('Sanitation Data'!D86))),'Data Summary'!CM92="Yes"),OFFSET('Sanitation Data'!$D$10,0,10*ROW('Sanitation Data'!D86)),NA())</f>
        <v>#N/A</v>
      </c>
      <c r="Y92" s="526" t="e">
        <f ca="1">+IF(AND(ISNUMBER(OFFSET('Sanitation Data'!$D$11,0,10*ROW('Sanitation Data'!D86))),'Data Summary'!CN92="Yes"),OFFSET('Sanitation Data'!$D$11,0,10*ROW('Sanitation Data'!D86)),NA())</f>
        <v>#N/A</v>
      </c>
      <c r="Z92" s="526" t="e">
        <f ca="1">+IF(AND(ISNUMBER(OFFSET('Sanitation Data'!$D$12,0,10*ROW('Sanitation Data'!D86))),'Data Summary'!CO92="Yes"),OFFSET('Sanitation Data'!$D$12,0,10*ROW('Sanitation Data'!D86)),NA())</f>
        <v>#N/A</v>
      </c>
      <c r="AA92" s="526" t="e">
        <f ca="1">+IF(AND(ISNUMBER(OFFSET('Sanitation Data'!$E$4,0,10*ROW('Sanitation Data'!E86))),'Data Summary'!CP92="Yes"),100-OFFSET('Sanitation Data'!$E$4,0,10*ROW('Sanitation Data'!E86)),NA())</f>
        <v>#N/A</v>
      </c>
      <c r="AB92" s="526" t="e">
        <f ca="1">+IF(AND(ISNUMBER(OFFSET('Sanitation Data'!$E$6,0,10*ROW('Sanitation Data'!E86))),'Data Summary'!CQ92="Yes"),OFFSET('Sanitation Data'!$E$6,0,10*ROW('Sanitation Data'!E86)),NA())</f>
        <v>#N/A</v>
      </c>
      <c r="AC92" s="526" t="e">
        <f ca="1">+IF(AND(ISNUMBER(OFFSET('Sanitation Data'!$E$10,0,10*ROW('Sanitation Data'!E86))),'Data Summary'!CR92="Yes"),OFFSET('Sanitation Data'!$E$10,0,10*ROW('Sanitation Data'!E86)),NA())</f>
        <v>#N/A</v>
      </c>
      <c r="AD92" s="526" t="e">
        <f ca="1">+IF(AND(ISNUMBER(OFFSET('Sanitation Data'!$E$11,0,10*ROW('Sanitation Data'!E86))),'Data Summary'!CS92="Yes"),OFFSET('Sanitation Data'!$E$11,0,10*ROW('Sanitation Data'!E86)),NA())</f>
        <v>#N/A</v>
      </c>
      <c r="AE92" s="526" t="e">
        <f ca="1">+IF(AND(ISNUMBER(OFFSET('Sanitation Data'!$E$12,0,10*ROW('Sanitation Data'!E86))),'Data Summary'!CT92="Yes"),OFFSET('Sanitation Data'!$E$12,0,10*ROW('Sanitation Data'!E86)),NA())</f>
        <v>#N/A</v>
      </c>
      <c r="AF92" s="526" t="e">
        <f ca="1">+IF(AND(ISNUMBER(OFFSET('Sanitation Data'!$F$4,0,10*ROW('Sanitation Data'!F86))),'Data Summary'!CU92="Yes"),100-OFFSET('Sanitation Data'!$F$4,0,10*ROW('Sanitation Data'!F86)),NA())</f>
        <v>#N/A</v>
      </c>
      <c r="AG92" s="526" t="e">
        <f ca="1">+IF(AND(ISNUMBER(OFFSET('Sanitation Data'!$F$6,0,10*ROW('Sanitation Data'!F86))),'Data Summary'!CV92="Yes"),OFFSET('Sanitation Data'!$F$6,0,10*ROW('Sanitation Data'!F86)),NA())</f>
        <v>#N/A</v>
      </c>
      <c r="AH92" s="526" t="e">
        <f ca="1">+IF(AND(ISNUMBER(OFFSET('Sanitation Data'!$F$10,0,10*ROW('Sanitation Data'!F86))),'Data Summary'!CW92="Yes"),OFFSET('Sanitation Data'!$F$10,0,10*ROW('Sanitation Data'!F86)),NA())</f>
        <v>#N/A</v>
      </c>
      <c r="AI92" s="526" t="e">
        <f ca="1">+IF(AND(ISNUMBER(OFFSET('Sanitation Data'!$F$11,0,10*ROW('Sanitation Data'!F86))),'Data Summary'!CX92="Yes"),OFFSET('Sanitation Data'!$F$11,0,10*ROW('Sanitation Data'!F86)),NA())</f>
        <v>#N/A</v>
      </c>
      <c r="AJ92" s="526" t="e">
        <f ca="1">+IF(AND(ISNUMBER(OFFSET('Sanitation Data'!$F$12,0,10*ROW('Sanitation Data'!F86))),'Data Summary'!CY92="Yes"),OFFSET('Sanitation Data'!$F$12,0,10*ROW('Sanitation Data'!F86)),NA())</f>
        <v>#N/A</v>
      </c>
      <c r="AK92" s="526" t="e">
        <f ca="1">+IF(AND(ISNUMBER(OFFSET('Sanitation Data'!$G$4,0,10*ROW('Sanitation Data'!G86))),'Data Summary'!CZ92="Yes"),100-OFFSET('Sanitation Data'!$G$4,0,10*ROW('Sanitation Data'!G86)),NA())</f>
        <v>#N/A</v>
      </c>
      <c r="AL92" s="526" t="e">
        <f ca="1">+IF(AND(ISNUMBER(OFFSET('Sanitation Data'!$G$6,0,10*ROW('Sanitation Data'!G86))),'Data Summary'!DA92="Yes"),OFFSET('Sanitation Data'!$G$6,0,10*ROW('Sanitation Data'!G86)),NA())</f>
        <v>#N/A</v>
      </c>
      <c r="AM92" s="526" t="e">
        <f ca="1">+IF(AND(ISNUMBER(OFFSET('Sanitation Data'!$G$10,0,10*ROW('Sanitation Data'!G86))),'Data Summary'!DB92="Yes"),OFFSET('Sanitation Data'!$G$10,0,10*ROW('Sanitation Data'!G86)),NA())</f>
        <v>#N/A</v>
      </c>
      <c r="AN92" s="526" t="e">
        <f ca="1">+IF(AND(ISNUMBER(OFFSET('Sanitation Data'!$G$11,0,10*ROW('Sanitation Data'!G86))),'Data Summary'!DC92="Yes"),OFFSET('Sanitation Data'!$G$11,0,10*ROW('Sanitation Data'!G86)),NA())</f>
        <v>#N/A</v>
      </c>
      <c r="AO92" s="526" t="e">
        <f ca="1">+IF(AND(ISNUMBER(OFFSET('Sanitation Data'!$G$12,0,10*ROW('Sanitation Data'!G86))),'Data Summary'!DD92="Yes"),OFFSET('Sanitation Data'!$G$12,0,10*ROW('Sanitation Data'!G86)),NA())</f>
        <v>#N/A</v>
      </c>
      <c r="AP92" s="526" t="e">
        <f ca="1">+IF(AND(ISNUMBER(OFFSET('Sanitation Data'!$H$4,0,10*ROW('Sanitation Data'!H86))),'Data Summary'!DE92="Yes"),100-OFFSET('Sanitation Data'!$H$4,0,10*ROW('Sanitation Data'!H86)),NA())</f>
        <v>#N/A</v>
      </c>
      <c r="AQ92" s="526" t="e">
        <f ca="1">+IF(AND(ISNUMBER(OFFSET('Sanitation Data'!$H$6,0,10*ROW('Sanitation Data'!H86))),'Data Summary'!DF92="Yes"),OFFSET('Sanitation Data'!$H$6,0,10*ROW('Sanitation Data'!H86)),NA())</f>
        <v>#N/A</v>
      </c>
      <c r="AR92" s="526" t="e">
        <f ca="1">+IF(AND(ISNUMBER(OFFSET('Sanitation Data'!$H$10,0,10*ROW('Sanitation Data'!H86))),'Data Summary'!DG92="Yes"),OFFSET('Sanitation Data'!$H$10,0,10*ROW('Sanitation Data'!H86)),NA())</f>
        <v>#N/A</v>
      </c>
      <c r="AS92" s="526" t="e">
        <f ca="1">+IF(AND(ISNUMBER(OFFSET('Sanitation Data'!$H$11,0,10*ROW('Sanitation Data'!H86))),'Data Summary'!DH92="Yes"),OFFSET('Sanitation Data'!$H$11,0,10*ROW('Sanitation Data'!H86)),NA())</f>
        <v>#N/A</v>
      </c>
      <c r="AT92" s="526" t="e">
        <f ca="1">+IF(AND(ISNUMBER(OFFSET('Sanitation Data'!$H$12,0,10*ROW('Sanitation Data'!H86))),'Data Summary'!DI92="Yes"),OFFSET('Sanitation Data'!$H$12,0,10*ROW('Sanitation Data'!H86)),NA())</f>
        <v>#N/A</v>
      </c>
      <c r="AU92" s="526" t="e">
        <f ca="1">+IF(AND(ISNUMBER(OFFSET('Sanitation Data'!$I$4,0,10*ROW('Sanitation Data'!I86))),'Data Summary'!DJ92="Yes"),100-OFFSET('Sanitation Data'!$I$4,0,10*ROW('Sanitation Data'!I86)),NA())</f>
        <v>#N/A</v>
      </c>
      <c r="AV92" s="526" t="e">
        <f ca="1">+IF(AND(ISNUMBER(OFFSET('Sanitation Data'!$I$6,0,10*ROW('Sanitation Data'!I86))),'Data Summary'!DK92="Yes"),OFFSET('Sanitation Data'!$I$6,0,10*ROW('Sanitation Data'!I86)),NA())</f>
        <v>#N/A</v>
      </c>
      <c r="AW92" s="526" t="e">
        <f ca="1">+IF(AND(ISNUMBER(OFFSET('Sanitation Data'!$I$10,0,10*ROW('Sanitation Data'!I86))),'Data Summary'!DL92="Yes"),OFFSET('Sanitation Data'!$I$10,0,10*ROW('Sanitation Data'!I86)),NA())</f>
        <v>#N/A</v>
      </c>
      <c r="AX92" s="526" t="e">
        <f ca="1">+IF(AND(ISNUMBER(OFFSET('Sanitation Data'!$I$11,0,10*ROW('Sanitation Data'!I86))),'Data Summary'!DM92="Yes"),OFFSET('Sanitation Data'!$I$11,0,10*ROW('Sanitation Data'!I86)),NA())</f>
        <v>#N/A</v>
      </c>
      <c r="AY92" s="526" t="e">
        <f ca="1">+IF(AND(ISNUMBER(OFFSET('Sanitation Data'!$I$12,0,10*ROW('Sanitation Data'!I86))),'Data Summary'!DN92="Yes"),OFFSET('Sanitation Data'!$I$12,0,10*ROW('Sanitation Data'!I86)),NA())</f>
        <v>#N/A</v>
      </c>
      <c r="AZ92" s="527" t="e">
        <f ca="1">+IF(AND(ISNUMBER(OFFSET('Hygiene Data'!$D$5,0,10*ROW('Hygiene Data'!D86))),'Data Summary'!DO92="Yes"),OFFSET('Hygiene Data'!$D$5,0,10*ROW('Hygiene Data'!D86)),NA())</f>
        <v>#N/A</v>
      </c>
      <c r="BA92" s="527" t="e">
        <f ca="1">+IF(AND(ISNUMBER(OFFSET('Hygiene Data'!$D$7,0,10*ROW('Hygiene Data'!D86))),'Data Summary'!DP92="Yes"),OFFSET('Hygiene Data'!$D$7,0,10*ROW('Hygiene Data'!D86)),NA())</f>
        <v>#N/A</v>
      </c>
      <c r="BB92" s="527" t="e">
        <f ca="1">+IF(AND(ISNUMBER(OFFSET('Hygiene Data'!$D$9,0,10*ROW('Hygiene Data'!D86))),'Data Summary'!DQ92="Yes"),OFFSET('Hygiene Data'!$D$9,0,10*ROW('Hygiene Data'!D86)),NA())</f>
        <v>#N/A</v>
      </c>
      <c r="BC92" s="527" t="e">
        <f ca="1">+IF(AND(ISNUMBER(OFFSET('Hygiene Data'!$E$5,0,10*ROW('Hygiene Data'!E86))),'Data Summary'!DR92="Yes"),OFFSET('Hygiene Data'!$E$5,0,10*ROW('Hygiene Data'!E86)),NA())</f>
        <v>#N/A</v>
      </c>
      <c r="BD92" s="527" t="e">
        <f ca="1">+IF(AND(ISNUMBER(OFFSET('Hygiene Data'!$E$7,0,10*ROW('Hygiene Data'!E86))),'Data Summary'!DS92="Yes"),OFFSET('Hygiene Data'!$E$7,0,10*ROW('Hygiene Data'!E86)),NA())</f>
        <v>#N/A</v>
      </c>
      <c r="BE92" s="527" t="e">
        <f ca="1">+IF(AND(ISNUMBER(OFFSET('Hygiene Data'!$E$9,0,10*ROW('Hygiene Data'!E86))),'Data Summary'!DT92="Yes"),OFFSET('Hygiene Data'!$E$9,0,10*ROW('Hygiene Data'!E86)),NA())</f>
        <v>#N/A</v>
      </c>
      <c r="BF92" s="527" t="e">
        <f ca="1">+IF(AND(ISNUMBER(OFFSET('Hygiene Data'!$F$5,0,10*ROW('Hygiene Data'!F86))),'Data Summary'!DU92="Yes"),OFFSET('Hygiene Data'!$F$5,0,10*ROW('Hygiene Data'!F86)),NA())</f>
        <v>#N/A</v>
      </c>
      <c r="BG92" s="527" t="e">
        <f ca="1">+IF(AND(ISNUMBER(OFFSET('Hygiene Data'!$F$7,0,10*ROW('Hygiene Data'!F86))),'Data Summary'!DV92="Yes"),OFFSET('Hygiene Data'!$F$7,0,10*ROW('Hygiene Data'!F86)),NA())</f>
        <v>#N/A</v>
      </c>
      <c r="BH92" s="527" t="e">
        <f ca="1">+IF(AND(ISNUMBER(OFFSET('Hygiene Data'!$F$9,0,10*ROW('Hygiene Data'!F86))),'Data Summary'!DW92="Yes"),OFFSET('Hygiene Data'!$F$9,0,10*ROW('Hygiene Data'!F86)),NA())</f>
        <v>#N/A</v>
      </c>
      <c r="BI92" s="527" t="e">
        <f ca="1">+IF(AND(ISNUMBER(OFFSET('Hygiene Data'!$G$5,0,10*ROW('Hygiene Data'!G86))),'Data Summary'!DX92="Yes"),OFFSET('Hygiene Data'!$G$5,0,10*ROW('Hygiene Data'!G86)),NA())</f>
        <v>#N/A</v>
      </c>
      <c r="BJ92" s="527" t="e">
        <f ca="1">+IF(AND(ISNUMBER(OFFSET('Hygiene Data'!$G$7,0,10*ROW('Hygiene Data'!G86))),'Data Summary'!DY92="Yes"),OFFSET('Hygiene Data'!$G$7,0,10*ROW('Hygiene Data'!G86)),NA())</f>
        <v>#N/A</v>
      </c>
      <c r="BK92" s="527" t="e">
        <f ca="1">+IF(AND(ISNUMBER(OFFSET('Hygiene Data'!$G$9,0,10*ROW('Hygiene Data'!G86))),'Data Summary'!DZ92="Yes"),OFFSET('Hygiene Data'!$G$9,0,10*ROW('Hygiene Data'!G86)),NA())</f>
        <v>#N/A</v>
      </c>
      <c r="BL92" s="527" t="e">
        <f ca="1">+IF(AND(ISNUMBER(OFFSET('Hygiene Data'!$H$5,0,10*ROW('Hygiene Data'!H86))),'Data Summary'!EA92="Yes"),OFFSET('Hygiene Data'!$H$5,0,10*ROW('Hygiene Data'!H86)),NA())</f>
        <v>#N/A</v>
      </c>
      <c r="BM92" s="527" t="e">
        <f ca="1">+IF(AND(ISNUMBER(OFFSET('Hygiene Data'!$H$7,0,10*ROW('Hygiene Data'!H86))),'Data Summary'!EB92="Yes"),OFFSET('Hygiene Data'!$H$7,0,10*ROW('Hygiene Data'!H86)),NA())</f>
        <v>#N/A</v>
      </c>
      <c r="BN92" s="527" t="e">
        <f ca="1">+IF(AND(ISNUMBER(OFFSET('Hygiene Data'!$H$9,0,10*ROW('Hygiene Data'!H86))),'Data Summary'!EC92="Yes"),OFFSET('Hygiene Data'!$H$9,0,10*ROW('Hygiene Data'!H86)),NA())</f>
        <v>#N/A</v>
      </c>
      <c r="BO92" s="527" t="e">
        <f ca="1">+IF(AND(ISNUMBER(OFFSET('Hygiene Data'!$I$5,0,10*ROW('Hygiene Data'!I86))),'Data Summary'!ED92="Yes"),OFFSET('Hygiene Data'!$I$5,0,10*ROW('Hygiene Data'!I86)),NA())</f>
        <v>#N/A</v>
      </c>
      <c r="BP92" s="527" t="e">
        <f ca="1">+IF(AND(ISNUMBER(OFFSET('Hygiene Data'!$I$7,0,10*ROW('Hygiene Data'!I86))),'Data Summary'!EE92="Yes"),OFFSET('Hygiene Data'!$I$7,0,10*ROW('Hygiene Data'!I86)),NA())</f>
        <v>#N/A</v>
      </c>
      <c r="BQ92" s="527" t="e">
        <f ca="1">+IF(AND(ISNUMBER(OFFSET('Hygiene Data'!$I$9,0,10*ROW('Hygiene Data'!I86))),'Data Summary'!EF92="Yes"),OFFSET('Hygiene Data'!$I$9,0,10*ROW('Hygiene Data'!I86)),NA())</f>
        <v>#N/A</v>
      </c>
    </row>
    <row r="93" spans="1:69" x14ac:dyDescent="0.25">
      <c r="A93" s="523" t="e">
        <f ca="1">+RIGHT('Data Summary'!A93,LEN('Data Summary'!A93)-9)</f>
        <v>#VALUE!</v>
      </c>
      <c r="B93" s="497" t="str">
        <f ca="1">+IF(ISTEXT('Data Summary'!B93),'Data Summary'!B93,"")</f>
        <v/>
      </c>
      <c r="C93" s="524" t="e">
        <f ca="1">+VALUE('Data Summary'!C93)</f>
        <v>#VALUE!</v>
      </c>
      <c r="D93" s="525" t="e">
        <f ca="1">+IF(AND(ISNUMBER(OFFSET('Water Data'!$D$4,0,10*ROW('Water Data'!D87))),'Data Summary'!BS93="Yes"),100-OFFSET('Water Data'!$D$4,0,10*ROW('Water Data'!D87)),NA())</f>
        <v>#N/A</v>
      </c>
      <c r="E93" s="525" t="e">
        <f ca="1">+IF(AND(ISNUMBER(OFFSET('Water Data'!$D$6,0,10*ROW('Water Data'!D87))),'Data Summary'!BT93="Yes"),OFFSET('Water Data'!$D$6,0,10*ROW('Water Data'!D87)),NA())</f>
        <v>#N/A</v>
      </c>
      <c r="F93" s="525" t="e">
        <f ca="1">+IF(AND(ISNUMBER(OFFSET('Water Data'!$D$9,0,10*ROW('Water Data'!D87))),'Data Summary'!BU93="Yes"),OFFSET('Water Data'!$D$9,0,10*ROW('Water Data'!D87)),NA())</f>
        <v>#N/A</v>
      </c>
      <c r="G93" s="525" t="e">
        <f ca="1">+IF(AND(ISNUMBER(OFFSET('Water Data'!$E$4,0,10*ROW('Water Data'!E87))),'Data Summary'!BV93="Yes"),100-OFFSET('Water Data'!$E$4,0,10*ROW('Water Data'!E87)),NA())</f>
        <v>#N/A</v>
      </c>
      <c r="H93" s="525" t="e">
        <f ca="1">+IF(AND(ISNUMBER(OFFSET('Water Data'!$E$6,0,10*ROW('Water Data'!E87))),'Data Summary'!BW93="Yes"),OFFSET('Water Data'!$E$6,0,10*ROW('Water Data'!E87)),NA())</f>
        <v>#N/A</v>
      </c>
      <c r="I93" s="525" t="e">
        <f ca="1">+IF(AND(ISNUMBER(OFFSET('Water Data'!$E$9,0,10*ROW('Water Data'!E87))),'Data Summary'!BX93="Yes"),OFFSET('Water Data'!$E$9,0,10*ROW('Water Data'!E87)),NA())</f>
        <v>#N/A</v>
      </c>
      <c r="J93" s="525" t="e">
        <f ca="1">+IF(AND(ISNUMBER(OFFSET('Water Data'!$F$4,0,10*ROW('Water Data'!F87))),'Data Summary'!BY93="Yes"),100-OFFSET('Water Data'!$F$4,0,10*ROW('Water Data'!F87)),NA())</f>
        <v>#N/A</v>
      </c>
      <c r="K93" s="525" t="e">
        <f ca="1">+IF(AND(ISNUMBER(OFFSET('Water Data'!$F$6,0,10*ROW('Water Data'!F87))),'Data Summary'!BZ93="Yes"),OFFSET('Water Data'!$F$6,0,10*ROW('Water Data'!F87)),NA())</f>
        <v>#N/A</v>
      </c>
      <c r="L93" s="525" t="e">
        <f ca="1">+IF(AND(ISNUMBER(OFFSET('Water Data'!$F$9,0,10*ROW('Water Data'!F87))),'Data Summary'!CA93="Yes"),OFFSET('Water Data'!$F$9,0,10*ROW('Water Data'!F87)),NA())</f>
        <v>#N/A</v>
      </c>
      <c r="M93" s="525" t="e">
        <f ca="1">+IF(AND(ISNUMBER(OFFSET('Water Data'!$G$4,0,10*ROW('Water Data'!G87))),'Data Summary'!CB93="Yes"),100-OFFSET('Water Data'!$G$4,0,10*ROW('Water Data'!G87)),NA())</f>
        <v>#N/A</v>
      </c>
      <c r="N93" s="525" t="e">
        <f ca="1">+IF(AND(ISNUMBER(OFFSET('Water Data'!$G$6,0,10*ROW('Water Data'!G87))),'Data Summary'!CC93="Yes"),OFFSET('Water Data'!$G$6,0,10*ROW('Water Data'!G87)),NA())</f>
        <v>#N/A</v>
      </c>
      <c r="O93" s="525" t="e">
        <f ca="1">+IF(AND(ISNUMBER(OFFSET('Water Data'!$G$9,0,10*ROW('Water Data'!G87))),'Data Summary'!CD93="Yes"),OFFSET('Water Data'!$G$9,0,10*ROW('Water Data'!G87)),NA())</f>
        <v>#N/A</v>
      </c>
      <c r="P93" s="525" t="e">
        <f ca="1">+IF(AND(ISNUMBER(OFFSET('Water Data'!$H$4,0,10*ROW('Water Data'!H87))),'Data Summary'!CE93="Yes"),100-OFFSET('Water Data'!$H$4,0,10*ROW('Water Data'!H87)),NA())</f>
        <v>#N/A</v>
      </c>
      <c r="Q93" s="525" t="e">
        <f ca="1">+IF(AND(ISNUMBER(OFFSET('Water Data'!$H$6,0,10*ROW('Water Data'!H87))),'Data Summary'!CF93="Yes"),OFFSET('Water Data'!$H$6,0,10*ROW('Water Data'!H87)),NA())</f>
        <v>#N/A</v>
      </c>
      <c r="R93" s="525" t="e">
        <f ca="1">+IF(AND(ISNUMBER(OFFSET('Water Data'!$H$9,0,10*ROW('Water Data'!H87))),'Data Summary'!CG93="Yes"),OFFSET('Water Data'!$H$9,0,10*ROW('Water Data'!H87)),NA())</f>
        <v>#N/A</v>
      </c>
      <c r="S93" s="525" t="e">
        <f ca="1">+IF(AND(ISNUMBER(OFFSET('Water Data'!$I$4,0,10*ROW('Water Data'!I87))),'Data Summary'!CH93="Yes"),100-OFFSET('Water Data'!$I$4,0,10*ROW('Water Data'!I87)),NA())</f>
        <v>#N/A</v>
      </c>
      <c r="T93" s="525" t="e">
        <f ca="1">+IF(AND(ISNUMBER(OFFSET('Water Data'!$I$6,0,10*ROW('Water Data'!I87))),'Data Summary'!CI93="Yes"),OFFSET('Water Data'!$I$6,0,10*ROW('Water Data'!I87)),NA())</f>
        <v>#N/A</v>
      </c>
      <c r="U93" s="525" t="e">
        <f ca="1">+IF(AND(ISNUMBER(OFFSET('Water Data'!$I$9,0,10*ROW('Water Data'!I87))),'Data Summary'!CJ93="Yes"),OFFSET('Water Data'!$I$9,0,10*ROW('Water Data'!I87)),NA())</f>
        <v>#N/A</v>
      </c>
      <c r="V93" s="526" t="e">
        <f ca="1">+IF(AND(ISNUMBER(OFFSET('Sanitation Data'!$D$4,0,10*ROW('Sanitation Data'!D87))),'Data Summary'!CK93="Yes"),100-OFFSET('Sanitation Data'!$D$4,0,10*ROW('Sanitation Data'!D87)),NA())</f>
        <v>#N/A</v>
      </c>
      <c r="W93" s="526" t="e">
        <f ca="1">+IF(AND(ISNUMBER(OFFSET('Sanitation Data'!$D$6,0,10*ROW('Sanitation Data'!D87))),'Data Summary'!CL93="Yes"),OFFSET('Sanitation Data'!$D$6,0,10*ROW('Sanitation Data'!D87)),NA())</f>
        <v>#N/A</v>
      </c>
      <c r="X93" s="526" t="e">
        <f ca="1">+IF(AND(ISNUMBER(OFFSET('Sanitation Data'!$D$10,0,10*ROW('Sanitation Data'!D87))),'Data Summary'!CM93="Yes"),OFFSET('Sanitation Data'!$D$10,0,10*ROW('Sanitation Data'!D87)),NA())</f>
        <v>#N/A</v>
      </c>
      <c r="Y93" s="526" t="e">
        <f ca="1">+IF(AND(ISNUMBER(OFFSET('Sanitation Data'!$D$11,0,10*ROW('Sanitation Data'!D87))),'Data Summary'!CN93="Yes"),OFFSET('Sanitation Data'!$D$11,0,10*ROW('Sanitation Data'!D87)),NA())</f>
        <v>#N/A</v>
      </c>
      <c r="Z93" s="526" t="e">
        <f ca="1">+IF(AND(ISNUMBER(OFFSET('Sanitation Data'!$D$12,0,10*ROW('Sanitation Data'!D87))),'Data Summary'!CO93="Yes"),OFFSET('Sanitation Data'!$D$12,0,10*ROW('Sanitation Data'!D87)),NA())</f>
        <v>#N/A</v>
      </c>
      <c r="AA93" s="526" t="e">
        <f ca="1">+IF(AND(ISNUMBER(OFFSET('Sanitation Data'!$E$4,0,10*ROW('Sanitation Data'!E87))),'Data Summary'!CP93="Yes"),100-OFFSET('Sanitation Data'!$E$4,0,10*ROW('Sanitation Data'!E87)),NA())</f>
        <v>#N/A</v>
      </c>
      <c r="AB93" s="526" t="e">
        <f ca="1">+IF(AND(ISNUMBER(OFFSET('Sanitation Data'!$E$6,0,10*ROW('Sanitation Data'!E87))),'Data Summary'!CQ93="Yes"),OFFSET('Sanitation Data'!$E$6,0,10*ROW('Sanitation Data'!E87)),NA())</f>
        <v>#N/A</v>
      </c>
      <c r="AC93" s="526" t="e">
        <f ca="1">+IF(AND(ISNUMBER(OFFSET('Sanitation Data'!$E$10,0,10*ROW('Sanitation Data'!E87))),'Data Summary'!CR93="Yes"),OFFSET('Sanitation Data'!$E$10,0,10*ROW('Sanitation Data'!E87)),NA())</f>
        <v>#N/A</v>
      </c>
      <c r="AD93" s="526" t="e">
        <f ca="1">+IF(AND(ISNUMBER(OFFSET('Sanitation Data'!$E$11,0,10*ROW('Sanitation Data'!E87))),'Data Summary'!CS93="Yes"),OFFSET('Sanitation Data'!$E$11,0,10*ROW('Sanitation Data'!E87)),NA())</f>
        <v>#N/A</v>
      </c>
      <c r="AE93" s="526" t="e">
        <f ca="1">+IF(AND(ISNUMBER(OFFSET('Sanitation Data'!$E$12,0,10*ROW('Sanitation Data'!E87))),'Data Summary'!CT93="Yes"),OFFSET('Sanitation Data'!$E$12,0,10*ROW('Sanitation Data'!E87)),NA())</f>
        <v>#N/A</v>
      </c>
      <c r="AF93" s="526" t="e">
        <f ca="1">+IF(AND(ISNUMBER(OFFSET('Sanitation Data'!$F$4,0,10*ROW('Sanitation Data'!F87))),'Data Summary'!CU93="Yes"),100-OFFSET('Sanitation Data'!$F$4,0,10*ROW('Sanitation Data'!F87)),NA())</f>
        <v>#N/A</v>
      </c>
      <c r="AG93" s="526" t="e">
        <f ca="1">+IF(AND(ISNUMBER(OFFSET('Sanitation Data'!$F$6,0,10*ROW('Sanitation Data'!F87))),'Data Summary'!CV93="Yes"),OFFSET('Sanitation Data'!$F$6,0,10*ROW('Sanitation Data'!F87)),NA())</f>
        <v>#N/A</v>
      </c>
      <c r="AH93" s="526" t="e">
        <f ca="1">+IF(AND(ISNUMBER(OFFSET('Sanitation Data'!$F$10,0,10*ROW('Sanitation Data'!F87))),'Data Summary'!CW93="Yes"),OFFSET('Sanitation Data'!$F$10,0,10*ROW('Sanitation Data'!F87)),NA())</f>
        <v>#N/A</v>
      </c>
      <c r="AI93" s="526" t="e">
        <f ca="1">+IF(AND(ISNUMBER(OFFSET('Sanitation Data'!$F$11,0,10*ROW('Sanitation Data'!F87))),'Data Summary'!CX93="Yes"),OFFSET('Sanitation Data'!$F$11,0,10*ROW('Sanitation Data'!F87)),NA())</f>
        <v>#N/A</v>
      </c>
      <c r="AJ93" s="526" t="e">
        <f ca="1">+IF(AND(ISNUMBER(OFFSET('Sanitation Data'!$F$12,0,10*ROW('Sanitation Data'!F87))),'Data Summary'!CY93="Yes"),OFFSET('Sanitation Data'!$F$12,0,10*ROW('Sanitation Data'!F87)),NA())</f>
        <v>#N/A</v>
      </c>
      <c r="AK93" s="526" t="e">
        <f ca="1">+IF(AND(ISNUMBER(OFFSET('Sanitation Data'!$G$4,0,10*ROW('Sanitation Data'!G87))),'Data Summary'!CZ93="Yes"),100-OFFSET('Sanitation Data'!$G$4,0,10*ROW('Sanitation Data'!G87)),NA())</f>
        <v>#N/A</v>
      </c>
      <c r="AL93" s="526" t="e">
        <f ca="1">+IF(AND(ISNUMBER(OFFSET('Sanitation Data'!$G$6,0,10*ROW('Sanitation Data'!G87))),'Data Summary'!DA93="Yes"),OFFSET('Sanitation Data'!$G$6,0,10*ROW('Sanitation Data'!G87)),NA())</f>
        <v>#N/A</v>
      </c>
      <c r="AM93" s="526" t="e">
        <f ca="1">+IF(AND(ISNUMBER(OFFSET('Sanitation Data'!$G$10,0,10*ROW('Sanitation Data'!G87))),'Data Summary'!DB93="Yes"),OFFSET('Sanitation Data'!$G$10,0,10*ROW('Sanitation Data'!G87)),NA())</f>
        <v>#N/A</v>
      </c>
      <c r="AN93" s="526" t="e">
        <f ca="1">+IF(AND(ISNUMBER(OFFSET('Sanitation Data'!$G$11,0,10*ROW('Sanitation Data'!G87))),'Data Summary'!DC93="Yes"),OFFSET('Sanitation Data'!$G$11,0,10*ROW('Sanitation Data'!G87)),NA())</f>
        <v>#N/A</v>
      </c>
      <c r="AO93" s="526" t="e">
        <f ca="1">+IF(AND(ISNUMBER(OFFSET('Sanitation Data'!$G$12,0,10*ROW('Sanitation Data'!G87))),'Data Summary'!DD93="Yes"),OFFSET('Sanitation Data'!$G$12,0,10*ROW('Sanitation Data'!G87)),NA())</f>
        <v>#N/A</v>
      </c>
      <c r="AP93" s="526" t="e">
        <f ca="1">+IF(AND(ISNUMBER(OFFSET('Sanitation Data'!$H$4,0,10*ROW('Sanitation Data'!H87))),'Data Summary'!DE93="Yes"),100-OFFSET('Sanitation Data'!$H$4,0,10*ROW('Sanitation Data'!H87)),NA())</f>
        <v>#N/A</v>
      </c>
      <c r="AQ93" s="526" t="e">
        <f ca="1">+IF(AND(ISNUMBER(OFFSET('Sanitation Data'!$H$6,0,10*ROW('Sanitation Data'!H87))),'Data Summary'!DF93="Yes"),OFFSET('Sanitation Data'!$H$6,0,10*ROW('Sanitation Data'!H87)),NA())</f>
        <v>#N/A</v>
      </c>
      <c r="AR93" s="526" t="e">
        <f ca="1">+IF(AND(ISNUMBER(OFFSET('Sanitation Data'!$H$10,0,10*ROW('Sanitation Data'!H87))),'Data Summary'!DG93="Yes"),OFFSET('Sanitation Data'!$H$10,0,10*ROW('Sanitation Data'!H87)),NA())</f>
        <v>#N/A</v>
      </c>
      <c r="AS93" s="526" t="e">
        <f ca="1">+IF(AND(ISNUMBER(OFFSET('Sanitation Data'!$H$11,0,10*ROW('Sanitation Data'!H87))),'Data Summary'!DH93="Yes"),OFFSET('Sanitation Data'!$H$11,0,10*ROW('Sanitation Data'!H87)),NA())</f>
        <v>#N/A</v>
      </c>
      <c r="AT93" s="526" t="e">
        <f ca="1">+IF(AND(ISNUMBER(OFFSET('Sanitation Data'!$H$12,0,10*ROW('Sanitation Data'!H87))),'Data Summary'!DI93="Yes"),OFFSET('Sanitation Data'!$H$12,0,10*ROW('Sanitation Data'!H87)),NA())</f>
        <v>#N/A</v>
      </c>
      <c r="AU93" s="526" t="e">
        <f ca="1">+IF(AND(ISNUMBER(OFFSET('Sanitation Data'!$I$4,0,10*ROW('Sanitation Data'!I87))),'Data Summary'!DJ93="Yes"),100-OFFSET('Sanitation Data'!$I$4,0,10*ROW('Sanitation Data'!I87)),NA())</f>
        <v>#N/A</v>
      </c>
      <c r="AV93" s="526" t="e">
        <f ca="1">+IF(AND(ISNUMBER(OFFSET('Sanitation Data'!$I$6,0,10*ROW('Sanitation Data'!I87))),'Data Summary'!DK93="Yes"),OFFSET('Sanitation Data'!$I$6,0,10*ROW('Sanitation Data'!I87)),NA())</f>
        <v>#N/A</v>
      </c>
      <c r="AW93" s="526" t="e">
        <f ca="1">+IF(AND(ISNUMBER(OFFSET('Sanitation Data'!$I$10,0,10*ROW('Sanitation Data'!I87))),'Data Summary'!DL93="Yes"),OFFSET('Sanitation Data'!$I$10,0,10*ROW('Sanitation Data'!I87)),NA())</f>
        <v>#N/A</v>
      </c>
      <c r="AX93" s="526" t="e">
        <f ca="1">+IF(AND(ISNUMBER(OFFSET('Sanitation Data'!$I$11,0,10*ROW('Sanitation Data'!I87))),'Data Summary'!DM93="Yes"),OFFSET('Sanitation Data'!$I$11,0,10*ROW('Sanitation Data'!I87)),NA())</f>
        <v>#N/A</v>
      </c>
      <c r="AY93" s="526" t="e">
        <f ca="1">+IF(AND(ISNUMBER(OFFSET('Sanitation Data'!$I$12,0,10*ROW('Sanitation Data'!I87))),'Data Summary'!DN93="Yes"),OFFSET('Sanitation Data'!$I$12,0,10*ROW('Sanitation Data'!I87)),NA())</f>
        <v>#N/A</v>
      </c>
      <c r="AZ93" s="527" t="e">
        <f ca="1">+IF(AND(ISNUMBER(OFFSET('Hygiene Data'!$D$5,0,10*ROW('Hygiene Data'!D87))),'Data Summary'!DO93="Yes"),OFFSET('Hygiene Data'!$D$5,0,10*ROW('Hygiene Data'!D87)),NA())</f>
        <v>#N/A</v>
      </c>
      <c r="BA93" s="527" t="e">
        <f ca="1">+IF(AND(ISNUMBER(OFFSET('Hygiene Data'!$D$7,0,10*ROW('Hygiene Data'!D87))),'Data Summary'!DP93="Yes"),OFFSET('Hygiene Data'!$D$7,0,10*ROW('Hygiene Data'!D87)),NA())</f>
        <v>#N/A</v>
      </c>
      <c r="BB93" s="527" t="e">
        <f ca="1">+IF(AND(ISNUMBER(OFFSET('Hygiene Data'!$D$9,0,10*ROW('Hygiene Data'!D87))),'Data Summary'!DQ93="Yes"),OFFSET('Hygiene Data'!$D$9,0,10*ROW('Hygiene Data'!D87)),NA())</f>
        <v>#N/A</v>
      </c>
      <c r="BC93" s="527" t="e">
        <f ca="1">+IF(AND(ISNUMBER(OFFSET('Hygiene Data'!$E$5,0,10*ROW('Hygiene Data'!E87))),'Data Summary'!DR93="Yes"),OFFSET('Hygiene Data'!$E$5,0,10*ROW('Hygiene Data'!E87)),NA())</f>
        <v>#N/A</v>
      </c>
      <c r="BD93" s="527" t="e">
        <f ca="1">+IF(AND(ISNUMBER(OFFSET('Hygiene Data'!$E$7,0,10*ROW('Hygiene Data'!E87))),'Data Summary'!DS93="Yes"),OFFSET('Hygiene Data'!$E$7,0,10*ROW('Hygiene Data'!E87)),NA())</f>
        <v>#N/A</v>
      </c>
      <c r="BE93" s="527" t="e">
        <f ca="1">+IF(AND(ISNUMBER(OFFSET('Hygiene Data'!$E$9,0,10*ROW('Hygiene Data'!E87))),'Data Summary'!DT93="Yes"),OFFSET('Hygiene Data'!$E$9,0,10*ROW('Hygiene Data'!E87)),NA())</f>
        <v>#N/A</v>
      </c>
      <c r="BF93" s="527" t="e">
        <f ca="1">+IF(AND(ISNUMBER(OFFSET('Hygiene Data'!$F$5,0,10*ROW('Hygiene Data'!F87))),'Data Summary'!DU93="Yes"),OFFSET('Hygiene Data'!$F$5,0,10*ROW('Hygiene Data'!F87)),NA())</f>
        <v>#N/A</v>
      </c>
      <c r="BG93" s="527" t="e">
        <f ca="1">+IF(AND(ISNUMBER(OFFSET('Hygiene Data'!$F$7,0,10*ROW('Hygiene Data'!F87))),'Data Summary'!DV93="Yes"),OFFSET('Hygiene Data'!$F$7,0,10*ROW('Hygiene Data'!F87)),NA())</f>
        <v>#N/A</v>
      </c>
      <c r="BH93" s="527" t="e">
        <f ca="1">+IF(AND(ISNUMBER(OFFSET('Hygiene Data'!$F$9,0,10*ROW('Hygiene Data'!F87))),'Data Summary'!DW93="Yes"),OFFSET('Hygiene Data'!$F$9,0,10*ROW('Hygiene Data'!F87)),NA())</f>
        <v>#N/A</v>
      </c>
      <c r="BI93" s="527" t="e">
        <f ca="1">+IF(AND(ISNUMBER(OFFSET('Hygiene Data'!$G$5,0,10*ROW('Hygiene Data'!G87))),'Data Summary'!DX93="Yes"),OFFSET('Hygiene Data'!$G$5,0,10*ROW('Hygiene Data'!G87)),NA())</f>
        <v>#N/A</v>
      </c>
      <c r="BJ93" s="527" t="e">
        <f ca="1">+IF(AND(ISNUMBER(OFFSET('Hygiene Data'!$G$7,0,10*ROW('Hygiene Data'!G87))),'Data Summary'!DY93="Yes"),OFFSET('Hygiene Data'!$G$7,0,10*ROW('Hygiene Data'!G87)),NA())</f>
        <v>#N/A</v>
      </c>
      <c r="BK93" s="527" t="e">
        <f ca="1">+IF(AND(ISNUMBER(OFFSET('Hygiene Data'!$G$9,0,10*ROW('Hygiene Data'!G87))),'Data Summary'!DZ93="Yes"),OFFSET('Hygiene Data'!$G$9,0,10*ROW('Hygiene Data'!G87)),NA())</f>
        <v>#N/A</v>
      </c>
      <c r="BL93" s="527" t="e">
        <f ca="1">+IF(AND(ISNUMBER(OFFSET('Hygiene Data'!$H$5,0,10*ROW('Hygiene Data'!H87))),'Data Summary'!EA93="Yes"),OFFSET('Hygiene Data'!$H$5,0,10*ROW('Hygiene Data'!H87)),NA())</f>
        <v>#N/A</v>
      </c>
      <c r="BM93" s="527" t="e">
        <f ca="1">+IF(AND(ISNUMBER(OFFSET('Hygiene Data'!$H$7,0,10*ROW('Hygiene Data'!H87))),'Data Summary'!EB93="Yes"),OFFSET('Hygiene Data'!$H$7,0,10*ROW('Hygiene Data'!H87)),NA())</f>
        <v>#N/A</v>
      </c>
      <c r="BN93" s="527" t="e">
        <f ca="1">+IF(AND(ISNUMBER(OFFSET('Hygiene Data'!$H$9,0,10*ROW('Hygiene Data'!H87))),'Data Summary'!EC93="Yes"),OFFSET('Hygiene Data'!$H$9,0,10*ROW('Hygiene Data'!H87)),NA())</f>
        <v>#N/A</v>
      </c>
      <c r="BO93" s="527" t="e">
        <f ca="1">+IF(AND(ISNUMBER(OFFSET('Hygiene Data'!$I$5,0,10*ROW('Hygiene Data'!I87))),'Data Summary'!ED93="Yes"),OFFSET('Hygiene Data'!$I$5,0,10*ROW('Hygiene Data'!I87)),NA())</f>
        <v>#N/A</v>
      </c>
      <c r="BP93" s="527" t="e">
        <f ca="1">+IF(AND(ISNUMBER(OFFSET('Hygiene Data'!$I$7,0,10*ROW('Hygiene Data'!I87))),'Data Summary'!EE93="Yes"),OFFSET('Hygiene Data'!$I$7,0,10*ROW('Hygiene Data'!I87)),NA())</f>
        <v>#N/A</v>
      </c>
      <c r="BQ93" s="527" t="e">
        <f ca="1">+IF(AND(ISNUMBER(OFFSET('Hygiene Data'!$I$9,0,10*ROW('Hygiene Data'!I87))),'Data Summary'!EF93="Yes"),OFFSET('Hygiene Data'!$I$9,0,10*ROW('Hygiene Data'!I87)),NA())</f>
        <v>#N/A</v>
      </c>
    </row>
    <row r="94" spans="1:69" x14ac:dyDescent="0.25">
      <c r="A94" s="523" t="e">
        <f ca="1">+RIGHT('Data Summary'!A94,LEN('Data Summary'!A94)-9)</f>
        <v>#VALUE!</v>
      </c>
      <c r="B94" s="497" t="str">
        <f ca="1">+IF(ISTEXT('Data Summary'!B94),'Data Summary'!B94,"")</f>
        <v/>
      </c>
      <c r="C94" s="524" t="e">
        <f ca="1">+VALUE('Data Summary'!C94)</f>
        <v>#VALUE!</v>
      </c>
      <c r="D94" s="525" t="e">
        <f ca="1">+IF(AND(ISNUMBER(OFFSET('Water Data'!$D$4,0,10*ROW('Water Data'!D88))),'Data Summary'!BS94="Yes"),100-OFFSET('Water Data'!$D$4,0,10*ROW('Water Data'!D88)),NA())</f>
        <v>#N/A</v>
      </c>
      <c r="E94" s="525" t="e">
        <f ca="1">+IF(AND(ISNUMBER(OFFSET('Water Data'!$D$6,0,10*ROW('Water Data'!D88))),'Data Summary'!BT94="Yes"),OFFSET('Water Data'!$D$6,0,10*ROW('Water Data'!D88)),NA())</f>
        <v>#N/A</v>
      </c>
      <c r="F94" s="525" t="e">
        <f ca="1">+IF(AND(ISNUMBER(OFFSET('Water Data'!$D$9,0,10*ROW('Water Data'!D88))),'Data Summary'!BU94="Yes"),OFFSET('Water Data'!$D$9,0,10*ROW('Water Data'!D88)),NA())</f>
        <v>#N/A</v>
      </c>
      <c r="G94" s="525" t="e">
        <f ca="1">+IF(AND(ISNUMBER(OFFSET('Water Data'!$E$4,0,10*ROW('Water Data'!E88))),'Data Summary'!BV94="Yes"),100-OFFSET('Water Data'!$E$4,0,10*ROW('Water Data'!E88)),NA())</f>
        <v>#N/A</v>
      </c>
      <c r="H94" s="525" t="e">
        <f ca="1">+IF(AND(ISNUMBER(OFFSET('Water Data'!$E$6,0,10*ROW('Water Data'!E88))),'Data Summary'!BW94="Yes"),OFFSET('Water Data'!$E$6,0,10*ROW('Water Data'!E88)),NA())</f>
        <v>#N/A</v>
      </c>
      <c r="I94" s="525" t="e">
        <f ca="1">+IF(AND(ISNUMBER(OFFSET('Water Data'!$E$9,0,10*ROW('Water Data'!E88))),'Data Summary'!BX94="Yes"),OFFSET('Water Data'!$E$9,0,10*ROW('Water Data'!E88)),NA())</f>
        <v>#N/A</v>
      </c>
      <c r="J94" s="525" t="e">
        <f ca="1">+IF(AND(ISNUMBER(OFFSET('Water Data'!$F$4,0,10*ROW('Water Data'!F88))),'Data Summary'!BY94="Yes"),100-OFFSET('Water Data'!$F$4,0,10*ROW('Water Data'!F88)),NA())</f>
        <v>#N/A</v>
      </c>
      <c r="K94" s="525" t="e">
        <f ca="1">+IF(AND(ISNUMBER(OFFSET('Water Data'!$F$6,0,10*ROW('Water Data'!F88))),'Data Summary'!BZ94="Yes"),OFFSET('Water Data'!$F$6,0,10*ROW('Water Data'!F88)),NA())</f>
        <v>#N/A</v>
      </c>
      <c r="L94" s="525" t="e">
        <f ca="1">+IF(AND(ISNUMBER(OFFSET('Water Data'!$F$9,0,10*ROW('Water Data'!F88))),'Data Summary'!CA94="Yes"),OFFSET('Water Data'!$F$9,0,10*ROW('Water Data'!F88)),NA())</f>
        <v>#N/A</v>
      </c>
      <c r="M94" s="525" t="e">
        <f ca="1">+IF(AND(ISNUMBER(OFFSET('Water Data'!$G$4,0,10*ROW('Water Data'!G88))),'Data Summary'!CB94="Yes"),100-OFFSET('Water Data'!$G$4,0,10*ROW('Water Data'!G88)),NA())</f>
        <v>#N/A</v>
      </c>
      <c r="N94" s="525" t="e">
        <f ca="1">+IF(AND(ISNUMBER(OFFSET('Water Data'!$G$6,0,10*ROW('Water Data'!G88))),'Data Summary'!CC94="Yes"),OFFSET('Water Data'!$G$6,0,10*ROW('Water Data'!G88)),NA())</f>
        <v>#N/A</v>
      </c>
      <c r="O94" s="525" t="e">
        <f ca="1">+IF(AND(ISNUMBER(OFFSET('Water Data'!$G$9,0,10*ROW('Water Data'!G88))),'Data Summary'!CD94="Yes"),OFFSET('Water Data'!$G$9,0,10*ROW('Water Data'!G88)),NA())</f>
        <v>#N/A</v>
      </c>
      <c r="P94" s="525" t="e">
        <f ca="1">+IF(AND(ISNUMBER(OFFSET('Water Data'!$H$4,0,10*ROW('Water Data'!H88))),'Data Summary'!CE94="Yes"),100-OFFSET('Water Data'!$H$4,0,10*ROW('Water Data'!H88)),NA())</f>
        <v>#N/A</v>
      </c>
      <c r="Q94" s="525" t="e">
        <f ca="1">+IF(AND(ISNUMBER(OFFSET('Water Data'!$H$6,0,10*ROW('Water Data'!H88))),'Data Summary'!CF94="Yes"),OFFSET('Water Data'!$H$6,0,10*ROW('Water Data'!H88)),NA())</f>
        <v>#N/A</v>
      </c>
      <c r="R94" s="525" t="e">
        <f ca="1">+IF(AND(ISNUMBER(OFFSET('Water Data'!$H$9,0,10*ROW('Water Data'!H88))),'Data Summary'!CG94="Yes"),OFFSET('Water Data'!$H$9,0,10*ROW('Water Data'!H88)),NA())</f>
        <v>#N/A</v>
      </c>
      <c r="S94" s="525" t="e">
        <f ca="1">+IF(AND(ISNUMBER(OFFSET('Water Data'!$I$4,0,10*ROW('Water Data'!I88))),'Data Summary'!CH94="Yes"),100-OFFSET('Water Data'!$I$4,0,10*ROW('Water Data'!I88)),NA())</f>
        <v>#N/A</v>
      </c>
      <c r="T94" s="525" t="e">
        <f ca="1">+IF(AND(ISNUMBER(OFFSET('Water Data'!$I$6,0,10*ROW('Water Data'!I88))),'Data Summary'!CI94="Yes"),OFFSET('Water Data'!$I$6,0,10*ROW('Water Data'!I88)),NA())</f>
        <v>#N/A</v>
      </c>
      <c r="U94" s="525" t="e">
        <f ca="1">+IF(AND(ISNUMBER(OFFSET('Water Data'!$I$9,0,10*ROW('Water Data'!I88))),'Data Summary'!CJ94="Yes"),OFFSET('Water Data'!$I$9,0,10*ROW('Water Data'!I88)),NA())</f>
        <v>#N/A</v>
      </c>
      <c r="V94" s="526" t="e">
        <f ca="1">+IF(AND(ISNUMBER(OFFSET('Sanitation Data'!$D$4,0,10*ROW('Sanitation Data'!D88))),'Data Summary'!CK94="Yes"),100-OFFSET('Sanitation Data'!$D$4,0,10*ROW('Sanitation Data'!D88)),NA())</f>
        <v>#N/A</v>
      </c>
      <c r="W94" s="526" t="e">
        <f ca="1">+IF(AND(ISNUMBER(OFFSET('Sanitation Data'!$D$6,0,10*ROW('Sanitation Data'!D88))),'Data Summary'!CL94="Yes"),OFFSET('Sanitation Data'!$D$6,0,10*ROW('Sanitation Data'!D88)),NA())</f>
        <v>#N/A</v>
      </c>
      <c r="X94" s="526" t="e">
        <f ca="1">+IF(AND(ISNUMBER(OFFSET('Sanitation Data'!$D$10,0,10*ROW('Sanitation Data'!D88))),'Data Summary'!CM94="Yes"),OFFSET('Sanitation Data'!$D$10,0,10*ROW('Sanitation Data'!D88)),NA())</f>
        <v>#N/A</v>
      </c>
      <c r="Y94" s="526" t="e">
        <f ca="1">+IF(AND(ISNUMBER(OFFSET('Sanitation Data'!$D$11,0,10*ROW('Sanitation Data'!D88))),'Data Summary'!CN94="Yes"),OFFSET('Sanitation Data'!$D$11,0,10*ROW('Sanitation Data'!D88)),NA())</f>
        <v>#N/A</v>
      </c>
      <c r="Z94" s="526" t="e">
        <f ca="1">+IF(AND(ISNUMBER(OFFSET('Sanitation Data'!$D$12,0,10*ROW('Sanitation Data'!D88))),'Data Summary'!CO94="Yes"),OFFSET('Sanitation Data'!$D$12,0,10*ROW('Sanitation Data'!D88)),NA())</f>
        <v>#N/A</v>
      </c>
      <c r="AA94" s="526" t="e">
        <f ca="1">+IF(AND(ISNUMBER(OFFSET('Sanitation Data'!$E$4,0,10*ROW('Sanitation Data'!E88))),'Data Summary'!CP94="Yes"),100-OFFSET('Sanitation Data'!$E$4,0,10*ROW('Sanitation Data'!E88)),NA())</f>
        <v>#N/A</v>
      </c>
      <c r="AB94" s="526" t="e">
        <f ca="1">+IF(AND(ISNUMBER(OFFSET('Sanitation Data'!$E$6,0,10*ROW('Sanitation Data'!E88))),'Data Summary'!CQ94="Yes"),OFFSET('Sanitation Data'!$E$6,0,10*ROW('Sanitation Data'!E88)),NA())</f>
        <v>#N/A</v>
      </c>
      <c r="AC94" s="526" t="e">
        <f ca="1">+IF(AND(ISNUMBER(OFFSET('Sanitation Data'!$E$10,0,10*ROW('Sanitation Data'!E88))),'Data Summary'!CR94="Yes"),OFFSET('Sanitation Data'!$E$10,0,10*ROW('Sanitation Data'!E88)),NA())</f>
        <v>#N/A</v>
      </c>
      <c r="AD94" s="526" t="e">
        <f ca="1">+IF(AND(ISNUMBER(OFFSET('Sanitation Data'!$E$11,0,10*ROW('Sanitation Data'!E88))),'Data Summary'!CS94="Yes"),OFFSET('Sanitation Data'!$E$11,0,10*ROW('Sanitation Data'!E88)),NA())</f>
        <v>#N/A</v>
      </c>
      <c r="AE94" s="526" t="e">
        <f ca="1">+IF(AND(ISNUMBER(OFFSET('Sanitation Data'!$E$12,0,10*ROW('Sanitation Data'!E88))),'Data Summary'!CT94="Yes"),OFFSET('Sanitation Data'!$E$12,0,10*ROW('Sanitation Data'!E88)),NA())</f>
        <v>#N/A</v>
      </c>
      <c r="AF94" s="526" t="e">
        <f ca="1">+IF(AND(ISNUMBER(OFFSET('Sanitation Data'!$F$4,0,10*ROW('Sanitation Data'!F88))),'Data Summary'!CU94="Yes"),100-OFFSET('Sanitation Data'!$F$4,0,10*ROW('Sanitation Data'!F88)),NA())</f>
        <v>#N/A</v>
      </c>
      <c r="AG94" s="526" t="e">
        <f ca="1">+IF(AND(ISNUMBER(OFFSET('Sanitation Data'!$F$6,0,10*ROW('Sanitation Data'!F88))),'Data Summary'!CV94="Yes"),OFFSET('Sanitation Data'!$F$6,0,10*ROW('Sanitation Data'!F88)),NA())</f>
        <v>#N/A</v>
      </c>
      <c r="AH94" s="526" t="e">
        <f ca="1">+IF(AND(ISNUMBER(OFFSET('Sanitation Data'!$F$10,0,10*ROW('Sanitation Data'!F88))),'Data Summary'!CW94="Yes"),OFFSET('Sanitation Data'!$F$10,0,10*ROW('Sanitation Data'!F88)),NA())</f>
        <v>#N/A</v>
      </c>
      <c r="AI94" s="526" t="e">
        <f ca="1">+IF(AND(ISNUMBER(OFFSET('Sanitation Data'!$F$11,0,10*ROW('Sanitation Data'!F88))),'Data Summary'!CX94="Yes"),OFFSET('Sanitation Data'!$F$11,0,10*ROW('Sanitation Data'!F88)),NA())</f>
        <v>#N/A</v>
      </c>
      <c r="AJ94" s="526" t="e">
        <f ca="1">+IF(AND(ISNUMBER(OFFSET('Sanitation Data'!$F$12,0,10*ROW('Sanitation Data'!F88))),'Data Summary'!CY94="Yes"),OFFSET('Sanitation Data'!$F$12,0,10*ROW('Sanitation Data'!F88)),NA())</f>
        <v>#N/A</v>
      </c>
      <c r="AK94" s="526" t="e">
        <f ca="1">+IF(AND(ISNUMBER(OFFSET('Sanitation Data'!$G$4,0,10*ROW('Sanitation Data'!G88))),'Data Summary'!CZ94="Yes"),100-OFFSET('Sanitation Data'!$G$4,0,10*ROW('Sanitation Data'!G88)),NA())</f>
        <v>#N/A</v>
      </c>
      <c r="AL94" s="526" t="e">
        <f ca="1">+IF(AND(ISNUMBER(OFFSET('Sanitation Data'!$G$6,0,10*ROW('Sanitation Data'!G88))),'Data Summary'!DA94="Yes"),OFFSET('Sanitation Data'!$G$6,0,10*ROW('Sanitation Data'!G88)),NA())</f>
        <v>#N/A</v>
      </c>
      <c r="AM94" s="526" t="e">
        <f ca="1">+IF(AND(ISNUMBER(OFFSET('Sanitation Data'!$G$10,0,10*ROW('Sanitation Data'!G88))),'Data Summary'!DB94="Yes"),OFFSET('Sanitation Data'!$G$10,0,10*ROW('Sanitation Data'!G88)),NA())</f>
        <v>#N/A</v>
      </c>
      <c r="AN94" s="526" t="e">
        <f ca="1">+IF(AND(ISNUMBER(OFFSET('Sanitation Data'!$G$11,0,10*ROW('Sanitation Data'!G88))),'Data Summary'!DC94="Yes"),OFFSET('Sanitation Data'!$G$11,0,10*ROW('Sanitation Data'!G88)),NA())</f>
        <v>#N/A</v>
      </c>
      <c r="AO94" s="526" t="e">
        <f ca="1">+IF(AND(ISNUMBER(OFFSET('Sanitation Data'!$G$12,0,10*ROW('Sanitation Data'!G88))),'Data Summary'!DD94="Yes"),OFFSET('Sanitation Data'!$G$12,0,10*ROW('Sanitation Data'!G88)),NA())</f>
        <v>#N/A</v>
      </c>
      <c r="AP94" s="526" t="e">
        <f ca="1">+IF(AND(ISNUMBER(OFFSET('Sanitation Data'!$H$4,0,10*ROW('Sanitation Data'!H88))),'Data Summary'!DE94="Yes"),100-OFFSET('Sanitation Data'!$H$4,0,10*ROW('Sanitation Data'!H88)),NA())</f>
        <v>#N/A</v>
      </c>
      <c r="AQ94" s="526" t="e">
        <f ca="1">+IF(AND(ISNUMBER(OFFSET('Sanitation Data'!$H$6,0,10*ROW('Sanitation Data'!H88))),'Data Summary'!DF94="Yes"),OFFSET('Sanitation Data'!$H$6,0,10*ROW('Sanitation Data'!H88)),NA())</f>
        <v>#N/A</v>
      </c>
      <c r="AR94" s="526" t="e">
        <f ca="1">+IF(AND(ISNUMBER(OFFSET('Sanitation Data'!$H$10,0,10*ROW('Sanitation Data'!H88))),'Data Summary'!DG94="Yes"),OFFSET('Sanitation Data'!$H$10,0,10*ROW('Sanitation Data'!H88)),NA())</f>
        <v>#N/A</v>
      </c>
      <c r="AS94" s="526" t="e">
        <f ca="1">+IF(AND(ISNUMBER(OFFSET('Sanitation Data'!$H$11,0,10*ROW('Sanitation Data'!H88))),'Data Summary'!DH94="Yes"),OFFSET('Sanitation Data'!$H$11,0,10*ROW('Sanitation Data'!H88)),NA())</f>
        <v>#N/A</v>
      </c>
      <c r="AT94" s="526" t="e">
        <f ca="1">+IF(AND(ISNUMBER(OFFSET('Sanitation Data'!$H$12,0,10*ROW('Sanitation Data'!H88))),'Data Summary'!DI94="Yes"),OFFSET('Sanitation Data'!$H$12,0,10*ROW('Sanitation Data'!H88)),NA())</f>
        <v>#N/A</v>
      </c>
      <c r="AU94" s="526" t="e">
        <f ca="1">+IF(AND(ISNUMBER(OFFSET('Sanitation Data'!$I$4,0,10*ROW('Sanitation Data'!I88))),'Data Summary'!DJ94="Yes"),100-OFFSET('Sanitation Data'!$I$4,0,10*ROW('Sanitation Data'!I88)),NA())</f>
        <v>#N/A</v>
      </c>
      <c r="AV94" s="526" t="e">
        <f ca="1">+IF(AND(ISNUMBER(OFFSET('Sanitation Data'!$I$6,0,10*ROW('Sanitation Data'!I88))),'Data Summary'!DK94="Yes"),OFFSET('Sanitation Data'!$I$6,0,10*ROW('Sanitation Data'!I88)),NA())</f>
        <v>#N/A</v>
      </c>
      <c r="AW94" s="526" t="e">
        <f ca="1">+IF(AND(ISNUMBER(OFFSET('Sanitation Data'!$I$10,0,10*ROW('Sanitation Data'!I88))),'Data Summary'!DL94="Yes"),OFFSET('Sanitation Data'!$I$10,0,10*ROW('Sanitation Data'!I88)),NA())</f>
        <v>#N/A</v>
      </c>
      <c r="AX94" s="526" t="e">
        <f ca="1">+IF(AND(ISNUMBER(OFFSET('Sanitation Data'!$I$11,0,10*ROW('Sanitation Data'!I88))),'Data Summary'!DM94="Yes"),OFFSET('Sanitation Data'!$I$11,0,10*ROW('Sanitation Data'!I88)),NA())</f>
        <v>#N/A</v>
      </c>
      <c r="AY94" s="526" t="e">
        <f ca="1">+IF(AND(ISNUMBER(OFFSET('Sanitation Data'!$I$12,0,10*ROW('Sanitation Data'!I88))),'Data Summary'!DN94="Yes"),OFFSET('Sanitation Data'!$I$12,0,10*ROW('Sanitation Data'!I88)),NA())</f>
        <v>#N/A</v>
      </c>
      <c r="AZ94" s="527" t="e">
        <f ca="1">+IF(AND(ISNUMBER(OFFSET('Hygiene Data'!$D$5,0,10*ROW('Hygiene Data'!D88))),'Data Summary'!DO94="Yes"),OFFSET('Hygiene Data'!$D$5,0,10*ROW('Hygiene Data'!D88)),NA())</f>
        <v>#N/A</v>
      </c>
      <c r="BA94" s="527" t="e">
        <f ca="1">+IF(AND(ISNUMBER(OFFSET('Hygiene Data'!$D$7,0,10*ROW('Hygiene Data'!D88))),'Data Summary'!DP94="Yes"),OFFSET('Hygiene Data'!$D$7,0,10*ROW('Hygiene Data'!D88)),NA())</f>
        <v>#N/A</v>
      </c>
      <c r="BB94" s="527" t="e">
        <f ca="1">+IF(AND(ISNUMBER(OFFSET('Hygiene Data'!$D$9,0,10*ROW('Hygiene Data'!D88))),'Data Summary'!DQ94="Yes"),OFFSET('Hygiene Data'!$D$9,0,10*ROW('Hygiene Data'!D88)),NA())</f>
        <v>#N/A</v>
      </c>
      <c r="BC94" s="527" t="e">
        <f ca="1">+IF(AND(ISNUMBER(OFFSET('Hygiene Data'!$E$5,0,10*ROW('Hygiene Data'!E88))),'Data Summary'!DR94="Yes"),OFFSET('Hygiene Data'!$E$5,0,10*ROW('Hygiene Data'!E88)),NA())</f>
        <v>#N/A</v>
      </c>
      <c r="BD94" s="527" t="e">
        <f ca="1">+IF(AND(ISNUMBER(OFFSET('Hygiene Data'!$E$7,0,10*ROW('Hygiene Data'!E88))),'Data Summary'!DS94="Yes"),OFFSET('Hygiene Data'!$E$7,0,10*ROW('Hygiene Data'!E88)),NA())</f>
        <v>#N/A</v>
      </c>
      <c r="BE94" s="527" t="e">
        <f ca="1">+IF(AND(ISNUMBER(OFFSET('Hygiene Data'!$E$9,0,10*ROW('Hygiene Data'!E88))),'Data Summary'!DT94="Yes"),OFFSET('Hygiene Data'!$E$9,0,10*ROW('Hygiene Data'!E88)),NA())</f>
        <v>#N/A</v>
      </c>
      <c r="BF94" s="527" t="e">
        <f ca="1">+IF(AND(ISNUMBER(OFFSET('Hygiene Data'!$F$5,0,10*ROW('Hygiene Data'!F88))),'Data Summary'!DU94="Yes"),OFFSET('Hygiene Data'!$F$5,0,10*ROW('Hygiene Data'!F88)),NA())</f>
        <v>#N/A</v>
      </c>
      <c r="BG94" s="527" t="e">
        <f ca="1">+IF(AND(ISNUMBER(OFFSET('Hygiene Data'!$F$7,0,10*ROW('Hygiene Data'!F88))),'Data Summary'!DV94="Yes"),OFFSET('Hygiene Data'!$F$7,0,10*ROW('Hygiene Data'!F88)),NA())</f>
        <v>#N/A</v>
      </c>
      <c r="BH94" s="527" t="e">
        <f ca="1">+IF(AND(ISNUMBER(OFFSET('Hygiene Data'!$F$9,0,10*ROW('Hygiene Data'!F88))),'Data Summary'!DW94="Yes"),OFFSET('Hygiene Data'!$F$9,0,10*ROW('Hygiene Data'!F88)),NA())</f>
        <v>#N/A</v>
      </c>
      <c r="BI94" s="527" t="e">
        <f ca="1">+IF(AND(ISNUMBER(OFFSET('Hygiene Data'!$G$5,0,10*ROW('Hygiene Data'!G88))),'Data Summary'!DX94="Yes"),OFFSET('Hygiene Data'!$G$5,0,10*ROW('Hygiene Data'!G88)),NA())</f>
        <v>#N/A</v>
      </c>
      <c r="BJ94" s="527" t="e">
        <f ca="1">+IF(AND(ISNUMBER(OFFSET('Hygiene Data'!$G$7,0,10*ROW('Hygiene Data'!G88))),'Data Summary'!DY94="Yes"),OFFSET('Hygiene Data'!$G$7,0,10*ROW('Hygiene Data'!G88)),NA())</f>
        <v>#N/A</v>
      </c>
      <c r="BK94" s="527" t="e">
        <f ca="1">+IF(AND(ISNUMBER(OFFSET('Hygiene Data'!$G$9,0,10*ROW('Hygiene Data'!G88))),'Data Summary'!DZ94="Yes"),OFFSET('Hygiene Data'!$G$9,0,10*ROW('Hygiene Data'!G88)),NA())</f>
        <v>#N/A</v>
      </c>
      <c r="BL94" s="527" t="e">
        <f ca="1">+IF(AND(ISNUMBER(OFFSET('Hygiene Data'!$H$5,0,10*ROW('Hygiene Data'!H88))),'Data Summary'!EA94="Yes"),OFFSET('Hygiene Data'!$H$5,0,10*ROW('Hygiene Data'!H88)),NA())</f>
        <v>#N/A</v>
      </c>
      <c r="BM94" s="527" t="e">
        <f ca="1">+IF(AND(ISNUMBER(OFFSET('Hygiene Data'!$H$7,0,10*ROW('Hygiene Data'!H88))),'Data Summary'!EB94="Yes"),OFFSET('Hygiene Data'!$H$7,0,10*ROW('Hygiene Data'!H88)),NA())</f>
        <v>#N/A</v>
      </c>
      <c r="BN94" s="527" t="e">
        <f ca="1">+IF(AND(ISNUMBER(OFFSET('Hygiene Data'!$H$9,0,10*ROW('Hygiene Data'!H88))),'Data Summary'!EC94="Yes"),OFFSET('Hygiene Data'!$H$9,0,10*ROW('Hygiene Data'!H88)),NA())</f>
        <v>#N/A</v>
      </c>
      <c r="BO94" s="527" t="e">
        <f ca="1">+IF(AND(ISNUMBER(OFFSET('Hygiene Data'!$I$5,0,10*ROW('Hygiene Data'!I88))),'Data Summary'!ED94="Yes"),OFFSET('Hygiene Data'!$I$5,0,10*ROW('Hygiene Data'!I88)),NA())</f>
        <v>#N/A</v>
      </c>
      <c r="BP94" s="527" t="e">
        <f ca="1">+IF(AND(ISNUMBER(OFFSET('Hygiene Data'!$I$7,0,10*ROW('Hygiene Data'!I88))),'Data Summary'!EE94="Yes"),OFFSET('Hygiene Data'!$I$7,0,10*ROW('Hygiene Data'!I88)),NA())</f>
        <v>#N/A</v>
      </c>
      <c r="BQ94" s="527" t="e">
        <f ca="1">+IF(AND(ISNUMBER(OFFSET('Hygiene Data'!$I$9,0,10*ROW('Hygiene Data'!I88))),'Data Summary'!EF94="Yes"),OFFSET('Hygiene Data'!$I$9,0,10*ROW('Hygiene Data'!I88)),NA())</f>
        <v>#N/A</v>
      </c>
    </row>
    <row r="95" spans="1:69" x14ac:dyDescent="0.25">
      <c r="A95" s="523" t="e">
        <f ca="1">+RIGHT('Data Summary'!A95,LEN('Data Summary'!A95)-9)</f>
        <v>#VALUE!</v>
      </c>
      <c r="B95" s="497" t="str">
        <f ca="1">+IF(ISTEXT('Data Summary'!B95),'Data Summary'!B95,"")</f>
        <v/>
      </c>
      <c r="C95" s="524" t="e">
        <f ca="1">+VALUE('Data Summary'!C95)</f>
        <v>#VALUE!</v>
      </c>
      <c r="D95" s="525" t="e">
        <f ca="1">+IF(AND(ISNUMBER(OFFSET('Water Data'!$D$4,0,10*ROW('Water Data'!D89))),'Data Summary'!BS95="Yes"),100-OFFSET('Water Data'!$D$4,0,10*ROW('Water Data'!D89)),NA())</f>
        <v>#N/A</v>
      </c>
      <c r="E95" s="525" t="e">
        <f ca="1">+IF(AND(ISNUMBER(OFFSET('Water Data'!$D$6,0,10*ROW('Water Data'!D89))),'Data Summary'!BT95="Yes"),OFFSET('Water Data'!$D$6,0,10*ROW('Water Data'!D89)),NA())</f>
        <v>#N/A</v>
      </c>
      <c r="F95" s="525" t="e">
        <f ca="1">+IF(AND(ISNUMBER(OFFSET('Water Data'!$D$9,0,10*ROW('Water Data'!D89))),'Data Summary'!BU95="Yes"),OFFSET('Water Data'!$D$9,0,10*ROW('Water Data'!D89)),NA())</f>
        <v>#N/A</v>
      </c>
      <c r="G95" s="525" t="e">
        <f ca="1">+IF(AND(ISNUMBER(OFFSET('Water Data'!$E$4,0,10*ROW('Water Data'!E89))),'Data Summary'!BV95="Yes"),100-OFFSET('Water Data'!$E$4,0,10*ROW('Water Data'!E89)),NA())</f>
        <v>#N/A</v>
      </c>
      <c r="H95" s="525" t="e">
        <f ca="1">+IF(AND(ISNUMBER(OFFSET('Water Data'!$E$6,0,10*ROW('Water Data'!E89))),'Data Summary'!BW95="Yes"),OFFSET('Water Data'!$E$6,0,10*ROW('Water Data'!E89)),NA())</f>
        <v>#N/A</v>
      </c>
      <c r="I95" s="525" t="e">
        <f ca="1">+IF(AND(ISNUMBER(OFFSET('Water Data'!$E$9,0,10*ROW('Water Data'!E89))),'Data Summary'!BX95="Yes"),OFFSET('Water Data'!$E$9,0,10*ROW('Water Data'!E89)),NA())</f>
        <v>#N/A</v>
      </c>
      <c r="J95" s="525" t="e">
        <f ca="1">+IF(AND(ISNUMBER(OFFSET('Water Data'!$F$4,0,10*ROW('Water Data'!F89))),'Data Summary'!BY95="Yes"),100-OFFSET('Water Data'!$F$4,0,10*ROW('Water Data'!F89)),NA())</f>
        <v>#N/A</v>
      </c>
      <c r="K95" s="525" t="e">
        <f ca="1">+IF(AND(ISNUMBER(OFFSET('Water Data'!$F$6,0,10*ROW('Water Data'!F89))),'Data Summary'!BZ95="Yes"),OFFSET('Water Data'!$F$6,0,10*ROW('Water Data'!F89)),NA())</f>
        <v>#N/A</v>
      </c>
      <c r="L95" s="525" t="e">
        <f ca="1">+IF(AND(ISNUMBER(OFFSET('Water Data'!$F$9,0,10*ROW('Water Data'!F89))),'Data Summary'!CA95="Yes"),OFFSET('Water Data'!$F$9,0,10*ROW('Water Data'!F89)),NA())</f>
        <v>#N/A</v>
      </c>
      <c r="M95" s="525" t="e">
        <f ca="1">+IF(AND(ISNUMBER(OFFSET('Water Data'!$G$4,0,10*ROW('Water Data'!G89))),'Data Summary'!CB95="Yes"),100-OFFSET('Water Data'!$G$4,0,10*ROW('Water Data'!G89)),NA())</f>
        <v>#N/A</v>
      </c>
      <c r="N95" s="525" t="e">
        <f ca="1">+IF(AND(ISNUMBER(OFFSET('Water Data'!$G$6,0,10*ROW('Water Data'!G89))),'Data Summary'!CC95="Yes"),OFFSET('Water Data'!$G$6,0,10*ROW('Water Data'!G89)),NA())</f>
        <v>#N/A</v>
      </c>
      <c r="O95" s="525" t="e">
        <f ca="1">+IF(AND(ISNUMBER(OFFSET('Water Data'!$G$9,0,10*ROW('Water Data'!G89))),'Data Summary'!CD95="Yes"),OFFSET('Water Data'!$G$9,0,10*ROW('Water Data'!G89)),NA())</f>
        <v>#N/A</v>
      </c>
      <c r="P95" s="525" t="e">
        <f ca="1">+IF(AND(ISNUMBER(OFFSET('Water Data'!$H$4,0,10*ROW('Water Data'!H89))),'Data Summary'!CE95="Yes"),100-OFFSET('Water Data'!$H$4,0,10*ROW('Water Data'!H89)),NA())</f>
        <v>#N/A</v>
      </c>
      <c r="Q95" s="525" t="e">
        <f ca="1">+IF(AND(ISNUMBER(OFFSET('Water Data'!$H$6,0,10*ROW('Water Data'!H89))),'Data Summary'!CF95="Yes"),OFFSET('Water Data'!$H$6,0,10*ROW('Water Data'!H89)),NA())</f>
        <v>#N/A</v>
      </c>
      <c r="R95" s="525" t="e">
        <f ca="1">+IF(AND(ISNUMBER(OFFSET('Water Data'!$H$9,0,10*ROW('Water Data'!H89))),'Data Summary'!CG95="Yes"),OFFSET('Water Data'!$H$9,0,10*ROW('Water Data'!H89)),NA())</f>
        <v>#N/A</v>
      </c>
      <c r="S95" s="525" t="e">
        <f ca="1">+IF(AND(ISNUMBER(OFFSET('Water Data'!$I$4,0,10*ROW('Water Data'!I89))),'Data Summary'!CH95="Yes"),100-OFFSET('Water Data'!$I$4,0,10*ROW('Water Data'!I89)),NA())</f>
        <v>#N/A</v>
      </c>
      <c r="T95" s="525" t="e">
        <f ca="1">+IF(AND(ISNUMBER(OFFSET('Water Data'!$I$6,0,10*ROW('Water Data'!I89))),'Data Summary'!CI95="Yes"),OFFSET('Water Data'!$I$6,0,10*ROW('Water Data'!I89)),NA())</f>
        <v>#N/A</v>
      </c>
      <c r="U95" s="525" t="e">
        <f ca="1">+IF(AND(ISNUMBER(OFFSET('Water Data'!$I$9,0,10*ROW('Water Data'!I89))),'Data Summary'!CJ95="Yes"),OFFSET('Water Data'!$I$9,0,10*ROW('Water Data'!I89)),NA())</f>
        <v>#N/A</v>
      </c>
      <c r="V95" s="526" t="e">
        <f ca="1">+IF(AND(ISNUMBER(OFFSET('Sanitation Data'!$D$4,0,10*ROW('Sanitation Data'!D89))),'Data Summary'!CK95="Yes"),100-OFFSET('Sanitation Data'!$D$4,0,10*ROW('Sanitation Data'!D89)),NA())</f>
        <v>#N/A</v>
      </c>
      <c r="W95" s="526" t="e">
        <f ca="1">+IF(AND(ISNUMBER(OFFSET('Sanitation Data'!$D$6,0,10*ROW('Sanitation Data'!D89))),'Data Summary'!CL95="Yes"),OFFSET('Sanitation Data'!$D$6,0,10*ROW('Sanitation Data'!D89)),NA())</f>
        <v>#N/A</v>
      </c>
      <c r="X95" s="526" t="e">
        <f ca="1">+IF(AND(ISNUMBER(OFFSET('Sanitation Data'!$D$10,0,10*ROW('Sanitation Data'!D89))),'Data Summary'!CM95="Yes"),OFFSET('Sanitation Data'!$D$10,0,10*ROW('Sanitation Data'!D89)),NA())</f>
        <v>#N/A</v>
      </c>
      <c r="Y95" s="526" t="e">
        <f ca="1">+IF(AND(ISNUMBER(OFFSET('Sanitation Data'!$D$11,0,10*ROW('Sanitation Data'!D89))),'Data Summary'!CN95="Yes"),OFFSET('Sanitation Data'!$D$11,0,10*ROW('Sanitation Data'!D89)),NA())</f>
        <v>#N/A</v>
      </c>
      <c r="Z95" s="526" t="e">
        <f ca="1">+IF(AND(ISNUMBER(OFFSET('Sanitation Data'!$D$12,0,10*ROW('Sanitation Data'!D89))),'Data Summary'!CO95="Yes"),OFFSET('Sanitation Data'!$D$12,0,10*ROW('Sanitation Data'!D89)),NA())</f>
        <v>#N/A</v>
      </c>
      <c r="AA95" s="526" t="e">
        <f ca="1">+IF(AND(ISNUMBER(OFFSET('Sanitation Data'!$E$4,0,10*ROW('Sanitation Data'!E89))),'Data Summary'!CP95="Yes"),100-OFFSET('Sanitation Data'!$E$4,0,10*ROW('Sanitation Data'!E89)),NA())</f>
        <v>#N/A</v>
      </c>
      <c r="AB95" s="526" t="e">
        <f ca="1">+IF(AND(ISNUMBER(OFFSET('Sanitation Data'!$E$6,0,10*ROW('Sanitation Data'!E89))),'Data Summary'!CQ95="Yes"),OFFSET('Sanitation Data'!$E$6,0,10*ROW('Sanitation Data'!E89)),NA())</f>
        <v>#N/A</v>
      </c>
      <c r="AC95" s="526" t="e">
        <f ca="1">+IF(AND(ISNUMBER(OFFSET('Sanitation Data'!$E$10,0,10*ROW('Sanitation Data'!E89))),'Data Summary'!CR95="Yes"),OFFSET('Sanitation Data'!$E$10,0,10*ROW('Sanitation Data'!E89)),NA())</f>
        <v>#N/A</v>
      </c>
      <c r="AD95" s="526" t="e">
        <f ca="1">+IF(AND(ISNUMBER(OFFSET('Sanitation Data'!$E$11,0,10*ROW('Sanitation Data'!E89))),'Data Summary'!CS95="Yes"),OFFSET('Sanitation Data'!$E$11,0,10*ROW('Sanitation Data'!E89)),NA())</f>
        <v>#N/A</v>
      </c>
      <c r="AE95" s="526" t="e">
        <f ca="1">+IF(AND(ISNUMBER(OFFSET('Sanitation Data'!$E$12,0,10*ROW('Sanitation Data'!E89))),'Data Summary'!CT95="Yes"),OFFSET('Sanitation Data'!$E$12,0,10*ROW('Sanitation Data'!E89)),NA())</f>
        <v>#N/A</v>
      </c>
      <c r="AF95" s="526" t="e">
        <f ca="1">+IF(AND(ISNUMBER(OFFSET('Sanitation Data'!$F$4,0,10*ROW('Sanitation Data'!F89))),'Data Summary'!CU95="Yes"),100-OFFSET('Sanitation Data'!$F$4,0,10*ROW('Sanitation Data'!F89)),NA())</f>
        <v>#N/A</v>
      </c>
      <c r="AG95" s="526" t="e">
        <f ca="1">+IF(AND(ISNUMBER(OFFSET('Sanitation Data'!$F$6,0,10*ROW('Sanitation Data'!F89))),'Data Summary'!CV95="Yes"),OFFSET('Sanitation Data'!$F$6,0,10*ROW('Sanitation Data'!F89)),NA())</f>
        <v>#N/A</v>
      </c>
      <c r="AH95" s="526" t="e">
        <f ca="1">+IF(AND(ISNUMBER(OFFSET('Sanitation Data'!$F$10,0,10*ROW('Sanitation Data'!F89))),'Data Summary'!CW95="Yes"),OFFSET('Sanitation Data'!$F$10,0,10*ROW('Sanitation Data'!F89)),NA())</f>
        <v>#N/A</v>
      </c>
      <c r="AI95" s="526" t="e">
        <f ca="1">+IF(AND(ISNUMBER(OFFSET('Sanitation Data'!$F$11,0,10*ROW('Sanitation Data'!F89))),'Data Summary'!CX95="Yes"),OFFSET('Sanitation Data'!$F$11,0,10*ROW('Sanitation Data'!F89)),NA())</f>
        <v>#N/A</v>
      </c>
      <c r="AJ95" s="526" t="e">
        <f ca="1">+IF(AND(ISNUMBER(OFFSET('Sanitation Data'!$F$12,0,10*ROW('Sanitation Data'!F89))),'Data Summary'!CY95="Yes"),OFFSET('Sanitation Data'!$F$12,0,10*ROW('Sanitation Data'!F89)),NA())</f>
        <v>#N/A</v>
      </c>
      <c r="AK95" s="526" t="e">
        <f ca="1">+IF(AND(ISNUMBER(OFFSET('Sanitation Data'!$G$4,0,10*ROW('Sanitation Data'!G89))),'Data Summary'!CZ95="Yes"),100-OFFSET('Sanitation Data'!$G$4,0,10*ROW('Sanitation Data'!G89)),NA())</f>
        <v>#N/A</v>
      </c>
      <c r="AL95" s="526" t="e">
        <f ca="1">+IF(AND(ISNUMBER(OFFSET('Sanitation Data'!$G$6,0,10*ROW('Sanitation Data'!G89))),'Data Summary'!DA95="Yes"),OFFSET('Sanitation Data'!$G$6,0,10*ROW('Sanitation Data'!G89)),NA())</f>
        <v>#N/A</v>
      </c>
      <c r="AM95" s="526" t="e">
        <f ca="1">+IF(AND(ISNUMBER(OFFSET('Sanitation Data'!$G$10,0,10*ROW('Sanitation Data'!G89))),'Data Summary'!DB95="Yes"),OFFSET('Sanitation Data'!$G$10,0,10*ROW('Sanitation Data'!G89)),NA())</f>
        <v>#N/A</v>
      </c>
      <c r="AN95" s="526" t="e">
        <f ca="1">+IF(AND(ISNUMBER(OFFSET('Sanitation Data'!$G$11,0,10*ROW('Sanitation Data'!G89))),'Data Summary'!DC95="Yes"),OFFSET('Sanitation Data'!$G$11,0,10*ROW('Sanitation Data'!G89)),NA())</f>
        <v>#N/A</v>
      </c>
      <c r="AO95" s="526" t="e">
        <f ca="1">+IF(AND(ISNUMBER(OFFSET('Sanitation Data'!$G$12,0,10*ROW('Sanitation Data'!G89))),'Data Summary'!DD95="Yes"),OFFSET('Sanitation Data'!$G$12,0,10*ROW('Sanitation Data'!G89)),NA())</f>
        <v>#N/A</v>
      </c>
      <c r="AP95" s="526" t="e">
        <f ca="1">+IF(AND(ISNUMBER(OFFSET('Sanitation Data'!$H$4,0,10*ROW('Sanitation Data'!H89))),'Data Summary'!DE95="Yes"),100-OFFSET('Sanitation Data'!$H$4,0,10*ROW('Sanitation Data'!H89)),NA())</f>
        <v>#N/A</v>
      </c>
      <c r="AQ95" s="526" t="e">
        <f ca="1">+IF(AND(ISNUMBER(OFFSET('Sanitation Data'!$H$6,0,10*ROW('Sanitation Data'!H89))),'Data Summary'!DF95="Yes"),OFFSET('Sanitation Data'!$H$6,0,10*ROW('Sanitation Data'!H89)),NA())</f>
        <v>#N/A</v>
      </c>
      <c r="AR95" s="526" t="e">
        <f ca="1">+IF(AND(ISNUMBER(OFFSET('Sanitation Data'!$H$10,0,10*ROW('Sanitation Data'!H89))),'Data Summary'!DG95="Yes"),OFFSET('Sanitation Data'!$H$10,0,10*ROW('Sanitation Data'!H89)),NA())</f>
        <v>#N/A</v>
      </c>
      <c r="AS95" s="526" t="e">
        <f ca="1">+IF(AND(ISNUMBER(OFFSET('Sanitation Data'!$H$11,0,10*ROW('Sanitation Data'!H89))),'Data Summary'!DH95="Yes"),OFFSET('Sanitation Data'!$H$11,0,10*ROW('Sanitation Data'!H89)),NA())</f>
        <v>#N/A</v>
      </c>
      <c r="AT95" s="526" t="e">
        <f ca="1">+IF(AND(ISNUMBER(OFFSET('Sanitation Data'!$H$12,0,10*ROW('Sanitation Data'!H89))),'Data Summary'!DI95="Yes"),OFFSET('Sanitation Data'!$H$12,0,10*ROW('Sanitation Data'!H89)),NA())</f>
        <v>#N/A</v>
      </c>
      <c r="AU95" s="526" t="e">
        <f ca="1">+IF(AND(ISNUMBER(OFFSET('Sanitation Data'!$I$4,0,10*ROW('Sanitation Data'!I89))),'Data Summary'!DJ95="Yes"),100-OFFSET('Sanitation Data'!$I$4,0,10*ROW('Sanitation Data'!I89)),NA())</f>
        <v>#N/A</v>
      </c>
      <c r="AV95" s="526" t="e">
        <f ca="1">+IF(AND(ISNUMBER(OFFSET('Sanitation Data'!$I$6,0,10*ROW('Sanitation Data'!I89))),'Data Summary'!DK95="Yes"),OFFSET('Sanitation Data'!$I$6,0,10*ROW('Sanitation Data'!I89)),NA())</f>
        <v>#N/A</v>
      </c>
      <c r="AW95" s="526" t="e">
        <f ca="1">+IF(AND(ISNUMBER(OFFSET('Sanitation Data'!$I$10,0,10*ROW('Sanitation Data'!I89))),'Data Summary'!DL95="Yes"),OFFSET('Sanitation Data'!$I$10,0,10*ROW('Sanitation Data'!I89)),NA())</f>
        <v>#N/A</v>
      </c>
      <c r="AX95" s="526" t="e">
        <f ca="1">+IF(AND(ISNUMBER(OFFSET('Sanitation Data'!$I$11,0,10*ROW('Sanitation Data'!I89))),'Data Summary'!DM95="Yes"),OFFSET('Sanitation Data'!$I$11,0,10*ROW('Sanitation Data'!I89)),NA())</f>
        <v>#N/A</v>
      </c>
      <c r="AY95" s="526" t="e">
        <f ca="1">+IF(AND(ISNUMBER(OFFSET('Sanitation Data'!$I$12,0,10*ROW('Sanitation Data'!I89))),'Data Summary'!DN95="Yes"),OFFSET('Sanitation Data'!$I$12,0,10*ROW('Sanitation Data'!I89)),NA())</f>
        <v>#N/A</v>
      </c>
      <c r="AZ95" s="527" t="e">
        <f ca="1">+IF(AND(ISNUMBER(OFFSET('Hygiene Data'!$D$5,0,10*ROW('Hygiene Data'!D89))),'Data Summary'!DO95="Yes"),OFFSET('Hygiene Data'!$D$5,0,10*ROW('Hygiene Data'!D89)),NA())</f>
        <v>#N/A</v>
      </c>
      <c r="BA95" s="527" t="e">
        <f ca="1">+IF(AND(ISNUMBER(OFFSET('Hygiene Data'!$D$7,0,10*ROW('Hygiene Data'!D89))),'Data Summary'!DP95="Yes"),OFFSET('Hygiene Data'!$D$7,0,10*ROW('Hygiene Data'!D89)),NA())</f>
        <v>#N/A</v>
      </c>
      <c r="BB95" s="527" t="e">
        <f ca="1">+IF(AND(ISNUMBER(OFFSET('Hygiene Data'!$D$9,0,10*ROW('Hygiene Data'!D89))),'Data Summary'!DQ95="Yes"),OFFSET('Hygiene Data'!$D$9,0,10*ROW('Hygiene Data'!D89)),NA())</f>
        <v>#N/A</v>
      </c>
      <c r="BC95" s="527" t="e">
        <f ca="1">+IF(AND(ISNUMBER(OFFSET('Hygiene Data'!$E$5,0,10*ROW('Hygiene Data'!E89))),'Data Summary'!DR95="Yes"),OFFSET('Hygiene Data'!$E$5,0,10*ROW('Hygiene Data'!E89)),NA())</f>
        <v>#N/A</v>
      </c>
      <c r="BD95" s="527" t="e">
        <f ca="1">+IF(AND(ISNUMBER(OFFSET('Hygiene Data'!$E$7,0,10*ROW('Hygiene Data'!E89))),'Data Summary'!DS95="Yes"),OFFSET('Hygiene Data'!$E$7,0,10*ROW('Hygiene Data'!E89)),NA())</f>
        <v>#N/A</v>
      </c>
      <c r="BE95" s="527" t="e">
        <f ca="1">+IF(AND(ISNUMBER(OFFSET('Hygiene Data'!$E$9,0,10*ROW('Hygiene Data'!E89))),'Data Summary'!DT95="Yes"),OFFSET('Hygiene Data'!$E$9,0,10*ROW('Hygiene Data'!E89)),NA())</f>
        <v>#N/A</v>
      </c>
      <c r="BF95" s="527" t="e">
        <f ca="1">+IF(AND(ISNUMBER(OFFSET('Hygiene Data'!$F$5,0,10*ROW('Hygiene Data'!F89))),'Data Summary'!DU95="Yes"),OFFSET('Hygiene Data'!$F$5,0,10*ROW('Hygiene Data'!F89)),NA())</f>
        <v>#N/A</v>
      </c>
      <c r="BG95" s="527" t="e">
        <f ca="1">+IF(AND(ISNUMBER(OFFSET('Hygiene Data'!$F$7,0,10*ROW('Hygiene Data'!F89))),'Data Summary'!DV95="Yes"),OFFSET('Hygiene Data'!$F$7,0,10*ROW('Hygiene Data'!F89)),NA())</f>
        <v>#N/A</v>
      </c>
      <c r="BH95" s="527" t="e">
        <f ca="1">+IF(AND(ISNUMBER(OFFSET('Hygiene Data'!$F$9,0,10*ROW('Hygiene Data'!F89))),'Data Summary'!DW95="Yes"),OFFSET('Hygiene Data'!$F$9,0,10*ROW('Hygiene Data'!F89)),NA())</f>
        <v>#N/A</v>
      </c>
      <c r="BI95" s="527" t="e">
        <f ca="1">+IF(AND(ISNUMBER(OFFSET('Hygiene Data'!$G$5,0,10*ROW('Hygiene Data'!G89))),'Data Summary'!DX95="Yes"),OFFSET('Hygiene Data'!$G$5,0,10*ROW('Hygiene Data'!G89)),NA())</f>
        <v>#N/A</v>
      </c>
      <c r="BJ95" s="527" t="e">
        <f ca="1">+IF(AND(ISNUMBER(OFFSET('Hygiene Data'!$G$7,0,10*ROW('Hygiene Data'!G89))),'Data Summary'!DY95="Yes"),OFFSET('Hygiene Data'!$G$7,0,10*ROW('Hygiene Data'!G89)),NA())</f>
        <v>#N/A</v>
      </c>
      <c r="BK95" s="527" t="e">
        <f ca="1">+IF(AND(ISNUMBER(OFFSET('Hygiene Data'!$G$9,0,10*ROW('Hygiene Data'!G89))),'Data Summary'!DZ95="Yes"),OFFSET('Hygiene Data'!$G$9,0,10*ROW('Hygiene Data'!G89)),NA())</f>
        <v>#N/A</v>
      </c>
      <c r="BL95" s="527" t="e">
        <f ca="1">+IF(AND(ISNUMBER(OFFSET('Hygiene Data'!$H$5,0,10*ROW('Hygiene Data'!H89))),'Data Summary'!EA95="Yes"),OFFSET('Hygiene Data'!$H$5,0,10*ROW('Hygiene Data'!H89)),NA())</f>
        <v>#N/A</v>
      </c>
      <c r="BM95" s="527" t="e">
        <f ca="1">+IF(AND(ISNUMBER(OFFSET('Hygiene Data'!$H$7,0,10*ROW('Hygiene Data'!H89))),'Data Summary'!EB95="Yes"),OFFSET('Hygiene Data'!$H$7,0,10*ROW('Hygiene Data'!H89)),NA())</f>
        <v>#N/A</v>
      </c>
      <c r="BN95" s="527" t="e">
        <f ca="1">+IF(AND(ISNUMBER(OFFSET('Hygiene Data'!$H$9,0,10*ROW('Hygiene Data'!H89))),'Data Summary'!EC95="Yes"),OFFSET('Hygiene Data'!$H$9,0,10*ROW('Hygiene Data'!H89)),NA())</f>
        <v>#N/A</v>
      </c>
      <c r="BO95" s="527" t="e">
        <f ca="1">+IF(AND(ISNUMBER(OFFSET('Hygiene Data'!$I$5,0,10*ROW('Hygiene Data'!I89))),'Data Summary'!ED95="Yes"),OFFSET('Hygiene Data'!$I$5,0,10*ROW('Hygiene Data'!I89)),NA())</f>
        <v>#N/A</v>
      </c>
      <c r="BP95" s="527" t="e">
        <f ca="1">+IF(AND(ISNUMBER(OFFSET('Hygiene Data'!$I$7,0,10*ROW('Hygiene Data'!I89))),'Data Summary'!EE95="Yes"),OFFSET('Hygiene Data'!$I$7,0,10*ROW('Hygiene Data'!I89)),NA())</f>
        <v>#N/A</v>
      </c>
      <c r="BQ95" s="527" t="e">
        <f ca="1">+IF(AND(ISNUMBER(OFFSET('Hygiene Data'!$I$9,0,10*ROW('Hygiene Data'!I89))),'Data Summary'!EF95="Yes"),OFFSET('Hygiene Data'!$I$9,0,10*ROW('Hygiene Data'!I89)),NA())</f>
        <v>#N/A</v>
      </c>
    </row>
    <row r="96" spans="1:69" x14ac:dyDescent="0.25">
      <c r="A96" s="523" t="e">
        <f ca="1">+RIGHT('Data Summary'!A96,LEN('Data Summary'!A96)-9)</f>
        <v>#VALUE!</v>
      </c>
      <c r="B96" s="497" t="str">
        <f ca="1">+IF(ISTEXT('Data Summary'!B96),'Data Summary'!B96,"")</f>
        <v/>
      </c>
      <c r="C96" s="524" t="e">
        <f ca="1">+VALUE('Data Summary'!C96)</f>
        <v>#VALUE!</v>
      </c>
      <c r="D96" s="525" t="e">
        <f ca="1">+IF(AND(ISNUMBER(OFFSET('Water Data'!$D$4,0,10*ROW('Water Data'!D90))),'Data Summary'!BS96="Yes"),100-OFFSET('Water Data'!$D$4,0,10*ROW('Water Data'!D90)),NA())</f>
        <v>#N/A</v>
      </c>
      <c r="E96" s="525" t="e">
        <f ca="1">+IF(AND(ISNUMBER(OFFSET('Water Data'!$D$6,0,10*ROW('Water Data'!D90))),'Data Summary'!BT96="Yes"),OFFSET('Water Data'!$D$6,0,10*ROW('Water Data'!D90)),NA())</f>
        <v>#N/A</v>
      </c>
      <c r="F96" s="525" t="e">
        <f ca="1">+IF(AND(ISNUMBER(OFFSET('Water Data'!$D$9,0,10*ROW('Water Data'!D90))),'Data Summary'!BU96="Yes"),OFFSET('Water Data'!$D$9,0,10*ROW('Water Data'!D90)),NA())</f>
        <v>#N/A</v>
      </c>
      <c r="G96" s="525" t="e">
        <f ca="1">+IF(AND(ISNUMBER(OFFSET('Water Data'!$E$4,0,10*ROW('Water Data'!E90))),'Data Summary'!BV96="Yes"),100-OFFSET('Water Data'!$E$4,0,10*ROW('Water Data'!E90)),NA())</f>
        <v>#N/A</v>
      </c>
      <c r="H96" s="525" t="e">
        <f ca="1">+IF(AND(ISNUMBER(OFFSET('Water Data'!$E$6,0,10*ROW('Water Data'!E90))),'Data Summary'!BW96="Yes"),OFFSET('Water Data'!$E$6,0,10*ROW('Water Data'!E90)),NA())</f>
        <v>#N/A</v>
      </c>
      <c r="I96" s="525" t="e">
        <f ca="1">+IF(AND(ISNUMBER(OFFSET('Water Data'!$E$9,0,10*ROW('Water Data'!E90))),'Data Summary'!BX96="Yes"),OFFSET('Water Data'!$E$9,0,10*ROW('Water Data'!E90)),NA())</f>
        <v>#N/A</v>
      </c>
      <c r="J96" s="525" t="e">
        <f ca="1">+IF(AND(ISNUMBER(OFFSET('Water Data'!$F$4,0,10*ROW('Water Data'!F90))),'Data Summary'!BY96="Yes"),100-OFFSET('Water Data'!$F$4,0,10*ROW('Water Data'!F90)),NA())</f>
        <v>#N/A</v>
      </c>
      <c r="K96" s="525" t="e">
        <f ca="1">+IF(AND(ISNUMBER(OFFSET('Water Data'!$F$6,0,10*ROW('Water Data'!F90))),'Data Summary'!BZ96="Yes"),OFFSET('Water Data'!$F$6,0,10*ROW('Water Data'!F90)),NA())</f>
        <v>#N/A</v>
      </c>
      <c r="L96" s="525" t="e">
        <f ca="1">+IF(AND(ISNUMBER(OFFSET('Water Data'!$F$9,0,10*ROW('Water Data'!F90))),'Data Summary'!CA96="Yes"),OFFSET('Water Data'!$F$9,0,10*ROW('Water Data'!F90)),NA())</f>
        <v>#N/A</v>
      </c>
      <c r="M96" s="525" t="e">
        <f ca="1">+IF(AND(ISNUMBER(OFFSET('Water Data'!$G$4,0,10*ROW('Water Data'!G90))),'Data Summary'!CB96="Yes"),100-OFFSET('Water Data'!$G$4,0,10*ROW('Water Data'!G90)),NA())</f>
        <v>#N/A</v>
      </c>
      <c r="N96" s="525" t="e">
        <f ca="1">+IF(AND(ISNUMBER(OFFSET('Water Data'!$G$6,0,10*ROW('Water Data'!G90))),'Data Summary'!CC96="Yes"),OFFSET('Water Data'!$G$6,0,10*ROW('Water Data'!G90)),NA())</f>
        <v>#N/A</v>
      </c>
      <c r="O96" s="525" t="e">
        <f ca="1">+IF(AND(ISNUMBER(OFFSET('Water Data'!$G$9,0,10*ROW('Water Data'!G90))),'Data Summary'!CD96="Yes"),OFFSET('Water Data'!$G$9,0,10*ROW('Water Data'!G90)),NA())</f>
        <v>#N/A</v>
      </c>
      <c r="P96" s="525" t="e">
        <f ca="1">+IF(AND(ISNUMBER(OFFSET('Water Data'!$H$4,0,10*ROW('Water Data'!H90))),'Data Summary'!CE96="Yes"),100-OFFSET('Water Data'!$H$4,0,10*ROW('Water Data'!H90)),NA())</f>
        <v>#N/A</v>
      </c>
      <c r="Q96" s="525" t="e">
        <f ca="1">+IF(AND(ISNUMBER(OFFSET('Water Data'!$H$6,0,10*ROW('Water Data'!H90))),'Data Summary'!CF96="Yes"),OFFSET('Water Data'!$H$6,0,10*ROW('Water Data'!H90)),NA())</f>
        <v>#N/A</v>
      </c>
      <c r="R96" s="525" t="e">
        <f ca="1">+IF(AND(ISNUMBER(OFFSET('Water Data'!$H$9,0,10*ROW('Water Data'!H90))),'Data Summary'!CG96="Yes"),OFFSET('Water Data'!$H$9,0,10*ROW('Water Data'!H90)),NA())</f>
        <v>#N/A</v>
      </c>
      <c r="S96" s="525" t="e">
        <f ca="1">+IF(AND(ISNUMBER(OFFSET('Water Data'!$I$4,0,10*ROW('Water Data'!I90))),'Data Summary'!CH96="Yes"),100-OFFSET('Water Data'!$I$4,0,10*ROW('Water Data'!I90)),NA())</f>
        <v>#N/A</v>
      </c>
      <c r="T96" s="525" t="e">
        <f ca="1">+IF(AND(ISNUMBER(OFFSET('Water Data'!$I$6,0,10*ROW('Water Data'!I90))),'Data Summary'!CI96="Yes"),OFFSET('Water Data'!$I$6,0,10*ROW('Water Data'!I90)),NA())</f>
        <v>#N/A</v>
      </c>
      <c r="U96" s="525" t="e">
        <f ca="1">+IF(AND(ISNUMBER(OFFSET('Water Data'!$I$9,0,10*ROW('Water Data'!I90))),'Data Summary'!CJ96="Yes"),OFFSET('Water Data'!$I$9,0,10*ROW('Water Data'!I90)),NA())</f>
        <v>#N/A</v>
      </c>
      <c r="V96" s="526" t="e">
        <f ca="1">+IF(AND(ISNUMBER(OFFSET('Sanitation Data'!$D$4,0,10*ROW('Sanitation Data'!D90))),'Data Summary'!CK96="Yes"),100-OFFSET('Sanitation Data'!$D$4,0,10*ROW('Sanitation Data'!D90)),NA())</f>
        <v>#N/A</v>
      </c>
      <c r="W96" s="526" t="e">
        <f ca="1">+IF(AND(ISNUMBER(OFFSET('Sanitation Data'!$D$6,0,10*ROW('Sanitation Data'!D90))),'Data Summary'!CL96="Yes"),OFFSET('Sanitation Data'!$D$6,0,10*ROW('Sanitation Data'!D90)),NA())</f>
        <v>#N/A</v>
      </c>
      <c r="X96" s="526" t="e">
        <f ca="1">+IF(AND(ISNUMBER(OFFSET('Sanitation Data'!$D$10,0,10*ROW('Sanitation Data'!D90))),'Data Summary'!CM96="Yes"),OFFSET('Sanitation Data'!$D$10,0,10*ROW('Sanitation Data'!D90)),NA())</f>
        <v>#N/A</v>
      </c>
      <c r="Y96" s="526" t="e">
        <f ca="1">+IF(AND(ISNUMBER(OFFSET('Sanitation Data'!$D$11,0,10*ROW('Sanitation Data'!D90))),'Data Summary'!CN96="Yes"),OFFSET('Sanitation Data'!$D$11,0,10*ROW('Sanitation Data'!D90)),NA())</f>
        <v>#N/A</v>
      </c>
      <c r="Z96" s="526" t="e">
        <f ca="1">+IF(AND(ISNUMBER(OFFSET('Sanitation Data'!$D$12,0,10*ROW('Sanitation Data'!D90))),'Data Summary'!CO96="Yes"),OFFSET('Sanitation Data'!$D$12,0,10*ROW('Sanitation Data'!D90)),NA())</f>
        <v>#N/A</v>
      </c>
      <c r="AA96" s="526" t="e">
        <f ca="1">+IF(AND(ISNUMBER(OFFSET('Sanitation Data'!$E$4,0,10*ROW('Sanitation Data'!E90))),'Data Summary'!CP96="Yes"),100-OFFSET('Sanitation Data'!$E$4,0,10*ROW('Sanitation Data'!E90)),NA())</f>
        <v>#N/A</v>
      </c>
      <c r="AB96" s="526" t="e">
        <f ca="1">+IF(AND(ISNUMBER(OFFSET('Sanitation Data'!$E$6,0,10*ROW('Sanitation Data'!E90))),'Data Summary'!CQ96="Yes"),OFFSET('Sanitation Data'!$E$6,0,10*ROW('Sanitation Data'!E90)),NA())</f>
        <v>#N/A</v>
      </c>
      <c r="AC96" s="526" t="e">
        <f ca="1">+IF(AND(ISNUMBER(OFFSET('Sanitation Data'!$E$10,0,10*ROW('Sanitation Data'!E90))),'Data Summary'!CR96="Yes"),OFFSET('Sanitation Data'!$E$10,0,10*ROW('Sanitation Data'!E90)),NA())</f>
        <v>#N/A</v>
      </c>
      <c r="AD96" s="526" t="e">
        <f ca="1">+IF(AND(ISNUMBER(OFFSET('Sanitation Data'!$E$11,0,10*ROW('Sanitation Data'!E90))),'Data Summary'!CS96="Yes"),OFFSET('Sanitation Data'!$E$11,0,10*ROW('Sanitation Data'!E90)),NA())</f>
        <v>#N/A</v>
      </c>
      <c r="AE96" s="526" t="e">
        <f ca="1">+IF(AND(ISNUMBER(OFFSET('Sanitation Data'!$E$12,0,10*ROW('Sanitation Data'!E90))),'Data Summary'!CT96="Yes"),OFFSET('Sanitation Data'!$E$12,0,10*ROW('Sanitation Data'!E90)),NA())</f>
        <v>#N/A</v>
      </c>
      <c r="AF96" s="526" t="e">
        <f ca="1">+IF(AND(ISNUMBER(OFFSET('Sanitation Data'!$F$4,0,10*ROW('Sanitation Data'!F90))),'Data Summary'!CU96="Yes"),100-OFFSET('Sanitation Data'!$F$4,0,10*ROW('Sanitation Data'!F90)),NA())</f>
        <v>#N/A</v>
      </c>
      <c r="AG96" s="526" t="e">
        <f ca="1">+IF(AND(ISNUMBER(OFFSET('Sanitation Data'!$F$6,0,10*ROW('Sanitation Data'!F90))),'Data Summary'!CV96="Yes"),OFFSET('Sanitation Data'!$F$6,0,10*ROW('Sanitation Data'!F90)),NA())</f>
        <v>#N/A</v>
      </c>
      <c r="AH96" s="526" t="e">
        <f ca="1">+IF(AND(ISNUMBER(OFFSET('Sanitation Data'!$F$10,0,10*ROW('Sanitation Data'!F90))),'Data Summary'!CW96="Yes"),OFFSET('Sanitation Data'!$F$10,0,10*ROW('Sanitation Data'!F90)),NA())</f>
        <v>#N/A</v>
      </c>
      <c r="AI96" s="526" t="e">
        <f ca="1">+IF(AND(ISNUMBER(OFFSET('Sanitation Data'!$F$11,0,10*ROW('Sanitation Data'!F90))),'Data Summary'!CX96="Yes"),OFFSET('Sanitation Data'!$F$11,0,10*ROW('Sanitation Data'!F90)),NA())</f>
        <v>#N/A</v>
      </c>
      <c r="AJ96" s="526" t="e">
        <f ca="1">+IF(AND(ISNUMBER(OFFSET('Sanitation Data'!$F$12,0,10*ROW('Sanitation Data'!F90))),'Data Summary'!CY96="Yes"),OFFSET('Sanitation Data'!$F$12,0,10*ROW('Sanitation Data'!F90)),NA())</f>
        <v>#N/A</v>
      </c>
      <c r="AK96" s="526" t="e">
        <f ca="1">+IF(AND(ISNUMBER(OFFSET('Sanitation Data'!$G$4,0,10*ROW('Sanitation Data'!G90))),'Data Summary'!CZ96="Yes"),100-OFFSET('Sanitation Data'!$G$4,0,10*ROW('Sanitation Data'!G90)),NA())</f>
        <v>#N/A</v>
      </c>
      <c r="AL96" s="526" t="e">
        <f ca="1">+IF(AND(ISNUMBER(OFFSET('Sanitation Data'!$G$6,0,10*ROW('Sanitation Data'!G90))),'Data Summary'!DA96="Yes"),OFFSET('Sanitation Data'!$G$6,0,10*ROW('Sanitation Data'!G90)),NA())</f>
        <v>#N/A</v>
      </c>
      <c r="AM96" s="526" t="e">
        <f ca="1">+IF(AND(ISNUMBER(OFFSET('Sanitation Data'!$G$10,0,10*ROW('Sanitation Data'!G90))),'Data Summary'!DB96="Yes"),OFFSET('Sanitation Data'!$G$10,0,10*ROW('Sanitation Data'!G90)),NA())</f>
        <v>#N/A</v>
      </c>
      <c r="AN96" s="526" t="e">
        <f ca="1">+IF(AND(ISNUMBER(OFFSET('Sanitation Data'!$G$11,0,10*ROW('Sanitation Data'!G90))),'Data Summary'!DC96="Yes"),OFFSET('Sanitation Data'!$G$11,0,10*ROW('Sanitation Data'!G90)),NA())</f>
        <v>#N/A</v>
      </c>
      <c r="AO96" s="526" t="e">
        <f ca="1">+IF(AND(ISNUMBER(OFFSET('Sanitation Data'!$G$12,0,10*ROW('Sanitation Data'!G90))),'Data Summary'!DD96="Yes"),OFFSET('Sanitation Data'!$G$12,0,10*ROW('Sanitation Data'!G90)),NA())</f>
        <v>#N/A</v>
      </c>
      <c r="AP96" s="526" t="e">
        <f ca="1">+IF(AND(ISNUMBER(OFFSET('Sanitation Data'!$H$4,0,10*ROW('Sanitation Data'!H90))),'Data Summary'!DE96="Yes"),100-OFFSET('Sanitation Data'!$H$4,0,10*ROW('Sanitation Data'!H90)),NA())</f>
        <v>#N/A</v>
      </c>
      <c r="AQ96" s="526" t="e">
        <f ca="1">+IF(AND(ISNUMBER(OFFSET('Sanitation Data'!$H$6,0,10*ROW('Sanitation Data'!H90))),'Data Summary'!DF96="Yes"),OFFSET('Sanitation Data'!$H$6,0,10*ROW('Sanitation Data'!H90)),NA())</f>
        <v>#N/A</v>
      </c>
      <c r="AR96" s="526" t="e">
        <f ca="1">+IF(AND(ISNUMBER(OFFSET('Sanitation Data'!$H$10,0,10*ROW('Sanitation Data'!H90))),'Data Summary'!DG96="Yes"),OFFSET('Sanitation Data'!$H$10,0,10*ROW('Sanitation Data'!H90)),NA())</f>
        <v>#N/A</v>
      </c>
      <c r="AS96" s="526" t="e">
        <f ca="1">+IF(AND(ISNUMBER(OFFSET('Sanitation Data'!$H$11,0,10*ROW('Sanitation Data'!H90))),'Data Summary'!DH96="Yes"),OFFSET('Sanitation Data'!$H$11,0,10*ROW('Sanitation Data'!H90)),NA())</f>
        <v>#N/A</v>
      </c>
      <c r="AT96" s="526" t="e">
        <f ca="1">+IF(AND(ISNUMBER(OFFSET('Sanitation Data'!$H$12,0,10*ROW('Sanitation Data'!H90))),'Data Summary'!DI96="Yes"),OFFSET('Sanitation Data'!$H$12,0,10*ROW('Sanitation Data'!H90)),NA())</f>
        <v>#N/A</v>
      </c>
      <c r="AU96" s="526" t="e">
        <f ca="1">+IF(AND(ISNUMBER(OFFSET('Sanitation Data'!$I$4,0,10*ROW('Sanitation Data'!I90))),'Data Summary'!DJ96="Yes"),100-OFFSET('Sanitation Data'!$I$4,0,10*ROW('Sanitation Data'!I90)),NA())</f>
        <v>#N/A</v>
      </c>
      <c r="AV96" s="526" t="e">
        <f ca="1">+IF(AND(ISNUMBER(OFFSET('Sanitation Data'!$I$6,0,10*ROW('Sanitation Data'!I90))),'Data Summary'!DK96="Yes"),OFFSET('Sanitation Data'!$I$6,0,10*ROW('Sanitation Data'!I90)),NA())</f>
        <v>#N/A</v>
      </c>
      <c r="AW96" s="526" t="e">
        <f ca="1">+IF(AND(ISNUMBER(OFFSET('Sanitation Data'!$I$10,0,10*ROW('Sanitation Data'!I90))),'Data Summary'!DL96="Yes"),OFFSET('Sanitation Data'!$I$10,0,10*ROW('Sanitation Data'!I90)),NA())</f>
        <v>#N/A</v>
      </c>
      <c r="AX96" s="526" t="e">
        <f ca="1">+IF(AND(ISNUMBER(OFFSET('Sanitation Data'!$I$11,0,10*ROW('Sanitation Data'!I90))),'Data Summary'!DM96="Yes"),OFFSET('Sanitation Data'!$I$11,0,10*ROW('Sanitation Data'!I90)),NA())</f>
        <v>#N/A</v>
      </c>
      <c r="AY96" s="526" t="e">
        <f ca="1">+IF(AND(ISNUMBER(OFFSET('Sanitation Data'!$I$12,0,10*ROW('Sanitation Data'!I90))),'Data Summary'!DN96="Yes"),OFFSET('Sanitation Data'!$I$12,0,10*ROW('Sanitation Data'!I90)),NA())</f>
        <v>#N/A</v>
      </c>
      <c r="AZ96" s="527" t="e">
        <f ca="1">+IF(AND(ISNUMBER(OFFSET('Hygiene Data'!$D$5,0,10*ROW('Hygiene Data'!D90))),'Data Summary'!DO96="Yes"),OFFSET('Hygiene Data'!$D$5,0,10*ROW('Hygiene Data'!D90)),NA())</f>
        <v>#N/A</v>
      </c>
      <c r="BA96" s="527" t="e">
        <f ca="1">+IF(AND(ISNUMBER(OFFSET('Hygiene Data'!$D$7,0,10*ROW('Hygiene Data'!D90))),'Data Summary'!DP96="Yes"),OFFSET('Hygiene Data'!$D$7,0,10*ROW('Hygiene Data'!D90)),NA())</f>
        <v>#N/A</v>
      </c>
      <c r="BB96" s="527" t="e">
        <f ca="1">+IF(AND(ISNUMBER(OFFSET('Hygiene Data'!$D$9,0,10*ROW('Hygiene Data'!D90))),'Data Summary'!DQ96="Yes"),OFFSET('Hygiene Data'!$D$9,0,10*ROW('Hygiene Data'!D90)),NA())</f>
        <v>#N/A</v>
      </c>
      <c r="BC96" s="527" t="e">
        <f ca="1">+IF(AND(ISNUMBER(OFFSET('Hygiene Data'!$E$5,0,10*ROW('Hygiene Data'!E90))),'Data Summary'!DR96="Yes"),OFFSET('Hygiene Data'!$E$5,0,10*ROW('Hygiene Data'!E90)),NA())</f>
        <v>#N/A</v>
      </c>
      <c r="BD96" s="527" t="e">
        <f ca="1">+IF(AND(ISNUMBER(OFFSET('Hygiene Data'!$E$7,0,10*ROW('Hygiene Data'!E90))),'Data Summary'!DS96="Yes"),OFFSET('Hygiene Data'!$E$7,0,10*ROW('Hygiene Data'!E90)),NA())</f>
        <v>#N/A</v>
      </c>
      <c r="BE96" s="527" t="e">
        <f ca="1">+IF(AND(ISNUMBER(OFFSET('Hygiene Data'!$E$9,0,10*ROW('Hygiene Data'!E90))),'Data Summary'!DT96="Yes"),OFFSET('Hygiene Data'!$E$9,0,10*ROW('Hygiene Data'!E90)),NA())</f>
        <v>#N/A</v>
      </c>
      <c r="BF96" s="527" t="e">
        <f ca="1">+IF(AND(ISNUMBER(OFFSET('Hygiene Data'!$F$5,0,10*ROW('Hygiene Data'!F90))),'Data Summary'!DU96="Yes"),OFFSET('Hygiene Data'!$F$5,0,10*ROW('Hygiene Data'!F90)),NA())</f>
        <v>#N/A</v>
      </c>
      <c r="BG96" s="527" t="e">
        <f ca="1">+IF(AND(ISNUMBER(OFFSET('Hygiene Data'!$F$7,0,10*ROW('Hygiene Data'!F90))),'Data Summary'!DV96="Yes"),OFFSET('Hygiene Data'!$F$7,0,10*ROW('Hygiene Data'!F90)),NA())</f>
        <v>#N/A</v>
      </c>
      <c r="BH96" s="527" t="e">
        <f ca="1">+IF(AND(ISNUMBER(OFFSET('Hygiene Data'!$F$9,0,10*ROW('Hygiene Data'!F90))),'Data Summary'!DW96="Yes"),OFFSET('Hygiene Data'!$F$9,0,10*ROW('Hygiene Data'!F90)),NA())</f>
        <v>#N/A</v>
      </c>
      <c r="BI96" s="527" t="e">
        <f ca="1">+IF(AND(ISNUMBER(OFFSET('Hygiene Data'!$G$5,0,10*ROW('Hygiene Data'!G90))),'Data Summary'!DX96="Yes"),OFFSET('Hygiene Data'!$G$5,0,10*ROW('Hygiene Data'!G90)),NA())</f>
        <v>#N/A</v>
      </c>
      <c r="BJ96" s="527" t="e">
        <f ca="1">+IF(AND(ISNUMBER(OFFSET('Hygiene Data'!$G$7,0,10*ROW('Hygiene Data'!G90))),'Data Summary'!DY96="Yes"),OFFSET('Hygiene Data'!$G$7,0,10*ROW('Hygiene Data'!G90)),NA())</f>
        <v>#N/A</v>
      </c>
      <c r="BK96" s="527" t="e">
        <f ca="1">+IF(AND(ISNUMBER(OFFSET('Hygiene Data'!$G$9,0,10*ROW('Hygiene Data'!G90))),'Data Summary'!DZ96="Yes"),OFFSET('Hygiene Data'!$G$9,0,10*ROW('Hygiene Data'!G90)),NA())</f>
        <v>#N/A</v>
      </c>
      <c r="BL96" s="527" t="e">
        <f ca="1">+IF(AND(ISNUMBER(OFFSET('Hygiene Data'!$H$5,0,10*ROW('Hygiene Data'!H90))),'Data Summary'!EA96="Yes"),OFFSET('Hygiene Data'!$H$5,0,10*ROW('Hygiene Data'!H90)),NA())</f>
        <v>#N/A</v>
      </c>
      <c r="BM96" s="527" t="e">
        <f ca="1">+IF(AND(ISNUMBER(OFFSET('Hygiene Data'!$H$7,0,10*ROW('Hygiene Data'!H90))),'Data Summary'!EB96="Yes"),OFFSET('Hygiene Data'!$H$7,0,10*ROW('Hygiene Data'!H90)),NA())</f>
        <v>#N/A</v>
      </c>
      <c r="BN96" s="527" t="e">
        <f ca="1">+IF(AND(ISNUMBER(OFFSET('Hygiene Data'!$H$9,0,10*ROW('Hygiene Data'!H90))),'Data Summary'!EC96="Yes"),OFFSET('Hygiene Data'!$H$9,0,10*ROW('Hygiene Data'!H90)),NA())</f>
        <v>#N/A</v>
      </c>
      <c r="BO96" s="527" t="e">
        <f ca="1">+IF(AND(ISNUMBER(OFFSET('Hygiene Data'!$I$5,0,10*ROW('Hygiene Data'!I90))),'Data Summary'!ED96="Yes"),OFFSET('Hygiene Data'!$I$5,0,10*ROW('Hygiene Data'!I90)),NA())</f>
        <v>#N/A</v>
      </c>
      <c r="BP96" s="527" t="e">
        <f ca="1">+IF(AND(ISNUMBER(OFFSET('Hygiene Data'!$I$7,0,10*ROW('Hygiene Data'!I90))),'Data Summary'!EE96="Yes"),OFFSET('Hygiene Data'!$I$7,0,10*ROW('Hygiene Data'!I90)),NA())</f>
        <v>#N/A</v>
      </c>
      <c r="BQ96" s="527" t="e">
        <f ca="1">+IF(AND(ISNUMBER(OFFSET('Hygiene Data'!$I$9,0,10*ROW('Hygiene Data'!I90))),'Data Summary'!EF96="Yes"),OFFSET('Hygiene Data'!$I$9,0,10*ROW('Hygiene Data'!I90)),NA())</f>
        <v>#N/A</v>
      </c>
    </row>
    <row r="97" spans="1:69" x14ac:dyDescent="0.25">
      <c r="A97" s="523" t="e">
        <f ca="1">+RIGHT('Data Summary'!A97,LEN('Data Summary'!A97)-9)</f>
        <v>#VALUE!</v>
      </c>
      <c r="B97" s="497" t="str">
        <f ca="1">+IF(ISTEXT('Data Summary'!B97),'Data Summary'!B97,"")</f>
        <v/>
      </c>
      <c r="C97" s="524" t="e">
        <f ca="1">+VALUE('Data Summary'!C97)</f>
        <v>#VALUE!</v>
      </c>
      <c r="D97" s="525" t="e">
        <f ca="1">+IF(AND(ISNUMBER(OFFSET('Water Data'!$D$4,0,10*ROW('Water Data'!D91))),'Data Summary'!BS97="Yes"),100-OFFSET('Water Data'!$D$4,0,10*ROW('Water Data'!D91)),NA())</f>
        <v>#N/A</v>
      </c>
      <c r="E97" s="525" t="e">
        <f ca="1">+IF(AND(ISNUMBER(OFFSET('Water Data'!$D$6,0,10*ROW('Water Data'!D91))),'Data Summary'!BT97="Yes"),OFFSET('Water Data'!$D$6,0,10*ROW('Water Data'!D91)),NA())</f>
        <v>#N/A</v>
      </c>
      <c r="F97" s="525" t="e">
        <f ca="1">+IF(AND(ISNUMBER(OFFSET('Water Data'!$D$9,0,10*ROW('Water Data'!D91))),'Data Summary'!BU97="Yes"),OFFSET('Water Data'!$D$9,0,10*ROW('Water Data'!D91)),NA())</f>
        <v>#N/A</v>
      </c>
      <c r="G97" s="525" t="e">
        <f ca="1">+IF(AND(ISNUMBER(OFFSET('Water Data'!$E$4,0,10*ROW('Water Data'!E91))),'Data Summary'!BV97="Yes"),100-OFFSET('Water Data'!$E$4,0,10*ROW('Water Data'!E91)),NA())</f>
        <v>#N/A</v>
      </c>
      <c r="H97" s="525" t="e">
        <f ca="1">+IF(AND(ISNUMBER(OFFSET('Water Data'!$E$6,0,10*ROW('Water Data'!E91))),'Data Summary'!BW97="Yes"),OFFSET('Water Data'!$E$6,0,10*ROW('Water Data'!E91)),NA())</f>
        <v>#N/A</v>
      </c>
      <c r="I97" s="525" t="e">
        <f ca="1">+IF(AND(ISNUMBER(OFFSET('Water Data'!$E$9,0,10*ROW('Water Data'!E91))),'Data Summary'!BX97="Yes"),OFFSET('Water Data'!$E$9,0,10*ROW('Water Data'!E91)),NA())</f>
        <v>#N/A</v>
      </c>
      <c r="J97" s="525" t="e">
        <f ca="1">+IF(AND(ISNUMBER(OFFSET('Water Data'!$F$4,0,10*ROW('Water Data'!F91))),'Data Summary'!BY97="Yes"),100-OFFSET('Water Data'!$F$4,0,10*ROW('Water Data'!F91)),NA())</f>
        <v>#N/A</v>
      </c>
      <c r="K97" s="525" t="e">
        <f ca="1">+IF(AND(ISNUMBER(OFFSET('Water Data'!$F$6,0,10*ROW('Water Data'!F91))),'Data Summary'!BZ97="Yes"),OFFSET('Water Data'!$F$6,0,10*ROW('Water Data'!F91)),NA())</f>
        <v>#N/A</v>
      </c>
      <c r="L97" s="525" t="e">
        <f ca="1">+IF(AND(ISNUMBER(OFFSET('Water Data'!$F$9,0,10*ROW('Water Data'!F91))),'Data Summary'!CA97="Yes"),OFFSET('Water Data'!$F$9,0,10*ROW('Water Data'!F91)),NA())</f>
        <v>#N/A</v>
      </c>
      <c r="M97" s="525" t="e">
        <f ca="1">+IF(AND(ISNUMBER(OFFSET('Water Data'!$G$4,0,10*ROW('Water Data'!G91))),'Data Summary'!CB97="Yes"),100-OFFSET('Water Data'!$G$4,0,10*ROW('Water Data'!G91)),NA())</f>
        <v>#N/A</v>
      </c>
      <c r="N97" s="525" t="e">
        <f ca="1">+IF(AND(ISNUMBER(OFFSET('Water Data'!$G$6,0,10*ROW('Water Data'!G91))),'Data Summary'!CC97="Yes"),OFFSET('Water Data'!$G$6,0,10*ROW('Water Data'!G91)),NA())</f>
        <v>#N/A</v>
      </c>
      <c r="O97" s="525" t="e">
        <f ca="1">+IF(AND(ISNUMBER(OFFSET('Water Data'!$G$9,0,10*ROW('Water Data'!G91))),'Data Summary'!CD97="Yes"),OFFSET('Water Data'!$G$9,0,10*ROW('Water Data'!G91)),NA())</f>
        <v>#N/A</v>
      </c>
      <c r="P97" s="525" t="e">
        <f ca="1">+IF(AND(ISNUMBER(OFFSET('Water Data'!$H$4,0,10*ROW('Water Data'!H91))),'Data Summary'!CE97="Yes"),100-OFFSET('Water Data'!$H$4,0,10*ROW('Water Data'!H91)),NA())</f>
        <v>#N/A</v>
      </c>
      <c r="Q97" s="525" t="e">
        <f ca="1">+IF(AND(ISNUMBER(OFFSET('Water Data'!$H$6,0,10*ROW('Water Data'!H91))),'Data Summary'!CF97="Yes"),OFFSET('Water Data'!$H$6,0,10*ROW('Water Data'!H91)),NA())</f>
        <v>#N/A</v>
      </c>
      <c r="R97" s="525" t="e">
        <f ca="1">+IF(AND(ISNUMBER(OFFSET('Water Data'!$H$9,0,10*ROW('Water Data'!H91))),'Data Summary'!CG97="Yes"),OFFSET('Water Data'!$H$9,0,10*ROW('Water Data'!H91)),NA())</f>
        <v>#N/A</v>
      </c>
      <c r="S97" s="525" t="e">
        <f ca="1">+IF(AND(ISNUMBER(OFFSET('Water Data'!$I$4,0,10*ROW('Water Data'!I91))),'Data Summary'!CH97="Yes"),100-OFFSET('Water Data'!$I$4,0,10*ROW('Water Data'!I91)),NA())</f>
        <v>#N/A</v>
      </c>
      <c r="T97" s="525" t="e">
        <f ca="1">+IF(AND(ISNUMBER(OFFSET('Water Data'!$I$6,0,10*ROW('Water Data'!I91))),'Data Summary'!CI97="Yes"),OFFSET('Water Data'!$I$6,0,10*ROW('Water Data'!I91)),NA())</f>
        <v>#N/A</v>
      </c>
      <c r="U97" s="525" t="e">
        <f ca="1">+IF(AND(ISNUMBER(OFFSET('Water Data'!$I$9,0,10*ROW('Water Data'!I91))),'Data Summary'!CJ97="Yes"),OFFSET('Water Data'!$I$9,0,10*ROW('Water Data'!I91)),NA())</f>
        <v>#N/A</v>
      </c>
      <c r="V97" s="526" t="e">
        <f ca="1">+IF(AND(ISNUMBER(OFFSET('Sanitation Data'!$D$4,0,10*ROW('Sanitation Data'!D91))),'Data Summary'!CK97="Yes"),100-OFFSET('Sanitation Data'!$D$4,0,10*ROW('Sanitation Data'!D91)),NA())</f>
        <v>#N/A</v>
      </c>
      <c r="W97" s="526" t="e">
        <f ca="1">+IF(AND(ISNUMBER(OFFSET('Sanitation Data'!$D$6,0,10*ROW('Sanitation Data'!D91))),'Data Summary'!CL97="Yes"),OFFSET('Sanitation Data'!$D$6,0,10*ROW('Sanitation Data'!D91)),NA())</f>
        <v>#N/A</v>
      </c>
      <c r="X97" s="526" t="e">
        <f ca="1">+IF(AND(ISNUMBER(OFFSET('Sanitation Data'!$D$10,0,10*ROW('Sanitation Data'!D91))),'Data Summary'!CM97="Yes"),OFFSET('Sanitation Data'!$D$10,0,10*ROW('Sanitation Data'!D91)),NA())</f>
        <v>#N/A</v>
      </c>
      <c r="Y97" s="526" t="e">
        <f ca="1">+IF(AND(ISNUMBER(OFFSET('Sanitation Data'!$D$11,0,10*ROW('Sanitation Data'!D91))),'Data Summary'!CN97="Yes"),OFFSET('Sanitation Data'!$D$11,0,10*ROW('Sanitation Data'!D91)),NA())</f>
        <v>#N/A</v>
      </c>
      <c r="Z97" s="526" t="e">
        <f ca="1">+IF(AND(ISNUMBER(OFFSET('Sanitation Data'!$D$12,0,10*ROW('Sanitation Data'!D91))),'Data Summary'!CO97="Yes"),OFFSET('Sanitation Data'!$D$12,0,10*ROW('Sanitation Data'!D91)),NA())</f>
        <v>#N/A</v>
      </c>
      <c r="AA97" s="526" t="e">
        <f ca="1">+IF(AND(ISNUMBER(OFFSET('Sanitation Data'!$E$4,0,10*ROW('Sanitation Data'!E91))),'Data Summary'!CP97="Yes"),100-OFFSET('Sanitation Data'!$E$4,0,10*ROW('Sanitation Data'!E91)),NA())</f>
        <v>#N/A</v>
      </c>
      <c r="AB97" s="526" t="e">
        <f ca="1">+IF(AND(ISNUMBER(OFFSET('Sanitation Data'!$E$6,0,10*ROW('Sanitation Data'!E91))),'Data Summary'!CQ97="Yes"),OFFSET('Sanitation Data'!$E$6,0,10*ROW('Sanitation Data'!E91)),NA())</f>
        <v>#N/A</v>
      </c>
      <c r="AC97" s="526" t="e">
        <f ca="1">+IF(AND(ISNUMBER(OFFSET('Sanitation Data'!$E$10,0,10*ROW('Sanitation Data'!E91))),'Data Summary'!CR97="Yes"),OFFSET('Sanitation Data'!$E$10,0,10*ROW('Sanitation Data'!E91)),NA())</f>
        <v>#N/A</v>
      </c>
      <c r="AD97" s="526" t="e">
        <f ca="1">+IF(AND(ISNUMBER(OFFSET('Sanitation Data'!$E$11,0,10*ROW('Sanitation Data'!E91))),'Data Summary'!CS97="Yes"),OFFSET('Sanitation Data'!$E$11,0,10*ROW('Sanitation Data'!E91)),NA())</f>
        <v>#N/A</v>
      </c>
      <c r="AE97" s="526" t="e">
        <f ca="1">+IF(AND(ISNUMBER(OFFSET('Sanitation Data'!$E$12,0,10*ROW('Sanitation Data'!E91))),'Data Summary'!CT97="Yes"),OFFSET('Sanitation Data'!$E$12,0,10*ROW('Sanitation Data'!E91)),NA())</f>
        <v>#N/A</v>
      </c>
      <c r="AF97" s="526" t="e">
        <f ca="1">+IF(AND(ISNUMBER(OFFSET('Sanitation Data'!$F$4,0,10*ROW('Sanitation Data'!F91))),'Data Summary'!CU97="Yes"),100-OFFSET('Sanitation Data'!$F$4,0,10*ROW('Sanitation Data'!F91)),NA())</f>
        <v>#N/A</v>
      </c>
      <c r="AG97" s="526" t="e">
        <f ca="1">+IF(AND(ISNUMBER(OFFSET('Sanitation Data'!$F$6,0,10*ROW('Sanitation Data'!F91))),'Data Summary'!CV97="Yes"),OFFSET('Sanitation Data'!$F$6,0,10*ROW('Sanitation Data'!F91)),NA())</f>
        <v>#N/A</v>
      </c>
      <c r="AH97" s="526" t="e">
        <f ca="1">+IF(AND(ISNUMBER(OFFSET('Sanitation Data'!$F$10,0,10*ROW('Sanitation Data'!F91))),'Data Summary'!CW97="Yes"),OFFSET('Sanitation Data'!$F$10,0,10*ROW('Sanitation Data'!F91)),NA())</f>
        <v>#N/A</v>
      </c>
      <c r="AI97" s="526" t="e">
        <f ca="1">+IF(AND(ISNUMBER(OFFSET('Sanitation Data'!$F$11,0,10*ROW('Sanitation Data'!F91))),'Data Summary'!CX97="Yes"),OFFSET('Sanitation Data'!$F$11,0,10*ROW('Sanitation Data'!F91)),NA())</f>
        <v>#N/A</v>
      </c>
      <c r="AJ97" s="526" t="e">
        <f ca="1">+IF(AND(ISNUMBER(OFFSET('Sanitation Data'!$F$12,0,10*ROW('Sanitation Data'!F91))),'Data Summary'!CY97="Yes"),OFFSET('Sanitation Data'!$F$12,0,10*ROW('Sanitation Data'!F91)),NA())</f>
        <v>#N/A</v>
      </c>
      <c r="AK97" s="526" t="e">
        <f ca="1">+IF(AND(ISNUMBER(OFFSET('Sanitation Data'!$G$4,0,10*ROW('Sanitation Data'!G91))),'Data Summary'!CZ97="Yes"),100-OFFSET('Sanitation Data'!$G$4,0,10*ROW('Sanitation Data'!G91)),NA())</f>
        <v>#N/A</v>
      </c>
      <c r="AL97" s="526" t="e">
        <f ca="1">+IF(AND(ISNUMBER(OFFSET('Sanitation Data'!$G$6,0,10*ROW('Sanitation Data'!G91))),'Data Summary'!DA97="Yes"),OFFSET('Sanitation Data'!$G$6,0,10*ROW('Sanitation Data'!G91)),NA())</f>
        <v>#N/A</v>
      </c>
      <c r="AM97" s="526" t="e">
        <f ca="1">+IF(AND(ISNUMBER(OFFSET('Sanitation Data'!$G$10,0,10*ROW('Sanitation Data'!G91))),'Data Summary'!DB97="Yes"),OFFSET('Sanitation Data'!$G$10,0,10*ROW('Sanitation Data'!G91)),NA())</f>
        <v>#N/A</v>
      </c>
      <c r="AN97" s="526" t="e">
        <f ca="1">+IF(AND(ISNUMBER(OFFSET('Sanitation Data'!$G$11,0,10*ROW('Sanitation Data'!G91))),'Data Summary'!DC97="Yes"),OFFSET('Sanitation Data'!$G$11,0,10*ROW('Sanitation Data'!G91)),NA())</f>
        <v>#N/A</v>
      </c>
      <c r="AO97" s="526" t="e">
        <f ca="1">+IF(AND(ISNUMBER(OFFSET('Sanitation Data'!$G$12,0,10*ROW('Sanitation Data'!G91))),'Data Summary'!DD97="Yes"),OFFSET('Sanitation Data'!$G$12,0,10*ROW('Sanitation Data'!G91)),NA())</f>
        <v>#N/A</v>
      </c>
      <c r="AP97" s="526" t="e">
        <f ca="1">+IF(AND(ISNUMBER(OFFSET('Sanitation Data'!$H$4,0,10*ROW('Sanitation Data'!H91))),'Data Summary'!DE97="Yes"),100-OFFSET('Sanitation Data'!$H$4,0,10*ROW('Sanitation Data'!H91)),NA())</f>
        <v>#N/A</v>
      </c>
      <c r="AQ97" s="526" t="e">
        <f ca="1">+IF(AND(ISNUMBER(OFFSET('Sanitation Data'!$H$6,0,10*ROW('Sanitation Data'!H91))),'Data Summary'!DF97="Yes"),OFFSET('Sanitation Data'!$H$6,0,10*ROW('Sanitation Data'!H91)),NA())</f>
        <v>#N/A</v>
      </c>
      <c r="AR97" s="526" t="e">
        <f ca="1">+IF(AND(ISNUMBER(OFFSET('Sanitation Data'!$H$10,0,10*ROW('Sanitation Data'!H91))),'Data Summary'!DG97="Yes"),OFFSET('Sanitation Data'!$H$10,0,10*ROW('Sanitation Data'!H91)),NA())</f>
        <v>#N/A</v>
      </c>
      <c r="AS97" s="526" t="e">
        <f ca="1">+IF(AND(ISNUMBER(OFFSET('Sanitation Data'!$H$11,0,10*ROW('Sanitation Data'!H91))),'Data Summary'!DH97="Yes"),OFFSET('Sanitation Data'!$H$11,0,10*ROW('Sanitation Data'!H91)),NA())</f>
        <v>#N/A</v>
      </c>
      <c r="AT97" s="526" t="e">
        <f ca="1">+IF(AND(ISNUMBER(OFFSET('Sanitation Data'!$H$12,0,10*ROW('Sanitation Data'!H91))),'Data Summary'!DI97="Yes"),OFFSET('Sanitation Data'!$H$12,0,10*ROW('Sanitation Data'!H91)),NA())</f>
        <v>#N/A</v>
      </c>
      <c r="AU97" s="526" t="e">
        <f ca="1">+IF(AND(ISNUMBER(OFFSET('Sanitation Data'!$I$4,0,10*ROW('Sanitation Data'!I91))),'Data Summary'!DJ97="Yes"),100-OFFSET('Sanitation Data'!$I$4,0,10*ROW('Sanitation Data'!I91)),NA())</f>
        <v>#N/A</v>
      </c>
      <c r="AV97" s="526" t="e">
        <f ca="1">+IF(AND(ISNUMBER(OFFSET('Sanitation Data'!$I$6,0,10*ROW('Sanitation Data'!I91))),'Data Summary'!DK97="Yes"),OFFSET('Sanitation Data'!$I$6,0,10*ROW('Sanitation Data'!I91)),NA())</f>
        <v>#N/A</v>
      </c>
      <c r="AW97" s="526" t="e">
        <f ca="1">+IF(AND(ISNUMBER(OFFSET('Sanitation Data'!$I$10,0,10*ROW('Sanitation Data'!I91))),'Data Summary'!DL97="Yes"),OFFSET('Sanitation Data'!$I$10,0,10*ROW('Sanitation Data'!I91)),NA())</f>
        <v>#N/A</v>
      </c>
      <c r="AX97" s="526" t="e">
        <f ca="1">+IF(AND(ISNUMBER(OFFSET('Sanitation Data'!$I$11,0,10*ROW('Sanitation Data'!I91))),'Data Summary'!DM97="Yes"),OFFSET('Sanitation Data'!$I$11,0,10*ROW('Sanitation Data'!I91)),NA())</f>
        <v>#N/A</v>
      </c>
      <c r="AY97" s="526" t="e">
        <f ca="1">+IF(AND(ISNUMBER(OFFSET('Sanitation Data'!$I$12,0,10*ROW('Sanitation Data'!I91))),'Data Summary'!DN97="Yes"),OFFSET('Sanitation Data'!$I$12,0,10*ROW('Sanitation Data'!I91)),NA())</f>
        <v>#N/A</v>
      </c>
      <c r="AZ97" s="527" t="e">
        <f ca="1">+IF(AND(ISNUMBER(OFFSET('Hygiene Data'!$D$5,0,10*ROW('Hygiene Data'!D91))),'Data Summary'!DO97="Yes"),OFFSET('Hygiene Data'!$D$5,0,10*ROW('Hygiene Data'!D91)),NA())</f>
        <v>#N/A</v>
      </c>
      <c r="BA97" s="527" t="e">
        <f ca="1">+IF(AND(ISNUMBER(OFFSET('Hygiene Data'!$D$7,0,10*ROW('Hygiene Data'!D91))),'Data Summary'!DP97="Yes"),OFFSET('Hygiene Data'!$D$7,0,10*ROW('Hygiene Data'!D91)),NA())</f>
        <v>#N/A</v>
      </c>
      <c r="BB97" s="527" t="e">
        <f ca="1">+IF(AND(ISNUMBER(OFFSET('Hygiene Data'!$D$9,0,10*ROW('Hygiene Data'!D91))),'Data Summary'!DQ97="Yes"),OFFSET('Hygiene Data'!$D$9,0,10*ROW('Hygiene Data'!D91)),NA())</f>
        <v>#N/A</v>
      </c>
      <c r="BC97" s="527" t="e">
        <f ca="1">+IF(AND(ISNUMBER(OFFSET('Hygiene Data'!$E$5,0,10*ROW('Hygiene Data'!E91))),'Data Summary'!DR97="Yes"),OFFSET('Hygiene Data'!$E$5,0,10*ROW('Hygiene Data'!E91)),NA())</f>
        <v>#N/A</v>
      </c>
      <c r="BD97" s="527" t="e">
        <f ca="1">+IF(AND(ISNUMBER(OFFSET('Hygiene Data'!$E$7,0,10*ROW('Hygiene Data'!E91))),'Data Summary'!DS97="Yes"),OFFSET('Hygiene Data'!$E$7,0,10*ROW('Hygiene Data'!E91)),NA())</f>
        <v>#N/A</v>
      </c>
      <c r="BE97" s="527" t="e">
        <f ca="1">+IF(AND(ISNUMBER(OFFSET('Hygiene Data'!$E$9,0,10*ROW('Hygiene Data'!E91))),'Data Summary'!DT97="Yes"),OFFSET('Hygiene Data'!$E$9,0,10*ROW('Hygiene Data'!E91)),NA())</f>
        <v>#N/A</v>
      </c>
      <c r="BF97" s="527" t="e">
        <f ca="1">+IF(AND(ISNUMBER(OFFSET('Hygiene Data'!$F$5,0,10*ROW('Hygiene Data'!F91))),'Data Summary'!DU97="Yes"),OFFSET('Hygiene Data'!$F$5,0,10*ROW('Hygiene Data'!F91)),NA())</f>
        <v>#N/A</v>
      </c>
      <c r="BG97" s="527" t="e">
        <f ca="1">+IF(AND(ISNUMBER(OFFSET('Hygiene Data'!$F$7,0,10*ROW('Hygiene Data'!F91))),'Data Summary'!DV97="Yes"),OFFSET('Hygiene Data'!$F$7,0,10*ROW('Hygiene Data'!F91)),NA())</f>
        <v>#N/A</v>
      </c>
      <c r="BH97" s="527" t="e">
        <f ca="1">+IF(AND(ISNUMBER(OFFSET('Hygiene Data'!$F$9,0,10*ROW('Hygiene Data'!F91))),'Data Summary'!DW97="Yes"),OFFSET('Hygiene Data'!$F$9,0,10*ROW('Hygiene Data'!F91)),NA())</f>
        <v>#N/A</v>
      </c>
      <c r="BI97" s="527" t="e">
        <f ca="1">+IF(AND(ISNUMBER(OFFSET('Hygiene Data'!$G$5,0,10*ROW('Hygiene Data'!G91))),'Data Summary'!DX97="Yes"),OFFSET('Hygiene Data'!$G$5,0,10*ROW('Hygiene Data'!G91)),NA())</f>
        <v>#N/A</v>
      </c>
      <c r="BJ97" s="527" t="e">
        <f ca="1">+IF(AND(ISNUMBER(OFFSET('Hygiene Data'!$G$7,0,10*ROW('Hygiene Data'!G91))),'Data Summary'!DY97="Yes"),OFFSET('Hygiene Data'!$G$7,0,10*ROW('Hygiene Data'!G91)),NA())</f>
        <v>#N/A</v>
      </c>
      <c r="BK97" s="527" t="e">
        <f ca="1">+IF(AND(ISNUMBER(OFFSET('Hygiene Data'!$G$9,0,10*ROW('Hygiene Data'!G91))),'Data Summary'!DZ97="Yes"),OFFSET('Hygiene Data'!$G$9,0,10*ROW('Hygiene Data'!G91)),NA())</f>
        <v>#N/A</v>
      </c>
      <c r="BL97" s="527" t="e">
        <f ca="1">+IF(AND(ISNUMBER(OFFSET('Hygiene Data'!$H$5,0,10*ROW('Hygiene Data'!H91))),'Data Summary'!EA97="Yes"),OFFSET('Hygiene Data'!$H$5,0,10*ROW('Hygiene Data'!H91)),NA())</f>
        <v>#N/A</v>
      </c>
      <c r="BM97" s="527" t="e">
        <f ca="1">+IF(AND(ISNUMBER(OFFSET('Hygiene Data'!$H$7,0,10*ROW('Hygiene Data'!H91))),'Data Summary'!EB97="Yes"),OFFSET('Hygiene Data'!$H$7,0,10*ROW('Hygiene Data'!H91)),NA())</f>
        <v>#N/A</v>
      </c>
      <c r="BN97" s="527" t="e">
        <f ca="1">+IF(AND(ISNUMBER(OFFSET('Hygiene Data'!$H$9,0,10*ROW('Hygiene Data'!H91))),'Data Summary'!EC97="Yes"),OFFSET('Hygiene Data'!$H$9,0,10*ROW('Hygiene Data'!H91)),NA())</f>
        <v>#N/A</v>
      </c>
      <c r="BO97" s="527" t="e">
        <f ca="1">+IF(AND(ISNUMBER(OFFSET('Hygiene Data'!$I$5,0,10*ROW('Hygiene Data'!I91))),'Data Summary'!ED97="Yes"),OFFSET('Hygiene Data'!$I$5,0,10*ROW('Hygiene Data'!I91)),NA())</f>
        <v>#N/A</v>
      </c>
      <c r="BP97" s="527" t="e">
        <f ca="1">+IF(AND(ISNUMBER(OFFSET('Hygiene Data'!$I$7,0,10*ROW('Hygiene Data'!I91))),'Data Summary'!EE97="Yes"),OFFSET('Hygiene Data'!$I$7,0,10*ROW('Hygiene Data'!I91)),NA())</f>
        <v>#N/A</v>
      </c>
      <c r="BQ97" s="527" t="e">
        <f ca="1">+IF(AND(ISNUMBER(OFFSET('Hygiene Data'!$I$9,0,10*ROW('Hygiene Data'!I91))),'Data Summary'!EF97="Yes"),OFFSET('Hygiene Data'!$I$9,0,10*ROW('Hygiene Data'!I91)),NA())</f>
        <v>#N/A</v>
      </c>
    </row>
    <row r="98" spans="1:69" x14ac:dyDescent="0.25">
      <c r="A98" s="523" t="e">
        <f ca="1">+RIGHT('Data Summary'!A98,LEN('Data Summary'!A98)-9)</f>
        <v>#VALUE!</v>
      </c>
      <c r="B98" s="497" t="str">
        <f ca="1">+IF(ISTEXT('Data Summary'!B98),'Data Summary'!B98,"")</f>
        <v/>
      </c>
      <c r="C98" s="524" t="e">
        <f ca="1">+VALUE('Data Summary'!C98)</f>
        <v>#VALUE!</v>
      </c>
      <c r="D98" s="525" t="e">
        <f ca="1">+IF(AND(ISNUMBER(OFFSET('Water Data'!$D$4,0,10*ROW('Water Data'!D92))),'Data Summary'!BS98="Yes"),100-OFFSET('Water Data'!$D$4,0,10*ROW('Water Data'!D92)),NA())</f>
        <v>#N/A</v>
      </c>
      <c r="E98" s="525" t="e">
        <f ca="1">+IF(AND(ISNUMBER(OFFSET('Water Data'!$D$6,0,10*ROW('Water Data'!D92))),'Data Summary'!BT98="Yes"),OFFSET('Water Data'!$D$6,0,10*ROW('Water Data'!D92)),NA())</f>
        <v>#N/A</v>
      </c>
      <c r="F98" s="525" t="e">
        <f ca="1">+IF(AND(ISNUMBER(OFFSET('Water Data'!$D$9,0,10*ROW('Water Data'!D92))),'Data Summary'!BU98="Yes"),OFFSET('Water Data'!$D$9,0,10*ROW('Water Data'!D92)),NA())</f>
        <v>#N/A</v>
      </c>
      <c r="G98" s="525" t="e">
        <f ca="1">+IF(AND(ISNUMBER(OFFSET('Water Data'!$E$4,0,10*ROW('Water Data'!E92))),'Data Summary'!BV98="Yes"),100-OFFSET('Water Data'!$E$4,0,10*ROW('Water Data'!E92)),NA())</f>
        <v>#N/A</v>
      </c>
      <c r="H98" s="525" t="e">
        <f ca="1">+IF(AND(ISNUMBER(OFFSET('Water Data'!$E$6,0,10*ROW('Water Data'!E92))),'Data Summary'!BW98="Yes"),OFFSET('Water Data'!$E$6,0,10*ROW('Water Data'!E92)),NA())</f>
        <v>#N/A</v>
      </c>
      <c r="I98" s="525" t="e">
        <f ca="1">+IF(AND(ISNUMBER(OFFSET('Water Data'!$E$9,0,10*ROW('Water Data'!E92))),'Data Summary'!BX98="Yes"),OFFSET('Water Data'!$E$9,0,10*ROW('Water Data'!E92)),NA())</f>
        <v>#N/A</v>
      </c>
      <c r="J98" s="525" t="e">
        <f ca="1">+IF(AND(ISNUMBER(OFFSET('Water Data'!$F$4,0,10*ROW('Water Data'!F92))),'Data Summary'!BY98="Yes"),100-OFFSET('Water Data'!$F$4,0,10*ROW('Water Data'!F92)),NA())</f>
        <v>#N/A</v>
      </c>
      <c r="K98" s="525" t="e">
        <f ca="1">+IF(AND(ISNUMBER(OFFSET('Water Data'!$F$6,0,10*ROW('Water Data'!F92))),'Data Summary'!BZ98="Yes"),OFFSET('Water Data'!$F$6,0,10*ROW('Water Data'!F92)),NA())</f>
        <v>#N/A</v>
      </c>
      <c r="L98" s="525" t="e">
        <f ca="1">+IF(AND(ISNUMBER(OFFSET('Water Data'!$F$9,0,10*ROW('Water Data'!F92))),'Data Summary'!CA98="Yes"),OFFSET('Water Data'!$F$9,0,10*ROW('Water Data'!F92)),NA())</f>
        <v>#N/A</v>
      </c>
      <c r="M98" s="525" t="e">
        <f ca="1">+IF(AND(ISNUMBER(OFFSET('Water Data'!$G$4,0,10*ROW('Water Data'!G92))),'Data Summary'!CB98="Yes"),100-OFFSET('Water Data'!$G$4,0,10*ROW('Water Data'!G92)),NA())</f>
        <v>#N/A</v>
      </c>
      <c r="N98" s="525" t="e">
        <f ca="1">+IF(AND(ISNUMBER(OFFSET('Water Data'!$G$6,0,10*ROW('Water Data'!G92))),'Data Summary'!CC98="Yes"),OFFSET('Water Data'!$G$6,0,10*ROW('Water Data'!G92)),NA())</f>
        <v>#N/A</v>
      </c>
      <c r="O98" s="525" t="e">
        <f ca="1">+IF(AND(ISNUMBER(OFFSET('Water Data'!$G$9,0,10*ROW('Water Data'!G92))),'Data Summary'!CD98="Yes"),OFFSET('Water Data'!$G$9,0,10*ROW('Water Data'!G92)),NA())</f>
        <v>#N/A</v>
      </c>
      <c r="P98" s="525" t="e">
        <f ca="1">+IF(AND(ISNUMBER(OFFSET('Water Data'!$H$4,0,10*ROW('Water Data'!H92))),'Data Summary'!CE98="Yes"),100-OFFSET('Water Data'!$H$4,0,10*ROW('Water Data'!H92)),NA())</f>
        <v>#N/A</v>
      </c>
      <c r="Q98" s="525" t="e">
        <f ca="1">+IF(AND(ISNUMBER(OFFSET('Water Data'!$H$6,0,10*ROW('Water Data'!H92))),'Data Summary'!CF98="Yes"),OFFSET('Water Data'!$H$6,0,10*ROW('Water Data'!H92)),NA())</f>
        <v>#N/A</v>
      </c>
      <c r="R98" s="525" t="e">
        <f ca="1">+IF(AND(ISNUMBER(OFFSET('Water Data'!$H$9,0,10*ROW('Water Data'!H92))),'Data Summary'!CG98="Yes"),OFFSET('Water Data'!$H$9,0,10*ROW('Water Data'!H92)),NA())</f>
        <v>#N/A</v>
      </c>
      <c r="S98" s="525" t="e">
        <f ca="1">+IF(AND(ISNUMBER(OFFSET('Water Data'!$I$4,0,10*ROW('Water Data'!I92))),'Data Summary'!CH98="Yes"),100-OFFSET('Water Data'!$I$4,0,10*ROW('Water Data'!I92)),NA())</f>
        <v>#N/A</v>
      </c>
      <c r="T98" s="525" t="e">
        <f ca="1">+IF(AND(ISNUMBER(OFFSET('Water Data'!$I$6,0,10*ROW('Water Data'!I92))),'Data Summary'!CI98="Yes"),OFFSET('Water Data'!$I$6,0,10*ROW('Water Data'!I92)),NA())</f>
        <v>#N/A</v>
      </c>
      <c r="U98" s="525" t="e">
        <f ca="1">+IF(AND(ISNUMBER(OFFSET('Water Data'!$I$9,0,10*ROW('Water Data'!I92))),'Data Summary'!CJ98="Yes"),OFFSET('Water Data'!$I$9,0,10*ROW('Water Data'!I92)),NA())</f>
        <v>#N/A</v>
      </c>
      <c r="V98" s="526" t="e">
        <f ca="1">+IF(AND(ISNUMBER(OFFSET('Sanitation Data'!$D$4,0,10*ROW('Sanitation Data'!D92))),'Data Summary'!CK98="Yes"),100-OFFSET('Sanitation Data'!$D$4,0,10*ROW('Sanitation Data'!D92)),NA())</f>
        <v>#N/A</v>
      </c>
      <c r="W98" s="526" t="e">
        <f ca="1">+IF(AND(ISNUMBER(OFFSET('Sanitation Data'!$D$6,0,10*ROW('Sanitation Data'!D92))),'Data Summary'!CL98="Yes"),OFFSET('Sanitation Data'!$D$6,0,10*ROW('Sanitation Data'!D92)),NA())</f>
        <v>#N/A</v>
      </c>
      <c r="X98" s="526" t="e">
        <f ca="1">+IF(AND(ISNUMBER(OFFSET('Sanitation Data'!$D$10,0,10*ROW('Sanitation Data'!D92))),'Data Summary'!CM98="Yes"),OFFSET('Sanitation Data'!$D$10,0,10*ROW('Sanitation Data'!D92)),NA())</f>
        <v>#N/A</v>
      </c>
      <c r="Y98" s="526" t="e">
        <f ca="1">+IF(AND(ISNUMBER(OFFSET('Sanitation Data'!$D$11,0,10*ROW('Sanitation Data'!D92))),'Data Summary'!CN98="Yes"),OFFSET('Sanitation Data'!$D$11,0,10*ROW('Sanitation Data'!D92)),NA())</f>
        <v>#N/A</v>
      </c>
      <c r="Z98" s="526" t="e">
        <f ca="1">+IF(AND(ISNUMBER(OFFSET('Sanitation Data'!$D$12,0,10*ROW('Sanitation Data'!D92))),'Data Summary'!CO98="Yes"),OFFSET('Sanitation Data'!$D$12,0,10*ROW('Sanitation Data'!D92)),NA())</f>
        <v>#N/A</v>
      </c>
      <c r="AA98" s="526" t="e">
        <f ca="1">+IF(AND(ISNUMBER(OFFSET('Sanitation Data'!$E$4,0,10*ROW('Sanitation Data'!E92))),'Data Summary'!CP98="Yes"),100-OFFSET('Sanitation Data'!$E$4,0,10*ROW('Sanitation Data'!E92)),NA())</f>
        <v>#N/A</v>
      </c>
      <c r="AB98" s="526" t="e">
        <f ca="1">+IF(AND(ISNUMBER(OFFSET('Sanitation Data'!$E$6,0,10*ROW('Sanitation Data'!E92))),'Data Summary'!CQ98="Yes"),OFFSET('Sanitation Data'!$E$6,0,10*ROW('Sanitation Data'!E92)),NA())</f>
        <v>#N/A</v>
      </c>
      <c r="AC98" s="526" t="e">
        <f ca="1">+IF(AND(ISNUMBER(OFFSET('Sanitation Data'!$E$10,0,10*ROW('Sanitation Data'!E92))),'Data Summary'!CR98="Yes"),OFFSET('Sanitation Data'!$E$10,0,10*ROW('Sanitation Data'!E92)),NA())</f>
        <v>#N/A</v>
      </c>
      <c r="AD98" s="526" t="e">
        <f ca="1">+IF(AND(ISNUMBER(OFFSET('Sanitation Data'!$E$11,0,10*ROW('Sanitation Data'!E92))),'Data Summary'!CS98="Yes"),OFFSET('Sanitation Data'!$E$11,0,10*ROW('Sanitation Data'!E92)),NA())</f>
        <v>#N/A</v>
      </c>
      <c r="AE98" s="526" t="e">
        <f ca="1">+IF(AND(ISNUMBER(OFFSET('Sanitation Data'!$E$12,0,10*ROW('Sanitation Data'!E92))),'Data Summary'!CT98="Yes"),OFFSET('Sanitation Data'!$E$12,0,10*ROW('Sanitation Data'!E92)),NA())</f>
        <v>#N/A</v>
      </c>
      <c r="AF98" s="526" t="e">
        <f ca="1">+IF(AND(ISNUMBER(OFFSET('Sanitation Data'!$F$4,0,10*ROW('Sanitation Data'!F92))),'Data Summary'!CU98="Yes"),100-OFFSET('Sanitation Data'!$F$4,0,10*ROW('Sanitation Data'!F92)),NA())</f>
        <v>#N/A</v>
      </c>
      <c r="AG98" s="526" t="e">
        <f ca="1">+IF(AND(ISNUMBER(OFFSET('Sanitation Data'!$F$6,0,10*ROW('Sanitation Data'!F92))),'Data Summary'!CV98="Yes"),OFFSET('Sanitation Data'!$F$6,0,10*ROW('Sanitation Data'!F92)),NA())</f>
        <v>#N/A</v>
      </c>
      <c r="AH98" s="526" t="e">
        <f ca="1">+IF(AND(ISNUMBER(OFFSET('Sanitation Data'!$F$10,0,10*ROW('Sanitation Data'!F92))),'Data Summary'!CW98="Yes"),OFFSET('Sanitation Data'!$F$10,0,10*ROW('Sanitation Data'!F92)),NA())</f>
        <v>#N/A</v>
      </c>
      <c r="AI98" s="526" t="e">
        <f ca="1">+IF(AND(ISNUMBER(OFFSET('Sanitation Data'!$F$11,0,10*ROW('Sanitation Data'!F92))),'Data Summary'!CX98="Yes"),OFFSET('Sanitation Data'!$F$11,0,10*ROW('Sanitation Data'!F92)),NA())</f>
        <v>#N/A</v>
      </c>
      <c r="AJ98" s="526" t="e">
        <f ca="1">+IF(AND(ISNUMBER(OFFSET('Sanitation Data'!$F$12,0,10*ROW('Sanitation Data'!F92))),'Data Summary'!CY98="Yes"),OFFSET('Sanitation Data'!$F$12,0,10*ROW('Sanitation Data'!F92)),NA())</f>
        <v>#N/A</v>
      </c>
      <c r="AK98" s="526" t="e">
        <f ca="1">+IF(AND(ISNUMBER(OFFSET('Sanitation Data'!$G$4,0,10*ROW('Sanitation Data'!G92))),'Data Summary'!CZ98="Yes"),100-OFFSET('Sanitation Data'!$G$4,0,10*ROW('Sanitation Data'!G92)),NA())</f>
        <v>#N/A</v>
      </c>
      <c r="AL98" s="526" t="e">
        <f ca="1">+IF(AND(ISNUMBER(OFFSET('Sanitation Data'!$G$6,0,10*ROW('Sanitation Data'!G92))),'Data Summary'!DA98="Yes"),OFFSET('Sanitation Data'!$G$6,0,10*ROW('Sanitation Data'!G92)),NA())</f>
        <v>#N/A</v>
      </c>
      <c r="AM98" s="526" t="e">
        <f ca="1">+IF(AND(ISNUMBER(OFFSET('Sanitation Data'!$G$10,0,10*ROW('Sanitation Data'!G92))),'Data Summary'!DB98="Yes"),OFFSET('Sanitation Data'!$G$10,0,10*ROW('Sanitation Data'!G92)),NA())</f>
        <v>#N/A</v>
      </c>
      <c r="AN98" s="526" t="e">
        <f ca="1">+IF(AND(ISNUMBER(OFFSET('Sanitation Data'!$G$11,0,10*ROW('Sanitation Data'!G92))),'Data Summary'!DC98="Yes"),OFFSET('Sanitation Data'!$G$11,0,10*ROW('Sanitation Data'!G92)),NA())</f>
        <v>#N/A</v>
      </c>
      <c r="AO98" s="526" t="e">
        <f ca="1">+IF(AND(ISNUMBER(OFFSET('Sanitation Data'!$G$12,0,10*ROW('Sanitation Data'!G92))),'Data Summary'!DD98="Yes"),OFFSET('Sanitation Data'!$G$12,0,10*ROW('Sanitation Data'!G92)),NA())</f>
        <v>#N/A</v>
      </c>
      <c r="AP98" s="526" t="e">
        <f ca="1">+IF(AND(ISNUMBER(OFFSET('Sanitation Data'!$H$4,0,10*ROW('Sanitation Data'!H92))),'Data Summary'!DE98="Yes"),100-OFFSET('Sanitation Data'!$H$4,0,10*ROW('Sanitation Data'!H92)),NA())</f>
        <v>#N/A</v>
      </c>
      <c r="AQ98" s="526" t="e">
        <f ca="1">+IF(AND(ISNUMBER(OFFSET('Sanitation Data'!$H$6,0,10*ROW('Sanitation Data'!H92))),'Data Summary'!DF98="Yes"),OFFSET('Sanitation Data'!$H$6,0,10*ROW('Sanitation Data'!H92)),NA())</f>
        <v>#N/A</v>
      </c>
      <c r="AR98" s="526" t="e">
        <f ca="1">+IF(AND(ISNUMBER(OFFSET('Sanitation Data'!$H$10,0,10*ROW('Sanitation Data'!H92))),'Data Summary'!DG98="Yes"),OFFSET('Sanitation Data'!$H$10,0,10*ROW('Sanitation Data'!H92)),NA())</f>
        <v>#N/A</v>
      </c>
      <c r="AS98" s="526" t="e">
        <f ca="1">+IF(AND(ISNUMBER(OFFSET('Sanitation Data'!$H$11,0,10*ROW('Sanitation Data'!H92))),'Data Summary'!DH98="Yes"),OFFSET('Sanitation Data'!$H$11,0,10*ROW('Sanitation Data'!H92)),NA())</f>
        <v>#N/A</v>
      </c>
      <c r="AT98" s="526" t="e">
        <f ca="1">+IF(AND(ISNUMBER(OFFSET('Sanitation Data'!$H$12,0,10*ROW('Sanitation Data'!H92))),'Data Summary'!DI98="Yes"),OFFSET('Sanitation Data'!$H$12,0,10*ROW('Sanitation Data'!H92)),NA())</f>
        <v>#N/A</v>
      </c>
      <c r="AU98" s="526" t="e">
        <f ca="1">+IF(AND(ISNUMBER(OFFSET('Sanitation Data'!$I$4,0,10*ROW('Sanitation Data'!I92))),'Data Summary'!DJ98="Yes"),100-OFFSET('Sanitation Data'!$I$4,0,10*ROW('Sanitation Data'!I92)),NA())</f>
        <v>#N/A</v>
      </c>
      <c r="AV98" s="526" t="e">
        <f ca="1">+IF(AND(ISNUMBER(OFFSET('Sanitation Data'!$I$6,0,10*ROW('Sanitation Data'!I92))),'Data Summary'!DK98="Yes"),OFFSET('Sanitation Data'!$I$6,0,10*ROW('Sanitation Data'!I92)),NA())</f>
        <v>#N/A</v>
      </c>
      <c r="AW98" s="526" t="e">
        <f ca="1">+IF(AND(ISNUMBER(OFFSET('Sanitation Data'!$I$10,0,10*ROW('Sanitation Data'!I92))),'Data Summary'!DL98="Yes"),OFFSET('Sanitation Data'!$I$10,0,10*ROW('Sanitation Data'!I92)),NA())</f>
        <v>#N/A</v>
      </c>
      <c r="AX98" s="526" t="e">
        <f ca="1">+IF(AND(ISNUMBER(OFFSET('Sanitation Data'!$I$11,0,10*ROW('Sanitation Data'!I92))),'Data Summary'!DM98="Yes"),OFFSET('Sanitation Data'!$I$11,0,10*ROW('Sanitation Data'!I92)),NA())</f>
        <v>#N/A</v>
      </c>
      <c r="AY98" s="526" t="e">
        <f ca="1">+IF(AND(ISNUMBER(OFFSET('Sanitation Data'!$I$12,0,10*ROW('Sanitation Data'!I92))),'Data Summary'!DN98="Yes"),OFFSET('Sanitation Data'!$I$12,0,10*ROW('Sanitation Data'!I92)),NA())</f>
        <v>#N/A</v>
      </c>
      <c r="AZ98" s="527" t="e">
        <f ca="1">+IF(AND(ISNUMBER(OFFSET('Hygiene Data'!$D$5,0,10*ROW('Hygiene Data'!D92))),'Data Summary'!DO98="Yes"),OFFSET('Hygiene Data'!$D$5,0,10*ROW('Hygiene Data'!D92)),NA())</f>
        <v>#N/A</v>
      </c>
      <c r="BA98" s="527" t="e">
        <f ca="1">+IF(AND(ISNUMBER(OFFSET('Hygiene Data'!$D$7,0,10*ROW('Hygiene Data'!D92))),'Data Summary'!DP98="Yes"),OFFSET('Hygiene Data'!$D$7,0,10*ROW('Hygiene Data'!D92)),NA())</f>
        <v>#N/A</v>
      </c>
      <c r="BB98" s="527" t="e">
        <f ca="1">+IF(AND(ISNUMBER(OFFSET('Hygiene Data'!$D$9,0,10*ROW('Hygiene Data'!D92))),'Data Summary'!DQ98="Yes"),OFFSET('Hygiene Data'!$D$9,0,10*ROW('Hygiene Data'!D92)),NA())</f>
        <v>#N/A</v>
      </c>
      <c r="BC98" s="527" t="e">
        <f ca="1">+IF(AND(ISNUMBER(OFFSET('Hygiene Data'!$E$5,0,10*ROW('Hygiene Data'!E92))),'Data Summary'!DR98="Yes"),OFFSET('Hygiene Data'!$E$5,0,10*ROW('Hygiene Data'!E92)),NA())</f>
        <v>#N/A</v>
      </c>
      <c r="BD98" s="527" t="e">
        <f ca="1">+IF(AND(ISNUMBER(OFFSET('Hygiene Data'!$E$7,0,10*ROW('Hygiene Data'!E92))),'Data Summary'!DS98="Yes"),OFFSET('Hygiene Data'!$E$7,0,10*ROW('Hygiene Data'!E92)),NA())</f>
        <v>#N/A</v>
      </c>
      <c r="BE98" s="527" t="e">
        <f ca="1">+IF(AND(ISNUMBER(OFFSET('Hygiene Data'!$E$9,0,10*ROW('Hygiene Data'!E92))),'Data Summary'!DT98="Yes"),OFFSET('Hygiene Data'!$E$9,0,10*ROW('Hygiene Data'!E92)),NA())</f>
        <v>#N/A</v>
      </c>
      <c r="BF98" s="527" t="e">
        <f ca="1">+IF(AND(ISNUMBER(OFFSET('Hygiene Data'!$F$5,0,10*ROW('Hygiene Data'!F92))),'Data Summary'!DU98="Yes"),OFFSET('Hygiene Data'!$F$5,0,10*ROW('Hygiene Data'!F92)),NA())</f>
        <v>#N/A</v>
      </c>
      <c r="BG98" s="527" t="e">
        <f ca="1">+IF(AND(ISNUMBER(OFFSET('Hygiene Data'!$F$7,0,10*ROW('Hygiene Data'!F92))),'Data Summary'!DV98="Yes"),OFFSET('Hygiene Data'!$F$7,0,10*ROW('Hygiene Data'!F92)),NA())</f>
        <v>#N/A</v>
      </c>
      <c r="BH98" s="527" t="e">
        <f ca="1">+IF(AND(ISNUMBER(OFFSET('Hygiene Data'!$F$9,0,10*ROW('Hygiene Data'!F92))),'Data Summary'!DW98="Yes"),OFFSET('Hygiene Data'!$F$9,0,10*ROW('Hygiene Data'!F92)),NA())</f>
        <v>#N/A</v>
      </c>
      <c r="BI98" s="527" t="e">
        <f ca="1">+IF(AND(ISNUMBER(OFFSET('Hygiene Data'!$G$5,0,10*ROW('Hygiene Data'!G92))),'Data Summary'!DX98="Yes"),OFFSET('Hygiene Data'!$G$5,0,10*ROW('Hygiene Data'!G92)),NA())</f>
        <v>#N/A</v>
      </c>
      <c r="BJ98" s="527" t="e">
        <f ca="1">+IF(AND(ISNUMBER(OFFSET('Hygiene Data'!$G$7,0,10*ROW('Hygiene Data'!G92))),'Data Summary'!DY98="Yes"),OFFSET('Hygiene Data'!$G$7,0,10*ROW('Hygiene Data'!G92)),NA())</f>
        <v>#N/A</v>
      </c>
      <c r="BK98" s="527" t="e">
        <f ca="1">+IF(AND(ISNUMBER(OFFSET('Hygiene Data'!$G$9,0,10*ROW('Hygiene Data'!G92))),'Data Summary'!DZ98="Yes"),OFFSET('Hygiene Data'!$G$9,0,10*ROW('Hygiene Data'!G92)),NA())</f>
        <v>#N/A</v>
      </c>
      <c r="BL98" s="527" t="e">
        <f ca="1">+IF(AND(ISNUMBER(OFFSET('Hygiene Data'!$H$5,0,10*ROW('Hygiene Data'!H92))),'Data Summary'!EA98="Yes"),OFFSET('Hygiene Data'!$H$5,0,10*ROW('Hygiene Data'!H92)),NA())</f>
        <v>#N/A</v>
      </c>
      <c r="BM98" s="527" t="e">
        <f ca="1">+IF(AND(ISNUMBER(OFFSET('Hygiene Data'!$H$7,0,10*ROW('Hygiene Data'!H92))),'Data Summary'!EB98="Yes"),OFFSET('Hygiene Data'!$H$7,0,10*ROW('Hygiene Data'!H92)),NA())</f>
        <v>#N/A</v>
      </c>
      <c r="BN98" s="527" t="e">
        <f ca="1">+IF(AND(ISNUMBER(OFFSET('Hygiene Data'!$H$9,0,10*ROW('Hygiene Data'!H92))),'Data Summary'!EC98="Yes"),OFFSET('Hygiene Data'!$H$9,0,10*ROW('Hygiene Data'!H92)),NA())</f>
        <v>#N/A</v>
      </c>
      <c r="BO98" s="527" t="e">
        <f ca="1">+IF(AND(ISNUMBER(OFFSET('Hygiene Data'!$I$5,0,10*ROW('Hygiene Data'!I92))),'Data Summary'!ED98="Yes"),OFFSET('Hygiene Data'!$I$5,0,10*ROW('Hygiene Data'!I92)),NA())</f>
        <v>#N/A</v>
      </c>
      <c r="BP98" s="527" t="e">
        <f ca="1">+IF(AND(ISNUMBER(OFFSET('Hygiene Data'!$I$7,0,10*ROW('Hygiene Data'!I92))),'Data Summary'!EE98="Yes"),OFFSET('Hygiene Data'!$I$7,0,10*ROW('Hygiene Data'!I92)),NA())</f>
        <v>#N/A</v>
      </c>
      <c r="BQ98" s="527" t="e">
        <f ca="1">+IF(AND(ISNUMBER(OFFSET('Hygiene Data'!$I$9,0,10*ROW('Hygiene Data'!I92))),'Data Summary'!EF98="Yes"),OFFSET('Hygiene Data'!$I$9,0,10*ROW('Hygiene Data'!I92)),NA())</f>
        <v>#N/A</v>
      </c>
    </row>
    <row r="99" spans="1:69" x14ac:dyDescent="0.25">
      <c r="A99" s="523" t="e">
        <f ca="1">+RIGHT('Data Summary'!A99,LEN('Data Summary'!A99)-9)</f>
        <v>#VALUE!</v>
      </c>
      <c r="B99" s="497" t="str">
        <f ca="1">+IF(ISTEXT('Data Summary'!B99),'Data Summary'!B99,"")</f>
        <v/>
      </c>
      <c r="C99" s="524" t="e">
        <f ca="1">+VALUE('Data Summary'!C99)</f>
        <v>#VALUE!</v>
      </c>
      <c r="D99" s="525" t="e">
        <f ca="1">+IF(AND(ISNUMBER(OFFSET('Water Data'!$D$4,0,10*ROW('Water Data'!D93))),'Data Summary'!BS99="Yes"),100-OFFSET('Water Data'!$D$4,0,10*ROW('Water Data'!D93)),NA())</f>
        <v>#N/A</v>
      </c>
      <c r="E99" s="525" t="e">
        <f ca="1">+IF(AND(ISNUMBER(OFFSET('Water Data'!$D$6,0,10*ROW('Water Data'!D93))),'Data Summary'!BT99="Yes"),OFFSET('Water Data'!$D$6,0,10*ROW('Water Data'!D93)),NA())</f>
        <v>#N/A</v>
      </c>
      <c r="F99" s="525" t="e">
        <f ca="1">+IF(AND(ISNUMBER(OFFSET('Water Data'!$D$9,0,10*ROW('Water Data'!D93))),'Data Summary'!BU99="Yes"),OFFSET('Water Data'!$D$9,0,10*ROW('Water Data'!D93)),NA())</f>
        <v>#N/A</v>
      </c>
      <c r="G99" s="525" t="e">
        <f ca="1">+IF(AND(ISNUMBER(OFFSET('Water Data'!$E$4,0,10*ROW('Water Data'!E93))),'Data Summary'!BV99="Yes"),100-OFFSET('Water Data'!$E$4,0,10*ROW('Water Data'!E93)),NA())</f>
        <v>#N/A</v>
      </c>
      <c r="H99" s="525" t="e">
        <f ca="1">+IF(AND(ISNUMBER(OFFSET('Water Data'!$E$6,0,10*ROW('Water Data'!E93))),'Data Summary'!BW99="Yes"),OFFSET('Water Data'!$E$6,0,10*ROW('Water Data'!E93)),NA())</f>
        <v>#N/A</v>
      </c>
      <c r="I99" s="525" t="e">
        <f ca="1">+IF(AND(ISNUMBER(OFFSET('Water Data'!$E$9,0,10*ROW('Water Data'!E93))),'Data Summary'!BX99="Yes"),OFFSET('Water Data'!$E$9,0,10*ROW('Water Data'!E93)),NA())</f>
        <v>#N/A</v>
      </c>
      <c r="J99" s="525" t="e">
        <f ca="1">+IF(AND(ISNUMBER(OFFSET('Water Data'!$F$4,0,10*ROW('Water Data'!F93))),'Data Summary'!BY99="Yes"),100-OFFSET('Water Data'!$F$4,0,10*ROW('Water Data'!F93)),NA())</f>
        <v>#N/A</v>
      </c>
      <c r="K99" s="525" t="e">
        <f ca="1">+IF(AND(ISNUMBER(OFFSET('Water Data'!$F$6,0,10*ROW('Water Data'!F93))),'Data Summary'!BZ99="Yes"),OFFSET('Water Data'!$F$6,0,10*ROW('Water Data'!F93)),NA())</f>
        <v>#N/A</v>
      </c>
      <c r="L99" s="525" t="e">
        <f ca="1">+IF(AND(ISNUMBER(OFFSET('Water Data'!$F$9,0,10*ROW('Water Data'!F93))),'Data Summary'!CA99="Yes"),OFFSET('Water Data'!$F$9,0,10*ROW('Water Data'!F93)),NA())</f>
        <v>#N/A</v>
      </c>
      <c r="M99" s="525" t="e">
        <f ca="1">+IF(AND(ISNUMBER(OFFSET('Water Data'!$G$4,0,10*ROW('Water Data'!G93))),'Data Summary'!CB99="Yes"),100-OFFSET('Water Data'!$G$4,0,10*ROW('Water Data'!G93)),NA())</f>
        <v>#N/A</v>
      </c>
      <c r="N99" s="525" t="e">
        <f ca="1">+IF(AND(ISNUMBER(OFFSET('Water Data'!$G$6,0,10*ROW('Water Data'!G93))),'Data Summary'!CC99="Yes"),OFFSET('Water Data'!$G$6,0,10*ROW('Water Data'!G93)),NA())</f>
        <v>#N/A</v>
      </c>
      <c r="O99" s="525" t="e">
        <f ca="1">+IF(AND(ISNUMBER(OFFSET('Water Data'!$G$9,0,10*ROW('Water Data'!G93))),'Data Summary'!CD99="Yes"),OFFSET('Water Data'!$G$9,0,10*ROW('Water Data'!G93)),NA())</f>
        <v>#N/A</v>
      </c>
      <c r="P99" s="525" t="e">
        <f ca="1">+IF(AND(ISNUMBER(OFFSET('Water Data'!$H$4,0,10*ROW('Water Data'!H93))),'Data Summary'!CE99="Yes"),100-OFFSET('Water Data'!$H$4,0,10*ROW('Water Data'!H93)),NA())</f>
        <v>#N/A</v>
      </c>
      <c r="Q99" s="525" t="e">
        <f ca="1">+IF(AND(ISNUMBER(OFFSET('Water Data'!$H$6,0,10*ROW('Water Data'!H93))),'Data Summary'!CF99="Yes"),OFFSET('Water Data'!$H$6,0,10*ROW('Water Data'!H93)),NA())</f>
        <v>#N/A</v>
      </c>
      <c r="R99" s="525" t="e">
        <f ca="1">+IF(AND(ISNUMBER(OFFSET('Water Data'!$H$9,0,10*ROW('Water Data'!H93))),'Data Summary'!CG99="Yes"),OFFSET('Water Data'!$H$9,0,10*ROW('Water Data'!H93)),NA())</f>
        <v>#N/A</v>
      </c>
      <c r="S99" s="525" t="e">
        <f ca="1">+IF(AND(ISNUMBER(OFFSET('Water Data'!$I$4,0,10*ROW('Water Data'!I93))),'Data Summary'!CH99="Yes"),100-OFFSET('Water Data'!$I$4,0,10*ROW('Water Data'!I93)),NA())</f>
        <v>#N/A</v>
      </c>
      <c r="T99" s="525" t="e">
        <f ca="1">+IF(AND(ISNUMBER(OFFSET('Water Data'!$I$6,0,10*ROW('Water Data'!I93))),'Data Summary'!CI99="Yes"),OFFSET('Water Data'!$I$6,0,10*ROW('Water Data'!I93)),NA())</f>
        <v>#N/A</v>
      </c>
      <c r="U99" s="525" t="e">
        <f ca="1">+IF(AND(ISNUMBER(OFFSET('Water Data'!$I$9,0,10*ROW('Water Data'!I93))),'Data Summary'!CJ99="Yes"),OFFSET('Water Data'!$I$9,0,10*ROW('Water Data'!I93)),NA())</f>
        <v>#N/A</v>
      </c>
      <c r="V99" s="526" t="e">
        <f ca="1">+IF(AND(ISNUMBER(OFFSET('Sanitation Data'!$D$4,0,10*ROW('Sanitation Data'!D93))),'Data Summary'!CK99="Yes"),100-OFFSET('Sanitation Data'!$D$4,0,10*ROW('Sanitation Data'!D93)),NA())</f>
        <v>#N/A</v>
      </c>
      <c r="W99" s="526" t="e">
        <f ca="1">+IF(AND(ISNUMBER(OFFSET('Sanitation Data'!$D$6,0,10*ROW('Sanitation Data'!D93))),'Data Summary'!CL99="Yes"),OFFSET('Sanitation Data'!$D$6,0,10*ROW('Sanitation Data'!D93)),NA())</f>
        <v>#N/A</v>
      </c>
      <c r="X99" s="526" t="e">
        <f ca="1">+IF(AND(ISNUMBER(OFFSET('Sanitation Data'!$D$10,0,10*ROW('Sanitation Data'!D93))),'Data Summary'!CM99="Yes"),OFFSET('Sanitation Data'!$D$10,0,10*ROW('Sanitation Data'!D93)),NA())</f>
        <v>#N/A</v>
      </c>
      <c r="Y99" s="526" t="e">
        <f ca="1">+IF(AND(ISNUMBER(OFFSET('Sanitation Data'!$D$11,0,10*ROW('Sanitation Data'!D93))),'Data Summary'!CN99="Yes"),OFFSET('Sanitation Data'!$D$11,0,10*ROW('Sanitation Data'!D93)),NA())</f>
        <v>#N/A</v>
      </c>
      <c r="Z99" s="526" t="e">
        <f ca="1">+IF(AND(ISNUMBER(OFFSET('Sanitation Data'!$D$12,0,10*ROW('Sanitation Data'!D93))),'Data Summary'!CO99="Yes"),OFFSET('Sanitation Data'!$D$12,0,10*ROW('Sanitation Data'!D93)),NA())</f>
        <v>#N/A</v>
      </c>
      <c r="AA99" s="526" t="e">
        <f ca="1">+IF(AND(ISNUMBER(OFFSET('Sanitation Data'!$E$4,0,10*ROW('Sanitation Data'!E93))),'Data Summary'!CP99="Yes"),100-OFFSET('Sanitation Data'!$E$4,0,10*ROW('Sanitation Data'!E93)),NA())</f>
        <v>#N/A</v>
      </c>
      <c r="AB99" s="526" t="e">
        <f ca="1">+IF(AND(ISNUMBER(OFFSET('Sanitation Data'!$E$6,0,10*ROW('Sanitation Data'!E93))),'Data Summary'!CQ99="Yes"),OFFSET('Sanitation Data'!$E$6,0,10*ROW('Sanitation Data'!E93)),NA())</f>
        <v>#N/A</v>
      </c>
      <c r="AC99" s="526" t="e">
        <f ca="1">+IF(AND(ISNUMBER(OFFSET('Sanitation Data'!$E$10,0,10*ROW('Sanitation Data'!E93))),'Data Summary'!CR99="Yes"),OFFSET('Sanitation Data'!$E$10,0,10*ROW('Sanitation Data'!E93)),NA())</f>
        <v>#N/A</v>
      </c>
      <c r="AD99" s="526" t="e">
        <f ca="1">+IF(AND(ISNUMBER(OFFSET('Sanitation Data'!$E$11,0,10*ROW('Sanitation Data'!E93))),'Data Summary'!CS99="Yes"),OFFSET('Sanitation Data'!$E$11,0,10*ROW('Sanitation Data'!E93)),NA())</f>
        <v>#N/A</v>
      </c>
      <c r="AE99" s="526" t="e">
        <f ca="1">+IF(AND(ISNUMBER(OFFSET('Sanitation Data'!$E$12,0,10*ROW('Sanitation Data'!E93))),'Data Summary'!CT99="Yes"),OFFSET('Sanitation Data'!$E$12,0,10*ROW('Sanitation Data'!E93)),NA())</f>
        <v>#N/A</v>
      </c>
      <c r="AF99" s="526" t="e">
        <f ca="1">+IF(AND(ISNUMBER(OFFSET('Sanitation Data'!$F$4,0,10*ROW('Sanitation Data'!F93))),'Data Summary'!CU99="Yes"),100-OFFSET('Sanitation Data'!$F$4,0,10*ROW('Sanitation Data'!F93)),NA())</f>
        <v>#N/A</v>
      </c>
      <c r="AG99" s="526" t="e">
        <f ca="1">+IF(AND(ISNUMBER(OFFSET('Sanitation Data'!$F$6,0,10*ROW('Sanitation Data'!F93))),'Data Summary'!CV99="Yes"),OFFSET('Sanitation Data'!$F$6,0,10*ROW('Sanitation Data'!F93)),NA())</f>
        <v>#N/A</v>
      </c>
      <c r="AH99" s="526" t="e">
        <f ca="1">+IF(AND(ISNUMBER(OFFSET('Sanitation Data'!$F$10,0,10*ROW('Sanitation Data'!F93))),'Data Summary'!CW99="Yes"),OFFSET('Sanitation Data'!$F$10,0,10*ROW('Sanitation Data'!F93)),NA())</f>
        <v>#N/A</v>
      </c>
      <c r="AI99" s="526" t="e">
        <f ca="1">+IF(AND(ISNUMBER(OFFSET('Sanitation Data'!$F$11,0,10*ROW('Sanitation Data'!F93))),'Data Summary'!CX99="Yes"),OFFSET('Sanitation Data'!$F$11,0,10*ROW('Sanitation Data'!F93)),NA())</f>
        <v>#N/A</v>
      </c>
      <c r="AJ99" s="526" t="e">
        <f ca="1">+IF(AND(ISNUMBER(OFFSET('Sanitation Data'!$F$12,0,10*ROW('Sanitation Data'!F93))),'Data Summary'!CY99="Yes"),OFFSET('Sanitation Data'!$F$12,0,10*ROW('Sanitation Data'!F93)),NA())</f>
        <v>#N/A</v>
      </c>
      <c r="AK99" s="526" t="e">
        <f ca="1">+IF(AND(ISNUMBER(OFFSET('Sanitation Data'!$G$4,0,10*ROW('Sanitation Data'!G93))),'Data Summary'!CZ99="Yes"),100-OFFSET('Sanitation Data'!$G$4,0,10*ROW('Sanitation Data'!G93)),NA())</f>
        <v>#N/A</v>
      </c>
      <c r="AL99" s="526" t="e">
        <f ca="1">+IF(AND(ISNUMBER(OFFSET('Sanitation Data'!$G$6,0,10*ROW('Sanitation Data'!G93))),'Data Summary'!DA99="Yes"),OFFSET('Sanitation Data'!$G$6,0,10*ROW('Sanitation Data'!G93)),NA())</f>
        <v>#N/A</v>
      </c>
      <c r="AM99" s="526" t="e">
        <f ca="1">+IF(AND(ISNUMBER(OFFSET('Sanitation Data'!$G$10,0,10*ROW('Sanitation Data'!G93))),'Data Summary'!DB99="Yes"),OFFSET('Sanitation Data'!$G$10,0,10*ROW('Sanitation Data'!G93)),NA())</f>
        <v>#N/A</v>
      </c>
      <c r="AN99" s="526" t="e">
        <f ca="1">+IF(AND(ISNUMBER(OFFSET('Sanitation Data'!$G$11,0,10*ROW('Sanitation Data'!G93))),'Data Summary'!DC99="Yes"),OFFSET('Sanitation Data'!$G$11,0,10*ROW('Sanitation Data'!G93)),NA())</f>
        <v>#N/A</v>
      </c>
      <c r="AO99" s="526" t="e">
        <f ca="1">+IF(AND(ISNUMBER(OFFSET('Sanitation Data'!$G$12,0,10*ROW('Sanitation Data'!G93))),'Data Summary'!DD99="Yes"),OFFSET('Sanitation Data'!$G$12,0,10*ROW('Sanitation Data'!G93)),NA())</f>
        <v>#N/A</v>
      </c>
      <c r="AP99" s="526" t="e">
        <f ca="1">+IF(AND(ISNUMBER(OFFSET('Sanitation Data'!$H$4,0,10*ROW('Sanitation Data'!H93))),'Data Summary'!DE99="Yes"),100-OFFSET('Sanitation Data'!$H$4,0,10*ROW('Sanitation Data'!H93)),NA())</f>
        <v>#N/A</v>
      </c>
      <c r="AQ99" s="526" t="e">
        <f ca="1">+IF(AND(ISNUMBER(OFFSET('Sanitation Data'!$H$6,0,10*ROW('Sanitation Data'!H93))),'Data Summary'!DF99="Yes"),OFFSET('Sanitation Data'!$H$6,0,10*ROW('Sanitation Data'!H93)),NA())</f>
        <v>#N/A</v>
      </c>
      <c r="AR99" s="526" t="e">
        <f ca="1">+IF(AND(ISNUMBER(OFFSET('Sanitation Data'!$H$10,0,10*ROW('Sanitation Data'!H93))),'Data Summary'!DG99="Yes"),OFFSET('Sanitation Data'!$H$10,0,10*ROW('Sanitation Data'!H93)),NA())</f>
        <v>#N/A</v>
      </c>
      <c r="AS99" s="526" t="e">
        <f ca="1">+IF(AND(ISNUMBER(OFFSET('Sanitation Data'!$H$11,0,10*ROW('Sanitation Data'!H93))),'Data Summary'!DH99="Yes"),OFFSET('Sanitation Data'!$H$11,0,10*ROW('Sanitation Data'!H93)),NA())</f>
        <v>#N/A</v>
      </c>
      <c r="AT99" s="526" t="e">
        <f ca="1">+IF(AND(ISNUMBER(OFFSET('Sanitation Data'!$H$12,0,10*ROW('Sanitation Data'!H93))),'Data Summary'!DI99="Yes"),OFFSET('Sanitation Data'!$H$12,0,10*ROW('Sanitation Data'!H93)),NA())</f>
        <v>#N/A</v>
      </c>
      <c r="AU99" s="526" t="e">
        <f ca="1">+IF(AND(ISNUMBER(OFFSET('Sanitation Data'!$I$4,0,10*ROW('Sanitation Data'!I93))),'Data Summary'!DJ99="Yes"),100-OFFSET('Sanitation Data'!$I$4,0,10*ROW('Sanitation Data'!I93)),NA())</f>
        <v>#N/A</v>
      </c>
      <c r="AV99" s="526" t="e">
        <f ca="1">+IF(AND(ISNUMBER(OFFSET('Sanitation Data'!$I$6,0,10*ROW('Sanitation Data'!I93))),'Data Summary'!DK99="Yes"),OFFSET('Sanitation Data'!$I$6,0,10*ROW('Sanitation Data'!I93)),NA())</f>
        <v>#N/A</v>
      </c>
      <c r="AW99" s="526" t="e">
        <f ca="1">+IF(AND(ISNUMBER(OFFSET('Sanitation Data'!$I$10,0,10*ROW('Sanitation Data'!I93))),'Data Summary'!DL99="Yes"),OFFSET('Sanitation Data'!$I$10,0,10*ROW('Sanitation Data'!I93)),NA())</f>
        <v>#N/A</v>
      </c>
      <c r="AX99" s="526" t="e">
        <f ca="1">+IF(AND(ISNUMBER(OFFSET('Sanitation Data'!$I$11,0,10*ROW('Sanitation Data'!I93))),'Data Summary'!DM99="Yes"),OFFSET('Sanitation Data'!$I$11,0,10*ROW('Sanitation Data'!I93)),NA())</f>
        <v>#N/A</v>
      </c>
      <c r="AY99" s="526" t="e">
        <f ca="1">+IF(AND(ISNUMBER(OFFSET('Sanitation Data'!$I$12,0,10*ROW('Sanitation Data'!I93))),'Data Summary'!DN99="Yes"),OFFSET('Sanitation Data'!$I$12,0,10*ROW('Sanitation Data'!I93)),NA())</f>
        <v>#N/A</v>
      </c>
      <c r="AZ99" s="527" t="e">
        <f ca="1">+IF(AND(ISNUMBER(OFFSET('Hygiene Data'!$D$5,0,10*ROW('Hygiene Data'!D93))),'Data Summary'!DO99="Yes"),OFFSET('Hygiene Data'!$D$5,0,10*ROW('Hygiene Data'!D93)),NA())</f>
        <v>#N/A</v>
      </c>
      <c r="BA99" s="527" t="e">
        <f ca="1">+IF(AND(ISNUMBER(OFFSET('Hygiene Data'!$D$7,0,10*ROW('Hygiene Data'!D93))),'Data Summary'!DP99="Yes"),OFFSET('Hygiene Data'!$D$7,0,10*ROW('Hygiene Data'!D93)),NA())</f>
        <v>#N/A</v>
      </c>
      <c r="BB99" s="527" t="e">
        <f ca="1">+IF(AND(ISNUMBER(OFFSET('Hygiene Data'!$D$9,0,10*ROW('Hygiene Data'!D93))),'Data Summary'!DQ99="Yes"),OFFSET('Hygiene Data'!$D$9,0,10*ROW('Hygiene Data'!D93)),NA())</f>
        <v>#N/A</v>
      </c>
      <c r="BC99" s="527" t="e">
        <f ca="1">+IF(AND(ISNUMBER(OFFSET('Hygiene Data'!$E$5,0,10*ROW('Hygiene Data'!E93))),'Data Summary'!DR99="Yes"),OFFSET('Hygiene Data'!$E$5,0,10*ROW('Hygiene Data'!E93)),NA())</f>
        <v>#N/A</v>
      </c>
      <c r="BD99" s="527" t="e">
        <f ca="1">+IF(AND(ISNUMBER(OFFSET('Hygiene Data'!$E$7,0,10*ROW('Hygiene Data'!E93))),'Data Summary'!DS99="Yes"),OFFSET('Hygiene Data'!$E$7,0,10*ROW('Hygiene Data'!E93)),NA())</f>
        <v>#N/A</v>
      </c>
      <c r="BE99" s="527" t="e">
        <f ca="1">+IF(AND(ISNUMBER(OFFSET('Hygiene Data'!$E$9,0,10*ROW('Hygiene Data'!E93))),'Data Summary'!DT99="Yes"),OFFSET('Hygiene Data'!$E$9,0,10*ROW('Hygiene Data'!E93)),NA())</f>
        <v>#N/A</v>
      </c>
      <c r="BF99" s="527" t="e">
        <f ca="1">+IF(AND(ISNUMBER(OFFSET('Hygiene Data'!$F$5,0,10*ROW('Hygiene Data'!F93))),'Data Summary'!DU99="Yes"),OFFSET('Hygiene Data'!$F$5,0,10*ROW('Hygiene Data'!F93)),NA())</f>
        <v>#N/A</v>
      </c>
      <c r="BG99" s="527" t="e">
        <f ca="1">+IF(AND(ISNUMBER(OFFSET('Hygiene Data'!$F$7,0,10*ROW('Hygiene Data'!F93))),'Data Summary'!DV99="Yes"),OFFSET('Hygiene Data'!$F$7,0,10*ROW('Hygiene Data'!F93)),NA())</f>
        <v>#N/A</v>
      </c>
      <c r="BH99" s="527" t="e">
        <f ca="1">+IF(AND(ISNUMBER(OFFSET('Hygiene Data'!$F$9,0,10*ROW('Hygiene Data'!F93))),'Data Summary'!DW99="Yes"),OFFSET('Hygiene Data'!$F$9,0,10*ROW('Hygiene Data'!F93)),NA())</f>
        <v>#N/A</v>
      </c>
      <c r="BI99" s="527" t="e">
        <f ca="1">+IF(AND(ISNUMBER(OFFSET('Hygiene Data'!$G$5,0,10*ROW('Hygiene Data'!G93))),'Data Summary'!DX99="Yes"),OFFSET('Hygiene Data'!$G$5,0,10*ROW('Hygiene Data'!G93)),NA())</f>
        <v>#N/A</v>
      </c>
      <c r="BJ99" s="527" t="e">
        <f ca="1">+IF(AND(ISNUMBER(OFFSET('Hygiene Data'!$G$7,0,10*ROW('Hygiene Data'!G93))),'Data Summary'!DY99="Yes"),OFFSET('Hygiene Data'!$G$7,0,10*ROW('Hygiene Data'!G93)),NA())</f>
        <v>#N/A</v>
      </c>
      <c r="BK99" s="527" t="e">
        <f ca="1">+IF(AND(ISNUMBER(OFFSET('Hygiene Data'!$G$9,0,10*ROW('Hygiene Data'!G93))),'Data Summary'!DZ99="Yes"),OFFSET('Hygiene Data'!$G$9,0,10*ROW('Hygiene Data'!G93)),NA())</f>
        <v>#N/A</v>
      </c>
      <c r="BL99" s="527" t="e">
        <f ca="1">+IF(AND(ISNUMBER(OFFSET('Hygiene Data'!$H$5,0,10*ROW('Hygiene Data'!H93))),'Data Summary'!EA99="Yes"),OFFSET('Hygiene Data'!$H$5,0,10*ROW('Hygiene Data'!H93)),NA())</f>
        <v>#N/A</v>
      </c>
      <c r="BM99" s="527" t="e">
        <f ca="1">+IF(AND(ISNUMBER(OFFSET('Hygiene Data'!$H$7,0,10*ROW('Hygiene Data'!H93))),'Data Summary'!EB99="Yes"),OFFSET('Hygiene Data'!$H$7,0,10*ROW('Hygiene Data'!H93)),NA())</f>
        <v>#N/A</v>
      </c>
      <c r="BN99" s="527" t="e">
        <f ca="1">+IF(AND(ISNUMBER(OFFSET('Hygiene Data'!$H$9,0,10*ROW('Hygiene Data'!H93))),'Data Summary'!EC99="Yes"),OFFSET('Hygiene Data'!$H$9,0,10*ROW('Hygiene Data'!H93)),NA())</f>
        <v>#N/A</v>
      </c>
      <c r="BO99" s="527" t="e">
        <f ca="1">+IF(AND(ISNUMBER(OFFSET('Hygiene Data'!$I$5,0,10*ROW('Hygiene Data'!I93))),'Data Summary'!ED99="Yes"),OFFSET('Hygiene Data'!$I$5,0,10*ROW('Hygiene Data'!I93)),NA())</f>
        <v>#N/A</v>
      </c>
      <c r="BP99" s="527" t="e">
        <f ca="1">+IF(AND(ISNUMBER(OFFSET('Hygiene Data'!$I$7,0,10*ROW('Hygiene Data'!I93))),'Data Summary'!EE99="Yes"),OFFSET('Hygiene Data'!$I$7,0,10*ROW('Hygiene Data'!I93)),NA())</f>
        <v>#N/A</v>
      </c>
      <c r="BQ99" s="527" t="e">
        <f ca="1">+IF(AND(ISNUMBER(OFFSET('Hygiene Data'!$I$9,0,10*ROW('Hygiene Data'!I93))),'Data Summary'!EF99="Yes"),OFFSET('Hygiene Data'!$I$9,0,10*ROW('Hygiene Data'!I93)),NA())</f>
        <v>#N/A</v>
      </c>
    </row>
    <row r="100" spans="1:69" x14ac:dyDescent="0.25">
      <c r="A100" s="523" t="e">
        <f ca="1">+RIGHT('Data Summary'!A100,LEN('Data Summary'!A100)-9)</f>
        <v>#VALUE!</v>
      </c>
      <c r="B100" s="497" t="str">
        <f ca="1">+IF(ISTEXT('Data Summary'!B100),'Data Summary'!B100,"")</f>
        <v/>
      </c>
      <c r="C100" s="524" t="e">
        <f ca="1">+VALUE('Data Summary'!C100)</f>
        <v>#VALUE!</v>
      </c>
      <c r="D100" s="525" t="e">
        <f ca="1">+IF(AND(ISNUMBER(OFFSET('Water Data'!$D$4,0,10*ROW('Water Data'!D94))),'Data Summary'!BS100="Yes"),100-OFFSET('Water Data'!$D$4,0,10*ROW('Water Data'!D94)),NA())</f>
        <v>#N/A</v>
      </c>
      <c r="E100" s="525" t="e">
        <f ca="1">+IF(AND(ISNUMBER(OFFSET('Water Data'!$D$6,0,10*ROW('Water Data'!D94))),'Data Summary'!BT100="Yes"),OFFSET('Water Data'!$D$6,0,10*ROW('Water Data'!D94)),NA())</f>
        <v>#N/A</v>
      </c>
      <c r="F100" s="525" t="e">
        <f ca="1">+IF(AND(ISNUMBER(OFFSET('Water Data'!$D$9,0,10*ROW('Water Data'!D94))),'Data Summary'!BU100="Yes"),OFFSET('Water Data'!$D$9,0,10*ROW('Water Data'!D94)),NA())</f>
        <v>#N/A</v>
      </c>
      <c r="G100" s="525" t="e">
        <f ca="1">+IF(AND(ISNUMBER(OFFSET('Water Data'!$E$4,0,10*ROW('Water Data'!E94))),'Data Summary'!BV100="Yes"),100-OFFSET('Water Data'!$E$4,0,10*ROW('Water Data'!E94)),NA())</f>
        <v>#N/A</v>
      </c>
      <c r="H100" s="525" t="e">
        <f ca="1">+IF(AND(ISNUMBER(OFFSET('Water Data'!$E$6,0,10*ROW('Water Data'!E94))),'Data Summary'!BW100="Yes"),OFFSET('Water Data'!$E$6,0,10*ROW('Water Data'!E94)),NA())</f>
        <v>#N/A</v>
      </c>
      <c r="I100" s="525" t="e">
        <f ca="1">+IF(AND(ISNUMBER(OFFSET('Water Data'!$E$9,0,10*ROW('Water Data'!E94))),'Data Summary'!BX100="Yes"),OFFSET('Water Data'!$E$9,0,10*ROW('Water Data'!E94)),NA())</f>
        <v>#N/A</v>
      </c>
      <c r="J100" s="525" t="e">
        <f ca="1">+IF(AND(ISNUMBER(OFFSET('Water Data'!$F$4,0,10*ROW('Water Data'!F94))),'Data Summary'!BY100="Yes"),100-OFFSET('Water Data'!$F$4,0,10*ROW('Water Data'!F94)),NA())</f>
        <v>#N/A</v>
      </c>
      <c r="K100" s="525" t="e">
        <f ca="1">+IF(AND(ISNUMBER(OFFSET('Water Data'!$F$6,0,10*ROW('Water Data'!F94))),'Data Summary'!BZ100="Yes"),OFFSET('Water Data'!$F$6,0,10*ROW('Water Data'!F94)),NA())</f>
        <v>#N/A</v>
      </c>
      <c r="L100" s="525" t="e">
        <f ca="1">+IF(AND(ISNUMBER(OFFSET('Water Data'!$F$9,0,10*ROW('Water Data'!F94))),'Data Summary'!CA100="Yes"),OFFSET('Water Data'!$F$9,0,10*ROW('Water Data'!F94)),NA())</f>
        <v>#N/A</v>
      </c>
      <c r="M100" s="525" t="e">
        <f ca="1">+IF(AND(ISNUMBER(OFFSET('Water Data'!$G$4,0,10*ROW('Water Data'!G94))),'Data Summary'!CB100="Yes"),100-OFFSET('Water Data'!$G$4,0,10*ROW('Water Data'!G94)),NA())</f>
        <v>#N/A</v>
      </c>
      <c r="N100" s="525" t="e">
        <f ca="1">+IF(AND(ISNUMBER(OFFSET('Water Data'!$G$6,0,10*ROW('Water Data'!G94))),'Data Summary'!CC100="Yes"),OFFSET('Water Data'!$G$6,0,10*ROW('Water Data'!G94)),NA())</f>
        <v>#N/A</v>
      </c>
      <c r="O100" s="525" t="e">
        <f ca="1">+IF(AND(ISNUMBER(OFFSET('Water Data'!$G$9,0,10*ROW('Water Data'!G94))),'Data Summary'!CD100="Yes"),OFFSET('Water Data'!$G$9,0,10*ROW('Water Data'!G94)),NA())</f>
        <v>#N/A</v>
      </c>
      <c r="P100" s="525" t="e">
        <f ca="1">+IF(AND(ISNUMBER(OFFSET('Water Data'!$H$4,0,10*ROW('Water Data'!H94))),'Data Summary'!CE100="Yes"),100-OFFSET('Water Data'!$H$4,0,10*ROW('Water Data'!H94)),NA())</f>
        <v>#N/A</v>
      </c>
      <c r="Q100" s="525" t="e">
        <f ca="1">+IF(AND(ISNUMBER(OFFSET('Water Data'!$H$6,0,10*ROW('Water Data'!H94))),'Data Summary'!CF100="Yes"),OFFSET('Water Data'!$H$6,0,10*ROW('Water Data'!H94)),NA())</f>
        <v>#N/A</v>
      </c>
      <c r="R100" s="525" t="e">
        <f ca="1">+IF(AND(ISNUMBER(OFFSET('Water Data'!$H$9,0,10*ROW('Water Data'!H94))),'Data Summary'!CG100="Yes"),OFFSET('Water Data'!$H$9,0,10*ROW('Water Data'!H94)),NA())</f>
        <v>#N/A</v>
      </c>
      <c r="S100" s="525" t="e">
        <f ca="1">+IF(AND(ISNUMBER(OFFSET('Water Data'!$I$4,0,10*ROW('Water Data'!I94))),'Data Summary'!CH100="Yes"),100-OFFSET('Water Data'!$I$4,0,10*ROW('Water Data'!I94)),NA())</f>
        <v>#N/A</v>
      </c>
      <c r="T100" s="525" t="e">
        <f ca="1">+IF(AND(ISNUMBER(OFFSET('Water Data'!$I$6,0,10*ROW('Water Data'!I94))),'Data Summary'!CI100="Yes"),OFFSET('Water Data'!$I$6,0,10*ROW('Water Data'!I94)),NA())</f>
        <v>#N/A</v>
      </c>
      <c r="U100" s="525" t="e">
        <f ca="1">+IF(AND(ISNUMBER(OFFSET('Water Data'!$I$9,0,10*ROW('Water Data'!I94))),'Data Summary'!CJ100="Yes"),OFFSET('Water Data'!$I$9,0,10*ROW('Water Data'!I94)),NA())</f>
        <v>#N/A</v>
      </c>
      <c r="V100" s="526" t="e">
        <f ca="1">+IF(AND(ISNUMBER(OFFSET('Sanitation Data'!$D$4,0,10*ROW('Sanitation Data'!D94))),'Data Summary'!CK100="Yes"),100-OFFSET('Sanitation Data'!$D$4,0,10*ROW('Sanitation Data'!D94)),NA())</f>
        <v>#N/A</v>
      </c>
      <c r="W100" s="526" t="e">
        <f ca="1">+IF(AND(ISNUMBER(OFFSET('Sanitation Data'!$D$6,0,10*ROW('Sanitation Data'!D94))),'Data Summary'!CL100="Yes"),OFFSET('Sanitation Data'!$D$6,0,10*ROW('Sanitation Data'!D94)),NA())</f>
        <v>#N/A</v>
      </c>
      <c r="X100" s="526" t="e">
        <f ca="1">+IF(AND(ISNUMBER(OFFSET('Sanitation Data'!$D$10,0,10*ROW('Sanitation Data'!D94))),'Data Summary'!CM100="Yes"),OFFSET('Sanitation Data'!$D$10,0,10*ROW('Sanitation Data'!D94)),NA())</f>
        <v>#N/A</v>
      </c>
      <c r="Y100" s="526" t="e">
        <f ca="1">+IF(AND(ISNUMBER(OFFSET('Sanitation Data'!$D$11,0,10*ROW('Sanitation Data'!D94))),'Data Summary'!CN100="Yes"),OFFSET('Sanitation Data'!$D$11,0,10*ROW('Sanitation Data'!D94)),NA())</f>
        <v>#N/A</v>
      </c>
      <c r="Z100" s="526" t="e">
        <f ca="1">+IF(AND(ISNUMBER(OFFSET('Sanitation Data'!$D$12,0,10*ROW('Sanitation Data'!D94))),'Data Summary'!CO100="Yes"),OFFSET('Sanitation Data'!$D$12,0,10*ROW('Sanitation Data'!D94)),NA())</f>
        <v>#N/A</v>
      </c>
      <c r="AA100" s="526" t="e">
        <f ca="1">+IF(AND(ISNUMBER(OFFSET('Sanitation Data'!$E$4,0,10*ROW('Sanitation Data'!E94))),'Data Summary'!CP100="Yes"),100-OFFSET('Sanitation Data'!$E$4,0,10*ROW('Sanitation Data'!E94)),NA())</f>
        <v>#N/A</v>
      </c>
      <c r="AB100" s="526" t="e">
        <f ca="1">+IF(AND(ISNUMBER(OFFSET('Sanitation Data'!$E$6,0,10*ROW('Sanitation Data'!E94))),'Data Summary'!CQ100="Yes"),OFFSET('Sanitation Data'!$E$6,0,10*ROW('Sanitation Data'!E94)),NA())</f>
        <v>#N/A</v>
      </c>
      <c r="AC100" s="526" t="e">
        <f ca="1">+IF(AND(ISNUMBER(OFFSET('Sanitation Data'!$E$10,0,10*ROW('Sanitation Data'!E94))),'Data Summary'!CR100="Yes"),OFFSET('Sanitation Data'!$E$10,0,10*ROW('Sanitation Data'!E94)),NA())</f>
        <v>#N/A</v>
      </c>
      <c r="AD100" s="526" t="e">
        <f ca="1">+IF(AND(ISNUMBER(OFFSET('Sanitation Data'!$E$11,0,10*ROW('Sanitation Data'!E94))),'Data Summary'!CS100="Yes"),OFFSET('Sanitation Data'!$E$11,0,10*ROW('Sanitation Data'!E94)),NA())</f>
        <v>#N/A</v>
      </c>
      <c r="AE100" s="526" t="e">
        <f ca="1">+IF(AND(ISNUMBER(OFFSET('Sanitation Data'!$E$12,0,10*ROW('Sanitation Data'!E94))),'Data Summary'!CT100="Yes"),OFFSET('Sanitation Data'!$E$12,0,10*ROW('Sanitation Data'!E94)),NA())</f>
        <v>#N/A</v>
      </c>
      <c r="AF100" s="526" t="e">
        <f ca="1">+IF(AND(ISNUMBER(OFFSET('Sanitation Data'!$F$4,0,10*ROW('Sanitation Data'!F94))),'Data Summary'!CU100="Yes"),100-OFFSET('Sanitation Data'!$F$4,0,10*ROW('Sanitation Data'!F94)),NA())</f>
        <v>#N/A</v>
      </c>
      <c r="AG100" s="526" t="e">
        <f ca="1">+IF(AND(ISNUMBER(OFFSET('Sanitation Data'!$F$6,0,10*ROW('Sanitation Data'!F94))),'Data Summary'!CV100="Yes"),OFFSET('Sanitation Data'!$F$6,0,10*ROW('Sanitation Data'!F94)),NA())</f>
        <v>#N/A</v>
      </c>
      <c r="AH100" s="526" t="e">
        <f ca="1">+IF(AND(ISNUMBER(OFFSET('Sanitation Data'!$F$10,0,10*ROW('Sanitation Data'!F94))),'Data Summary'!CW100="Yes"),OFFSET('Sanitation Data'!$F$10,0,10*ROW('Sanitation Data'!F94)),NA())</f>
        <v>#N/A</v>
      </c>
      <c r="AI100" s="526" t="e">
        <f ca="1">+IF(AND(ISNUMBER(OFFSET('Sanitation Data'!$F$11,0,10*ROW('Sanitation Data'!F94))),'Data Summary'!CX100="Yes"),OFFSET('Sanitation Data'!$F$11,0,10*ROW('Sanitation Data'!F94)),NA())</f>
        <v>#N/A</v>
      </c>
      <c r="AJ100" s="526" t="e">
        <f ca="1">+IF(AND(ISNUMBER(OFFSET('Sanitation Data'!$F$12,0,10*ROW('Sanitation Data'!F94))),'Data Summary'!CY100="Yes"),OFFSET('Sanitation Data'!$F$12,0,10*ROW('Sanitation Data'!F94)),NA())</f>
        <v>#N/A</v>
      </c>
      <c r="AK100" s="526" t="e">
        <f ca="1">+IF(AND(ISNUMBER(OFFSET('Sanitation Data'!$G$4,0,10*ROW('Sanitation Data'!G94))),'Data Summary'!CZ100="Yes"),100-OFFSET('Sanitation Data'!$G$4,0,10*ROW('Sanitation Data'!G94)),NA())</f>
        <v>#N/A</v>
      </c>
      <c r="AL100" s="526" t="e">
        <f ca="1">+IF(AND(ISNUMBER(OFFSET('Sanitation Data'!$G$6,0,10*ROW('Sanitation Data'!G94))),'Data Summary'!DA100="Yes"),OFFSET('Sanitation Data'!$G$6,0,10*ROW('Sanitation Data'!G94)),NA())</f>
        <v>#N/A</v>
      </c>
      <c r="AM100" s="526" t="e">
        <f ca="1">+IF(AND(ISNUMBER(OFFSET('Sanitation Data'!$G$10,0,10*ROW('Sanitation Data'!G94))),'Data Summary'!DB100="Yes"),OFFSET('Sanitation Data'!$G$10,0,10*ROW('Sanitation Data'!G94)),NA())</f>
        <v>#N/A</v>
      </c>
      <c r="AN100" s="526" t="e">
        <f ca="1">+IF(AND(ISNUMBER(OFFSET('Sanitation Data'!$G$11,0,10*ROW('Sanitation Data'!G94))),'Data Summary'!DC100="Yes"),OFFSET('Sanitation Data'!$G$11,0,10*ROW('Sanitation Data'!G94)),NA())</f>
        <v>#N/A</v>
      </c>
      <c r="AO100" s="526" t="e">
        <f ca="1">+IF(AND(ISNUMBER(OFFSET('Sanitation Data'!$G$12,0,10*ROW('Sanitation Data'!G94))),'Data Summary'!DD100="Yes"),OFFSET('Sanitation Data'!$G$12,0,10*ROW('Sanitation Data'!G94)),NA())</f>
        <v>#N/A</v>
      </c>
      <c r="AP100" s="526" t="e">
        <f ca="1">+IF(AND(ISNUMBER(OFFSET('Sanitation Data'!$H$4,0,10*ROW('Sanitation Data'!H94))),'Data Summary'!DE100="Yes"),100-OFFSET('Sanitation Data'!$H$4,0,10*ROW('Sanitation Data'!H94)),NA())</f>
        <v>#N/A</v>
      </c>
      <c r="AQ100" s="526" t="e">
        <f ca="1">+IF(AND(ISNUMBER(OFFSET('Sanitation Data'!$H$6,0,10*ROW('Sanitation Data'!H94))),'Data Summary'!DF100="Yes"),OFFSET('Sanitation Data'!$H$6,0,10*ROW('Sanitation Data'!H94)),NA())</f>
        <v>#N/A</v>
      </c>
      <c r="AR100" s="526" t="e">
        <f ca="1">+IF(AND(ISNUMBER(OFFSET('Sanitation Data'!$H$10,0,10*ROW('Sanitation Data'!H94))),'Data Summary'!DG100="Yes"),OFFSET('Sanitation Data'!$H$10,0,10*ROW('Sanitation Data'!H94)),NA())</f>
        <v>#N/A</v>
      </c>
      <c r="AS100" s="526" t="e">
        <f ca="1">+IF(AND(ISNUMBER(OFFSET('Sanitation Data'!$H$11,0,10*ROW('Sanitation Data'!H94))),'Data Summary'!DH100="Yes"),OFFSET('Sanitation Data'!$H$11,0,10*ROW('Sanitation Data'!H94)),NA())</f>
        <v>#N/A</v>
      </c>
      <c r="AT100" s="526" t="e">
        <f ca="1">+IF(AND(ISNUMBER(OFFSET('Sanitation Data'!$H$12,0,10*ROW('Sanitation Data'!H94))),'Data Summary'!DI100="Yes"),OFFSET('Sanitation Data'!$H$12,0,10*ROW('Sanitation Data'!H94)),NA())</f>
        <v>#N/A</v>
      </c>
      <c r="AU100" s="526" t="e">
        <f ca="1">+IF(AND(ISNUMBER(OFFSET('Sanitation Data'!$I$4,0,10*ROW('Sanitation Data'!I94))),'Data Summary'!DJ100="Yes"),100-OFFSET('Sanitation Data'!$I$4,0,10*ROW('Sanitation Data'!I94)),NA())</f>
        <v>#N/A</v>
      </c>
      <c r="AV100" s="526" t="e">
        <f ca="1">+IF(AND(ISNUMBER(OFFSET('Sanitation Data'!$I$6,0,10*ROW('Sanitation Data'!I94))),'Data Summary'!DK100="Yes"),OFFSET('Sanitation Data'!$I$6,0,10*ROW('Sanitation Data'!I94)),NA())</f>
        <v>#N/A</v>
      </c>
      <c r="AW100" s="526" t="e">
        <f ca="1">+IF(AND(ISNUMBER(OFFSET('Sanitation Data'!$I$10,0,10*ROW('Sanitation Data'!I94))),'Data Summary'!DL100="Yes"),OFFSET('Sanitation Data'!$I$10,0,10*ROW('Sanitation Data'!I94)),NA())</f>
        <v>#N/A</v>
      </c>
      <c r="AX100" s="526" t="e">
        <f ca="1">+IF(AND(ISNUMBER(OFFSET('Sanitation Data'!$I$11,0,10*ROW('Sanitation Data'!I94))),'Data Summary'!DM100="Yes"),OFFSET('Sanitation Data'!$I$11,0,10*ROW('Sanitation Data'!I94)),NA())</f>
        <v>#N/A</v>
      </c>
      <c r="AY100" s="526" t="e">
        <f ca="1">+IF(AND(ISNUMBER(OFFSET('Sanitation Data'!$I$12,0,10*ROW('Sanitation Data'!I94))),'Data Summary'!DN100="Yes"),OFFSET('Sanitation Data'!$I$12,0,10*ROW('Sanitation Data'!I94)),NA())</f>
        <v>#N/A</v>
      </c>
      <c r="AZ100" s="527" t="e">
        <f ca="1">+IF(AND(ISNUMBER(OFFSET('Hygiene Data'!$D$5,0,10*ROW('Hygiene Data'!D94))),'Data Summary'!DO100="Yes"),OFFSET('Hygiene Data'!$D$5,0,10*ROW('Hygiene Data'!D94)),NA())</f>
        <v>#N/A</v>
      </c>
      <c r="BA100" s="527" t="e">
        <f ca="1">+IF(AND(ISNUMBER(OFFSET('Hygiene Data'!$D$7,0,10*ROW('Hygiene Data'!D94))),'Data Summary'!DP100="Yes"),OFFSET('Hygiene Data'!$D$7,0,10*ROW('Hygiene Data'!D94)),NA())</f>
        <v>#N/A</v>
      </c>
      <c r="BB100" s="527" t="e">
        <f ca="1">+IF(AND(ISNUMBER(OFFSET('Hygiene Data'!$D$9,0,10*ROW('Hygiene Data'!D94))),'Data Summary'!DQ100="Yes"),OFFSET('Hygiene Data'!$D$9,0,10*ROW('Hygiene Data'!D94)),NA())</f>
        <v>#N/A</v>
      </c>
      <c r="BC100" s="527" t="e">
        <f ca="1">+IF(AND(ISNUMBER(OFFSET('Hygiene Data'!$E$5,0,10*ROW('Hygiene Data'!E94))),'Data Summary'!DR100="Yes"),OFFSET('Hygiene Data'!$E$5,0,10*ROW('Hygiene Data'!E94)),NA())</f>
        <v>#N/A</v>
      </c>
      <c r="BD100" s="527" t="e">
        <f ca="1">+IF(AND(ISNUMBER(OFFSET('Hygiene Data'!$E$7,0,10*ROW('Hygiene Data'!E94))),'Data Summary'!DS100="Yes"),OFFSET('Hygiene Data'!$E$7,0,10*ROW('Hygiene Data'!E94)),NA())</f>
        <v>#N/A</v>
      </c>
      <c r="BE100" s="527" t="e">
        <f ca="1">+IF(AND(ISNUMBER(OFFSET('Hygiene Data'!$E$9,0,10*ROW('Hygiene Data'!E94))),'Data Summary'!DT100="Yes"),OFFSET('Hygiene Data'!$E$9,0,10*ROW('Hygiene Data'!E94)),NA())</f>
        <v>#N/A</v>
      </c>
      <c r="BF100" s="527" t="e">
        <f ca="1">+IF(AND(ISNUMBER(OFFSET('Hygiene Data'!$F$5,0,10*ROW('Hygiene Data'!F94))),'Data Summary'!DU100="Yes"),OFFSET('Hygiene Data'!$F$5,0,10*ROW('Hygiene Data'!F94)),NA())</f>
        <v>#N/A</v>
      </c>
      <c r="BG100" s="527" t="e">
        <f ca="1">+IF(AND(ISNUMBER(OFFSET('Hygiene Data'!$F$7,0,10*ROW('Hygiene Data'!F94))),'Data Summary'!DV100="Yes"),OFFSET('Hygiene Data'!$F$7,0,10*ROW('Hygiene Data'!F94)),NA())</f>
        <v>#N/A</v>
      </c>
      <c r="BH100" s="527" t="e">
        <f ca="1">+IF(AND(ISNUMBER(OFFSET('Hygiene Data'!$F$9,0,10*ROW('Hygiene Data'!F94))),'Data Summary'!DW100="Yes"),OFFSET('Hygiene Data'!$F$9,0,10*ROW('Hygiene Data'!F94)),NA())</f>
        <v>#N/A</v>
      </c>
      <c r="BI100" s="527" t="e">
        <f ca="1">+IF(AND(ISNUMBER(OFFSET('Hygiene Data'!$G$5,0,10*ROW('Hygiene Data'!G94))),'Data Summary'!DX100="Yes"),OFFSET('Hygiene Data'!$G$5,0,10*ROW('Hygiene Data'!G94)),NA())</f>
        <v>#N/A</v>
      </c>
      <c r="BJ100" s="527" t="e">
        <f ca="1">+IF(AND(ISNUMBER(OFFSET('Hygiene Data'!$G$7,0,10*ROW('Hygiene Data'!G94))),'Data Summary'!DY100="Yes"),OFFSET('Hygiene Data'!$G$7,0,10*ROW('Hygiene Data'!G94)),NA())</f>
        <v>#N/A</v>
      </c>
      <c r="BK100" s="527" t="e">
        <f ca="1">+IF(AND(ISNUMBER(OFFSET('Hygiene Data'!$G$9,0,10*ROW('Hygiene Data'!G94))),'Data Summary'!DZ100="Yes"),OFFSET('Hygiene Data'!$G$9,0,10*ROW('Hygiene Data'!G94)),NA())</f>
        <v>#N/A</v>
      </c>
      <c r="BL100" s="527" t="e">
        <f ca="1">+IF(AND(ISNUMBER(OFFSET('Hygiene Data'!$H$5,0,10*ROW('Hygiene Data'!H94))),'Data Summary'!EA100="Yes"),OFFSET('Hygiene Data'!$H$5,0,10*ROW('Hygiene Data'!H94)),NA())</f>
        <v>#N/A</v>
      </c>
      <c r="BM100" s="527" t="e">
        <f ca="1">+IF(AND(ISNUMBER(OFFSET('Hygiene Data'!$H$7,0,10*ROW('Hygiene Data'!H94))),'Data Summary'!EB100="Yes"),OFFSET('Hygiene Data'!$H$7,0,10*ROW('Hygiene Data'!H94)),NA())</f>
        <v>#N/A</v>
      </c>
      <c r="BN100" s="527" t="e">
        <f ca="1">+IF(AND(ISNUMBER(OFFSET('Hygiene Data'!$H$9,0,10*ROW('Hygiene Data'!H94))),'Data Summary'!EC100="Yes"),OFFSET('Hygiene Data'!$H$9,0,10*ROW('Hygiene Data'!H94)),NA())</f>
        <v>#N/A</v>
      </c>
      <c r="BO100" s="527" t="e">
        <f ca="1">+IF(AND(ISNUMBER(OFFSET('Hygiene Data'!$I$5,0,10*ROW('Hygiene Data'!I94))),'Data Summary'!ED100="Yes"),OFFSET('Hygiene Data'!$I$5,0,10*ROW('Hygiene Data'!I94)),NA())</f>
        <v>#N/A</v>
      </c>
      <c r="BP100" s="527" t="e">
        <f ca="1">+IF(AND(ISNUMBER(OFFSET('Hygiene Data'!$I$7,0,10*ROW('Hygiene Data'!I94))),'Data Summary'!EE100="Yes"),OFFSET('Hygiene Data'!$I$7,0,10*ROW('Hygiene Data'!I94)),NA())</f>
        <v>#N/A</v>
      </c>
      <c r="BQ100" s="527" t="e">
        <f ca="1">+IF(AND(ISNUMBER(OFFSET('Hygiene Data'!$I$9,0,10*ROW('Hygiene Data'!I94))),'Data Summary'!EF100="Yes"),OFFSET('Hygiene Data'!$I$9,0,10*ROW('Hygiene Data'!I94)),NA())</f>
        <v>#N/A</v>
      </c>
    </row>
    <row r="101" spans="1:69" x14ac:dyDescent="0.25">
      <c r="A101" s="523" t="e">
        <f ca="1">+RIGHT('Data Summary'!A101,LEN('Data Summary'!A101)-9)</f>
        <v>#VALUE!</v>
      </c>
      <c r="B101" s="497" t="str">
        <f ca="1">+IF(ISTEXT('Data Summary'!B101),'Data Summary'!B101,"")</f>
        <v/>
      </c>
      <c r="C101" s="524" t="e">
        <f ca="1">+VALUE('Data Summary'!C101)</f>
        <v>#VALUE!</v>
      </c>
      <c r="D101" s="525" t="e">
        <f ca="1">+IF(AND(ISNUMBER(OFFSET('Water Data'!$D$4,0,10*ROW('Water Data'!D95))),'Data Summary'!BS101="Yes"),100-OFFSET('Water Data'!$D$4,0,10*ROW('Water Data'!D95)),NA())</f>
        <v>#N/A</v>
      </c>
      <c r="E101" s="525" t="e">
        <f ca="1">+IF(AND(ISNUMBER(OFFSET('Water Data'!$D$6,0,10*ROW('Water Data'!D95))),'Data Summary'!BT101="Yes"),OFFSET('Water Data'!$D$6,0,10*ROW('Water Data'!D95)),NA())</f>
        <v>#N/A</v>
      </c>
      <c r="F101" s="525" t="e">
        <f ca="1">+IF(AND(ISNUMBER(OFFSET('Water Data'!$D$9,0,10*ROW('Water Data'!D95))),'Data Summary'!BU101="Yes"),OFFSET('Water Data'!$D$9,0,10*ROW('Water Data'!D95)),NA())</f>
        <v>#N/A</v>
      </c>
      <c r="G101" s="525" t="e">
        <f ca="1">+IF(AND(ISNUMBER(OFFSET('Water Data'!$E$4,0,10*ROW('Water Data'!E95))),'Data Summary'!BV101="Yes"),100-OFFSET('Water Data'!$E$4,0,10*ROW('Water Data'!E95)),NA())</f>
        <v>#N/A</v>
      </c>
      <c r="H101" s="525" t="e">
        <f ca="1">+IF(AND(ISNUMBER(OFFSET('Water Data'!$E$6,0,10*ROW('Water Data'!E95))),'Data Summary'!BW101="Yes"),OFFSET('Water Data'!$E$6,0,10*ROW('Water Data'!E95)),NA())</f>
        <v>#N/A</v>
      </c>
      <c r="I101" s="525" t="e">
        <f ca="1">+IF(AND(ISNUMBER(OFFSET('Water Data'!$E$9,0,10*ROW('Water Data'!E95))),'Data Summary'!BX101="Yes"),OFFSET('Water Data'!$E$9,0,10*ROW('Water Data'!E95)),NA())</f>
        <v>#N/A</v>
      </c>
      <c r="J101" s="525" t="e">
        <f ca="1">+IF(AND(ISNUMBER(OFFSET('Water Data'!$F$4,0,10*ROW('Water Data'!F95))),'Data Summary'!BY101="Yes"),100-OFFSET('Water Data'!$F$4,0,10*ROW('Water Data'!F95)),NA())</f>
        <v>#N/A</v>
      </c>
      <c r="K101" s="525" t="e">
        <f ca="1">+IF(AND(ISNUMBER(OFFSET('Water Data'!$F$6,0,10*ROW('Water Data'!F95))),'Data Summary'!BZ101="Yes"),OFFSET('Water Data'!$F$6,0,10*ROW('Water Data'!F95)),NA())</f>
        <v>#N/A</v>
      </c>
      <c r="L101" s="525" t="e">
        <f ca="1">+IF(AND(ISNUMBER(OFFSET('Water Data'!$F$9,0,10*ROW('Water Data'!F95))),'Data Summary'!CA101="Yes"),OFFSET('Water Data'!$F$9,0,10*ROW('Water Data'!F95)),NA())</f>
        <v>#N/A</v>
      </c>
      <c r="M101" s="525" t="e">
        <f ca="1">+IF(AND(ISNUMBER(OFFSET('Water Data'!$G$4,0,10*ROW('Water Data'!G95))),'Data Summary'!CB101="Yes"),100-OFFSET('Water Data'!$G$4,0,10*ROW('Water Data'!G95)),NA())</f>
        <v>#N/A</v>
      </c>
      <c r="N101" s="525" t="e">
        <f ca="1">+IF(AND(ISNUMBER(OFFSET('Water Data'!$G$6,0,10*ROW('Water Data'!G95))),'Data Summary'!CC101="Yes"),OFFSET('Water Data'!$G$6,0,10*ROW('Water Data'!G95)),NA())</f>
        <v>#N/A</v>
      </c>
      <c r="O101" s="525" t="e">
        <f ca="1">+IF(AND(ISNUMBER(OFFSET('Water Data'!$G$9,0,10*ROW('Water Data'!G95))),'Data Summary'!CD101="Yes"),OFFSET('Water Data'!$G$9,0,10*ROW('Water Data'!G95)),NA())</f>
        <v>#N/A</v>
      </c>
      <c r="P101" s="525" t="e">
        <f ca="1">+IF(AND(ISNUMBER(OFFSET('Water Data'!$H$4,0,10*ROW('Water Data'!H95))),'Data Summary'!CE101="Yes"),100-OFFSET('Water Data'!$H$4,0,10*ROW('Water Data'!H95)),NA())</f>
        <v>#N/A</v>
      </c>
      <c r="Q101" s="525" t="e">
        <f ca="1">+IF(AND(ISNUMBER(OFFSET('Water Data'!$H$6,0,10*ROW('Water Data'!H95))),'Data Summary'!CF101="Yes"),OFFSET('Water Data'!$H$6,0,10*ROW('Water Data'!H95)),NA())</f>
        <v>#N/A</v>
      </c>
      <c r="R101" s="525" t="e">
        <f ca="1">+IF(AND(ISNUMBER(OFFSET('Water Data'!$H$9,0,10*ROW('Water Data'!H95))),'Data Summary'!CG101="Yes"),OFFSET('Water Data'!$H$9,0,10*ROW('Water Data'!H95)),NA())</f>
        <v>#N/A</v>
      </c>
      <c r="S101" s="525" t="e">
        <f ca="1">+IF(AND(ISNUMBER(OFFSET('Water Data'!$I$4,0,10*ROW('Water Data'!I95))),'Data Summary'!CH101="Yes"),100-OFFSET('Water Data'!$I$4,0,10*ROW('Water Data'!I95)),NA())</f>
        <v>#N/A</v>
      </c>
      <c r="T101" s="525" t="e">
        <f ca="1">+IF(AND(ISNUMBER(OFFSET('Water Data'!$I$6,0,10*ROW('Water Data'!I95))),'Data Summary'!CI101="Yes"),OFFSET('Water Data'!$I$6,0,10*ROW('Water Data'!I95)),NA())</f>
        <v>#N/A</v>
      </c>
      <c r="U101" s="525" t="e">
        <f ca="1">+IF(AND(ISNUMBER(OFFSET('Water Data'!$I$9,0,10*ROW('Water Data'!I95))),'Data Summary'!CJ101="Yes"),OFFSET('Water Data'!$I$9,0,10*ROW('Water Data'!I95)),NA())</f>
        <v>#N/A</v>
      </c>
      <c r="V101" s="526" t="e">
        <f ca="1">+IF(AND(ISNUMBER(OFFSET('Sanitation Data'!$D$4,0,10*ROW('Sanitation Data'!D95))),'Data Summary'!CK101="Yes"),100-OFFSET('Sanitation Data'!$D$4,0,10*ROW('Sanitation Data'!D95)),NA())</f>
        <v>#N/A</v>
      </c>
      <c r="W101" s="526" t="e">
        <f ca="1">+IF(AND(ISNUMBER(OFFSET('Sanitation Data'!$D$6,0,10*ROW('Sanitation Data'!D95))),'Data Summary'!CL101="Yes"),OFFSET('Sanitation Data'!$D$6,0,10*ROW('Sanitation Data'!D95)),NA())</f>
        <v>#N/A</v>
      </c>
      <c r="X101" s="526" t="e">
        <f ca="1">+IF(AND(ISNUMBER(OFFSET('Sanitation Data'!$D$10,0,10*ROW('Sanitation Data'!D95))),'Data Summary'!CM101="Yes"),OFFSET('Sanitation Data'!$D$10,0,10*ROW('Sanitation Data'!D95)),NA())</f>
        <v>#N/A</v>
      </c>
      <c r="Y101" s="526" t="e">
        <f ca="1">+IF(AND(ISNUMBER(OFFSET('Sanitation Data'!$D$11,0,10*ROW('Sanitation Data'!D95))),'Data Summary'!CN101="Yes"),OFFSET('Sanitation Data'!$D$11,0,10*ROW('Sanitation Data'!D95)),NA())</f>
        <v>#N/A</v>
      </c>
      <c r="Z101" s="526" t="e">
        <f ca="1">+IF(AND(ISNUMBER(OFFSET('Sanitation Data'!$D$12,0,10*ROW('Sanitation Data'!D95))),'Data Summary'!CO101="Yes"),OFFSET('Sanitation Data'!$D$12,0,10*ROW('Sanitation Data'!D95)),NA())</f>
        <v>#N/A</v>
      </c>
      <c r="AA101" s="526" t="e">
        <f ca="1">+IF(AND(ISNUMBER(OFFSET('Sanitation Data'!$E$4,0,10*ROW('Sanitation Data'!E95))),'Data Summary'!CP101="Yes"),100-OFFSET('Sanitation Data'!$E$4,0,10*ROW('Sanitation Data'!E95)),NA())</f>
        <v>#N/A</v>
      </c>
      <c r="AB101" s="526" t="e">
        <f ca="1">+IF(AND(ISNUMBER(OFFSET('Sanitation Data'!$E$6,0,10*ROW('Sanitation Data'!E95))),'Data Summary'!CQ101="Yes"),OFFSET('Sanitation Data'!$E$6,0,10*ROW('Sanitation Data'!E95)),NA())</f>
        <v>#N/A</v>
      </c>
      <c r="AC101" s="526" t="e">
        <f ca="1">+IF(AND(ISNUMBER(OFFSET('Sanitation Data'!$E$10,0,10*ROW('Sanitation Data'!E95))),'Data Summary'!CR101="Yes"),OFFSET('Sanitation Data'!$E$10,0,10*ROW('Sanitation Data'!E95)),NA())</f>
        <v>#N/A</v>
      </c>
      <c r="AD101" s="526" t="e">
        <f ca="1">+IF(AND(ISNUMBER(OFFSET('Sanitation Data'!$E$11,0,10*ROW('Sanitation Data'!E95))),'Data Summary'!CS101="Yes"),OFFSET('Sanitation Data'!$E$11,0,10*ROW('Sanitation Data'!E95)),NA())</f>
        <v>#N/A</v>
      </c>
      <c r="AE101" s="526" t="e">
        <f ca="1">+IF(AND(ISNUMBER(OFFSET('Sanitation Data'!$E$12,0,10*ROW('Sanitation Data'!E95))),'Data Summary'!CT101="Yes"),OFFSET('Sanitation Data'!$E$12,0,10*ROW('Sanitation Data'!E95)),NA())</f>
        <v>#N/A</v>
      </c>
      <c r="AF101" s="526" t="e">
        <f ca="1">+IF(AND(ISNUMBER(OFFSET('Sanitation Data'!$F$4,0,10*ROW('Sanitation Data'!F95))),'Data Summary'!CU101="Yes"),100-OFFSET('Sanitation Data'!$F$4,0,10*ROW('Sanitation Data'!F95)),NA())</f>
        <v>#N/A</v>
      </c>
      <c r="AG101" s="526" t="e">
        <f ca="1">+IF(AND(ISNUMBER(OFFSET('Sanitation Data'!$F$6,0,10*ROW('Sanitation Data'!F95))),'Data Summary'!CV101="Yes"),OFFSET('Sanitation Data'!$F$6,0,10*ROW('Sanitation Data'!F95)),NA())</f>
        <v>#N/A</v>
      </c>
      <c r="AH101" s="526" t="e">
        <f ca="1">+IF(AND(ISNUMBER(OFFSET('Sanitation Data'!$F$10,0,10*ROW('Sanitation Data'!F95))),'Data Summary'!CW101="Yes"),OFFSET('Sanitation Data'!$F$10,0,10*ROW('Sanitation Data'!F95)),NA())</f>
        <v>#N/A</v>
      </c>
      <c r="AI101" s="526" t="e">
        <f ca="1">+IF(AND(ISNUMBER(OFFSET('Sanitation Data'!$F$11,0,10*ROW('Sanitation Data'!F95))),'Data Summary'!CX101="Yes"),OFFSET('Sanitation Data'!$F$11,0,10*ROW('Sanitation Data'!F95)),NA())</f>
        <v>#N/A</v>
      </c>
      <c r="AJ101" s="526" t="e">
        <f ca="1">+IF(AND(ISNUMBER(OFFSET('Sanitation Data'!$F$12,0,10*ROW('Sanitation Data'!F95))),'Data Summary'!CY101="Yes"),OFFSET('Sanitation Data'!$F$12,0,10*ROW('Sanitation Data'!F95)),NA())</f>
        <v>#N/A</v>
      </c>
      <c r="AK101" s="526" t="e">
        <f ca="1">+IF(AND(ISNUMBER(OFFSET('Sanitation Data'!$G$4,0,10*ROW('Sanitation Data'!G95))),'Data Summary'!CZ101="Yes"),100-OFFSET('Sanitation Data'!$G$4,0,10*ROW('Sanitation Data'!G95)),NA())</f>
        <v>#N/A</v>
      </c>
      <c r="AL101" s="526" t="e">
        <f ca="1">+IF(AND(ISNUMBER(OFFSET('Sanitation Data'!$G$6,0,10*ROW('Sanitation Data'!G95))),'Data Summary'!DA101="Yes"),OFFSET('Sanitation Data'!$G$6,0,10*ROW('Sanitation Data'!G95)),NA())</f>
        <v>#N/A</v>
      </c>
      <c r="AM101" s="526" t="e">
        <f ca="1">+IF(AND(ISNUMBER(OFFSET('Sanitation Data'!$G$10,0,10*ROW('Sanitation Data'!G95))),'Data Summary'!DB101="Yes"),OFFSET('Sanitation Data'!$G$10,0,10*ROW('Sanitation Data'!G95)),NA())</f>
        <v>#N/A</v>
      </c>
      <c r="AN101" s="526" t="e">
        <f ca="1">+IF(AND(ISNUMBER(OFFSET('Sanitation Data'!$G$11,0,10*ROW('Sanitation Data'!G95))),'Data Summary'!DC101="Yes"),OFFSET('Sanitation Data'!$G$11,0,10*ROW('Sanitation Data'!G95)),NA())</f>
        <v>#N/A</v>
      </c>
      <c r="AO101" s="526" t="e">
        <f ca="1">+IF(AND(ISNUMBER(OFFSET('Sanitation Data'!$G$12,0,10*ROW('Sanitation Data'!G95))),'Data Summary'!DD101="Yes"),OFFSET('Sanitation Data'!$G$12,0,10*ROW('Sanitation Data'!G95)),NA())</f>
        <v>#N/A</v>
      </c>
      <c r="AP101" s="526" t="e">
        <f ca="1">+IF(AND(ISNUMBER(OFFSET('Sanitation Data'!$H$4,0,10*ROW('Sanitation Data'!H95))),'Data Summary'!DE101="Yes"),100-OFFSET('Sanitation Data'!$H$4,0,10*ROW('Sanitation Data'!H95)),NA())</f>
        <v>#N/A</v>
      </c>
      <c r="AQ101" s="526" t="e">
        <f ca="1">+IF(AND(ISNUMBER(OFFSET('Sanitation Data'!$H$6,0,10*ROW('Sanitation Data'!H95))),'Data Summary'!DF101="Yes"),OFFSET('Sanitation Data'!$H$6,0,10*ROW('Sanitation Data'!H95)),NA())</f>
        <v>#N/A</v>
      </c>
      <c r="AR101" s="526" t="e">
        <f ca="1">+IF(AND(ISNUMBER(OFFSET('Sanitation Data'!$H$10,0,10*ROW('Sanitation Data'!H95))),'Data Summary'!DG101="Yes"),OFFSET('Sanitation Data'!$H$10,0,10*ROW('Sanitation Data'!H95)),NA())</f>
        <v>#N/A</v>
      </c>
      <c r="AS101" s="526" t="e">
        <f ca="1">+IF(AND(ISNUMBER(OFFSET('Sanitation Data'!$H$11,0,10*ROW('Sanitation Data'!H95))),'Data Summary'!DH101="Yes"),OFFSET('Sanitation Data'!$H$11,0,10*ROW('Sanitation Data'!H95)),NA())</f>
        <v>#N/A</v>
      </c>
      <c r="AT101" s="526" t="e">
        <f ca="1">+IF(AND(ISNUMBER(OFFSET('Sanitation Data'!$H$12,0,10*ROW('Sanitation Data'!H95))),'Data Summary'!DI101="Yes"),OFFSET('Sanitation Data'!$H$12,0,10*ROW('Sanitation Data'!H95)),NA())</f>
        <v>#N/A</v>
      </c>
      <c r="AU101" s="526" t="e">
        <f ca="1">+IF(AND(ISNUMBER(OFFSET('Sanitation Data'!$I$4,0,10*ROW('Sanitation Data'!I95))),'Data Summary'!DJ101="Yes"),100-OFFSET('Sanitation Data'!$I$4,0,10*ROW('Sanitation Data'!I95)),NA())</f>
        <v>#N/A</v>
      </c>
      <c r="AV101" s="526" t="e">
        <f ca="1">+IF(AND(ISNUMBER(OFFSET('Sanitation Data'!$I$6,0,10*ROW('Sanitation Data'!I95))),'Data Summary'!DK101="Yes"),OFFSET('Sanitation Data'!$I$6,0,10*ROW('Sanitation Data'!I95)),NA())</f>
        <v>#N/A</v>
      </c>
      <c r="AW101" s="526" t="e">
        <f ca="1">+IF(AND(ISNUMBER(OFFSET('Sanitation Data'!$I$10,0,10*ROW('Sanitation Data'!I95))),'Data Summary'!DL101="Yes"),OFFSET('Sanitation Data'!$I$10,0,10*ROW('Sanitation Data'!I95)),NA())</f>
        <v>#N/A</v>
      </c>
      <c r="AX101" s="526" t="e">
        <f ca="1">+IF(AND(ISNUMBER(OFFSET('Sanitation Data'!$I$11,0,10*ROW('Sanitation Data'!I95))),'Data Summary'!DM101="Yes"),OFFSET('Sanitation Data'!$I$11,0,10*ROW('Sanitation Data'!I95)),NA())</f>
        <v>#N/A</v>
      </c>
      <c r="AY101" s="526" t="e">
        <f ca="1">+IF(AND(ISNUMBER(OFFSET('Sanitation Data'!$I$12,0,10*ROW('Sanitation Data'!I95))),'Data Summary'!DN101="Yes"),OFFSET('Sanitation Data'!$I$12,0,10*ROW('Sanitation Data'!I95)),NA())</f>
        <v>#N/A</v>
      </c>
      <c r="AZ101" s="527" t="e">
        <f ca="1">+IF(AND(ISNUMBER(OFFSET('Hygiene Data'!$D$5,0,10*ROW('Hygiene Data'!D95))),'Data Summary'!DO101="Yes"),OFFSET('Hygiene Data'!$D$5,0,10*ROW('Hygiene Data'!D95)),NA())</f>
        <v>#N/A</v>
      </c>
      <c r="BA101" s="527" t="e">
        <f ca="1">+IF(AND(ISNUMBER(OFFSET('Hygiene Data'!$D$7,0,10*ROW('Hygiene Data'!D95))),'Data Summary'!DP101="Yes"),OFFSET('Hygiene Data'!$D$7,0,10*ROW('Hygiene Data'!D95)),NA())</f>
        <v>#N/A</v>
      </c>
      <c r="BB101" s="527" t="e">
        <f ca="1">+IF(AND(ISNUMBER(OFFSET('Hygiene Data'!$D$9,0,10*ROW('Hygiene Data'!D95))),'Data Summary'!DQ101="Yes"),OFFSET('Hygiene Data'!$D$9,0,10*ROW('Hygiene Data'!D95)),NA())</f>
        <v>#N/A</v>
      </c>
      <c r="BC101" s="527" t="e">
        <f ca="1">+IF(AND(ISNUMBER(OFFSET('Hygiene Data'!$E$5,0,10*ROW('Hygiene Data'!E95))),'Data Summary'!DR101="Yes"),OFFSET('Hygiene Data'!$E$5,0,10*ROW('Hygiene Data'!E95)),NA())</f>
        <v>#N/A</v>
      </c>
      <c r="BD101" s="527" t="e">
        <f ca="1">+IF(AND(ISNUMBER(OFFSET('Hygiene Data'!$E$7,0,10*ROW('Hygiene Data'!E95))),'Data Summary'!DS101="Yes"),OFFSET('Hygiene Data'!$E$7,0,10*ROW('Hygiene Data'!E95)),NA())</f>
        <v>#N/A</v>
      </c>
      <c r="BE101" s="527" t="e">
        <f ca="1">+IF(AND(ISNUMBER(OFFSET('Hygiene Data'!$E$9,0,10*ROW('Hygiene Data'!E95))),'Data Summary'!DT101="Yes"),OFFSET('Hygiene Data'!$E$9,0,10*ROW('Hygiene Data'!E95)),NA())</f>
        <v>#N/A</v>
      </c>
      <c r="BF101" s="527" t="e">
        <f ca="1">+IF(AND(ISNUMBER(OFFSET('Hygiene Data'!$F$5,0,10*ROW('Hygiene Data'!F95))),'Data Summary'!DU101="Yes"),OFFSET('Hygiene Data'!$F$5,0,10*ROW('Hygiene Data'!F95)),NA())</f>
        <v>#N/A</v>
      </c>
      <c r="BG101" s="527" t="e">
        <f ca="1">+IF(AND(ISNUMBER(OFFSET('Hygiene Data'!$F$7,0,10*ROW('Hygiene Data'!F95))),'Data Summary'!DV101="Yes"),OFFSET('Hygiene Data'!$F$7,0,10*ROW('Hygiene Data'!F95)),NA())</f>
        <v>#N/A</v>
      </c>
      <c r="BH101" s="527" t="e">
        <f ca="1">+IF(AND(ISNUMBER(OFFSET('Hygiene Data'!$F$9,0,10*ROW('Hygiene Data'!F95))),'Data Summary'!DW101="Yes"),OFFSET('Hygiene Data'!$F$9,0,10*ROW('Hygiene Data'!F95)),NA())</f>
        <v>#N/A</v>
      </c>
      <c r="BI101" s="527" t="e">
        <f ca="1">+IF(AND(ISNUMBER(OFFSET('Hygiene Data'!$G$5,0,10*ROW('Hygiene Data'!G95))),'Data Summary'!DX101="Yes"),OFFSET('Hygiene Data'!$G$5,0,10*ROW('Hygiene Data'!G95)),NA())</f>
        <v>#N/A</v>
      </c>
      <c r="BJ101" s="527" t="e">
        <f ca="1">+IF(AND(ISNUMBER(OFFSET('Hygiene Data'!$G$7,0,10*ROW('Hygiene Data'!G95))),'Data Summary'!DY101="Yes"),OFFSET('Hygiene Data'!$G$7,0,10*ROW('Hygiene Data'!G95)),NA())</f>
        <v>#N/A</v>
      </c>
      <c r="BK101" s="527" t="e">
        <f ca="1">+IF(AND(ISNUMBER(OFFSET('Hygiene Data'!$G$9,0,10*ROW('Hygiene Data'!G95))),'Data Summary'!DZ101="Yes"),OFFSET('Hygiene Data'!$G$9,0,10*ROW('Hygiene Data'!G95)),NA())</f>
        <v>#N/A</v>
      </c>
      <c r="BL101" s="527" t="e">
        <f ca="1">+IF(AND(ISNUMBER(OFFSET('Hygiene Data'!$H$5,0,10*ROW('Hygiene Data'!H95))),'Data Summary'!EA101="Yes"),OFFSET('Hygiene Data'!$H$5,0,10*ROW('Hygiene Data'!H95)),NA())</f>
        <v>#N/A</v>
      </c>
      <c r="BM101" s="527" t="e">
        <f ca="1">+IF(AND(ISNUMBER(OFFSET('Hygiene Data'!$H$7,0,10*ROW('Hygiene Data'!H95))),'Data Summary'!EB101="Yes"),OFFSET('Hygiene Data'!$H$7,0,10*ROW('Hygiene Data'!H95)),NA())</f>
        <v>#N/A</v>
      </c>
      <c r="BN101" s="527" t="e">
        <f ca="1">+IF(AND(ISNUMBER(OFFSET('Hygiene Data'!$H$9,0,10*ROW('Hygiene Data'!H95))),'Data Summary'!EC101="Yes"),OFFSET('Hygiene Data'!$H$9,0,10*ROW('Hygiene Data'!H95)),NA())</f>
        <v>#N/A</v>
      </c>
      <c r="BO101" s="527" t="e">
        <f ca="1">+IF(AND(ISNUMBER(OFFSET('Hygiene Data'!$I$5,0,10*ROW('Hygiene Data'!I95))),'Data Summary'!ED101="Yes"),OFFSET('Hygiene Data'!$I$5,0,10*ROW('Hygiene Data'!I95)),NA())</f>
        <v>#N/A</v>
      </c>
      <c r="BP101" s="527" t="e">
        <f ca="1">+IF(AND(ISNUMBER(OFFSET('Hygiene Data'!$I$7,0,10*ROW('Hygiene Data'!I95))),'Data Summary'!EE101="Yes"),OFFSET('Hygiene Data'!$I$7,0,10*ROW('Hygiene Data'!I95)),NA())</f>
        <v>#N/A</v>
      </c>
      <c r="BQ101" s="527" t="e">
        <f ca="1">+IF(AND(ISNUMBER(OFFSET('Hygiene Data'!$I$9,0,10*ROW('Hygiene Data'!I95))),'Data Summary'!EF101="Yes"),OFFSET('Hygiene Data'!$I$9,0,10*ROW('Hygiene Data'!I95)),NA())</f>
        <v>#N/A</v>
      </c>
    </row>
    <row r="102" spans="1:69" x14ac:dyDescent="0.25">
      <c r="A102" s="523" t="e">
        <f ca="1">+RIGHT('Data Summary'!A102,LEN('Data Summary'!A102)-9)</f>
        <v>#VALUE!</v>
      </c>
      <c r="B102" s="497" t="str">
        <f ca="1">+IF(ISTEXT('Data Summary'!B102),'Data Summary'!B102,"")</f>
        <v/>
      </c>
      <c r="C102" s="524" t="e">
        <f ca="1">+VALUE('Data Summary'!C102)</f>
        <v>#VALUE!</v>
      </c>
      <c r="D102" s="525" t="e">
        <f ca="1">+IF(AND(ISNUMBER(OFFSET('Water Data'!$D$4,0,10*ROW('Water Data'!D96))),'Data Summary'!BS102="Yes"),100-OFFSET('Water Data'!$D$4,0,10*ROW('Water Data'!D96)),NA())</f>
        <v>#N/A</v>
      </c>
      <c r="E102" s="525" t="e">
        <f ca="1">+IF(AND(ISNUMBER(OFFSET('Water Data'!$D$6,0,10*ROW('Water Data'!D96))),'Data Summary'!BT102="Yes"),OFFSET('Water Data'!$D$6,0,10*ROW('Water Data'!D96)),NA())</f>
        <v>#N/A</v>
      </c>
      <c r="F102" s="525" t="e">
        <f ca="1">+IF(AND(ISNUMBER(OFFSET('Water Data'!$D$9,0,10*ROW('Water Data'!D96))),'Data Summary'!BU102="Yes"),OFFSET('Water Data'!$D$9,0,10*ROW('Water Data'!D96)),NA())</f>
        <v>#N/A</v>
      </c>
      <c r="G102" s="525" t="e">
        <f ca="1">+IF(AND(ISNUMBER(OFFSET('Water Data'!$E$4,0,10*ROW('Water Data'!E96))),'Data Summary'!BV102="Yes"),100-OFFSET('Water Data'!$E$4,0,10*ROW('Water Data'!E96)),NA())</f>
        <v>#N/A</v>
      </c>
      <c r="H102" s="525" t="e">
        <f ca="1">+IF(AND(ISNUMBER(OFFSET('Water Data'!$E$6,0,10*ROW('Water Data'!E96))),'Data Summary'!BW102="Yes"),OFFSET('Water Data'!$E$6,0,10*ROW('Water Data'!E96)),NA())</f>
        <v>#N/A</v>
      </c>
      <c r="I102" s="525" t="e">
        <f ca="1">+IF(AND(ISNUMBER(OFFSET('Water Data'!$E$9,0,10*ROW('Water Data'!E96))),'Data Summary'!BX102="Yes"),OFFSET('Water Data'!$E$9,0,10*ROW('Water Data'!E96)),NA())</f>
        <v>#N/A</v>
      </c>
      <c r="J102" s="525" t="e">
        <f ca="1">+IF(AND(ISNUMBER(OFFSET('Water Data'!$F$4,0,10*ROW('Water Data'!F96))),'Data Summary'!BY102="Yes"),100-OFFSET('Water Data'!$F$4,0,10*ROW('Water Data'!F96)),NA())</f>
        <v>#N/A</v>
      </c>
      <c r="K102" s="525" t="e">
        <f ca="1">+IF(AND(ISNUMBER(OFFSET('Water Data'!$F$6,0,10*ROW('Water Data'!F96))),'Data Summary'!BZ102="Yes"),OFFSET('Water Data'!$F$6,0,10*ROW('Water Data'!F96)),NA())</f>
        <v>#N/A</v>
      </c>
      <c r="L102" s="525" t="e">
        <f ca="1">+IF(AND(ISNUMBER(OFFSET('Water Data'!$F$9,0,10*ROW('Water Data'!F96))),'Data Summary'!CA102="Yes"),OFFSET('Water Data'!$F$9,0,10*ROW('Water Data'!F96)),NA())</f>
        <v>#N/A</v>
      </c>
      <c r="M102" s="525" t="e">
        <f ca="1">+IF(AND(ISNUMBER(OFFSET('Water Data'!$G$4,0,10*ROW('Water Data'!G96))),'Data Summary'!CB102="Yes"),100-OFFSET('Water Data'!$G$4,0,10*ROW('Water Data'!G96)),NA())</f>
        <v>#N/A</v>
      </c>
      <c r="N102" s="525" t="e">
        <f ca="1">+IF(AND(ISNUMBER(OFFSET('Water Data'!$G$6,0,10*ROW('Water Data'!G96))),'Data Summary'!CC102="Yes"),OFFSET('Water Data'!$G$6,0,10*ROW('Water Data'!G96)),NA())</f>
        <v>#N/A</v>
      </c>
      <c r="O102" s="525" t="e">
        <f ca="1">+IF(AND(ISNUMBER(OFFSET('Water Data'!$G$9,0,10*ROW('Water Data'!G96))),'Data Summary'!CD102="Yes"),OFFSET('Water Data'!$G$9,0,10*ROW('Water Data'!G96)),NA())</f>
        <v>#N/A</v>
      </c>
      <c r="P102" s="525" t="e">
        <f ca="1">+IF(AND(ISNUMBER(OFFSET('Water Data'!$H$4,0,10*ROW('Water Data'!H96))),'Data Summary'!CE102="Yes"),100-OFFSET('Water Data'!$H$4,0,10*ROW('Water Data'!H96)),NA())</f>
        <v>#N/A</v>
      </c>
      <c r="Q102" s="525" t="e">
        <f ca="1">+IF(AND(ISNUMBER(OFFSET('Water Data'!$H$6,0,10*ROW('Water Data'!H96))),'Data Summary'!CF102="Yes"),OFFSET('Water Data'!$H$6,0,10*ROW('Water Data'!H96)),NA())</f>
        <v>#N/A</v>
      </c>
      <c r="R102" s="525" t="e">
        <f ca="1">+IF(AND(ISNUMBER(OFFSET('Water Data'!$H$9,0,10*ROW('Water Data'!H96))),'Data Summary'!CG102="Yes"),OFFSET('Water Data'!$H$9,0,10*ROW('Water Data'!H96)),NA())</f>
        <v>#N/A</v>
      </c>
      <c r="S102" s="525" t="e">
        <f ca="1">+IF(AND(ISNUMBER(OFFSET('Water Data'!$I$4,0,10*ROW('Water Data'!I96))),'Data Summary'!CH102="Yes"),100-OFFSET('Water Data'!$I$4,0,10*ROW('Water Data'!I96)),NA())</f>
        <v>#N/A</v>
      </c>
      <c r="T102" s="525" t="e">
        <f ca="1">+IF(AND(ISNUMBER(OFFSET('Water Data'!$I$6,0,10*ROW('Water Data'!I96))),'Data Summary'!CI102="Yes"),OFFSET('Water Data'!$I$6,0,10*ROW('Water Data'!I96)),NA())</f>
        <v>#N/A</v>
      </c>
      <c r="U102" s="525" t="e">
        <f ca="1">+IF(AND(ISNUMBER(OFFSET('Water Data'!$I$9,0,10*ROW('Water Data'!I96))),'Data Summary'!CJ102="Yes"),OFFSET('Water Data'!$I$9,0,10*ROW('Water Data'!I96)),NA())</f>
        <v>#N/A</v>
      </c>
      <c r="V102" s="526" t="e">
        <f ca="1">+IF(AND(ISNUMBER(OFFSET('Sanitation Data'!$D$4,0,10*ROW('Sanitation Data'!D96))),'Data Summary'!CK102="Yes"),100-OFFSET('Sanitation Data'!$D$4,0,10*ROW('Sanitation Data'!D96)),NA())</f>
        <v>#N/A</v>
      </c>
      <c r="W102" s="526" t="e">
        <f ca="1">+IF(AND(ISNUMBER(OFFSET('Sanitation Data'!$D$6,0,10*ROW('Sanitation Data'!D96))),'Data Summary'!CL102="Yes"),OFFSET('Sanitation Data'!$D$6,0,10*ROW('Sanitation Data'!D96)),NA())</f>
        <v>#N/A</v>
      </c>
      <c r="X102" s="526" t="e">
        <f ca="1">+IF(AND(ISNUMBER(OFFSET('Sanitation Data'!$D$10,0,10*ROW('Sanitation Data'!D96))),'Data Summary'!CM102="Yes"),OFFSET('Sanitation Data'!$D$10,0,10*ROW('Sanitation Data'!D96)),NA())</f>
        <v>#N/A</v>
      </c>
      <c r="Y102" s="526" t="e">
        <f ca="1">+IF(AND(ISNUMBER(OFFSET('Sanitation Data'!$D$11,0,10*ROW('Sanitation Data'!D96))),'Data Summary'!CN102="Yes"),OFFSET('Sanitation Data'!$D$11,0,10*ROW('Sanitation Data'!D96)),NA())</f>
        <v>#N/A</v>
      </c>
      <c r="Z102" s="526" t="e">
        <f ca="1">+IF(AND(ISNUMBER(OFFSET('Sanitation Data'!$D$12,0,10*ROW('Sanitation Data'!D96))),'Data Summary'!CO102="Yes"),OFFSET('Sanitation Data'!$D$12,0,10*ROW('Sanitation Data'!D96)),NA())</f>
        <v>#N/A</v>
      </c>
      <c r="AA102" s="526" t="e">
        <f ca="1">+IF(AND(ISNUMBER(OFFSET('Sanitation Data'!$E$4,0,10*ROW('Sanitation Data'!E96))),'Data Summary'!CP102="Yes"),100-OFFSET('Sanitation Data'!$E$4,0,10*ROW('Sanitation Data'!E96)),NA())</f>
        <v>#N/A</v>
      </c>
      <c r="AB102" s="526" t="e">
        <f ca="1">+IF(AND(ISNUMBER(OFFSET('Sanitation Data'!$E$6,0,10*ROW('Sanitation Data'!E96))),'Data Summary'!CQ102="Yes"),OFFSET('Sanitation Data'!$E$6,0,10*ROW('Sanitation Data'!E96)),NA())</f>
        <v>#N/A</v>
      </c>
      <c r="AC102" s="526" t="e">
        <f ca="1">+IF(AND(ISNUMBER(OFFSET('Sanitation Data'!$E$10,0,10*ROW('Sanitation Data'!E96))),'Data Summary'!CR102="Yes"),OFFSET('Sanitation Data'!$E$10,0,10*ROW('Sanitation Data'!E96)),NA())</f>
        <v>#N/A</v>
      </c>
      <c r="AD102" s="526" t="e">
        <f ca="1">+IF(AND(ISNUMBER(OFFSET('Sanitation Data'!$E$11,0,10*ROW('Sanitation Data'!E96))),'Data Summary'!CS102="Yes"),OFFSET('Sanitation Data'!$E$11,0,10*ROW('Sanitation Data'!E96)),NA())</f>
        <v>#N/A</v>
      </c>
      <c r="AE102" s="526" t="e">
        <f ca="1">+IF(AND(ISNUMBER(OFFSET('Sanitation Data'!$E$12,0,10*ROW('Sanitation Data'!E96))),'Data Summary'!CT102="Yes"),OFFSET('Sanitation Data'!$E$12,0,10*ROW('Sanitation Data'!E96)),NA())</f>
        <v>#N/A</v>
      </c>
      <c r="AF102" s="526" t="e">
        <f ca="1">+IF(AND(ISNUMBER(OFFSET('Sanitation Data'!$F$4,0,10*ROW('Sanitation Data'!F96))),'Data Summary'!CU102="Yes"),100-OFFSET('Sanitation Data'!$F$4,0,10*ROW('Sanitation Data'!F96)),NA())</f>
        <v>#N/A</v>
      </c>
      <c r="AG102" s="526" t="e">
        <f ca="1">+IF(AND(ISNUMBER(OFFSET('Sanitation Data'!$F$6,0,10*ROW('Sanitation Data'!F96))),'Data Summary'!CV102="Yes"),OFFSET('Sanitation Data'!$F$6,0,10*ROW('Sanitation Data'!F96)),NA())</f>
        <v>#N/A</v>
      </c>
      <c r="AH102" s="526" t="e">
        <f ca="1">+IF(AND(ISNUMBER(OFFSET('Sanitation Data'!$F$10,0,10*ROW('Sanitation Data'!F96))),'Data Summary'!CW102="Yes"),OFFSET('Sanitation Data'!$F$10,0,10*ROW('Sanitation Data'!F96)),NA())</f>
        <v>#N/A</v>
      </c>
      <c r="AI102" s="526" t="e">
        <f ca="1">+IF(AND(ISNUMBER(OFFSET('Sanitation Data'!$F$11,0,10*ROW('Sanitation Data'!F96))),'Data Summary'!CX102="Yes"),OFFSET('Sanitation Data'!$F$11,0,10*ROW('Sanitation Data'!F96)),NA())</f>
        <v>#N/A</v>
      </c>
      <c r="AJ102" s="526" t="e">
        <f ca="1">+IF(AND(ISNUMBER(OFFSET('Sanitation Data'!$F$12,0,10*ROW('Sanitation Data'!F96))),'Data Summary'!CY102="Yes"),OFFSET('Sanitation Data'!$F$12,0,10*ROW('Sanitation Data'!F96)),NA())</f>
        <v>#N/A</v>
      </c>
      <c r="AK102" s="526" t="e">
        <f ca="1">+IF(AND(ISNUMBER(OFFSET('Sanitation Data'!$G$4,0,10*ROW('Sanitation Data'!G96))),'Data Summary'!CZ102="Yes"),100-OFFSET('Sanitation Data'!$G$4,0,10*ROW('Sanitation Data'!G96)),NA())</f>
        <v>#N/A</v>
      </c>
      <c r="AL102" s="526" t="e">
        <f ca="1">+IF(AND(ISNUMBER(OFFSET('Sanitation Data'!$G$6,0,10*ROW('Sanitation Data'!G96))),'Data Summary'!DA102="Yes"),OFFSET('Sanitation Data'!$G$6,0,10*ROW('Sanitation Data'!G96)),NA())</f>
        <v>#N/A</v>
      </c>
      <c r="AM102" s="526" t="e">
        <f ca="1">+IF(AND(ISNUMBER(OFFSET('Sanitation Data'!$G$10,0,10*ROW('Sanitation Data'!G96))),'Data Summary'!DB102="Yes"),OFFSET('Sanitation Data'!$G$10,0,10*ROW('Sanitation Data'!G96)),NA())</f>
        <v>#N/A</v>
      </c>
      <c r="AN102" s="526" t="e">
        <f ca="1">+IF(AND(ISNUMBER(OFFSET('Sanitation Data'!$G$11,0,10*ROW('Sanitation Data'!G96))),'Data Summary'!DC102="Yes"),OFFSET('Sanitation Data'!$G$11,0,10*ROW('Sanitation Data'!G96)),NA())</f>
        <v>#N/A</v>
      </c>
      <c r="AO102" s="526" t="e">
        <f ca="1">+IF(AND(ISNUMBER(OFFSET('Sanitation Data'!$G$12,0,10*ROW('Sanitation Data'!G96))),'Data Summary'!DD102="Yes"),OFFSET('Sanitation Data'!$G$12,0,10*ROW('Sanitation Data'!G96)),NA())</f>
        <v>#N/A</v>
      </c>
      <c r="AP102" s="526" t="e">
        <f ca="1">+IF(AND(ISNUMBER(OFFSET('Sanitation Data'!$H$4,0,10*ROW('Sanitation Data'!H96))),'Data Summary'!DE102="Yes"),100-OFFSET('Sanitation Data'!$H$4,0,10*ROW('Sanitation Data'!H96)),NA())</f>
        <v>#N/A</v>
      </c>
      <c r="AQ102" s="526" t="e">
        <f ca="1">+IF(AND(ISNUMBER(OFFSET('Sanitation Data'!$H$6,0,10*ROW('Sanitation Data'!H96))),'Data Summary'!DF102="Yes"),OFFSET('Sanitation Data'!$H$6,0,10*ROW('Sanitation Data'!H96)),NA())</f>
        <v>#N/A</v>
      </c>
      <c r="AR102" s="526" t="e">
        <f ca="1">+IF(AND(ISNUMBER(OFFSET('Sanitation Data'!$H$10,0,10*ROW('Sanitation Data'!H96))),'Data Summary'!DG102="Yes"),OFFSET('Sanitation Data'!$H$10,0,10*ROW('Sanitation Data'!H96)),NA())</f>
        <v>#N/A</v>
      </c>
      <c r="AS102" s="526" t="e">
        <f ca="1">+IF(AND(ISNUMBER(OFFSET('Sanitation Data'!$H$11,0,10*ROW('Sanitation Data'!H96))),'Data Summary'!DH102="Yes"),OFFSET('Sanitation Data'!$H$11,0,10*ROW('Sanitation Data'!H96)),NA())</f>
        <v>#N/A</v>
      </c>
      <c r="AT102" s="526" t="e">
        <f ca="1">+IF(AND(ISNUMBER(OFFSET('Sanitation Data'!$H$12,0,10*ROW('Sanitation Data'!H96))),'Data Summary'!DI102="Yes"),OFFSET('Sanitation Data'!$H$12,0,10*ROW('Sanitation Data'!H96)),NA())</f>
        <v>#N/A</v>
      </c>
      <c r="AU102" s="526" t="e">
        <f ca="1">+IF(AND(ISNUMBER(OFFSET('Sanitation Data'!$I$4,0,10*ROW('Sanitation Data'!I96))),'Data Summary'!DJ102="Yes"),100-OFFSET('Sanitation Data'!$I$4,0,10*ROW('Sanitation Data'!I96)),NA())</f>
        <v>#N/A</v>
      </c>
      <c r="AV102" s="526" t="e">
        <f ca="1">+IF(AND(ISNUMBER(OFFSET('Sanitation Data'!$I$6,0,10*ROW('Sanitation Data'!I96))),'Data Summary'!DK102="Yes"),OFFSET('Sanitation Data'!$I$6,0,10*ROW('Sanitation Data'!I96)),NA())</f>
        <v>#N/A</v>
      </c>
      <c r="AW102" s="526" t="e">
        <f ca="1">+IF(AND(ISNUMBER(OFFSET('Sanitation Data'!$I$10,0,10*ROW('Sanitation Data'!I96))),'Data Summary'!DL102="Yes"),OFFSET('Sanitation Data'!$I$10,0,10*ROW('Sanitation Data'!I96)),NA())</f>
        <v>#N/A</v>
      </c>
      <c r="AX102" s="526" t="e">
        <f ca="1">+IF(AND(ISNUMBER(OFFSET('Sanitation Data'!$I$11,0,10*ROW('Sanitation Data'!I96))),'Data Summary'!DM102="Yes"),OFFSET('Sanitation Data'!$I$11,0,10*ROW('Sanitation Data'!I96)),NA())</f>
        <v>#N/A</v>
      </c>
      <c r="AY102" s="526" t="e">
        <f ca="1">+IF(AND(ISNUMBER(OFFSET('Sanitation Data'!$I$12,0,10*ROW('Sanitation Data'!I96))),'Data Summary'!DN102="Yes"),OFFSET('Sanitation Data'!$I$12,0,10*ROW('Sanitation Data'!I96)),NA())</f>
        <v>#N/A</v>
      </c>
      <c r="AZ102" s="527" t="e">
        <f ca="1">+IF(AND(ISNUMBER(OFFSET('Hygiene Data'!$D$5,0,10*ROW('Hygiene Data'!D96))),'Data Summary'!DO102="Yes"),OFFSET('Hygiene Data'!$D$5,0,10*ROW('Hygiene Data'!D96)),NA())</f>
        <v>#N/A</v>
      </c>
      <c r="BA102" s="527" t="e">
        <f ca="1">+IF(AND(ISNUMBER(OFFSET('Hygiene Data'!$D$7,0,10*ROW('Hygiene Data'!D96))),'Data Summary'!DP102="Yes"),OFFSET('Hygiene Data'!$D$7,0,10*ROW('Hygiene Data'!D96)),NA())</f>
        <v>#N/A</v>
      </c>
      <c r="BB102" s="527" t="e">
        <f ca="1">+IF(AND(ISNUMBER(OFFSET('Hygiene Data'!$D$9,0,10*ROW('Hygiene Data'!D96))),'Data Summary'!DQ102="Yes"),OFFSET('Hygiene Data'!$D$9,0,10*ROW('Hygiene Data'!D96)),NA())</f>
        <v>#N/A</v>
      </c>
      <c r="BC102" s="527" t="e">
        <f ca="1">+IF(AND(ISNUMBER(OFFSET('Hygiene Data'!$E$5,0,10*ROW('Hygiene Data'!E96))),'Data Summary'!DR102="Yes"),OFFSET('Hygiene Data'!$E$5,0,10*ROW('Hygiene Data'!E96)),NA())</f>
        <v>#N/A</v>
      </c>
      <c r="BD102" s="527" t="e">
        <f ca="1">+IF(AND(ISNUMBER(OFFSET('Hygiene Data'!$E$7,0,10*ROW('Hygiene Data'!E96))),'Data Summary'!DS102="Yes"),OFFSET('Hygiene Data'!$E$7,0,10*ROW('Hygiene Data'!E96)),NA())</f>
        <v>#N/A</v>
      </c>
      <c r="BE102" s="527" t="e">
        <f ca="1">+IF(AND(ISNUMBER(OFFSET('Hygiene Data'!$E$9,0,10*ROW('Hygiene Data'!E96))),'Data Summary'!DT102="Yes"),OFFSET('Hygiene Data'!$E$9,0,10*ROW('Hygiene Data'!E96)),NA())</f>
        <v>#N/A</v>
      </c>
      <c r="BF102" s="527" t="e">
        <f ca="1">+IF(AND(ISNUMBER(OFFSET('Hygiene Data'!$F$5,0,10*ROW('Hygiene Data'!F96))),'Data Summary'!DU102="Yes"),OFFSET('Hygiene Data'!$F$5,0,10*ROW('Hygiene Data'!F96)),NA())</f>
        <v>#N/A</v>
      </c>
      <c r="BG102" s="527" t="e">
        <f ca="1">+IF(AND(ISNUMBER(OFFSET('Hygiene Data'!$F$7,0,10*ROW('Hygiene Data'!F96))),'Data Summary'!DV102="Yes"),OFFSET('Hygiene Data'!$F$7,0,10*ROW('Hygiene Data'!F96)),NA())</f>
        <v>#N/A</v>
      </c>
      <c r="BH102" s="527" t="e">
        <f ca="1">+IF(AND(ISNUMBER(OFFSET('Hygiene Data'!$F$9,0,10*ROW('Hygiene Data'!F96))),'Data Summary'!DW102="Yes"),OFFSET('Hygiene Data'!$F$9,0,10*ROW('Hygiene Data'!F96)),NA())</f>
        <v>#N/A</v>
      </c>
      <c r="BI102" s="527" t="e">
        <f ca="1">+IF(AND(ISNUMBER(OFFSET('Hygiene Data'!$G$5,0,10*ROW('Hygiene Data'!G96))),'Data Summary'!DX102="Yes"),OFFSET('Hygiene Data'!$G$5,0,10*ROW('Hygiene Data'!G96)),NA())</f>
        <v>#N/A</v>
      </c>
      <c r="BJ102" s="527" t="e">
        <f ca="1">+IF(AND(ISNUMBER(OFFSET('Hygiene Data'!$G$7,0,10*ROW('Hygiene Data'!G96))),'Data Summary'!DY102="Yes"),OFFSET('Hygiene Data'!$G$7,0,10*ROW('Hygiene Data'!G96)),NA())</f>
        <v>#N/A</v>
      </c>
      <c r="BK102" s="527" t="e">
        <f ca="1">+IF(AND(ISNUMBER(OFFSET('Hygiene Data'!$G$9,0,10*ROW('Hygiene Data'!G96))),'Data Summary'!DZ102="Yes"),OFFSET('Hygiene Data'!$G$9,0,10*ROW('Hygiene Data'!G96)),NA())</f>
        <v>#N/A</v>
      </c>
      <c r="BL102" s="527" t="e">
        <f ca="1">+IF(AND(ISNUMBER(OFFSET('Hygiene Data'!$H$5,0,10*ROW('Hygiene Data'!H96))),'Data Summary'!EA102="Yes"),OFFSET('Hygiene Data'!$H$5,0,10*ROW('Hygiene Data'!H96)),NA())</f>
        <v>#N/A</v>
      </c>
      <c r="BM102" s="527" t="e">
        <f ca="1">+IF(AND(ISNUMBER(OFFSET('Hygiene Data'!$H$7,0,10*ROW('Hygiene Data'!H96))),'Data Summary'!EB102="Yes"),OFFSET('Hygiene Data'!$H$7,0,10*ROW('Hygiene Data'!H96)),NA())</f>
        <v>#N/A</v>
      </c>
      <c r="BN102" s="527" t="e">
        <f ca="1">+IF(AND(ISNUMBER(OFFSET('Hygiene Data'!$H$9,0,10*ROW('Hygiene Data'!H96))),'Data Summary'!EC102="Yes"),OFFSET('Hygiene Data'!$H$9,0,10*ROW('Hygiene Data'!H96)),NA())</f>
        <v>#N/A</v>
      </c>
      <c r="BO102" s="527" t="e">
        <f ca="1">+IF(AND(ISNUMBER(OFFSET('Hygiene Data'!$I$5,0,10*ROW('Hygiene Data'!I96))),'Data Summary'!ED102="Yes"),OFFSET('Hygiene Data'!$I$5,0,10*ROW('Hygiene Data'!I96)),NA())</f>
        <v>#N/A</v>
      </c>
      <c r="BP102" s="527" t="e">
        <f ca="1">+IF(AND(ISNUMBER(OFFSET('Hygiene Data'!$I$7,0,10*ROW('Hygiene Data'!I96))),'Data Summary'!EE102="Yes"),OFFSET('Hygiene Data'!$I$7,0,10*ROW('Hygiene Data'!I96)),NA())</f>
        <v>#N/A</v>
      </c>
      <c r="BQ102" s="527" t="e">
        <f ca="1">+IF(AND(ISNUMBER(OFFSET('Hygiene Data'!$I$9,0,10*ROW('Hygiene Data'!I96))),'Data Summary'!EF102="Yes"),OFFSET('Hygiene Data'!$I$9,0,10*ROW('Hygiene Data'!I96)),NA())</f>
        <v>#N/A</v>
      </c>
    </row>
    <row r="103" spans="1:69" x14ac:dyDescent="0.25">
      <c r="A103" s="523" t="e">
        <f ca="1">+RIGHT('Data Summary'!A103,LEN('Data Summary'!A103)-9)</f>
        <v>#VALUE!</v>
      </c>
      <c r="B103" s="497" t="str">
        <f ca="1">+IF(ISTEXT('Data Summary'!B103),'Data Summary'!B103,"")</f>
        <v/>
      </c>
      <c r="C103" s="524" t="e">
        <f ca="1">+VALUE('Data Summary'!C103)</f>
        <v>#VALUE!</v>
      </c>
      <c r="D103" s="525" t="e">
        <f ca="1">+IF(AND(ISNUMBER(OFFSET('Water Data'!$D$4,0,10*ROW('Water Data'!D97))),'Data Summary'!BS103="Yes"),100-OFFSET('Water Data'!$D$4,0,10*ROW('Water Data'!D97)),NA())</f>
        <v>#N/A</v>
      </c>
      <c r="E103" s="525" t="e">
        <f ca="1">+IF(AND(ISNUMBER(OFFSET('Water Data'!$D$6,0,10*ROW('Water Data'!D97))),'Data Summary'!BT103="Yes"),OFFSET('Water Data'!$D$6,0,10*ROW('Water Data'!D97)),NA())</f>
        <v>#N/A</v>
      </c>
      <c r="F103" s="525" t="e">
        <f ca="1">+IF(AND(ISNUMBER(OFFSET('Water Data'!$D$9,0,10*ROW('Water Data'!D97))),'Data Summary'!BU103="Yes"),OFFSET('Water Data'!$D$9,0,10*ROW('Water Data'!D97)),NA())</f>
        <v>#N/A</v>
      </c>
      <c r="G103" s="525" t="e">
        <f ca="1">+IF(AND(ISNUMBER(OFFSET('Water Data'!$E$4,0,10*ROW('Water Data'!E97))),'Data Summary'!BV103="Yes"),100-OFFSET('Water Data'!$E$4,0,10*ROW('Water Data'!E97)),NA())</f>
        <v>#N/A</v>
      </c>
      <c r="H103" s="525" t="e">
        <f ca="1">+IF(AND(ISNUMBER(OFFSET('Water Data'!$E$6,0,10*ROW('Water Data'!E97))),'Data Summary'!BW103="Yes"),OFFSET('Water Data'!$E$6,0,10*ROW('Water Data'!E97)),NA())</f>
        <v>#N/A</v>
      </c>
      <c r="I103" s="525" t="e">
        <f ca="1">+IF(AND(ISNUMBER(OFFSET('Water Data'!$E$9,0,10*ROW('Water Data'!E97))),'Data Summary'!BX103="Yes"),OFFSET('Water Data'!$E$9,0,10*ROW('Water Data'!E97)),NA())</f>
        <v>#N/A</v>
      </c>
      <c r="J103" s="525" t="e">
        <f ca="1">+IF(AND(ISNUMBER(OFFSET('Water Data'!$F$4,0,10*ROW('Water Data'!F97))),'Data Summary'!BY103="Yes"),100-OFFSET('Water Data'!$F$4,0,10*ROW('Water Data'!F97)),NA())</f>
        <v>#N/A</v>
      </c>
      <c r="K103" s="525" t="e">
        <f ca="1">+IF(AND(ISNUMBER(OFFSET('Water Data'!$F$6,0,10*ROW('Water Data'!F97))),'Data Summary'!BZ103="Yes"),OFFSET('Water Data'!$F$6,0,10*ROW('Water Data'!F97)),NA())</f>
        <v>#N/A</v>
      </c>
      <c r="L103" s="525" t="e">
        <f ca="1">+IF(AND(ISNUMBER(OFFSET('Water Data'!$F$9,0,10*ROW('Water Data'!F97))),'Data Summary'!CA103="Yes"),OFFSET('Water Data'!$F$9,0,10*ROW('Water Data'!F97)),NA())</f>
        <v>#N/A</v>
      </c>
      <c r="M103" s="525" t="e">
        <f ca="1">+IF(AND(ISNUMBER(OFFSET('Water Data'!$G$4,0,10*ROW('Water Data'!G97))),'Data Summary'!CB103="Yes"),100-OFFSET('Water Data'!$G$4,0,10*ROW('Water Data'!G97)),NA())</f>
        <v>#N/A</v>
      </c>
      <c r="N103" s="525" t="e">
        <f ca="1">+IF(AND(ISNUMBER(OFFSET('Water Data'!$G$6,0,10*ROW('Water Data'!G97))),'Data Summary'!CC103="Yes"),OFFSET('Water Data'!$G$6,0,10*ROW('Water Data'!G97)),NA())</f>
        <v>#N/A</v>
      </c>
      <c r="O103" s="525" t="e">
        <f ca="1">+IF(AND(ISNUMBER(OFFSET('Water Data'!$G$9,0,10*ROW('Water Data'!G97))),'Data Summary'!CD103="Yes"),OFFSET('Water Data'!$G$9,0,10*ROW('Water Data'!G97)),NA())</f>
        <v>#N/A</v>
      </c>
      <c r="P103" s="525" t="e">
        <f ca="1">+IF(AND(ISNUMBER(OFFSET('Water Data'!$H$4,0,10*ROW('Water Data'!H97))),'Data Summary'!CE103="Yes"),100-OFFSET('Water Data'!$H$4,0,10*ROW('Water Data'!H97)),NA())</f>
        <v>#N/A</v>
      </c>
      <c r="Q103" s="525" t="e">
        <f ca="1">+IF(AND(ISNUMBER(OFFSET('Water Data'!$H$6,0,10*ROW('Water Data'!H97))),'Data Summary'!CF103="Yes"),OFFSET('Water Data'!$H$6,0,10*ROW('Water Data'!H97)),NA())</f>
        <v>#N/A</v>
      </c>
      <c r="R103" s="525" t="e">
        <f ca="1">+IF(AND(ISNUMBER(OFFSET('Water Data'!$H$9,0,10*ROW('Water Data'!H97))),'Data Summary'!CG103="Yes"),OFFSET('Water Data'!$H$9,0,10*ROW('Water Data'!H97)),NA())</f>
        <v>#N/A</v>
      </c>
      <c r="S103" s="525" t="e">
        <f ca="1">+IF(AND(ISNUMBER(OFFSET('Water Data'!$I$4,0,10*ROW('Water Data'!I97))),'Data Summary'!CH103="Yes"),100-OFFSET('Water Data'!$I$4,0,10*ROW('Water Data'!I97)),NA())</f>
        <v>#N/A</v>
      </c>
      <c r="T103" s="525" t="e">
        <f ca="1">+IF(AND(ISNUMBER(OFFSET('Water Data'!$I$6,0,10*ROW('Water Data'!I97))),'Data Summary'!CI103="Yes"),OFFSET('Water Data'!$I$6,0,10*ROW('Water Data'!I97)),NA())</f>
        <v>#N/A</v>
      </c>
      <c r="U103" s="525" t="e">
        <f ca="1">+IF(AND(ISNUMBER(OFFSET('Water Data'!$I$9,0,10*ROW('Water Data'!I97))),'Data Summary'!CJ103="Yes"),OFFSET('Water Data'!$I$9,0,10*ROW('Water Data'!I97)),NA())</f>
        <v>#N/A</v>
      </c>
      <c r="V103" s="526" t="e">
        <f ca="1">+IF(AND(ISNUMBER(OFFSET('Sanitation Data'!$D$4,0,10*ROW('Sanitation Data'!D97))),'Data Summary'!CK103="Yes"),100-OFFSET('Sanitation Data'!$D$4,0,10*ROW('Sanitation Data'!D97)),NA())</f>
        <v>#N/A</v>
      </c>
      <c r="W103" s="526" t="e">
        <f ca="1">+IF(AND(ISNUMBER(OFFSET('Sanitation Data'!$D$6,0,10*ROW('Sanitation Data'!D97))),'Data Summary'!CL103="Yes"),OFFSET('Sanitation Data'!$D$6,0,10*ROW('Sanitation Data'!D97)),NA())</f>
        <v>#N/A</v>
      </c>
      <c r="X103" s="526" t="e">
        <f ca="1">+IF(AND(ISNUMBER(OFFSET('Sanitation Data'!$D$10,0,10*ROW('Sanitation Data'!D97))),'Data Summary'!CM103="Yes"),OFFSET('Sanitation Data'!$D$10,0,10*ROW('Sanitation Data'!D97)),NA())</f>
        <v>#N/A</v>
      </c>
      <c r="Y103" s="526" t="e">
        <f ca="1">+IF(AND(ISNUMBER(OFFSET('Sanitation Data'!$D$11,0,10*ROW('Sanitation Data'!D97))),'Data Summary'!CN103="Yes"),OFFSET('Sanitation Data'!$D$11,0,10*ROW('Sanitation Data'!D97)),NA())</f>
        <v>#N/A</v>
      </c>
      <c r="Z103" s="526" t="e">
        <f ca="1">+IF(AND(ISNUMBER(OFFSET('Sanitation Data'!$D$12,0,10*ROW('Sanitation Data'!D97))),'Data Summary'!CO103="Yes"),OFFSET('Sanitation Data'!$D$12,0,10*ROW('Sanitation Data'!D97)),NA())</f>
        <v>#N/A</v>
      </c>
      <c r="AA103" s="526" t="e">
        <f ca="1">+IF(AND(ISNUMBER(OFFSET('Sanitation Data'!$E$4,0,10*ROW('Sanitation Data'!E97))),'Data Summary'!CP103="Yes"),100-OFFSET('Sanitation Data'!$E$4,0,10*ROW('Sanitation Data'!E97)),NA())</f>
        <v>#N/A</v>
      </c>
      <c r="AB103" s="526" t="e">
        <f ca="1">+IF(AND(ISNUMBER(OFFSET('Sanitation Data'!$E$6,0,10*ROW('Sanitation Data'!E97))),'Data Summary'!CQ103="Yes"),OFFSET('Sanitation Data'!$E$6,0,10*ROW('Sanitation Data'!E97)),NA())</f>
        <v>#N/A</v>
      </c>
      <c r="AC103" s="526" t="e">
        <f ca="1">+IF(AND(ISNUMBER(OFFSET('Sanitation Data'!$E$10,0,10*ROW('Sanitation Data'!E97))),'Data Summary'!CR103="Yes"),OFFSET('Sanitation Data'!$E$10,0,10*ROW('Sanitation Data'!E97)),NA())</f>
        <v>#N/A</v>
      </c>
      <c r="AD103" s="526" t="e">
        <f ca="1">+IF(AND(ISNUMBER(OFFSET('Sanitation Data'!$E$11,0,10*ROW('Sanitation Data'!E97))),'Data Summary'!CS103="Yes"),OFFSET('Sanitation Data'!$E$11,0,10*ROW('Sanitation Data'!E97)),NA())</f>
        <v>#N/A</v>
      </c>
      <c r="AE103" s="526" t="e">
        <f ca="1">+IF(AND(ISNUMBER(OFFSET('Sanitation Data'!$E$12,0,10*ROW('Sanitation Data'!E97))),'Data Summary'!CT103="Yes"),OFFSET('Sanitation Data'!$E$12,0,10*ROW('Sanitation Data'!E97)),NA())</f>
        <v>#N/A</v>
      </c>
      <c r="AF103" s="526" t="e">
        <f ca="1">+IF(AND(ISNUMBER(OFFSET('Sanitation Data'!$F$4,0,10*ROW('Sanitation Data'!F97))),'Data Summary'!CU103="Yes"),100-OFFSET('Sanitation Data'!$F$4,0,10*ROW('Sanitation Data'!F97)),NA())</f>
        <v>#N/A</v>
      </c>
      <c r="AG103" s="526" t="e">
        <f ca="1">+IF(AND(ISNUMBER(OFFSET('Sanitation Data'!$F$6,0,10*ROW('Sanitation Data'!F97))),'Data Summary'!CV103="Yes"),OFFSET('Sanitation Data'!$F$6,0,10*ROW('Sanitation Data'!F97)),NA())</f>
        <v>#N/A</v>
      </c>
      <c r="AH103" s="526" t="e">
        <f ca="1">+IF(AND(ISNUMBER(OFFSET('Sanitation Data'!$F$10,0,10*ROW('Sanitation Data'!F97))),'Data Summary'!CW103="Yes"),OFFSET('Sanitation Data'!$F$10,0,10*ROW('Sanitation Data'!F97)),NA())</f>
        <v>#N/A</v>
      </c>
      <c r="AI103" s="526" t="e">
        <f ca="1">+IF(AND(ISNUMBER(OFFSET('Sanitation Data'!$F$11,0,10*ROW('Sanitation Data'!F97))),'Data Summary'!CX103="Yes"),OFFSET('Sanitation Data'!$F$11,0,10*ROW('Sanitation Data'!F97)),NA())</f>
        <v>#N/A</v>
      </c>
      <c r="AJ103" s="526" t="e">
        <f ca="1">+IF(AND(ISNUMBER(OFFSET('Sanitation Data'!$F$12,0,10*ROW('Sanitation Data'!F97))),'Data Summary'!CY103="Yes"),OFFSET('Sanitation Data'!$F$12,0,10*ROW('Sanitation Data'!F97)),NA())</f>
        <v>#N/A</v>
      </c>
      <c r="AK103" s="526" t="e">
        <f ca="1">+IF(AND(ISNUMBER(OFFSET('Sanitation Data'!$G$4,0,10*ROW('Sanitation Data'!G97))),'Data Summary'!CZ103="Yes"),100-OFFSET('Sanitation Data'!$G$4,0,10*ROW('Sanitation Data'!G97)),NA())</f>
        <v>#N/A</v>
      </c>
      <c r="AL103" s="526" t="e">
        <f ca="1">+IF(AND(ISNUMBER(OFFSET('Sanitation Data'!$G$6,0,10*ROW('Sanitation Data'!G97))),'Data Summary'!DA103="Yes"),OFFSET('Sanitation Data'!$G$6,0,10*ROW('Sanitation Data'!G97)),NA())</f>
        <v>#N/A</v>
      </c>
      <c r="AM103" s="526" t="e">
        <f ca="1">+IF(AND(ISNUMBER(OFFSET('Sanitation Data'!$G$10,0,10*ROW('Sanitation Data'!G97))),'Data Summary'!DB103="Yes"),OFFSET('Sanitation Data'!$G$10,0,10*ROW('Sanitation Data'!G97)),NA())</f>
        <v>#N/A</v>
      </c>
      <c r="AN103" s="526" t="e">
        <f ca="1">+IF(AND(ISNUMBER(OFFSET('Sanitation Data'!$G$11,0,10*ROW('Sanitation Data'!G97))),'Data Summary'!DC103="Yes"),OFFSET('Sanitation Data'!$G$11,0,10*ROW('Sanitation Data'!G97)),NA())</f>
        <v>#N/A</v>
      </c>
      <c r="AO103" s="526" t="e">
        <f ca="1">+IF(AND(ISNUMBER(OFFSET('Sanitation Data'!$G$12,0,10*ROW('Sanitation Data'!G97))),'Data Summary'!DD103="Yes"),OFFSET('Sanitation Data'!$G$12,0,10*ROW('Sanitation Data'!G97)),NA())</f>
        <v>#N/A</v>
      </c>
      <c r="AP103" s="526" t="e">
        <f ca="1">+IF(AND(ISNUMBER(OFFSET('Sanitation Data'!$H$4,0,10*ROW('Sanitation Data'!H97))),'Data Summary'!DE103="Yes"),100-OFFSET('Sanitation Data'!$H$4,0,10*ROW('Sanitation Data'!H97)),NA())</f>
        <v>#N/A</v>
      </c>
      <c r="AQ103" s="526" t="e">
        <f ca="1">+IF(AND(ISNUMBER(OFFSET('Sanitation Data'!$H$6,0,10*ROW('Sanitation Data'!H97))),'Data Summary'!DF103="Yes"),OFFSET('Sanitation Data'!$H$6,0,10*ROW('Sanitation Data'!H97)),NA())</f>
        <v>#N/A</v>
      </c>
      <c r="AR103" s="526" t="e">
        <f ca="1">+IF(AND(ISNUMBER(OFFSET('Sanitation Data'!$H$10,0,10*ROW('Sanitation Data'!H97))),'Data Summary'!DG103="Yes"),OFFSET('Sanitation Data'!$H$10,0,10*ROW('Sanitation Data'!H97)),NA())</f>
        <v>#N/A</v>
      </c>
      <c r="AS103" s="526" t="e">
        <f ca="1">+IF(AND(ISNUMBER(OFFSET('Sanitation Data'!$H$11,0,10*ROW('Sanitation Data'!H97))),'Data Summary'!DH103="Yes"),OFFSET('Sanitation Data'!$H$11,0,10*ROW('Sanitation Data'!H97)),NA())</f>
        <v>#N/A</v>
      </c>
      <c r="AT103" s="526" t="e">
        <f ca="1">+IF(AND(ISNUMBER(OFFSET('Sanitation Data'!$H$12,0,10*ROW('Sanitation Data'!H97))),'Data Summary'!DI103="Yes"),OFFSET('Sanitation Data'!$H$12,0,10*ROW('Sanitation Data'!H97)),NA())</f>
        <v>#N/A</v>
      </c>
      <c r="AU103" s="526" t="e">
        <f ca="1">+IF(AND(ISNUMBER(OFFSET('Sanitation Data'!$I$4,0,10*ROW('Sanitation Data'!I97))),'Data Summary'!DJ103="Yes"),100-OFFSET('Sanitation Data'!$I$4,0,10*ROW('Sanitation Data'!I97)),NA())</f>
        <v>#N/A</v>
      </c>
      <c r="AV103" s="526" t="e">
        <f ca="1">+IF(AND(ISNUMBER(OFFSET('Sanitation Data'!$I$6,0,10*ROW('Sanitation Data'!I97))),'Data Summary'!DK103="Yes"),OFFSET('Sanitation Data'!$I$6,0,10*ROW('Sanitation Data'!I97)),NA())</f>
        <v>#N/A</v>
      </c>
      <c r="AW103" s="526" t="e">
        <f ca="1">+IF(AND(ISNUMBER(OFFSET('Sanitation Data'!$I$10,0,10*ROW('Sanitation Data'!I97))),'Data Summary'!DL103="Yes"),OFFSET('Sanitation Data'!$I$10,0,10*ROW('Sanitation Data'!I97)),NA())</f>
        <v>#N/A</v>
      </c>
      <c r="AX103" s="526" t="e">
        <f ca="1">+IF(AND(ISNUMBER(OFFSET('Sanitation Data'!$I$11,0,10*ROW('Sanitation Data'!I97))),'Data Summary'!DM103="Yes"),OFFSET('Sanitation Data'!$I$11,0,10*ROW('Sanitation Data'!I97)),NA())</f>
        <v>#N/A</v>
      </c>
      <c r="AY103" s="526" t="e">
        <f ca="1">+IF(AND(ISNUMBER(OFFSET('Sanitation Data'!$I$12,0,10*ROW('Sanitation Data'!I97))),'Data Summary'!DN103="Yes"),OFFSET('Sanitation Data'!$I$12,0,10*ROW('Sanitation Data'!I97)),NA())</f>
        <v>#N/A</v>
      </c>
      <c r="AZ103" s="527" t="e">
        <f ca="1">+IF(AND(ISNUMBER(OFFSET('Hygiene Data'!$D$5,0,10*ROW('Hygiene Data'!D97))),'Data Summary'!DO103="Yes"),OFFSET('Hygiene Data'!$D$5,0,10*ROW('Hygiene Data'!D97)),NA())</f>
        <v>#N/A</v>
      </c>
      <c r="BA103" s="527" t="e">
        <f ca="1">+IF(AND(ISNUMBER(OFFSET('Hygiene Data'!$D$7,0,10*ROW('Hygiene Data'!D97))),'Data Summary'!DP103="Yes"),OFFSET('Hygiene Data'!$D$7,0,10*ROW('Hygiene Data'!D97)),NA())</f>
        <v>#N/A</v>
      </c>
      <c r="BB103" s="527" t="e">
        <f ca="1">+IF(AND(ISNUMBER(OFFSET('Hygiene Data'!$D$9,0,10*ROW('Hygiene Data'!D97))),'Data Summary'!DQ103="Yes"),OFFSET('Hygiene Data'!$D$9,0,10*ROW('Hygiene Data'!D97)),NA())</f>
        <v>#N/A</v>
      </c>
      <c r="BC103" s="527" t="e">
        <f ca="1">+IF(AND(ISNUMBER(OFFSET('Hygiene Data'!$E$5,0,10*ROW('Hygiene Data'!E97))),'Data Summary'!DR103="Yes"),OFFSET('Hygiene Data'!$E$5,0,10*ROW('Hygiene Data'!E97)),NA())</f>
        <v>#N/A</v>
      </c>
      <c r="BD103" s="527" t="e">
        <f ca="1">+IF(AND(ISNUMBER(OFFSET('Hygiene Data'!$E$7,0,10*ROW('Hygiene Data'!E97))),'Data Summary'!DS103="Yes"),OFFSET('Hygiene Data'!$E$7,0,10*ROW('Hygiene Data'!E97)),NA())</f>
        <v>#N/A</v>
      </c>
      <c r="BE103" s="527" t="e">
        <f ca="1">+IF(AND(ISNUMBER(OFFSET('Hygiene Data'!$E$9,0,10*ROW('Hygiene Data'!E97))),'Data Summary'!DT103="Yes"),OFFSET('Hygiene Data'!$E$9,0,10*ROW('Hygiene Data'!E97)),NA())</f>
        <v>#N/A</v>
      </c>
      <c r="BF103" s="527" t="e">
        <f ca="1">+IF(AND(ISNUMBER(OFFSET('Hygiene Data'!$F$5,0,10*ROW('Hygiene Data'!F97))),'Data Summary'!DU103="Yes"),OFFSET('Hygiene Data'!$F$5,0,10*ROW('Hygiene Data'!F97)),NA())</f>
        <v>#N/A</v>
      </c>
      <c r="BG103" s="527" t="e">
        <f ca="1">+IF(AND(ISNUMBER(OFFSET('Hygiene Data'!$F$7,0,10*ROW('Hygiene Data'!F97))),'Data Summary'!DV103="Yes"),OFFSET('Hygiene Data'!$F$7,0,10*ROW('Hygiene Data'!F97)),NA())</f>
        <v>#N/A</v>
      </c>
      <c r="BH103" s="527" t="e">
        <f ca="1">+IF(AND(ISNUMBER(OFFSET('Hygiene Data'!$F$9,0,10*ROW('Hygiene Data'!F97))),'Data Summary'!DW103="Yes"),OFFSET('Hygiene Data'!$F$9,0,10*ROW('Hygiene Data'!F97)),NA())</f>
        <v>#N/A</v>
      </c>
      <c r="BI103" s="527" t="e">
        <f ca="1">+IF(AND(ISNUMBER(OFFSET('Hygiene Data'!$G$5,0,10*ROW('Hygiene Data'!G97))),'Data Summary'!DX103="Yes"),OFFSET('Hygiene Data'!$G$5,0,10*ROW('Hygiene Data'!G97)),NA())</f>
        <v>#N/A</v>
      </c>
      <c r="BJ103" s="527" t="e">
        <f ca="1">+IF(AND(ISNUMBER(OFFSET('Hygiene Data'!$G$7,0,10*ROW('Hygiene Data'!G97))),'Data Summary'!DY103="Yes"),OFFSET('Hygiene Data'!$G$7,0,10*ROW('Hygiene Data'!G97)),NA())</f>
        <v>#N/A</v>
      </c>
      <c r="BK103" s="527" t="e">
        <f ca="1">+IF(AND(ISNUMBER(OFFSET('Hygiene Data'!$G$9,0,10*ROW('Hygiene Data'!G97))),'Data Summary'!DZ103="Yes"),OFFSET('Hygiene Data'!$G$9,0,10*ROW('Hygiene Data'!G97)),NA())</f>
        <v>#N/A</v>
      </c>
      <c r="BL103" s="527" t="e">
        <f ca="1">+IF(AND(ISNUMBER(OFFSET('Hygiene Data'!$H$5,0,10*ROW('Hygiene Data'!H97))),'Data Summary'!EA103="Yes"),OFFSET('Hygiene Data'!$H$5,0,10*ROW('Hygiene Data'!H97)),NA())</f>
        <v>#N/A</v>
      </c>
      <c r="BM103" s="527" t="e">
        <f ca="1">+IF(AND(ISNUMBER(OFFSET('Hygiene Data'!$H$7,0,10*ROW('Hygiene Data'!H97))),'Data Summary'!EB103="Yes"),OFFSET('Hygiene Data'!$H$7,0,10*ROW('Hygiene Data'!H97)),NA())</f>
        <v>#N/A</v>
      </c>
      <c r="BN103" s="527" t="e">
        <f ca="1">+IF(AND(ISNUMBER(OFFSET('Hygiene Data'!$H$9,0,10*ROW('Hygiene Data'!H97))),'Data Summary'!EC103="Yes"),OFFSET('Hygiene Data'!$H$9,0,10*ROW('Hygiene Data'!H97)),NA())</f>
        <v>#N/A</v>
      </c>
      <c r="BO103" s="527" t="e">
        <f ca="1">+IF(AND(ISNUMBER(OFFSET('Hygiene Data'!$I$5,0,10*ROW('Hygiene Data'!I97))),'Data Summary'!ED103="Yes"),OFFSET('Hygiene Data'!$I$5,0,10*ROW('Hygiene Data'!I97)),NA())</f>
        <v>#N/A</v>
      </c>
      <c r="BP103" s="527" t="e">
        <f ca="1">+IF(AND(ISNUMBER(OFFSET('Hygiene Data'!$I$7,0,10*ROW('Hygiene Data'!I97))),'Data Summary'!EE103="Yes"),OFFSET('Hygiene Data'!$I$7,0,10*ROW('Hygiene Data'!I97)),NA())</f>
        <v>#N/A</v>
      </c>
      <c r="BQ103" s="527" t="e">
        <f ca="1">+IF(AND(ISNUMBER(OFFSET('Hygiene Data'!$I$9,0,10*ROW('Hygiene Data'!I97))),'Data Summary'!EF103="Yes"),OFFSET('Hygiene Data'!$I$9,0,10*ROW('Hygiene Data'!I97)),NA())</f>
        <v>#N/A</v>
      </c>
    </row>
    <row r="104" spans="1:69" x14ac:dyDescent="0.25">
      <c r="A104" s="523" t="e">
        <f ca="1">+RIGHT('Data Summary'!A104,LEN('Data Summary'!A104)-9)</f>
        <v>#VALUE!</v>
      </c>
      <c r="B104" s="497" t="str">
        <f ca="1">+IF(ISTEXT('Data Summary'!B104),'Data Summary'!B104,"")</f>
        <v/>
      </c>
      <c r="C104" s="524" t="e">
        <f ca="1">+VALUE('Data Summary'!C104)</f>
        <v>#VALUE!</v>
      </c>
      <c r="D104" s="525" t="e">
        <f ca="1">+IF(AND(ISNUMBER(OFFSET('Water Data'!$D$4,0,10*ROW('Water Data'!D98))),'Data Summary'!BS104="Yes"),100-OFFSET('Water Data'!$D$4,0,10*ROW('Water Data'!D98)),NA())</f>
        <v>#N/A</v>
      </c>
      <c r="E104" s="525" t="e">
        <f ca="1">+IF(AND(ISNUMBER(OFFSET('Water Data'!$D$6,0,10*ROW('Water Data'!D98))),'Data Summary'!BT104="Yes"),OFFSET('Water Data'!$D$6,0,10*ROW('Water Data'!D98)),NA())</f>
        <v>#N/A</v>
      </c>
      <c r="F104" s="525" t="e">
        <f ca="1">+IF(AND(ISNUMBER(OFFSET('Water Data'!$D$9,0,10*ROW('Water Data'!D98))),'Data Summary'!BU104="Yes"),OFFSET('Water Data'!$D$9,0,10*ROW('Water Data'!D98)),NA())</f>
        <v>#N/A</v>
      </c>
      <c r="G104" s="525" t="e">
        <f ca="1">+IF(AND(ISNUMBER(OFFSET('Water Data'!$E$4,0,10*ROW('Water Data'!E98))),'Data Summary'!BV104="Yes"),100-OFFSET('Water Data'!$E$4,0,10*ROW('Water Data'!E98)),NA())</f>
        <v>#N/A</v>
      </c>
      <c r="H104" s="525" t="e">
        <f ca="1">+IF(AND(ISNUMBER(OFFSET('Water Data'!$E$6,0,10*ROW('Water Data'!E98))),'Data Summary'!BW104="Yes"),OFFSET('Water Data'!$E$6,0,10*ROW('Water Data'!E98)),NA())</f>
        <v>#N/A</v>
      </c>
      <c r="I104" s="525" t="e">
        <f ca="1">+IF(AND(ISNUMBER(OFFSET('Water Data'!$E$9,0,10*ROW('Water Data'!E98))),'Data Summary'!BX104="Yes"),OFFSET('Water Data'!$E$9,0,10*ROW('Water Data'!E98)),NA())</f>
        <v>#N/A</v>
      </c>
      <c r="J104" s="525" t="e">
        <f ca="1">+IF(AND(ISNUMBER(OFFSET('Water Data'!$F$4,0,10*ROW('Water Data'!F98))),'Data Summary'!BY104="Yes"),100-OFFSET('Water Data'!$F$4,0,10*ROW('Water Data'!F98)),NA())</f>
        <v>#N/A</v>
      </c>
      <c r="K104" s="525" t="e">
        <f ca="1">+IF(AND(ISNUMBER(OFFSET('Water Data'!$F$6,0,10*ROW('Water Data'!F98))),'Data Summary'!BZ104="Yes"),OFFSET('Water Data'!$F$6,0,10*ROW('Water Data'!F98)),NA())</f>
        <v>#N/A</v>
      </c>
      <c r="L104" s="525" t="e">
        <f ca="1">+IF(AND(ISNUMBER(OFFSET('Water Data'!$F$9,0,10*ROW('Water Data'!F98))),'Data Summary'!CA104="Yes"),OFFSET('Water Data'!$F$9,0,10*ROW('Water Data'!F98)),NA())</f>
        <v>#N/A</v>
      </c>
      <c r="M104" s="525" t="e">
        <f ca="1">+IF(AND(ISNUMBER(OFFSET('Water Data'!$G$4,0,10*ROW('Water Data'!G98))),'Data Summary'!CB104="Yes"),100-OFFSET('Water Data'!$G$4,0,10*ROW('Water Data'!G98)),NA())</f>
        <v>#N/A</v>
      </c>
      <c r="N104" s="525" t="e">
        <f ca="1">+IF(AND(ISNUMBER(OFFSET('Water Data'!$G$6,0,10*ROW('Water Data'!G98))),'Data Summary'!CC104="Yes"),OFFSET('Water Data'!$G$6,0,10*ROW('Water Data'!G98)),NA())</f>
        <v>#N/A</v>
      </c>
      <c r="O104" s="525" t="e">
        <f ca="1">+IF(AND(ISNUMBER(OFFSET('Water Data'!$G$9,0,10*ROW('Water Data'!G98))),'Data Summary'!CD104="Yes"),OFFSET('Water Data'!$G$9,0,10*ROW('Water Data'!G98)),NA())</f>
        <v>#N/A</v>
      </c>
      <c r="P104" s="525" t="e">
        <f ca="1">+IF(AND(ISNUMBER(OFFSET('Water Data'!$H$4,0,10*ROW('Water Data'!H98))),'Data Summary'!CE104="Yes"),100-OFFSET('Water Data'!$H$4,0,10*ROW('Water Data'!H98)),NA())</f>
        <v>#N/A</v>
      </c>
      <c r="Q104" s="525" t="e">
        <f ca="1">+IF(AND(ISNUMBER(OFFSET('Water Data'!$H$6,0,10*ROW('Water Data'!H98))),'Data Summary'!CF104="Yes"),OFFSET('Water Data'!$H$6,0,10*ROW('Water Data'!H98)),NA())</f>
        <v>#N/A</v>
      </c>
      <c r="R104" s="525" t="e">
        <f ca="1">+IF(AND(ISNUMBER(OFFSET('Water Data'!$H$9,0,10*ROW('Water Data'!H98))),'Data Summary'!CG104="Yes"),OFFSET('Water Data'!$H$9,0,10*ROW('Water Data'!H98)),NA())</f>
        <v>#N/A</v>
      </c>
      <c r="S104" s="525" t="e">
        <f ca="1">+IF(AND(ISNUMBER(OFFSET('Water Data'!$I$4,0,10*ROW('Water Data'!I98))),'Data Summary'!CH104="Yes"),100-OFFSET('Water Data'!$I$4,0,10*ROW('Water Data'!I98)),NA())</f>
        <v>#N/A</v>
      </c>
      <c r="T104" s="525" t="e">
        <f ca="1">+IF(AND(ISNUMBER(OFFSET('Water Data'!$I$6,0,10*ROW('Water Data'!I98))),'Data Summary'!CI104="Yes"),OFFSET('Water Data'!$I$6,0,10*ROW('Water Data'!I98)),NA())</f>
        <v>#N/A</v>
      </c>
      <c r="U104" s="525" t="e">
        <f ca="1">+IF(AND(ISNUMBER(OFFSET('Water Data'!$I$9,0,10*ROW('Water Data'!I98))),'Data Summary'!CJ104="Yes"),OFFSET('Water Data'!$I$9,0,10*ROW('Water Data'!I98)),NA())</f>
        <v>#N/A</v>
      </c>
      <c r="V104" s="526" t="e">
        <f ca="1">+IF(AND(ISNUMBER(OFFSET('Sanitation Data'!$D$4,0,10*ROW('Sanitation Data'!D98))),'Data Summary'!CK104="Yes"),100-OFFSET('Sanitation Data'!$D$4,0,10*ROW('Sanitation Data'!D98)),NA())</f>
        <v>#N/A</v>
      </c>
      <c r="W104" s="526" t="e">
        <f ca="1">+IF(AND(ISNUMBER(OFFSET('Sanitation Data'!$D$6,0,10*ROW('Sanitation Data'!D98))),'Data Summary'!CL104="Yes"),OFFSET('Sanitation Data'!$D$6,0,10*ROW('Sanitation Data'!D98)),NA())</f>
        <v>#N/A</v>
      </c>
      <c r="X104" s="526" t="e">
        <f ca="1">+IF(AND(ISNUMBER(OFFSET('Sanitation Data'!$D$10,0,10*ROW('Sanitation Data'!D98))),'Data Summary'!CM104="Yes"),OFFSET('Sanitation Data'!$D$10,0,10*ROW('Sanitation Data'!D98)),NA())</f>
        <v>#N/A</v>
      </c>
      <c r="Y104" s="526" t="e">
        <f ca="1">+IF(AND(ISNUMBER(OFFSET('Sanitation Data'!$D$11,0,10*ROW('Sanitation Data'!D98))),'Data Summary'!CN104="Yes"),OFFSET('Sanitation Data'!$D$11,0,10*ROW('Sanitation Data'!D98)),NA())</f>
        <v>#N/A</v>
      </c>
      <c r="Z104" s="526" t="e">
        <f ca="1">+IF(AND(ISNUMBER(OFFSET('Sanitation Data'!$D$12,0,10*ROW('Sanitation Data'!D98))),'Data Summary'!CO104="Yes"),OFFSET('Sanitation Data'!$D$12,0,10*ROW('Sanitation Data'!D98)),NA())</f>
        <v>#N/A</v>
      </c>
      <c r="AA104" s="526" t="e">
        <f ca="1">+IF(AND(ISNUMBER(OFFSET('Sanitation Data'!$E$4,0,10*ROW('Sanitation Data'!E98))),'Data Summary'!CP104="Yes"),100-OFFSET('Sanitation Data'!$E$4,0,10*ROW('Sanitation Data'!E98)),NA())</f>
        <v>#N/A</v>
      </c>
      <c r="AB104" s="526" t="e">
        <f ca="1">+IF(AND(ISNUMBER(OFFSET('Sanitation Data'!$E$6,0,10*ROW('Sanitation Data'!E98))),'Data Summary'!CQ104="Yes"),OFFSET('Sanitation Data'!$E$6,0,10*ROW('Sanitation Data'!E98)),NA())</f>
        <v>#N/A</v>
      </c>
      <c r="AC104" s="526" t="e">
        <f ca="1">+IF(AND(ISNUMBER(OFFSET('Sanitation Data'!$E$10,0,10*ROW('Sanitation Data'!E98))),'Data Summary'!CR104="Yes"),OFFSET('Sanitation Data'!$E$10,0,10*ROW('Sanitation Data'!E98)),NA())</f>
        <v>#N/A</v>
      </c>
      <c r="AD104" s="526" t="e">
        <f ca="1">+IF(AND(ISNUMBER(OFFSET('Sanitation Data'!$E$11,0,10*ROW('Sanitation Data'!E98))),'Data Summary'!CS104="Yes"),OFFSET('Sanitation Data'!$E$11,0,10*ROW('Sanitation Data'!E98)),NA())</f>
        <v>#N/A</v>
      </c>
      <c r="AE104" s="526" t="e">
        <f ca="1">+IF(AND(ISNUMBER(OFFSET('Sanitation Data'!$E$12,0,10*ROW('Sanitation Data'!E98))),'Data Summary'!CT104="Yes"),OFFSET('Sanitation Data'!$E$12,0,10*ROW('Sanitation Data'!E98)),NA())</f>
        <v>#N/A</v>
      </c>
      <c r="AF104" s="526" t="e">
        <f ca="1">+IF(AND(ISNUMBER(OFFSET('Sanitation Data'!$F$4,0,10*ROW('Sanitation Data'!F98))),'Data Summary'!CU104="Yes"),100-OFFSET('Sanitation Data'!$F$4,0,10*ROW('Sanitation Data'!F98)),NA())</f>
        <v>#N/A</v>
      </c>
      <c r="AG104" s="526" t="e">
        <f ca="1">+IF(AND(ISNUMBER(OFFSET('Sanitation Data'!$F$6,0,10*ROW('Sanitation Data'!F98))),'Data Summary'!CV104="Yes"),OFFSET('Sanitation Data'!$F$6,0,10*ROW('Sanitation Data'!F98)),NA())</f>
        <v>#N/A</v>
      </c>
      <c r="AH104" s="526" t="e">
        <f ca="1">+IF(AND(ISNUMBER(OFFSET('Sanitation Data'!$F$10,0,10*ROW('Sanitation Data'!F98))),'Data Summary'!CW104="Yes"),OFFSET('Sanitation Data'!$F$10,0,10*ROW('Sanitation Data'!F98)),NA())</f>
        <v>#N/A</v>
      </c>
      <c r="AI104" s="526" t="e">
        <f ca="1">+IF(AND(ISNUMBER(OFFSET('Sanitation Data'!$F$11,0,10*ROW('Sanitation Data'!F98))),'Data Summary'!CX104="Yes"),OFFSET('Sanitation Data'!$F$11,0,10*ROW('Sanitation Data'!F98)),NA())</f>
        <v>#N/A</v>
      </c>
      <c r="AJ104" s="526" t="e">
        <f ca="1">+IF(AND(ISNUMBER(OFFSET('Sanitation Data'!$F$12,0,10*ROW('Sanitation Data'!F98))),'Data Summary'!CY104="Yes"),OFFSET('Sanitation Data'!$F$12,0,10*ROW('Sanitation Data'!F98)),NA())</f>
        <v>#N/A</v>
      </c>
      <c r="AK104" s="526" t="e">
        <f ca="1">+IF(AND(ISNUMBER(OFFSET('Sanitation Data'!$G$4,0,10*ROW('Sanitation Data'!G98))),'Data Summary'!CZ104="Yes"),100-OFFSET('Sanitation Data'!$G$4,0,10*ROW('Sanitation Data'!G98)),NA())</f>
        <v>#N/A</v>
      </c>
      <c r="AL104" s="526" t="e">
        <f ca="1">+IF(AND(ISNUMBER(OFFSET('Sanitation Data'!$G$6,0,10*ROW('Sanitation Data'!G98))),'Data Summary'!DA104="Yes"),OFFSET('Sanitation Data'!$G$6,0,10*ROW('Sanitation Data'!G98)),NA())</f>
        <v>#N/A</v>
      </c>
      <c r="AM104" s="526" t="e">
        <f ca="1">+IF(AND(ISNUMBER(OFFSET('Sanitation Data'!$G$10,0,10*ROW('Sanitation Data'!G98))),'Data Summary'!DB104="Yes"),OFFSET('Sanitation Data'!$G$10,0,10*ROW('Sanitation Data'!G98)),NA())</f>
        <v>#N/A</v>
      </c>
      <c r="AN104" s="526" t="e">
        <f ca="1">+IF(AND(ISNUMBER(OFFSET('Sanitation Data'!$G$11,0,10*ROW('Sanitation Data'!G98))),'Data Summary'!DC104="Yes"),OFFSET('Sanitation Data'!$G$11,0,10*ROW('Sanitation Data'!G98)),NA())</f>
        <v>#N/A</v>
      </c>
      <c r="AO104" s="526" t="e">
        <f ca="1">+IF(AND(ISNUMBER(OFFSET('Sanitation Data'!$G$12,0,10*ROW('Sanitation Data'!G98))),'Data Summary'!DD104="Yes"),OFFSET('Sanitation Data'!$G$12,0,10*ROW('Sanitation Data'!G98)),NA())</f>
        <v>#N/A</v>
      </c>
      <c r="AP104" s="526" t="e">
        <f ca="1">+IF(AND(ISNUMBER(OFFSET('Sanitation Data'!$H$4,0,10*ROW('Sanitation Data'!H98))),'Data Summary'!DE104="Yes"),100-OFFSET('Sanitation Data'!$H$4,0,10*ROW('Sanitation Data'!H98)),NA())</f>
        <v>#N/A</v>
      </c>
      <c r="AQ104" s="526" t="e">
        <f ca="1">+IF(AND(ISNUMBER(OFFSET('Sanitation Data'!$H$6,0,10*ROW('Sanitation Data'!H98))),'Data Summary'!DF104="Yes"),OFFSET('Sanitation Data'!$H$6,0,10*ROW('Sanitation Data'!H98)),NA())</f>
        <v>#N/A</v>
      </c>
      <c r="AR104" s="526" t="e">
        <f ca="1">+IF(AND(ISNUMBER(OFFSET('Sanitation Data'!$H$10,0,10*ROW('Sanitation Data'!H98))),'Data Summary'!DG104="Yes"),OFFSET('Sanitation Data'!$H$10,0,10*ROW('Sanitation Data'!H98)),NA())</f>
        <v>#N/A</v>
      </c>
      <c r="AS104" s="526" t="e">
        <f ca="1">+IF(AND(ISNUMBER(OFFSET('Sanitation Data'!$H$11,0,10*ROW('Sanitation Data'!H98))),'Data Summary'!DH104="Yes"),OFFSET('Sanitation Data'!$H$11,0,10*ROW('Sanitation Data'!H98)),NA())</f>
        <v>#N/A</v>
      </c>
      <c r="AT104" s="526" t="e">
        <f ca="1">+IF(AND(ISNUMBER(OFFSET('Sanitation Data'!$H$12,0,10*ROW('Sanitation Data'!H98))),'Data Summary'!DI104="Yes"),OFFSET('Sanitation Data'!$H$12,0,10*ROW('Sanitation Data'!H98)),NA())</f>
        <v>#N/A</v>
      </c>
      <c r="AU104" s="526" t="e">
        <f ca="1">+IF(AND(ISNUMBER(OFFSET('Sanitation Data'!$I$4,0,10*ROW('Sanitation Data'!I98))),'Data Summary'!DJ104="Yes"),100-OFFSET('Sanitation Data'!$I$4,0,10*ROW('Sanitation Data'!I98)),NA())</f>
        <v>#N/A</v>
      </c>
      <c r="AV104" s="526" t="e">
        <f ca="1">+IF(AND(ISNUMBER(OFFSET('Sanitation Data'!$I$6,0,10*ROW('Sanitation Data'!I98))),'Data Summary'!DK104="Yes"),OFFSET('Sanitation Data'!$I$6,0,10*ROW('Sanitation Data'!I98)),NA())</f>
        <v>#N/A</v>
      </c>
      <c r="AW104" s="526" t="e">
        <f ca="1">+IF(AND(ISNUMBER(OFFSET('Sanitation Data'!$I$10,0,10*ROW('Sanitation Data'!I98))),'Data Summary'!DL104="Yes"),OFFSET('Sanitation Data'!$I$10,0,10*ROW('Sanitation Data'!I98)),NA())</f>
        <v>#N/A</v>
      </c>
      <c r="AX104" s="526" t="e">
        <f ca="1">+IF(AND(ISNUMBER(OFFSET('Sanitation Data'!$I$11,0,10*ROW('Sanitation Data'!I98))),'Data Summary'!DM104="Yes"),OFFSET('Sanitation Data'!$I$11,0,10*ROW('Sanitation Data'!I98)),NA())</f>
        <v>#N/A</v>
      </c>
      <c r="AY104" s="526" t="e">
        <f ca="1">+IF(AND(ISNUMBER(OFFSET('Sanitation Data'!$I$12,0,10*ROW('Sanitation Data'!I98))),'Data Summary'!DN104="Yes"),OFFSET('Sanitation Data'!$I$12,0,10*ROW('Sanitation Data'!I98)),NA())</f>
        <v>#N/A</v>
      </c>
      <c r="AZ104" s="527" t="e">
        <f ca="1">+IF(AND(ISNUMBER(OFFSET('Hygiene Data'!$D$5,0,10*ROW('Hygiene Data'!D98))),'Data Summary'!DO104="Yes"),OFFSET('Hygiene Data'!$D$5,0,10*ROW('Hygiene Data'!D98)),NA())</f>
        <v>#N/A</v>
      </c>
      <c r="BA104" s="527" t="e">
        <f ca="1">+IF(AND(ISNUMBER(OFFSET('Hygiene Data'!$D$7,0,10*ROW('Hygiene Data'!D98))),'Data Summary'!DP104="Yes"),OFFSET('Hygiene Data'!$D$7,0,10*ROW('Hygiene Data'!D98)),NA())</f>
        <v>#N/A</v>
      </c>
      <c r="BB104" s="527" t="e">
        <f ca="1">+IF(AND(ISNUMBER(OFFSET('Hygiene Data'!$D$9,0,10*ROW('Hygiene Data'!D98))),'Data Summary'!DQ104="Yes"),OFFSET('Hygiene Data'!$D$9,0,10*ROW('Hygiene Data'!D98)),NA())</f>
        <v>#N/A</v>
      </c>
      <c r="BC104" s="527" t="e">
        <f ca="1">+IF(AND(ISNUMBER(OFFSET('Hygiene Data'!$E$5,0,10*ROW('Hygiene Data'!E98))),'Data Summary'!DR104="Yes"),OFFSET('Hygiene Data'!$E$5,0,10*ROW('Hygiene Data'!E98)),NA())</f>
        <v>#N/A</v>
      </c>
      <c r="BD104" s="527" t="e">
        <f ca="1">+IF(AND(ISNUMBER(OFFSET('Hygiene Data'!$E$7,0,10*ROW('Hygiene Data'!E98))),'Data Summary'!DS104="Yes"),OFFSET('Hygiene Data'!$E$7,0,10*ROW('Hygiene Data'!E98)),NA())</f>
        <v>#N/A</v>
      </c>
      <c r="BE104" s="527" t="e">
        <f ca="1">+IF(AND(ISNUMBER(OFFSET('Hygiene Data'!$E$9,0,10*ROW('Hygiene Data'!E98))),'Data Summary'!DT104="Yes"),OFFSET('Hygiene Data'!$E$9,0,10*ROW('Hygiene Data'!E98)),NA())</f>
        <v>#N/A</v>
      </c>
      <c r="BF104" s="527" t="e">
        <f ca="1">+IF(AND(ISNUMBER(OFFSET('Hygiene Data'!$F$5,0,10*ROW('Hygiene Data'!F98))),'Data Summary'!DU104="Yes"),OFFSET('Hygiene Data'!$F$5,0,10*ROW('Hygiene Data'!F98)),NA())</f>
        <v>#N/A</v>
      </c>
      <c r="BG104" s="527" t="e">
        <f ca="1">+IF(AND(ISNUMBER(OFFSET('Hygiene Data'!$F$7,0,10*ROW('Hygiene Data'!F98))),'Data Summary'!DV104="Yes"),OFFSET('Hygiene Data'!$F$7,0,10*ROW('Hygiene Data'!F98)),NA())</f>
        <v>#N/A</v>
      </c>
      <c r="BH104" s="527" t="e">
        <f ca="1">+IF(AND(ISNUMBER(OFFSET('Hygiene Data'!$F$9,0,10*ROW('Hygiene Data'!F98))),'Data Summary'!DW104="Yes"),OFFSET('Hygiene Data'!$F$9,0,10*ROW('Hygiene Data'!F98)),NA())</f>
        <v>#N/A</v>
      </c>
      <c r="BI104" s="527" t="e">
        <f ca="1">+IF(AND(ISNUMBER(OFFSET('Hygiene Data'!$G$5,0,10*ROW('Hygiene Data'!G98))),'Data Summary'!DX104="Yes"),OFFSET('Hygiene Data'!$G$5,0,10*ROW('Hygiene Data'!G98)),NA())</f>
        <v>#N/A</v>
      </c>
      <c r="BJ104" s="527" t="e">
        <f ca="1">+IF(AND(ISNUMBER(OFFSET('Hygiene Data'!$G$7,0,10*ROW('Hygiene Data'!G98))),'Data Summary'!DY104="Yes"),OFFSET('Hygiene Data'!$G$7,0,10*ROW('Hygiene Data'!G98)),NA())</f>
        <v>#N/A</v>
      </c>
      <c r="BK104" s="527" t="e">
        <f ca="1">+IF(AND(ISNUMBER(OFFSET('Hygiene Data'!$G$9,0,10*ROW('Hygiene Data'!G98))),'Data Summary'!DZ104="Yes"),OFFSET('Hygiene Data'!$G$9,0,10*ROW('Hygiene Data'!G98)),NA())</f>
        <v>#N/A</v>
      </c>
      <c r="BL104" s="527" t="e">
        <f ca="1">+IF(AND(ISNUMBER(OFFSET('Hygiene Data'!$H$5,0,10*ROW('Hygiene Data'!H98))),'Data Summary'!EA104="Yes"),OFFSET('Hygiene Data'!$H$5,0,10*ROW('Hygiene Data'!H98)),NA())</f>
        <v>#N/A</v>
      </c>
      <c r="BM104" s="527" t="e">
        <f ca="1">+IF(AND(ISNUMBER(OFFSET('Hygiene Data'!$H$7,0,10*ROW('Hygiene Data'!H98))),'Data Summary'!EB104="Yes"),OFFSET('Hygiene Data'!$H$7,0,10*ROW('Hygiene Data'!H98)),NA())</f>
        <v>#N/A</v>
      </c>
      <c r="BN104" s="527" t="e">
        <f ca="1">+IF(AND(ISNUMBER(OFFSET('Hygiene Data'!$H$9,0,10*ROW('Hygiene Data'!H98))),'Data Summary'!EC104="Yes"),OFFSET('Hygiene Data'!$H$9,0,10*ROW('Hygiene Data'!H98)),NA())</f>
        <v>#N/A</v>
      </c>
      <c r="BO104" s="527" t="e">
        <f ca="1">+IF(AND(ISNUMBER(OFFSET('Hygiene Data'!$I$5,0,10*ROW('Hygiene Data'!I98))),'Data Summary'!ED104="Yes"),OFFSET('Hygiene Data'!$I$5,0,10*ROW('Hygiene Data'!I98)),NA())</f>
        <v>#N/A</v>
      </c>
      <c r="BP104" s="527" t="e">
        <f ca="1">+IF(AND(ISNUMBER(OFFSET('Hygiene Data'!$I$7,0,10*ROW('Hygiene Data'!I98))),'Data Summary'!EE104="Yes"),OFFSET('Hygiene Data'!$I$7,0,10*ROW('Hygiene Data'!I98)),NA())</f>
        <v>#N/A</v>
      </c>
      <c r="BQ104" s="527" t="e">
        <f ca="1">+IF(AND(ISNUMBER(OFFSET('Hygiene Data'!$I$9,0,10*ROW('Hygiene Data'!I98))),'Data Summary'!EF104="Yes"),OFFSET('Hygiene Data'!$I$9,0,10*ROW('Hygiene Data'!I98)),NA())</f>
        <v>#N/A</v>
      </c>
    </row>
    <row r="105" spans="1:69" x14ac:dyDescent="0.25">
      <c r="A105" s="523" t="e">
        <f ca="1">+RIGHT('Data Summary'!A105,LEN('Data Summary'!A105)-9)</f>
        <v>#VALUE!</v>
      </c>
      <c r="B105" s="497" t="str">
        <f ca="1">+IF(ISTEXT('Data Summary'!B105),'Data Summary'!B105,"")</f>
        <v/>
      </c>
      <c r="C105" s="524" t="e">
        <f ca="1">+VALUE('Data Summary'!C105)</f>
        <v>#VALUE!</v>
      </c>
      <c r="D105" s="525" t="e">
        <f ca="1">+IF(AND(ISNUMBER(OFFSET('Water Data'!$D$4,0,10*ROW('Water Data'!D99))),'Data Summary'!BS105="Yes"),100-OFFSET('Water Data'!$D$4,0,10*ROW('Water Data'!D99)),NA())</f>
        <v>#N/A</v>
      </c>
      <c r="E105" s="525" t="e">
        <f ca="1">+IF(AND(ISNUMBER(OFFSET('Water Data'!$D$6,0,10*ROW('Water Data'!D99))),'Data Summary'!BT105="Yes"),OFFSET('Water Data'!$D$6,0,10*ROW('Water Data'!D99)),NA())</f>
        <v>#N/A</v>
      </c>
      <c r="F105" s="525" t="e">
        <f ca="1">+IF(AND(ISNUMBER(OFFSET('Water Data'!$D$9,0,10*ROW('Water Data'!D99))),'Data Summary'!BU105="Yes"),OFFSET('Water Data'!$D$9,0,10*ROW('Water Data'!D99)),NA())</f>
        <v>#N/A</v>
      </c>
      <c r="G105" s="525" t="e">
        <f ca="1">+IF(AND(ISNUMBER(OFFSET('Water Data'!$E$4,0,10*ROW('Water Data'!E99))),'Data Summary'!BV105="Yes"),100-OFFSET('Water Data'!$E$4,0,10*ROW('Water Data'!E99)),NA())</f>
        <v>#N/A</v>
      </c>
      <c r="H105" s="525" t="e">
        <f ca="1">+IF(AND(ISNUMBER(OFFSET('Water Data'!$E$6,0,10*ROW('Water Data'!E99))),'Data Summary'!BW105="Yes"),OFFSET('Water Data'!$E$6,0,10*ROW('Water Data'!E99)),NA())</f>
        <v>#N/A</v>
      </c>
      <c r="I105" s="525" t="e">
        <f ca="1">+IF(AND(ISNUMBER(OFFSET('Water Data'!$E$9,0,10*ROW('Water Data'!E99))),'Data Summary'!BX105="Yes"),OFFSET('Water Data'!$E$9,0,10*ROW('Water Data'!E99)),NA())</f>
        <v>#N/A</v>
      </c>
      <c r="J105" s="525" t="e">
        <f ca="1">+IF(AND(ISNUMBER(OFFSET('Water Data'!$F$4,0,10*ROW('Water Data'!F99))),'Data Summary'!BY105="Yes"),100-OFFSET('Water Data'!$F$4,0,10*ROW('Water Data'!F99)),NA())</f>
        <v>#N/A</v>
      </c>
      <c r="K105" s="525" t="e">
        <f ca="1">+IF(AND(ISNUMBER(OFFSET('Water Data'!$F$6,0,10*ROW('Water Data'!F99))),'Data Summary'!BZ105="Yes"),OFFSET('Water Data'!$F$6,0,10*ROW('Water Data'!F99)),NA())</f>
        <v>#N/A</v>
      </c>
      <c r="L105" s="525" t="e">
        <f ca="1">+IF(AND(ISNUMBER(OFFSET('Water Data'!$F$9,0,10*ROW('Water Data'!F99))),'Data Summary'!CA105="Yes"),OFFSET('Water Data'!$F$9,0,10*ROW('Water Data'!F99)),NA())</f>
        <v>#N/A</v>
      </c>
      <c r="M105" s="525" t="e">
        <f ca="1">+IF(AND(ISNUMBER(OFFSET('Water Data'!$G$4,0,10*ROW('Water Data'!G99))),'Data Summary'!CB105="Yes"),100-OFFSET('Water Data'!$G$4,0,10*ROW('Water Data'!G99)),NA())</f>
        <v>#N/A</v>
      </c>
      <c r="N105" s="525" t="e">
        <f ca="1">+IF(AND(ISNUMBER(OFFSET('Water Data'!$G$6,0,10*ROW('Water Data'!G99))),'Data Summary'!CC105="Yes"),OFFSET('Water Data'!$G$6,0,10*ROW('Water Data'!G99)),NA())</f>
        <v>#N/A</v>
      </c>
      <c r="O105" s="525" t="e">
        <f ca="1">+IF(AND(ISNUMBER(OFFSET('Water Data'!$G$9,0,10*ROW('Water Data'!G99))),'Data Summary'!CD105="Yes"),OFFSET('Water Data'!$G$9,0,10*ROW('Water Data'!G99)),NA())</f>
        <v>#N/A</v>
      </c>
      <c r="P105" s="525" t="e">
        <f ca="1">+IF(AND(ISNUMBER(OFFSET('Water Data'!$H$4,0,10*ROW('Water Data'!H99))),'Data Summary'!CE105="Yes"),100-OFFSET('Water Data'!$H$4,0,10*ROW('Water Data'!H99)),NA())</f>
        <v>#N/A</v>
      </c>
      <c r="Q105" s="525" t="e">
        <f ca="1">+IF(AND(ISNUMBER(OFFSET('Water Data'!$H$6,0,10*ROW('Water Data'!H99))),'Data Summary'!CF105="Yes"),OFFSET('Water Data'!$H$6,0,10*ROW('Water Data'!H99)),NA())</f>
        <v>#N/A</v>
      </c>
      <c r="R105" s="525" t="e">
        <f ca="1">+IF(AND(ISNUMBER(OFFSET('Water Data'!$H$9,0,10*ROW('Water Data'!H99))),'Data Summary'!CG105="Yes"),OFFSET('Water Data'!$H$9,0,10*ROW('Water Data'!H99)),NA())</f>
        <v>#N/A</v>
      </c>
      <c r="S105" s="525" t="e">
        <f ca="1">+IF(AND(ISNUMBER(OFFSET('Water Data'!$I$4,0,10*ROW('Water Data'!I99))),'Data Summary'!CH105="Yes"),100-OFFSET('Water Data'!$I$4,0,10*ROW('Water Data'!I99)),NA())</f>
        <v>#N/A</v>
      </c>
      <c r="T105" s="525" t="e">
        <f ca="1">+IF(AND(ISNUMBER(OFFSET('Water Data'!$I$6,0,10*ROW('Water Data'!I99))),'Data Summary'!CI105="Yes"),OFFSET('Water Data'!$I$6,0,10*ROW('Water Data'!I99)),NA())</f>
        <v>#N/A</v>
      </c>
      <c r="U105" s="525" t="e">
        <f ca="1">+IF(AND(ISNUMBER(OFFSET('Water Data'!$I$9,0,10*ROW('Water Data'!I99))),'Data Summary'!CJ105="Yes"),OFFSET('Water Data'!$I$9,0,10*ROW('Water Data'!I99)),NA())</f>
        <v>#N/A</v>
      </c>
      <c r="V105" s="526" t="e">
        <f ca="1">+IF(AND(ISNUMBER(OFFSET('Sanitation Data'!$D$4,0,10*ROW('Sanitation Data'!D99))),'Data Summary'!CK105="Yes"),100-OFFSET('Sanitation Data'!$D$4,0,10*ROW('Sanitation Data'!D99)),NA())</f>
        <v>#N/A</v>
      </c>
      <c r="W105" s="526" t="e">
        <f ca="1">+IF(AND(ISNUMBER(OFFSET('Sanitation Data'!$D$6,0,10*ROW('Sanitation Data'!D99))),'Data Summary'!CL105="Yes"),OFFSET('Sanitation Data'!$D$6,0,10*ROW('Sanitation Data'!D99)),NA())</f>
        <v>#N/A</v>
      </c>
      <c r="X105" s="526" t="e">
        <f ca="1">+IF(AND(ISNUMBER(OFFSET('Sanitation Data'!$D$10,0,10*ROW('Sanitation Data'!D99))),'Data Summary'!CM105="Yes"),OFFSET('Sanitation Data'!$D$10,0,10*ROW('Sanitation Data'!D99)),NA())</f>
        <v>#N/A</v>
      </c>
      <c r="Y105" s="526" t="e">
        <f ca="1">+IF(AND(ISNUMBER(OFFSET('Sanitation Data'!$D$11,0,10*ROW('Sanitation Data'!D99))),'Data Summary'!CN105="Yes"),OFFSET('Sanitation Data'!$D$11,0,10*ROW('Sanitation Data'!D99)),NA())</f>
        <v>#N/A</v>
      </c>
      <c r="Z105" s="526" t="e">
        <f ca="1">+IF(AND(ISNUMBER(OFFSET('Sanitation Data'!$D$12,0,10*ROW('Sanitation Data'!D99))),'Data Summary'!CO105="Yes"),OFFSET('Sanitation Data'!$D$12,0,10*ROW('Sanitation Data'!D99)),NA())</f>
        <v>#N/A</v>
      </c>
      <c r="AA105" s="526" t="e">
        <f ca="1">+IF(AND(ISNUMBER(OFFSET('Sanitation Data'!$E$4,0,10*ROW('Sanitation Data'!E99))),'Data Summary'!CP105="Yes"),100-OFFSET('Sanitation Data'!$E$4,0,10*ROW('Sanitation Data'!E99)),NA())</f>
        <v>#N/A</v>
      </c>
      <c r="AB105" s="526" t="e">
        <f ca="1">+IF(AND(ISNUMBER(OFFSET('Sanitation Data'!$E$6,0,10*ROW('Sanitation Data'!E99))),'Data Summary'!CQ105="Yes"),OFFSET('Sanitation Data'!$E$6,0,10*ROW('Sanitation Data'!E99)),NA())</f>
        <v>#N/A</v>
      </c>
      <c r="AC105" s="526" t="e">
        <f ca="1">+IF(AND(ISNUMBER(OFFSET('Sanitation Data'!$E$10,0,10*ROW('Sanitation Data'!E99))),'Data Summary'!CR105="Yes"),OFFSET('Sanitation Data'!$E$10,0,10*ROW('Sanitation Data'!E99)),NA())</f>
        <v>#N/A</v>
      </c>
      <c r="AD105" s="526" t="e">
        <f ca="1">+IF(AND(ISNUMBER(OFFSET('Sanitation Data'!$E$11,0,10*ROW('Sanitation Data'!E99))),'Data Summary'!CS105="Yes"),OFFSET('Sanitation Data'!$E$11,0,10*ROW('Sanitation Data'!E99)),NA())</f>
        <v>#N/A</v>
      </c>
      <c r="AE105" s="526" t="e">
        <f ca="1">+IF(AND(ISNUMBER(OFFSET('Sanitation Data'!$E$12,0,10*ROW('Sanitation Data'!E99))),'Data Summary'!CT105="Yes"),OFFSET('Sanitation Data'!$E$12,0,10*ROW('Sanitation Data'!E99)),NA())</f>
        <v>#N/A</v>
      </c>
      <c r="AF105" s="526" t="e">
        <f ca="1">+IF(AND(ISNUMBER(OFFSET('Sanitation Data'!$F$4,0,10*ROW('Sanitation Data'!F99))),'Data Summary'!CU105="Yes"),100-OFFSET('Sanitation Data'!$F$4,0,10*ROW('Sanitation Data'!F99)),NA())</f>
        <v>#N/A</v>
      </c>
      <c r="AG105" s="526" t="e">
        <f ca="1">+IF(AND(ISNUMBER(OFFSET('Sanitation Data'!$F$6,0,10*ROW('Sanitation Data'!F99))),'Data Summary'!CV105="Yes"),OFFSET('Sanitation Data'!$F$6,0,10*ROW('Sanitation Data'!F99)),NA())</f>
        <v>#N/A</v>
      </c>
      <c r="AH105" s="526" t="e">
        <f ca="1">+IF(AND(ISNUMBER(OFFSET('Sanitation Data'!$F$10,0,10*ROW('Sanitation Data'!F99))),'Data Summary'!CW105="Yes"),OFFSET('Sanitation Data'!$F$10,0,10*ROW('Sanitation Data'!F99)),NA())</f>
        <v>#N/A</v>
      </c>
      <c r="AI105" s="526" t="e">
        <f ca="1">+IF(AND(ISNUMBER(OFFSET('Sanitation Data'!$F$11,0,10*ROW('Sanitation Data'!F99))),'Data Summary'!CX105="Yes"),OFFSET('Sanitation Data'!$F$11,0,10*ROW('Sanitation Data'!F99)),NA())</f>
        <v>#N/A</v>
      </c>
      <c r="AJ105" s="526" t="e">
        <f ca="1">+IF(AND(ISNUMBER(OFFSET('Sanitation Data'!$F$12,0,10*ROW('Sanitation Data'!F99))),'Data Summary'!CY105="Yes"),OFFSET('Sanitation Data'!$F$12,0,10*ROW('Sanitation Data'!F99)),NA())</f>
        <v>#N/A</v>
      </c>
      <c r="AK105" s="526" t="e">
        <f ca="1">+IF(AND(ISNUMBER(OFFSET('Sanitation Data'!$G$4,0,10*ROW('Sanitation Data'!G99))),'Data Summary'!CZ105="Yes"),100-OFFSET('Sanitation Data'!$G$4,0,10*ROW('Sanitation Data'!G99)),NA())</f>
        <v>#N/A</v>
      </c>
      <c r="AL105" s="526" t="e">
        <f ca="1">+IF(AND(ISNUMBER(OFFSET('Sanitation Data'!$G$6,0,10*ROW('Sanitation Data'!G99))),'Data Summary'!DA105="Yes"),OFFSET('Sanitation Data'!$G$6,0,10*ROW('Sanitation Data'!G99)),NA())</f>
        <v>#N/A</v>
      </c>
      <c r="AM105" s="526" t="e">
        <f ca="1">+IF(AND(ISNUMBER(OFFSET('Sanitation Data'!$G$10,0,10*ROW('Sanitation Data'!G99))),'Data Summary'!DB105="Yes"),OFFSET('Sanitation Data'!$G$10,0,10*ROW('Sanitation Data'!G99)),NA())</f>
        <v>#N/A</v>
      </c>
      <c r="AN105" s="526" t="e">
        <f ca="1">+IF(AND(ISNUMBER(OFFSET('Sanitation Data'!$G$11,0,10*ROW('Sanitation Data'!G99))),'Data Summary'!DC105="Yes"),OFFSET('Sanitation Data'!$G$11,0,10*ROW('Sanitation Data'!G99)),NA())</f>
        <v>#N/A</v>
      </c>
      <c r="AO105" s="526" t="e">
        <f ca="1">+IF(AND(ISNUMBER(OFFSET('Sanitation Data'!$G$12,0,10*ROW('Sanitation Data'!G99))),'Data Summary'!DD105="Yes"),OFFSET('Sanitation Data'!$G$12,0,10*ROW('Sanitation Data'!G99)),NA())</f>
        <v>#N/A</v>
      </c>
      <c r="AP105" s="526" t="e">
        <f ca="1">+IF(AND(ISNUMBER(OFFSET('Sanitation Data'!$H$4,0,10*ROW('Sanitation Data'!H99))),'Data Summary'!DE105="Yes"),100-OFFSET('Sanitation Data'!$H$4,0,10*ROW('Sanitation Data'!H99)),NA())</f>
        <v>#N/A</v>
      </c>
      <c r="AQ105" s="526" t="e">
        <f ca="1">+IF(AND(ISNUMBER(OFFSET('Sanitation Data'!$H$6,0,10*ROW('Sanitation Data'!H99))),'Data Summary'!DF105="Yes"),OFFSET('Sanitation Data'!$H$6,0,10*ROW('Sanitation Data'!H99)),NA())</f>
        <v>#N/A</v>
      </c>
      <c r="AR105" s="526" t="e">
        <f ca="1">+IF(AND(ISNUMBER(OFFSET('Sanitation Data'!$H$10,0,10*ROW('Sanitation Data'!H99))),'Data Summary'!DG105="Yes"),OFFSET('Sanitation Data'!$H$10,0,10*ROW('Sanitation Data'!H99)),NA())</f>
        <v>#N/A</v>
      </c>
      <c r="AS105" s="526" t="e">
        <f ca="1">+IF(AND(ISNUMBER(OFFSET('Sanitation Data'!$H$11,0,10*ROW('Sanitation Data'!H99))),'Data Summary'!DH105="Yes"),OFFSET('Sanitation Data'!$H$11,0,10*ROW('Sanitation Data'!H99)),NA())</f>
        <v>#N/A</v>
      </c>
      <c r="AT105" s="526" t="e">
        <f ca="1">+IF(AND(ISNUMBER(OFFSET('Sanitation Data'!$H$12,0,10*ROW('Sanitation Data'!H99))),'Data Summary'!DI105="Yes"),OFFSET('Sanitation Data'!$H$12,0,10*ROW('Sanitation Data'!H99)),NA())</f>
        <v>#N/A</v>
      </c>
      <c r="AU105" s="526" t="e">
        <f ca="1">+IF(AND(ISNUMBER(OFFSET('Sanitation Data'!$I$4,0,10*ROW('Sanitation Data'!I99))),'Data Summary'!DJ105="Yes"),100-OFFSET('Sanitation Data'!$I$4,0,10*ROW('Sanitation Data'!I99)),NA())</f>
        <v>#N/A</v>
      </c>
      <c r="AV105" s="526" t="e">
        <f ca="1">+IF(AND(ISNUMBER(OFFSET('Sanitation Data'!$I$6,0,10*ROW('Sanitation Data'!I99))),'Data Summary'!DK105="Yes"),OFFSET('Sanitation Data'!$I$6,0,10*ROW('Sanitation Data'!I99)),NA())</f>
        <v>#N/A</v>
      </c>
      <c r="AW105" s="526" t="e">
        <f ca="1">+IF(AND(ISNUMBER(OFFSET('Sanitation Data'!$I$10,0,10*ROW('Sanitation Data'!I99))),'Data Summary'!DL105="Yes"),OFFSET('Sanitation Data'!$I$10,0,10*ROW('Sanitation Data'!I99)),NA())</f>
        <v>#N/A</v>
      </c>
      <c r="AX105" s="526" t="e">
        <f ca="1">+IF(AND(ISNUMBER(OFFSET('Sanitation Data'!$I$11,0,10*ROW('Sanitation Data'!I99))),'Data Summary'!DM105="Yes"),OFFSET('Sanitation Data'!$I$11,0,10*ROW('Sanitation Data'!I99)),NA())</f>
        <v>#N/A</v>
      </c>
      <c r="AY105" s="526" t="e">
        <f ca="1">+IF(AND(ISNUMBER(OFFSET('Sanitation Data'!$I$12,0,10*ROW('Sanitation Data'!I99))),'Data Summary'!DN105="Yes"),OFFSET('Sanitation Data'!$I$12,0,10*ROW('Sanitation Data'!I99)),NA())</f>
        <v>#N/A</v>
      </c>
      <c r="AZ105" s="527" t="e">
        <f ca="1">+IF(AND(ISNUMBER(OFFSET('Hygiene Data'!$D$5,0,10*ROW('Hygiene Data'!D99))),'Data Summary'!DO105="Yes"),OFFSET('Hygiene Data'!$D$5,0,10*ROW('Hygiene Data'!D99)),NA())</f>
        <v>#N/A</v>
      </c>
      <c r="BA105" s="527" t="e">
        <f ca="1">+IF(AND(ISNUMBER(OFFSET('Hygiene Data'!$D$7,0,10*ROW('Hygiene Data'!D99))),'Data Summary'!DP105="Yes"),OFFSET('Hygiene Data'!$D$7,0,10*ROW('Hygiene Data'!D99)),NA())</f>
        <v>#N/A</v>
      </c>
      <c r="BB105" s="527" t="e">
        <f ca="1">+IF(AND(ISNUMBER(OFFSET('Hygiene Data'!$D$9,0,10*ROW('Hygiene Data'!D99))),'Data Summary'!DQ105="Yes"),OFFSET('Hygiene Data'!$D$9,0,10*ROW('Hygiene Data'!D99)),NA())</f>
        <v>#N/A</v>
      </c>
      <c r="BC105" s="527" t="e">
        <f ca="1">+IF(AND(ISNUMBER(OFFSET('Hygiene Data'!$E$5,0,10*ROW('Hygiene Data'!E99))),'Data Summary'!DR105="Yes"),OFFSET('Hygiene Data'!$E$5,0,10*ROW('Hygiene Data'!E99)),NA())</f>
        <v>#N/A</v>
      </c>
      <c r="BD105" s="527" t="e">
        <f ca="1">+IF(AND(ISNUMBER(OFFSET('Hygiene Data'!$E$7,0,10*ROW('Hygiene Data'!E99))),'Data Summary'!DS105="Yes"),OFFSET('Hygiene Data'!$E$7,0,10*ROW('Hygiene Data'!E99)),NA())</f>
        <v>#N/A</v>
      </c>
      <c r="BE105" s="527" t="e">
        <f ca="1">+IF(AND(ISNUMBER(OFFSET('Hygiene Data'!$E$9,0,10*ROW('Hygiene Data'!E99))),'Data Summary'!DT105="Yes"),OFFSET('Hygiene Data'!$E$9,0,10*ROW('Hygiene Data'!E99)),NA())</f>
        <v>#N/A</v>
      </c>
      <c r="BF105" s="527" t="e">
        <f ca="1">+IF(AND(ISNUMBER(OFFSET('Hygiene Data'!$F$5,0,10*ROW('Hygiene Data'!F99))),'Data Summary'!DU105="Yes"),OFFSET('Hygiene Data'!$F$5,0,10*ROW('Hygiene Data'!F99)),NA())</f>
        <v>#N/A</v>
      </c>
      <c r="BG105" s="527" t="e">
        <f ca="1">+IF(AND(ISNUMBER(OFFSET('Hygiene Data'!$F$7,0,10*ROW('Hygiene Data'!F99))),'Data Summary'!DV105="Yes"),OFFSET('Hygiene Data'!$F$7,0,10*ROW('Hygiene Data'!F99)),NA())</f>
        <v>#N/A</v>
      </c>
      <c r="BH105" s="527" t="e">
        <f ca="1">+IF(AND(ISNUMBER(OFFSET('Hygiene Data'!$F$9,0,10*ROW('Hygiene Data'!F99))),'Data Summary'!DW105="Yes"),OFFSET('Hygiene Data'!$F$9,0,10*ROW('Hygiene Data'!F99)),NA())</f>
        <v>#N/A</v>
      </c>
      <c r="BI105" s="527" t="e">
        <f ca="1">+IF(AND(ISNUMBER(OFFSET('Hygiene Data'!$G$5,0,10*ROW('Hygiene Data'!G99))),'Data Summary'!DX105="Yes"),OFFSET('Hygiene Data'!$G$5,0,10*ROW('Hygiene Data'!G99)),NA())</f>
        <v>#N/A</v>
      </c>
      <c r="BJ105" s="527" t="e">
        <f ca="1">+IF(AND(ISNUMBER(OFFSET('Hygiene Data'!$G$7,0,10*ROW('Hygiene Data'!G99))),'Data Summary'!DY105="Yes"),OFFSET('Hygiene Data'!$G$7,0,10*ROW('Hygiene Data'!G99)),NA())</f>
        <v>#N/A</v>
      </c>
      <c r="BK105" s="527" t="e">
        <f ca="1">+IF(AND(ISNUMBER(OFFSET('Hygiene Data'!$G$9,0,10*ROW('Hygiene Data'!G99))),'Data Summary'!DZ105="Yes"),OFFSET('Hygiene Data'!$G$9,0,10*ROW('Hygiene Data'!G99)),NA())</f>
        <v>#N/A</v>
      </c>
      <c r="BL105" s="527" t="e">
        <f ca="1">+IF(AND(ISNUMBER(OFFSET('Hygiene Data'!$H$5,0,10*ROW('Hygiene Data'!H99))),'Data Summary'!EA105="Yes"),OFFSET('Hygiene Data'!$H$5,0,10*ROW('Hygiene Data'!H99)),NA())</f>
        <v>#N/A</v>
      </c>
      <c r="BM105" s="527" t="e">
        <f ca="1">+IF(AND(ISNUMBER(OFFSET('Hygiene Data'!$H$7,0,10*ROW('Hygiene Data'!H99))),'Data Summary'!EB105="Yes"),OFFSET('Hygiene Data'!$H$7,0,10*ROW('Hygiene Data'!H99)),NA())</f>
        <v>#N/A</v>
      </c>
      <c r="BN105" s="527" t="e">
        <f ca="1">+IF(AND(ISNUMBER(OFFSET('Hygiene Data'!$H$9,0,10*ROW('Hygiene Data'!H99))),'Data Summary'!EC105="Yes"),OFFSET('Hygiene Data'!$H$9,0,10*ROW('Hygiene Data'!H99)),NA())</f>
        <v>#N/A</v>
      </c>
      <c r="BO105" s="527" t="e">
        <f ca="1">+IF(AND(ISNUMBER(OFFSET('Hygiene Data'!$I$5,0,10*ROW('Hygiene Data'!I99))),'Data Summary'!ED105="Yes"),OFFSET('Hygiene Data'!$I$5,0,10*ROW('Hygiene Data'!I99)),NA())</f>
        <v>#N/A</v>
      </c>
      <c r="BP105" s="527" t="e">
        <f ca="1">+IF(AND(ISNUMBER(OFFSET('Hygiene Data'!$I$7,0,10*ROW('Hygiene Data'!I99))),'Data Summary'!EE105="Yes"),OFFSET('Hygiene Data'!$I$7,0,10*ROW('Hygiene Data'!I99)),NA())</f>
        <v>#N/A</v>
      </c>
      <c r="BQ105" s="527" t="e">
        <f ca="1">+IF(AND(ISNUMBER(OFFSET('Hygiene Data'!$I$9,0,10*ROW('Hygiene Data'!I99))),'Data Summary'!EF105="Yes"),OFFSET('Hygiene Data'!$I$9,0,10*ROW('Hygiene Data'!I99)),NA())</f>
        <v>#N/A</v>
      </c>
    </row>
    <row r="106" spans="1:69" x14ac:dyDescent="0.25">
      <c r="A106" s="523" t="e">
        <f ca="1">+RIGHT('Data Summary'!A106,LEN('Data Summary'!A106)-9)</f>
        <v>#VALUE!</v>
      </c>
      <c r="B106" s="497" t="str">
        <f ca="1">+IF(ISTEXT('Data Summary'!B106),'Data Summary'!B106,"")</f>
        <v/>
      </c>
      <c r="C106" s="524" t="e">
        <f ca="1">+VALUE('Data Summary'!C106)</f>
        <v>#VALUE!</v>
      </c>
      <c r="D106" s="525" t="e">
        <f ca="1">+IF(AND(ISNUMBER(OFFSET('Water Data'!$D$4,0,10*ROW('Water Data'!D100))),'Data Summary'!BS106="Yes"),100-OFFSET('Water Data'!$D$4,0,10*ROW('Water Data'!D100)),NA())</f>
        <v>#N/A</v>
      </c>
      <c r="E106" s="525" t="e">
        <f ca="1">+IF(AND(ISNUMBER(OFFSET('Water Data'!$D$6,0,10*ROW('Water Data'!D100))),'Data Summary'!BT106="Yes"),OFFSET('Water Data'!$D$6,0,10*ROW('Water Data'!D100)),NA())</f>
        <v>#N/A</v>
      </c>
      <c r="F106" s="525" t="e">
        <f ca="1">+IF(AND(ISNUMBER(OFFSET('Water Data'!$D$9,0,10*ROW('Water Data'!D100))),'Data Summary'!BU106="Yes"),OFFSET('Water Data'!$D$9,0,10*ROW('Water Data'!D100)),NA())</f>
        <v>#N/A</v>
      </c>
      <c r="G106" s="525" t="e">
        <f ca="1">+IF(AND(ISNUMBER(OFFSET('Water Data'!$E$4,0,10*ROW('Water Data'!E100))),'Data Summary'!BV106="Yes"),100-OFFSET('Water Data'!$E$4,0,10*ROW('Water Data'!E100)),NA())</f>
        <v>#N/A</v>
      </c>
      <c r="H106" s="525" t="e">
        <f ca="1">+IF(AND(ISNUMBER(OFFSET('Water Data'!$E$6,0,10*ROW('Water Data'!E100))),'Data Summary'!BW106="Yes"),OFFSET('Water Data'!$E$6,0,10*ROW('Water Data'!E100)),NA())</f>
        <v>#N/A</v>
      </c>
      <c r="I106" s="525" t="e">
        <f ca="1">+IF(AND(ISNUMBER(OFFSET('Water Data'!$E$9,0,10*ROW('Water Data'!E100))),'Data Summary'!BX106="Yes"),OFFSET('Water Data'!$E$9,0,10*ROW('Water Data'!E100)),NA())</f>
        <v>#N/A</v>
      </c>
      <c r="J106" s="525" t="e">
        <f ca="1">+IF(AND(ISNUMBER(OFFSET('Water Data'!$F$4,0,10*ROW('Water Data'!F100))),'Data Summary'!BY106="Yes"),100-OFFSET('Water Data'!$F$4,0,10*ROW('Water Data'!F100)),NA())</f>
        <v>#N/A</v>
      </c>
      <c r="K106" s="525" t="e">
        <f ca="1">+IF(AND(ISNUMBER(OFFSET('Water Data'!$F$6,0,10*ROW('Water Data'!F100))),'Data Summary'!BZ106="Yes"),OFFSET('Water Data'!$F$6,0,10*ROW('Water Data'!F100)),NA())</f>
        <v>#N/A</v>
      </c>
      <c r="L106" s="525" t="e">
        <f ca="1">+IF(AND(ISNUMBER(OFFSET('Water Data'!$F$9,0,10*ROW('Water Data'!F100))),'Data Summary'!CA106="Yes"),OFFSET('Water Data'!$F$9,0,10*ROW('Water Data'!F100)),NA())</f>
        <v>#N/A</v>
      </c>
      <c r="M106" s="525" t="e">
        <f ca="1">+IF(AND(ISNUMBER(OFFSET('Water Data'!$G$4,0,10*ROW('Water Data'!G100))),'Data Summary'!CB106="Yes"),100-OFFSET('Water Data'!$G$4,0,10*ROW('Water Data'!G100)),NA())</f>
        <v>#N/A</v>
      </c>
      <c r="N106" s="525" t="e">
        <f ca="1">+IF(AND(ISNUMBER(OFFSET('Water Data'!$G$6,0,10*ROW('Water Data'!G100))),'Data Summary'!CC106="Yes"),OFFSET('Water Data'!$G$6,0,10*ROW('Water Data'!G100)),NA())</f>
        <v>#N/A</v>
      </c>
      <c r="O106" s="525" t="e">
        <f ca="1">+IF(AND(ISNUMBER(OFFSET('Water Data'!$G$9,0,10*ROW('Water Data'!G100))),'Data Summary'!CD106="Yes"),OFFSET('Water Data'!$G$9,0,10*ROW('Water Data'!G100)),NA())</f>
        <v>#N/A</v>
      </c>
      <c r="P106" s="525" t="e">
        <f ca="1">+IF(AND(ISNUMBER(OFFSET('Water Data'!$H$4,0,10*ROW('Water Data'!H100))),'Data Summary'!CE106="Yes"),100-OFFSET('Water Data'!$H$4,0,10*ROW('Water Data'!H100)),NA())</f>
        <v>#N/A</v>
      </c>
      <c r="Q106" s="525" t="e">
        <f ca="1">+IF(AND(ISNUMBER(OFFSET('Water Data'!$H$6,0,10*ROW('Water Data'!H100))),'Data Summary'!CF106="Yes"),OFFSET('Water Data'!$H$6,0,10*ROW('Water Data'!H100)),NA())</f>
        <v>#N/A</v>
      </c>
      <c r="R106" s="525" t="e">
        <f ca="1">+IF(AND(ISNUMBER(OFFSET('Water Data'!$H$9,0,10*ROW('Water Data'!H100))),'Data Summary'!CG106="Yes"),OFFSET('Water Data'!$H$9,0,10*ROW('Water Data'!H100)),NA())</f>
        <v>#N/A</v>
      </c>
      <c r="S106" s="525" t="e">
        <f ca="1">+IF(AND(ISNUMBER(OFFSET('Water Data'!$I$4,0,10*ROW('Water Data'!I100))),'Data Summary'!CH106="Yes"),100-OFFSET('Water Data'!$I$4,0,10*ROW('Water Data'!I100)),NA())</f>
        <v>#N/A</v>
      </c>
      <c r="T106" s="525" t="e">
        <f ca="1">+IF(AND(ISNUMBER(OFFSET('Water Data'!$I$6,0,10*ROW('Water Data'!I100))),'Data Summary'!CI106="Yes"),OFFSET('Water Data'!$I$6,0,10*ROW('Water Data'!I100)),NA())</f>
        <v>#N/A</v>
      </c>
      <c r="U106" s="525" t="e">
        <f ca="1">+IF(AND(ISNUMBER(OFFSET('Water Data'!$I$9,0,10*ROW('Water Data'!I100))),'Data Summary'!CJ106="Yes"),OFFSET('Water Data'!$I$9,0,10*ROW('Water Data'!I100)),NA())</f>
        <v>#N/A</v>
      </c>
      <c r="V106" s="526" t="e">
        <f ca="1">+IF(AND(ISNUMBER(OFFSET('Sanitation Data'!$D$4,0,10*ROW('Sanitation Data'!D100))),'Data Summary'!CK106="Yes"),100-OFFSET('Sanitation Data'!$D$4,0,10*ROW('Sanitation Data'!D100)),NA())</f>
        <v>#N/A</v>
      </c>
      <c r="W106" s="526" t="e">
        <f ca="1">+IF(AND(ISNUMBER(OFFSET('Sanitation Data'!$D$6,0,10*ROW('Sanitation Data'!D100))),'Data Summary'!CL106="Yes"),OFFSET('Sanitation Data'!$D$6,0,10*ROW('Sanitation Data'!D100)),NA())</f>
        <v>#N/A</v>
      </c>
      <c r="X106" s="526" t="e">
        <f ca="1">+IF(AND(ISNUMBER(OFFSET('Sanitation Data'!$D$10,0,10*ROW('Sanitation Data'!D100))),'Data Summary'!CM106="Yes"),OFFSET('Sanitation Data'!$D$10,0,10*ROW('Sanitation Data'!D100)),NA())</f>
        <v>#N/A</v>
      </c>
      <c r="Y106" s="526" t="e">
        <f ca="1">+IF(AND(ISNUMBER(OFFSET('Sanitation Data'!$D$11,0,10*ROW('Sanitation Data'!D100))),'Data Summary'!CN106="Yes"),OFFSET('Sanitation Data'!$D$11,0,10*ROW('Sanitation Data'!D100)),NA())</f>
        <v>#N/A</v>
      </c>
      <c r="Z106" s="526" t="e">
        <f ca="1">+IF(AND(ISNUMBER(OFFSET('Sanitation Data'!$D$12,0,10*ROW('Sanitation Data'!D100))),'Data Summary'!CO106="Yes"),OFFSET('Sanitation Data'!$D$12,0,10*ROW('Sanitation Data'!D100)),NA())</f>
        <v>#N/A</v>
      </c>
      <c r="AA106" s="526" t="e">
        <f ca="1">+IF(AND(ISNUMBER(OFFSET('Sanitation Data'!$E$4,0,10*ROW('Sanitation Data'!E100))),'Data Summary'!CP106="Yes"),100-OFFSET('Sanitation Data'!$E$4,0,10*ROW('Sanitation Data'!E100)),NA())</f>
        <v>#N/A</v>
      </c>
      <c r="AB106" s="526" t="e">
        <f ca="1">+IF(AND(ISNUMBER(OFFSET('Sanitation Data'!$E$6,0,10*ROW('Sanitation Data'!E100))),'Data Summary'!CQ106="Yes"),OFFSET('Sanitation Data'!$E$6,0,10*ROW('Sanitation Data'!E100)),NA())</f>
        <v>#N/A</v>
      </c>
      <c r="AC106" s="526" t="e">
        <f ca="1">+IF(AND(ISNUMBER(OFFSET('Sanitation Data'!$E$10,0,10*ROW('Sanitation Data'!E100))),'Data Summary'!CR106="Yes"),OFFSET('Sanitation Data'!$E$10,0,10*ROW('Sanitation Data'!E100)),NA())</f>
        <v>#N/A</v>
      </c>
      <c r="AD106" s="526" t="e">
        <f ca="1">+IF(AND(ISNUMBER(OFFSET('Sanitation Data'!$E$11,0,10*ROW('Sanitation Data'!E100))),'Data Summary'!CS106="Yes"),OFFSET('Sanitation Data'!$E$11,0,10*ROW('Sanitation Data'!E100)),NA())</f>
        <v>#N/A</v>
      </c>
      <c r="AE106" s="526" t="e">
        <f ca="1">+IF(AND(ISNUMBER(OFFSET('Sanitation Data'!$E$12,0,10*ROW('Sanitation Data'!E100))),'Data Summary'!CT106="Yes"),OFFSET('Sanitation Data'!$E$12,0,10*ROW('Sanitation Data'!E100)),NA())</f>
        <v>#N/A</v>
      </c>
      <c r="AF106" s="526" t="e">
        <f ca="1">+IF(AND(ISNUMBER(OFFSET('Sanitation Data'!$F$4,0,10*ROW('Sanitation Data'!F100))),'Data Summary'!CU106="Yes"),100-OFFSET('Sanitation Data'!$F$4,0,10*ROW('Sanitation Data'!F100)),NA())</f>
        <v>#N/A</v>
      </c>
      <c r="AG106" s="526" t="e">
        <f ca="1">+IF(AND(ISNUMBER(OFFSET('Sanitation Data'!$F$6,0,10*ROW('Sanitation Data'!F100))),'Data Summary'!CV106="Yes"),OFFSET('Sanitation Data'!$F$6,0,10*ROW('Sanitation Data'!F100)),NA())</f>
        <v>#N/A</v>
      </c>
      <c r="AH106" s="526" t="e">
        <f ca="1">+IF(AND(ISNUMBER(OFFSET('Sanitation Data'!$F$10,0,10*ROW('Sanitation Data'!F100))),'Data Summary'!CW106="Yes"),OFFSET('Sanitation Data'!$F$10,0,10*ROW('Sanitation Data'!F100)),NA())</f>
        <v>#N/A</v>
      </c>
      <c r="AI106" s="526" t="e">
        <f ca="1">+IF(AND(ISNUMBER(OFFSET('Sanitation Data'!$F$11,0,10*ROW('Sanitation Data'!F100))),'Data Summary'!CX106="Yes"),OFFSET('Sanitation Data'!$F$11,0,10*ROW('Sanitation Data'!F100)),NA())</f>
        <v>#N/A</v>
      </c>
      <c r="AJ106" s="526" t="e">
        <f ca="1">+IF(AND(ISNUMBER(OFFSET('Sanitation Data'!$F$12,0,10*ROW('Sanitation Data'!F100))),'Data Summary'!CY106="Yes"),OFFSET('Sanitation Data'!$F$12,0,10*ROW('Sanitation Data'!F100)),NA())</f>
        <v>#N/A</v>
      </c>
      <c r="AK106" s="526" t="e">
        <f ca="1">+IF(AND(ISNUMBER(OFFSET('Sanitation Data'!$G$4,0,10*ROW('Sanitation Data'!G100))),'Data Summary'!CZ106="Yes"),100-OFFSET('Sanitation Data'!$G$4,0,10*ROW('Sanitation Data'!G100)),NA())</f>
        <v>#N/A</v>
      </c>
      <c r="AL106" s="526" t="e">
        <f ca="1">+IF(AND(ISNUMBER(OFFSET('Sanitation Data'!$G$6,0,10*ROW('Sanitation Data'!G100))),'Data Summary'!DA106="Yes"),OFFSET('Sanitation Data'!$G$6,0,10*ROW('Sanitation Data'!G100)),NA())</f>
        <v>#N/A</v>
      </c>
      <c r="AM106" s="526" t="e">
        <f ca="1">+IF(AND(ISNUMBER(OFFSET('Sanitation Data'!$G$10,0,10*ROW('Sanitation Data'!G100))),'Data Summary'!DB106="Yes"),OFFSET('Sanitation Data'!$G$10,0,10*ROW('Sanitation Data'!G100)),NA())</f>
        <v>#N/A</v>
      </c>
      <c r="AN106" s="526" t="e">
        <f ca="1">+IF(AND(ISNUMBER(OFFSET('Sanitation Data'!$G$11,0,10*ROW('Sanitation Data'!G100))),'Data Summary'!DC106="Yes"),OFFSET('Sanitation Data'!$G$11,0,10*ROW('Sanitation Data'!G100)),NA())</f>
        <v>#N/A</v>
      </c>
      <c r="AO106" s="526" t="e">
        <f ca="1">+IF(AND(ISNUMBER(OFFSET('Sanitation Data'!$G$12,0,10*ROW('Sanitation Data'!G100))),'Data Summary'!DD106="Yes"),OFFSET('Sanitation Data'!$G$12,0,10*ROW('Sanitation Data'!G100)),NA())</f>
        <v>#N/A</v>
      </c>
      <c r="AP106" s="526" t="e">
        <f ca="1">+IF(AND(ISNUMBER(OFFSET('Sanitation Data'!$H$4,0,10*ROW('Sanitation Data'!H100))),'Data Summary'!DE106="Yes"),100-OFFSET('Sanitation Data'!$H$4,0,10*ROW('Sanitation Data'!H100)),NA())</f>
        <v>#N/A</v>
      </c>
      <c r="AQ106" s="526" t="e">
        <f ca="1">+IF(AND(ISNUMBER(OFFSET('Sanitation Data'!$H$6,0,10*ROW('Sanitation Data'!H100))),'Data Summary'!DF106="Yes"),OFFSET('Sanitation Data'!$H$6,0,10*ROW('Sanitation Data'!H100)),NA())</f>
        <v>#N/A</v>
      </c>
      <c r="AR106" s="526" t="e">
        <f ca="1">+IF(AND(ISNUMBER(OFFSET('Sanitation Data'!$H$10,0,10*ROW('Sanitation Data'!H100))),'Data Summary'!DG106="Yes"),OFFSET('Sanitation Data'!$H$10,0,10*ROW('Sanitation Data'!H100)),NA())</f>
        <v>#N/A</v>
      </c>
      <c r="AS106" s="526" t="e">
        <f ca="1">+IF(AND(ISNUMBER(OFFSET('Sanitation Data'!$H$11,0,10*ROW('Sanitation Data'!H100))),'Data Summary'!DH106="Yes"),OFFSET('Sanitation Data'!$H$11,0,10*ROW('Sanitation Data'!H100)),NA())</f>
        <v>#N/A</v>
      </c>
      <c r="AT106" s="526" t="e">
        <f ca="1">+IF(AND(ISNUMBER(OFFSET('Sanitation Data'!$H$12,0,10*ROW('Sanitation Data'!H100))),'Data Summary'!DI106="Yes"),OFFSET('Sanitation Data'!$H$12,0,10*ROW('Sanitation Data'!H100)),NA())</f>
        <v>#N/A</v>
      </c>
      <c r="AU106" s="526" t="e">
        <f ca="1">+IF(AND(ISNUMBER(OFFSET('Sanitation Data'!$I$4,0,10*ROW('Sanitation Data'!I100))),'Data Summary'!DJ106="Yes"),100-OFFSET('Sanitation Data'!$I$4,0,10*ROW('Sanitation Data'!I100)),NA())</f>
        <v>#N/A</v>
      </c>
      <c r="AV106" s="526" t="e">
        <f ca="1">+IF(AND(ISNUMBER(OFFSET('Sanitation Data'!$I$6,0,10*ROW('Sanitation Data'!I100))),'Data Summary'!DK106="Yes"),OFFSET('Sanitation Data'!$I$6,0,10*ROW('Sanitation Data'!I100)),NA())</f>
        <v>#N/A</v>
      </c>
      <c r="AW106" s="526" t="e">
        <f ca="1">+IF(AND(ISNUMBER(OFFSET('Sanitation Data'!$I$10,0,10*ROW('Sanitation Data'!I100))),'Data Summary'!DL106="Yes"),OFFSET('Sanitation Data'!$I$10,0,10*ROW('Sanitation Data'!I100)),NA())</f>
        <v>#N/A</v>
      </c>
      <c r="AX106" s="526" t="e">
        <f ca="1">+IF(AND(ISNUMBER(OFFSET('Sanitation Data'!$I$11,0,10*ROW('Sanitation Data'!I100))),'Data Summary'!DM106="Yes"),OFFSET('Sanitation Data'!$I$11,0,10*ROW('Sanitation Data'!I100)),NA())</f>
        <v>#N/A</v>
      </c>
      <c r="AY106" s="526" t="e">
        <f ca="1">+IF(AND(ISNUMBER(OFFSET('Sanitation Data'!$I$12,0,10*ROW('Sanitation Data'!I100))),'Data Summary'!DN106="Yes"),OFFSET('Sanitation Data'!$I$12,0,10*ROW('Sanitation Data'!I100)),NA())</f>
        <v>#N/A</v>
      </c>
      <c r="AZ106" s="527" t="e">
        <f ca="1">+IF(AND(ISNUMBER(OFFSET('Hygiene Data'!$D$5,0,10*ROW('Hygiene Data'!D100))),'Data Summary'!DO106="Yes"),OFFSET('Hygiene Data'!$D$5,0,10*ROW('Hygiene Data'!D100)),NA())</f>
        <v>#N/A</v>
      </c>
      <c r="BA106" s="527" t="e">
        <f ca="1">+IF(AND(ISNUMBER(OFFSET('Hygiene Data'!$D$7,0,10*ROW('Hygiene Data'!D100))),'Data Summary'!DP106="Yes"),OFFSET('Hygiene Data'!$D$7,0,10*ROW('Hygiene Data'!D100)),NA())</f>
        <v>#N/A</v>
      </c>
      <c r="BB106" s="527" t="e">
        <f ca="1">+IF(AND(ISNUMBER(OFFSET('Hygiene Data'!$D$9,0,10*ROW('Hygiene Data'!D100))),'Data Summary'!DQ106="Yes"),OFFSET('Hygiene Data'!$D$9,0,10*ROW('Hygiene Data'!D100)),NA())</f>
        <v>#N/A</v>
      </c>
      <c r="BC106" s="527" t="e">
        <f ca="1">+IF(AND(ISNUMBER(OFFSET('Hygiene Data'!$E$5,0,10*ROW('Hygiene Data'!E100))),'Data Summary'!DR106="Yes"),OFFSET('Hygiene Data'!$E$5,0,10*ROW('Hygiene Data'!E100)),NA())</f>
        <v>#N/A</v>
      </c>
      <c r="BD106" s="527" t="e">
        <f ca="1">+IF(AND(ISNUMBER(OFFSET('Hygiene Data'!$E$7,0,10*ROW('Hygiene Data'!E100))),'Data Summary'!DS106="Yes"),OFFSET('Hygiene Data'!$E$7,0,10*ROW('Hygiene Data'!E100)),NA())</f>
        <v>#N/A</v>
      </c>
      <c r="BE106" s="527" t="e">
        <f ca="1">+IF(AND(ISNUMBER(OFFSET('Hygiene Data'!$E$9,0,10*ROW('Hygiene Data'!E100))),'Data Summary'!DT106="Yes"),OFFSET('Hygiene Data'!$E$9,0,10*ROW('Hygiene Data'!E100)),NA())</f>
        <v>#N/A</v>
      </c>
      <c r="BF106" s="527" t="e">
        <f ca="1">+IF(AND(ISNUMBER(OFFSET('Hygiene Data'!$F$5,0,10*ROW('Hygiene Data'!F100))),'Data Summary'!DU106="Yes"),OFFSET('Hygiene Data'!$F$5,0,10*ROW('Hygiene Data'!F100)),NA())</f>
        <v>#N/A</v>
      </c>
      <c r="BG106" s="527" t="e">
        <f ca="1">+IF(AND(ISNUMBER(OFFSET('Hygiene Data'!$F$7,0,10*ROW('Hygiene Data'!F100))),'Data Summary'!DV106="Yes"),OFFSET('Hygiene Data'!$F$7,0,10*ROW('Hygiene Data'!F100)),NA())</f>
        <v>#N/A</v>
      </c>
      <c r="BH106" s="527" t="e">
        <f ca="1">+IF(AND(ISNUMBER(OFFSET('Hygiene Data'!$F$9,0,10*ROW('Hygiene Data'!F100))),'Data Summary'!DW106="Yes"),OFFSET('Hygiene Data'!$F$9,0,10*ROW('Hygiene Data'!F100)),NA())</f>
        <v>#N/A</v>
      </c>
      <c r="BI106" s="527" t="e">
        <f ca="1">+IF(AND(ISNUMBER(OFFSET('Hygiene Data'!$G$5,0,10*ROW('Hygiene Data'!G100))),'Data Summary'!DX106="Yes"),OFFSET('Hygiene Data'!$G$5,0,10*ROW('Hygiene Data'!G100)),NA())</f>
        <v>#N/A</v>
      </c>
      <c r="BJ106" s="527" t="e">
        <f ca="1">+IF(AND(ISNUMBER(OFFSET('Hygiene Data'!$G$7,0,10*ROW('Hygiene Data'!G100))),'Data Summary'!DY106="Yes"),OFFSET('Hygiene Data'!$G$7,0,10*ROW('Hygiene Data'!G100)),NA())</f>
        <v>#N/A</v>
      </c>
      <c r="BK106" s="527" t="e">
        <f ca="1">+IF(AND(ISNUMBER(OFFSET('Hygiene Data'!$G$9,0,10*ROW('Hygiene Data'!G100))),'Data Summary'!DZ106="Yes"),OFFSET('Hygiene Data'!$G$9,0,10*ROW('Hygiene Data'!G100)),NA())</f>
        <v>#N/A</v>
      </c>
      <c r="BL106" s="527" t="e">
        <f ca="1">+IF(AND(ISNUMBER(OFFSET('Hygiene Data'!$H$5,0,10*ROW('Hygiene Data'!H100))),'Data Summary'!EA106="Yes"),OFFSET('Hygiene Data'!$H$5,0,10*ROW('Hygiene Data'!H100)),NA())</f>
        <v>#N/A</v>
      </c>
      <c r="BM106" s="527" t="e">
        <f ca="1">+IF(AND(ISNUMBER(OFFSET('Hygiene Data'!$H$7,0,10*ROW('Hygiene Data'!H100))),'Data Summary'!EB106="Yes"),OFFSET('Hygiene Data'!$H$7,0,10*ROW('Hygiene Data'!H100)),NA())</f>
        <v>#N/A</v>
      </c>
      <c r="BN106" s="527" t="e">
        <f ca="1">+IF(AND(ISNUMBER(OFFSET('Hygiene Data'!$H$9,0,10*ROW('Hygiene Data'!H100))),'Data Summary'!EC106="Yes"),OFFSET('Hygiene Data'!$H$9,0,10*ROW('Hygiene Data'!H100)),NA())</f>
        <v>#N/A</v>
      </c>
      <c r="BO106" s="527" t="e">
        <f ca="1">+IF(AND(ISNUMBER(OFFSET('Hygiene Data'!$I$5,0,10*ROW('Hygiene Data'!I100))),'Data Summary'!ED106="Yes"),OFFSET('Hygiene Data'!$I$5,0,10*ROW('Hygiene Data'!I100)),NA())</f>
        <v>#N/A</v>
      </c>
      <c r="BP106" s="527" t="e">
        <f ca="1">+IF(AND(ISNUMBER(OFFSET('Hygiene Data'!$I$7,0,10*ROW('Hygiene Data'!I100))),'Data Summary'!EE106="Yes"),OFFSET('Hygiene Data'!$I$7,0,10*ROW('Hygiene Data'!I100)),NA())</f>
        <v>#N/A</v>
      </c>
      <c r="BQ106" s="527" t="e">
        <f ca="1">+IF(AND(ISNUMBER(OFFSET('Hygiene Data'!$I$9,0,10*ROW('Hygiene Data'!I100))),'Data Summary'!EF106="Yes"),OFFSET('Hygiene Data'!$I$9,0,10*ROW('Hygiene Data'!I100)),NA())</f>
        <v>#N/A</v>
      </c>
    </row>
    <row r="107" spans="1:69" x14ac:dyDescent="0.25">
      <c r="A107" s="523" t="e">
        <f ca="1">+RIGHT('Data Summary'!A107,LEN('Data Summary'!A107)-9)</f>
        <v>#VALUE!</v>
      </c>
      <c r="B107" s="497" t="str">
        <f ca="1">+IF(ISTEXT('Data Summary'!B107),'Data Summary'!B107,"")</f>
        <v/>
      </c>
      <c r="C107" s="524" t="e">
        <f ca="1">+VALUE('Data Summary'!C107)</f>
        <v>#VALUE!</v>
      </c>
      <c r="D107" s="525" t="e">
        <f ca="1">+IF(AND(ISNUMBER(OFFSET('Water Data'!$D$4,0,10*ROW('Water Data'!D101))),'Data Summary'!BS107="Yes"),100-OFFSET('Water Data'!$D$4,0,10*ROW('Water Data'!D101)),NA())</f>
        <v>#N/A</v>
      </c>
      <c r="E107" s="525" t="e">
        <f ca="1">+IF(AND(ISNUMBER(OFFSET('Water Data'!$D$6,0,10*ROW('Water Data'!D101))),'Data Summary'!BT107="Yes"),OFFSET('Water Data'!$D$6,0,10*ROW('Water Data'!D101)),NA())</f>
        <v>#N/A</v>
      </c>
      <c r="F107" s="525" t="e">
        <f ca="1">+IF(AND(ISNUMBER(OFFSET('Water Data'!$D$9,0,10*ROW('Water Data'!D101))),'Data Summary'!BU107="Yes"),OFFSET('Water Data'!$D$9,0,10*ROW('Water Data'!D101)),NA())</f>
        <v>#N/A</v>
      </c>
      <c r="G107" s="525" t="e">
        <f ca="1">+IF(AND(ISNUMBER(OFFSET('Water Data'!$E$4,0,10*ROW('Water Data'!E101))),'Data Summary'!BV107="Yes"),100-OFFSET('Water Data'!$E$4,0,10*ROW('Water Data'!E101)),NA())</f>
        <v>#N/A</v>
      </c>
      <c r="H107" s="525" t="e">
        <f ca="1">+IF(AND(ISNUMBER(OFFSET('Water Data'!$E$6,0,10*ROW('Water Data'!E101))),'Data Summary'!BW107="Yes"),OFFSET('Water Data'!$E$6,0,10*ROW('Water Data'!E101)),NA())</f>
        <v>#N/A</v>
      </c>
      <c r="I107" s="525" t="e">
        <f ca="1">+IF(AND(ISNUMBER(OFFSET('Water Data'!$E$9,0,10*ROW('Water Data'!E101))),'Data Summary'!BX107="Yes"),OFFSET('Water Data'!$E$9,0,10*ROW('Water Data'!E101)),NA())</f>
        <v>#N/A</v>
      </c>
      <c r="J107" s="525" t="e">
        <f ca="1">+IF(AND(ISNUMBER(OFFSET('Water Data'!$F$4,0,10*ROW('Water Data'!F101))),'Data Summary'!BY107="Yes"),100-OFFSET('Water Data'!$F$4,0,10*ROW('Water Data'!F101)),NA())</f>
        <v>#N/A</v>
      </c>
      <c r="K107" s="525" t="e">
        <f ca="1">+IF(AND(ISNUMBER(OFFSET('Water Data'!$F$6,0,10*ROW('Water Data'!F101))),'Data Summary'!BZ107="Yes"),OFFSET('Water Data'!$F$6,0,10*ROW('Water Data'!F101)),NA())</f>
        <v>#N/A</v>
      </c>
      <c r="L107" s="525" t="e">
        <f ca="1">+IF(AND(ISNUMBER(OFFSET('Water Data'!$F$9,0,10*ROW('Water Data'!F101))),'Data Summary'!CA107="Yes"),OFFSET('Water Data'!$F$9,0,10*ROW('Water Data'!F101)),NA())</f>
        <v>#N/A</v>
      </c>
      <c r="M107" s="525" t="e">
        <f ca="1">+IF(AND(ISNUMBER(OFFSET('Water Data'!$G$4,0,10*ROW('Water Data'!G101))),'Data Summary'!CB107="Yes"),100-OFFSET('Water Data'!$G$4,0,10*ROW('Water Data'!G101)),NA())</f>
        <v>#N/A</v>
      </c>
      <c r="N107" s="525" t="e">
        <f ca="1">+IF(AND(ISNUMBER(OFFSET('Water Data'!$G$6,0,10*ROW('Water Data'!G101))),'Data Summary'!CC107="Yes"),OFFSET('Water Data'!$G$6,0,10*ROW('Water Data'!G101)),NA())</f>
        <v>#N/A</v>
      </c>
      <c r="O107" s="525" t="e">
        <f ca="1">+IF(AND(ISNUMBER(OFFSET('Water Data'!$G$9,0,10*ROW('Water Data'!G101))),'Data Summary'!CD107="Yes"),OFFSET('Water Data'!$G$9,0,10*ROW('Water Data'!G101)),NA())</f>
        <v>#N/A</v>
      </c>
      <c r="P107" s="525" t="e">
        <f ca="1">+IF(AND(ISNUMBER(OFFSET('Water Data'!$H$4,0,10*ROW('Water Data'!H101))),'Data Summary'!CE107="Yes"),100-OFFSET('Water Data'!$H$4,0,10*ROW('Water Data'!H101)),NA())</f>
        <v>#N/A</v>
      </c>
      <c r="Q107" s="525" t="e">
        <f ca="1">+IF(AND(ISNUMBER(OFFSET('Water Data'!$H$6,0,10*ROW('Water Data'!H101))),'Data Summary'!CF107="Yes"),OFFSET('Water Data'!$H$6,0,10*ROW('Water Data'!H101)),NA())</f>
        <v>#N/A</v>
      </c>
      <c r="R107" s="525" t="e">
        <f ca="1">+IF(AND(ISNUMBER(OFFSET('Water Data'!$H$9,0,10*ROW('Water Data'!H101))),'Data Summary'!CG107="Yes"),OFFSET('Water Data'!$H$9,0,10*ROW('Water Data'!H101)),NA())</f>
        <v>#N/A</v>
      </c>
      <c r="S107" s="525" t="e">
        <f ca="1">+IF(AND(ISNUMBER(OFFSET('Water Data'!$I$4,0,10*ROW('Water Data'!I101))),'Data Summary'!CH107="Yes"),100-OFFSET('Water Data'!$I$4,0,10*ROW('Water Data'!I101)),NA())</f>
        <v>#N/A</v>
      </c>
      <c r="T107" s="525" t="e">
        <f ca="1">+IF(AND(ISNUMBER(OFFSET('Water Data'!$I$6,0,10*ROW('Water Data'!I101))),'Data Summary'!CI107="Yes"),OFFSET('Water Data'!$I$6,0,10*ROW('Water Data'!I101)),NA())</f>
        <v>#N/A</v>
      </c>
      <c r="U107" s="525" t="e">
        <f ca="1">+IF(AND(ISNUMBER(OFFSET('Water Data'!$I$9,0,10*ROW('Water Data'!I101))),'Data Summary'!CJ107="Yes"),OFFSET('Water Data'!$I$9,0,10*ROW('Water Data'!I101)),NA())</f>
        <v>#N/A</v>
      </c>
      <c r="V107" s="526" t="e">
        <f ca="1">+IF(AND(ISNUMBER(OFFSET('Sanitation Data'!$D$4,0,10*ROW('Sanitation Data'!D101))),'Data Summary'!CK107="Yes"),100-OFFSET('Sanitation Data'!$D$4,0,10*ROW('Sanitation Data'!D101)),NA())</f>
        <v>#N/A</v>
      </c>
      <c r="W107" s="526" t="e">
        <f ca="1">+IF(AND(ISNUMBER(OFFSET('Sanitation Data'!$D$6,0,10*ROW('Sanitation Data'!D101))),'Data Summary'!CL107="Yes"),OFFSET('Sanitation Data'!$D$6,0,10*ROW('Sanitation Data'!D101)),NA())</f>
        <v>#N/A</v>
      </c>
      <c r="X107" s="526" t="e">
        <f ca="1">+IF(AND(ISNUMBER(OFFSET('Sanitation Data'!$D$10,0,10*ROW('Sanitation Data'!D101))),'Data Summary'!CM107="Yes"),OFFSET('Sanitation Data'!$D$10,0,10*ROW('Sanitation Data'!D101)),NA())</f>
        <v>#N/A</v>
      </c>
      <c r="Y107" s="526" t="e">
        <f ca="1">+IF(AND(ISNUMBER(OFFSET('Sanitation Data'!$D$11,0,10*ROW('Sanitation Data'!D101))),'Data Summary'!CN107="Yes"),OFFSET('Sanitation Data'!$D$11,0,10*ROW('Sanitation Data'!D101)),NA())</f>
        <v>#N/A</v>
      </c>
      <c r="Z107" s="526" t="e">
        <f ca="1">+IF(AND(ISNUMBER(OFFSET('Sanitation Data'!$D$12,0,10*ROW('Sanitation Data'!D101))),'Data Summary'!CO107="Yes"),OFFSET('Sanitation Data'!$D$12,0,10*ROW('Sanitation Data'!D101)),NA())</f>
        <v>#N/A</v>
      </c>
      <c r="AA107" s="526" t="e">
        <f ca="1">+IF(AND(ISNUMBER(OFFSET('Sanitation Data'!$E$4,0,10*ROW('Sanitation Data'!E101))),'Data Summary'!CP107="Yes"),100-OFFSET('Sanitation Data'!$E$4,0,10*ROW('Sanitation Data'!E101)),NA())</f>
        <v>#N/A</v>
      </c>
      <c r="AB107" s="526" t="e">
        <f ca="1">+IF(AND(ISNUMBER(OFFSET('Sanitation Data'!$E$6,0,10*ROW('Sanitation Data'!E101))),'Data Summary'!CQ107="Yes"),OFFSET('Sanitation Data'!$E$6,0,10*ROW('Sanitation Data'!E101)),NA())</f>
        <v>#N/A</v>
      </c>
      <c r="AC107" s="526" t="e">
        <f ca="1">+IF(AND(ISNUMBER(OFFSET('Sanitation Data'!$E$10,0,10*ROW('Sanitation Data'!E101))),'Data Summary'!CR107="Yes"),OFFSET('Sanitation Data'!$E$10,0,10*ROW('Sanitation Data'!E101)),NA())</f>
        <v>#N/A</v>
      </c>
      <c r="AD107" s="526" t="e">
        <f ca="1">+IF(AND(ISNUMBER(OFFSET('Sanitation Data'!$E$11,0,10*ROW('Sanitation Data'!E101))),'Data Summary'!CS107="Yes"),OFFSET('Sanitation Data'!$E$11,0,10*ROW('Sanitation Data'!E101)),NA())</f>
        <v>#N/A</v>
      </c>
      <c r="AE107" s="526" t="e">
        <f ca="1">+IF(AND(ISNUMBER(OFFSET('Sanitation Data'!$E$12,0,10*ROW('Sanitation Data'!E101))),'Data Summary'!CT107="Yes"),OFFSET('Sanitation Data'!$E$12,0,10*ROW('Sanitation Data'!E101)),NA())</f>
        <v>#N/A</v>
      </c>
      <c r="AF107" s="526" t="e">
        <f ca="1">+IF(AND(ISNUMBER(OFFSET('Sanitation Data'!$F$4,0,10*ROW('Sanitation Data'!F101))),'Data Summary'!CU107="Yes"),100-OFFSET('Sanitation Data'!$F$4,0,10*ROW('Sanitation Data'!F101)),NA())</f>
        <v>#N/A</v>
      </c>
      <c r="AG107" s="526" t="e">
        <f ca="1">+IF(AND(ISNUMBER(OFFSET('Sanitation Data'!$F$6,0,10*ROW('Sanitation Data'!F101))),'Data Summary'!CV107="Yes"),OFFSET('Sanitation Data'!$F$6,0,10*ROW('Sanitation Data'!F101)),NA())</f>
        <v>#N/A</v>
      </c>
      <c r="AH107" s="526" t="e">
        <f ca="1">+IF(AND(ISNUMBER(OFFSET('Sanitation Data'!$F$10,0,10*ROW('Sanitation Data'!F101))),'Data Summary'!CW107="Yes"),OFFSET('Sanitation Data'!$F$10,0,10*ROW('Sanitation Data'!F101)),NA())</f>
        <v>#N/A</v>
      </c>
      <c r="AI107" s="526" t="e">
        <f ca="1">+IF(AND(ISNUMBER(OFFSET('Sanitation Data'!$F$11,0,10*ROW('Sanitation Data'!F101))),'Data Summary'!CX107="Yes"),OFFSET('Sanitation Data'!$F$11,0,10*ROW('Sanitation Data'!F101)),NA())</f>
        <v>#N/A</v>
      </c>
      <c r="AJ107" s="526" t="e">
        <f ca="1">+IF(AND(ISNUMBER(OFFSET('Sanitation Data'!$F$12,0,10*ROW('Sanitation Data'!F101))),'Data Summary'!CY107="Yes"),OFFSET('Sanitation Data'!$F$12,0,10*ROW('Sanitation Data'!F101)),NA())</f>
        <v>#N/A</v>
      </c>
      <c r="AK107" s="526" t="e">
        <f ca="1">+IF(AND(ISNUMBER(OFFSET('Sanitation Data'!$G$4,0,10*ROW('Sanitation Data'!G101))),'Data Summary'!CZ107="Yes"),100-OFFSET('Sanitation Data'!$G$4,0,10*ROW('Sanitation Data'!G101)),NA())</f>
        <v>#N/A</v>
      </c>
      <c r="AL107" s="526" t="e">
        <f ca="1">+IF(AND(ISNUMBER(OFFSET('Sanitation Data'!$G$6,0,10*ROW('Sanitation Data'!G101))),'Data Summary'!DA107="Yes"),OFFSET('Sanitation Data'!$G$6,0,10*ROW('Sanitation Data'!G101)),NA())</f>
        <v>#N/A</v>
      </c>
      <c r="AM107" s="526" t="e">
        <f ca="1">+IF(AND(ISNUMBER(OFFSET('Sanitation Data'!$G$10,0,10*ROW('Sanitation Data'!G101))),'Data Summary'!DB107="Yes"),OFFSET('Sanitation Data'!$G$10,0,10*ROW('Sanitation Data'!G101)),NA())</f>
        <v>#N/A</v>
      </c>
      <c r="AN107" s="526" t="e">
        <f ca="1">+IF(AND(ISNUMBER(OFFSET('Sanitation Data'!$G$11,0,10*ROW('Sanitation Data'!G101))),'Data Summary'!DC107="Yes"),OFFSET('Sanitation Data'!$G$11,0,10*ROW('Sanitation Data'!G101)),NA())</f>
        <v>#N/A</v>
      </c>
      <c r="AO107" s="526" t="e">
        <f ca="1">+IF(AND(ISNUMBER(OFFSET('Sanitation Data'!$G$12,0,10*ROW('Sanitation Data'!G101))),'Data Summary'!DD107="Yes"),OFFSET('Sanitation Data'!$G$12,0,10*ROW('Sanitation Data'!G101)),NA())</f>
        <v>#N/A</v>
      </c>
      <c r="AP107" s="526" t="e">
        <f ca="1">+IF(AND(ISNUMBER(OFFSET('Sanitation Data'!$H$4,0,10*ROW('Sanitation Data'!H101))),'Data Summary'!DE107="Yes"),100-OFFSET('Sanitation Data'!$H$4,0,10*ROW('Sanitation Data'!H101)),NA())</f>
        <v>#N/A</v>
      </c>
      <c r="AQ107" s="526" t="e">
        <f ca="1">+IF(AND(ISNUMBER(OFFSET('Sanitation Data'!$H$6,0,10*ROW('Sanitation Data'!H101))),'Data Summary'!DF107="Yes"),OFFSET('Sanitation Data'!$H$6,0,10*ROW('Sanitation Data'!H101)),NA())</f>
        <v>#N/A</v>
      </c>
      <c r="AR107" s="526" t="e">
        <f ca="1">+IF(AND(ISNUMBER(OFFSET('Sanitation Data'!$H$10,0,10*ROW('Sanitation Data'!H101))),'Data Summary'!DG107="Yes"),OFFSET('Sanitation Data'!$H$10,0,10*ROW('Sanitation Data'!H101)),NA())</f>
        <v>#N/A</v>
      </c>
      <c r="AS107" s="526" t="e">
        <f ca="1">+IF(AND(ISNUMBER(OFFSET('Sanitation Data'!$H$11,0,10*ROW('Sanitation Data'!H101))),'Data Summary'!DH107="Yes"),OFFSET('Sanitation Data'!$H$11,0,10*ROW('Sanitation Data'!H101)),NA())</f>
        <v>#N/A</v>
      </c>
      <c r="AT107" s="526" t="e">
        <f ca="1">+IF(AND(ISNUMBER(OFFSET('Sanitation Data'!$H$12,0,10*ROW('Sanitation Data'!H101))),'Data Summary'!DI107="Yes"),OFFSET('Sanitation Data'!$H$12,0,10*ROW('Sanitation Data'!H101)),NA())</f>
        <v>#N/A</v>
      </c>
      <c r="AU107" s="526" t="e">
        <f ca="1">+IF(AND(ISNUMBER(OFFSET('Sanitation Data'!$I$4,0,10*ROW('Sanitation Data'!I101))),'Data Summary'!DJ107="Yes"),100-OFFSET('Sanitation Data'!$I$4,0,10*ROW('Sanitation Data'!I101)),NA())</f>
        <v>#N/A</v>
      </c>
      <c r="AV107" s="526" t="e">
        <f ca="1">+IF(AND(ISNUMBER(OFFSET('Sanitation Data'!$I$6,0,10*ROW('Sanitation Data'!I101))),'Data Summary'!DK107="Yes"),OFFSET('Sanitation Data'!$I$6,0,10*ROW('Sanitation Data'!I101)),NA())</f>
        <v>#N/A</v>
      </c>
      <c r="AW107" s="526" t="e">
        <f ca="1">+IF(AND(ISNUMBER(OFFSET('Sanitation Data'!$I$10,0,10*ROW('Sanitation Data'!I101))),'Data Summary'!DL107="Yes"),OFFSET('Sanitation Data'!$I$10,0,10*ROW('Sanitation Data'!I101)),NA())</f>
        <v>#N/A</v>
      </c>
      <c r="AX107" s="526" t="e">
        <f ca="1">+IF(AND(ISNUMBER(OFFSET('Sanitation Data'!$I$11,0,10*ROW('Sanitation Data'!I101))),'Data Summary'!DM107="Yes"),OFFSET('Sanitation Data'!$I$11,0,10*ROW('Sanitation Data'!I101)),NA())</f>
        <v>#N/A</v>
      </c>
      <c r="AY107" s="526" t="e">
        <f ca="1">+IF(AND(ISNUMBER(OFFSET('Sanitation Data'!$I$12,0,10*ROW('Sanitation Data'!I101))),'Data Summary'!DN107="Yes"),OFFSET('Sanitation Data'!$I$12,0,10*ROW('Sanitation Data'!I101)),NA())</f>
        <v>#N/A</v>
      </c>
      <c r="AZ107" s="527" t="e">
        <f ca="1">+IF(AND(ISNUMBER(OFFSET('Hygiene Data'!$D$5,0,10*ROW('Hygiene Data'!D101))),'Data Summary'!DO107="Yes"),OFFSET('Hygiene Data'!$D$5,0,10*ROW('Hygiene Data'!D101)),NA())</f>
        <v>#N/A</v>
      </c>
      <c r="BA107" s="527" t="e">
        <f ca="1">+IF(AND(ISNUMBER(OFFSET('Hygiene Data'!$D$7,0,10*ROW('Hygiene Data'!D101))),'Data Summary'!DP107="Yes"),OFFSET('Hygiene Data'!$D$7,0,10*ROW('Hygiene Data'!D101)),NA())</f>
        <v>#N/A</v>
      </c>
      <c r="BB107" s="527" t="e">
        <f ca="1">+IF(AND(ISNUMBER(OFFSET('Hygiene Data'!$D$9,0,10*ROW('Hygiene Data'!D101))),'Data Summary'!DQ107="Yes"),OFFSET('Hygiene Data'!$D$9,0,10*ROW('Hygiene Data'!D101)),NA())</f>
        <v>#N/A</v>
      </c>
      <c r="BC107" s="527" t="e">
        <f ca="1">+IF(AND(ISNUMBER(OFFSET('Hygiene Data'!$E$5,0,10*ROW('Hygiene Data'!E101))),'Data Summary'!DR107="Yes"),OFFSET('Hygiene Data'!$E$5,0,10*ROW('Hygiene Data'!E101)),NA())</f>
        <v>#N/A</v>
      </c>
      <c r="BD107" s="527" t="e">
        <f ca="1">+IF(AND(ISNUMBER(OFFSET('Hygiene Data'!$E$7,0,10*ROW('Hygiene Data'!E101))),'Data Summary'!DS107="Yes"),OFFSET('Hygiene Data'!$E$7,0,10*ROW('Hygiene Data'!E101)),NA())</f>
        <v>#N/A</v>
      </c>
      <c r="BE107" s="527" t="e">
        <f ca="1">+IF(AND(ISNUMBER(OFFSET('Hygiene Data'!$E$9,0,10*ROW('Hygiene Data'!E101))),'Data Summary'!DT107="Yes"),OFFSET('Hygiene Data'!$E$9,0,10*ROW('Hygiene Data'!E101)),NA())</f>
        <v>#N/A</v>
      </c>
      <c r="BF107" s="527" t="e">
        <f ca="1">+IF(AND(ISNUMBER(OFFSET('Hygiene Data'!$F$5,0,10*ROW('Hygiene Data'!F101))),'Data Summary'!DU107="Yes"),OFFSET('Hygiene Data'!$F$5,0,10*ROW('Hygiene Data'!F101)),NA())</f>
        <v>#N/A</v>
      </c>
      <c r="BG107" s="527" t="e">
        <f ca="1">+IF(AND(ISNUMBER(OFFSET('Hygiene Data'!$F$7,0,10*ROW('Hygiene Data'!F101))),'Data Summary'!DV107="Yes"),OFFSET('Hygiene Data'!$F$7,0,10*ROW('Hygiene Data'!F101)),NA())</f>
        <v>#N/A</v>
      </c>
      <c r="BH107" s="527" t="e">
        <f ca="1">+IF(AND(ISNUMBER(OFFSET('Hygiene Data'!$F$9,0,10*ROW('Hygiene Data'!F101))),'Data Summary'!DW107="Yes"),OFFSET('Hygiene Data'!$F$9,0,10*ROW('Hygiene Data'!F101)),NA())</f>
        <v>#N/A</v>
      </c>
      <c r="BI107" s="527" t="e">
        <f ca="1">+IF(AND(ISNUMBER(OFFSET('Hygiene Data'!$G$5,0,10*ROW('Hygiene Data'!G101))),'Data Summary'!DX107="Yes"),OFFSET('Hygiene Data'!$G$5,0,10*ROW('Hygiene Data'!G101)),NA())</f>
        <v>#N/A</v>
      </c>
      <c r="BJ107" s="527" t="e">
        <f ca="1">+IF(AND(ISNUMBER(OFFSET('Hygiene Data'!$G$7,0,10*ROW('Hygiene Data'!G101))),'Data Summary'!DY107="Yes"),OFFSET('Hygiene Data'!$G$7,0,10*ROW('Hygiene Data'!G101)),NA())</f>
        <v>#N/A</v>
      </c>
      <c r="BK107" s="527" t="e">
        <f ca="1">+IF(AND(ISNUMBER(OFFSET('Hygiene Data'!$G$9,0,10*ROW('Hygiene Data'!G101))),'Data Summary'!DZ107="Yes"),OFFSET('Hygiene Data'!$G$9,0,10*ROW('Hygiene Data'!G101)),NA())</f>
        <v>#N/A</v>
      </c>
      <c r="BL107" s="527" t="e">
        <f ca="1">+IF(AND(ISNUMBER(OFFSET('Hygiene Data'!$H$5,0,10*ROW('Hygiene Data'!H101))),'Data Summary'!EA107="Yes"),OFFSET('Hygiene Data'!$H$5,0,10*ROW('Hygiene Data'!H101)),NA())</f>
        <v>#N/A</v>
      </c>
      <c r="BM107" s="527" t="e">
        <f ca="1">+IF(AND(ISNUMBER(OFFSET('Hygiene Data'!$H$7,0,10*ROW('Hygiene Data'!H101))),'Data Summary'!EB107="Yes"),OFFSET('Hygiene Data'!$H$7,0,10*ROW('Hygiene Data'!H101)),NA())</f>
        <v>#N/A</v>
      </c>
      <c r="BN107" s="527" t="e">
        <f ca="1">+IF(AND(ISNUMBER(OFFSET('Hygiene Data'!$H$9,0,10*ROW('Hygiene Data'!H101))),'Data Summary'!EC107="Yes"),OFFSET('Hygiene Data'!$H$9,0,10*ROW('Hygiene Data'!H101)),NA())</f>
        <v>#N/A</v>
      </c>
      <c r="BO107" s="527" t="e">
        <f ca="1">+IF(AND(ISNUMBER(OFFSET('Hygiene Data'!$I$5,0,10*ROW('Hygiene Data'!I101))),'Data Summary'!ED107="Yes"),OFFSET('Hygiene Data'!$I$5,0,10*ROW('Hygiene Data'!I101)),NA())</f>
        <v>#N/A</v>
      </c>
      <c r="BP107" s="527" t="e">
        <f ca="1">+IF(AND(ISNUMBER(OFFSET('Hygiene Data'!$I$7,0,10*ROW('Hygiene Data'!I101))),'Data Summary'!EE107="Yes"),OFFSET('Hygiene Data'!$I$7,0,10*ROW('Hygiene Data'!I101)),NA())</f>
        <v>#N/A</v>
      </c>
      <c r="BQ107" s="527" t="e">
        <f ca="1">+IF(AND(ISNUMBER(OFFSET('Hygiene Data'!$I$9,0,10*ROW('Hygiene Data'!I101))),'Data Summary'!EF107="Yes"),OFFSET('Hygiene Data'!$I$9,0,10*ROW('Hygiene Data'!I101)),NA())</f>
        <v>#N/A</v>
      </c>
    </row>
    <row r="108" spans="1:69" x14ac:dyDescent="0.25">
      <c r="A108" s="523" t="e">
        <f ca="1">+RIGHT('Data Summary'!A108,LEN('Data Summary'!A108)-9)</f>
        <v>#VALUE!</v>
      </c>
      <c r="B108" s="497" t="str">
        <f ca="1">+IF(ISTEXT('Data Summary'!B108),'Data Summary'!B108,"")</f>
        <v/>
      </c>
      <c r="C108" s="524" t="e">
        <f ca="1">+VALUE('Data Summary'!C108)</f>
        <v>#VALUE!</v>
      </c>
      <c r="D108" s="525" t="e">
        <f ca="1">+IF(AND(ISNUMBER(OFFSET('Water Data'!$D$4,0,10*ROW('Water Data'!D102))),'Data Summary'!BS108="Yes"),100-OFFSET('Water Data'!$D$4,0,10*ROW('Water Data'!D102)),NA())</f>
        <v>#N/A</v>
      </c>
      <c r="E108" s="525" t="e">
        <f ca="1">+IF(AND(ISNUMBER(OFFSET('Water Data'!$D$6,0,10*ROW('Water Data'!D102))),'Data Summary'!BT108="Yes"),OFFSET('Water Data'!$D$6,0,10*ROW('Water Data'!D102)),NA())</f>
        <v>#N/A</v>
      </c>
      <c r="F108" s="525" t="e">
        <f ca="1">+IF(AND(ISNUMBER(OFFSET('Water Data'!$D$9,0,10*ROW('Water Data'!D102))),'Data Summary'!BU108="Yes"),OFFSET('Water Data'!$D$9,0,10*ROW('Water Data'!D102)),NA())</f>
        <v>#N/A</v>
      </c>
      <c r="G108" s="525" t="e">
        <f ca="1">+IF(AND(ISNUMBER(OFFSET('Water Data'!$E$4,0,10*ROW('Water Data'!E102))),'Data Summary'!BV108="Yes"),100-OFFSET('Water Data'!$E$4,0,10*ROW('Water Data'!E102)),NA())</f>
        <v>#N/A</v>
      </c>
      <c r="H108" s="525" t="e">
        <f ca="1">+IF(AND(ISNUMBER(OFFSET('Water Data'!$E$6,0,10*ROW('Water Data'!E102))),'Data Summary'!BW108="Yes"),OFFSET('Water Data'!$E$6,0,10*ROW('Water Data'!E102)),NA())</f>
        <v>#N/A</v>
      </c>
      <c r="I108" s="525" t="e">
        <f ca="1">+IF(AND(ISNUMBER(OFFSET('Water Data'!$E$9,0,10*ROW('Water Data'!E102))),'Data Summary'!BX108="Yes"),OFFSET('Water Data'!$E$9,0,10*ROW('Water Data'!E102)),NA())</f>
        <v>#N/A</v>
      </c>
      <c r="J108" s="525" t="e">
        <f ca="1">+IF(AND(ISNUMBER(OFFSET('Water Data'!$F$4,0,10*ROW('Water Data'!F102))),'Data Summary'!BY108="Yes"),100-OFFSET('Water Data'!$F$4,0,10*ROW('Water Data'!F102)),NA())</f>
        <v>#N/A</v>
      </c>
      <c r="K108" s="525" t="e">
        <f ca="1">+IF(AND(ISNUMBER(OFFSET('Water Data'!$F$6,0,10*ROW('Water Data'!F102))),'Data Summary'!BZ108="Yes"),OFFSET('Water Data'!$F$6,0,10*ROW('Water Data'!F102)),NA())</f>
        <v>#N/A</v>
      </c>
      <c r="L108" s="525" t="e">
        <f ca="1">+IF(AND(ISNUMBER(OFFSET('Water Data'!$F$9,0,10*ROW('Water Data'!F102))),'Data Summary'!CA108="Yes"),OFFSET('Water Data'!$F$9,0,10*ROW('Water Data'!F102)),NA())</f>
        <v>#N/A</v>
      </c>
      <c r="M108" s="525" t="e">
        <f ca="1">+IF(AND(ISNUMBER(OFFSET('Water Data'!$G$4,0,10*ROW('Water Data'!G102))),'Data Summary'!CB108="Yes"),100-OFFSET('Water Data'!$G$4,0,10*ROW('Water Data'!G102)),NA())</f>
        <v>#N/A</v>
      </c>
      <c r="N108" s="525" t="e">
        <f ca="1">+IF(AND(ISNUMBER(OFFSET('Water Data'!$G$6,0,10*ROW('Water Data'!G102))),'Data Summary'!CC108="Yes"),OFFSET('Water Data'!$G$6,0,10*ROW('Water Data'!G102)),NA())</f>
        <v>#N/A</v>
      </c>
      <c r="O108" s="525" t="e">
        <f ca="1">+IF(AND(ISNUMBER(OFFSET('Water Data'!$G$9,0,10*ROW('Water Data'!G102))),'Data Summary'!CD108="Yes"),OFFSET('Water Data'!$G$9,0,10*ROW('Water Data'!G102)),NA())</f>
        <v>#N/A</v>
      </c>
      <c r="P108" s="525" t="e">
        <f ca="1">+IF(AND(ISNUMBER(OFFSET('Water Data'!$H$4,0,10*ROW('Water Data'!H102))),'Data Summary'!CE108="Yes"),100-OFFSET('Water Data'!$H$4,0,10*ROW('Water Data'!H102)),NA())</f>
        <v>#N/A</v>
      </c>
      <c r="Q108" s="525" t="e">
        <f ca="1">+IF(AND(ISNUMBER(OFFSET('Water Data'!$H$6,0,10*ROW('Water Data'!H102))),'Data Summary'!CF108="Yes"),OFFSET('Water Data'!$H$6,0,10*ROW('Water Data'!H102)),NA())</f>
        <v>#N/A</v>
      </c>
      <c r="R108" s="525" t="e">
        <f ca="1">+IF(AND(ISNUMBER(OFFSET('Water Data'!$H$9,0,10*ROW('Water Data'!H102))),'Data Summary'!CG108="Yes"),OFFSET('Water Data'!$H$9,0,10*ROW('Water Data'!H102)),NA())</f>
        <v>#N/A</v>
      </c>
      <c r="S108" s="525" t="e">
        <f ca="1">+IF(AND(ISNUMBER(OFFSET('Water Data'!$I$4,0,10*ROW('Water Data'!I102))),'Data Summary'!CH108="Yes"),100-OFFSET('Water Data'!$I$4,0,10*ROW('Water Data'!I102)),NA())</f>
        <v>#N/A</v>
      </c>
      <c r="T108" s="525" t="e">
        <f ca="1">+IF(AND(ISNUMBER(OFFSET('Water Data'!$I$6,0,10*ROW('Water Data'!I102))),'Data Summary'!CI108="Yes"),OFFSET('Water Data'!$I$6,0,10*ROW('Water Data'!I102)),NA())</f>
        <v>#N/A</v>
      </c>
      <c r="U108" s="525" t="e">
        <f ca="1">+IF(AND(ISNUMBER(OFFSET('Water Data'!$I$9,0,10*ROW('Water Data'!I102))),'Data Summary'!CJ108="Yes"),OFFSET('Water Data'!$I$9,0,10*ROW('Water Data'!I102)),NA())</f>
        <v>#N/A</v>
      </c>
      <c r="V108" s="526" t="e">
        <f ca="1">+IF(AND(ISNUMBER(OFFSET('Sanitation Data'!$D$4,0,10*ROW('Sanitation Data'!D102))),'Data Summary'!CK108="Yes"),100-OFFSET('Sanitation Data'!$D$4,0,10*ROW('Sanitation Data'!D102)),NA())</f>
        <v>#N/A</v>
      </c>
      <c r="W108" s="526" t="e">
        <f ca="1">+IF(AND(ISNUMBER(OFFSET('Sanitation Data'!$D$6,0,10*ROW('Sanitation Data'!D102))),'Data Summary'!CL108="Yes"),OFFSET('Sanitation Data'!$D$6,0,10*ROW('Sanitation Data'!D102)),NA())</f>
        <v>#N/A</v>
      </c>
      <c r="X108" s="526" t="e">
        <f ca="1">+IF(AND(ISNUMBER(OFFSET('Sanitation Data'!$D$10,0,10*ROW('Sanitation Data'!D102))),'Data Summary'!CM108="Yes"),OFFSET('Sanitation Data'!$D$10,0,10*ROW('Sanitation Data'!D102)),NA())</f>
        <v>#N/A</v>
      </c>
      <c r="Y108" s="526" t="e">
        <f ca="1">+IF(AND(ISNUMBER(OFFSET('Sanitation Data'!$D$11,0,10*ROW('Sanitation Data'!D102))),'Data Summary'!CN108="Yes"),OFFSET('Sanitation Data'!$D$11,0,10*ROW('Sanitation Data'!D102)),NA())</f>
        <v>#N/A</v>
      </c>
      <c r="Z108" s="526" t="e">
        <f ca="1">+IF(AND(ISNUMBER(OFFSET('Sanitation Data'!$D$12,0,10*ROW('Sanitation Data'!D102))),'Data Summary'!CO108="Yes"),OFFSET('Sanitation Data'!$D$12,0,10*ROW('Sanitation Data'!D102)),NA())</f>
        <v>#N/A</v>
      </c>
      <c r="AA108" s="526" t="e">
        <f ca="1">+IF(AND(ISNUMBER(OFFSET('Sanitation Data'!$E$4,0,10*ROW('Sanitation Data'!E102))),'Data Summary'!CP108="Yes"),100-OFFSET('Sanitation Data'!$E$4,0,10*ROW('Sanitation Data'!E102)),NA())</f>
        <v>#N/A</v>
      </c>
      <c r="AB108" s="526" t="e">
        <f ca="1">+IF(AND(ISNUMBER(OFFSET('Sanitation Data'!$E$6,0,10*ROW('Sanitation Data'!E102))),'Data Summary'!CQ108="Yes"),OFFSET('Sanitation Data'!$E$6,0,10*ROW('Sanitation Data'!E102)),NA())</f>
        <v>#N/A</v>
      </c>
      <c r="AC108" s="526" t="e">
        <f ca="1">+IF(AND(ISNUMBER(OFFSET('Sanitation Data'!$E$10,0,10*ROW('Sanitation Data'!E102))),'Data Summary'!CR108="Yes"),OFFSET('Sanitation Data'!$E$10,0,10*ROW('Sanitation Data'!E102)),NA())</f>
        <v>#N/A</v>
      </c>
      <c r="AD108" s="526" t="e">
        <f ca="1">+IF(AND(ISNUMBER(OFFSET('Sanitation Data'!$E$11,0,10*ROW('Sanitation Data'!E102))),'Data Summary'!CS108="Yes"),OFFSET('Sanitation Data'!$E$11,0,10*ROW('Sanitation Data'!E102)),NA())</f>
        <v>#N/A</v>
      </c>
      <c r="AE108" s="526" t="e">
        <f ca="1">+IF(AND(ISNUMBER(OFFSET('Sanitation Data'!$E$12,0,10*ROW('Sanitation Data'!E102))),'Data Summary'!CT108="Yes"),OFFSET('Sanitation Data'!$E$12,0,10*ROW('Sanitation Data'!E102)),NA())</f>
        <v>#N/A</v>
      </c>
      <c r="AF108" s="526" t="e">
        <f ca="1">+IF(AND(ISNUMBER(OFFSET('Sanitation Data'!$F$4,0,10*ROW('Sanitation Data'!F102))),'Data Summary'!CU108="Yes"),100-OFFSET('Sanitation Data'!$F$4,0,10*ROW('Sanitation Data'!F102)),NA())</f>
        <v>#N/A</v>
      </c>
      <c r="AG108" s="526" t="e">
        <f ca="1">+IF(AND(ISNUMBER(OFFSET('Sanitation Data'!$F$6,0,10*ROW('Sanitation Data'!F102))),'Data Summary'!CV108="Yes"),OFFSET('Sanitation Data'!$F$6,0,10*ROW('Sanitation Data'!F102)),NA())</f>
        <v>#N/A</v>
      </c>
      <c r="AH108" s="526" t="e">
        <f ca="1">+IF(AND(ISNUMBER(OFFSET('Sanitation Data'!$F$10,0,10*ROW('Sanitation Data'!F102))),'Data Summary'!CW108="Yes"),OFFSET('Sanitation Data'!$F$10,0,10*ROW('Sanitation Data'!F102)),NA())</f>
        <v>#N/A</v>
      </c>
      <c r="AI108" s="526" t="e">
        <f ca="1">+IF(AND(ISNUMBER(OFFSET('Sanitation Data'!$F$11,0,10*ROW('Sanitation Data'!F102))),'Data Summary'!CX108="Yes"),OFFSET('Sanitation Data'!$F$11,0,10*ROW('Sanitation Data'!F102)),NA())</f>
        <v>#N/A</v>
      </c>
      <c r="AJ108" s="526" t="e">
        <f ca="1">+IF(AND(ISNUMBER(OFFSET('Sanitation Data'!$F$12,0,10*ROW('Sanitation Data'!F102))),'Data Summary'!CY108="Yes"),OFFSET('Sanitation Data'!$F$12,0,10*ROW('Sanitation Data'!F102)),NA())</f>
        <v>#N/A</v>
      </c>
      <c r="AK108" s="526" t="e">
        <f ca="1">+IF(AND(ISNUMBER(OFFSET('Sanitation Data'!$G$4,0,10*ROW('Sanitation Data'!G102))),'Data Summary'!CZ108="Yes"),100-OFFSET('Sanitation Data'!$G$4,0,10*ROW('Sanitation Data'!G102)),NA())</f>
        <v>#N/A</v>
      </c>
      <c r="AL108" s="526" t="e">
        <f ca="1">+IF(AND(ISNUMBER(OFFSET('Sanitation Data'!$G$6,0,10*ROW('Sanitation Data'!G102))),'Data Summary'!DA108="Yes"),OFFSET('Sanitation Data'!$G$6,0,10*ROW('Sanitation Data'!G102)),NA())</f>
        <v>#N/A</v>
      </c>
      <c r="AM108" s="526" t="e">
        <f ca="1">+IF(AND(ISNUMBER(OFFSET('Sanitation Data'!$G$10,0,10*ROW('Sanitation Data'!G102))),'Data Summary'!DB108="Yes"),OFFSET('Sanitation Data'!$G$10,0,10*ROW('Sanitation Data'!G102)),NA())</f>
        <v>#N/A</v>
      </c>
      <c r="AN108" s="526" t="e">
        <f ca="1">+IF(AND(ISNUMBER(OFFSET('Sanitation Data'!$G$11,0,10*ROW('Sanitation Data'!G102))),'Data Summary'!DC108="Yes"),OFFSET('Sanitation Data'!$G$11,0,10*ROW('Sanitation Data'!G102)),NA())</f>
        <v>#N/A</v>
      </c>
      <c r="AO108" s="526" t="e">
        <f ca="1">+IF(AND(ISNUMBER(OFFSET('Sanitation Data'!$G$12,0,10*ROW('Sanitation Data'!G102))),'Data Summary'!DD108="Yes"),OFFSET('Sanitation Data'!$G$12,0,10*ROW('Sanitation Data'!G102)),NA())</f>
        <v>#N/A</v>
      </c>
      <c r="AP108" s="526" t="e">
        <f ca="1">+IF(AND(ISNUMBER(OFFSET('Sanitation Data'!$H$4,0,10*ROW('Sanitation Data'!H102))),'Data Summary'!DE108="Yes"),100-OFFSET('Sanitation Data'!$H$4,0,10*ROW('Sanitation Data'!H102)),NA())</f>
        <v>#N/A</v>
      </c>
      <c r="AQ108" s="526" t="e">
        <f ca="1">+IF(AND(ISNUMBER(OFFSET('Sanitation Data'!$H$6,0,10*ROW('Sanitation Data'!H102))),'Data Summary'!DF108="Yes"),OFFSET('Sanitation Data'!$H$6,0,10*ROW('Sanitation Data'!H102)),NA())</f>
        <v>#N/A</v>
      </c>
      <c r="AR108" s="526" t="e">
        <f ca="1">+IF(AND(ISNUMBER(OFFSET('Sanitation Data'!$H$10,0,10*ROW('Sanitation Data'!H102))),'Data Summary'!DG108="Yes"),OFFSET('Sanitation Data'!$H$10,0,10*ROW('Sanitation Data'!H102)),NA())</f>
        <v>#N/A</v>
      </c>
      <c r="AS108" s="526" t="e">
        <f ca="1">+IF(AND(ISNUMBER(OFFSET('Sanitation Data'!$H$11,0,10*ROW('Sanitation Data'!H102))),'Data Summary'!DH108="Yes"),OFFSET('Sanitation Data'!$H$11,0,10*ROW('Sanitation Data'!H102)),NA())</f>
        <v>#N/A</v>
      </c>
      <c r="AT108" s="526" t="e">
        <f ca="1">+IF(AND(ISNUMBER(OFFSET('Sanitation Data'!$H$12,0,10*ROW('Sanitation Data'!H102))),'Data Summary'!DI108="Yes"),OFFSET('Sanitation Data'!$H$12,0,10*ROW('Sanitation Data'!H102)),NA())</f>
        <v>#N/A</v>
      </c>
      <c r="AU108" s="526" t="e">
        <f ca="1">+IF(AND(ISNUMBER(OFFSET('Sanitation Data'!$I$4,0,10*ROW('Sanitation Data'!I102))),'Data Summary'!DJ108="Yes"),100-OFFSET('Sanitation Data'!$I$4,0,10*ROW('Sanitation Data'!I102)),NA())</f>
        <v>#N/A</v>
      </c>
      <c r="AV108" s="526" t="e">
        <f ca="1">+IF(AND(ISNUMBER(OFFSET('Sanitation Data'!$I$6,0,10*ROW('Sanitation Data'!I102))),'Data Summary'!DK108="Yes"),OFFSET('Sanitation Data'!$I$6,0,10*ROW('Sanitation Data'!I102)),NA())</f>
        <v>#N/A</v>
      </c>
      <c r="AW108" s="526" t="e">
        <f ca="1">+IF(AND(ISNUMBER(OFFSET('Sanitation Data'!$I$10,0,10*ROW('Sanitation Data'!I102))),'Data Summary'!DL108="Yes"),OFFSET('Sanitation Data'!$I$10,0,10*ROW('Sanitation Data'!I102)),NA())</f>
        <v>#N/A</v>
      </c>
      <c r="AX108" s="526" t="e">
        <f ca="1">+IF(AND(ISNUMBER(OFFSET('Sanitation Data'!$I$11,0,10*ROW('Sanitation Data'!I102))),'Data Summary'!DM108="Yes"),OFFSET('Sanitation Data'!$I$11,0,10*ROW('Sanitation Data'!I102)),NA())</f>
        <v>#N/A</v>
      </c>
      <c r="AY108" s="526" t="e">
        <f ca="1">+IF(AND(ISNUMBER(OFFSET('Sanitation Data'!$I$12,0,10*ROW('Sanitation Data'!I102))),'Data Summary'!DN108="Yes"),OFFSET('Sanitation Data'!$I$12,0,10*ROW('Sanitation Data'!I102)),NA())</f>
        <v>#N/A</v>
      </c>
      <c r="AZ108" s="527" t="e">
        <f ca="1">+IF(AND(ISNUMBER(OFFSET('Hygiene Data'!$D$5,0,10*ROW('Hygiene Data'!D102))),'Data Summary'!DO108="Yes"),OFFSET('Hygiene Data'!$D$5,0,10*ROW('Hygiene Data'!D102)),NA())</f>
        <v>#N/A</v>
      </c>
      <c r="BA108" s="527" t="e">
        <f ca="1">+IF(AND(ISNUMBER(OFFSET('Hygiene Data'!$D$7,0,10*ROW('Hygiene Data'!D102))),'Data Summary'!DP108="Yes"),OFFSET('Hygiene Data'!$D$7,0,10*ROW('Hygiene Data'!D102)),NA())</f>
        <v>#N/A</v>
      </c>
      <c r="BB108" s="527" t="e">
        <f ca="1">+IF(AND(ISNUMBER(OFFSET('Hygiene Data'!$D$9,0,10*ROW('Hygiene Data'!D102))),'Data Summary'!DQ108="Yes"),OFFSET('Hygiene Data'!$D$9,0,10*ROW('Hygiene Data'!D102)),NA())</f>
        <v>#N/A</v>
      </c>
      <c r="BC108" s="527" t="e">
        <f ca="1">+IF(AND(ISNUMBER(OFFSET('Hygiene Data'!$E$5,0,10*ROW('Hygiene Data'!E102))),'Data Summary'!DR108="Yes"),OFFSET('Hygiene Data'!$E$5,0,10*ROW('Hygiene Data'!E102)),NA())</f>
        <v>#N/A</v>
      </c>
      <c r="BD108" s="527" t="e">
        <f ca="1">+IF(AND(ISNUMBER(OFFSET('Hygiene Data'!$E$7,0,10*ROW('Hygiene Data'!E102))),'Data Summary'!DS108="Yes"),OFFSET('Hygiene Data'!$E$7,0,10*ROW('Hygiene Data'!E102)),NA())</f>
        <v>#N/A</v>
      </c>
      <c r="BE108" s="527" t="e">
        <f ca="1">+IF(AND(ISNUMBER(OFFSET('Hygiene Data'!$E$9,0,10*ROW('Hygiene Data'!E102))),'Data Summary'!DT108="Yes"),OFFSET('Hygiene Data'!$E$9,0,10*ROW('Hygiene Data'!E102)),NA())</f>
        <v>#N/A</v>
      </c>
      <c r="BF108" s="527" t="e">
        <f ca="1">+IF(AND(ISNUMBER(OFFSET('Hygiene Data'!$F$5,0,10*ROW('Hygiene Data'!F102))),'Data Summary'!DU108="Yes"),OFFSET('Hygiene Data'!$F$5,0,10*ROW('Hygiene Data'!F102)),NA())</f>
        <v>#N/A</v>
      </c>
      <c r="BG108" s="527" t="e">
        <f ca="1">+IF(AND(ISNUMBER(OFFSET('Hygiene Data'!$F$7,0,10*ROW('Hygiene Data'!F102))),'Data Summary'!DV108="Yes"),OFFSET('Hygiene Data'!$F$7,0,10*ROW('Hygiene Data'!F102)),NA())</f>
        <v>#N/A</v>
      </c>
      <c r="BH108" s="527" t="e">
        <f ca="1">+IF(AND(ISNUMBER(OFFSET('Hygiene Data'!$F$9,0,10*ROW('Hygiene Data'!F102))),'Data Summary'!DW108="Yes"),OFFSET('Hygiene Data'!$F$9,0,10*ROW('Hygiene Data'!F102)),NA())</f>
        <v>#N/A</v>
      </c>
      <c r="BI108" s="527" t="e">
        <f ca="1">+IF(AND(ISNUMBER(OFFSET('Hygiene Data'!$G$5,0,10*ROW('Hygiene Data'!G102))),'Data Summary'!DX108="Yes"),OFFSET('Hygiene Data'!$G$5,0,10*ROW('Hygiene Data'!G102)),NA())</f>
        <v>#N/A</v>
      </c>
      <c r="BJ108" s="527" t="e">
        <f ca="1">+IF(AND(ISNUMBER(OFFSET('Hygiene Data'!$G$7,0,10*ROW('Hygiene Data'!G102))),'Data Summary'!DY108="Yes"),OFFSET('Hygiene Data'!$G$7,0,10*ROW('Hygiene Data'!G102)),NA())</f>
        <v>#N/A</v>
      </c>
      <c r="BK108" s="527" t="e">
        <f ca="1">+IF(AND(ISNUMBER(OFFSET('Hygiene Data'!$G$9,0,10*ROW('Hygiene Data'!G102))),'Data Summary'!DZ108="Yes"),OFFSET('Hygiene Data'!$G$9,0,10*ROW('Hygiene Data'!G102)),NA())</f>
        <v>#N/A</v>
      </c>
      <c r="BL108" s="527" t="e">
        <f ca="1">+IF(AND(ISNUMBER(OFFSET('Hygiene Data'!$H$5,0,10*ROW('Hygiene Data'!H102))),'Data Summary'!EA108="Yes"),OFFSET('Hygiene Data'!$H$5,0,10*ROW('Hygiene Data'!H102)),NA())</f>
        <v>#N/A</v>
      </c>
      <c r="BM108" s="527" t="e">
        <f ca="1">+IF(AND(ISNUMBER(OFFSET('Hygiene Data'!$H$7,0,10*ROW('Hygiene Data'!H102))),'Data Summary'!EB108="Yes"),OFFSET('Hygiene Data'!$H$7,0,10*ROW('Hygiene Data'!H102)),NA())</f>
        <v>#N/A</v>
      </c>
      <c r="BN108" s="527" t="e">
        <f ca="1">+IF(AND(ISNUMBER(OFFSET('Hygiene Data'!$H$9,0,10*ROW('Hygiene Data'!H102))),'Data Summary'!EC108="Yes"),OFFSET('Hygiene Data'!$H$9,0,10*ROW('Hygiene Data'!H102)),NA())</f>
        <v>#N/A</v>
      </c>
      <c r="BO108" s="527" t="e">
        <f ca="1">+IF(AND(ISNUMBER(OFFSET('Hygiene Data'!$I$5,0,10*ROW('Hygiene Data'!I102))),'Data Summary'!ED108="Yes"),OFFSET('Hygiene Data'!$I$5,0,10*ROW('Hygiene Data'!I102)),NA())</f>
        <v>#N/A</v>
      </c>
      <c r="BP108" s="527" t="e">
        <f ca="1">+IF(AND(ISNUMBER(OFFSET('Hygiene Data'!$I$7,0,10*ROW('Hygiene Data'!I102))),'Data Summary'!EE108="Yes"),OFFSET('Hygiene Data'!$I$7,0,10*ROW('Hygiene Data'!I102)),NA())</f>
        <v>#N/A</v>
      </c>
      <c r="BQ108" s="527" t="e">
        <f ca="1">+IF(AND(ISNUMBER(OFFSET('Hygiene Data'!$I$9,0,10*ROW('Hygiene Data'!I102))),'Data Summary'!EF108="Yes"),OFFSET('Hygiene Data'!$I$9,0,10*ROW('Hygiene Data'!I102)),NA())</f>
        <v>#N/A</v>
      </c>
    </row>
    <row r="109" spans="1:69" x14ac:dyDescent="0.25">
      <c r="A109" s="523" t="e">
        <f ca="1">+RIGHT('Data Summary'!A109,LEN('Data Summary'!A109)-9)</f>
        <v>#VALUE!</v>
      </c>
      <c r="B109" s="497" t="str">
        <f ca="1">+IF(ISTEXT('Data Summary'!B109),'Data Summary'!B109,"")</f>
        <v/>
      </c>
      <c r="C109" s="524" t="e">
        <f ca="1">+VALUE('Data Summary'!C109)</f>
        <v>#VALUE!</v>
      </c>
      <c r="D109" s="525" t="e">
        <f ca="1">+IF(AND(ISNUMBER(OFFSET('Water Data'!$D$4,0,10*ROW('Water Data'!D103))),'Data Summary'!BS109="Yes"),100-OFFSET('Water Data'!$D$4,0,10*ROW('Water Data'!D103)),NA())</f>
        <v>#N/A</v>
      </c>
      <c r="E109" s="525" t="e">
        <f ca="1">+IF(AND(ISNUMBER(OFFSET('Water Data'!$D$6,0,10*ROW('Water Data'!D103))),'Data Summary'!BT109="Yes"),OFFSET('Water Data'!$D$6,0,10*ROW('Water Data'!D103)),NA())</f>
        <v>#N/A</v>
      </c>
      <c r="F109" s="525" t="e">
        <f ca="1">+IF(AND(ISNUMBER(OFFSET('Water Data'!$D$9,0,10*ROW('Water Data'!D103))),'Data Summary'!BU109="Yes"),OFFSET('Water Data'!$D$9,0,10*ROW('Water Data'!D103)),NA())</f>
        <v>#N/A</v>
      </c>
      <c r="G109" s="525" t="e">
        <f ca="1">+IF(AND(ISNUMBER(OFFSET('Water Data'!$E$4,0,10*ROW('Water Data'!E103))),'Data Summary'!BV109="Yes"),100-OFFSET('Water Data'!$E$4,0,10*ROW('Water Data'!E103)),NA())</f>
        <v>#N/A</v>
      </c>
      <c r="H109" s="525" t="e">
        <f ca="1">+IF(AND(ISNUMBER(OFFSET('Water Data'!$E$6,0,10*ROW('Water Data'!E103))),'Data Summary'!BW109="Yes"),OFFSET('Water Data'!$E$6,0,10*ROW('Water Data'!E103)),NA())</f>
        <v>#N/A</v>
      </c>
      <c r="I109" s="525" t="e">
        <f ca="1">+IF(AND(ISNUMBER(OFFSET('Water Data'!$E$9,0,10*ROW('Water Data'!E103))),'Data Summary'!BX109="Yes"),OFFSET('Water Data'!$E$9,0,10*ROW('Water Data'!E103)),NA())</f>
        <v>#N/A</v>
      </c>
      <c r="J109" s="525" t="e">
        <f ca="1">+IF(AND(ISNUMBER(OFFSET('Water Data'!$F$4,0,10*ROW('Water Data'!F103))),'Data Summary'!BY109="Yes"),100-OFFSET('Water Data'!$F$4,0,10*ROW('Water Data'!F103)),NA())</f>
        <v>#N/A</v>
      </c>
      <c r="K109" s="525" t="e">
        <f ca="1">+IF(AND(ISNUMBER(OFFSET('Water Data'!$F$6,0,10*ROW('Water Data'!F103))),'Data Summary'!BZ109="Yes"),OFFSET('Water Data'!$F$6,0,10*ROW('Water Data'!F103)),NA())</f>
        <v>#N/A</v>
      </c>
      <c r="L109" s="525" t="e">
        <f ca="1">+IF(AND(ISNUMBER(OFFSET('Water Data'!$F$9,0,10*ROW('Water Data'!F103))),'Data Summary'!CA109="Yes"),OFFSET('Water Data'!$F$9,0,10*ROW('Water Data'!F103)),NA())</f>
        <v>#N/A</v>
      </c>
      <c r="M109" s="525" t="e">
        <f ca="1">+IF(AND(ISNUMBER(OFFSET('Water Data'!$G$4,0,10*ROW('Water Data'!G103))),'Data Summary'!CB109="Yes"),100-OFFSET('Water Data'!$G$4,0,10*ROW('Water Data'!G103)),NA())</f>
        <v>#N/A</v>
      </c>
      <c r="N109" s="525" t="e">
        <f ca="1">+IF(AND(ISNUMBER(OFFSET('Water Data'!$G$6,0,10*ROW('Water Data'!G103))),'Data Summary'!CC109="Yes"),OFFSET('Water Data'!$G$6,0,10*ROW('Water Data'!G103)),NA())</f>
        <v>#N/A</v>
      </c>
      <c r="O109" s="525" t="e">
        <f ca="1">+IF(AND(ISNUMBER(OFFSET('Water Data'!$G$9,0,10*ROW('Water Data'!G103))),'Data Summary'!CD109="Yes"),OFFSET('Water Data'!$G$9,0,10*ROW('Water Data'!G103)),NA())</f>
        <v>#N/A</v>
      </c>
      <c r="P109" s="525" t="e">
        <f ca="1">+IF(AND(ISNUMBER(OFFSET('Water Data'!$H$4,0,10*ROW('Water Data'!H103))),'Data Summary'!CE109="Yes"),100-OFFSET('Water Data'!$H$4,0,10*ROW('Water Data'!H103)),NA())</f>
        <v>#N/A</v>
      </c>
      <c r="Q109" s="525" t="e">
        <f ca="1">+IF(AND(ISNUMBER(OFFSET('Water Data'!$H$6,0,10*ROW('Water Data'!H103))),'Data Summary'!CF109="Yes"),OFFSET('Water Data'!$H$6,0,10*ROW('Water Data'!H103)),NA())</f>
        <v>#N/A</v>
      </c>
      <c r="R109" s="525" t="e">
        <f ca="1">+IF(AND(ISNUMBER(OFFSET('Water Data'!$H$9,0,10*ROW('Water Data'!H103))),'Data Summary'!CG109="Yes"),OFFSET('Water Data'!$H$9,0,10*ROW('Water Data'!H103)),NA())</f>
        <v>#N/A</v>
      </c>
      <c r="S109" s="525" t="e">
        <f ca="1">+IF(AND(ISNUMBER(OFFSET('Water Data'!$I$4,0,10*ROW('Water Data'!I103))),'Data Summary'!CH109="Yes"),100-OFFSET('Water Data'!$I$4,0,10*ROW('Water Data'!I103)),NA())</f>
        <v>#N/A</v>
      </c>
      <c r="T109" s="525" t="e">
        <f ca="1">+IF(AND(ISNUMBER(OFFSET('Water Data'!$I$6,0,10*ROW('Water Data'!I103))),'Data Summary'!CI109="Yes"),OFFSET('Water Data'!$I$6,0,10*ROW('Water Data'!I103)),NA())</f>
        <v>#N/A</v>
      </c>
      <c r="U109" s="525" t="e">
        <f ca="1">+IF(AND(ISNUMBER(OFFSET('Water Data'!$I$9,0,10*ROW('Water Data'!I103))),'Data Summary'!CJ109="Yes"),OFFSET('Water Data'!$I$9,0,10*ROW('Water Data'!I103)),NA())</f>
        <v>#N/A</v>
      </c>
      <c r="V109" s="526" t="e">
        <f ca="1">+IF(AND(ISNUMBER(OFFSET('Sanitation Data'!$D$4,0,10*ROW('Sanitation Data'!D103))),'Data Summary'!CK109="Yes"),100-OFFSET('Sanitation Data'!$D$4,0,10*ROW('Sanitation Data'!D103)),NA())</f>
        <v>#N/A</v>
      </c>
      <c r="W109" s="526" t="e">
        <f ca="1">+IF(AND(ISNUMBER(OFFSET('Sanitation Data'!$D$6,0,10*ROW('Sanitation Data'!D103))),'Data Summary'!CL109="Yes"),OFFSET('Sanitation Data'!$D$6,0,10*ROW('Sanitation Data'!D103)),NA())</f>
        <v>#N/A</v>
      </c>
      <c r="X109" s="526" t="e">
        <f ca="1">+IF(AND(ISNUMBER(OFFSET('Sanitation Data'!$D$10,0,10*ROW('Sanitation Data'!D103))),'Data Summary'!CM109="Yes"),OFFSET('Sanitation Data'!$D$10,0,10*ROW('Sanitation Data'!D103)),NA())</f>
        <v>#N/A</v>
      </c>
      <c r="Y109" s="526" t="e">
        <f ca="1">+IF(AND(ISNUMBER(OFFSET('Sanitation Data'!$D$11,0,10*ROW('Sanitation Data'!D103))),'Data Summary'!CN109="Yes"),OFFSET('Sanitation Data'!$D$11,0,10*ROW('Sanitation Data'!D103)),NA())</f>
        <v>#N/A</v>
      </c>
      <c r="Z109" s="526" t="e">
        <f ca="1">+IF(AND(ISNUMBER(OFFSET('Sanitation Data'!$D$12,0,10*ROW('Sanitation Data'!D103))),'Data Summary'!CO109="Yes"),OFFSET('Sanitation Data'!$D$12,0,10*ROW('Sanitation Data'!D103)),NA())</f>
        <v>#N/A</v>
      </c>
      <c r="AA109" s="526" t="e">
        <f ca="1">+IF(AND(ISNUMBER(OFFSET('Sanitation Data'!$E$4,0,10*ROW('Sanitation Data'!E103))),'Data Summary'!CP109="Yes"),100-OFFSET('Sanitation Data'!$E$4,0,10*ROW('Sanitation Data'!E103)),NA())</f>
        <v>#N/A</v>
      </c>
      <c r="AB109" s="526" t="e">
        <f ca="1">+IF(AND(ISNUMBER(OFFSET('Sanitation Data'!$E$6,0,10*ROW('Sanitation Data'!E103))),'Data Summary'!CQ109="Yes"),OFFSET('Sanitation Data'!$E$6,0,10*ROW('Sanitation Data'!E103)),NA())</f>
        <v>#N/A</v>
      </c>
      <c r="AC109" s="526" t="e">
        <f ca="1">+IF(AND(ISNUMBER(OFFSET('Sanitation Data'!$E$10,0,10*ROW('Sanitation Data'!E103))),'Data Summary'!CR109="Yes"),OFFSET('Sanitation Data'!$E$10,0,10*ROW('Sanitation Data'!E103)),NA())</f>
        <v>#N/A</v>
      </c>
      <c r="AD109" s="526" t="e">
        <f ca="1">+IF(AND(ISNUMBER(OFFSET('Sanitation Data'!$E$11,0,10*ROW('Sanitation Data'!E103))),'Data Summary'!CS109="Yes"),OFFSET('Sanitation Data'!$E$11,0,10*ROW('Sanitation Data'!E103)),NA())</f>
        <v>#N/A</v>
      </c>
      <c r="AE109" s="526" t="e">
        <f ca="1">+IF(AND(ISNUMBER(OFFSET('Sanitation Data'!$E$12,0,10*ROW('Sanitation Data'!E103))),'Data Summary'!CT109="Yes"),OFFSET('Sanitation Data'!$E$12,0,10*ROW('Sanitation Data'!E103)),NA())</f>
        <v>#N/A</v>
      </c>
      <c r="AF109" s="526" t="e">
        <f ca="1">+IF(AND(ISNUMBER(OFFSET('Sanitation Data'!$F$4,0,10*ROW('Sanitation Data'!F103))),'Data Summary'!CU109="Yes"),100-OFFSET('Sanitation Data'!$F$4,0,10*ROW('Sanitation Data'!F103)),NA())</f>
        <v>#N/A</v>
      </c>
      <c r="AG109" s="526" t="e">
        <f ca="1">+IF(AND(ISNUMBER(OFFSET('Sanitation Data'!$F$6,0,10*ROW('Sanitation Data'!F103))),'Data Summary'!CV109="Yes"),OFFSET('Sanitation Data'!$F$6,0,10*ROW('Sanitation Data'!F103)),NA())</f>
        <v>#N/A</v>
      </c>
      <c r="AH109" s="526" t="e">
        <f ca="1">+IF(AND(ISNUMBER(OFFSET('Sanitation Data'!$F$10,0,10*ROW('Sanitation Data'!F103))),'Data Summary'!CW109="Yes"),OFFSET('Sanitation Data'!$F$10,0,10*ROW('Sanitation Data'!F103)),NA())</f>
        <v>#N/A</v>
      </c>
      <c r="AI109" s="526" t="e">
        <f ca="1">+IF(AND(ISNUMBER(OFFSET('Sanitation Data'!$F$11,0,10*ROW('Sanitation Data'!F103))),'Data Summary'!CX109="Yes"),OFFSET('Sanitation Data'!$F$11,0,10*ROW('Sanitation Data'!F103)),NA())</f>
        <v>#N/A</v>
      </c>
      <c r="AJ109" s="526" t="e">
        <f ca="1">+IF(AND(ISNUMBER(OFFSET('Sanitation Data'!$F$12,0,10*ROW('Sanitation Data'!F103))),'Data Summary'!CY109="Yes"),OFFSET('Sanitation Data'!$F$12,0,10*ROW('Sanitation Data'!F103)),NA())</f>
        <v>#N/A</v>
      </c>
      <c r="AK109" s="526" t="e">
        <f ca="1">+IF(AND(ISNUMBER(OFFSET('Sanitation Data'!$G$4,0,10*ROW('Sanitation Data'!G103))),'Data Summary'!CZ109="Yes"),100-OFFSET('Sanitation Data'!$G$4,0,10*ROW('Sanitation Data'!G103)),NA())</f>
        <v>#N/A</v>
      </c>
      <c r="AL109" s="526" t="e">
        <f ca="1">+IF(AND(ISNUMBER(OFFSET('Sanitation Data'!$G$6,0,10*ROW('Sanitation Data'!G103))),'Data Summary'!DA109="Yes"),OFFSET('Sanitation Data'!$G$6,0,10*ROW('Sanitation Data'!G103)),NA())</f>
        <v>#N/A</v>
      </c>
      <c r="AM109" s="526" t="e">
        <f ca="1">+IF(AND(ISNUMBER(OFFSET('Sanitation Data'!$G$10,0,10*ROW('Sanitation Data'!G103))),'Data Summary'!DB109="Yes"),OFFSET('Sanitation Data'!$G$10,0,10*ROW('Sanitation Data'!G103)),NA())</f>
        <v>#N/A</v>
      </c>
      <c r="AN109" s="526" t="e">
        <f ca="1">+IF(AND(ISNUMBER(OFFSET('Sanitation Data'!$G$11,0,10*ROW('Sanitation Data'!G103))),'Data Summary'!DC109="Yes"),OFFSET('Sanitation Data'!$G$11,0,10*ROW('Sanitation Data'!G103)),NA())</f>
        <v>#N/A</v>
      </c>
      <c r="AO109" s="526" t="e">
        <f ca="1">+IF(AND(ISNUMBER(OFFSET('Sanitation Data'!$G$12,0,10*ROW('Sanitation Data'!G103))),'Data Summary'!DD109="Yes"),OFFSET('Sanitation Data'!$G$12,0,10*ROW('Sanitation Data'!G103)),NA())</f>
        <v>#N/A</v>
      </c>
      <c r="AP109" s="526" t="e">
        <f ca="1">+IF(AND(ISNUMBER(OFFSET('Sanitation Data'!$H$4,0,10*ROW('Sanitation Data'!H103))),'Data Summary'!DE109="Yes"),100-OFFSET('Sanitation Data'!$H$4,0,10*ROW('Sanitation Data'!H103)),NA())</f>
        <v>#N/A</v>
      </c>
      <c r="AQ109" s="526" t="e">
        <f ca="1">+IF(AND(ISNUMBER(OFFSET('Sanitation Data'!$H$6,0,10*ROW('Sanitation Data'!H103))),'Data Summary'!DF109="Yes"),OFFSET('Sanitation Data'!$H$6,0,10*ROW('Sanitation Data'!H103)),NA())</f>
        <v>#N/A</v>
      </c>
      <c r="AR109" s="526" t="e">
        <f ca="1">+IF(AND(ISNUMBER(OFFSET('Sanitation Data'!$H$10,0,10*ROW('Sanitation Data'!H103))),'Data Summary'!DG109="Yes"),OFFSET('Sanitation Data'!$H$10,0,10*ROW('Sanitation Data'!H103)),NA())</f>
        <v>#N/A</v>
      </c>
      <c r="AS109" s="526" t="e">
        <f ca="1">+IF(AND(ISNUMBER(OFFSET('Sanitation Data'!$H$11,0,10*ROW('Sanitation Data'!H103))),'Data Summary'!DH109="Yes"),OFFSET('Sanitation Data'!$H$11,0,10*ROW('Sanitation Data'!H103)),NA())</f>
        <v>#N/A</v>
      </c>
      <c r="AT109" s="526" t="e">
        <f ca="1">+IF(AND(ISNUMBER(OFFSET('Sanitation Data'!$H$12,0,10*ROW('Sanitation Data'!H103))),'Data Summary'!DI109="Yes"),OFFSET('Sanitation Data'!$H$12,0,10*ROW('Sanitation Data'!H103)),NA())</f>
        <v>#N/A</v>
      </c>
      <c r="AU109" s="526" t="e">
        <f ca="1">+IF(AND(ISNUMBER(OFFSET('Sanitation Data'!$I$4,0,10*ROW('Sanitation Data'!I103))),'Data Summary'!DJ109="Yes"),100-OFFSET('Sanitation Data'!$I$4,0,10*ROW('Sanitation Data'!I103)),NA())</f>
        <v>#N/A</v>
      </c>
      <c r="AV109" s="526" t="e">
        <f ca="1">+IF(AND(ISNUMBER(OFFSET('Sanitation Data'!$I$6,0,10*ROW('Sanitation Data'!I103))),'Data Summary'!DK109="Yes"),OFFSET('Sanitation Data'!$I$6,0,10*ROW('Sanitation Data'!I103)),NA())</f>
        <v>#N/A</v>
      </c>
      <c r="AW109" s="526" t="e">
        <f ca="1">+IF(AND(ISNUMBER(OFFSET('Sanitation Data'!$I$10,0,10*ROW('Sanitation Data'!I103))),'Data Summary'!DL109="Yes"),OFFSET('Sanitation Data'!$I$10,0,10*ROW('Sanitation Data'!I103)),NA())</f>
        <v>#N/A</v>
      </c>
      <c r="AX109" s="526" t="e">
        <f ca="1">+IF(AND(ISNUMBER(OFFSET('Sanitation Data'!$I$11,0,10*ROW('Sanitation Data'!I103))),'Data Summary'!DM109="Yes"),OFFSET('Sanitation Data'!$I$11,0,10*ROW('Sanitation Data'!I103)),NA())</f>
        <v>#N/A</v>
      </c>
      <c r="AY109" s="526" t="e">
        <f ca="1">+IF(AND(ISNUMBER(OFFSET('Sanitation Data'!$I$12,0,10*ROW('Sanitation Data'!I103))),'Data Summary'!DN109="Yes"),OFFSET('Sanitation Data'!$I$12,0,10*ROW('Sanitation Data'!I103)),NA())</f>
        <v>#N/A</v>
      </c>
      <c r="AZ109" s="527" t="e">
        <f ca="1">+IF(AND(ISNUMBER(OFFSET('Hygiene Data'!$D$5,0,10*ROW('Hygiene Data'!D103))),'Data Summary'!DO109="Yes"),OFFSET('Hygiene Data'!$D$5,0,10*ROW('Hygiene Data'!D103)),NA())</f>
        <v>#N/A</v>
      </c>
      <c r="BA109" s="527" t="e">
        <f ca="1">+IF(AND(ISNUMBER(OFFSET('Hygiene Data'!$D$7,0,10*ROW('Hygiene Data'!D103))),'Data Summary'!DP109="Yes"),OFFSET('Hygiene Data'!$D$7,0,10*ROW('Hygiene Data'!D103)),NA())</f>
        <v>#N/A</v>
      </c>
      <c r="BB109" s="527" t="e">
        <f ca="1">+IF(AND(ISNUMBER(OFFSET('Hygiene Data'!$D$9,0,10*ROW('Hygiene Data'!D103))),'Data Summary'!DQ109="Yes"),OFFSET('Hygiene Data'!$D$9,0,10*ROW('Hygiene Data'!D103)),NA())</f>
        <v>#N/A</v>
      </c>
      <c r="BC109" s="527" t="e">
        <f ca="1">+IF(AND(ISNUMBER(OFFSET('Hygiene Data'!$E$5,0,10*ROW('Hygiene Data'!E103))),'Data Summary'!DR109="Yes"),OFFSET('Hygiene Data'!$E$5,0,10*ROW('Hygiene Data'!E103)),NA())</f>
        <v>#N/A</v>
      </c>
      <c r="BD109" s="527" t="e">
        <f ca="1">+IF(AND(ISNUMBER(OFFSET('Hygiene Data'!$E$7,0,10*ROW('Hygiene Data'!E103))),'Data Summary'!DS109="Yes"),OFFSET('Hygiene Data'!$E$7,0,10*ROW('Hygiene Data'!E103)),NA())</f>
        <v>#N/A</v>
      </c>
      <c r="BE109" s="527" t="e">
        <f ca="1">+IF(AND(ISNUMBER(OFFSET('Hygiene Data'!$E$9,0,10*ROW('Hygiene Data'!E103))),'Data Summary'!DT109="Yes"),OFFSET('Hygiene Data'!$E$9,0,10*ROW('Hygiene Data'!E103)),NA())</f>
        <v>#N/A</v>
      </c>
      <c r="BF109" s="527" t="e">
        <f ca="1">+IF(AND(ISNUMBER(OFFSET('Hygiene Data'!$F$5,0,10*ROW('Hygiene Data'!F103))),'Data Summary'!DU109="Yes"),OFFSET('Hygiene Data'!$F$5,0,10*ROW('Hygiene Data'!F103)),NA())</f>
        <v>#N/A</v>
      </c>
      <c r="BG109" s="527" t="e">
        <f ca="1">+IF(AND(ISNUMBER(OFFSET('Hygiene Data'!$F$7,0,10*ROW('Hygiene Data'!F103))),'Data Summary'!DV109="Yes"),OFFSET('Hygiene Data'!$F$7,0,10*ROW('Hygiene Data'!F103)),NA())</f>
        <v>#N/A</v>
      </c>
      <c r="BH109" s="527" t="e">
        <f ca="1">+IF(AND(ISNUMBER(OFFSET('Hygiene Data'!$F$9,0,10*ROW('Hygiene Data'!F103))),'Data Summary'!DW109="Yes"),OFFSET('Hygiene Data'!$F$9,0,10*ROW('Hygiene Data'!F103)),NA())</f>
        <v>#N/A</v>
      </c>
      <c r="BI109" s="527" t="e">
        <f ca="1">+IF(AND(ISNUMBER(OFFSET('Hygiene Data'!$G$5,0,10*ROW('Hygiene Data'!G103))),'Data Summary'!DX109="Yes"),OFFSET('Hygiene Data'!$G$5,0,10*ROW('Hygiene Data'!G103)),NA())</f>
        <v>#N/A</v>
      </c>
      <c r="BJ109" s="527" t="e">
        <f ca="1">+IF(AND(ISNUMBER(OFFSET('Hygiene Data'!$G$7,0,10*ROW('Hygiene Data'!G103))),'Data Summary'!DY109="Yes"),OFFSET('Hygiene Data'!$G$7,0,10*ROW('Hygiene Data'!G103)),NA())</f>
        <v>#N/A</v>
      </c>
      <c r="BK109" s="527" t="e">
        <f ca="1">+IF(AND(ISNUMBER(OFFSET('Hygiene Data'!$G$9,0,10*ROW('Hygiene Data'!G103))),'Data Summary'!DZ109="Yes"),OFFSET('Hygiene Data'!$G$9,0,10*ROW('Hygiene Data'!G103)),NA())</f>
        <v>#N/A</v>
      </c>
      <c r="BL109" s="527" t="e">
        <f ca="1">+IF(AND(ISNUMBER(OFFSET('Hygiene Data'!$H$5,0,10*ROW('Hygiene Data'!H103))),'Data Summary'!EA109="Yes"),OFFSET('Hygiene Data'!$H$5,0,10*ROW('Hygiene Data'!H103)),NA())</f>
        <v>#N/A</v>
      </c>
      <c r="BM109" s="527" t="e">
        <f ca="1">+IF(AND(ISNUMBER(OFFSET('Hygiene Data'!$H$7,0,10*ROW('Hygiene Data'!H103))),'Data Summary'!EB109="Yes"),OFFSET('Hygiene Data'!$H$7,0,10*ROW('Hygiene Data'!H103)),NA())</f>
        <v>#N/A</v>
      </c>
      <c r="BN109" s="527" t="e">
        <f ca="1">+IF(AND(ISNUMBER(OFFSET('Hygiene Data'!$H$9,0,10*ROW('Hygiene Data'!H103))),'Data Summary'!EC109="Yes"),OFFSET('Hygiene Data'!$H$9,0,10*ROW('Hygiene Data'!H103)),NA())</f>
        <v>#N/A</v>
      </c>
      <c r="BO109" s="527" t="e">
        <f ca="1">+IF(AND(ISNUMBER(OFFSET('Hygiene Data'!$I$5,0,10*ROW('Hygiene Data'!I103))),'Data Summary'!ED109="Yes"),OFFSET('Hygiene Data'!$I$5,0,10*ROW('Hygiene Data'!I103)),NA())</f>
        <v>#N/A</v>
      </c>
      <c r="BP109" s="527" t="e">
        <f ca="1">+IF(AND(ISNUMBER(OFFSET('Hygiene Data'!$I$7,0,10*ROW('Hygiene Data'!I103))),'Data Summary'!EE109="Yes"),OFFSET('Hygiene Data'!$I$7,0,10*ROW('Hygiene Data'!I103)),NA())</f>
        <v>#N/A</v>
      </c>
      <c r="BQ109" s="527" t="e">
        <f ca="1">+IF(AND(ISNUMBER(OFFSET('Hygiene Data'!$I$9,0,10*ROW('Hygiene Data'!I103))),'Data Summary'!EF109="Yes"),OFFSET('Hygiene Data'!$I$9,0,10*ROW('Hygiene Data'!I103)),NA())</f>
        <v>#N/A</v>
      </c>
    </row>
    <row r="110" spans="1:69" x14ac:dyDescent="0.25">
      <c r="A110" s="523" t="e">
        <f ca="1">+RIGHT('Data Summary'!A110,LEN('Data Summary'!A110)-9)</f>
        <v>#VALUE!</v>
      </c>
      <c r="B110" s="497" t="str">
        <f ca="1">+IF(ISTEXT('Data Summary'!B110),'Data Summary'!B110,"")</f>
        <v/>
      </c>
      <c r="C110" s="524" t="e">
        <f ca="1">+VALUE('Data Summary'!C110)</f>
        <v>#VALUE!</v>
      </c>
      <c r="D110" s="525" t="e">
        <f ca="1">+IF(AND(ISNUMBER(OFFSET('Water Data'!$D$4,0,10*ROW('Water Data'!D104))),'Data Summary'!BS110="Yes"),100-OFFSET('Water Data'!$D$4,0,10*ROW('Water Data'!D104)),NA())</f>
        <v>#N/A</v>
      </c>
      <c r="E110" s="525" t="e">
        <f ca="1">+IF(AND(ISNUMBER(OFFSET('Water Data'!$D$6,0,10*ROW('Water Data'!D104))),'Data Summary'!BT110="Yes"),OFFSET('Water Data'!$D$6,0,10*ROW('Water Data'!D104)),NA())</f>
        <v>#N/A</v>
      </c>
      <c r="F110" s="525" t="e">
        <f ca="1">+IF(AND(ISNUMBER(OFFSET('Water Data'!$D$9,0,10*ROW('Water Data'!D104))),'Data Summary'!BU110="Yes"),OFFSET('Water Data'!$D$9,0,10*ROW('Water Data'!D104)),NA())</f>
        <v>#N/A</v>
      </c>
      <c r="G110" s="525" t="e">
        <f ca="1">+IF(AND(ISNUMBER(OFFSET('Water Data'!$E$4,0,10*ROW('Water Data'!E104))),'Data Summary'!BV110="Yes"),100-OFFSET('Water Data'!$E$4,0,10*ROW('Water Data'!E104)),NA())</f>
        <v>#N/A</v>
      </c>
      <c r="H110" s="525" t="e">
        <f ca="1">+IF(AND(ISNUMBER(OFFSET('Water Data'!$E$6,0,10*ROW('Water Data'!E104))),'Data Summary'!BW110="Yes"),OFFSET('Water Data'!$E$6,0,10*ROW('Water Data'!E104)),NA())</f>
        <v>#N/A</v>
      </c>
      <c r="I110" s="525" t="e">
        <f ca="1">+IF(AND(ISNUMBER(OFFSET('Water Data'!$E$9,0,10*ROW('Water Data'!E104))),'Data Summary'!BX110="Yes"),OFFSET('Water Data'!$E$9,0,10*ROW('Water Data'!E104)),NA())</f>
        <v>#N/A</v>
      </c>
      <c r="J110" s="525" t="e">
        <f ca="1">+IF(AND(ISNUMBER(OFFSET('Water Data'!$F$4,0,10*ROW('Water Data'!F104))),'Data Summary'!BY110="Yes"),100-OFFSET('Water Data'!$F$4,0,10*ROW('Water Data'!F104)),NA())</f>
        <v>#N/A</v>
      </c>
      <c r="K110" s="525" t="e">
        <f ca="1">+IF(AND(ISNUMBER(OFFSET('Water Data'!$F$6,0,10*ROW('Water Data'!F104))),'Data Summary'!BZ110="Yes"),OFFSET('Water Data'!$F$6,0,10*ROW('Water Data'!F104)),NA())</f>
        <v>#N/A</v>
      </c>
      <c r="L110" s="525" t="e">
        <f ca="1">+IF(AND(ISNUMBER(OFFSET('Water Data'!$F$9,0,10*ROW('Water Data'!F104))),'Data Summary'!CA110="Yes"),OFFSET('Water Data'!$F$9,0,10*ROW('Water Data'!F104)),NA())</f>
        <v>#N/A</v>
      </c>
      <c r="M110" s="525" t="e">
        <f ca="1">+IF(AND(ISNUMBER(OFFSET('Water Data'!$G$4,0,10*ROW('Water Data'!G104))),'Data Summary'!CB110="Yes"),100-OFFSET('Water Data'!$G$4,0,10*ROW('Water Data'!G104)),NA())</f>
        <v>#N/A</v>
      </c>
      <c r="N110" s="525" t="e">
        <f ca="1">+IF(AND(ISNUMBER(OFFSET('Water Data'!$G$6,0,10*ROW('Water Data'!G104))),'Data Summary'!CC110="Yes"),OFFSET('Water Data'!$G$6,0,10*ROW('Water Data'!G104)),NA())</f>
        <v>#N/A</v>
      </c>
      <c r="O110" s="525" t="e">
        <f ca="1">+IF(AND(ISNUMBER(OFFSET('Water Data'!$G$9,0,10*ROW('Water Data'!G104))),'Data Summary'!CD110="Yes"),OFFSET('Water Data'!$G$9,0,10*ROW('Water Data'!G104)),NA())</f>
        <v>#N/A</v>
      </c>
      <c r="P110" s="525" t="e">
        <f ca="1">+IF(AND(ISNUMBER(OFFSET('Water Data'!$H$4,0,10*ROW('Water Data'!H104))),'Data Summary'!CE110="Yes"),100-OFFSET('Water Data'!$H$4,0,10*ROW('Water Data'!H104)),NA())</f>
        <v>#N/A</v>
      </c>
      <c r="Q110" s="525" t="e">
        <f ca="1">+IF(AND(ISNUMBER(OFFSET('Water Data'!$H$6,0,10*ROW('Water Data'!H104))),'Data Summary'!CF110="Yes"),OFFSET('Water Data'!$H$6,0,10*ROW('Water Data'!H104)),NA())</f>
        <v>#N/A</v>
      </c>
      <c r="R110" s="525" t="e">
        <f ca="1">+IF(AND(ISNUMBER(OFFSET('Water Data'!$H$9,0,10*ROW('Water Data'!H104))),'Data Summary'!CG110="Yes"),OFFSET('Water Data'!$H$9,0,10*ROW('Water Data'!H104)),NA())</f>
        <v>#N/A</v>
      </c>
      <c r="S110" s="525" t="e">
        <f ca="1">+IF(AND(ISNUMBER(OFFSET('Water Data'!$I$4,0,10*ROW('Water Data'!I104))),'Data Summary'!CH110="Yes"),100-OFFSET('Water Data'!$I$4,0,10*ROW('Water Data'!I104)),NA())</f>
        <v>#N/A</v>
      </c>
      <c r="T110" s="525" t="e">
        <f ca="1">+IF(AND(ISNUMBER(OFFSET('Water Data'!$I$6,0,10*ROW('Water Data'!I104))),'Data Summary'!CI110="Yes"),OFFSET('Water Data'!$I$6,0,10*ROW('Water Data'!I104)),NA())</f>
        <v>#N/A</v>
      </c>
      <c r="U110" s="525" t="e">
        <f ca="1">+IF(AND(ISNUMBER(OFFSET('Water Data'!$I$9,0,10*ROW('Water Data'!I104))),'Data Summary'!CJ110="Yes"),OFFSET('Water Data'!$I$9,0,10*ROW('Water Data'!I104)),NA())</f>
        <v>#N/A</v>
      </c>
      <c r="V110" s="526" t="e">
        <f ca="1">+IF(AND(ISNUMBER(OFFSET('Sanitation Data'!$D$4,0,10*ROW('Sanitation Data'!D104))),'Data Summary'!CK110="Yes"),100-OFFSET('Sanitation Data'!$D$4,0,10*ROW('Sanitation Data'!D104)),NA())</f>
        <v>#N/A</v>
      </c>
      <c r="W110" s="526" t="e">
        <f ca="1">+IF(AND(ISNUMBER(OFFSET('Sanitation Data'!$D$6,0,10*ROW('Sanitation Data'!D104))),'Data Summary'!CL110="Yes"),OFFSET('Sanitation Data'!$D$6,0,10*ROW('Sanitation Data'!D104)),NA())</f>
        <v>#N/A</v>
      </c>
      <c r="X110" s="526" t="e">
        <f ca="1">+IF(AND(ISNUMBER(OFFSET('Sanitation Data'!$D$10,0,10*ROW('Sanitation Data'!D104))),'Data Summary'!CM110="Yes"),OFFSET('Sanitation Data'!$D$10,0,10*ROW('Sanitation Data'!D104)),NA())</f>
        <v>#N/A</v>
      </c>
      <c r="Y110" s="526" t="e">
        <f ca="1">+IF(AND(ISNUMBER(OFFSET('Sanitation Data'!$D$11,0,10*ROW('Sanitation Data'!D104))),'Data Summary'!CN110="Yes"),OFFSET('Sanitation Data'!$D$11,0,10*ROW('Sanitation Data'!D104)),NA())</f>
        <v>#N/A</v>
      </c>
      <c r="Z110" s="526" t="e">
        <f ca="1">+IF(AND(ISNUMBER(OFFSET('Sanitation Data'!$D$12,0,10*ROW('Sanitation Data'!D104))),'Data Summary'!CO110="Yes"),OFFSET('Sanitation Data'!$D$12,0,10*ROW('Sanitation Data'!D104)),NA())</f>
        <v>#N/A</v>
      </c>
      <c r="AA110" s="526" t="e">
        <f ca="1">+IF(AND(ISNUMBER(OFFSET('Sanitation Data'!$E$4,0,10*ROW('Sanitation Data'!E104))),'Data Summary'!CP110="Yes"),100-OFFSET('Sanitation Data'!$E$4,0,10*ROW('Sanitation Data'!E104)),NA())</f>
        <v>#N/A</v>
      </c>
      <c r="AB110" s="526" t="e">
        <f ca="1">+IF(AND(ISNUMBER(OFFSET('Sanitation Data'!$E$6,0,10*ROW('Sanitation Data'!E104))),'Data Summary'!CQ110="Yes"),OFFSET('Sanitation Data'!$E$6,0,10*ROW('Sanitation Data'!E104)),NA())</f>
        <v>#N/A</v>
      </c>
      <c r="AC110" s="526" t="e">
        <f ca="1">+IF(AND(ISNUMBER(OFFSET('Sanitation Data'!$E$10,0,10*ROW('Sanitation Data'!E104))),'Data Summary'!CR110="Yes"),OFFSET('Sanitation Data'!$E$10,0,10*ROW('Sanitation Data'!E104)),NA())</f>
        <v>#N/A</v>
      </c>
      <c r="AD110" s="526" t="e">
        <f ca="1">+IF(AND(ISNUMBER(OFFSET('Sanitation Data'!$E$11,0,10*ROW('Sanitation Data'!E104))),'Data Summary'!CS110="Yes"),OFFSET('Sanitation Data'!$E$11,0,10*ROW('Sanitation Data'!E104)),NA())</f>
        <v>#N/A</v>
      </c>
      <c r="AE110" s="526" t="e">
        <f ca="1">+IF(AND(ISNUMBER(OFFSET('Sanitation Data'!$E$12,0,10*ROW('Sanitation Data'!E104))),'Data Summary'!CT110="Yes"),OFFSET('Sanitation Data'!$E$12,0,10*ROW('Sanitation Data'!E104)),NA())</f>
        <v>#N/A</v>
      </c>
      <c r="AF110" s="526" t="e">
        <f ca="1">+IF(AND(ISNUMBER(OFFSET('Sanitation Data'!$F$4,0,10*ROW('Sanitation Data'!F104))),'Data Summary'!CU110="Yes"),100-OFFSET('Sanitation Data'!$F$4,0,10*ROW('Sanitation Data'!F104)),NA())</f>
        <v>#N/A</v>
      </c>
      <c r="AG110" s="526" t="e">
        <f ca="1">+IF(AND(ISNUMBER(OFFSET('Sanitation Data'!$F$6,0,10*ROW('Sanitation Data'!F104))),'Data Summary'!CV110="Yes"),OFFSET('Sanitation Data'!$F$6,0,10*ROW('Sanitation Data'!F104)),NA())</f>
        <v>#N/A</v>
      </c>
      <c r="AH110" s="526" t="e">
        <f ca="1">+IF(AND(ISNUMBER(OFFSET('Sanitation Data'!$F$10,0,10*ROW('Sanitation Data'!F104))),'Data Summary'!CW110="Yes"),OFFSET('Sanitation Data'!$F$10,0,10*ROW('Sanitation Data'!F104)),NA())</f>
        <v>#N/A</v>
      </c>
      <c r="AI110" s="526" t="e">
        <f ca="1">+IF(AND(ISNUMBER(OFFSET('Sanitation Data'!$F$11,0,10*ROW('Sanitation Data'!F104))),'Data Summary'!CX110="Yes"),OFFSET('Sanitation Data'!$F$11,0,10*ROW('Sanitation Data'!F104)),NA())</f>
        <v>#N/A</v>
      </c>
      <c r="AJ110" s="526" t="e">
        <f ca="1">+IF(AND(ISNUMBER(OFFSET('Sanitation Data'!$F$12,0,10*ROW('Sanitation Data'!F104))),'Data Summary'!CY110="Yes"),OFFSET('Sanitation Data'!$F$12,0,10*ROW('Sanitation Data'!F104)),NA())</f>
        <v>#N/A</v>
      </c>
      <c r="AK110" s="526" t="e">
        <f ca="1">+IF(AND(ISNUMBER(OFFSET('Sanitation Data'!$G$4,0,10*ROW('Sanitation Data'!G104))),'Data Summary'!CZ110="Yes"),100-OFFSET('Sanitation Data'!$G$4,0,10*ROW('Sanitation Data'!G104)),NA())</f>
        <v>#N/A</v>
      </c>
      <c r="AL110" s="526" t="e">
        <f ca="1">+IF(AND(ISNUMBER(OFFSET('Sanitation Data'!$G$6,0,10*ROW('Sanitation Data'!G104))),'Data Summary'!DA110="Yes"),OFFSET('Sanitation Data'!$G$6,0,10*ROW('Sanitation Data'!G104)),NA())</f>
        <v>#N/A</v>
      </c>
      <c r="AM110" s="526" t="e">
        <f ca="1">+IF(AND(ISNUMBER(OFFSET('Sanitation Data'!$G$10,0,10*ROW('Sanitation Data'!G104))),'Data Summary'!DB110="Yes"),OFFSET('Sanitation Data'!$G$10,0,10*ROW('Sanitation Data'!G104)),NA())</f>
        <v>#N/A</v>
      </c>
      <c r="AN110" s="526" t="e">
        <f ca="1">+IF(AND(ISNUMBER(OFFSET('Sanitation Data'!$G$11,0,10*ROW('Sanitation Data'!G104))),'Data Summary'!DC110="Yes"),OFFSET('Sanitation Data'!$G$11,0,10*ROW('Sanitation Data'!G104)),NA())</f>
        <v>#N/A</v>
      </c>
      <c r="AO110" s="526" t="e">
        <f ca="1">+IF(AND(ISNUMBER(OFFSET('Sanitation Data'!$G$12,0,10*ROW('Sanitation Data'!G104))),'Data Summary'!DD110="Yes"),OFFSET('Sanitation Data'!$G$12,0,10*ROW('Sanitation Data'!G104)),NA())</f>
        <v>#N/A</v>
      </c>
      <c r="AP110" s="526" t="e">
        <f ca="1">+IF(AND(ISNUMBER(OFFSET('Sanitation Data'!$H$4,0,10*ROW('Sanitation Data'!H104))),'Data Summary'!DE110="Yes"),100-OFFSET('Sanitation Data'!$H$4,0,10*ROW('Sanitation Data'!H104)),NA())</f>
        <v>#N/A</v>
      </c>
      <c r="AQ110" s="526" t="e">
        <f ca="1">+IF(AND(ISNUMBER(OFFSET('Sanitation Data'!$H$6,0,10*ROW('Sanitation Data'!H104))),'Data Summary'!DF110="Yes"),OFFSET('Sanitation Data'!$H$6,0,10*ROW('Sanitation Data'!H104)),NA())</f>
        <v>#N/A</v>
      </c>
      <c r="AR110" s="526" t="e">
        <f ca="1">+IF(AND(ISNUMBER(OFFSET('Sanitation Data'!$H$10,0,10*ROW('Sanitation Data'!H104))),'Data Summary'!DG110="Yes"),OFFSET('Sanitation Data'!$H$10,0,10*ROW('Sanitation Data'!H104)),NA())</f>
        <v>#N/A</v>
      </c>
      <c r="AS110" s="526" t="e">
        <f ca="1">+IF(AND(ISNUMBER(OFFSET('Sanitation Data'!$H$11,0,10*ROW('Sanitation Data'!H104))),'Data Summary'!DH110="Yes"),OFFSET('Sanitation Data'!$H$11,0,10*ROW('Sanitation Data'!H104)),NA())</f>
        <v>#N/A</v>
      </c>
      <c r="AT110" s="526" t="e">
        <f ca="1">+IF(AND(ISNUMBER(OFFSET('Sanitation Data'!$H$12,0,10*ROW('Sanitation Data'!H104))),'Data Summary'!DI110="Yes"),OFFSET('Sanitation Data'!$H$12,0,10*ROW('Sanitation Data'!H104)),NA())</f>
        <v>#N/A</v>
      </c>
      <c r="AU110" s="526" t="e">
        <f ca="1">+IF(AND(ISNUMBER(OFFSET('Sanitation Data'!$I$4,0,10*ROW('Sanitation Data'!I104))),'Data Summary'!DJ110="Yes"),100-OFFSET('Sanitation Data'!$I$4,0,10*ROW('Sanitation Data'!I104)),NA())</f>
        <v>#N/A</v>
      </c>
      <c r="AV110" s="526" t="e">
        <f ca="1">+IF(AND(ISNUMBER(OFFSET('Sanitation Data'!$I$6,0,10*ROW('Sanitation Data'!I104))),'Data Summary'!DK110="Yes"),OFFSET('Sanitation Data'!$I$6,0,10*ROW('Sanitation Data'!I104)),NA())</f>
        <v>#N/A</v>
      </c>
      <c r="AW110" s="526" t="e">
        <f ca="1">+IF(AND(ISNUMBER(OFFSET('Sanitation Data'!$I$10,0,10*ROW('Sanitation Data'!I104))),'Data Summary'!DL110="Yes"),OFFSET('Sanitation Data'!$I$10,0,10*ROW('Sanitation Data'!I104)),NA())</f>
        <v>#N/A</v>
      </c>
      <c r="AX110" s="526" t="e">
        <f ca="1">+IF(AND(ISNUMBER(OFFSET('Sanitation Data'!$I$11,0,10*ROW('Sanitation Data'!I104))),'Data Summary'!DM110="Yes"),OFFSET('Sanitation Data'!$I$11,0,10*ROW('Sanitation Data'!I104)),NA())</f>
        <v>#N/A</v>
      </c>
      <c r="AY110" s="526" t="e">
        <f ca="1">+IF(AND(ISNUMBER(OFFSET('Sanitation Data'!$I$12,0,10*ROW('Sanitation Data'!I104))),'Data Summary'!DN110="Yes"),OFFSET('Sanitation Data'!$I$12,0,10*ROW('Sanitation Data'!I104)),NA())</f>
        <v>#N/A</v>
      </c>
      <c r="AZ110" s="527" t="e">
        <f ca="1">+IF(AND(ISNUMBER(OFFSET('Hygiene Data'!$D$5,0,10*ROW('Hygiene Data'!D104))),'Data Summary'!DO110="Yes"),OFFSET('Hygiene Data'!$D$5,0,10*ROW('Hygiene Data'!D104)),NA())</f>
        <v>#N/A</v>
      </c>
      <c r="BA110" s="527" t="e">
        <f ca="1">+IF(AND(ISNUMBER(OFFSET('Hygiene Data'!$D$7,0,10*ROW('Hygiene Data'!D104))),'Data Summary'!DP110="Yes"),OFFSET('Hygiene Data'!$D$7,0,10*ROW('Hygiene Data'!D104)),NA())</f>
        <v>#N/A</v>
      </c>
      <c r="BB110" s="527" t="e">
        <f ca="1">+IF(AND(ISNUMBER(OFFSET('Hygiene Data'!$D$9,0,10*ROW('Hygiene Data'!D104))),'Data Summary'!DQ110="Yes"),OFFSET('Hygiene Data'!$D$9,0,10*ROW('Hygiene Data'!D104)),NA())</f>
        <v>#N/A</v>
      </c>
      <c r="BC110" s="527" t="e">
        <f ca="1">+IF(AND(ISNUMBER(OFFSET('Hygiene Data'!$E$5,0,10*ROW('Hygiene Data'!E104))),'Data Summary'!DR110="Yes"),OFFSET('Hygiene Data'!$E$5,0,10*ROW('Hygiene Data'!E104)),NA())</f>
        <v>#N/A</v>
      </c>
      <c r="BD110" s="527" t="e">
        <f ca="1">+IF(AND(ISNUMBER(OFFSET('Hygiene Data'!$E$7,0,10*ROW('Hygiene Data'!E104))),'Data Summary'!DS110="Yes"),OFFSET('Hygiene Data'!$E$7,0,10*ROW('Hygiene Data'!E104)),NA())</f>
        <v>#N/A</v>
      </c>
      <c r="BE110" s="527" t="e">
        <f ca="1">+IF(AND(ISNUMBER(OFFSET('Hygiene Data'!$E$9,0,10*ROW('Hygiene Data'!E104))),'Data Summary'!DT110="Yes"),OFFSET('Hygiene Data'!$E$9,0,10*ROW('Hygiene Data'!E104)),NA())</f>
        <v>#N/A</v>
      </c>
      <c r="BF110" s="527" t="e">
        <f ca="1">+IF(AND(ISNUMBER(OFFSET('Hygiene Data'!$F$5,0,10*ROW('Hygiene Data'!F104))),'Data Summary'!DU110="Yes"),OFFSET('Hygiene Data'!$F$5,0,10*ROW('Hygiene Data'!F104)),NA())</f>
        <v>#N/A</v>
      </c>
      <c r="BG110" s="527" t="e">
        <f ca="1">+IF(AND(ISNUMBER(OFFSET('Hygiene Data'!$F$7,0,10*ROW('Hygiene Data'!F104))),'Data Summary'!DV110="Yes"),OFFSET('Hygiene Data'!$F$7,0,10*ROW('Hygiene Data'!F104)),NA())</f>
        <v>#N/A</v>
      </c>
      <c r="BH110" s="527" t="e">
        <f ca="1">+IF(AND(ISNUMBER(OFFSET('Hygiene Data'!$F$9,0,10*ROW('Hygiene Data'!F104))),'Data Summary'!DW110="Yes"),OFFSET('Hygiene Data'!$F$9,0,10*ROW('Hygiene Data'!F104)),NA())</f>
        <v>#N/A</v>
      </c>
      <c r="BI110" s="527" t="e">
        <f ca="1">+IF(AND(ISNUMBER(OFFSET('Hygiene Data'!$G$5,0,10*ROW('Hygiene Data'!G104))),'Data Summary'!DX110="Yes"),OFFSET('Hygiene Data'!$G$5,0,10*ROW('Hygiene Data'!G104)),NA())</f>
        <v>#N/A</v>
      </c>
      <c r="BJ110" s="527" t="e">
        <f ca="1">+IF(AND(ISNUMBER(OFFSET('Hygiene Data'!$G$7,0,10*ROW('Hygiene Data'!G104))),'Data Summary'!DY110="Yes"),OFFSET('Hygiene Data'!$G$7,0,10*ROW('Hygiene Data'!G104)),NA())</f>
        <v>#N/A</v>
      </c>
      <c r="BK110" s="527" t="e">
        <f ca="1">+IF(AND(ISNUMBER(OFFSET('Hygiene Data'!$G$9,0,10*ROW('Hygiene Data'!G104))),'Data Summary'!DZ110="Yes"),OFFSET('Hygiene Data'!$G$9,0,10*ROW('Hygiene Data'!G104)),NA())</f>
        <v>#N/A</v>
      </c>
      <c r="BL110" s="527" t="e">
        <f ca="1">+IF(AND(ISNUMBER(OFFSET('Hygiene Data'!$H$5,0,10*ROW('Hygiene Data'!H104))),'Data Summary'!EA110="Yes"),OFFSET('Hygiene Data'!$H$5,0,10*ROW('Hygiene Data'!H104)),NA())</f>
        <v>#N/A</v>
      </c>
      <c r="BM110" s="527" t="e">
        <f ca="1">+IF(AND(ISNUMBER(OFFSET('Hygiene Data'!$H$7,0,10*ROW('Hygiene Data'!H104))),'Data Summary'!EB110="Yes"),OFFSET('Hygiene Data'!$H$7,0,10*ROW('Hygiene Data'!H104)),NA())</f>
        <v>#N/A</v>
      </c>
      <c r="BN110" s="527" t="e">
        <f ca="1">+IF(AND(ISNUMBER(OFFSET('Hygiene Data'!$H$9,0,10*ROW('Hygiene Data'!H104))),'Data Summary'!EC110="Yes"),OFFSET('Hygiene Data'!$H$9,0,10*ROW('Hygiene Data'!H104)),NA())</f>
        <v>#N/A</v>
      </c>
      <c r="BO110" s="527" t="e">
        <f ca="1">+IF(AND(ISNUMBER(OFFSET('Hygiene Data'!$I$5,0,10*ROW('Hygiene Data'!I104))),'Data Summary'!ED110="Yes"),OFFSET('Hygiene Data'!$I$5,0,10*ROW('Hygiene Data'!I104)),NA())</f>
        <v>#N/A</v>
      </c>
      <c r="BP110" s="527" t="e">
        <f ca="1">+IF(AND(ISNUMBER(OFFSET('Hygiene Data'!$I$7,0,10*ROW('Hygiene Data'!I104))),'Data Summary'!EE110="Yes"),OFFSET('Hygiene Data'!$I$7,0,10*ROW('Hygiene Data'!I104)),NA())</f>
        <v>#N/A</v>
      </c>
      <c r="BQ110" s="527" t="e">
        <f ca="1">+IF(AND(ISNUMBER(OFFSET('Hygiene Data'!$I$9,0,10*ROW('Hygiene Data'!I104))),'Data Summary'!EF110="Yes"),OFFSET('Hygiene Data'!$I$9,0,10*ROW('Hygiene Data'!I104)),NA())</f>
        <v>#N/A</v>
      </c>
    </row>
    <row r="111" spans="1:69" x14ac:dyDescent="0.25">
      <c r="A111" s="523" t="e">
        <f ca="1">+RIGHT('Data Summary'!A111,LEN('Data Summary'!A111)-9)</f>
        <v>#VALUE!</v>
      </c>
      <c r="B111" s="497" t="str">
        <f ca="1">+IF(ISTEXT('Data Summary'!B111),'Data Summary'!B111,"")</f>
        <v/>
      </c>
      <c r="C111" s="524" t="e">
        <f ca="1">+VALUE('Data Summary'!C111)</f>
        <v>#VALUE!</v>
      </c>
      <c r="D111" s="525" t="e">
        <f ca="1">+IF(AND(ISNUMBER(OFFSET('Water Data'!$D$4,0,10*ROW('Water Data'!D105))),'Data Summary'!BS111="Yes"),100-OFFSET('Water Data'!$D$4,0,10*ROW('Water Data'!D105)),NA())</f>
        <v>#N/A</v>
      </c>
      <c r="E111" s="525" t="e">
        <f ca="1">+IF(AND(ISNUMBER(OFFSET('Water Data'!$D$6,0,10*ROW('Water Data'!D105))),'Data Summary'!BT111="Yes"),OFFSET('Water Data'!$D$6,0,10*ROW('Water Data'!D105)),NA())</f>
        <v>#N/A</v>
      </c>
      <c r="F111" s="525" t="e">
        <f ca="1">+IF(AND(ISNUMBER(OFFSET('Water Data'!$D$9,0,10*ROW('Water Data'!D105))),'Data Summary'!BU111="Yes"),OFFSET('Water Data'!$D$9,0,10*ROW('Water Data'!D105)),NA())</f>
        <v>#N/A</v>
      </c>
      <c r="G111" s="525" t="e">
        <f ca="1">+IF(AND(ISNUMBER(OFFSET('Water Data'!$E$4,0,10*ROW('Water Data'!E105))),'Data Summary'!BV111="Yes"),100-OFFSET('Water Data'!$E$4,0,10*ROW('Water Data'!E105)),NA())</f>
        <v>#N/A</v>
      </c>
      <c r="H111" s="525" t="e">
        <f ca="1">+IF(AND(ISNUMBER(OFFSET('Water Data'!$E$6,0,10*ROW('Water Data'!E105))),'Data Summary'!BW111="Yes"),OFFSET('Water Data'!$E$6,0,10*ROW('Water Data'!E105)),NA())</f>
        <v>#N/A</v>
      </c>
      <c r="I111" s="525" t="e">
        <f ca="1">+IF(AND(ISNUMBER(OFFSET('Water Data'!$E$9,0,10*ROW('Water Data'!E105))),'Data Summary'!BX111="Yes"),OFFSET('Water Data'!$E$9,0,10*ROW('Water Data'!E105)),NA())</f>
        <v>#N/A</v>
      </c>
      <c r="J111" s="525" t="e">
        <f ca="1">+IF(AND(ISNUMBER(OFFSET('Water Data'!$F$4,0,10*ROW('Water Data'!F105))),'Data Summary'!BY111="Yes"),100-OFFSET('Water Data'!$F$4,0,10*ROW('Water Data'!F105)),NA())</f>
        <v>#N/A</v>
      </c>
      <c r="K111" s="525" t="e">
        <f ca="1">+IF(AND(ISNUMBER(OFFSET('Water Data'!$F$6,0,10*ROW('Water Data'!F105))),'Data Summary'!BZ111="Yes"),OFFSET('Water Data'!$F$6,0,10*ROW('Water Data'!F105)),NA())</f>
        <v>#N/A</v>
      </c>
      <c r="L111" s="525" t="e">
        <f ca="1">+IF(AND(ISNUMBER(OFFSET('Water Data'!$F$9,0,10*ROW('Water Data'!F105))),'Data Summary'!CA111="Yes"),OFFSET('Water Data'!$F$9,0,10*ROW('Water Data'!F105)),NA())</f>
        <v>#N/A</v>
      </c>
      <c r="M111" s="525" t="e">
        <f ca="1">+IF(AND(ISNUMBER(OFFSET('Water Data'!$G$4,0,10*ROW('Water Data'!G105))),'Data Summary'!CB111="Yes"),100-OFFSET('Water Data'!$G$4,0,10*ROW('Water Data'!G105)),NA())</f>
        <v>#N/A</v>
      </c>
      <c r="N111" s="525" t="e">
        <f ca="1">+IF(AND(ISNUMBER(OFFSET('Water Data'!$G$6,0,10*ROW('Water Data'!G105))),'Data Summary'!CC111="Yes"),OFFSET('Water Data'!$G$6,0,10*ROW('Water Data'!G105)),NA())</f>
        <v>#N/A</v>
      </c>
      <c r="O111" s="525" t="e">
        <f ca="1">+IF(AND(ISNUMBER(OFFSET('Water Data'!$G$9,0,10*ROW('Water Data'!G105))),'Data Summary'!CD111="Yes"),OFFSET('Water Data'!$G$9,0,10*ROW('Water Data'!G105)),NA())</f>
        <v>#N/A</v>
      </c>
      <c r="P111" s="525" t="e">
        <f ca="1">+IF(AND(ISNUMBER(OFFSET('Water Data'!$H$4,0,10*ROW('Water Data'!H105))),'Data Summary'!CE111="Yes"),100-OFFSET('Water Data'!$H$4,0,10*ROW('Water Data'!H105)),NA())</f>
        <v>#N/A</v>
      </c>
      <c r="Q111" s="525" t="e">
        <f ca="1">+IF(AND(ISNUMBER(OFFSET('Water Data'!$H$6,0,10*ROW('Water Data'!H105))),'Data Summary'!CF111="Yes"),OFFSET('Water Data'!$H$6,0,10*ROW('Water Data'!H105)),NA())</f>
        <v>#N/A</v>
      </c>
      <c r="R111" s="525" t="e">
        <f ca="1">+IF(AND(ISNUMBER(OFFSET('Water Data'!$H$9,0,10*ROW('Water Data'!H105))),'Data Summary'!CG111="Yes"),OFFSET('Water Data'!$H$9,0,10*ROW('Water Data'!H105)),NA())</f>
        <v>#N/A</v>
      </c>
      <c r="S111" s="525" t="e">
        <f ca="1">+IF(AND(ISNUMBER(OFFSET('Water Data'!$I$4,0,10*ROW('Water Data'!I105))),'Data Summary'!CH111="Yes"),100-OFFSET('Water Data'!$I$4,0,10*ROW('Water Data'!I105)),NA())</f>
        <v>#N/A</v>
      </c>
      <c r="T111" s="525" t="e">
        <f ca="1">+IF(AND(ISNUMBER(OFFSET('Water Data'!$I$6,0,10*ROW('Water Data'!I105))),'Data Summary'!CI111="Yes"),OFFSET('Water Data'!$I$6,0,10*ROW('Water Data'!I105)),NA())</f>
        <v>#N/A</v>
      </c>
      <c r="U111" s="525" t="e">
        <f ca="1">+IF(AND(ISNUMBER(OFFSET('Water Data'!$I$9,0,10*ROW('Water Data'!I105))),'Data Summary'!CJ111="Yes"),OFFSET('Water Data'!$I$9,0,10*ROW('Water Data'!I105)),NA())</f>
        <v>#N/A</v>
      </c>
      <c r="V111" s="526" t="e">
        <f ca="1">+IF(AND(ISNUMBER(OFFSET('Sanitation Data'!$D$4,0,10*ROW('Sanitation Data'!D105))),'Data Summary'!CK111="Yes"),100-OFFSET('Sanitation Data'!$D$4,0,10*ROW('Sanitation Data'!D105)),NA())</f>
        <v>#N/A</v>
      </c>
      <c r="W111" s="526" t="e">
        <f ca="1">+IF(AND(ISNUMBER(OFFSET('Sanitation Data'!$D$6,0,10*ROW('Sanitation Data'!D105))),'Data Summary'!CL111="Yes"),OFFSET('Sanitation Data'!$D$6,0,10*ROW('Sanitation Data'!D105)),NA())</f>
        <v>#N/A</v>
      </c>
      <c r="X111" s="526" t="e">
        <f ca="1">+IF(AND(ISNUMBER(OFFSET('Sanitation Data'!$D$10,0,10*ROW('Sanitation Data'!D105))),'Data Summary'!CM111="Yes"),OFFSET('Sanitation Data'!$D$10,0,10*ROW('Sanitation Data'!D105)),NA())</f>
        <v>#N/A</v>
      </c>
      <c r="Y111" s="526" t="e">
        <f ca="1">+IF(AND(ISNUMBER(OFFSET('Sanitation Data'!$D$11,0,10*ROW('Sanitation Data'!D105))),'Data Summary'!CN111="Yes"),OFFSET('Sanitation Data'!$D$11,0,10*ROW('Sanitation Data'!D105)),NA())</f>
        <v>#N/A</v>
      </c>
      <c r="Z111" s="526" t="e">
        <f ca="1">+IF(AND(ISNUMBER(OFFSET('Sanitation Data'!$D$12,0,10*ROW('Sanitation Data'!D105))),'Data Summary'!CO111="Yes"),OFFSET('Sanitation Data'!$D$12,0,10*ROW('Sanitation Data'!D105)),NA())</f>
        <v>#N/A</v>
      </c>
      <c r="AA111" s="526" t="e">
        <f ca="1">+IF(AND(ISNUMBER(OFFSET('Sanitation Data'!$E$4,0,10*ROW('Sanitation Data'!E105))),'Data Summary'!CP111="Yes"),100-OFFSET('Sanitation Data'!$E$4,0,10*ROW('Sanitation Data'!E105)),NA())</f>
        <v>#N/A</v>
      </c>
      <c r="AB111" s="526" t="e">
        <f ca="1">+IF(AND(ISNUMBER(OFFSET('Sanitation Data'!$E$6,0,10*ROW('Sanitation Data'!E105))),'Data Summary'!CQ111="Yes"),OFFSET('Sanitation Data'!$E$6,0,10*ROW('Sanitation Data'!E105)),NA())</f>
        <v>#N/A</v>
      </c>
      <c r="AC111" s="526" t="e">
        <f ca="1">+IF(AND(ISNUMBER(OFFSET('Sanitation Data'!$E$10,0,10*ROW('Sanitation Data'!E105))),'Data Summary'!CR111="Yes"),OFFSET('Sanitation Data'!$E$10,0,10*ROW('Sanitation Data'!E105)),NA())</f>
        <v>#N/A</v>
      </c>
      <c r="AD111" s="526" t="e">
        <f ca="1">+IF(AND(ISNUMBER(OFFSET('Sanitation Data'!$E$11,0,10*ROW('Sanitation Data'!E105))),'Data Summary'!CS111="Yes"),OFFSET('Sanitation Data'!$E$11,0,10*ROW('Sanitation Data'!E105)),NA())</f>
        <v>#N/A</v>
      </c>
      <c r="AE111" s="526" t="e">
        <f ca="1">+IF(AND(ISNUMBER(OFFSET('Sanitation Data'!$E$12,0,10*ROW('Sanitation Data'!E105))),'Data Summary'!CT111="Yes"),OFFSET('Sanitation Data'!$E$12,0,10*ROW('Sanitation Data'!E105)),NA())</f>
        <v>#N/A</v>
      </c>
      <c r="AF111" s="526" t="e">
        <f ca="1">+IF(AND(ISNUMBER(OFFSET('Sanitation Data'!$F$4,0,10*ROW('Sanitation Data'!F105))),'Data Summary'!CU111="Yes"),100-OFFSET('Sanitation Data'!$F$4,0,10*ROW('Sanitation Data'!F105)),NA())</f>
        <v>#N/A</v>
      </c>
      <c r="AG111" s="526" t="e">
        <f ca="1">+IF(AND(ISNUMBER(OFFSET('Sanitation Data'!$F$6,0,10*ROW('Sanitation Data'!F105))),'Data Summary'!CV111="Yes"),OFFSET('Sanitation Data'!$F$6,0,10*ROW('Sanitation Data'!F105)),NA())</f>
        <v>#N/A</v>
      </c>
      <c r="AH111" s="526" t="e">
        <f ca="1">+IF(AND(ISNUMBER(OFFSET('Sanitation Data'!$F$10,0,10*ROW('Sanitation Data'!F105))),'Data Summary'!CW111="Yes"),OFFSET('Sanitation Data'!$F$10,0,10*ROW('Sanitation Data'!F105)),NA())</f>
        <v>#N/A</v>
      </c>
      <c r="AI111" s="526" t="e">
        <f ca="1">+IF(AND(ISNUMBER(OFFSET('Sanitation Data'!$F$11,0,10*ROW('Sanitation Data'!F105))),'Data Summary'!CX111="Yes"),OFFSET('Sanitation Data'!$F$11,0,10*ROW('Sanitation Data'!F105)),NA())</f>
        <v>#N/A</v>
      </c>
      <c r="AJ111" s="526" t="e">
        <f ca="1">+IF(AND(ISNUMBER(OFFSET('Sanitation Data'!$F$12,0,10*ROW('Sanitation Data'!F105))),'Data Summary'!CY111="Yes"),OFFSET('Sanitation Data'!$F$12,0,10*ROW('Sanitation Data'!F105)),NA())</f>
        <v>#N/A</v>
      </c>
      <c r="AK111" s="526" t="e">
        <f ca="1">+IF(AND(ISNUMBER(OFFSET('Sanitation Data'!$G$4,0,10*ROW('Sanitation Data'!G105))),'Data Summary'!CZ111="Yes"),100-OFFSET('Sanitation Data'!$G$4,0,10*ROW('Sanitation Data'!G105)),NA())</f>
        <v>#N/A</v>
      </c>
      <c r="AL111" s="526" t="e">
        <f ca="1">+IF(AND(ISNUMBER(OFFSET('Sanitation Data'!$G$6,0,10*ROW('Sanitation Data'!G105))),'Data Summary'!DA111="Yes"),OFFSET('Sanitation Data'!$G$6,0,10*ROW('Sanitation Data'!G105)),NA())</f>
        <v>#N/A</v>
      </c>
      <c r="AM111" s="526" t="e">
        <f ca="1">+IF(AND(ISNUMBER(OFFSET('Sanitation Data'!$G$10,0,10*ROW('Sanitation Data'!G105))),'Data Summary'!DB111="Yes"),OFFSET('Sanitation Data'!$G$10,0,10*ROW('Sanitation Data'!G105)),NA())</f>
        <v>#N/A</v>
      </c>
      <c r="AN111" s="526" t="e">
        <f ca="1">+IF(AND(ISNUMBER(OFFSET('Sanitation Data'!$G$11,0,10*ROW('Sanitation Data'!G105))),'Data Summary'!DC111="Yes"),OFFSET('Sanitation Data'!$G$11,0,10*ROW('Sanitation Data'!G105)),NA())</f>
        <v>#N/A</v>
      </c>
      <c r="AO111" s="526" t="e">
        <f ca="1">+IF(AND(ISNUMBER(OFFSET('Sanitation Data'!$G$12,0,10*ROW('Sanitation Data'!G105))),'Data Summary'!DD111="Yes"),OFFSET('Sanitation Data'!$G$12,0,10*ROW('Sanitation Data'!G105)),NA())</f>
        <v>#N/A</v>
      </c>
      <c r="AP111" s="526" t="e">
        <f ca="1">+IF(AND(ISNUMBER(OFFSET('Sanitation Data'!$H$4,0,10*ROW('Sanitation Data'!H105))),'Data Summary'!DE111="Yes"),100-OFFSET('Sanitation Data'!$H$4,0,10*ROW('Sanitation Data'!H105)),NA())</f>
        <v>#N/A</v>
      </c>
      <c r="AQ111" s="526" t="e">
        <f ca="1">+IF(AND(ISNUMBER(OFFSET('Sanitation Data'!$H$6,0,10*ROW('Sanitation Data'!H105))),'Data Summary'!DF111="Yes"),OFFSET('Sanitation Data'!$H$6,0,10*ROW('Sanitation Data'!H105)),NA())</f>
        <v>#N/A</v>
      </c>
      <c r="AR111" s="526" t="e">
        <f ca="1">+IF(AND(ISNUMBER(OFFSET('Sanitation Data'!$H$10,0,10*ROW('Sanitation Data'!H105))),'Data Summary'!DG111="Yes"),OFFSET('Sanitation Data'!$H$10,0,10*ROW('Sanitation Data'!H105)),NA())</f>
        <v>#N/A</v>
      </c>
      <c r="AS111" s="526" t="e">
        <f ca="1">+IF(AND(ISNUMBER(OFFSET('Sanitation Data'!$H$11,0,10*ROW('Sanitation Data'!H105))),'Data Summary'!DH111="Yes"),OFFSET('Sanitation Data'!$H$11,0,10*ROW('Sanitation Data'!H105)),NA())</f>
        <v>#N/A</v>
      </c>
      <c r="AT111" s="526" t="e">
        <f ca="1">+IF(AND(ISNUMBER(OFFSET('Sanitation Data'!$H$12,0,10*ROW('Sanitation Data'!H105))),'Data Summary'!DI111="Yes"),OFFSET('Sanitation Data'!$H$12,0,10*ROW('Sanitation Data'!H105)),NA())</f>
        <v>#N/A</v>
      </c>
      <c r="AU111" s="526" t="e">
        <f ca="1">+IF(AND(ISNUMBER(OFFSET('Sanitation Data'!$I$4,0,10*ROW('Sanitation Data'!I105))),'Data Summary'!DJ111="Yes"),100-OFFSET('Sanitation Data'!$I$4,0,10*ROW('Sanitation Data'!I105)),NA())</f>
        <v>#N/A</v>
      </c>
      <c r="AV111" s="526" t="e">
        <f ca="1">+IF(AND(ISNUMBER(OFFSET('Sanitation Data'!$I$6,0,10*ROW('Sanitation Data'!I105))),'Data Summary'!DK111="Yes"),OFFSET('Sanitation Data'!$I$6,0,10*ROW('Sanitation Data'!I105)),NA())</f>
        <v>#N/A</v>
      </c>
      <c r="AW111" s="526" t="e">
        <f ca="1">+IF(AND(ISNUMBER(OFFSET('Sanitation Data'!$I$10,0,10*ROW('Sanitation Data'!I105))),'Data Summary'!DL111="Yes"),OFFSET('Sanitation Data'!$I$10,0,10*ROW('Sanitation Data'!I105)),NA())</f>
        <v>#N/A</v>
      </c>
      <c r="AX111" s="526" t="e">
        <f ca="1">+IF(AND(ISNUMBER(OFFSET('Sanitation Data'!$I$11,0,10*ROW('Sanitation Data'!I105))),'Data Summary'!DM111="Yes"),OFFSET('Sanitation Data'!$I$11,0,10*ROW('Sanitation Data'!I105)),NA())</f>
        <v>#N/A</v>
      </c>
      <c r="AY111" s="526" t="e">
        <f ca="1">+IF(AND(ISNUMBER(OFFSET('Sanitation Data'!$I$12,0,10*ROW('Sanitation Data'!I105))),'Data Summary'!DN111="Yes"),OFFSET('Sanitation Data'!$I$12,0,10*ROW('Sanitation Data'!I105)),NA())</f>
        <v>#N/A</v>
      </c>
      <c r="AZ111" s="527" t="e">
        <f ca="1">+IF(AND(ISNUMBER(OFFSET('Hygiene Data'!$D$5,0,10*ROW('Hygiene Data'!D105))),'Data Summary'!DO111="Yes"),OFFSET('Hygiene Data'!$D$5,0,10*ROW('Hygiene Data'!D105)),NA())</f>
        <v>#N/A</v>
      </c>
      <c r="BA111" s="527" t="e">
        <f ca="1">+IF(AND(ISNUMBER(OFFSET('Hygiene Data'!$D$7,0,10*ROW('Hygiene Data'!D105))),'Data Summary'!DP111="Yes"),OFFSET('Hygiene Data'!$D$7,0,10*ROW('Hygiene Data'!D105)),NA())</f>
        <v>#N/A</v>
      </c>
      <c r="BB111" s="527" t="e">
        <f ca="1">+IF(AND(ISNUMBER(OFFSET('Hygiene Data'!$D$9,0,10*ROW('Hygiene Data'!D105))),'Data Summary'!DQ111="Yes"),OFFSET('Hygiene Data'!$D$9,0,10*ROW('Hygiene Data'!D105)),NA())</f>
        <v>#N/A</v>
      </c>
      <c r="BC111" s="527" t="e">
        <f ca="1">+IF(AND(ISNUMBER(OFFSET('Hygiene Data'!$E$5,0,10*ROW('Hygiene Data'!E105))),'Data Summary'!DR111="Yes"),OFFSET('Hygiene Data'!$E$5,0,10*ROW('Hygiene Data'!E105)),NA())</f>
        <v>#N/A</v>
      </c>
      <c r="BD111" s="527" t="e">
        <f ca="1">+IF(AND(ISNUMBER(OFFSET('Hygiene Data'!$E$7,0,10*ROW('Hygiene Data'!E105))),'Data Summary'!DS111="Yes"),OFFSET('Hygiene Data'!$E$7,0,10*ROW('Hygiene Data'!E105)),NA())</f>
        <v>#N/A</v>
      </c>
      <c r="BE111" s="527" t="e">
        <f ca="1">+IF(AND(ISNUMBER(OFFSET('Hygiene Data'!$E$9,0,10*ROW('Hygiene Data'!E105))),'Data Summary'!DT111="Yes"),OFFSET('Hygiene Data'!$E$9,0,10*ROW('Hygiene Data'!E105)),NA())</f>
        <v>#N/A</v>
      </c>
      <c r="BF111" s="527" t="e">
        <f ca="1">+IF(AND(ISNUMBER(OFFSET('Hygiene Data'!$F$5,0,10*ROW('Hygiene Data'!F105))),'Data Summary'!DU111="Yes"),OFFSET('Hygiene Data'!$F$5,0,10*ROW('Hygiene Data'!F105)),NA())</f>
        <v>#N/A</v>
      </c>
      <c r="BG111" s="527" t="e">
        <f ca="1">+IF(AND(ISNUMBER(OFFSET('Hygiene Data'!$F$7,0,10*ROW('Hygiene Data'!F105))),'Data Summary'!DV111="Yes"),OFFSET('Hygiene Data'!$F$7,0,10*ROW('Hygiene Data'!F105)),NA())</f>
        <v>#N/A</v>
      </c>
      <c r="BH111" s="527" t="e">
        <f ca="1">+IF(AND(ISNUMBER(OFFSET('Hygiene Data'!$F$9,0,10*ROW('Hygiene Data'!F105))),'Data Summary'!DW111="Yes"),OFFSET('Hygiene Data'!$F$9,0,10*ROW('Hygiene Data'!F105)),NA())</f>
        <v>#N/A</v>
      </c>
      <c r="BI111" s="527" t="e">
        <f ca="1">+IF(AND(ISNUMBER(OFFSET('Hygiene Data'!$G$5,0,10*ROW('Hygiene Data'!G105))),'Data Summary'!DX111="Yes"),OFFSET('Hygiene Data'!$G$5,0,10*ROW('Hygiene Data'!G105)),NA())</f>
        <v>#N/A</v>
      </c>
      <c r="BJ111" s="527" t="e">
        <f ca="1">+IF(AND(ISNUMBER(OFFSET('Hygiene Data'!$G$7,0,10*ROW('Hygiene Data'!G105))),'Data Summary'!DY111="Yes"),OFFSET('Hygiene Data'!$G$7,0,10*ROW('Hygiene Data'!G105)),NA())</f>
        <v>#N/A</v>
      </c>
      <c r="BK111" s="527" t="e">
        <f ca="1">+IF(AND(ISNUMBER(OFFSET('Hygiene Data'!$G$9,0,10*ROW('Hygiene Data'!G105))),'Data Summary'!DZ111="Yes"),OFFSET('Hygiene Data'!$G$9,0,10*ROW('Hygiene Data'!G105)),NA())</f>
        <v>#N/A</v>
      </c>
      <c r="BL111" s="527" t="e">
        <f ca="1">+IF(AND(ISNUMBER(OFFSET('Hygiene Data'!$H$5,0,10*ROW('Hygiene Data'!H105))),'Data Summary'!EA111="Yes"),OFFSET('Hygiene Data'!$H$5,0,10*ROW('Hygiene Data'!H105)),NA())</f>
        <v>#N/A</v>
      </c>
      <c r="BM111" s="527" t="e">
        <f ca="1">+IF(AND(ISNUMBER(OFFSET('Hygiene Data'!$H$7,0,10*ROW('Hygiene Data'!H105))),'Data Summary'!EB111="Yes"),OFFSET('Hygiene Data'!$H$7,0,10*ROW('Hygiene Data'!H105)),NA())</f>
        <v>#N/A</v>
      </c>
      <c r="BN111" s="527" t="e">
        <f ca="1">+IF(AND(ISNUMBER(OFFSET('Hygiene Data'!$H$9,0,10*ROW('Hygiene Data'!H105))),'Data Summary'!EC111="Yes"),OFFSET('Hygiene Data'!$H$9,0,10*ROW('Hygiene Data'!H105)),NA())</f>
        <v>#N/A</v>
      </c>
      <c r="BO111" s="527" t="e">
        <f ca="1">+IF(AND(ISNUMBER(OFFSET('Hygiene Data'!$I$5,0,10*ROW('Hygiene Data'!I105))),'Data Summary'!ED111="Yes"),OFFSET('Hygiene Data'!$I$5,0,10*ROW('Hygiene Data'!I105)),NA())</f>
        <v>#N/A</v>
      </c>
      <c r="BP111" s="527" t="e">
        <f ca="1">+IF(AND(ISNUMBER(OFFSET('Hygiene Data'!$I$7,0,10*ROW('Hygiene Data'!I105))),'Data Summary'!EE111="Yes"),OFFSET('Hygiene Data'!$I$7,0,10*ROW('Hygiene Data'!I105)),NA())</f>
        <v>#N/A</v>
      </c>
      <c r="BQ111" s="527" t="e">
        <f ca="1">+IF(AND(ISNUMBER(OFFSET('Hygiene Data'!$I$9,0,10*ROW('Hygiene Data'!I105))),'Data Summary'!EF111="Yes"),OFFSET('Hygiene Data'!$I$9,0,10*ROW('Hygiene Data'!I105)),NA())</f>
        <v>#N/A</v>
      </c>
    </row>
    <row r="112" spans="1:69" x14ac:dyDescent="0.25">
      <c r="A112" s="523" t="e">
        <f ca="1">+RIGHT('Data Summary'!A112,LEN('Data Summary'!A112)-9)</f>
        <v>#VALUE!</v>
      </c>
      <c r="B112" s="497" t="str">
        <f ca="1">+IF(ISTEXT('Data Summary'!B112),'Data Summary'!B112,"")</f>
        <v/>
      </c>
      <c r="C112" s="524" t="e">
        <f ca="1">+VALUE('Data Summary'!C112)</f>
        <v>#VALUE!</v>
      </c>
      <c r="D112" s="525" t="e">
        <f ca="1">+IF(AND(ISNUMBER(OFFSET('Water Data'!$D$4,0,10*ROW('Water Data'!D106))),'Data Summary'!BS112="Yes"),100-OFFSET('Water Data'!$D$4,0,10*ROW('Water Data'!D106)),NA())</f>
        <v>#N/A</v>
      </c>
      <c r="E112" s="525" t="e">
        <f ca="1">+IF(AND(ISNUMBER(OFFSET('Water Data'!$D$6,0,10*ROW('Water Data'!D106))),'Data Summary'!BT112="Yes"),OFFSET('Water Data'!$D$6,0,10*ROW('Water Data'!D106)),NA())</f>
        <v>#N/A</v>
      </c>
      <c r="F112" s="525" t="e">
        <f ca="1">+IF(AND(ISNUMBER(OFFSET('Water Data'!$D$9,0,10*ROW('Water Data'!D106))),'Data Summary'!BU112="Yes"),OFFSET('Water Data'!$D$9,0,10*ROW('Water Data'!D106)),NA())</f>
        <v>#N/A</v>
      </c>
      <c r="G112" s="525" t="e">
        <f ca="1">+IF(AND(ISNUMBER(OFFSET('Water Data'!$E$4,0,10*ROW('Water Data'!E106))),'Data Summary'!BV112="Yes"),100-OFFSET('Water Data'!$E$4,0,10*ROW('Water Data'!E106)),NA())</f>
        <v>#N/A</v>
      </c>
      <c r="H112" s="525" t="e">
        <f ca="1">+IF(AND(ISNUMBER(OFFSET('Water Data'!$E$6,0,10*ROW('Water Data'!E106))),'Data Summary'!BW112="Yes"),OFFSET('Water Data'!$E$6,0,10*ROW('Water Data'!E106)),NA())</f>
        <v>#N/A</v>
      </c>
      <c r="I112" s="525" t="e">
        <f ca="1">+IF(AND(ISNUMBER(OFFSET('Water Data'!$E$9,0,10*ROW('Water Data'!E106))),'Data Summary'!BX112="Yes"),OFFSET('Water Data'!$E$9,0,10*ROW('Water Data'!E106)),NA())</f>
        <v>#N/A</v>
      </c>
      <c r="J112" s="525" t="e">
        <f ca="1">+IF(AND(ISNUMBER(OFFSET('Water Data'!$F$4,0,10*ROW('Water Data'!F106))),'Data Summary'!BY112="Yes"),100-OFFSET('Water Data'!$F$4,0,10*ROW('Water Data'!F106)),NA())</f>
        <v>#N/A</v>
      </c>
      <c r="K112" s="525" t="e">
        <f ca="1">+IF(AND(ISNUMBER(OFFSET('Water Data'!$F$6,0,10*ROW('Water Data'!F106))),'Data Summary'!BZ112="Yes"),OFFSET('Water Data'!$F$6,0,10*ROW('Water Data'!F106)),NA())</f>
        <v>#N/A</v>
      </c>
      <c r="L112" s="525" t="e">
        <f ca="1">+IF(AND(ISNUMBER(OFFSET('Water Data'!$F$9,0,10*ROW('Water Data'!F106))),'Data Summary'!CA112="Yes"),OFFSET('Water Data'!$F$9,0,10*ROW('Water Data'!F106)),NA())</f>
        <v>#N/A</v>
      </c>
      <c r="M112" s="525" t="e">
        <f ca="1">+IF(AND(ISNUMBER(OFFSET('Water Data'!$G$4,0,10*ROW('Water Data'!G106))),'Data Summary'!CB112="Yes"),100-OFFSET('Water Data'!$G$4,0,10*ROW('Water Data'!G106)),NA())</f>
        <v>#N/A</v>
      </c>
      <c r="N112" s="525" t="e">
        <f ca="1">+IF(AND(ISNUMBER(OFFSET('Water Data'!$G$6,0,10*ROW('Water Data'!G106))),'Data Summary'!CC112="Yes"),OFFSET('Water Data'!$G$6,0,10*ROW('Water Data'!G106)),NA())</f>
        <v>#N/A</v>
      </c>
      <c r="O112" s="525" t="e">
        <f ca="1">+IF(AND(ISNUMBER(OFFSET('Water Data'!$G$9,0,10*ROW('Water Data'!G106))),'Data Summary'!CD112="Yes"),OFFSET('Water Data'!$G$9,0,10*ROW('Water Data'!G106)),NA())</f>
        <v>#N/A</v>
      </c>
      <c r="P112" s="525" t="e">
        <f ca="1">+IF(AND(ISNUMBER(OFFSET('Water Data'!$H$4,0,10*ROW('Water Data'!H106))),'Data Summary'!CE112="Yes"),100-OFFSET('Water Data'!$H$4,0,10*ROW('Water Data'!H106)),NA())</f>
        <v>#N/A</v>
      </c>
      <c r="Q112" s="525" t="e">
        <f ca="1">+IF(AND(ISNUMBER(OFFSET('Water Data'!$H$6,0,10*ROW('Water Data'!H106))),'Data Summary'!CF112="Yes"),OFFSET('Water Data'!$H$6,0,10*ROW('Water Data'!H106)),NA())</f>
        <v>#N/A</v>
      </c>
      <c r="R112" s="525" t="e">
        <f ca="1">+IF(AND(ISNUMBER(OFFSET('Water Data'!$H$9,0,10*ROW('Water Data'!H106))),'Data Summary'!CG112="Yes"),OFFSET('Water Data'!$H$9,0,10*ROW('Water Data'!H106)),NA())</f>
        <v>#N/A</v>
      </c>
      <c r="S112" s="525" t="e">
        <f ca="1">+IF(AND(ISNUMBER(OFFSET('Water Data'!$I$4,0,10*ROW('Water Data'!I106))),'Data Summary'!CH112="Yes"),100-OFFSET('Water Data'!$I$4,0,10*ROW('Water Data'!I106)),NA())</f>
        <v>#N/A</v>
      </c>
      <c r="T112" s="525" t="e">
        <f ca="1">+IF(AND(ISNUMBER(OFFSET('Water Data'!$I$6,0,10*ROW('Water Data'!I106))),'Data Summary'!CI112="Yes"),OFFSET('Water Data'!$I$6,0,10*ROW('Water Data'!I106)),NA())</f>
        <v>#N/A</v>
      </c>
      <c r="U112" s="525" t="e">
        <f ca="1">+IF(AND(ISNUMBER(OFFSET('Water Data'!$I$9,0,10*ROW('Water Data'!I106))),'Data Summary'!CJ112="Yes"),OFFSET('Water Data'!$I$9,0,10*ROW('Water Data'!I106)),NA())</f>
        <v>#N/A</v>
      </c>
      <c r="V112" s="526" t="e">
        <f ca="1">+IF(AND(ISNUMBER(OFFSET('Sanitation Data'!$D$4,0,10*ROW('Sanitation Data'!D106))),'Data Summary'!CK112="Yes"),100-OFFSET('Sanitation Data'!$D$4,0,10*ROW('Sanitation Data'!D106)),NA())</f>
        <v>#N/A</v>
      </c>
      <c r="W112" s="526" t="e">
        <f ca="1">+IF(AND(ISNUMBER(OFFSET('Sanitation Data'!$D$6,0,10*ROW('Sanitation Data'!D106))),'Data Summary'!CL112="Yes"),OFFSET('Sanitation Data'!$D$6,0,10*ROW('Sanitation Data'!D106)),NA())</f>
        <v>#N/A</v>
      </c>
      <c r="X112" s="526" t="e">
        <f ca="1">+IF(AND(ISNUMBER(OFFSET('Sanitation Data'!$D$10,0,10*ROW('Sanitation Data'!D106))),'Data Summary'!CM112="Yes"),OFFSET('Sanitation Data'!$D$10,0,10*ROW('Sanitation Data'!D106)),NA())</f>
        <v>#N/A</v>
      </c>
      <c r="Y112" s="526" t="e">
        <f ca="1">+IF(AND(ISNUMBER(OFFSET('Sanitation Data'!$D$11,0,10*ROW('Sanitation Data'!D106))),'Data Summary'!CN112="Yes"),OFFSET('Sanitation Data'!$D$11,0,10*ROW('Sanitation Data'!D106)),NA())</f>
        <v>#N/A</v>
      </c>
      <c r="Z112" s="526" t="e">
        <f ca="1">+IF(AND(ISNUMBER(OFFSET('Sanitation Data'!$D$12,0,10*ROW('Sanitation Data'!D106))),'Data Summary'!CO112="Yes"),OFFSET('Sanitation Data'!$D$12,0,10*ROW('Sanitation Data'!D106)),NA())</f>
        <v>#N/A</v>
      </c>
      <c r="AA112" s="526" t="e">
        <f ca="1">+IF(AND(ISNUMBER(OFFSET('Sanitation Data'!$E$4,0,10*ROW('Sanitation Data'!E106))),'Data Summary'!CP112="Yes"),100-OFFSET('Sanitation Data'!$E$4,0,10*ROW('Sanitation Data'!E106)),NA())</f>
        <v>#N/A</v>
      </c>
      <c r="AB112" s="526" t="e">
        <f ca="1">+IF(AND(ISNUMBER(OFFSET('Sanitation Data'!$E$6,0,10*ROW('Sanitation Data'!E106))),'Data Summary'!CQ112="Yes"),OFFSET('Sanitation Data'!$E$6,0,10*ROW('Sanitation Data'!E106)),NA())</f>
        <v>#N/A</v>
      </c>
      <c r="AC112" s="526" t="e">
        <f ca="1">+IF(AND(ISNUMBER(OFFSET('Sanitation Data'!$E$10,0,10*ROW('Sanitation Data'!E106))),'Data Summary'!CR112="Yes"),OFFSET('Sanitation Data'!$E$10,0,10*ROW('Sanitation Data'!E106)),NA())</f>
        <v>#N/A</v>
      </c>
      <c r="AD112" s="526" t="e">
        <f ca="1">+IF(AND(ISNUMBER(OFFSET('Sanitation Data'!$E$11,0,10*ROW('Sanitation Data'!E106))),'Data Summary'!CS112="Yes"),OFFSET('Sanitation Data'!$E$11,0,10*ROW('Sanitation Data'!E106)),NA())</f>
        <v>#N/A</v>
      </c>
      <c r="AE112" s="526" t="e">
        <f ca="1">+IF(AND(ISNUMBER(OFFSET('Sanitation Data'!$E$12,0,10*ROW('Sanitation Data'!E106))),'Data Summary'!CT112="Yes"),OFFSET('Sanitation Data'!$E$12,0,10*ROW('Sanitation Data'!E106)),NA())</f>
        <v>#N/A</v>
      </c>
      <c r="AF112" s="526" t="e">
        <f ca="1">+IF(AND(ISNUMBER(OFFSET('Sanitation Data'!$F$4,0,10*ROW('Sanitation Data'!F106))),'Data Summary'!CU112="Yes"),100-OFFSET('Sanitation Data'!$F$4,0,10*ROW('Sanitation Data'!F106)),NA())</f>
        <v>#N/A</v>
      </c>
      <c r="AG112" s="526" t="e">
        <f ca="1">+IF(AND(ISNUMBER(OFFSET('Sanitation Data'!$F$6,0,10*ROW('Sanitation Data'!F106))),'Data Summary'!CV112="Yes"),OFFSET('Sanitation Data'!$F$6,0,10*ROW('Sanitation Data'!F106)),NA())</f>
        <v>#N/A</v>
      </c>
      <c r="AH112" s="526" t="e">
        <f ca="1">+IF(AND(ISNUMBER(OFFSET('Sanitation Data'!$F$10,0,10*ROW('Sanitation Data'!F106))),'Data Summary'!CW112="Yes"),OFFSET('Sanitation Data'!$F$10,0,10*ROW('Sanitation Data'!F106)),NA())</f>
        <v>#N/A</v>
      </c>
      <c r="AI112" s="526" t="e">
        <f ca="1">+IF(AND(ISNUMBER(OFFSET('Sanitation Data'!$F$11,0,10*ROW('Sanitation Data'!F106))),'Data Summary'!CX112="Yes"),OFFSET('Sanitation Data'!$F$11,0,10*ROW('Sanitation Data'!F106)),NA())</f>
        <v>#N/A</v>
      </c>
      <c r="AJ112" s="526" t="e">
        <f ca="1">+IF(AND(ISNUMBER(OFFSET('Sanitation Data'!$F$12,0,10*ROW('Sanitation Data'!F106))),'Data Summary'!CY112="Yes"),OFFSET('Sanitation Data'!$F$12,0,10*ROW('Sanitation Data'!F106)),NA())</f>
        <v>#N/A</v>
      </c>
      <c r="AK112" s="526" t="e">
        <f ca="1">+IF(AND(ISNUMBER(OFFSET('Sanitation Data'!$G$4,0,10*ROW('Sanitation Data'!G106))),'Data Summary'!CZ112="Yes"),100-OFFSET('Sanitation Data'!$G$4,0,10*ROW('Sanitation Data'!G106)),NA())</f>
        <v>#N/A</v>
      </c>
      <c r="AL112" s="526" t="e">
        <f ca="1">+IF(AND(ISNUMBER(OFFSET('Sanitation Data'!$G$6,0,10*ROW('Sanitation Data'!G106))),'Data Summary'!DA112="Yes"),OFFSET('Sanitation Data'!$G$6,0,10*ROW('Sanitation Data'!G106)),NA())</f>
        <v>#N/A</v>
      </c>
      <c r="AM112" s="526" t="e">
        <f ca="1">+IF(AND(ISNUMBER(OFFSET('Sanitation Data'!$G$10,0,10*ROW('Sanitation Data'!G106))),'Data Summary'!DB112="Yes"),OFFSET('Sanitation Data'!$G$10,0,10*ROW('Sanitation Data'!G106)),NA())</f>
        <v>#N/A</v>
      </c>
      <c r="AN112" s="526" t="e">
        <f ca="1">+IF(AND(ISNUMBER(OFFSET('Sanitation Data'!$G$11,0,10*ROW('Sanitation Data'!G106))),'Data Summary'!DC112="Yes"),OFFSET('Sanitation Data'!$G$11,0,10*ROW('Sanitation Data'!G106)),NA())</f>
        <v>#N/A</v>
      </c>
      <c r="AO112" s="526" t="e">
        <f ca="1">+IF(AND(ISNUMBER(OFFSET('Sanitation Data'!$G$12,0,10*ROW('Sanitation Data'!G106))),'Data Summary'!DD112="Yes"),OFFSET('Sanitation Data'!$G$12,0,10*ROW('Sanitation Data'!G106)),NA())</f>
        <v>#N/A</v>
      </c>
      <c r="AP112" s="526" t="e">
        <f ca="1">+IF(AND(ISNUMBER(OFFSET('Sanitation Data'!$H$4,0,10*ROW('Sanitation Data'!H106))),'Data Summary'!DE112="Yes"),100-OFFSET('Sanitation Data'!$H$4,0,10*ROW('Sanitation Data'!H106)),NA())</f>
        <v>#N/A</v>
      </c>
      <c r="AQ112" s="526" t="e">
        <f ca="1">+IF(AND(ISNUMBER(OFFSET('Sanitation Data'!$H$6,0,10*ROW('Sanitation Data'!H106))),'Data Summary'!DF112="Yes"),OFFSET('Sanitation Data'!$H$6,0,10*ROW('Sanitation Data'!H106)),NA())</f>
        <v>#N/A</v>
      </c>
      <c r="AR112" s="526" t="e">
        <f ca="1">+IF(AND(ISNUMBER(OFFSET('Sanitation Data'!$H$10,0,10*ROW('Sanitation Data'!H106))),'Data Summary'!DG112="Yes"),OFFSET('Sanitation Data'!$H$10,0,10*ROW('Sanitation Data'!H106)),NA())</f>
        <v>#N/A</v>
      </c>
      <c r="AS112" s="526" t="e">
        <f ca="1">+IF(AND(ISNUMBER(OFFSET('Sanitation Data'!$H$11,0,10*ROW('Sanitation Data'!H106))),'Data Summary'!DH112="Yes"),OFFSET('Sanitation Data'!$H$11,0,10*ROW('Sanitation Data'!H106)),NA())</f>
        <v>#N/A</v>
      </c>
      <c r="AT112" s="526" t="e">
        <f ca="1">+IF(AND(ISNUMBER(OFFSET('Sanitation Data'!$H$12,0,10*ROW('Sanitation Data'!H106))),'Data Summary'!DI112="Yes"),OFFSET('Sanitation Data'!$H$12,0,10*ROW('Sanitation Data'!H106)),NA())</f>
        <v>#N/A</v>
      </c>
      <c r="AU112" s="526" t="e">
        <f ca="1">+IF(AND(ISNUMBER(OFFSET('Sanitation Data'!$I$4,0,10*ROW('Sanitation Data'!I106))),'Data Summary'!DJ112="Yes"),100-OFFSET('Sanitation Data'!$I$4,0,10*ROW('Sanitation Data'!I106)),NA())</f>
        <v>#N/A</v>
      </c>
      <c r="AV112" s="526" t="e">
        <f ca="1">+IF(AND(ISNUMBER(OFFSET('Sanitation Data'!$I$6,0,10*ROW('Sanitation Data'!I106))),'Data Summary'!DK112="Yes"),OFFSET('Sanitation Data'!$I$6,0,10*ROW('Sanitation Data'!I106)),NA())</f>
        <v>#N/A</v>
      </c>
      <c r="AW112" s="526" t="e">
        <f ca="1">+IF(AND(ISNUMBER(OFFSET('Sanitation Data'!$I$10,0,10*ROW('Sanitation Data'!I106))),'Data Summary'!DL112="Yes"),OFFSET('Sanitation Data'!$I$10,0,10*ROW('Sanitation Data'!I106)),NA())</f>
        <v>#N/A</v>
      </c>
      <c r="AX112" s="526" t="e">
        <f ca="1">+IF(AND(ISNUMBER(OFFSET('Sanitation Data'!$I$11,0,10*ROW('Sanitation Data'!I106))),'Data Summary'!DM112="Yes"),OFFSET('Sanitation Data'!$I$11,0,10*ROW('Sanitation Data'!I106)),NA())</f>
        <v>#N/A</v>
      </c>
      <c r="AY112" s="526" t="e">
        <f ca="1">+IF(AND(ISNUMBER(OFFSET('Sanitation Data'!$I$12,0,10*ROW('Sanitation Data'!I106))),'Data Summary'!DN112="Yes"),OFFSET('Sanitation Data'!$I$12,0,10*ROW('Sanitation Data'!I106)),NA())</f>
        <v>#N/A</v>
      </c>
      <c r="AZ112" s="527" t="e">
        <f ca="1">+IF(AND(ISNUMBER(OFFSET('Hygiene Data'!$D$5,0,10*ROW('Hygiene Data'!D106))),'Data Summary'!DO112="Yes"),OFFSET('Hygiene Data'!$D$5,0,10*ROW('Hygiene Data'!D106)),NA())</f>
        <v>#N/A</v>
      </c>
      <c r="BA112" s="527" t="e">
        <f ca="1">+IF(AND(ISNUMBER(OFFSET('Hygiene Data'!$D$7,0,10*ROW('Hygiene Data'!D106))),'Data Summary'!DP112="Yes"),OFFSET('Hygiene Data'!$D$7,0,10*ROW('Hygiene Data'!D106)),NA())</f>
        <v>#N/A</v>
      </c>
      <c r="BB112" s="527" t="e">
        <f ca="1">+IF(AND(ISNUMBER(OFFSET('Hygiene Data'!$D$9,0,10*ROW('Hygiene Data'!D106))),'Data Summary'!DQ112="Yes"),OFFSET('Hygiene Data'!$D$9,0,10*ROW('Hygiene Data'!D106)),NA())</f>
        <v>#N/A</v>
      </c>
      <c r="BC112" s="527" t="e">
        <f ca="1">+IF(AND(ISNUMBER(OFFSET('Hygiene Data'!$E$5,0,10*ROW('Hygiene Data'!E106))),'Data Summary'!DR112="Yes"),OFFSET('Hygiene Data'!$E$5,0,10*ROW('Hygiene Data'!E106)),NA())</f>
        <v>#N/A</v>
      </c>
      <c r="BD112" s="527" t="e">
        <f ca="1">+IF(AND(ISNUMBER(OFFSET('Hygiene Data'!$E$7,0,10*ROW('Hygiene Data'!E106))),'Data Summary'!DS112="Yes"),OFFSET('Hygiene Data'!$E$7,0,10*ROW('Hygiene Data'!E106)),NA())</f>
        <v>#N/A</v>
      </c>
      <c r="BE112" s="527" t="e">
        <f ca="1">+IF(AND(ISNUMBER(OFFSET('Hygiene Data'!$E$9,0,10*ROW('Hygiene Data'!E106))),'Data Summary'!DT112="Yes"),OFFSET('Hygiene Data'!$E$9,0,10*ROW('Hygiene Data'!E106)),NA())</f>
        <v>#N/A</v>
      </c>
      <c r="BF112" s="527" t="e">
        <f ca="1">+IF(AND(ISNUMBER(OFFSET('Hygiene Data'!$F$5,0,10*ROW('Hygiene Data'!F106))),'Data Summary'!DU112="Yes"),OFFSET('Hygiene Data'!$F$5,0,10*ROW('Hygiene Data'!F106)),NA())</f>
        <v>#N/A</v>
      </c>
      <c r="BG112" s="527" t="e">
        <f ca="1">+IF(AND(ISNUMBER(OFFSET('Hygiene Data'!$F$7,0,10*ROW('Hygiene Data'!F106))),'Data Summary'!DV112="Yes"),OFFSET('Hygiene Data'!$F$7,0,10*ROW('Hygiene Data'!F106)),NA())</f>
        <v>#N/A</v>
      </c>
      <c r="BH112" s="527" t="e">
        <f ca="1">+IF(AND(ISNUMBER(OFFSET('Hygiene Data'!$F$9,0,10*ROW('Hygiene Data'!F106))),'Data Summary'!DW112="Yes"),OFFSET('Hygiene Data'!$F$9,0,10*ROW('Hygiene Data'!F106)),NA())</f>
        <v>#N/A</v>
      </c>
      <c r="BI112" s="527" t="e">
        <f ca="1">+IF(AND(ISNUMBER(OFFSET('Hygiene Data'!$G$5,0,10*ROW('Hygiene Data'!G106))),'Data Summary'!DX112="Yes"),OFFSET('Hygiene Data'!$G$5,0,10*ROW('Hygiene Data'!G106)),NA())</f>
        <v>#N/A</v>
      </c>
      <c r="BJ112" s="527" t="e">
        <f ca="1">+IF(AND(ISNUMBER(OFFSET('Hygiene Data'!$G$7,0,10*ROW('Hygiene Data'!G106))),'Data Summary'!DY112="Yes"),OFFSET('Hygiene Data'!$G$7,0,10*ROW('Hygiene Data'!G106)),NA())</f>
        <v>#N/A</v>
      </c>
      <c r="BK112" s="527" t="e">
        <f ca="1">+IF(AND(ISNUMBER(OFFSET('Hygiene Data'!$G$9,0,10*ROW('Hygiene Data'!G106))),'Data Summary'!DZ112="Yes"),OFFSET('Hygiene Data'!$G$9,0,10*ROW('Hygiene Data'!G106)),NA())</f>
        <v>#N/A</v>
      </c>
      <c r="BL112" s="527" t="e">
        <f ca="1">+IF(AND(ISNUMBER(OFFSET('Hygiene Data'!$H$5,0,10*ROW('Hygiene Data'!H106))),'Data Summary'!EA112="Yes"),OFFSET('Hygiene Data'!$H$5,0,10*ROW('Hygiene Data'!H106)),NA())</f>
        <v>#N/A</v>
      </c>
      <c r="BM112" s="527" t="e">
        <f ca="1">+IF(AND(ISNUMBER(OFFSET('Hygiene Data'!$H$7,0,10*ROW('Hygiene Data'!H106))),'Data Summary'!EB112="Yes"),OFFSET('Hygiene Data'!$H$7,0,10*ROW('Hygiene Data'!H106)),NA())</f>
        <v>#N/A</v>
      </c>
      <c r="BN112" s="527" t="e">
        <f ca="1">+IF(AND(ISNUMBER(OFFSET('Hygiene Data'!$H$9,0,10*ROW('Hygiene Data'!H106))),'Data Summary'!EC112="Yes"),OFFSET('Hygiene Data'!$H$9,0,10*ROW('Hygiene Data'!H106)),NA())</f>
        <v>#N/A</v>
      </c>
      <c r="BO112" s="527" t="e">
        <f ca="1">+IF(AND(ISNUMBER(OFFSET('Hygiene Data'!$I$5,0,10*ROW('Hygiene Data'!I106))),'Data Summary'!ED112="Yes"),OFFSET('Hygiene Data'!$I$5,0,10*ROW('Hygiene Data'!I106)),NA())</f>
        <v>#N/A</v>
      </c>
      <c r="BP112" s="527" t="e">
        <f ca="1">+IF(AND(ISNUMBER(OFFSET('Hygiene Data'!$I$7,0,10*ROW('Hygiene Data'!I106))),'Data Summary'!EE112="Yes"),OFFSET('Hygiene Data'!$I$7,0,10*ROW('Hygiene Data'!I106)),NA())</f>
        <v>#N/A</v>
      </c>
      <c r="BQ112" s="527" t="e">
        <f ca="1">+IF(AND(ISNUMBER(OFFSET('Hygiene Data'!$I$9,0,10*ROW('Hygiene Data'!I106))),'Data Summary'!EF112="Yes"),OFFSET('Hygiene Data'!$I$9,0,10*ROW('Hygiene Data'!I106)),NA())</f>
        <v>#N/A</v>
      </c>
    </row>
    <row r="113" spans="1:69" x14ac:dyDescent="0.25">
      <c r="A113" s="523" t="e">
        <f ca="1">+RIGHT('Data Summary'!A113,LEN('Data Summary'!A113)-9)</f>
        <v>#VALUE!</v>
      </c>
      <c r="B113" s="497" t="str">
        <f ca="1">+IF(ISTEXT('Data Summary'!B113),'Data Summary'!B113,"")</f>
        <v/>
      </c>
      <c r="C113" s="524" t="e">
        <f ca="1">+VALUE('Data Summary'!C113)</f>
        <v>#VALUE!</v>
      </c>
      <c r="D113" s="525" t="e">
        <f ca="1">+IF(AND(ISNUMBER(OFFSET('Water Data'!$D$4,0,10*ROW('Water Data'!D107))),'Data Summary'!BS113="Yes"),100-OFFSET('Water Data'!$D$4,0,10*ROW('Water Data'!D107)),NA())</f>
        <v>#N/A</v>
      </c>
      <c r="E113" s="525" t="e">
        <f ca="1">+IF(AND(ISNUMBER(OFFSET('Water Data'!$D$6,0,10*ROW('Water Data'!D107))),'Data Summary'!BT113="Yes"),OFFSET('Water Data'!$D$6,0,10*ROW('Water Data'!D107)),NA())</f>
        <v>#N/A</v>
      </c>
      <c r="F113" s="525" t="e">
        <f ca="1">+IF(AND(ISNUMBER(OFFSET('Water Data'!$D$9,0,10*ROW('Water Data'!D107))),'Data Summary'!BU113="Yes"),OFFSET('Water Data'!$D$9,0,10*ROW('Water Data'!D107)),NA())</f>
        <v>#N/A</v>
      </c>
      <c r="G113" s="525" t="e">
        <f ca="1">+IF(AND(ISNUMBER(OFFSET('Water Data'!$E$4,0,10*ROW('Water Data'!E107))),'Data Summary'!BV113="Yes"),100-OFFSET('Water Data'!$E$4,0,10*ROW('Water Data'!E107)),NA())</f>
        <v>#N/A</v>
      </c>
      <c r="H113" s="525" t="e">
        <f ca="1">+IF(AND(ISNUMBER(OFFSET('Water Data'!$E$6,0,10*ROW('Water Data'!E107))),'Data Summary'!BW113="Yes"),OFFSET('Water Data'!$E$6,0,10*ROW('Water Data'!E107)),NA())</f>
        <v>#N/A</v>
      </c>
      <c r="I113" s="525" t="e">
        <f ca="1">+IF(AND(ISNUMBER(OFFSET('Water Data'!$E$9,0,10*ROW('Water Data'!E107))),'Data Summary'!BX113="Yes"),OFFSET('Water Data'!$E$9,0,10*ROW('Water Data'!E107)),NA())</f>
        <v>#N/A</v>
      </c>
      <c r="J113" s="525" t="e">
        <f ca="1">+IF(AND(ISNUMBER(OFFSET('Water Data'!$F$4,0,10*ROW('Water Data'!F107))),'Data Summary'!BY113="Yes"),100-OFFSET('Water Data'!$F$4,0,10*ROW('Water Data'!F107)),NA())</f>
        <v>#N/A</v>
      </c>
      <c r="K113" s="525" t="e">
        <f ca="1">+IF(AND(ISNUMBER(OFFSET('Water Data'!$F$6,0,10*ROW('Water Data'!F107))),'Data Summary'!BZ113="Yes"),OFFSET('Water Data'!$F$6,0,10*ROW('Water Data'!F107)),NA())</f>
        <v>#N/A</v>
      </c>
      <c r="L113" s="525" t="e">
        <f ca="1">+IF(AND(ISNUMBER(OFFSET('Water Data'!$F$9,0,10*ROW('Water Data'!F107))),'Data Summary'!CA113="Yes"),OFFSET('Water Data'!$F$9,0,10*ROW('Water Data'!F107)),NA())</f>
        <v>#N/A</v>
      </c>
      <c r="M113" s="525" t="e">
        <f ca="1">+IF(AND(ISNUMBER(OFFSET('Water Data'!$G$4,0,10*ROW('Water Data'!G107))),'Data Summary'!CB113="Yes"),100-OFFSET('Water Data'!$G$4,0,10*ROW('Water Data'!G107)),NA())</f>
        <v>#N/A</v>
      </c>
      <c r="N113" s="525" t="e">
        <f ca="1">+IF(AND(ISNUMBER(OFFSET('Water Data'!$G$6,0,10*ROW('Water Data'!G107))),'Data Summary'!CC113="Yes"),OFFSET('Water Data'!$G$6,0,10*ROW('Water Data'!G107)),NA())</f>
        <v>#N/A</v>
      </c>
      <c r="O113" s="525" t="e">
        <f ca="1">+IF(AND(ISNUMBER(OFFSET('Water Data'!$G$9,0,10*ROW('Water Data'!G107))),'Data Summary'!CD113="Yes"),OFFSET('Water Data'!$G$9,0,10*ROW('Water Data'!G107)),NA())</f>
        <v>#N/A</v>
      </c>
      <c r="P113" s="525" t="e">
        <f ca="1">+IF(AND(ISNUMBER(OFFSET('Water Data'!$H$4,0,10*ROW('Water Data'!H107))),'Data Summary'!CE113="Yes"),100-OFFSET('Water Data'!$H$4,0,10*ROW('Water Data'!H107)),NA())</f>
        <v>#N/A</v>
      </c>
      <c r="Q113" s="525" t="e">
        <f ca="1">+IF(AND(ISNUMBER(OFFSET('Water Data'!$H$6,0,10*ROW('Water Data'!H107))),'Data Summary'!CF113="Yes"),OFFSET('Water Data'!$H$6,0,10*ROW('Water Data'!H107)),NA())</f>
        <v>#N/A</v>
      </c>
      <c r="R113" s="525" t="e">
        <f ca="1">+IF(AND(ISNUMBER(OFFSET('Water Data'!$H$9,0,10*ROW('Water Data'!H107))),'Data Summary'!CG113="Yes"),OFFSET('Water Data'!$H$9,0,10*ROW('Water Data'!H107)),NA())</f>
        <v>#N/A</v>
      </c>
      <c r="S113" s="525" t="e">
        <f ca="1">+IF(AND(ISNUMBER(OFFSET('Water Data'!$I$4,0,10*ROW('Water Data'!I107))),'Data Summary'!CH113="Yes"),100-OFFSET('Water Data'!$I$4,0,10*ROW('Water Data'!I107)),NA())</f>
        <v>#N/A</v>
      </c>
      <c r="T113" s="525" t="e">
        <f ca="1">+IF(AND(ISNUMBER(OFFSET('Water Data'!$I$6,0,10*ROW('Water Data'!I107))),'Data Summary'!CI113="Yes"),OFFSET('Water Data'!$I$6,0,10*ROW('Water Data'!I107)),NA())</f>
        <v>#N/A</v>
      </c>
      <c r="U113" s="525" t="e">
        <f ca="1">+IF(AND(ISNUMBER(OFFSET('Water Data'!$I$9,0,10*ROW('Water Data'!I107))),'Data Summary'!CJ113="Yes"),OFFSET('Water Data'!$I$9,0,10*ROW('Water Data'!I107)),NA())</f>
        <v>#N/A</v>
      </c>
      <c r="V113" s="526" t="e">
        <f ca="1">+IF(AND(ISNUMBER(OFFSET('Sanitation Data'!$D$4,0,10*ROW('Sanitation Data'!D107))),'Data Summary'!CK113="Yes"),100-OFFSET('Sanitation Data'!$D$4,0,10*ROW('Sanitation Data'!D107)),NA())</f>
        <v>#N/A</v>
      </c>
      <c r="W113" s="526" t="e">
        <f ca="1">+IF(AND(ISNUMBER(OFFSET('Sanitation Data'!$D$6,0,10*ROW('Sanitation Data'!D107))),'Data Summary'!CL113="Yes"),OFFSET('Sanitation Data'!$D$6,0,10*ROW('Sanitation Data'!D107)),NA())</f>
        <v>#N/A</v>
      </c>
      <c r="X113" s="526" t="e">
        <f ca="1">+IF(AND(ISNUMBER(OFFSET('Sanitation Data'!$D$10,0,10*ROW('Sanitation Data'!D107))),'Data Summary'!CM113="Yes"),OFFSET('Sanitation Data'!$D$10,0,10*ROW('Sanitation Data'!D107)),NA())</f>
        <v>#N/A</v>
      </c>
      <c r="Y113" s="526" t="e">
        <f ca="1">+IF(AND(ISNUMBER(OFFSET('Sanitation Data'!$D$11,0,10*ROW('Sanitation Data'!D107))),'Data Summary'!CN113="Yes"),OFFSET('Sanitation Data'!$D$11,0,10*ROW('Sanitation Data'!D107)),NA())</f>
        <v>#N/A</v>
      </c>
      <c r="Z113" s="526" t="e">
        <f ca="1">+IF(AND(ISNUMBER(OFFSET('Sanitation Data'!$D$12,0,10*ROW('Sanitation Data'!D107))),'Data Summary'!CO113="Yes"),OFFSET('Sanitation Data'!$D$12,0,10*ROW('Sanitation Data'!D107)),NA())</f>
        <v>#N/A</v>
      </c>
      <c r="AA113" s="526" t="e">
        <f ca="1">+IF(AND(ISNUMBER(OFFSET('Sanitation Data'!$E$4,0,10*ROW('Sanitation Data'!E107))),'Data Summary'!CP113="Yes"),100-OFFSET('Sanitation Data'!$E$4,0,10*ROW('Sanitation Data'!E107)),NA())</f>
        <v>#N/A</v>
      </c>
      <c r="AB113" s="526" t="e">
        <f ca="1">+IF(AND(ISNUMBER(OFFSET('Sanitation Data'!$E$6,0,10*ROW('Sanitation Data'!E107))),'Data Summary'!CQ113="Yes"),OFFSET('Sanitation Data'!$E$6,0,10*ROW('Sanitation Data'!E107)),NA())</f>
        <v>#N/A</v>
      </c>
      <c r="AC113" s="526" t="e">
        <f ca="1">+IF(AND(ISNUMBER(OFFSET('Sanitation Data'!$E$10,0,10*ROW('Sanitation Data'!E107))),'Data Summary'!CR113="Yes"),OFFSET('Sanitation Data'!$E$10,0,10*ROW('Sanitation Data'!E107)),NA())</f>
        <v>#N/A</v>
      </c>
      <c r="AD113" s="526" t="e">
        <f ca="1">+IF(AND(ISNUMBER(OFFSET('Sanitation Data'!$E$11,0,10*ROW('Sanitation Data'!E107))),'Data Summary'!CS113="Yes"),OFFSET('Sanitation Data'!$E$11,0,10*ROW('Sanitation Data'!E107)),NA())</f>
        <v>#N/A</v>
      </c>
      <c r="AE113" s="526" t="e">
        <f ca="1">+IF(AND(ISNUMBER(OFFSET('Sanitation Data'!$E$12,0,10*ROW('Sanitation Data'!E107))),'Data Summary'!CT113="Yes"),OFFSET('Sanitation Data'!$E$12,0,10*ROW('Sanitation Data'!E107)),NA())</f>
        <v>#N/A</v>
      </c>
      <c r="AF113" s="526" t="e">
        <f ca="1">+IF(AND(ISNUMBER(OFFSET('Sanitation Data'!$F$4,0,10*ROW('Sanitation Data'!F107))),'Data Summary'!CU113="Yes"),100-OFFSET('Sanitation Data'!$F$4,0,10*ROW('Sanitation Data'!F107)),NA())</f>
        <v>#N/A</v>
      </c>
      <c r="AG113" s="526" t="e">
        <f ca="1">+IF(AND(ISNUMBER(OFFSET('Sanitation Data'!$F$6,0,10*ROW('Sanitation Data'!F107))),'Data Summary'!CV113="Yes"),OFFSET('Sanitation Data'!$F$6,0,10*ROW('Sanitation Data'!F107)),NA())</f>
        <v>#N/A</v>
      </c>
      <c r="AH113" s="526" t="e">
        <f ca="1">+IF(AND(ISNUMBER(OFFSET('Sanitation Data'!$F$10,0,10*ROW('Sanitation Data'!F107))),'Data Summary'!CW113="Yes"),OFFSET('Sanitation Data'!$F$10,0,10*ROW('Sanitation Data'!F107)),NA())</f>
        <v>#N/A</v>
      </c>
      <c r="AI113" s="526" t="e">
        <f ca="1">+IF(AND(ISNUMBER(OFFSET('Sanitation Data'!$F$11,0,10*ROW('Sanitation Data'!F107))),'Data Summary'!CX113="Yes"),OFFSET('Sanitation Data'!$F$11,0,10*ROW('Sanitation Data'!F107)),NA())</f>
        <v>#N/A</v>
      </c>
      <c r="AJ113" s="526" t="e">
        <f ca="1">+IF(AND(ISNUMBER(OFFSET('Sanitation Data'!$F$12,0,10*ROW('Sanitation Data'!F107))),'Data Summary'!CY113="Yes"),OFFSET('Sanitation Data'!$F$12,0,10*ROW('Sanitation Data'!F107)),NA())</f>
        <v>#N/A</v>
      </c>
      <c r="AK113" s="526" t="e">
        <f ca="1">+IF(AND(ISNUMBER(OFFSET('Sanitation Data'!$G$4,0,10*ROW('Sanitation Data'!G107))),'Data Summary'!CZ113="Yes"),100-OFFSET('Sanitation Data'!$G$4,0,10*ROW('Sanitation Data'!G107)),NA())</f>
        <v>#N/A</v>
      </c>
      <c r="AL113" s="526" t="e">
        <f ca="1">+IF(AND(ISNUMBER(OFFSET('Sanitation Data'!$G$6,0,10*ROW('Sanitation Data'!G107))),'Data Summary'!DA113="Yes"),OFFSET('Sanitation Data'!$G$6,0,10*ROW('Sanitation Data'!G107)),NA())</f>
        <v>#N/A</v>
      </c>
      <c r="AM113" s="526" t="e">
        <f ca="1">+IF(AND(ISNUMBER(OFFSET('Sanitation Data'!$G$10,0,10*ROW('Sanitation Data'!G107))),'Data Summary'!DB113="Yes"),OFFSET('Sanitation Data'!$G$10,0,10*ROW('Sanitation Data'!G107)),NA())</f>
        <v>#N/A</v>
      </c>
      <c r="AN113" s="526" t="e">
        <f ca="1">+IF(AND(ISNUMBER(OFFSET('Sanitation Data'!$G$11,0,10*ROW('Sanitation Data'!G107))),'Data Summary'!DC113="Yes"),OFFSET('Sanitation Data'!$G$11,0,10*ROW('Sanitation Data'!G107)),NA())</f>
        <v>#N/A</v>
      </c>
      <c r="AO113" s="526" t="e">
        <f ca="1">+IF(AND(ISNUMBER(OFFSET('Sanitation Data'!$G$12,0,10*ROW('Sanitation Data'!G107))),'Data Summary'!DD113="Yes"),OFFSET('Sanitation Data'!$G$12,0,10*ROW('Sanitation Data'!G107)),NA())</f>
        <v>#N/A</v>
      </c>
      <c r="AP113" s="526" t="e">
        <f ca="1">+IF(AND(ISNUMBER(OFFSET('Sanitation Data'!$H$4,0,10*ROW('Sanitation Data'!H107))),'Data Summary'!DE113="Yes"),100-OFFSET('Sanitation Data'!$H$4,0,10*ROW('Sanitation Data'!H107)),NA())</f>
        <v>#N/A</v>
      </c>
      <c r="AQ113" s="526" t="e">
        <f ca="1">+IF(AND(ISNUMBER(OFFSET('Sanitation Data'!$H$6,0,10*ROW('Sanitation Data'!H107))),'Data Summary'!DF113="Yes"),OFFSET('Sanitation Data'!$H$6,0,10*ROW('Sanitation Data'!H107)),NA())</f>
        <v>#N/A</v>
      </c>
      <c r="AR113" s="526" t="e">
        <f ca="1">+IF(AND(ISNUMBER(OFFSET('Sanitation Data'!$H$10,0,10*ROW('Sanitation Data'!H107))),'Data Summary'!DG113="Yes"),OFFSET('Sanitation Data'!$H$10,0,10*ROW('Sanitation Data'!H107)),NA())</f>
        <v>#N/A</v>
      </c>
      <c r="AS113" s="526" t="e">
        <f ca="1">+IF(AND(ISNUMBER(OFFSET('Sanitation Data'!$H$11,0,10*ROW('Sanitation Data'!H107))),'Data Summary'!DH113="Yes"),OFFSET('Sanitation Data'!$H$11,0,10*ROW('Sanitation Data'!H107)),NA())</f>
        <v>#N/A</v>
      </c>
      <c r="AT113" s="526" t="e">
        <f ca="1">+IF(AND(ISNUMBER(OFFSET('Sanitation Data'!$H$12,0,10*ROW('Sanitation Data'!H107))),'Data Summary'!DI113="Yes"),OFFSET('Sanitation Data'!$H$12,0,10*ROW('Sanitation Data'!H107)),NA())</f>
        <v>#N/A</v>
      </c>
      <c r="AU113" s="526" t="e">
        <f ca="1">+IF(AND(ISNUMBER(OFFSET('Sanitation Data'!$I$4,0,10*ROW('Sanitation Data'!I107))),'Data Summary'!DJ113="Yes"),100-OFFSET('Sanitation Data'!$I$4,0,10*ROW('Sanitation Data'!I107)),NA())</f>
        <v>#N/A</v>
      </c>
      <c r="AV113" s="526" t="e">
        <f ca="1">+IF(AND(ISNUMBER(OFFSET('Sanitation Data'!$I$6,0,10*ROW('Sanitation Data'!I107))),'Data Summary'!DK113="Yes"),OFFSET('Sanitation Data'!$I$6,0,10*ROW('Sanitation Data'!I107)),NA())</f>
        <v>#N/A</v>
      </c>
      <c r="AW113" s="526" t="e">
        <f ca="1">+IF(AND(ISNUMBER(OFFSET('Sanitation Data'!$I$10,0,10*ROW('Sanitation Data'!I107))),'Data Summary'!DL113="Yes"),OFFSET('Sanitation Data'!$I$10,0,10*ROW('Sanitation Data'!I107)),NA())</f>
        <v>#N/A</v>
      </c>
      <c r="AX113" s="526" t="e">
        <f ca="1">+IF(AND(ISNUMBER(OFFSET('Sanitation Data'!$I$11,0,10*ROW('Sanitation Data'!I107))),'Data Summary'!DM113="Yes"),OFFSET('Sanitation Data'!$I$11,0,10*ROW('Sanitation Data'!I107)),NA())</f>
        <v>#N/A</v>
      </c>
      <c r="AY113" s="526" t="e">
        <f ca="1">+IF(AND(ISNUMBER(OFFSET('Sanitation Data'!$I$12,0,10*ROW('Sanitation Data'!I107))),'Data Summary'!DN113="Yes"),OFFSET('Sanitation Data'!$I$12,0,10*ROW('Sanitation Data'!I107)),NA())</f>
        <v>#N/A</v>
      </c>
      <c r="AZ113" s="527" t="e">
        <f ca="1">+IF(AND(ISNUMBER(OFFSET('Hygiene Data'!$D$5,0,10*ROW('Hygiene Data'!D107))),'Data Summary'!DO113="Yes"),OFFSET('Hygiene Data'!$D$5,0,10*ROW('Hygiene Data'!D107)),NA())</f>
        <v>#N/A</v>
      </c>
      <c r="BA113" s="527" t="e">
        <f ca="1">+IF(AND(ISNUMBER(OFFSET('Hygiene Data'!$D$7,0,10*ROW('Hygiene Data'!D107))),'Data Summary'!DP113="Yes"),OFFSET('Hygiene Data'!$D$7,0,10*ROW('Hygiene Data'!D107)),NA())</f>
        <v>#N/A</v>
      </c>
      <c r="BB113" s="527" t="e">
        <f ca="1">+IF(AND(ISNUMBER(OFFSET('Hygiene Data'!$D$9,0,10*ROW('Hygiene Data'!D107))),'Data Summary'!DQ113="Yes"),OFFSET('Hygiene Data'!$D$9,0,10*ROW('Hygiene Data'!D107)),NA())</f>
        <v>#N/A</v>
      </c>
      <c r="BC113" s="527" t="e">
        <f ca="1">+IF(AND(ISNUMBER(OFFSET('Hygiene Data'!$E$5,0,10*ROW('Hygiene Data'!E107))),'Data Summary'!DR113="Yes"),OFFSET('Hygiene Data'!$E$5,0,10*ROW('Hygiene Data'!E107)),NA())</f>
        <v>#N/A</v>
      </c>
      <c r="BD113" s="527" t="e">
        <f ca="1">+IF(AND(ISNUMBER(OFFSET('Hygiene Data'!$E$7,0,10*ROW('Hygiene Data'!E107))),'Data Summary'!DS113="Yes"),OFFSET('Hygiene Data'!$E$7,0,10*ROW('Hygiene Data'!E107)),NA())</f>
        <v>#N/A</v>
      </c>
      <c r="BE113" s="527" t="e">
        <f ca="1">+IF(AND(ISNUMBER(OFFSET('Hygiene Data'!$E$9,0,10*ROW('Hygiene Data'!E107))),'Data Summary'!DT113="Yes"),OFFSET('Hygiene Data'!$E$9,0,10*ROW('Hygiene Data'!E107)),NA())</f>
        <v>#N/A</v>
      </c>
      <c r="BF113" s="527" t="e">
        <f ca="1">+IF(AND(ISNUMBER(OFFSET('Hygiene Data'!$F$5,0,10*ROW('Hygiene Data'!F107))),'Data Summary'!DU113="Yes"),OFFSET('Hygiene Data'!$F$5,0,10*ROW('Hygiene Data'!F107)),NA())</f>
        <v>#N/A</v>
      </c>
      <c r="BG113" s="527" t="e">
        <f ca="1">+IF(AND(ISNUMBER(OFFSET('Hygiene Data'!$F$7,0,10*ROW('Hygiene Data'!F107))),'Data Summary'!DV113="Yes"),OFFSET('Hygiene Data'!$F$7,0,10*ROW('Hygiene Data'!F107)),NA())</f>
        <v>#N/A</v>
      </c>
      <c r="BH113" s="527" t="e">
        <f ca="1">+IF(AND(ISNUMBER(OFFSET('Hygiene Data'!$F$9,0,10*ROW('Hygiene Data'!F107))),'Data Summary'!DW113="Yes"),OFFSET('Hygiene Data'!$F$9,0,10*ROW('Hygiene Data'!F107)),NA())</f>
        <v>#N/A</v>
      </c>
      <c r="BI113" s="527" t="e">
        <f ca="1">+IF(AND(ISNUMBER(OFFSET('Hygiene Data'!$G$5,0,10*ROW('Hygiene Data'!G107))),'Data Summary'!DX113="Yes"),OFFSET('Hygiene Data'!$G$5,0,10*ROW('Hygiene Data'!G107)),NA())</f>
        <v>#N/A</v>
      </c>
      <c r="BJ113" s="527" t="e">
        <f ca="1">+IF(AND(ISNUMBER(OFFSET('Hygiene Data'!$G$7,0,10*ROW('Hygiene Data'!G107))),'Data Summary'!DY113="Yes"),OFFSET('Hygiene Data'!$G$7,0,10*ROW('Hygiene Data'!G107)),NA())</f>
        <v>#N/A</v>
      </c>
      <c r="BK113" s="527" t="e">
        <f ca="1">+IF(AND(ISNUMBER(OFFSET('Hygiene Data'!$G$9,0,10*ROW('Hygiene Data'!G107))),'Data Summary'!DZ113="Yes"),OFFSET('Hygiene Data'!$G$9,0,10*ROW('Hygiene Data'!G107)),NA())</f>
        <v>#N/A</v>
      </c>
      <c r="BL113" s="527" t="e">
        <f ca="1">+IF(AND(ISNUMBER(OFFSET('Hygiene Data'!$H$5,0,10*ROW('Hygiene Data'!H107))),'Data Summary'!EA113="Yes"),OFFSET('Hygiene Data'!$H$5,0,10*ROW('Hygiene Data'!H107)),NA())</f>
        <v>#N/A</v>
      </c>
      <c r="BM113" s="527" t="e">
        <f ca="1">+IF(AND(ISNUMBER(OFFSET('Hygiene Data'!$H$7,0,10*ROW('Hygiene Data'!H107))),'Data Summary'!EB113="Yes"),OFFSET('Hygiene Data'!$H$7,0,10*ROW('Hygiene Data'!H107)),NA())</f>
        <v>#N/A</v>
      </c>
      <c r="BN113" s="527" t="e">
        <f ca="1">+IF(AND(ISNUMBER(OFFSET('Hygiene Data'!$H$9,0,10*ROW('Hygiene Data'!H107))),'Data Summary'!EC113="Yes"),OFFSET('Hygiene Data'!$H$9,0,10*ROW('Hygiene Data'!H107)),NA())</f>
        <v>#N/A</v>
      </c>
      <c r="BO113" s="527" t="e">
        <f ca="1">+IF(AND(ISNUMBER(OFFSET('Hygiene Data'!$I$5,0,10*ROW('Hygiene Data'!I107))),'Data Summary'!ED113="Yes"),OFFSET('Hygiene Data'!$I$5,0,10*ROW('Hygiene Data'!I107)),NA())</f>
        <v>#N/A</v>
      </c>
      <c r="BP113" s="527" t="e">
        <f ca="1">+IF(AND(ISNUMBER(OFFSET('Hygiene Data'!$I$7,0,10*ROW('Hygiene Data'!I107))),'Data Summary'!EE113="Yes"),OFFSET('Hygiene Data'!$I$7,0,10*ROW('Hygiene Data'!I107)),NA())</f>
        <v>#N/A</v>
      </c>
      <c r="BQ113" s="527" t="e">
        <f ca="1">+IF(AND(ISNUMBER(OFFSET('Hygiene Data'!$I$9,0,10*ROW('Hygiene Data'!I107))),'Data Summary'!EF113="Yes"),OFFSET('Hygiene Data'!$I$9,0,10*ROW('Hygiene Data'!I107)),NA())</f>
        <v>#N/A</v>
      </c>
    </row>
    <row r="114" spans="1:69" x14ac:dyDescent="0.25">
      <c r="A114" s="523" t="e">
        <f ca="1">+RIGHT('Data Summary'!A114,LEN('Data Summary'!A114)-9)</f>
        <v>#VALUE!</v>
      </c>
      <c r="B114" s="497" t="str">
        <f ca="1">+IF(ISTEXT('Data Summary'!B114),'Data Summary'!B114,"")</f>
        <v/>
      </c>
      <c r="C114" s="524" t="e">
        <f ca="1">+VALUE('Data Summary'!C114)</f>
        <v>#VALUE!</v>
      </c>
      <c r="D114" s="525" t="e">
        <f ca="1">+IF(AND(ISNUMBER(OFFSET('Water Data'!$D$4,0,10*ROW('Water Data'!D108))),'Data Summary'!BS114="Yes"),100-OFFSET('Water Data'!$D$4,0,10*ROW('Water Data'!D108)),NA())</f>
        <v>#N/A</v>
      </c>
      <c r="E114" s="525" t="e">
        <f ca="1">+IF(AND(ISNUMBER(OFFSET('Water Data'!$D$6,0,10*ROW('Water Data'!D108))),'Data Summary'!BT114="Yes"),OFFSET('Water Data'!$D$6,0,10*ROW('Water Data'!D108)),NA())</f>
        <v>#N/A</v>
      </c>
      <c r="F114" s="525" t="e">
        <f ca="1">+IF(AND(ISNUMBER(OFFSET('Water Data'!$D$9,0,10*ROW('Water Data'!D108))),'Data Summary'!BU114="Yes"),OFFSET('Water Data'!$D$9,0,10*ROW('Water Data'!D108)),NA())</f>
        <v>#N/A</v>
      </c>
      <c r="G114" s="525" t="e">
        <f ca="1">+IF(AND(ISNUMBER(OFFSET('Water Data'!$E$4,0,10*ROW('Water Data'!E108))),'Data Summary'!BV114="Yes"),100-OFFSET('Water Data'!$E$4,0,10*ROW('Water Data'!E108)),NA())</f>
        <v>#N/A</v>
      </c>
      <c r="H114" s="525" t="e">
        <f ca="1">+IF(AND(ISNUMBER(OFFSET('Water Data'!$E$6,0,10*ROW('Water Data'!E108))),'Data Summary'!BW114="Yes"),OFFSET('Water Data'!$E$6,0,10*ROW('Water Data'!E108)),NA())</f>
        <v>#N/A</v>
      </c>
      <c r="I114" s="525" t="e">
        <f ca="1">+IF(AND(ISNUMBER(OFFSET('Water Data'!$E$9,0,10*ROW('Water Data'!E108))),'Data Summary'!BX114="Yes"),OFFSET('Water Data'!$E$9,0,10*ROW('Water Data'!E108)),NA())</f>
        <v>#N/A</v>
      </c>
      <c r="J114" s="525" t="e">
        <f ca="1">+IF(AND(ISNUMBER(OFFSET('Water Data'!$F$4,0,10*ROW('Water Data'!F108))),'Data Summary'!BY114="Yes"),100-OFFSET('Water Data'!$F$4,0,10*ROW('Water Data'!F108)),NA())</f>
        <v>#N/A</v>
      </c>
      <c r="K114" s="525" t="e">
        <f ca="1">+IF(AND(ISNUMBER(OFFSET('Water Data'!$F$6,0,10*ROW('Water Data'!F108))),'Data Summary'!BZ114="Yes"),OFFSET('Water Data'!$F$6,0,10*ROW('Water Data'!F108)),NA())</f>
        <v>#N/A</v>
      </c>
      <c r="L114" s="525" t="e">
        <f ca="1">+IF(AND(ISNUMBER(OFFSET('Water Data'!$F$9,0,10*ROW('Water Data'!F108))),'Data Summary'!CA114="Yes"),OFFSET('Water Data'!$F$9,0,10*ROW('Water Data'!F108)),NA())</f>
        <v>#N/A</v>
      </c>
      <c r="M114" s="525" t="e">
        <f ca="1">+IF(AND(ISNUMBER(OFFSET('Water Data'!$G$4,0,10*ROW('Water Data'!G108))),'Data Summary'!CB114="Yes"),100-OFFSET('Water Data'!$G$4,0,10*ROW('Water Data'!G108)),NA())</f>
        <v>#N/A</v>
      </c>
      <c r="N114" s="525" t="e">
        <f ca="1">+IF(AND(ISNUMBER(OFFSET('Water Data'!$G$6,0,10*ROW('Water Data'!G108))),'Data Summary'!CC114="Yes"),OFFSET('Water Data'!$G$6,0,10*ROW('Water Data'!G108)),NA())</f>
        <v>#N/A</v>
      </c>
      <c r="O114" s="525" t="e">
        <f ca="1">+IF(AND(ISNUMBER(OFFSET('Water Data'!$G$9,0,10*ROW('Water Data'!G108))),'Data Summary'!CD114="Yes"),OFFSET('Water Data'!$G$9,0,10*ROW('Water Data'!G108)),NA())</f>
        <v>#N/A</v>
      </c>
      <c r="P114" s="525" t="e">
        <f ca="1">+IF(AND(ISNUMBER(OFFSET('Water Data'!$H$4,0,10*ROW('Water Data'!H108))),'Data Summary'!CE114="Yes"),100-OFFSET('Water Data'!$H$4,0,10*ROW('Water Data'!H108)),NA())</f>
        <v>#N/A</v>
      </c>
      <c r="Q114" s="525" t="e">
        <f ca="1">+IF(AND(ISNUMBER(OFFSET('Water Data'!$H$6,0,10*ROW('Water Data'!H108))),'Data Summary'!CF114="Yes"),OFFSET('Water Data'!$H$6,0,10*ROW('Water Data'!H108)),NA())</f>
        <v>#N/A</v>
      </c>
      <c r="R114" s="525" t="e">
        <f ca="1">+IF(AND(ISNUMBER(OFFSET('Water Data'!$H$9,0,10*ROW('Water Data'!H108))),'Data Summary'!CG114="Yes"),OFFSET('Water Data'!$H$9,0,10*ROW('Water Data'!H108)),NA())</f>
        <v>#N/A</v>
      </c>
      <c r="S114" s="525" t="e">
        <f ca="1">+IF(AND(ISNUMBER(OFFSET('Water Data'!$I$4,0,10*ROW('Water Data'!I108))),'Data Summary'!CH114="Yes"),100-OFFSET('Water Data'!$I$4,0,10*ROW('Water Data'!I108)),NA())</f>
        <v>#N/A</v>
      </c>
      <c r="T114" s="525" t="e">
        <f ca="1">+IF(AND(ISNUMBER(OFFSET('Water Data'!$I$6,0,10*ROW('Water Data'!I108))),'Data Summary'!CI114="Yes"),OFFSET('Water Data'!$I$6,0,10*ROW('Water Data'!I108)),NA())</f>
        <v>#N/A</v>
      </c>
      <c r="U114" s="525" t="e">
        <f ca="1">+IF(AND(ISNUMBER(OFFSET('Water Data'!$I$9,0,10*ROW('Water Data'!I108))),'Data Summary'!CJ114="Yes"),OFFSET('Water Data'!$I$9,0,10*ROW('Water Data'!I108)),NA())</f>
        <v>#N/A</v>
      </c>
      <c r="V114" s="526" t="e">
        <f ca="1">+IF(AND(ISNUMBER(OFFSET('Sanitation Data'!$D$4,0,10*ROW('Sanitation Data'!D108))),'Data Summary'!CK114="Yes"),100-OFFSET('Sanitation Data'!$D$4,0,10*ROW('Sanitation Data'!D108)),NA())</f>
        <v>#N/A</v>
      </c>
      <c r="W114" s="526" t="e">
        <f ca="1">+IF(AND(ISNUMBER(OFFSET('Sanitation Data'!$D$6,0,10*ROW('Sanitation Data'!D108))),'Data Summary'!CL114="Yes"),OFFSET('Sanitation Data'!$D$6,0,10*ROW('Sanitation Data'!D108)),NA())</f>
        <v>#N/A</v>
      </c>
      <c r="X114" s="526" t="e">
        <f ca="1">+IF(AND(ISNUMBER(OFFSET('Sanitation Data'!$D$10,0,10*ROW('Sanitation Data'!D108))),'Data Summary'!CM114="Yes"),OFFSET('Sanitation Data'!$D$10,0,10*ROW('Sanitation Data'!D108)),NA())</f>
        <v>#N/A</v>
      </c>
      <c r="Y114" s="526" t="e">
        <f ca="1">+IF(AND(ISNUMBER(OFFSET('Sanitation Data'!$D$11,0,10*ROW('Sanitation Data'!D108))),'Data Summary'!CN114="Yes"),OFFSET('Sanitation Data'!$D$11,0,10*ROW('Sanitation Data'!D108)),NA())</f>
        <v>#N/A</v>
      </c>
      <c r="Z114" s="526" t="e">
        <f ca="1">+IF(AND(ISNUMBER(OFFSET('Sanitation Data'!$D$12,0,10*ROW('Sanitation Data'!D108))),'Data Summary'!CO114="Yes"),OFFSET('Sanitation Data'!$D$12,0,10*ROW('Sanitation Data'!D108)),NA())</f>
        <v>#N/A</v>
      </c>
      <c r="AA114" s="526" t="e">
        <f ca="1">+IF(AND(ISNUMBER(OFFSET('Sanitation Data'!$E$4,0,10*ROW('Sanitation Data'!E108))),'Data Summary'!CP114="Yes"),100-OFFSET('Sanitation Data'!$E$4,0,10*ROW('Sanitation Data'!E108)),NA())</f>
        <v>#N/A</v>
      </c>
      <c r="AB114" s="526" t="e">
        <f ca="1">+IF(AND(ISNUMBER(OFFSET('Sanitation Data'!$E$6,0,10*ROW('Sanitation Data'!E108))),'Data Summary'!CQ114="Yes"),OFFSET('Sanitation Data'!$E$6,0,10*ROW('Sanitation Data'!E108)),NA())</f>
        <v>#N/A</v>
      </c>
      <c r="AC114" s="526" t="e">
        <f ca="1">+IF(AND(ISNUMBER(OFFSET('Sanitation Data'!$E$10,0,10*ROW('Sanitation Data'!E108))),'Data Summary'!CR114="Yes"),OFFSET('Sanitation Data'!$E$10,0,10*ROW('Sanitation Data'!E108)),NA())</f>
        <v>#N/A</v>
      </c>
      <c r="AD114" s="526" t="e">
        <f ca="1">+IF(AND(ISNUMBER(OFFSET('Sanitation Data'!$E$11,0,10*ROW('Sanitation Data'!E108))),'Data Summary'!CS114="Yes"),OFFSET('Sanitation Data'!$E$11,0,10*ROW('Sanitation Data'!E108)),NA())</f>
        <v>#N/A</v>
      </c>
      <c r="AE114" s="526" t="e">
        <f ca="1">+IF(AND(ISNUMBER(OFFSET('Sanitation Data'!$E$12,0,10*ROW('Sanitation Data'!E108))),'Data Summary'!CT114="Yes"),OFFSET('Sanitation Data'!$E$12,0,10*ROW('Sanitation Data'!E108)),NA())</f>
        <v>#N/A</v>
      </c>
      <c r="AF114" s="526" t="e">
        <f ca="1">+IF(AND(ISNUMBER(OFFSET('Sanitation Data'!$F$4,0,10*ROW('Sanitation Data'!F108))),'Data Summary'!CU114="Yes"),100-OFFSET('Sanitation Data'!$F$4,0,10*ROW('Sanitation Data'!F108)),NA())</f>
        <v>#N/A</v>
      </c>
      <c r="AG114" s="526" t="e">
        <f ca="1">+IF(AND(ISNUMBER(OFFSET('Sanitation Data'!$F$6,0,10*ROW('Sanitation Data'!F108))),'Data Summary'!CV114="Yes"),OFFSET('Sanitation Data'!$F$6,0,10*ROW('Sanitation Data'!F108)),NA())</f>
        <v>#N/A</v>
      </c>
      <c r="AH114" s="526" t="e">
        <f ca="1">+IF(AND(ISNUMBER(OFFSET('Sanitation Data'!$F$10,0,10*ROW('Sanitation Data'!F108))),'Data Summary'!CW114="Yes"),OFFSET('Sanitation Data'!$F$10,0,10*ROW('Sanitation Data'!F108)),NA())</f>
        <v>#N/A</v>
      </c>
      <c r="AI114" s="526" t="e">
        <f ca="1">+IF(AND(ISNUMBER(OFFSET('Sanitation Data'!$F$11,0,10*ROW('Sanitation Data'!F108))),'Data Summary'!CX114="Yes"),OFFSET('Sanitation Data'!$F$11,0,10*ROW('Sanitation Data'!F108)),NA())</f>
        <v>#N/A</v>
      </c>
      <c r="AJ114" s="526" t="e">
        <f ca="1">+IF(AND(ISNUMBER(OFFSET('Sanitation Data'!$F$12,0,10*ROW('Sanitation Data'!F108))),'Data Summary'!CY114="Yes"),OFFSET('Sanitation Data'!$F$12,0,10*ROW('Sanitation Data'!F108)),NA())</f>
        <v>#N/A</v>
      </c>
      <c r="AK114" s="526" t="e">
        <f ca="1">+IF(AND(ISNUMBER(OFFSET('Sanitation Data'!$G$4,0,10*ROW('Sanitation Data'!G108))),'Data Summary'!CZ114="Yes"),100-OFFSET('Sanitation Data'!$G$4,0,10*ROW('Sanitation Data'!G108)),NA())</f>
        <v>#N/A</v>
      </c>
      <c r="AL114" s="526" t="e">
        <f ca="1">+IF(AND(ISNUMBER(OFFSET('Sanitation Data'!$G$6,0,10*ROW('Sanitation Data'!G108))),'Data Summary'!DA114="Yes"),OFFSET('Sanitation Data'!$G$6,0,10*ROW('Sanitation Data'!G108)),NA())</f>
        <v>#N/A</v>
      </c>
      <c r="AM114" s="526" t="e">
        <f ca="1">+IF(AND(ISNUMBER(OFFSET('Sanitation Data'!$G$10,0,10*ROW('Sanitation Data'!G108))),'Data Summary'!DB114="Yes"),OFFSET('Sanitation Data'!$G$10,0,10*ROW('Sanitation Data'!G108)),NA())</f>
        <v>#N/A</v>
      </c>
      <c r="AN114" s="526" t="e">
        <f ca="1">+IF(AND(ISNUMBER(OFFSET('Sanitation Data'!$G$11,0,10*ROW('Sanitation Data'!G108))),'Data Summary'!DC114="Yes"),OFFSET('Sanitation Data'!$G$11,0,10*ROW('Sanitation Data'!G108)),NA())</f>
        <v>#N/A</v>
      </c>
      <c r="AO114" s="526" t="e">
        <f ca="1">+IF(AND(ISNUMBER(OFFSET('Sanitation Data'!$G$12,0,10*ROW('Sanitation Data'!G108))),'Data Summary'!DD114="Yes"),OFFSET('Sanitation Data'!$G$12,0,10*ROW('Sanitation Data'!G108)),NA())</f>
        <v>#N/A</v>
      </c>
      <c r="AP114" s="526" t="e">
        <f ca="1">+IF(AND(ISNUMBER(OFFSET('Sanitation Data'!$H$4,0,10*ROW('Sanitation Data'!H108))),'Data Summary'!DE114="Yes"),100-OFFSET('Sanitation Data'!$H$4,0,10*ROW('Sanitation Data'!H108)),NA())</f>
        <v>#N/A</v>
      </c>
      <c r="AQ114" s="526" t="e">
        <f ca="1">+IF(AND(ISNUMBER(OFFSET('Sanitation Data'!$H$6,0,10*ROW('Sanitation Data'!H108))),'Data Summary'!DF114="Yes"),OFFSET('Sanitation Data'!$H$6,0,10*ROW('Sanitation Data'!H108)),NA())</f>
        <v>#N/A</v>
      </c>
      <c r="AR114" s="526" t="e">
        <f ca="1">+IF(AND(ISNUMBER(OFFSET('Sanitation Data'!$H$10,0,10*ROW('Sanitation Data'!H108))),'Data Summary'!DG114="Yes"),OFFSET('Sanitation Data'!$H$10,0,10*ROW('Sanitation Data'!H108)),NA())</f>
        <v>#N/A</v>
      </c>
      <c r="AS114" s="526" t="e">
        <f ca="1">+IF(AND(ISNUMBER(OFFSET('Sanitation Data'!$H$11,0,10*ROW('Sanitation Data'!H108))),'Data Summary'!DH114="Yes"),OFFSET('Sanitation Data'!$H$11,0,10*ROW('Sanitation Data'!H108)),NA())</f>
        <v>#N/A</v>
      </c>
      <c r="AT114" s="526" t="e">
        <f ca="1">+IF(AND(ISNUMBER(OFFSET('Sanitation Data'!$H$12,0,10*ROW('Sanitation Data'!H108))),'Data Summary'!DI114="Yes"),OFFSET('Sanitation Data'!$H$12,0,10*ROW('Sanitation Data'!H108)),NA())</f>
        <v>#N/A</v>
      </c>
      <c r="AU114" s="526" t="e">
        <f ca="1">+IF(AND(ISNUMBER(OFFSET('Sanitation Data'!$I$4,0,10*ROW('Sanitation Data'!I108))),'Data Summary'!DJ114="Yes"),100-OFFSET('Sanitation Data'!$I$4,0,10*ROW('Sanitation Data'!I108)),NA())</f>
        <v>#N/A</v>
      </c>
      <c r="AV114" s="526" t="e">
        <f ca="1">+IF(AND(ISNUMBER(OFFSET('Sanitation Data'!$I$6,0,10*ROW('Sanitation Data'!I108))),'Data Summary'!DK114="Yes"),OFFSET('Sanitation Data'!$I$6,0,10*ROW('Sanitation Data'!I108)),NA())</f>
        <v>#N/A</v>
      </c>
      <c r="AW114" s="526" t="e">
        <f ca="1">+IF(AND(ISNUMBER(OFFSET('Sanitation Data'!$I$10,0,10*ROW('Sanitation Data'!I108))),'Data Summary'!DL114="Yes"),OFFSET('Sanitation Data'!$I$10,0,10*ROW('Sanitation Data'!I108)),NA())</f>
        <v>#N/A</v>
      </c>
      <c r="AX114" s="526" t="e">
        <f ca="1">+IF(AND(ISNUMBER(OFFSET('Sanitation Data'!$I$11,0,10*ROW('Sanitation Data'!I108))),'Data Summary'!DM114="Yes"),OFFSET('Sanitation Data'!$I$11,0,10*ROW('Sanitation Data'!I108)),NA())</f>
        <v>#N/A</v>
      </c>
      <c r="AY114" s="526" t="e">
        <f ca="1">+IF(AND(ISNUMBER(OFFSET('Sanitation Data'!$I$12,0,10*ROW('Sanitation Data'!I108))),'Data Summary'!DN114="Yes"),OFFSET('Sanitation Data'!$I$12,0,10*ROW('Sanitation Data'!I108)),NA())</f>
        <v>#N/A</v>
      </c>
      <c r="AZ114" s="527" t="e">
        <f ca="1">+IF(AND(ISNUMBER(OFFSET('Hygiene Data'!$D$5,0,10*ROW('Hygiene Data'!D108))),'Data Summary'!DO114="Yes"),OFFSET('Hygiene Data'!$D$5,0,10*ROW('Hygiene Data'!D108)),NA())</f>
        <v>#N/A</v>
      </c>
      <c r="BA114" s="527" t="e">
        <f ca="1">+IF(AND(ISNUMBER(OFFSET('Hygiene Data'!$D$7,0,10*ROW('Hygiene Data'!D108))),'Data Summary'!DP114="Yes"),OFFSET('Hygiene Data'!$D$7,0,10*ROW('Hygiene Data'!D108)),NA())</f>
        <v>#N/A</v>
      </c>
      <c r="BB114" s="527" t="e">
        <f ca="1">+IF(AND(ISNUMBER(OFFSET('Hygiene Data'!$D$9,0,10*ROW('Hygiene Data'!D108))),'Data Summary'!DQ114="Yes"),OFFSET('Hygiene Data'!$D$9,0,10*ROW('Hygiene Data'!D108)),NA())</f>
        <v>#N/A</v>
      </c>
      <c r="BC114" s="527" t="e">
        <f ca="1">+IF(AND(ISNUMBER(OFFSET('Hygiene Data'!$E$5,0,10*ROW('Hygiene Data'!E108))),'Data Summary'!DR114="Yes"),OFFSET('Hygiene Data'!$E$5,0,10*ROW('Hygiene Data'!E108)),NA())</f>
        <v>#N/A</v>
      </c>
      <c r="BD114" s="527" t="e">
        <f ca="1">+IF(AND(ISNUMBER(OFFSET('Hygiene Data'!$E$7,0,10*ROW('Hygiene Data'!E108))),'Data Summary'!DS114="Yes"),OFFSET('Hygiene Data'!$E$7,0,10*ROW('Hygiene Data'!E108)),NA())</f>
        <v>#N/A</v>
      </c>
      <c r="BE114" s="527" t="e">
        <f ca="1">+IF(AND(ISNUMBER(OFFSET('Hygiene Data'!$E$9,0,10*ROW('Hygiene Data'!E108))),'Data Summary'!DT114="Yes"),OFFSET('Hygiene Data'!$E$9,0,10*ROW('Hygiene Data'!E108)),NA())</f>
        <v>#N/A</v>
      </c>
      <c r="BF114" s="527" t="e">
        <f ca="1">+IF(AND(ISNUMBER(OFFSET('Hygiene Data'!$F$5,0,10*ROW('Hygiene Data'!F108))),'Data Summary'!DU114="Yes"),OFFSET('Hygiene Data'!$F$5,0,10*ROW('Hygiene Data'!F108)),NA())</f>
        <v>#N/A</v>
      </c>
      <c r="BG114" s="527" t="e">
        <f ca="1">+IF(AND(ISNUMBER(OFFSET('Hygiene Data'!$F$7,0,10*ROW('Hygiene Data'!F108))),'Data Summary'!DV114="Yes"),OFFSET('Hygiene Data'!$F$7,0,10*ROW('Hygiene Data'!F108)),NA())</f>
        <v>#N/A</v>
      </c>
      <c r="BH114" s="527" t="e">
        <f ca="1">+IF(AND(ISNUMBER(OFFSET('Hygiene Data'!$F$9,0,10*ROW('Hygiene Data'!F108))),'Data Summary'!DW114="Yes"),OFFSET('Hygiene Data'!$F$9,0,10*ROW('Hygiene Data'!F108)),NA())</f>
        <v>#N/A</v>
      </c>
      <c r="BI114" s="527" t="e">
        <f ca="1">+IF(AND(ISNUMBER(OFFSET('Hygiene Data'!$G$5,0,10*ROW('Hygiene Data'!G108))),'Data Summary'!DX114="Yes"),OFFSET('Hygiene Data'!$G$5,0,10*ROW('Hygiene Data'!G108)),NA())</f>
        <v>#N/A</v>
      </c>
      <c r="BJ114" s="527" t="e">
        <f ca="1">+IF(AND(ISNUMBER(OFFSET('Hygiene Data'!$G$7,0,10*ROW('Hygiene Data'!G108))),'Data Summary'!DY114="Yes"),OFFSET('Hygiene Data'!$G$7,0,10*ROW('Hygiene Data'!G108)),NA())</f>
        <v>#N/A</v>
      </c>
      <c r="BK114" s="527" t="e">
        <f ca="1">+IF(AND(ISNUMBER(OFFSET('Hygiene Data'!$G$9,0,10*ROW('Hygiene Data'!G108))),'Data Summary'!DZ114="Yes"),OFFSET('Hygiene Data'!$G$9,0,10*ROW('Hygiene Data'!G108)),NA())</f>
        <v>#N/A</v>
      </c>
      <c r="BL114" s="527" t="e">
        <f ca="1">+IF(AND(ISNUMBER(OFFSET('Hygiene Data'!$H$5,0,10*ROW('Hygiene Data'!H108))),'Data Summary'!EA114="Yes"),OFFSET('Hygiene Data'!$H$5,0,10*ROW('Hygiene Data'!H108)),NA())</f>
        <v>#N/A</v>
      </c>
      <c r="BM114" s="527" t="e">
        <f ca="1">+IF(AND(ISNUMBER(OFFSET('Hygiene Data'!$H$7,0,10*ROW('Hygiene Data'!H108))),'Data Summary'!EB114="Yes"),OFFSET('Hygiene Data'!$H$7,0,10*ROW('Hygiene Data'!H108)),NA())</f>
        <v>#N/A</v>
      </c>
      <c r="BN114" s="527" t="e">
        <f ca="1">+IF(AND(ISNUMBER(OFFSET('Hygiene Data'!$H$9,0,10*ROW('Hygiene Data'!H108))),'Data Summary'!EC114="Yes"),OFFSET('Hygiene Data'!$H$9,0,10*ROW('Hygiene Data'!H108)),NA())</f>
        <v>#N/A</v>
      </c>
      <c r="BO114" s="527" t="e">
        <f ca="1">+IF(AND(ISNUMBER(OFFSET('Hygiene Data'!$I$5,0,10*ROW('Hygiene Data'!I108))),'Data Summary'!ED114="Yes"),OFFSET('Hygiene Data'!$I$5,0,10*ROW('Hygiene Data'!I108)),NA())</f>
        <v>#N/A</v>
      </c>
      <c r="BP114" s="527" t="e">
        <f ca="1">+IF(AND(ISNUMBER(OFFSET('Hygiene Data'!$I$7,0,10*ROW('Hygiene Data'!I108))),'Data Summary'!EE114="Yes"),OFFSET('Hygiene Data'!$I$7,0,10*ROW('Hygiene Data'!I108)),NA())</f>
        <v>#N/A</v>
      </c>
      <c r="BQ114" s="527" t="e">
        <f ca="1">+IF(AND(ISNUMBER(OFFSET('Hygiene Data'!$I$9,0,10*ROW('Hygiene Data'!I108))),'Data Summary'!EF114="Yes"),OFFSET('Hygiene Data'!$I$9,0,10*ROW('Hygiene Data'!I108)),NA())</f>
        <v>#N/A</v>
      </c>
    </row>
    <row r="115" spans="1:69" x14ac:dyDescent="0.25">
      <c r="A115" s="523" t="e">
        <f ca="1">+RIGHT('Data Summary'!A115,LEN('Data Summary'!A115)-9)</f>
        <v>#VALUE!</v>
      </c>
      <c r="B115" s="497" t="str">
        <f ca="1">+IF(ISTEXT('Data Summary'!B115),'Data Summary'!B115,"")</f>
        <v/>
      </c>
      <c r="C115" s="524" t="e">
        <f ca="1">+VALUE('Data Summary'!C115)</f>
        <v>#VALUE!</v>
      </c>
      <c r="D115" s="525" t="e">
        <f ca="1">+IF(AND(ISNUMBER(OFFSET('Water Data'!$D$4,0,10*ROW('Water Data'!D109))),'Data Summary'!BS115="Yes"),100-OFFSET('Water Data'!$D$4,0,10*ROW('Water Data'!D109)),NA())</f>
        <v>#N/A</v>
      </c>
      <c r="E115" s="525" t="e">
        <f ca="1">+IF(AND(ISNUMBER(OFFSET('Water Data'!$D$6,0,10*ROW('Water Data'!D109))),'Data Summary'!BT115="Yes"),OFFSET('Water Data'!$D$6,0,10*ROW('Water Data'!D109)),NA())</f>
        <v>#N/A</v>
      </c>
      <c r="F115" s="525" t="e">
        <f ca="1">+IF(AND(ISNUMBER(OFFSET('Water Data'!$D$9,0,10*ROW('Water Data'!D109))),'Data Summary'!BU115="Yes"),OFFSET('Water Data'!$D$9,0,10*ROW('Water Data'!D109)),NA())</f>
        <v>#N/A</v>
      </c>
      <c r="G115" s="525" t="e">
        <f ca="1">+IF(AND(ISNUMBER(OFFSET('Water Data'!$E$4,0,10*ROW('Water Data'!E109))),'Data Summary'!BV115="Yes"),100-OFFSET('Water Data'!$E$4,0,10*ROW('Water Data'!E109)),NA())</f>
        <v>#N/A</v>
      </c>
      <c r="H115" s="525" t="e">
        <f ca="1">+IF(AND(ISNUMBER(OFFSET('Water Data'!$E$6,0,10*ROW('Water Data'!E109))),'Data Summary'!BW115="Yes"),OFFSET('Water Data'!$E$6,0,10*ROW('Water Data'!E109)),NA())</f>
        <v>#N/A</v>
      </c>
      <c r="I115" s="525" t="e">
        <f ca="1">+IF(AND(ISNUMBER(OFFSET('Water Data'!$E$9,0,10*ROW('Water Data'!E109))),'Data Summary'!BX115="Yes"),OFFSET('Water Data'!$E$9,0,10*ROW('Water Data'!E109)),NA())</f>
        <v>#N/A</v>
      </c>
      <c r="J115" s="525" t="e">
        <f ca="1">+IF(AND(ISNUMBER(OFFSET('Water Data'!$F$4,0,10*ROW('Water Data'!F109))),'Data Summary'!BY115="Yes"),100-OFFSET('Water Data'!$F$4,0,10*ROW('Water Data'!F109)),NA())</f>
        <v>#N/A</v>
      </c>
      <c r="K115" s="525" t="e">
        <f ca="1">+IF(AND(ISNUMBER(OFFSET('Water Data'!$F$6,0,10*ROW('Water Data'!F109))),'Data Summary'!BZ115="Yes"),OFFSET('Water Data'!$F$6,0,10*ROW('Water Data'!F109)),NA())</f>
        <v>#N/A</v>
      </c>
      <c r="L115" s="525" t="e">
        <f ca="1">+IF(AND(ISNUMBER(OFFSET('Water Data'!$F$9,0,10*ROW('Water Data'!F109))),'Data Summary'!CA115="Yes"),OFFSET('Water Data'!$F$9,0,10*ROW('Water Data'!F109)),NA())</f>
        <v>#N/A</v>
      </c>
      <c r="M115" s="525" t="e">
        <f ca="1">+IF(AND(ISNUMBER(OFFSET('Water Data'!$G$4,0,10*ROW('Water Data'!G109))),'Data Summary'!CB115="Yes"),100-OFFSET('Water Data'!$G$4,0,10*ROW('Water Data'!G109)),NA())</f>
        <v>#N/A</v>
      </c>
      <c r="N115" s="525" t="e">
        <f ca="1">+IF(AND(ISNUMBER(OFFSET('Water Data'!$G$6,0,10*ROW('Water Data'!G109))),'Data Summary'!CC115="Yes"),OFFSET('Water Data'!$G$6,0,10*ROW('Water Data'!G109)),NA())</f>
        <v>#N/A</v>
      </c>
      <c r="O115" s="525" t="e">
        <f ca="1">+IF(AND(ISNUMBER(OFFSET('Water Data'!$G$9,0,10*ROW('Water Data'!G109))),'Data Summary'!CD115="Yes"),OFFSET('Water Data'!$G$9,0,10*ROW('Water Data'!G109)),NA())</f>
        <v>#N/A</v>
      </c>
      <c r="P115" s="525" t="e">
        <f ca="1">+IF(AND(ISNUMBER(OFFSET('Water Data'!$H$4,0,10*ROW('Water Data'!H109))),'Data Summary'!CE115="Yes"),100-OFFSET('Water Data'!$H$4,0,10*ROW('Water Data'!H109)),NA())</f>
        <v>#N/A</v>
      </c>
      <c r="Q115" s="525" t="e">
        <f ca="1">+IF(AND(ISNUMBER(OFFSET('Water Data'!$H$6,0,10*ROW('Water Data'!H109))),'Data Summary'!CF115="Yes"),OFFSET('Water Data'!$H$6,0,10*ROW('Water Data'!H109)),NA())</f>
        <v>#N/A</v>
      </c>
      <c r="R115" s="525" t="e">
        <f ca="1">+IF(AND(ISNUMBER(OFFSET('Water Data'!$H$9,0,10*ROW('Water Data'!H109))),'Data Summary'!CG115="Yes"),OFFSET('Water Data'!$H$9,0,10*ROW('Water Data'!H109)),NA())</f>
        <v>#N/A</v>
      </c>
      <c r="S115" s="525" t="e">
        <f ca="1">+IF(AND(ISNUMBER(OFFSET('Water Data'!$I$4,0,10*ROW('Water Data'!I109))),'Data Summary'!CH115="Yes"),100-OFFSET('Water Data'!$I$4,0,10*ROW('Water Data'!I109)),NA())</f>
        <v>#N/A</v>
      </c>
      <c r="T115" s="525" t="e">
        <f ca="1">+IF(AND(ISNUMBER(OFFSET('Water Data'!$I$6,0,10*ROW('Water Data'!I109))),'Data Summary'!CI115="Yes"),OFFSET('Water Data'!$I$6,0,10*ROW('Water Data'!I109)),NA())</f>
        <v>#N/A</v>
      </c>
      <c r="U115" s="525" t="e">
        <f ca="1">+IF(AND(ISNUMBER(OFFSET('Water Data'!$I$9,0,10*ROW('Water Data'!I109))),'Data Summary'!CJ115="Yes"),OFFSET('Water Data'!$I$9,0,10*ROW('Water Data'!I109)),NA())</f>
        <v>#N/A</v>
      </c>
      <c r="V115" s="526" t="e">
        <f ca="1">+IF(AND(ISNUMBER(OFFSET('Sanitation Data'!$D$4,0,10*ROW('Sanitation Data'!D109))),'Data Summary'!CK115="Yes"),100-OFFSET('Sanitation Data'!$D$4,0,10*ROW('Sanitation Data'!D109)),NA())</f>
        <v>#N/A</v>
      </c>
      <c r="W115" s="526" t="e">
        <f ca="1">+IF(AND(ISNUMBER(OFFSET('Sanitation Data'!$D$6,0,10*ROW('Sanitation Data'!D109))),'Data Summary'!CL115="Yes"),OFFSET('Sanitation Data'!$D$6,0,10*ROW('Sanitation Data'!D109)),NA())</f>
        <v>#N/A</v>
      </c>
      <c r="X115" s="526" t="e">
        <f ca="1">+IF(AND(ISNUMBER(OFFSET('Sanitation Data'!$D$10,0,10*ROW('Sanitation Data'!D109))),'Data Summary'!CM115="Yes"),OFFSET('Sanitation Data'!$D$10,0,10*ROW('Sanitation Data'!D109)),NA())</f>
        <v>#N/A</v>
      </c>
      <c r="Y115" s="526" t="e">
        <f ca="1">+IF(AND(ISNUMBER(OFFSET('Sanitation Data'!$D$11,0,10*ROW('Sanitation Data'!D109))),'Data Summary'!CN115="Yes"),OFFSET('Sanitation Data'!$D$11,0,10*ROW('Sanitation Data'!D109)),NA())</f>
        <v>#N/A</v>
      </c>
      <c r="Z115" s="526" t="e">
        <f ca="1">+IF(AND(ISNUMBER(OFFSET('Sanitation Data'!$D$12,0,10*ROW('Sanitation Data'!D109))),'Data Summary'!CO115="Yes"),OFFSET('Sanitation Data'!$D$12,0,10*ROW('Sanitation Data'!D109)),NA())</f>
        <v>#N/A</v>
      </c>
      <c r="AA115" s="526" t="e">
        <f ca="1">+IF(AND(ISNUMBER(OFFSET('Sanitation Data'!$E$4,0,10*ROW('Sanitation Data'!E109))),'Data Summary'!CP115="Yes"),100-OFFSET('Sanitation Data'!$E$4,0,10*ROW('Sanitation Data'!E109)),NA())</f>
        <v>#N/A</v>
      </c>
      <c r="AB115" s="526" t="e">
        <f ca="1">+IF(AND(ISNUMBER(OFFSET('Sanitation Data'!$E$6,0,10*ROW('Sanitation Data'!E109))),'Data Summary'!CQ115="Yes"),OFFSET('Sanitation Data'!$E$6,0,10*ROW('Sanitation Data'!E109)),NA())</f>
        <v>#N/A</v>
      </c>
      <c r="AC115" s="526" t="e">
        <f ca="1">+IF(AND(ISNUMBER(OFFSET('Sanitation Data'!$E$10,0,10*ROW('Sanitation Data'!E109))),'Data Summary'!CR115="Yes"),OFFSET('Sanitation Data'!$E$10,0,10*ROW('Sanitation Data'!E109)),NA())</f>
        <v>#N/A</v>
      </c>
      <c r="AD115" s="526" t="e">
        <f ca="1">+IF(AND(ISNUMBER(OFFSET('Sanitation Data'!$E$11,0,10*ROW('Sanitation Data'!E109))),'Data Summary'!CS115="Yes"),OFFSET('Sanitation Data'!$E$11,0,10*ROW('Sanitation Data'!E109)),NA())</f>
        <v>#N/A</v>
      </c>
      <c r="AE115" s="526" t="e">
        <f ca="1">+IF(AND(ISNUMBER(OFFSET('Sanitation Data'!$E$12,0,10*ROW('Sanitation Data'!E109))),'Data Summary'!CT115="Yes"),OFFSET('Sanitation Data'!$E$12,0,10*ROW('Sanitation Data'!E109)),NA())</f>
        <v>#N/A</v>
      </c>
      <c r="AF115" s="526" t="e">
        <f ca="1">+IF(AND(ISNUMBER(OFFSET('Sanitation Data'!$F$4,0,10*ROW('Sanitation Data'!F109))),'Data Summary'!CU115="Yes"),100-OFFSET('Sanitation Data'!$F$4,0,10*ROW('Sanitation Data'!F109)),NA())</f>
        <v>#N/A</v>
      </c>
      <c r="AG115" s="526" t="e">
        <f ca="1">+IF(AND(ISNUMBER(OFFSET('Sanitation Data'!$F$6,0,10*ROW('Sanitation Data'!F109))),'Data Summary'!CV115="Yes"),OFFSET('Sanitation Data'!$F$6,0,10*ROW('Sanitation Data'!F109)),NA())</f>
        <v>#N/A</v>
      </c>
      <c r="AH115" s="526" t="e">
        <f ca="1">+IF(AND(ISNUMBER(OFFSET('Sanitation Data'!$F$10,0,10*ROW('Sanitation Data'!F109))),'Data Summary'!CW115="Yes"),OFFSET('Sanitation Data'!$F$10,0,10*ROW('Sanitation Data'!F109)),NA())</f>
        <v>#N/A</v>
      </c>
      <c r="AI115" s="526" t="e">
        <f ca="1">+IF(AND(ISNUMBER(OFFSET('Sanitation Data'!$F$11,0,10*ROW('Sanitation Data'!F109))),'Data Summary'!CX115="Yes"),OFFSET('Sanitation Data'!$F$11,0,10*ROW('Sanitation Data'!F109)),NA())</f>
        <v>#N/A</v>
      </c>
      <c r="AJ115" s="526" t="e">
        <f ca="1">+IF(AND(ISNUMBER(OFFSET('Sanitation Data'!$F$12,0,10*ROW('Sanitation Data'!F109))),'Data Summary'!CY115="Yes"),OFFSET('Sanitation Data'!$F$12,0,10*ROW('Sanitation Data'!F109)),NA())</f>
        <v>#N/A</v>
      </c>
      <c r="AK115" s="526" t="e">
        <f ca="1">+IF(AND(ISNUMBER(OFFSET('Sanitation Data'!$G$4,0,10*ROW('Sanitation Data'!G109))),'Data Summary'!CZ115="Yes"),100-OFFSET('Sanitation Data'!$G$4,0,10*ROW('Sanitation Data'!G109)),NA())</f>
        <v>#N/A</v>
      </c>
      <c r="AL115" s="526" t="e">
        <f ca="1">+IF(AND(ISNUMBER(OFFSET('Sanitation Data'!$G$6,0,10*ROW('Sanitation Data'!G109))),'Data Summary'!DA115="Yes"),OFFSET('Sanitation Data'!$G$6,0,10*ROW('Sanitation Data'!G109)),NA())</f>
        <v>#N/A</v>
      </c>
      <c r="AM115" s="526" t="e">
        <f ca="1">+IF(AND(ISNUMBER(OFFSET('Sanitation Data'!$G$10,0,10*ROW('Sanitation Data'!G109))),'Data Summary'!DB115="Yes"),OFFSET('Sanitation Data'!$G$10,0,10*ROW('Sanitation Data'!G109)),NA())</f>
        <v>#N/A</v>
      </c>
      <c r="AN115" s="526" t="e">
        <f ca="1">+IF(AND(ISNUMBER(OFFSET('Sanitation Data'!$G$11,0,10*ROW('Sanitation Data'!G109))),'Data Summary'!DC115="Yes"),OFFSET('Sanitation Data'!$G$11,0,10*ROW('Sanitation Data'!G109)),NA())</f>
        <v>#N/A</v>
      </c>
      <c r="AO115" s="526" t="e">
        <f ca="1">+IF(AND(ISNUMBER(OFFSET('Sanitation Data'!$G$12,0,10*ROW('Sanitation Data'!G109))),'Data Summary'!DD115="Yes"),OFFSET('Sanitation Data'!$G$12,0,10*ROW('Sanitation Data'!G109)),NA())</f>
        <v>#N/A</v>
      </c>
      <c r="AP115" s="526" t="e">
        <f ca="1">+IF(AND(ISNUMBER(OFFSET('Sanitation Data'!$H$4,0,10*ROW('Sanitation Data'!H109))),'Data Summary'!DE115="Yes"),100-OFFSET('Sanitation Data'!$H$4,0,10*ROW('Sanitation Data'!H109)),NA())</f>
        <v>#N/A</v>
      </c>
      <c r="AQ115" s="526" t="e">
        <f ca="1">+IF(AND(ISNUMBER(OFFSET('Sanitation Data'!$H$6,0,10*ROW('Sanitation Data'!H109))),'Data Summary'!DF115="Yes"),OFFSET('Sanitation Data'!$H$6,0,10*ROW('Sanitation Data'!H109)),NA())</f>
        <v>#N/A</v>
      </c>
      <c r="AR115" s="526" t="e">
        <f ca="1">+IF(AND(ISNUMBER(OFFSET('Sanitation Data'!$H$10,0,10*ROW('Sanitation Data'!H109))),'Data Summary'!DG115="Yes"),OFFSET('Sanitation Data'!$H$10,0,10*ROW('Sanitation Data'!H109)),NA())</f>
        <v>#N/A</v>
      </c>
      <c r="AS115" s="526" t="e">
        <f ca="1">+IF(AND(ISNUMBER(OFFSET('Sanitation Data'!$H$11,0,10*ROW('Sanitation Data'!H109))),'Data Summary'!DH115="Yes"),OFFSET('Sanitation Data'!$H$11,0,10*ROW('Sanitation Data'!H109)),NA())</f>
        <v>#N/A</v>
      </c>
      <c r="AT115" s="526" t="e">
        <f ca="1">+IF(AND(ISNUMBER(OFFSET('Sanitation Data'!$H$12,0,10*ROW('Sanitation Data'!H109))),'Data Summary'!DI115="Yes"),OFFSET('Sanitation Data'!$H$12,0,10*ROW('Sanitation Data'!H109)),NA())</f>
        <v>#N/A</v>
      </c>
      <c r="AU115" s="526" t="e">
        <f ca="1">+IF(AND(ISNUMBER(OFFSET('Sanitation Data'!$I$4,0,10*ROW('Sanitation Data'!I109))),'Data Summary'!DJ115="Yes"),100-OFFSET('Sanitation Data'!$I$4,0,10*ROW('Sanitation Data'!I109)),NA())</f>
        <v>#N/A</v>
      </c>
      <c r="AV115" s="526" t="e">
        <f ca="1">+IF(AND(ISNUMBER(OFFSET('Sanitation Data'!$I$6,0,10*ROW('Sanitation Data'!I109))),'Data Summary'!DK115="Yes"),OFFSET('Sanitation Data'!$I$6,0,10*ROW('Sanitation Data'!I109)),NA())</f>
        <v>#N/A</v>
      </c>
      <c r="AW115" s="526" t="e">
        <f ca="1">+IF(AND(ISNUMBER(OFFSET('Sanitation Data'!$I$10,0,10*ROW('Sanitation Data'!I109))),'Data Summary'!DL115="Yes"),OFFSET('Sanitation Data'!$I$10,0,10*ROW('Sanitation Data'!I109)),NA())</f>
        <v>#N/A</v>
      </c>
      <c r="AX115" s="526" t="e">
        <f ca="1">+IF(AND(ISNUMBER(OFFSET('Sanitation Data'!$I$11,0,10*ROW('Sanitation Data'!I109))),'Data Summary'!DM115="Yes"),OFFSET('Sanitation Data'!$I$11,0,10*ROW('Sanitation Data'!I109)),NA())</f>
        <v>#N/A</v>
      </c>
      <c r="AY115" s="526" t="e">
        <f ca="1">+IF(AND(ISNUMBER(OFFSET('Sanitation Data'!$I$12,0,10*ROW('Sanitation Data'!I109))),'Data Summary'!DN115="Yes"),OFFSET('Sanitation Data'!$I$12,0,10*ROW('Sanitation Data'!I109)),NA())</f>
        <v>#N/A</v>
      </c>
      <c r="AZ115" s="527" t="e">
        <f ca="1">+IF(AND(ISNUMBER(OFFSET('Hygiene Data'!$D$5,0,10*ROW('Hygiene Data'!D109))),'Data Summary'!DO115="Yes"),OFFSET('Hygiene Data'!$D$5,0,10*ROW('Hygiene Data'!D109)),NA())</f>
        <v>#N/A</v>
      </c>
      <c r="BA115" s="527" t="e">
        <f ca="1">+IF(AND(ISNUMBER(OFFSET('Hygiene Data'!$D$7,0,10*ROW('Hygiene Data'!D109))),'Data Summary'!DP115="Yes"),OFFSET('Hygiene Data'!$D$7,0,10*ROW('Hygiene Data'!D109)),NA())</f>
        <v>#N/A</v>
      </c>
      <c r="BB115" s="527" t="e">
        <f ca="1">+IF(AND(ISNUMBER(OFFSET('Hygiene Data'!$D$9,0,10*ROW('Hygiene Data'!D109))),'Data Summary'!DQ115="Yes"),OFFSET('Hygiene Data'!$D$9,0,10*ROW('Hygiene Data'!D109)),NA())</f>
        <v>#N/A</v>
      </c>
      <c r="BC115" s="527" t="e">
        <f ca="1">+IF(AND(ISNUMBER(OFFSET('Hygiene Data'!$E$5,0,10*ROW('Hygiene Data'!E109))),'Data Summary'!DR115="Yes"),OFFSET('Hygiene Data'!$E$5,0,10*ROW('Hygiene Data'!E109)),NA())</f>
        <v>#N/A</v>
      </c>
      <c r="BD115" s="527" t="e">
        <f ca="1">+IF(AND(ISNUMBER(OFFSET('Hygiene Data'!$E$7,0,10*ROW('Hygiene Data'!E109))),'Data Summary'!DS115="Yes"),OFFSET('Hygiene Data'!$E$7,0,10*ROW('Hygiene Data'!E109)),NA())</f>
        <v>#N/A</v>
      </c>
      <c r="BE115" s="527" t="e">
        <f ca="1">+IF(AND(ISNUMBER(OFFSET('Hygiene Data'!$E$9,0,10*ROW('Hygiene Data'!E109))),'Data Summary'!DT115="Yes"),OFFSET('Hygiene Data'!$E$9,0,10*ROW('Hygiene Data'!E109)),NA())</f>
        <v>#N/A</v>
      </c>
      <c r="BF115" s="527" t="e">
        <f ca="1">+IF(AND(ISNUMBER(OFFSET('Hygiene Data'!$F$5,0,10*ROW('Hygiene Data'!F109))),'Data Summary'!DU115="Yes"),OFFSET('Hygiene Data'!$F$5,0,10*ROW('Hygiene Data'!F109)),NA())</f>
        <v>#N/A</v>
      </c>
      <c r="BG115" s="527" t="e">
        <f ca="1">+IF(AND(ISNUMBER(OFFSET('Hygiene Data'!$F$7,0,10*ROW('Hygiene Data'!F109))),'Data Summary'!DV115="Yes"),OFFSET('Hygiene Data'!$F$7,0,10*ROW('Hygiene Data'!F109)),NA())</f>
        <v>#N/A</v>
      </c>
      <c r="BH115" s="527" t="e">
        <f ca="1">+IF(AND(ISNUMBER(OFFSET('Hygiene Data'!$F$9,0,10*ROW('Hygiene Data'!F109))),'Data Summary'!DW115="Yes"),OFFSET('Hygiene Data'!$F$9,0,10*ROW('Hygiene Data'!F109)),NA())</f>
        <v>#N/A</v>
      </c>
      <c r="BI115" s="527" t="e">
        <f ca="1">+IF(AND(ISNUMBER(OFFSET('Hygiene Data'!$G$5,0,10*ROW('Hygiene Data'!G109))),'Data Summary'!DX115="Yes"),OFFSET('Hygiene Data'!$G$5,0,10*ROW('Hygiene Data'!G109)),NA())</f>
        <v>#N/A</v>
      </c>
      <c r="BJ115" s="527" t="e">
        <f ca="1">+IF(AND(ISNUMBER(OFFSET('Hygiene Data'!$G$7,0,10*ROW('Hygiene Data'!G109))),'Data Summary'!DY115="Yes"),OFFSET('Hygiene Data'!$G$7,0,10*ROW('Hygiene Data'!G109)),NA())</f>
        <v>#N/A</v>
      </c>
      <c r="BK115" s="527" t="e">
        <f ca="1">+IF(AND(ISNUMBER(OFFSET('Hygiene Data'!$G$9,0,10*ROW('Hygiene Data'!G109))),'Data Summary'!DZ115="Yes"),OFFSET('Hygiene Data'!$G$9,0,10*ROW('Hygiene Data'!G109)),NA())</f>
        <v>#N/A</v>
      </c>
      <c r="BL115" s="527" t="e">
        <f ca="1">+IF(AND(ISNUMBER(OFFSET('Hygiene Data'!$H$5,0,10*ROW('Hygiene Data'!H109))),'Data Summary'!EA115="Yes"),OFFSET('Hygiene Data'!$H$5,0,10*ROW('Hygiene Data'!H109)),NA())</f>
        <v>#N/A</v>
      </c>
      <c r="BM115" s="527" t="e">
        <f ca="1">+IF(AND(ISNUMBER(OFFSET('Hygiene Data'!$H$7,0,10*ROW('Hygiene Data'!H109))),'Data Summary'!EB115="Yes"),OFFSET('Hygiene Data'!$H$7,0,10*ROW('Hygiene Data'!H109)),NA())</f>
        <v>#N/A</v>
      </c>
      <c r="BN115" s="527" t="e">
        <f ca="1">+IF(AND(ISNUMBER(OFFSET('Hygiene Data'!$H$9,0,10*ROW('Hygiene Data'!H109))),'Data Summary'!EC115="Yes"),OFFSET('Hygiene Data'!$H$9,0,10*ROW('Hygiene Data'!H109)),NA())</f>
        <v>#N/A</v>
      </c>
      <c r="BO115" s="527" t="e">
        <f ca="1">+IF(AND(ISNUMBER(OFFSET('Hygiene Data'!$I$5,0,10*ROW('Hygiene Data'!I109))),'Data Summary'!ED115="Yes"),OFFSET('Hygiene Data'!$I$5,0,10*ROW('Hygiene Data'!I109)),NA())</f>
        <v>#N/A</v>
      </c>
      <c r="BP115" s="527" t="e">
        <f ca="1">+IF(AND(ISNUMBER(OFFSET('Hygiene Data'!$I$7,0,10*ROW('Hygiene Data'!I109))),'Data Summary'!EE115="Yes"),OFFSET('Hygiene Data'!$I$7,0,10*ROW('Hygiene Data'!I109)),NA())</f>
        <v>#N/A</v>
      </c>
      <c r="BQ115" s="527" t="e">
        <f ca="1">+IF(AND(ISNUMBER(OFFSET('Hygiene Data'!$I$9,0,10*ROW('Hygiene Data'!I109))),'Data Summary'!EF115="Yes"),OFFSET('Hygiene Data'!$I$9,0,10*ROW('Hygiene Data'!I109)),NA())</f>
        <v>#N/A</v>
      </c>
    </row>
    <row r="116" spans="1:69" x14ac:dyDescent="0.25">
      <c r="A116" s="523" t="e">
        <f ca="1">+RIGHT('Data Summary'!A116,LEN('Data Summary'!A116)-9)</f>
        <v>#VALUE!</v>
      </c>
      <c r="B116" s="497" t="str">
        <f ca="1">+IF(ISTEXT('Data Summary'!B116),'Data Summary'!B116,"")</f>
        <v/>
      </c>
      <c r="C116" s="524" t="e">
        <f ca="1">+VALUE('Data Summary'!C116)</f>
        <v>#VALUE!</v>
      </c>
      <c r="D116" s="525" t="e">
        <f ca="1">+IF(AND(ISNUMBER(OFFSET('Water Data'!$D$4,0,10*ROW('Water Data'!D110))),'Data Summary'!BS116="Yes"),100-OFFSET('Water Data'!$D$4,0,10*ROW('Water Data'!D110)),NA())</f>
        <v>#N/A</v>
      </c>
      <c r="E116" s="525" t="e">
        <f ca="1">+IF(AND(ISNUMBER(OFFSET('Water Data'!$D$6,0,10*ROW('Water Data'!D110))),'Data Summary'!BT116="Yes"),OFFSET('Water Data'!$D$6,0,10*ROW('Water Data'!D110)),NA())</f>
        <v>#N/A</v>
      </c>
      <c r="F116" s="525" t="e">
        <f ca="1">+IF(AND(ISNUMBER(OFFSET('Water Data'!$D$9,0,10*ROW('Water Data'!D110))),'Data Summary'!BU116="Yes"),OFFSET('Water Data'!$D$9,0,10*ROW('Water Data'!D110)),NA())</f>
        <v>#N/A</v>
      </c>
      <c r="G116" s="525" t="e">
        <f ca="1">+IF(AND(ISNUMBER(OFFSET('Water Data'!$E$4,0,10*ROW('Water Data'!E110))),'Data Summary'!BV116="Yes"),100-OFFSET('Water Data'!$E$4,0,10*ROW('Water Data'!E110)),NA())</f>
        <v>#N/A</v>
      </c>
      <c r="H116" s="525" t="e">
        <f ca="1">+IF(AND(ISNUMBER(OFFSET('Water Data'!$E$6,0,10*ROW('Water Data'!E110))),'Data Summary'!BW116="Yes"),OFFSET('Water Data'!$E$6,0,10*ROW('Water Data'!E110)),NA())</f>
        <v>#N/A</v>
      </c>
      <c r="I116" s="525" t="e">
        <f ca="1">+IF(AND(ISNUMBER(OFFSET('Water Data'!$E$9,0,10*ROW('Water Data'!E110))),'Data Summary'!BX116="Yes"),OFFSET('Water Data'!$E$9,0,10*ROW('Water Data'!E110)),NA())</f>
        <v>#N/A</v>
      </c>
      <c r="J116" s="525" t="e">
        <f ca="1">+IF(AND(ISNUMBER(OFFSET('Water Data'!$F$4,0,10*ROW('Water Data'!F110))),'Data Summary'!BY116="Yes"),100-OFFSET('Water Data'!$F$4,0,10*ROW('Water Data'!F110)),NA())</f>
        <v>#N/A</v>
      </c>
      <c r="K116" s="525" t="e">
        <f ca="1">+IF(AND(ISNUMBER(OFFSET('Water Data'!$F$6,0,10*ROW('Water Data'!F110))),'Data Summary'!BZ116="Yes"),OFFSET('Water Data'!$F$6,0,10*ROW('Water Data'!F110)),NA())</f>
        <v>#N/A</v>
      </c>
      <c r="L116" s="525" t="e">
        <f ca="1">+IF(AND(ISNUMBER(OFFSET('Water Data'!$F$9,0,10*ROW('Water Data'!F110))),'Data Summary'!CA116="Yes"),OFFSET('Water Data'!$F$9,0,10*ROW('Water Data'!F110)),NA())</f>
        <v>#N/A</v>
      </c>
      <c r="M116" s="525" t="e">
        <f ca="1">+IF(AND(ISNUMBER(OFFSET('Water Data'!$G$4,0,10*ROW('Water Data'!G110))),'Data Summary'!CB116="Yes"),100-OFFSET('Water Data'!$G$4,0,10*ROW('Water Data'!G110)),NA())</f>
        <v>#N/A</v>
      </c>
      <c r="N116" s="525" t="e">
        <f ca="1">+IF(AND(ISNUMBER(OFFSET('Water Data'!$G$6,0,10*ROW('Water Data'!G110))),'Data Summary'!CC116="Yes"),OFFSET('Water Data'!$G$6,0,10*ROW('Water Data'!G110)),NA())</f>
        <v>#N/A</v>
      </c>
      <c r="O116" s="525" t="e">
        <f ca="1">+IF(AND(ISNUMBER(OFFSET('Water Data'!$G$9,0,10*ROW('Water Data'!G110))),'Data Summary'!CD116="Yes"),OFFSET('Water Data'!$G$9,0,10*ROW('Water Data'!G110)),NA())</f>
        <v>#N/A</v>
      </c>
      <c r="P116" s="525" t="e">
        <f ca="1">+IF(AND(ISNUMBER(OFFSET('Water Data'!$H$4,0,10*ROW('Water Data'!H110))),'Data Summary'!CE116="Yes"),100-OFFSET('Water Data'!$H$4,0,10*ROW('Water Data'!H110)),NA())</f>
        <v>#N/A</v>
      </c>
      <c r="Q116" s="525" t="e">
        <f ca="1">+IF(AND(ISNUMBER(OFFSET('Water Data'!$H$6,0,10*ROW('Water Data'!H110))),'Data Summary'!CF116="Yes"),OFFSET('Water Data'!$H$6,0,10*ROW('Water Data'!H110)),NA())</f>
        <v>#N/A</v>
      </c>
      <c r="R116" s="525" t="e">
        <f ca="1">+IF(AND(ISNUMBER(OFFSET('Water Data'!$H$9,0,10*ROW('Water Data'!H110))),'Data Summary'!CG116="Yes"),OFFSET('Water Data'!$H$9,0,10*ROW('Water Data'!H110)),NA())</f>
        <v>#N/A</v>
      </c>
      <c r="S116" s="525" t="e">
        <f ca="1">+IF(AND(ISNUMBER(OFFSET('Water Data'!$I$4,0,10*ROW('Water Data'!I110))),'Data Summary'!CH116="Yes"),100-OFFSET('Water Data'!$I$4,0,10*ROW('Water Data'!I110)),NA())</f>
        <v>#N/A</v>
      </c>
      <c r="T116" s="525" t="e">
        <f ca="1">+IF(AND(ISNUMBER(OFFSET('Water Data'!$I$6,0,10*ROW('Water Data'!I110))),'Data Summary'!CI116="Yes"),OFFSET('Water Data'!$I$6,0,10*ROW('Water Data'!I110)),NA())</f>
        <v>#N/A</v>
      </c>
      <c r="U116" s="525" t="e">
        <f ca="1">+IF(AND(ISNUMBER(OFFSET('Water Data'!$I$9,0,10*ROW('Water Data'!I110))),'Data Summary'!CJ116="Yes"),OFFSET('Water Data'!$I$9,0,10*ROW('Water Data'!I110)),NA())</f>
        <v>#N/A</v>
      </c>
      <c r="V116" s="526" t="e">
        <f ca="1">+IF(AND(ISNUMBER(OFFSET('Sanitation Data'!$D$4,0,10*ROW('Sanitation Data'!D110))),'Data Summary'!CK116="Yes"),100-OFFSET('Sanitation Data'!$D$4,0,10*ROW('Sanitation Data'!D110)),NA())</f>
        <v>#N/A</v>
      </c>
      <c r="W116" s="526" t="e">
        <f ca="1">+IF(AND(ISNUMBER(OFFSET('Sanitation Data'!$D$6,0,10*ROW('Sanitation Data'!D110))),'Data Summary'!CL116="Yes"),OFFSET('Sanitation Data'!$D$6,0,10*ROW('Sanitation Data'!D110)),NA())</f>
        <v>#N/A</v>
      </c>
      <c r="X116" s="526" t="e">
        <f ca="1">+IF(AND(ISNUMBER(OFFSET('Sanitation Data'!$D$10,0,10*ROW('Sanitation Data'!D110))),'Data Summary'!CM116="Yes"),OFFSET('Sanitation Data'!$D$10,0,10*ROW('Sanitation Data'!D110)),NA())</f>
        <v>#N/A</v>
      </c>
      <c r="Y116" s="526" t="e">
        <f ca="1">+IF(AND(ISNUMBER(OFFSET('Sanitation Data'!$D$11,0,10*ROW('Sanitation Data'!D110))),'Data Summary'!CN116="Yes"),OFFSET('Sanitation Data'!$D$11,0,10*ROW('Sanitation Data'!D110)),NA())</f>
        <v>#N/A</v>
      </c>
      <c r="Z116" s="526" t="e">
        <f ca="1">+IF(AND(ISNUMBER(OFFSET('Sanitation Data'!$D$12,0,10*ROW('Sanitation Data'!D110))),'Data Summary'!CO116="Yes"),OFFSET('Sanitation Data'!$D$12,0,10*ROW('Sanitation Data'!D110)),NA())</f>
        <v>#N/A</v>
      </c>
      <c r="AA116" s="526" t="e">
        <f ca="1">+IF(AND(ISNUMBER(OFFSET('Sanitation Data'!$E$4,0,10*ROW('Sanitation Data'!E110))),'Data Summary'!CP116="Yes"),100-OFFSET('Sanitation Data'!$E$4,0,10*ROW('Sanitation Data'!E110)),NA())</f>
        <v>#N/A</v>
      </c>
      <c r="AB116" s="526" t="e">
        <f ca="1">+IF(AND(ISNUMBER(OFFSET('Sanitation Data'!$E$6,0,10*ROW('Sanitation Data'!E110))),'Data Summary'!CQ116="Yes"),OFFSET('Sanitation Data'!$E$6,0,10*ROW('Sanitation Data'!E110)),NA())</f>
        <v>#N/A</v>
      </c>
      <c r="AC116" s="526" t="e">
        <f ca="1">+IF(AND(ISNUMBER(OFFSET('Sanitation Data'!$E$10,0,10*ROW('Sanitation Data'!E110))),'Data Summary'!CR116="Yes"),OFFSET('Sanitation Data'!$E$10,0,10*ROW('Sanitation Data'!E110)),NA())</f>
        <v>#N/A</v>
      </c>
      <c r="AD116" s="526" t="e">
        <f ca="1">+IF(AND(ISNUMBER(OFFSET('Sanitation Data'!$E$11,0,10*ROW('Sanitation Data'!E110))),'Data Summary'!CS116="Yes"),OFFSET('Sanitation Data'!$E$11,0,10*ROW('Sanitation Data'!E110)),NA())</f>
        <v>#N/A</v>
      </c>
      <c r="AE116" s="526" t="e">
        <f ca="1">+IF(AND(ISNUMBER(OFFSET('Sanitation Data'!$E$12,0,10*ROW('Sanitation Data'!E110))),'Data Summary'!CT116="Yes"),OFFSET('Sanitation Data'!$E$12,0,10*ROW('Sanitation Data'!E110)),NA())</f>
        <v>#N/A</v>
      </c>
      <c r="AF116" s="526" t="e">
        <f ca="1">+IF(AND(ISNUMBER(OFFSET('Sanitation Data'!$F$4,0,10*ROW('Sanitation Data'!F110))),'Data Summary'!CU116="Yes"),100-OFFSET('Sanitation Data'!$F$4,0,10*ROW('Sanitation Data'!F110)),NA())</f>
        <v>#N/A</v>
      </c>
      <c r="AG116" s="526" t="e">
        <f ca="1">+IF(AND(ISNUMBER(OFFSET('Sanitation Data'!$F$6,0,10*ROW('Sanitation Data'!F110))),'Data Summary'!CV116="Yes"),OFFSET('Sanitation Data'!$F$6,0,10*ROW('Sanitation Data'!F110)),NA())</f>
        <v>#N/A</v>
      </c>
      <c r="AH116" s="526" t="e">
        <f ca="1">+IF(AND(ISNUMBER(OFFSET('Sanitation Data'!$F$10,0,10*ROW('Sanitation Data'!F110))),'Data Summary'!CW116="Yes"),OFFSET('Sanitation Data'!$F$10,0,10*ROW('Sanitation Data'!F110)),NA())</f>
        <v>#N/A</v>
      </c>
      <c r="AI116" s="526" t="e">
        <f ca="1">+IF(AND(ISNUMBER(OFFSET('Sanitation Data'!$F$11,0,10*ROW('Sanitation Data'!F110))),'Data Summary'!CX116="Yes"),OFFSET('Sanitation Data'!$F$11,0,10*ROW('Sanitation Data'!F110)),NA())</f>
        <v>#N/A</v>
      </c>
      <c r="AJ116" s="526" t="e">
        <f ca="1">+IF(AND(ISNUMBER(OFFSET('Sanitation Data'!$F$12,0,10*ROW('Sanitation Data'!F110))),'Data Summary'!CY116="Yes"),OFFSET('Sanitation Data'!$F$12,0,10*ROW('Sanitation Data'!F110)),NA())</f>
        <v>#N/A</v>
      </c>
      <c r="AK116" s="526" t="e">
        <f ca="1">+IF(AND(ISNUMBER(OFFSET('Sanitation Data'!$G$4,0,10*ROW('Sanitation Data'!G110))),'Data Summary'!CZ116="Yes"),100-OFFSET('Sanitation Data'!$G$4,0,10*ROW('Sanitation Data'!G110)),NA())</f>
        <v>#N/A</v>
      </c>
      <c r="AL116" s="526" t="e">
        <f ca="1">+IF(AND(ISNUMBER(OFFSET('Sanitation Data'!$G$6,0,10*ROW('Sanitation Data'!G110))),'Data Summary'!DA116="Yes"),OFFSET('Sanitation Data'!$G$6,0,10*ROW('Sanitation Data'!G110)),NA())</f>
        <v>#N/A</v>
      </c>
      <c r="AM116" s="526" t="e">
        <f ca="1">+IF(AND(ISNUMBER(OFFSET('Sanitation Data'!$G$10,0,10*ROW('Sanitation Data'!G110))),'Data Summary'!DB116="Yes"),OFFSET('Sanitation Data'!$G$10,0,10*ROW('Sanitation Data'!G110)),NA())</f>
        <v>#N/A</v>
      </c>
      <c r="AN116" s="526" t="e">
        <f ca="1">+IF(AND(ISNUMBER(OFFSET('Sanitation Data'!$G$11,0,10*ROW('Sanitation Data'!G110))),'Data Summary'!DC116="Yes"),OFFSET('Sanitation Data'!$G$11,0,10*ROW('Sanitation Data'!G110)),NA())</f>
        <v>#N/A</v>
      </c>
      <c r="AO116" s="526" t="e">
        <f ca="1">+IF(AND(ISNUMBER(OFFSET('Sanitation Data'!$G$12,0,10*ROW('Sanitation Data'!G110))),'Data Summary'!DD116="Yes"),OFFSET('Sanitation Data'!$G$12,0,10*ROW('Sanitation Data'!G110)),NA())</f>
        <v>#N/A</v>
      </c>
      <c r="AP116" s="526" t="e">
        <f ca="1">+IF(AND(ISNUMBER(OFFSET('Sanitation Data'!$H$4,0,10*ROW('Sanitation Data'!H110))),'Data Summary'!DE116="Yes"),100-OFFSET('Sanitation Data'!$H$4,0,10*ROW('Sanitation Data'!H110)),NA())</f>
        <v>#N/A</v>
      </c>
      <c r="AQ116" s="526" t="e">
        <f ca="1">+IF(AND(ISNUMBER(OFFSET('Sanitation Data'!$H$6,0,10*ROW('Sanitation Data'!H110))),'Data Summary'!DF116="Yes"),OFFSET('Sanitation Data'!$H$6,0,10*ROW('Sanitation Data'!H110)),NA())</f>
        <v>#N/A</v>
      </c>
      <c r="AR116" s="526" t="e">
        <f ca="1">+IF(AND(ISNUMBER(OFFSET('Sanitation Data'!$H$10,0,10*ROW('Sanitation Data'!H110))),'Data Summary'!DG116="Yes"),OFFSET('Sanitation Data'!$H$10,0,10*ROW('Sanitation Data'!H110)),NA())</f>
        <v>#N/A</v>
      </c>
      <c r="AS116" s="526" t="e">
        <f ca="1">+IF(AND(ISNUMBER(OFFSET('Sanitation Data'!$H$11,0,10*ROW('Sanitation Data'!H110))),'Data Summary'!DH116="Yes"),OFFSET('Sanitation Data'!$H$11,0,10*ROW('Sanitation Data'!H110)),NA())</f>
        <v>#N/A</v>
      </c>
      <c r="AT116" s="526" t="e">
        <f ca="1">+IF(AND(ISNUMBER(OFFSET('Sanitation Data'!$H$12,0,10*ROW('Sanitation Data'!H110))),'Data Summary'!DI116="Yes"),OFFSET('Sanitation Data'!$H$12,0,10*ROW('Sanitation Data'!H110)),NA())</f>
        <v>#N/A</v>
      </c>
      <c r="AU116" s="526" t="e">
        <f ca="1">+IF(AND(ISNUMBER(OFFSET('Sanitation Data'!$I$4,0,10*ROW('Sanitation Data'!I110))),'Data Summary'!DJ116="Yes"),100-OFFSET('Sanitation Data'!$I$4,0,10*ROW('Sanitation Data'!I110)),NA())</f>
        <v>#N/A</v>
      </c>
      <c r="AV116" s="526" t="e">
        <f ca="1">+IF(AND(ISNUMBER(OFFSET('Sanitation Data'!$I$6,0,10*ROW('Sanitation Data'!I110))),'Data Summary'!DK116="Yes"),OFFSET('Sanitation Data'!$I$6,0,10*ROW('Sanitation Data'!I110)),NA())</f>
        <v>#N/A</v>
      </c>
      <c r="AW116" s="526" t="e">
        <f ca="1">+IF(AND(ISNUMBER(OFFSET('Sanitation Data'!$I$10,0,10*ROW('Sanitation Data'!I110))),'Data Summary'!DL116="Yes"),OFFSET('Sanitation Data'!$I$10,0,10*ROW('Sanitation Data'!I110)),NA())</f>
        <v>#N/A</v>
      </c>
      <c r="AX116" s="526" t="e">
        <f ca="1">+IF(AND(ISNUMBER(OFFSET('Sanitation Data'!$I$11,0,10*ROW('Sanitation Data'!I110))),'Data Summary'!DM116="Yes"),OFFSET('Sanitation Data'!$I$11,0,10*ROW('Sanitation Data'!I110)),NA())</f>
        <v>#N/A</v>
      </c>
      <c r="AY116" s="526" t="e">
        <f ca="1">+IF(AND(ISNUMBER(OFFSET('Sanitation Data'!$I$12,0,10*ROW('Sanitation Data'!I110))),'Data Summary'!DN116="Yes"),OFFSET('Sanitation Data'!$I$12,0,10*ROW('Sanitation Data'!I110)),NA())</f>
        <v>#N/A</v>
      </c>
      <c r="AZ116" s="527" t="e">
        <f ca="1">+IF(AND(ISNUMBER(OFFSET('Hygiene Data'!$D$5,0,10*ROW('Hygiene Data'!D110))),'Data Summary'!DO116="Yes"),OFFSET('Hygiene Data'!$D$5,0,10*ROW('Hygiene Data'!D110)),NA())</f>
        <v>#N/A</v>
      </c>
      <c r="BA116" s="527" t="e">
        <f ca="1">+IF(AND(ISNUMBER(OFFSET('Hygiene Data'!$D$7,0,10*ROW('Hygiene Data'!D110))),'Data Summary'!DP116="Yes"),OFFSET('Hygiene Data'!$D$7,0,10*ROW('Hygiene Data'!D110)),NA())</f>
        <v>#N/A</v>
      </c>
      <c r="BB116" s="527" t="e">
        <f ca="1">+IF(AND(ISNUMBER(OFFSET('Hygiene Data'!$D$9,0,10*ROW('Hygiene Data'!D110))),'Data Summary'!DQ116="Yes"),OFFSET('Hygiene Data'!$D$9,0,10*ROW('Hygiene Data'!D110)),NA())</f>
        <v>#N/A</v>
      </c>
      <c r="BC116" s="527" t="e">
        <f ca="1">+IF(AND(ISNUMBER(OFFSET('Hygiene Data'!$E$5,0,10*ROW('Hygiene Data'!E110))),'Data Summary'!DR116="Yes"),OFFSET('Hygiene Data'!$E$5,0,10*ROW('Hygiene Data'!E110)),NA())</f>
        <v>#N/A</v>
      </c>
      <c r="BD116" s="527" t="e">
        <f ca="1">+IF(AND(ISNUMBER(OFFSET('Hygiene Data'!$E$7,0,10*ROW('Hygiene Data'!E110))),'Data Summary'!DS116="Yes"),OFFSET('Hygiene Data'!$E$7,0,10*ROW('Hygiene Data'!E110)),NA())</f>
        <v>#N/A</v>
      </c>
      <c r="BE116" s="527" t="e">
        <f ca="1">+IF(AND(ISNUMBER(OFFSET('Hygiene Data'!$E$9,0,10*ROW('Hygiene Data'!E110))),'Data Summary'!DT116="Yes"),OFFSET('Hygiene Data'!$E$9,0,10*ROW('Hygiene Data'!E110)),NA())</f>
        <v>#N/A</v>
      </c>
      <c r="BF116" s="527" t="e">
        <f ca="1">+IF(AND(ISNUMBER(OFFSET('Hygiene Data'!$F$5,0,10*ROW('Hygiene Data'!F110))),'Data Summary'!DU116="Yes"),OFFSET('Hygiene Data'!$F$5,0,10*ROW('Hygiene Data'!F110)),NA())</f>
        <v>#N/A</v>
      </c>
      <c r="BG116" s="527" t="e">
        <f ca="1">+IF(AND(ISNUMBER(OFFSET('Hygiene Data'!$F$7,0,10*ROW('Hygiene Data'!F110))),'Data Summary'!DV116="Yes"),OFFSET('Hygiene Data'!$F$7,0,10*ROW('Hygiene Data'!F110)),NA())</f>
        <v>#N/A</v>
      </c>
      <c r="BH116" s="527" t="e">
        <f ca="1">+IF(AND(ISNUMBER(OFFSET('Hygiene Data'!$F$9,0,10*ROW('Hygiene Data'!F110))),'Data Summary'!DW116="Yes"),OFFSET('Hygiene Data'!$F$9,0,10*ROW('Hygiene Data'!F110)),NA())</f>
        <v>#N/A</v>
      </c>
      <c r="BI116" s="527" t="e">
        <f ca="1">+IF(AND(ISNUMBER(OFFSET('Hygiene Data'!$G$5,0,10*ROW('Hygiene Data'!G110))),'Data Summary'!DX116="Yes"),OFFSET('Hygiene Data'!$G$5,0,10*ROW('Hygiene Data'!G110)),NA())</f>
        <v>#N/A</v>
      </c>
      <c r="BJ116" s="527" t="e">
        <f ca="1">+IF(AND(ISNUMBER(OFFSET('Hygiene Data'!$G$7,0,10*ROW('Hygiene Data'!G110))),'Data Summary'!DY116="Yes"),OFFSET('Hygiene Data'!$G$7,0,10*ROW('Hygiene Data'!G110)),NA())</f>
        <v>#N/A</v>
      </c>
      <c r="BK116" s="527" t="e">
        <f ca="1">+IF(AND(ISNUMBER(OFFSET('Hygiene Data'!$G$9,0,10*ROW('Hygiene Data'!G110))),'Data Summary'!DZ116="Yes"),OFFSET('Hygiene Data'!$G$9,0,10*ROW('Hygiene Data'!G110)),NA())</f>
        <v>#N/A</v>
      </c>
      <c r="BL116" s="527" t="e">
        <f ca="1">+IF(AND(ISNUMBER(OFFSET('Hygiene Data'!$H$5,0,10*ROW('Hygiene Data'!H110))),'Data Summary'!EA116="Yes"),OFFSET('Hygiene Data'!$H$5,0,10*ROW('Hygiene Data'!H110)),NA())</f>
        <v>#N/A</v>
      </c>
      <c r="BM116" s="527" t="e">
        <f ca="1">+IF(AND(ISNUMBER(OFFSET('Hygiene Data'!$H$7,0,10*ROW('Hygiene Data'!H110))),'Data Summary'!EB116="Yes"),OFFSET('Hygiene Data'!$H$7,0,10*ROW('Hygiene Data'!H110)),NA())</f>
        <v>#N/A</v>
      </c>
      <c r="BN116" s="527" t="e">
        <f ca="1">+IF(AND(ISNUMBER(OFFSET('Hygiene Data'!$H$9,0,10*ROW('Hygiene Data'!H110))),'Data Summary'!EC116="Yes"),OFFSET('Hygiene Data'!$H$9,0,10*ROW('Hygiene Data'!H110)),NA())</f>
        <v>#N/A</v>
      </c>
      <c r="BO116" s="527" t="e">
        <f ca="1">+IF(AND(ISNUMBER(OFFSET('Hygiene Data'!$I$5,0,10*ROW('Hygiene Data'!I110))),'Data Summary'!ED116="Yes"),OFFSET('Hygiene Data'!$I$5,0,10*ROW('Hygiene Data'!I110)),NA())</f>
        <v>#N/A</v>
      </c>
      <c r="BP116" s="527" t="e">
        <f ca="1">+IF(AND(ISNUMBER(OFFSET('Hygiene Data'!$I$7,0,10*ROW('Hygiene Data'!I110))),'Data Summary'!EE116="Yes"),OFFSET('Hygiene Data'!$I$7,0,10*ROW('Hygiene Data'!I110)),NA())</f>
        <v>#N/A</v>
      </c>
      <c r="BQ116" s="527" t="e">
        <f ca="1">+IF(AND(ISNUMBER(OFFSET('Hygiene Data'!$I$9,0,10*ROW('Hygiene Data'!I110))),'Data Summary'!EF116="Yes"),OFFSET('Hygiene Data'!$I$9,0,10*ROW('Hygiene Data'!I110)),NA())</f>
        <v>#N/A</v>
      </c>
    </row>
    <row r="117" spans="1:69" x14ac:dyDescent="0.25">
      <c r="A117" s="523" t="e">
        <f ca="1">+RIGHT('Data Summary'!A117,LEN('Data Summary'!A117)-9)</f>
        <v>#VALUE!</v>
      </c>
      <c r="B117" s="497" t="str">
        <f ca="1">+IF(ISTEXT('Data Summary'!B117),'Data Summary'!B117,"")</f>
        <v/>
      </c>
      <c r="C117" s="524" t="e">
        <f ca="1">+VALUE('Data Summary'!C117)</f>
        <v>#VALUE!</v>
      </c>
      <c r="D117" s="525" t="e">
        <f ca="1">+IF(AND(ISNUMBER(OFFSET('Water Data'!$D$4,0,10*ROW('Water Data'!D111))),'Data Summary'!BS117="Yes"),100-OFFSET('Water Data'!$D$4,0,10*ROW('Water Data'!D111)),NA())</f>
        <v>#N/A</v>
      </c>
      <c r="E117" s="525" t="e">
        <f ca="1">+IF(AND(ISNUMBER(OFFSET('Water Data'!$D$6,0,10*ROW('Water Data'!D111))),'Data Summary'!BT117="Yes"),OFFSET('Water Data'!$D$6,0,10*ROW('Water Data'!D111)),NA())</f>
        <v>#N/A</v>
      </c>
      <c r="F117" s="525" t="e">
        <f ca="1">+IF(AND(ISNUMBER(OFFSET('Water Data'!$D$9,0,10*ROW('Water Data'!D111))),'Data Summary'!BU117="Yes"),OFFSET('Water Data'!$D$9,0,10*ROW('Water Data'!D111)),NA())</f>
        <v>#N/A</v>
      </c>
      <c r="G117" s="525" t="e">
        <f ca="1">+IF(AND(ISNUMBER(OFFSET('Water Data'!$E$4,0,10*ROW('Water Data'!E111))),'Data Summary'!BV117="Yes"),100-OFFSET('Water Data'!$E$4,0,10*ROW('Water Data'!E111)),NA())</f>
        <v>#N/A</v>
      </c>
      <c r="H117" s="525" t="e">
        <f ca="1">+IF(AND(ISNUMBER(OFFSET('Water Data'!$E$6,0,10*ROW('Water Data'!E111))),'Data Summary'!BW117="Yes"),OFFSET('Water Data'!$E$6,0,10*ROW('Water Data'!E111)),NA())</f>
        <v>#N/A</v>
      </c>
      <c r="I117" s="525" t="e">
        <f ca="1">+IF(AND(ISNUMBER(OFFSET('Water Data'!$E$9,0,10*ROW('Water Data'!E111))),'Data Summary'!BX117="Yes"),OFFSET('Water Data'!$E$9,0,10*ROW('Water Data'!E111)),NA())</f>
        <v>#N/A</v>
      </c>
      <c r="J117" s="525" t="e">
        <f ca="1">+IF(AND(ISNUMBER(OFFSET('Water Data'!$F$4,0,10*ROW('Water Data'!F111))),'Data Summary'!BY117="Yes"),100-OFFSET('Water Data'!$F$4,0,10*ROW('Water Data'!F111)),NA())</f>
        <v>#N/A</v>
      </c>
      <c r="K117" s="525" t="e">
        <f ca="1">+IF(AND(ISNUMBER(OFFSET('Water Data'!$F$6,0,10*ROW('Water Data'!F111))),'Data Summary'!BZ117="Yes"),OFFSET('Water Data'!$F$6,0,10*ROW('Water Data'!F111)),NA())</f>
        <v>#N/A</v>
      </c>
      <c r="L117" s="525" t="e">
        <f ca="1">+IF(AND(ISNUMBER(OFFSET('Water Data'!$F$9,0,10*ROW('Water Data'!F111))),'Data Summary'!CA117="Yes"),OFFSET('Water Data'!$F$9,0,10*ROW('Water Data'!F111)),NA())</f>
        <v>#N/A</v>
      </c>
      <c r="M117" s="525" t="e">
        <f ca="1">+IF(AND(ISNUMBER(OFFSET('Water Data'!$G$4,0,10*ROW('Water Data'!G111))),'Data Summary'!CB117="Yes"),100-OFFSET('Water Data'!$G$4,0,10*ROW('Water Data'!G111)),NA())</f>
        <v>#N/A</v>
      </c>
      <c r="N117" s="525" t="e">
        <f ca="1">+IF(AND(ISNUMBER(OFFSET('Water Data'!$G$6,0,10*ROW('Water Data'!G111))),'Data Summary'!CC117="Yes"),OFFSET('Water Data'!$G$6,0,10*ROW('Water Data'!G111)),NA())</f>
        <v>#N/A</v>
      </c>
      <c r="O117" s="525" t="e">
        <f ca="1">+IF(AND(ISNUMBER(OFFSET('Water Data'!$G$9,0,10*ROW('Water Data'!G111))),'Data Summary'!CD117="Yes"),OFFSET('Water Data'!$G$9,0,10*ROW('Water Data'!G111)),NA())</f>
        <v>#N/A</v>
      </c>
      <c r="P117" s="525" t="e">
        <f ca="1">+IF(AND(ISNUMBER(OFFSET('Water Data'!$H$4,0,10*ROW('Water Data'!H111))),'Data Summary'!CE117="Yes"),100-OFFSET('Water Data'!$H$4,0,10*ROW('Water Data'!H111)),NA())</f>
        <v>#N/A</v>
      </c>
      <c r="Q117" s="525" t="e">
        <f ca="1">+IF(AND(ISNUMBER(OFFSET('Water Data'!$H$6,0,10*ROW('Water Data'!H111))),'Data Summary'!CF117="Yes"),OFFSET('Water Data'!$H$6,0,10*ROW('Water Data'!H111)),NA())</f>
        <v>#N/A</v>
      </c>
      <c r="R117" s="525" t="e">
        <f ca="1">+IF(AND(ISNUMBER(OFFSET('Water Data'!$H$9,0,10*ROW('Water Data'!H111))),'Data Summary'!CG117="Yes"),OFFSET('Water Data'!$H$9,0,10*ROW('Water Data'!H111)),NA())</f>
        <v>#N/A</v>
      </c>
      <c r="S117" s="525" t="e">
        <f ca="1">+IF(AND(ISNUMBER(OFFSET('Water Data'!$I$4,0,10*ROW('Water Data'!I111))),'Data Summary'!CH117="Yes"),100-OFFSET('Water Data'!$I$4,0,10*ROW('Water Data'!I111)),NA())</f>
        <v>#N/A</v>
      </c>
      <c r="T117" s="525" t="e">
        <f ca="1">+IF(AND(ISNUMBER(OFFSET('Water Data'!$I$6,0,10*ROW('Water Data'!I111))),'Data Summary'!CI117="Yes"),OFFSET('Water Data'!$I$6,0,10*ROW('Water Data'!I111)),NA())</f>
        <v>#N/A</v>
      </c>
      <c r="U117" s="525" t="e">
        <f ca="1">+IF(AND(ISNUMBER(OFFSET('Water Data'!$I$9,0,10*ROW('Water Data'!I111))),'Data Summary'!CJ117="Yes"),OFFSET('Water Data'!$I$9,0,10*ROW('Water Data'!I111)),NA())</f>
        <v>#N/A</v>
      </c>
      <c r="V117" s="526" t="e">
        <f ca="1">+IF(AND(ISNUMBER(OFFSET('Sanitation Data'!$D$4,0,10*ROW('Sanitation Data'!D111))),'Data Summary'!CK117="Yes"),100-OFFSET('Sanitation Data'!$D$4,0,10*ROW('Sanitation Data'!D111)),NA())</f>
        <v>#N/A</v>
      </c>
      <c r="W117" s="526" t="e">
        <f ca="1">+IF(AND(ISNUMBER(OFFSET('Sanitation Data'!$D$6,0,10*ROW('Sanitation Data'!D111))),'Data Summary'!CL117="Yes"),OFFSET('Sanitation Data'!$D$6,0,10*ROW('Sanitation Data'!D111)),NA())</f>
        <v>#N/A</v>
      </c>
      <c r="X117" s="526" t="e">
        <f ca="1">+IF(AND(ISNUMBER(OFFSET('Sanitation Data'!$D$10,0,10*ROW('Sanitation Data'!D111))),'Data Summary'!CM117="Yes"),OFFSET('Sanitation Data'!$D$10,0,10*ROW('Sanitation Data'!D111)),NA())</f>
        <v>#N/A</v>
      </c>
      <c r="Y117" s="526" t="e">
        <f ca="1">+IF(AND(ISNUMBER(OFFSET('Sanitation Data'!$D$11,0,10*ROW('Sanitation Data'!D111))),'Data Summary'!CN117="Yes"),OFFSET('Sanitation Data'!$D$11,0,10*ROW('Sanitation Data'!D111)),NA())</f>
        <v>#N/A</v>
      </c>
      <c r="Z117" s="526" t="e">
        <f ca="1">+IF(AND(ISNUMBER(OFFSET('Sanitation Data'!$D$12,0,10*ROW('Sanitation Data'!D111))),'Data Summary'!CO117="Yes"),OFFSET('Sanitation Data'!$D$12,0,10*ROW('Sanitation Data'!D111)),NA())</f>
        <v>#N/A</v>
      </c>
      <c r="AA117" s="526" t="e">
        <f ca="1">+IF(AND(ISNUMBER(OFFSET('Sanitation Data'!$E$4,0,10*ROW('Sanitation Data'!E111))),'Data Summary'!CP117="Yes"),100-OFFSET('Sanitation Data'!$E$4,0,10*ROW('Sanitation Data'!E111)),NA())</f>
        <v>#N/A</v>
      </c>
      <c r="AB117" s="526" t="e">
        <f ca="1">+IF(AND(ISNUMBER(OFFSET('Sanitation Data'!$E$6,0,10*ROW('Sanitation Data'!E111))),'Data Summary'!CQ117="Yes"),OFFSET('Sanitation Data'!$E$6,0,10*ROW('Sanitation Data'!E111)),NA())</f>
        <v>#N/A</v>
      </c>
      <c r="AC117" s="526" t="e">
        <f ca="1">+IF(AND(ISNUMBER(OFFSET('Sanitation Data'!$E$10,0,10*ROW('Sanitation Data'!E111))),'Data Summary'!CR117="Yes"),OFFSET('Sanitation Data'!$E$10,0,10*ROW('Sanitation Data'!E111)),NA())</f>
        <v>#N/A</v>
      </c>
      <c r="AD117" s="526" t="e">
        <f ca="1">+IF(AND(ISNUMBER(OFFSET('Sanitation Data'!$E$11,0,10*ROW('Sanitation Data'!E111))),'Data Summary'!CS117="Yes"),OFFSET('Sanitation Data'!$E$11,0,10*ROW('Sanitation Data'!E111)),NA())</f>
        <v>#N/A</v>
      </c>
      <c r="AE117" s="526" t="e">
        <f ca="1">+IF(AND(ISNUMBER(OFFSET('Sanitation Data'!$E$12,0,10*ROW('Sanitation Data'!E111))),'Data Summary'!CT117="Yes"),OFFSET('Sanitation Data'!$E$12,0,10*ROW('Sanitation Data'!E111)),NA())</f>
        <v>#N/A</v>
      </c>
      <c r="AF117" s="526" t="e">
        <f ca="1">+IF(AND(ISNUMBER(OFFSET('Sanitation Data'!$F$4,0,10*ROW('Sanitation Data'!F111))),'Data Summary'!CU117="Yes"),100-OFFSET('Sanitation Data'!$F$4,0,10*ROW('Sanitation Data'!F111)),NA())</f>
        <v>#N/A</v>
      </c>
      <c r="AG117" s="526" t="e">
        <f ca="1">+IF(AND(ISNUMBER(OFFSET('Sanitation Data'!$F$6,0,10*ROW('Sanitation Data'!F111))),'Data Summary'!CV117="Yes"),OFFSET('Sanitation Data'!$F$6,0,10*ROW('Sanitation Data'!F111)),NA())</f>
        <v>#N/A</v>
      </c>
      <c r="AH117" s="526" t="e">
        <f ca="1">+IF(AND(ISNUMBER(OFFSET('Sanitation Data'!$F$10,0,10*ROW('Sanitation Data'!F111))),'Data Summary'!CW117="Yes"),OFFSET('Sanitation Data'!$F$10,0,10*ROW('Sanitation Data'!F111)),NA())</f>
        <v>#N/A</v>
      </c>
      <c r="AI117" s="526" t="e">
        <f ca="1">+IF(AND(ISNUMBER(OFFSET('Sanitation Data'!$F$11,0,10*ROW('Sanitation Data'!F111))),'Data Summary'!CX117="Yes"),OFFSET('Sanitation Data'!$F$11,0,10*ROW('Sanitation Data'!F111)),NA())</f>
        <v>#N/A</v>
      </c>
      <c r="AJ117" s="526" t="e">
        <f ca="1">+IF(AND(ISNUMBER(OFFSET('Sanitation Data'!$F$12,0,10*ROW('Sanitation Data'!F111))),'Data Summary'!CY117="Yes"),OFFSET('Sanitation Data'!$F$12,0,10*ROW('Sanitation Data'!F111)),NA())</f>
        <v>#N/A</v>
      </c>
      <c r="AK117" s="526" t="e">
        <f ca="1">+IF(AND(ISNUMBER(OFFSET('Sanitation Data'!$G$4,0,10*ROW('Sanitation Data'!G111))),'Data Summary'!CZ117="Yes"),100-OFFSET('Sanitation Data'!$G$4,0,10*ROW('Sanitation Data'!G111)),NA())</f>
        <v>#N/A</v>
      </c>
      <c r="AL117" s="526" t="e">
        <f ca="1">+IF(AND(ISNUMBER(OFFSET('Sanitation Data'!$G$6,0,10*ROW('Sanitation Data'!G111))),'Data Summary'!DA117="Yes"),OFFSET('Sanitation Data'!$G$6,0,10*ROW('Sanitation Data'!G111)),NA())</f>
        <v>#N/A</v>
      </c>
      <c r="AM117" s="526" t="e">
        <f ca="1">+IF(AND(ISNUMBER(OFFSET('Sanitation Data'!$G$10,0,10*ROW('Sanitation Data'!G111))),'Data Summary'!DB117="Yes"),OFFSET('Sanitation Data'!$G$10,0,10*ROW('Sanitation Data'!G111)),NA())</f>
        <v>#N/A</v>
      </c>
      <c r="AN117" s="526" t="e">
        <f ca="1">+IF(AND(ISNUMBER(OFFSET('Sanitation Data'!$G$11,0,10*ROW('Sanitation Data'!G111))),'Data Summary'!DC117="Yes"),OFFSET('Sanitation Data'!$G$11,0,10*ROW('Sanitation Data'!G111)),NA())</f>
        <v>#N/A</v>
      </c>
      <c r="AO117" s="526" t="e">
        <f ca="1">+IF(AND(ISNUMBER(OFFSET('Sanitation Data'!$G$12,0,10*ROW('Sanitation Data'!G111))),'Data Summary'!DD117="Yes"),OFFSET('Sanitation Data'!$G$12,0,10*ROW('Sanitation Data'!G111)),NA())</f>
        <v>#N/A</v>
      </c>
      <c r="AP117" s="526" t="e">
        <f ca="1">+IF(AND(ISNUMBER(OFFSET('Sanitation Data'!$H$4,0,10*ROW('Sanitation Data'!H111))),'Data Summary'!DE117="Yes"),100-OFFSET('Sanitation Data'!$H$4,0,10*ROW('Sanitation Data'!H111)),NA())</f>
        <v>#N/A</v>
      </c>
      <c r="AQ117" s="526" t="e">
        <f ca="1">+IF(AND(ISNUMBER(OFFSET('Sanitation Data'!$H$6,0,10*ROW('Sanitation Data'!H111))),'Data Summary'!DF117="Yes"),OFFSET('Sanitation Data'!$H$6,0,10*ROW('Sanitation Data'!H111)),NA())</f>
        <v>#N/A</v>
      </c>
      <c r="AR117" s="526" t="e">
        <f ca="1">+IF(AND(ISNUMBER(OFFSET('Sanitation Data'!$H$10,0,10*ROW('Sanitation Data'!H111))),'Data Summary'!DG117="Yes"),OFFSET('Sanitation Data'!$H$10,0,10*ROW('Sanitation Data'!H111)),NA())</f>
        <v>#N/A</v>
      </c>
      <c r="AS117" s="526" t="e">
        <f ca="1">+IF(AND(ISNUMBER(OFFSET('Sanitation Data'!$H$11,0,10*ROW('Sanitation Data'!H111))),'Data Summary'!DH117="Yes"),OFFSET('Sanitation Data'!$H$11,0,10*ROW('Sanitation Data'!H111)),NA())</f>
        <v>#N/A</v>
      </c>
      <c r="AT117" s="526" t="e">
        <f ca="1">+IF(AND(ISNUMBER(OFFSET('Sanitation Data'!$H$12,0,10*ROW('Sanitation Data'!H111))),'Data Summary'!DI117="Yes"),OFFSET('Sanitation Data'!$H$12,0,10*ROW('Sanitation Data'!H111)),NA())</f>
        <v>#N/A</v>
      </c>
      <c r="AU117" s="526" t="e">
        <f ca="1">+IF(AND(ISNUMBER(OFFSET('Sanitation Data'!$I$4,0,10*ROW('Sanitation Data'!I111))),'Data Summary'!DJ117="Yes"),100-OFFSET('Sanitation Data'!$I$4,0,10*ROW('Sanitation Data'!I111)),NA())</f>
        <v>#N/A</v>
      </c>
      <c r="AV117" s="526" t="e">
        <f ca="1">+IF(AND(ISNUMBER(OFFSET('Sanitation Data'!$I$6,0,10*ROW('Sanitation Data'!I111))),'Data Summary'!DK117="Yes"),OFFSET('Sanitation Data'!$I$6,0,10*ROW('Sanitation Data'!I111)),NA())</f>
        <v>#N/A</v>
      </c>
      <c r="AW117" s="526" t="e">
        <f ca="1">+IF(AND(ISNUMBER(OFFSET('Sanitation Data'!$I$10,0,10*ROW('Sanitation Data'!I111))),'Data Summary'!DL117="Yes"),OFFSET('Sanitation Data'!$I$10,0,10*ROW('Sanitation Data'!I111)),NA())</f>
        <v>#N/A</v>
      </c>
      <c r="AX117" s="526" t="e">
        <f ca="1">+IF(AND(ISNUMBER(OFFSET('Sanitation Data'!$I$11,0,10*ROW('Sanitation Data'!I111))),'Data Summary'!DM117="Yes"),OFFSET('Sanitation Data'!$I$11,0,10*ROW('Sanitation Data'!I111)),NA())</f>
        <v>#N/A</v>
      </c>
      <c r="AY117" s="526" t="e">
        <f ca="1">+IF(AND(ISNUMBER(OFFSET('Sanitation Data'!$I$12,0,10*ROW('Sanitation Data'!I111))),'Data Summary'!DN117="Yes"),OFFSET('Sanitation Data'!$I$12,0,10*ROW('Sanitation Data'!I111)),NA())</f>
        <v>#N/A</v>
      </c>
      <c r="AZ117" s="527" t="e">
        <f ca="1">+IF(AND(ISNUMBER(OFFSET('Hygiene Data'!$D$5,0,10*ROW('Hygiene Data'!D111))),'Data Summary'!DO117="Yes"),OFFSET('Hygiene Data'!$D$5,0,10*ROW('Hygiene Data'!D111)),NA())</f>
        <v>#N/A</v>
      </c>
      <c r="BA117" s="527" t="e">
        <f ca="1">+IF(AND(ISNUMBER(OFFSET('Hygiene Data'!$D$7,0,10*ROW('Hygiene Data'!D111))),'Data Summary'!DP117="Yes"),OFFSET('Hygiene Data'!$D$7,0,10*ROW('Hygiene Data'!D111)),NA())</f>
        <v>#N/A</v>
      </c>
      <c r="BB117" s="527" t="e">
        <f ca="1">+IF(AND(ISNUMBER(OFFSET('Hygiene Data'!$D$9,0,10*ROW('Hygiene Data'!D111))),'Data Summary'!DQ117="Yes"),OFFSET('Hygiene Data'!$D$9,0,10*ROW('Hygiene Data'!D111)),NA())</f>
        <v>#N/A</v>
      </c>
      <c r="BC117" s="527" t="e">
        <f ca="1">+IF(AND(ISNUMBER(OFFSET('Hygiene Data'!$E$5,0,10*ROW('Hygiene Data'!E111))),'Data Summary'!DR117="Yes"),OFFSET('Hygiene Data'!$E$5,0,10*ROW('Hygiene Data'!E111)),NA())</f>
        <v>#N/A</v>
      </c>
      <c r="BD117" s="527" t="e">
        <f ca="1">+IF(AND(ISNUMBER(OFFSET('Hygiene Data'!$E$7,0,10*ROW('Hygiene Data'!E111))),'Data Summary'!DS117="Yes"),OFFSET('Hygiene Data'!$E$7,0,10*ROW('Hygiene Data'!E111)),NA())</f>
        <v>#N/A</v>
      </c>
      <c r="BE117" s="527" t="e">
        <f ca="1">+IF(AND(ISNUMBER(OFFSET('Hygiene Data'!$E$9,0,10*ROW('Hygiene Data'!E111))),'Data Summary'!DT117="Yes"),OFFSET('Hygiene Data'!$E$9,0,10*ROW('Hygiene Data'!E111)),NA())</f>
        <v>#N/A</v>
      </c>
      <c r="BF117" s="527" t="e">
        <f ca="1">+IF(AND(ISNUMBER(OFFSET('Hygiene Data'!$F$5,0,10*ROW('Hygiene Data'!F111))),'Data Summary'!DU117="Yes"),OFFSET('Hygiene Data'!$F$5,0,10*ROW('Hygiene Data'!F111)),NA())</f>
        <v>#N/A</v>
      </c>
      <c r="BG117" s="527" t="e">
        <f ca="1">+IF(AND(ISNUMBER(OFFSET('Hygiene Data'!$F$7,0,10*ROW('Hygiene Data'!F111))),'Data Summary'!DV117="Yes"),OFFSET('Hygiene Data'!$F$7,0,10*ROW('Hygiene Data'!F111)),NA())</f>
        <v>#N/A</v>
      </c>
      <c r="BH117" s="527" t="e">
        <f ca="1">+IF(AND(ISNUMBER(OFFSET('Hygiene Data'!$F$9,0,10*ROW('Hygiene Data'!F111))),'Data Summary'!DW117="Yes"),OFFSET('Hygiene Data'!$F$9,0,10*ROW('Hygiene Data'!F111)),NA())</f>
        <v>#N/A</v>
      </c>
      <c r="BI117" s="527" t="e">
        <f ca="1">+IF(AND(ISNUMBER(OFFSET('Hygiene Data'!$G$5,0,10*ROW('Hygiene Data'!G111))),'Data Summary'!DX117="Yes"),OFFSET('Hygiene Data'!$G$5,0,10*ROW('Hygiene Data'!G111)),NA())</f>
        <v>#N/A</v>
      </c>
      <c r="BJ117" s="527" t="e">
        <f ca="1">+IF(AND(ISNUMBER(OFFSET('Hygiene Data'!$G$7,0,10*ROW('Hygiene Data'!G111))),'Data Summary'!DY117="Yes"),OFFSET('Hygiene Data'!$G$7,0,10*ROW('Hygiene Data'!G111)),NA())</f>
        <v>#N/A</v>
      </c>
      <c r="BK117" s="527" t="e">
        <f ca="1">+IF(AND(ISNUMBER(OFFSET('Hygiene Data'!$G$9,0,10*ROW('Hygiene Data'!G111))),'Data Summary'!DZ117="Yes"),OFFSET('Hygiene Data'!$G$9,0,10*ROW('Hygiene Data'!G111)),NA())</f>
        <v>#N/A</v>
      </c>
      <c r="BL117" s="527" t="e">
        <f ca="1">+IF(AND(ISNUMBER(OFFSET('Hygiene Data'!$H$5,0,10*ROW('Hygiene Data'!H111))),'Data Summary'!EA117="Yes"),OFFSET('Hygiene Data'!$H$5,0,10*ROW('Hygiene Data'!H111)),NA())</f>
        <v>#N/A</v>
      </c>
      <c r="BM117" s="527" t="e">
        <f ca="1">+IF(AND(ISNUMBER(OFFSET('Hygiene Data'!$H$7,0,10*ROW('Hygiene Data'!H111))),'Data Summary'!EB117="Yes"),OFFSET('Hygiene Data'!$H$7,0,10*ROW('Hygiene Data'!H111)),NA())</f>
        <v>#N/A</v>
      </c>
      <c r="BN117" s="527" t="e">
        <f ca="1">+IF(AND(ISNUMBER(OFFSET('Hygiene Data'!$H$9,0,10*ROW('Hygiene Data'!H111))),'Data Summary'!EC117="Yes"),OFFSET('Hygiene Data'!$H$9,0,10*ROW('Hygiene Data'!H111)),NA())</f>
        <v>#N/A</v>
      </c>
      <c r="BO117" s="527" t="e">
        <f ca="1">+IF(AND(ISNUMBER(OFFSET('Hygiene Data'!$I$5,0,10*ROW('Hygiene Data'!I111))),'Data Summary'!ED117="Yes"),OFFSET('Hygiene Data'!$I$5,0,10*ROW('Hygiene Data'!I111)),NA())</f>
        <v>#N/A</v>
      </c>
      <c r="BP117" s="527" t="e">
        <f ca="1">+IF(AND(ISNUMBER(OFFSET('Hygiene Data'!$I$7,0,10*ROW('Hygiene Data'!I111))),'Data Summary'!EE117="Yes"),OFFSET('Hygiene Data'!$I$7,0,10*ROW('Hygiene Data'!I111)),NA())</f>
        <v>#N/A</v>
      </c>
      <c r="BQ117" s="527" t="e">
        <f ca="1">+IF(AND(ISNUMBER(OFFSET('Hygiene Data'!$I$9,0,10*ROW('Hygiene Data'!I111))),'Data Summary'!EF117="Yes"),OFFSET('Hygiene Data'!$I$9,0,10*ROW('Hygiene Data'!I111)),NA())</f>
        <v>#N/A</v>
      </c>
    </row>
    <row r="118" spans="1:69" x14ac:dyDescent="0.25">
      <c r="A118" s="523" t="e">
        <f ca="1">+RIGHT('Data Summary'!A118,LEN('Data Summary'!A118)-9)</f>
        <v>#VALUE!</v>
      </c>
      <c r="B118" s="497" t="str">
        <f ca="1">+IF(ISTEXT('Data Summary'!B118),'Data Summary'!B118,"")</f>
        <v/>
      </c>
      <c r="C118" s="524" t="e">
        <f ca="1">+VALUE('Data Summary'!C118)</f>
        <v>#VALUE!</v>
      </c>
      <c r="D118" s="525" t="e">
        <f ca="1">+IF(AND(ISNUMBER(OFFSET('Water Data'!$D$4,0,10*ROW('Water Data'!D112))),'Data Summary'!BS118="Yes"),100-OFFSET('Water Data'!$D$4,0,10*ROW('Water Data'!D112)),NA())</f>
        <v>#N/A</v>
      </c>
      <c r="E118" s="525" t="e">
        <f ca="1">+IF(AND(ISNUMBER(OFFSET('Water Data'!$D$6,0,10*ROW('Water Data'!D112))),'Data Summary'!BT118="Yes"),OFFSET('Water Data'!$D$6,0,10*ROW('Water Data'!D112)),NA())</f>
        <v>#N/A</v>
      </c>
      <c r="F118" s="525" t="e">
        <f ca="1">+IF(AND(ISNUMBER(OFFSET('Water Data'!$D$9,0,10*ROW('Water Data'!D112))),'Data Summary'!BU118="Yes"),OFFSET('Water Data'!$D$9,0,10*ROW('Water Data'!D112)),NA())</f>
        <v>#N/A</v>
      </c>
      <c r="G118" s="525" t="e">
        <f ca="1">+IF(AND(ISNUMBER(OFFSET('Water Data'!$E$4,0,10*ROW('Water Data'!E112))),'Data Summary'!BV118="Yes"),100-OFFSET('Water Data'!$E$4,0,10*ROW('Water Data'!E112)),NA())</f>
        <v>#N/A</v>
      </c>
      <c r="H118" s="525" t="e">
        <f ca="1">+IF(AND(ISNUMBER(OFFSET('Water Data'!$E$6,0,10*ROW('Water Data'!E112))),'Data Summary'!BW118="Yes"),OFFSET('Water Data'!$E$6,0,10*ROW('Water Data'!E112)),NA())</f>
        <v>#N/A</v>
      </c>
      <c r="I118" s="525" t="e">
        <f ca="1">+IF(AND(ISNUMBER(OFFSET('Water Data'!$E$9,0,10*ROW('Water Data'!E112))),'Data Summary'!BX118="Yes"),OFFSET('Water Data'!$E$9,0,10*ROW('Water Data'!E112)),NA())</f>
        <v>#N/A</v>
      </c>
      <c r="J118" s="525" t="e">
        <f ca="1">+IF(AND(ISNUMBER(OFFSET('Water Data'!$F$4,0,10*ROW('Water Data'!F112))),'Data Summary'!BY118="Yes"),100-OFFSET('Water Data'!$F$4,0,10*ROW('Water Data'!F112)),NA())</f>
        <v>#N/A</v>
      </c>
      <c r="K118" s="525" t="e">
        <f ca="1">+IF(AND(ISNUMBER(OFFSET('Water Data'!$F$6,0,10*ROW('Water Data'!F112))),'Data Summary'!BZ118="Yes"),OFFSET('Water Data'!$F$6,0,10*ROW('Water Data'!F112)),NA())</f>
        <v>#N/A</v>
      </c>
      <c r="L118" s="525" t="e">
        <f ca="1">+IF(AND(ISNUMBER(OFFSET('Water Data'!$F$9,0,10*ROW('Water Data'!F112))),'Data Summary'!CA118="Yes"),OFFSET('Water Data'!$F$9,0,10*ROW('Water Data'!F112)),NA())</f>
        <v>#N/A</v>
      </c>
      <c r="M118" s="525" t="e">
        <f ca="1">+IF(AND(ISNUMBER(OFFSET('Water Data'!$G$4,0,10*ROW('Water Data'!G112))),'Data Summary'!CB118="Yes"),100-OFFSET('Water Data'!$G$4,0,10*ROW('Water Data'!G112)),NA())</f>
        <v>#N/A</v>
      </c>
      <c r="N118" s="525" t="e">
        <f ca="1">+IF(AND(ISNUMBER(OFFSET('Water Data'!$G$6,0,10*ROW('Water Data'!G112))),'Data Summary'!CC118="Yes"),OFFSET('Water Data'!$G$6,0,10*ROW('Water Data'!G112)),NA())</f>
        <v>#N/A</v>
      </c>
      <c r="O118" s="525" t="e">
        <f ca="1">+IF(AND(ISNUMBER(OFFSET('Water Data'!$G$9,0,10*ROW('Water Data'!G112))),'Data Summary'!CD118="Yes"),OFFSET('Water Data'!$G$9,0,10*ROW('Water Data'!G112)),NA())</f>
        <v>#N/A</v>
      </c>
      <c r="P118" s="525" t="e">
        <f ca="1">+IF(AND(ISNUMBER(OFFSET('Water Data'!$H$4,0,10*ROW('Water Data'!H112))),'Data Summary'!CE118="Yes"),100-OFFSET('Water Data'!$H$4,0,10*ROW('Water Data'!H112)),NA())</f>
        <v>#N/A</v>
      </c>
      <c r="Q118" s="525" t="e">
        <f ca="1">+IF(AND(ISNUMBER(OFFSET('Water Data'!$H$6,0,10*ROW('Water Data'!H112))),'Data Summary'!CF118="Yes"),OFFSET('Water Data'!$H$6,0,10*ROW('Water Data'!H112)),NA())</f>
        <v>#N/A</v>
      </c>
      <c r="R118" s="525" t="e">
        <f ca="1">+IF(AND(ISNUMBER(OFFSET('Water Data'!$H$9,0,10*ROW('Water Data'!H112))),'Data Summary'!CG118="Yes"),OFFSET('Water Data'!$H$9,0,10*ROW('Water Data'!H112)),NA())</f>
        <v>#N/A</v>
      </c>
      <c r="S118" s="525" t="e">
        <f ca="1">+IF(AND(ISNUMBER(OFFSET('Water Data'!$I$4,0,10*ROW('Water Data'!I112))),'Data Summary'!CH118="Yes"),100-OFFSET('Water Data'!$I$4,0,10*ROW('Water Data'!I112)),NA())</f>
        <v>#N/A</v>
      </c>
      <c r="T118" s="525" t="e">
        <f ca="1">+IF(AND(ISNUMBER(OFFSET('Water Data'!$I$6,0,10*ROW('Water Data'!I112))),'Data Summary'!CI118="Yes"),OFFSET('Water Data'!$I$6,0,10*ROW('Water Data'!I112)),NA())</f>
        <v>#N/A</v>
      </c>
      <c r="U118" s="525" t="e">
        <f ca="1">+IF(AND(ISNUMBER(OFFSET('Water Data'!$I$9,0,10*ROW('Water Data'!I112))),'Data Summary'!CJ118="Yes"),OFFSET('Water Data'!$I$9,0,10*ROW('Water Data'!I112)),NA())</f>
        <v>#N/A</v>
      </c>
      <c r="V118" s="526" t="e">
        <f ca="1">+IF(AND(ISNUMBER(OFFSET('Sanitation Data'!$D$4,0,10*ROW('Sanitation Data'!D112))),'Data Summary'!CK118="Yes"),100-OFFSET('Sanitation Data'!$D$4,0,10*ROW('Sanitation Data'!D112)),NA())</f>
        <v>#N/A</v>
      </c>
      <c r="W118" s="526" t="e">
        <f ca="1">+IF(AND(ISNUMBER(OFFSET('Sanitation Data'!$D$6,0,10*ROW('Sanitation Data'!D112))),'Data Summary'!CL118="Yes"),OFFSET('Sanitation Data'!$D$6,0,10*ROW('Sanitation Data'!D112)),NA())</f>
        <v>#N/A</v>
      </c>
      <c r="X118" s="526" t="e">
        <f ca="1">+IF(AND(ISNUMBER(OFFSET('Sanitation Data'!$D$10,0,10*ROW('Sanitation Data'!D112))),'Data Summary'!CM118="Yes"),OFFSET('Sanitation Data'!$D$10,0,10*ROW('Sanitation Data'!D112)),NA())</f>
        <v>#N/A</v>
      </c>
      <c r="Y118" s="526" t="e">
        <f ca="1">+IF(AND(ISNUMBER(OFFSET('Sanitation Data'!$D$11,0,10*ROW('Sanitation Data'!D112))),'Data Summary'!CN118="Yes"),OFFSET('Sanitation Data'!$D$11,0,10*ROW('Sanitation Data'!D112)),NA())</f>
        <v>#N/A</v>
      </c>
      <c r="Z118" s="526" t="e">
        <f ca="1">+IF(AND(ISNUMBER(OFFSET('Sanitation Data'!$D$12,0,10*ROW('Sanitation Data'!D112))),'Data Summary'!CO118="Yes"),OFFSET('Sanitation Data'!$D$12,0,10*ROW('Sanitation Data'!D112)),NA())</f>
        <v>#N/A</v>
      </c>
      <c r="AA118" s="526" t="e">
        <f ca="1">+IF(AND(ISNUMBER(OFFSET('Sanitation Data'!$E$4,0,10*ROW('Sanitation Data'!E112))),'Data Summary'!CP118="Yes"),100-OFFSET('Sanitation Data'!$E$4,0,10*ROW('Sanitation Data'!E112)),NA())</f>
        <v>#N/A</v>
      </c>
      <c r="AB118" s="526" t="e">
        <f ca="1">+IF(AND(ISNUMBER(OFFSET('Sanitation Data'!$E$6,0,10*ROW('Sanitation Data'!E112))),'Data Summary'!CQ118="Yes"),OFFSET('Sanitation Data'!$E$6,0,10*ROW('Sanitation Data'!E112)),NA())</f>
        <v>#N/A</v>
      </c>
      <c r="AC118" s="526" t="e">
        <f ca="1">+IF(AND(ISNUMBER(OFFSET('Sanitation Data'!$E$10,0,10*ROW('Sanitation Data'!E112))),'Data Summary'!CR118="Yes"),OFFSET('Sanitation Data'!$E$10,0,10*ROW('Sanitation Data'!E112)),NA())</f>
        <v>#N/A</v>
      </c>
      <c r="AD118" s="526" t="e">
        <f ca="1">+IF(AND(ISNUMBER(OFFSET('Sanitation Data'!$E$11,0,10*ROW('Sanitation Data'!E112))),'Data Summary'!CS118="Yes"),OFFSET('Sanitation Data'!$E$11,0,10*ROW('Sanitation Data'!E112)),NA())</f>
        <v>#N/A</v>
      </c>
      <c r="AE118" s="526" t="e">
        <f ca="1">+IF(AND(ISNUMBER(OFFSET('Sanitation Data'!$E$12,0,10*ROW('Sanitation Data'!E112))),'Data Summary'!CT118="Yes"),OFFSET('Sanitation Data'!$E$12,0,10*ROW('Sanitation Data'!E112)),NA())</f>
        <v>#N/A</v>
      </c>
      <c r="AF118" s="526" t="e">
        <f ca="1">+IF(AND(ISNUMBER(OFFSET('Sanitation Data'!$F$4,0,10*ROW('Sanitation Data'!F112))),'Data Summary'!CU118="Yes"),100-OFFSET('Sanitation Data'!$F$4,0,10*ROW('Sanitation Data'!F112)),NA())</f>
        <v>#N/A</v>
      </c>
      <c r="AG118" s="526" t="e">
        <f ca="1">+IF(AND(ISNUMBER(OFFSET('Sanitation Data'!$F$6,0,10*ROW('Sanitation Data'!F112))),'Data Summary'!CV118="Yes"),OFFSET('Sanitation Data'!$F$6,0,10*ROW('Sanitation Data'!F112)),NA())</f>
        <v>#N/A</v>
      </c>
      <c r="AH118" s="526" t="e">
        <f ca="1">+IF(AND(ISNUMBER(OFFSET('Sanitation Data'!$F$10,0,10*ROW('Sanitation Data'!F112))),'Data Summary'!CW118="Yes"),OFFSET('Sanitation Data'!$F$10,0,10*ROW('Sanitation Data'!F112)),NA())</f>
        <v>#N/A</v>
      </c>
      <c r="AI118" s="526" t="e">
        <f ca="1">+IF(AND(ISNUMBER(OFFSET('Sanitation Data'!$F$11,0,10*ROW('Sanitation Data'!F112))),'Data Summary'!CX118="Yes"),OFFSET('Sanitation Data'!$F$11,0,10*ROW('Sanitation Data'!F112)),NA())</f>
        <v>#N/A</v>
      </c>
      <c r="AJ118" s="526" t="e">
        <f ca="1">+IF(AND(ISNUMBER(OFFSET('Sanitation Data'!$F$12,0,10*ROW('Sanitation Data'!F112))),'Data Summary'!CY118="Yes"),OFFSET('Sanitation Data'!$F$12,0,10*ROW('Sanitation Data'!F112)),NA())</f>
        <v>#N/A</v>
      </c>
      <c r="AK118" s="526" t="e">
        <f ca="1">+IF(AND(ISNUMBER(OFFSET('Sanitation Data'!$G$4,0,10*ROW('Sanitation Data'!G112))),'Data Summary'!CZ118="Yes"),100-OFFSET('Sanitation Data'!$G$4,0,10*ROW('Sanitation Data'!G112)),NA())</f>
        <v>#N/A</v>
      </c>
      <c r="AL118" s="526" t="e">
        <f ca="1">+IF(AND(ISNUMBER(OFFSET('Sanitation Data'!$G$6,0,10*ROW('Sanitation Data'!G112))),'Data Summary'!DA118="Yes"),OFFSET('Sanitation Data'!$G$6,0,10*ROW('Sanitation Data'!G112)),NA())</f>
        <v>#N/A</v>
      </c>
      <c r="AM118" s="526" t="e">
        <f ca="1">+IF(AND(ISNUMBER(OFFSET('Sanitation Data'!$G$10,0,10*ROW('Sanitation Data'!G112))),'Data Summary'!DB118="Yes"),OFFSET('Sanitation Data'!$G$10,0,10*ROW('Sanitation Data'!G112)),NA())</f>
        <v>#N/A</v>
      </c>
      <c r="AN118" s="526" t="e">
        <f ca="1">+IF(AND(ISNUMBER(OFFSET('Sanitation Data'!$G$11,0,10*ROW('Sanitation Data'!G112))),'Data Summary'!DC118="Yes"),OFFSET('Sanitation Data'!$G$11,0,10*ROW('Sanitation Data'!G112)),NA())</f>
        <v>#N/A</v>
      </c>
      <c r="AO118" s="526" t="e">
        <f ca="1">+IF(AND(ISNUMBER(OFFSET('Sanitation Data'!$G$12,0,10*ROW('Sanitation Data'!G112))),'Data Summary'!DD118="Yes"),OFFSET('Sanitation Data'!$G$12,0,10*ROW('Sanitation Data'!G112)),NA())</f>
        <v>#N/A</v>
      </c>
      <c r="AP118" s="526" t="e">
        <f ca="1">+IF(AND(ISNUMBER(OFFSET('Sanitation Data'!$H$4,0,10*ROW('Sanitation Data'!H112))),'Data Summary'!DE118="Yes"),100-OFFSET('Sanitation Data'!$H$4,0,10*ROW('Sanitation Data'!H112)),NA())</f>
        <v>#N/A</v>
      </c>
      <c r="AQ118" s="526" t="e">
        <f ca="1">+IF(AND(ISNUMBER(OFFSET('Sanitation Data'!$H$6,0,10*ROW('Sanitation Data'!H112))),'Data Summary'!DF118="Yes"),OFFSET('Sanitation Data'!$H$6,0,10*ROW('Sanitation Data'!H112)),NA())</f>
        <v>#N/A</v>
      </c>
      <c r="AR118" s="526" t="e">
        <f ca="1">+IF(AND(ISNUMBER(OFFSET('Sanitation Data'!$H$10,0,10*ROW('Sanitation Data'!H112))),'Data Summary'!DG118="Yes"),OFFSET('Sanitation Data'!$H$10,0,10*ROW('Sanitation Data'!H112)),NA())</f>
        <v>#N/A</v>
      </c>
      <c r="AS118" s="526" t="e">
        <f ca="1">+IF(AND(ISNUMBER(OFFSET('Sanitation Data'!$H$11,0,10*ROW('Sanitation Data'!H112))),'Data Summary'!DH118="Yes"),OFFSET('Sanitation Data'!$H$11,0,10*ROW('Sanitation Data'!H112)),NA())</f>
        <v>#N/A</v>
      </c>
      <c r="AT118" s="526" t="e">
        <f ca="1">+IF(AND(ISNUMBER(OFFSET('Sanitation Data'!$H$12,0,10*ROW('Sanitation Data'!H112))),'Data Summary'!DI118="Yes"),OFFSET('Sanitation Data'!$H$12,0,10*ROW('Sanitation Data'!H112)),NA())</f>
        <v>#N/A</v>
      </c>
      <c r="AU118" s="526" t="e">
        <f ca="1">+IF(AND(ISNUMBER(OFFSET('Sanitation Data'!$I$4,0,10*ROW('Sanitation Data'!I112))),'Data Summary'!DJ118="Yes"),100-OFFSET('Sanitation Data'!$I$4,0,10*ROW('Sanitation Data'!I112)),NA())</f>
        <v>#N/A</v>
      </c>
      <c r="AV118" s="526" t="e">
        <f ca="1">+IF(AND(ISNUMBER(OFFSET('Sanitation Data'!$I$6,0,10*ROW('Sanitation Data'!I112))),'Data Summary'!DK118="Yes"),OFFSET('Sanitation Data'!$I$6,0,10*ROW('Sanitation Data'!I112)),NA())</f>
        <v>#N/A</v>
      </c>
      <c r="AW118" s="526" t="e">
        <f ca="1">+IF(AND(ISNUMBER(OFFSET('Sanitation Data'!$I$10,0,10*ROW('Sanitation Data'!I112))),'Data Summary'!DL118="Yes"),OFFSET('Sanitation Data'!$I$10,0,10*ROW('Sanitation Data'!I112)),NA())</f>
        <v>#N/A</v>
      </c>
      <c r="AX118" s="526" t="e">
        <f ca="1">+IF(AND(ISNUMBER(OFFSET('Sanitation Data'!$I$11,0,10*ROW('Sanitation Data'!I112))),'Data Summary'!DM118="Yes"),OFFSET('Sanitation Data'!$I$11,0,10*ROW('Sanitation Data'!I112)),NA())</f>
        <v>#N/A</v>
      </c>
      <c r="AY118" s="526" t="e">
        <f ca="1">+IF(AND(ISNUMBER(OFFSET('Sanitation Data'!$I$12,0,10*ROW('Sanitation Data'!I112))),'Data Summary'!DN118="Yes"),OFFSET('Sanitation Data'!$I$12,0,10*ROW('Sanitation Data'!I112)),NA())</f>
        <v>#N/A</v>
      </c>
      <c r="AZ118" s="527" t="e">
        <f ca="1">+IF(AND(ISNUMBER(OFFSET('Hygiene Data'!$D$5,0,10*ROW('Hygiene Data'!D112))),'Data Summary'!DO118="Yes"),OFFSET('Hygiene Data'!$D$5,0,10*ROW('Hygiene Data'!D112)),NA())</f>
        <v>#N/A</v>
      </c>
      <c r="BA118" s="527" t="e">
        <f ca="1">+IF(AND(ISNUMBER(OFFSET('Hygiene Data'!$D$7,0,10*ROW('Hygiene Data'!D112))),'Data Summary'!DP118="Yes"),OFFSET('Hygiene Data'!$D$7,0,10*ROW('Hygiene Data'!D112)),NA())</f>
        <v>#N/A</v>
      </c>
      <c r="BB118" s="527" t="e">
        <f ca="1">+IF(AND(ISNUMBER(OFFSET('Hygiene Data'!$D$9,0,10*ROW('Hygiene Data'!D112))),'Data Summary'!DQ118="Yes"),OFFSET('Hygiene Data'!$D$9,0,10*ROW('Hygiene Data'!D112)),NA())</f>
        <v>#N/A</v>
      </c>
      <c r="BC118" s="527" t="e">
        <f ca="1">+IF(AND(ISNUMBER(OFFSET('Hygiene Data'!$E$5,0,10*ROW('Hygiene Data'!E112))),'Data Summary'!DR118="Yes"),OFFSET('Hygiene Data'!$E$5,0,10*ROW('Hygiene Data'!E112)),NA())</f>
        <v>#N/A</v>
      </c>
      <c r="BD118" s="527" t="e">
        <f ca="1">+IF(AND(ISNUMBER(OFFSET('Hygiene Data'!$E$7,0,10*ROW('Hygiene Data'!E112))),'Data Summary'!DS118="Yes"),OFFSET('Hygiene Data'!$E$7,0,10*ROW('Hygiene Data'!E112)),NA())</f>
        <v>#N/A</v>
      </c>
      <c r="BE118" s="527" t="e">
        <f ca="1">+IF(AND(ISNUMBER(OFFSET('Hygiene Data'!$E$9,0,10*ROW('Hygiene Data'!E112))),'Data Summary'!DT118="Yes"),OFFSET('Hygiene Data'!$E$9,0,10*ROW('Hygiene Data'!E112)),NA())</f>
        <v>#N/A</v>
      </c>
      <c r="BF118" s="527" t="e">
        <f ca="1">+IF(AND(ISNUMBER(OFFSET('Hygiene Data'!$F$5,0,10*ROW('Hygiene Data'!F112))),'Data Summary'!DU118="Yes"),OFFSET('Hygiene Data'!$F$5,0,10*ROW('Hygiene Data'!F112)),NA())</f>
        <v>#N/A</v>
      </c>
      <c r="BG118" s="527" t="e">
        <f ca="1">+IF(AND(ISNUMBER(OFFSET('Hygiene Data'!$F$7,0,10*ROW('Hygiene Data'!F112))),'Data Summary'!DV118="Yes"),OFFSET('Hygiene Data'!$F$7,0,10*ROW('Hygiene Data'!F112)),NA())</f>
        <v>#N/A</v>
      </c>
      <c r="BH118" s="527" t="e">
        <f ca="1">+IF(AND(ISNUMBER(OFFSET('Hygiene Data'!$F$9,0,10*ROW('Hygiene Data'!F112))),'Data Summary'!DW118="Yes"),OFFSET('Hygiene Data'!$F$9,0,10*ROW('Hygiene Data'!F112)),NA())</f>
        <v>#N/A</v>
      </c>
      <c r="BI118" s="527" t="e">
        <f ca="1">+IF(AND(ISNUMBER(OFFSET('Hygiene Data'!$G$5,0,10*ROW('Hygiene Data'!G112))),'Data Summary'!DX118="Yes"),OFFSET('Hygiene Data'!$G$5,0,10*ROW('Hygiene Data'!G112)),NA())</f>
        <v>#N/A</v>
      </c>
      <c r="BJ118" s="527" t="e">
        <f ca="1">+IF(AND(ISNUMBER(OFFSET('Hygiene Data'!$G$7,0,10*ROW('Hygiene Data'!G112))),'Data Summary'!DY118="Yes"),OFFSET('Hygiene Data'!$G$7,0,10*ROW('Hygiene Data'!G112)),NA())</f>
        <v>#N/A</v>
      </c>
      <c r="BK118" s="527" t="e">
        <f ca="1">+IF(AND(ISNUMBER(OFFSET('Hygiene Data'!$G$9,0,10*ROW('Hygiene Data'!G112))),'Data Summary'!DZ118="Yes"),OFFSET('Hygiene Data'!$G$9,0,10*ROW('Hygiene Data'!G112)),NA())</f>
        <v>#N/A</v>
      </c>
      <c r="BL118" s="527" t="e">
        <f ca="1">+IF(AND(ISNUMBER(OFFSET('Hygiene Data'!$H$5,0,10*ROW('Hygiene Data'!H112))),'Data Summary'!EA118="Yes"),OFFSET('Hygiene Data'!$H$5,0,10*ROW('Hygiene Data'!H112)),NA())</f>
        <v>#N/A</v>
      </c>
      <c r="BM118" s="527" t="e">
        <f ca="1">+IF(AND(ISNUMBER(OFFSET('Hygiene Data'!$H$7,0,10*ROW('Hygiene Data'!H112))),'Data Summary'!EB118="Yes"),OFFSET('Hygiene Data'!$H$7,0,10*ROW('Hygiene Data'!H112)),NA())</f>
        <v>#N/A</v>
      </c>
      <c r="BN118" s="527" t="e">
        <f ca="1">+IF(AND(ISNUMBER(OFFSET('Hygiene Data'!$H$9,0,10*ROW('Hygiene Data'!H112))),'Data Summary'!EC118="Yes"),OFFSET('Hygiene Data'!$H$9,0,10*ROW('Hygiene Data'!H112)),NA())</f>
        <v>#N/A</v>
      </c>
      <c r="BO118" s="527" t="e">
        <f ca="1">+IF(AND(ISNUMBER(OFFSET('Hygiene Data'!$I$5,0,10*ROW('Hygiene Data'!I112))),'Data Summary'!ED118="Yes"),OFFSET('Hygiene Data'!$I$5,0,10*ROW('Hygiene Data'!I112)),NA())</f>
        <v>#N/A</v>
      </c>
      <c r="BP118" s="527" t="e">
        <f ca="1">+IF(AND(ISNUMBER(OFFSET('Hygiene Data'!$I$7,0,10*ROW('Hygiene Data'!I112))),'Data Summary'!EE118="Yes"),OFFSET('Hygiene Data'!$I$7,0,10*ROW('Hygiene Data'!I112)),NA())</f>
        <v>#N/A</v>
      </c>
      <c r="BQ118" s="527" t="e">
        <f ca="1">+IF(AND(ISNUMBER(OFFSET('Hygiene Data'!$I$9,0,10*ROW('Hygiene Data'!I112))),'Data Summary'!EF118="Yes"),OFFSET('Hygiene Data'!$I$9,0,10*ROW('Hygiene Data'!I112)),NA())</f>
        <v>#N/A</v>
      </c>
    </row>
    <row r="119" spans="1:69" x14ac:dyDescent="0.25">
      <c r="A119" s="523" t="e">
        <f ca="1">+RIGHT('Data Summary'!A119,LEN('Data Summary'!A119)-9)</f>
        <v>#VALUE!</v>
      </c>
      <c r="B119" s="497" t="str">
        <f ca="1">+IF(ISTEXT('Data Summary'!B119),'Data Summary'!B119,"")</f>
        <v/>
      </c>
      <c r="C119" s="524" t="e">
        <f ca="1">+VALUE('Data Summary'!C119)</f>
        <v>#VALUE!</v>
      </c>
      <c r="D119" s="525" t="e">
        <f ca="1">+IF(AND(ISNUMBER(OFFSET('Water Data'!$D$4,0,10*ROW('Water Data'!D113))),'Data Summary'!BS119="Yes"),100-OFFSET('Water Data'!$D$4,0,10*ROW('Water Data'!D113)),NA())</f>
        <v>#N/A</v>
      </c>
      <c r="E119" s="525" t="e">
        <f ca="1">+IF(AND(ISNUMBER(OFFSET('Water Data'!$D$6,0,10*ROW('Water Data'!D113))),'Data Summary'!BT119="Yes"),OFFSET('Water Data'!$D$6,0,10*ROW('Water Data'!D113)),NA())</f>
        <v>#N/A</v>
      </c>
      <c r="F119" s="525" t="e">
        <f ca="1">+IF(AND(ISNUMBER(OFFSET('Water Data'!$D$9,0,10*ROW('Water Data'!D113))),'Data Summary'!BU119="Yes"),OFFSET('Water Data'!$D$9,0,10*ROW('Water Data'!D113)),NA())</f>
        <v>#N/A</v>
      </c>
      <c r="G119" s="525" t="e">
        <f ca="1">+IF(AND(ISNUMBER(OFFSET('Water Data'!$E$4,0,10*ROW('Water Data'!E113))),'Data Summary'!BV119="Yes"),100-OFFSET('Water Data'!$E$4,0,10*ROW('Water Data'!E113)),NA())</f>
        <v>#N/A</v>
      </c>
      <c r="H119" s="525" t="e">
        <f ca="1">+IF(AND(ISNUMBER(OFFSET('Water Data'!$E$6,0,10*ROW('Water Data'!E113))),'Data Summary'!BW119="Yes"),OFFSET('Water Data'!$E$6,0,10*ROW('Water Data'!E113)),NA())</f>
        <v>#N/A</v>
      </c>
      <c r="I119" s="525" t="e">
        <f ca="1">+IF(AND(ISNUMBER(OFFSET('Water Data'!$E$9,0,10*ROW('Water Data'!E113))),'Data Summary'!BX119="Yes"),OFFSET('Water Data'!$E$9,0,10*ROW('Water Data'!E113)),NA())</f>
        <v>#N/A</v>
      </c>
      <c r="J119" s="525" t="e">
        <f ca="1">+IF(AND(ISNUMBER(OFFSET('Water Data'!$F$4,0,10*ROW('Water Data'!F113))),'Data Summary'!BY119="Yes"),100-OFFSET('Water Data'!$F$4,0,10*ROW('Water Data'!F113)),NA())</f>
        <v>#N/A</v>
      </c>
      <c r="K119" s="525" t="e">
        <f ca="1">+IF(AND(ISNUMBER(OFFSET('Water Data'!$F$6,0,10*ROW('Water Data'!F113))),'Data Summary'!BZ119="Yes"),OFFSET('Water Data'!$F$6,0,10*ROW('Water Data'!F113)),NA())</f>
        <v>#N/A</v>
      </c>
      <c r="L119" s="525" t="e">
        <f ca="1">+IF(AND(ISNUMBER(OFFSET('Water Data'!$F$9,0,10*ROW('Water Data'!F113))),'Data Summary'!CA119="Yes"),OFFSET('Water Data'!$F$9,0,10*ROW('Water Data'!F113)),NA())</f>
        <v>#N/A</v>
      </c>
      <c r="M119" s="525" t="e">
        <f ca="1">+IF(AND(ISNUMBER(OFFSET('Water Data'!$G$4,0,10*ROW('Water Data'!G113))),'Data Summary'!CB119="Yes"),100-OFFSET('Water Data'!$G$4,0,10*ROW('Water Data'!G113)),NA())</f>
        <v>#N/A</v>
      </c>
      <c r="N119" s="525" t="e">
        <f ca="1">+IF(AND(ISNUMBER(OFFSET('Water Data'!$G$6,0,10*ROW('Water Data'!G113))),'Data Summary'!CC119="Yes"),OFFSET('Water Data'!$G$6,0,10*ROW('Water Data'!G113)),NA())</f>
        <v>#N/A</v>
      </c>
      <c r="O119" s="525" t="e">
        <f ca="1">+IF(AND(ISNUMBER(OFFSET('Water Data'!$G$9,0,10*ROW('Water Data'!G113))),'Data Summary'!CD119="Yes"),OFFSET('Water Data'!$G$9,0,10*ROW('Water Data'!G113)),NA())</f>
        <v>#N/A</v>
      </c>
      <c r="P119" s="525" t="e">
        <f ca="1">+IF(AND(ISNUMBER(OFFSET('Water Data'!$H$4,0,10*ROW('Water Data'!H113))),'Data Summary'!CE119="Yes"),100-OFFSET('Water Data'!$H$4,0,10*ROW('Water Data'!H113)),NA())</f>
        <v>#N/A</v>
      </c>
      <c r="Q119" s="525" t="e">
        <f ca="1">+IF(AND(ISNUMBER(OFFSET('Water Data'!$H$6,0,10*ROW('Water Data'!H113))),'Data Summary'!CF119="Yes"),OFFSET('Water Data'!$H$6,0,10*ROW('Water Data'!H113)),NA())</f>
        <v>#N/A</v>
      </c>
      <c r="R119" s="525" t="e">
        <f ca="1">+IF(AND(ISNUMBER(OFFSET('Water Data'!$H$9,0,10*ROW('Water Data'!H113))),'Data Summary'!CG119="Yes"),OFFSET('Water Data'!$H$9,0,10*ROW('Water Data'!H113)),NA())</f>
        <v>#N/A</v>
      </c>
      <c r="S119" s="525" t="e">
        <f ca="1">+IF(AND(ISNUMBER(OFFSET('Water Data'!$I$4,0,10*ROW('Water Data'!I113))),'Data Summary'!CH119="Yes"),100-OFFSET('Water Data'!$I$4,0,10*ROW('Water Data'!I113)),NA())</f>
        <v>#N/A</v>
      </c>
      <c r="T119" s="525" t="e">
        <f ca="1">+IF(AND(ISNUMBER(OFFSET('Water Data'!$I$6,0,10*ROW('Water Data'!I113))),'Data Summary'!CI119="Yes"),OFFSET('Water Data'!$I$6,0,10*ROW('Water Data'!I113)),NA())</f>
        <v>#N/A</v>
      </c>
      <c r="U119" s="525" t="e">
        <f ca="1">+IF(AND(ISNUMBER(OFFSET('Water Data'!$I$9,0,10*ROW('Water Data'!I113))),'Data Summary'!CJ119="Yes"),OFFSET('Water Data'!$I$9,0,10*ROW('Water Data'!I113)),NA())</f>
        <v>#N/A</v>
      </c>
      <c r="V119" s="526" t="e">
        <f ca="1">+IF(AND(ISNUMBER(OFFSET('Sanitation Data'!$D$4,0,10*ROW('Sanitation Data'!D113))),'Data Summary'!CK119="Yes"),100-OFFSET('Sanitation Data'!$D$4,0,10*ROW('Sanitation Data'!D113)),NA())</f>
        <v>#N/A</v>
      </c>
      <c r="W119" s="526" t="e">
        <f ca="1">+IF(AND(ISNUMBER(OFFSET('Sanitation Data'!$D$6,0,10*ROW('Sanitation Data'!D113))),'Data Summary'!CL119="Yes"),OFFSET('Sanitation Data'!$D$6,0,10*ROW('Sanitation Data'!D113)),NA())</f>
        <v>#N/A</v>
      </c>
      <c r="X119" s="526" t="e">
        <f ca="1">+IF(AND(ISNUMBER(OFFSET('Sanitation Data'!$D$10,0,10*ROW('Sanitation Data'!D113))),'Data Summary'!CM119="Yes"),OFFSET('Sanitation Data'!$D$10,0,10*ROW('Sanitation Data'!D113)),NA())</f>
        <v>#N/A</v>
      </c>
      <c r="Y119" s="526" t="e">
        <f ca="1">+IF(AND(ISNUMBER(OFFSET('Sanitation Data'!$D$11,0,10*ROW('Sanitation Data'!D113))),'Data Summary'!CN119="Yes"),OFFSET('Sanitation Data'!$D$11,0,10*ROW('Sanitation Data'!D113)),NA())</f>
        <v>#N/A</v>
      </c>
      <c r="Z119" s="526" t="e">
        <f ca="1">+IF(AND(ISNUMBER(OFFSET('Sanitation Data'!$D$12,0,10*ROW('Sanitation Data'!D113))),'Data Summary'!CO119="Yes"),OFFSET('Sanitation Data'!$D$12,0,10*ROW('Sanitation Data'!D113)),NA())</f>
        <v>#N/A</v>
      </c>
      <c r="AA119" s="526" t="e">
        <f ca="1">+IF(AND(ISNUMBER(OFFSET('Sanitation Data'!$E$4,0,10*ROW('Sanitation Data'!E113))),'Data Summary'!CP119="Yes"),100-OFFSET('Sanitation Data'!$E$4,0,10*ROW('Sanitation Data'!E113)),NA())</f>
        <v>#N/A</v>
      </c>
      <c r="AB119" s="526" t="e">
        <f ca="1">+IF(AND(ISNUMBER(OFFSET('Sanitation Data'!$E$6,0,10*ROW('Sanitation Data'!E113))),'Data Summary'!CQ119="Yes"),OFFSET('Sanitation Data'!$E$6,0,10*ROW('Sanitation Data'!E113)),NA())</f>
        <v>#N/A</v>
      </c>
      <c r="AC119" s="526" t="e">
        <f ca="1">+IF(AND(ISNUMBER(OFFSET('Sanitation Data'!$E$10,0,10*ROW('Sanitation Data'!E113))),'Data Summary'!CR119="Yes"),OFFSET('Sanitation Data'!$E$10,0,10*ROW('Sanitation Data'!E113)),NA())</f>
        <v>#N/A</v>
      </c>
      <c r="AD119" s="526" t="e">
        <f ca="1">+IF(AND(ISNUMBER(OFFSET('Sanitation Data'!$E$11,0,10*ROW('Sanitation Data'!E113))),'Data Summary'!CS119="Yes"),OFFSET('Sanitation Data'!$E$11,0,10*ROW('Sanitation Data'!E113)),NA())</f>
        <v>#N/A</v>
      </c>
      <c r="AE119" s="526" t="e">
        <f ca="1">+IF(AND(ISNUMBER(OFFSET('Sanitation Data'!$E$12,0,10*ROW('Sanitation Data'!E113))),'Data Summary'!CT119="Yes"),OFFSET('Sanitation Data'!$E$12,0,10*ROW('Sanitation Data'!E113)),NA())</f>
        <v>#N/A</v>
      </c>
      <c r="AF119" s="526" t="e">
        <f ca="1">+IF(AND(ISNUMBER(OFFSET('Sanitation Data'!$F$4,0,10*ROW('Sanitation Data'!F113))),'Data Summary'!CU119="Yes"),100-OFFSET('Sanitation Data'!$F$4,0,10*ROW('Sanitation Data'!F113)),NA())</f>
        <v>#N/A</v>
      </c>
      <c r="AG119" s="526" t="e">
        <f ca="1">+IF(AND(ISNUMBER(OFFSET('Sanitation Data'!$F$6,0,10*ROW('Sanitation Data'!F113))),'Data Summary'!CV119="Yes"),OFFSET('Sanitation Data'!$F$6,0,10*ROW('Sanitation Data'!F113)),NA())</f>
        <v>#N/A</v>
      </c>
      <c r="AH119" s="526" t="e">
        <f ca="1">+IF(AND(ISNUMBER(OFFSET('Sanitation Data'!$F$10,0,10*ROW('Sanitation Data'!F113))),'Data Summary'!CW119="Yes"),OFFSET('Sanitation Data'!$F$10,0,10*ROW('Sanitation Data'!F113)),NA())</f>
        <v>#N/A</v>
      </c>
      <c r="AI119" s="526" t="e">
        <f ca="1">+IF(AND(ISNUMBER(OFFSET('Sanitation Data'!$F$11,0,10*ROW('Sanitation Data'!F113))),'Data Summary'!CX119="Yes"),OFFSET('Sanitation Data'!$F$11,0,10*ROW('Sanitation Data'!F113)),NA())</f>
        <v>#N/A</v>
      </c>
      <c r="AJ119" s="526" t="e">
        <f ca="1">+IF(AND(ISNUMBER(OFFSET('Sanitation Data'!$F$12,0,10*ROW('Sanitation Data'!F113))),'Data Summary'!CY119="Yes"),OFFSET('Sanitation Data'!$F$12,0,10*ROW('Sanitation Data'!F113)),NA())</f>
        <v>#N/A</v>
      </c>
      <c r="AK119" s="526" t="e">
        <f ca="1">+IF(AND(ISNUMBER(OFFSET('Sanitation Data'!$G$4,0,10*ROW('Sanitation Data'!G113))),'Data Summary'!CZ119="Yes"),100-OFFSET('Sanitation Data'!$G$4,0,10*ROW('Sanitation Data'!G113)),NA())</f>
        <v>#N/A</v>
      </c>
      <c r="AL119" s="526" t="e">
        <f ca="1">+IF(AND(ISNUMBER(OFFSET('Sanitation Data'!$G$6,0,10*ROW('Sanitation Data'!G113))),'Data Summary'!DA119="Yes"),OFFSET('Sanitation Data'!$G$6,0,10*ROW('Sanitation Data'!G113)),NA())</f>
        <v>#N/A</v>
      </c>
      <c r="AM119" s="526" t="e">
        <f ca="1">+IF(AND(ISNUMBER(OFFSET('Sanitation Data'!$G$10,0,10*ROW('Sanitation Data'!G113))),'Data Summary'!DB119="Yes"),OFFSET('Sanitation Data'!$G$10,0,10*ROW('Sanitation Data'!G113)),NA())</f>
        <v>#N/A</v>
      </c>
      <c r="AN119" s="526" t="e">
        <f ca="1">+IF(AND(ISNUMBER(OFFSET('Sanitation Data'!$G$11,0,10*ROW('Sanitation Data'!G113))),'Data Summary'!DC119="Yes"),OFFSET('Sanitation Data'!$G$11,0,10*ROW('Sanitation Data'!G113)),NA())</f>
        <v>#N/A</v>
      </c>
      <c r="AO119" s="526" t="e">
        <f ca="1">+IF(AND(ISNUMBER(OFFSET('Sanitation Data'!$G$12,0,10*ROW('Sanitation Data'!G113))),'Data Summary'!DD119="Yes"),OFFSET('Sanitation Data'!$G$12,0,10*ROW('Sanitation Data'!G113)),NA())</f>
        <v>#N/A</v>
      </c>
      <c r="AP119" s="526" t="e">
        <f ca="1">+IF(AND(ISNUMBER(OFFSET('Sanitation Data'!$H$4,0,10*ROW('Sanitation Data'!H113))),'Data Summary'!DE119="Yes"),100-OFFSET('Sanitation Data'!$H$4,0,10*ROW('Sanitation Data'!H113)),NA())</f>
        <v>#N/A</v>
      </c>
      <c r="AQ119" s="526" t="e">
        <f ca="1">+IF(AND(ISNUMBER(OFFSET('Sanitation Data'!$H$6,0,10*ROW('Sanitation Data'!H113))),'Data Summary'!DF119="Yes"),OFFSET('Sanitation Data'!$H$6,0,10*ROW('Sanitation Data'!H113)),NA())</f>
        <v>#N/A</v>
      </c>
      <c r="AR119" s="526" t="e">
        <f ca="1">+IF(AND(ISNUMBER(OFFSET('Sanitation Data'!$H$10,0,10*ROW('Sanitation Data'!H113))),'Data Summary'!DG119="Yes"),OFFSET('Sanitation Data'!$H$10,0,10*ROW('Sanitation Data'!H113)),NA())</f>
        <v>#N/A</v>
      </c>
      <c r="AS119" s="526" t="e">
        <f ca="1">+IF(AND(ISNUMBER(OFFSET('Sanitation Data'!$H$11,0,10*ROW('Sanitation Data'!H113))),'Data Summary'!DH119="Yes"),OFFSET('Sanitation Data'!$H$11,0,10*ROW('Sanitation Data'!H113)),NA())</f>
        <v>#N/A</v>
      </c>
      <c r="AT119" s="526" t="e">
        <f ca="1">+IF(AND(ISNUMBER(OFFSET('Sanitation Data'!$H$12,0,10*ROW('Sanitation Data'!H113))),'Data Summary'!DI119="Yes"),OFFSET('Sanitation Data'!$H$12,0,10*ROW('Sanitation Data'!H113)),NA())</f>
        <v>#N/A</v>
      </c>
      <c r="AU119" s="526" t="e">
        <f ca="1">+IF(AND(ISNUMBER(OFFSET('Sanitation Data'!$I$4,0,10*ROW('Sanitation Data'!I113))),'Data Summary'!DJ119="Yes"),100-OFFSET('Sanitation Data'!$I$4,0,10*ROW('Sanitation Data'!I113)),NA())</f>
        <v>#N/A</v>
      </c>
      <c r="AV119" s="526" t="e">
        <f ca="1">+IF(AND(ISNUMBER(OFFSET('Sanitation Data'!$I$6,0,10*ROW('Sanitation Data'!I113))),'Data Summary'!DK119="Yes"),OFFSET('Sanitation Data'!$I$6,0,10*ROW('Sanitation Data'!I113)),NA())</f>
        <v>#N/A</v>
      </c>
      <c r="AW119" s="526" t="e">
        <f ca="1">+IF(AND(ISNUMBER(OFFSET('Sanitation Data'!$I$10,0,10*ROW('Sanitation Data'!I113))),'Data Summary'!DL119="Yes"),OFFSET('Sanitation Data'!$I$10,0,10*ROW('Sanitation Data'!I113)),NA())</f>
        <v>#N/A</v>
      </c>
      <c r="AX119" s="526" t="e">
        <f ca="1">+IF(AND(ISNUMBER(OFFSET('Sanitation Data'!$I$11,0,10*ROW('Sanitation Data'!I113))),'Data Summary'!DM119="Yes"),OFFSET('Sanitation Data'!$I$11,0,10*ROW('Sanitation Data'!I113)),NA())</f>
        <v>#N/A</v>
      </c>
      <c r="AY119" s="526" t="e">
        <f ca="1">+IF(AND(ISNUMBER(OFFSET('Sanitation Data'!$I$12,0,10*ROW('Sanitation Data'!I113))),'Data Summary'!DN119="Yes"),OFFSET('Sanitation Data'!$I$12,0,10*ROW('Sanitation Data'!I113)),NA())</f>
        <v>#N/A</v>
      </c>
      <c r="AZ119" s="527" t="e">
        <f ca="1">+IF(AND(ISNUMBER(OFFSET('Hygiene Data'!$D$5,0,10*ROW('Hygiene Data'!D113))),'Data Summary'!DO119="Yes"),OFFSET('Hygiene Data'!$D$5,0,10*ROW('Hygiene Data'!D113)),NA())</f>
        <v>#N/A</v>
      </c>
      <c r="BA119" s="527" t="e">
        <f ca="1">+IF(AND(ISNUMBER(OFFSET('Hygiene Data'!$D$7,0,10*ROW('Hygiene Data'!D113))),'Data Summary'!DP119="Yes"),OFFSET('Hygiene Data'!$D$7,0,10*ROW('Hygiene Data'!D113)),NA())</f>
        <v>#N/A</v>
      </c>
      <c r="BB119" s="527" t="e">
        <f ca="1">+IF(AND(ISNUMBER(OFFSET('Hygiene Data'!$D$9,0,10*ROW('Hygiene Data'!D113))),'Data Summary'!DQ119="Yes"),OFFSET('Hygiene Data'!$D$9,0,10*ROW('Hygiene Data'!D113)),NA())</f>
        <v>#N/A</v>
      </c>
      <c r="BC119" s="527" t="e">
        <f ca="1">+IF(AND(ISNUMBER(OFFSET('Hygiene Data'!$E$5,0,10*ROW('Hygiene Data'!E113))),'Data Summary'!DR119="Yes"),OFFSET('Hygiene Data'!$E$5,0,10*ROW('Hygiene Data'!E113)),NA())</f>
        <v>#N/A</v>
      </c>
      <c r="BD119" s="527" t="e">
        <f ca="1">+IF(AND(ISNUMBER(OFFSET('Hygiene Data'!$E$7,0,10*ROW('Hygiene Data'!E113))),'Data Summary'!DS119="Yes"),OFFSET('Hygiene Data'!$E$7,0,10*ROW('Hygiene Data'!E113)),NA())</f>
        <v>#N/A</v>
      </c>
      <c r="BE119" s="527" t="e">
        <f ca="1">+IF(AND(ISNUMBER(OFFSET('Hygiene Data'!$E$9,0,10*ROW('Hygiene Data'!E113))),'Data Summary'!DT119="Yes"),OFFSET('Hygiene Data'!$E$9,0,10*ROW('Hygiene Data'!E113)),NA())</f>
        <v>#N/A</v>
      </c>
      <c r="BF119" s="527" t="e">
        <f ca="1">+IF(AND(ISNUMBER(OFFSET('Hygiene Data'!$F$5,0,10*ROW('Hygiene Data'!F113))),'Data Summary'!DU119="Yes"),OFFSET('Hygiene Data'!$F$5,0,10*ROW('Hygiene Data'!F113)),NA())</f>
        <v>#N/A</v>
      </c>
      <c r="BG119" s="527" t="e">
        <f ca="1">+IF(AND(ISNUMBER(OFFSET('Hygiene Data'!$F$7,0,10*ROW('Hygiene Data'!F113))),'Data Summary'!DV119="Yes"),OFFSET('Hygiene Data'!$F$7,0,10*ROW('Hygiene Data'!F113)),NA())</f>
        <v>#N/A</v>
      </c>
      <c r="BH119" s="527" t="e">
        <f ca="1">+IF(AND(ISNUMBER(OFFSET('Hygiene Data'!$F$9,0,10*ROW('Hygiene Data'!F113))),'Data Summary'!DW119="Yes"),OFFSET('Hygiene Data'!$F$9,0,10*ROW('Hygiene Data'!F113)),NA())</f>
        <v>#N/A</v>
      </c>
      <c r="BI119" s="527" t="e">
        <f ca="1">+IF(AND(ISNUMBER(OFFSET('Hygiene Data'!$G$5,0,10*ROW('Hygiene Data'!G113))),'Data Summary'!DX119="Yes"),OFFSET('Hygiene Data'!$G$5,0,10*ROW('Hygiene Data'!G113)),NA())</f>
        <v>#N/A</v>
      </c>
      <c r="BJ119" s="527" t="e">
        <f ca="1">+IF(AND(ISNUMBER(OFFSET('Hygiene Data'!$G$7,0,10*ROW('Hygiene Data'!G113))),'Data Summary'!DY119="Yes"),OFFSET('Hygiene Data'!$G$7,0,10*ROW('Hygiene Data'!G113)),NA())</f>
        <v>#N/A</v>
      </c>
      <c r="BK119" s="527" t="e">
        <f ca="1">+IF(AND(ISNUMBER(OFFSET('Hygiene Data'!$G$9,0,10*ROW('Hygiene Data'!G113))),'Data Summary'!DZ119="Yes"),OFFSET('Hygiene Data'!$G$9,0,10*ROW('Hygiene Data'!G113)),NA())</f>
        <v>#N/A</v>
      </c>
      <c r="BL119" s="527" t="e">
        <f ca="1">+IF(AND(ISNUMBER(OFFSET('Hygiene Data'!$H$5,0,10*ROW('Hygiene Data'!H113))),'Data Summary'!EA119="Yes"),OFFSET('Hygiene Data'!$H$5,0,10*ROW('Hygiene Data'!H113)),NA())</f>
        <v>#N/A</v>
      </c>
      <c r="BM119" s="527" t="e">
        <f ca="1">+IF(AND(ISNUMBER(OFFSET('Hygiene Data'!$H$7,0,10*ROW('Hygiene Data'!H113))),'Data Summary'!EB119="Yes"),OFFSET('Hygiene Data'!$H$7,0,10*ROW('Hygiene Data'!H113)),NA())</f>
        <v>#N/A</v>
      </c>
      <c r="BN119" s="527" t="e">
        <f ca="1">+IF(AND(ISNUMBER(OFFSET('Hygiene Data'!$H$9,0,10*ROW('Hygiene Data'!H113))),'Data Summary'!EC119="Yes"),OFFSET('Hygiene Data'!$H$9,0,10*ROW('Hygiene Data'!H113)),NA())</f>
        <v>#N/A</v>
      </c>
      <c r="BO119" s="527" t="e">
        <f ca="1">+IF(AND(ISNUMBER(OFFSET('Hygiene Data'!$I$5,0,10*ROW('Hygiene Data'!I113))),'Data Summary'!ED119="Yes"),OFFSET('Hygiene Data'!$I$5,0,10*ROW('Hygiene Data'!I113)),NA())</f>
        <v>#N/A</v>
      </c>
      <c r="BP119" s="527" t="e">
        <f ca="1">+IF(AND(ISNUMBER(OFFSET('Hygiene Data'!$I$7,0,10*ROW('Hygiene Data'!I113))),'Data Summary'!EE119="Yes"),OFFSET('Hygiene Data'!$I$7,0,10*ROW('Hygiene Data'!I113)),NA())</f>
        <v>#N/A</v>
      </c>
      <c r="BQ119" s="527" t="e">
        <f ca="1">+IF(AND(ISNUMBER(OFFSET('Hygiene Data'!$I$9,0,10*ROW('Hygiene Data'!I113))),'Data Summary'!EF119="Yes"),OFFSET('Hygiene Data'!$I$9,0,10*ROW('Hygiene Data'!I113)),NA())</f>
        <v>#N/A</v>
      </c>
    </row>
    <row r="120" spans="1:69" x14ac:dyDescent="0.25">
      <c r="A120" s="523" t="e">
        <f ca="1">+RIGHT('Data Summary'!A120,LEN('Data Summary'!A120)-9)</f>
        <v>#VALUE!</v>
      </c>
      <c r="B120" s="497" t="str">
        <f ca="1">+IF(ISTEXT('Data Summary'!B120),'Data Summary'!B120,"")</f>
        <v/>
      </c>
      <c r="C120" s="524" t="e">
        <f ca="1">+VALUE('Data Summary'!C120)</f>
        <v>#VALUE!</v>
      </c>
      <c r="D120" s="525" t="e">
        <f ca="1">+IF(AND(ISNUMBER(OFFSET('Water Data'!$D$4,0,10*ROW('Water Data'!D114))),'Data Summary'!BS120="Yes"),100-OFFSET('Water Data'!$D$4,0,10*ROW('Water Data'!D114)),NA())</f>
        <v>#N/A</v>
      </c>
      <c r="E120" s="525" t="e">
        <f ca="1">+IF(AND(ISNUMBER(OFFSET('Water Data'!$D$6,0,10*ROW('Water Data'!D114))),'Data Summary'!BT120="Yes"),OFFSET('Water Data'!$D$6,0,10*ROW('Water Data'!D114)),NA())</f>
        <v>#N/A</v>
      </c>
      <c r="F120" s="525" t="e">
        <f ca="1">+IF(AND(ISNUMBER(OFFSET('Water Data'!$D$9,0,10*ROW('Water Data'!D114))),'Data Summary'!BU120="Yes"),OFFSET('Water Data'!$D$9,0,10*ROW('Water Data'!D114)),NA())</f>
        <v>#N/A</v>
      </c>
      <c r="G120" s="525" t="e">
        <f ca="1">+IF(AND(ISNUMBER(OFFSET('Water Data'!$E$4,0,10*ROW('Water Data'!E114))),'Data Summary'!BV120="Yes"),100-OFFSET('Water Data'!$E$4,0,10*ROW('Water Data'!E114)),NA())</f>
        <v>#N/A</v>
      </c>
      <c r="H120" s="525" t="e">
        <f ca="1">+IF(AND(ISNUMBER(OFFSET('Water Data'!$E$6,0,10*ROW('Water Data'!E114))),'Data Summary'!BW120="Yes"),OFFSET('Water Data'!$E$6,0,10*ROW('Water Data'!E114)),NA())</f>
        <v>#N/A</v>
      </c>
      <c r="I120" s="525" t="e">
        <f ca="1">+IF(AND(ISNUMBER(OFFSET('Water Data'!$E$9,0,10*ROW('Water Data'!E114))),'Data Summary'!BX120="Yes"),OFFSET('Water Data'!$E$9,0,10*ROW('Water Data'!E114)),NA())</f>
        <v>#N/A</v>
      </c>
      <c r="J120" s="525" t="e">
        <f ca="1">+IF(AND(ISNUMBER(OFFSET('Water Data'!$F$4,0,10*ROW('Water Data'!F114))),'Data Summary'!BY120="Yes"),100-OFFSET('Water Data'!$F$4,0,10*ROW('Water Data'!F114)),NA())</f>
        <v>#N/A</v>
      </c>
      <c r="K120" s="525" t="e">
        <f ca="1">+IF(AND(ISNUMBER(OFFSET('Water Data'!$F$6,0,10*ROW('Water Data'!F114))),'Data Summary'!BZ120="Yes"),OFFSET('Water Data'!$F$6,0,10*ROW('Water Data'!F114)),NA())</f>
        <v>#N/A</v>
      </c>
      <c r="L120" s="525" t="e">
        <f ca="1">+IF(AND(ISNUMBER(OFFSET('Water Data'!$F$9,0,10*ROW('Water Data'!F114))),'Data Summary'!CA120="Yes"),OFFSET('Water Data'!$F$9,0,10*ROW('Water Data'!F114)),NA())</f>
        <v>#N/A</v>
      </c>
      <c r="M120" s="525" t="e">
        <f ca="1">+IF(AND(ISNUMBER(OFFSET('Water Data'!$G$4,0,10*ROW('Water Data'!G114))),'Data Summary'!CB120="Yes"),100-OFFSET('Water Data'!$G$4,0,10*ROW('Water Data'!G114)),NA())</f>
        <v>#N/A</v>
      </c>
      <c r="N120" s="525" t="e">
        <f ca="1">+IF(AND(ISNUMBER(OFFSET('Water Data'!$G$6,0,10*ROW('Water Data'!G114))),'Data Summary'!CC120="Yes"),OFFSET('Water Data'!$G$6,0,10*ROW('Water Data'!G114)),NA())</f>
        <v>#N/A</v>
      </c>
      <c r="O120" s="525" t="e">
        <f ca="1">+IF(AND(ISNUMBER(OFFSET('Water Data'!$G$9,0,10*ROW('Water Data'!G114))),'Data Summary'!CD120="Yes"),OFFSET('Water Data'!$G$9,0,10*ROW('Water Data'!G114)),NA())</f>
        <v>#N/A</v>
      </c>
      <c r="P120" s="525" t="e">
        <f ca="1">+IF(AND(ISNUMBER(OFFSET('Water Data'!$H$4,0,10*ROW('Water Data'!H114))),'Data Summary'!CE120="Yes"),100-OFFSET('Water Data'!$H$4,0,10*ROW('Water Data'!H114)),NA())</f>
        <v>#N/A</v>
      </c>
      <c r="Q120" s="525" t="e">
        <f ca="1">+IF(AND(ISNUMBER(OFFSET('Water Data'!$H$6,0,10*ROW('Water Data'!H114))),'Data Summary'!CF120="Yes"),OFFSET('Water Data'!$H$6,0,10*ROW('Water Data'!H114)),NA())</f>
        <v>#N/A</v>
      </c>
      <c r="R120" s="525" t="e">
        <f ca="1">+IF(AND(ISNUMBER(OFFSET('Water Data'!$H$9,0,10*ROW('Water Data'!H114))),'Data Summary'!CG120="Yes"),OFFSET('Water Data'!$H$9,0,10*ROW('Water Data'!H114)),NA())</f>
        <v>#N/A</v>
      </c>
      <c r="S120" s="525" t="e">
        <f ca="1">+IF(AND(ISNUMBER(OFFSET('Water Data'!$I$4,0,10*ROW('Water Data'!I114))),'Data Summary'!CH120="Yes"),100-OFFSET('Water Data'!$I$4,0,10*ROW('Water Data'!I114)),NA())</f>
        <v>#N/A</v>
      </c>
      <c r="T120" s="525" t="e">
        <f ca="1">+IF(AND(ISNUMBER(OFFSET('Water Data'!$I$6,0,10*ROW('Water Data'!I114))),'Data Summary'!CI120="Yes"),OFFSET('Water Data'!$I$6,0,10*ROW('Water Data'!I114)),NA())</f>
        <v>#N/A</v>
      </c>
      <c r="U120" s="525" t="e">
        <f ca="1">+IF(AND(ISNUMBER(OFFSET('Water Data'!$I$9,0,10*ROW('Water Data'!I114))),'Data Summary'!CJ120="Yes"),OFFSET('Water Data'!$I$9,0,10*ROW('Water Data'!I114)),NA())</f>
        <v>#N/A</v>
      </c>
      <c r="V120" s="526" t="e">
        <f ca="1">+IF(AND(ISNUMBER(OFFSET('Sanitation Data'!$D$4,0,10*ROW('Sanitation Data'!D114))),'Data Summary'!CK120="Yes"),100-OFFSET('Sanitation Data'!$D$4,0,10*ROW('Sanitation Data'!D114)),NA())</f>
        <v>#N/A</v>
      </c>
      <c r="W120" s="526" t="e">
        <f ca="1">+IF(AND(ISNUMBER(OFFSET('Sanitation Data'!$D$6,0,10*ROW('Sanitation Data'!D114))),'Data Summary'!CL120="Yes"),OFFSET('Sanitation Data'!$D$6,0,10*ROW('Sanitation Data'!D114)),NA())</f>
        <v>#N/A</v>
      </c>
      <c r="X120" s="526" t="e">
        <f ca="1">+IF(AND(ISNUMBER(OFFSET('Sanitation Data'!$D$10,0,10*ROW('Sanitation Data'!D114))),'Data Summary'!CM120="Yes"),OFFSET('Sanitation Data'!$D$10,0,10*ROW('Sanitation Data'!D114)),NA())</f>
        <v>#N/A</v>
      </c>
      <c r="Y120" s="526" t="e">
        <f ca="1">+IF(AND(ISNUMBER(OFFSET('Sanitation Data'!$D$11,0,10*ROW('Sanitation Data'!D114))),'Data Summary'!CN120="Yes"),OFFSET('Sanitation Data'!$D$11,0,10*ROW('Sanitation Data'!D114)),NA())</f>
        <v>#N/A</v>
      </c>
      <c r="Z120" s="526" t="e">
        <f ca="1">+IF(AND(ISNUMBER(OFFSET('Sanitation Data'!$D$12,0,10*ROW('Sanitation Data'!D114))),'Data Summary'!CO120="Yes"),OFFSET('Sanitation Data'!$D$12,0,10*ROW('Sanitation Data'!D114)),NA())</f>
        <v>#N/A</v>
      </c>
      <c r="AA120" s="526" t="e">
        <f ca="1">+IF(AND(ISNUMBER(OFFSET('Sanitation Data'!$E$4,0,10*ROW('Sanitation Data'!E114))),'Data Summary'!CP120="Yes"),100-OFFSET('Sanitation Data'!$E$4,0,10*ROW('Sanitation Data'!E114)),NA())</f>
        <v>#N/A</v>
      </c>
      <c r="AB120" s="526" t="e">
        <f ca="1">+IF(AND(ISNUMBER(OFFSET('Sanitation Data'!$E$6,0,10*ROW('Sanitation Data'!E114))),'Data Summary'!CQ120="Yes"),OFFSET('Sanitation Data'!$E$6,0,10*ROW('Sanitation Data'!E114)),NA())</f>
        <v>#N/A</v>
      </c>
      <c r="AC120" s="526" t="e">
        <f ca="1">+IF(AND(ISNUMBER(OFFSET('Sanitation Data'!$E$10,0,10*ROW('Sanitation Data'!E114))),'Data Summary'!CR120="Yes"),OFFSET('Sanitation Data'!$E$10,0,10*ROW('Sanitation Data'!E114)),NA())</f>
        <v>#N/A</v>
      </c>
      <c r="AD120" s="526" t="e">
        <f ca="1">+IF(AND(ISNUMBER(OFFSET('Sanitation Data'!$E$11,0,10*ROW('Sanitation Data'!E114))),'Data Summary'!CS120="Yes"),OFFSET('Sanitation Data'!$E$11,0,10*ROW('Sanitation Data'!E114)),NA())</f>
        <v>#N/A</v>
      </c>
      <c r="AE120" s="526" t="e">
        <f ca="1">+IF(AND(ISNUMBER(OFFSET('Sanitation Data'!$E$12,0,10*ROW('Sanitation Data'!E114))),'Data Summary'!CT120="Yes"),OFFSET('Sanitation Data'!$E$12,0,10*ROW('Sanitation Data'!E114)),NA())</f>
        <v>#N/A</v>
      </c>
      <c r="AF120" s="526" t="e">
        <f ca="1">+IF(AND(ISNUMBER(OFFSET('Sanitation Data'!$F$4,0,10*ROW('Sanitation Data'!F114))),'Data Summary'!CU120="Yes"),100-OFFSET('Sanitation Data'!$F$4,0,10*ROW('Sanitation Data'!F114)),NA())</f>
        <v>#N/A</v>
      </c>
      <c r="AG120" s="526" t="e">
        <f ca="1">+IF(AND(ISNUMBER(OFFSET('Sanitation Data'!$F$6,0,10*ROW('Sanitation Data'!F114))),'Data Summary'!CV120="Yes"),OFFSET('Sanitation Data'!$F$6,0,10*ROW('Sanitation Data'!F114)),NA())</f>
        <v>#N/A</v>
      </c>
      <c r="AH120" s="526" t="e">
        <f ca="1">+IF(AND(ISNUMBER(OFFSET('Sanitation Data'!$F$10,0,10*ROW('Sanitation Data'!F114))),'Data Summary'!CW120="Yes"),OFFSET('Sanitation Data'!$F$10,0,10*ROW('Sanitation Data'!F114)),NA())</f>
        <v>#N/A</v>
      </c>
      <c r="AI120" s="526" t="e">
        <f ca="1">+IF(AND(ISNUMBER(OFFSET('Sanitation Data'!$F$11,0,10*ROW('Sanitation Data'!F114))),'Data Summary'!CX120="Yes"),OFFSET('Sanitation Data'!$F$11,0,10*ROW('Sanitation Data'!F114)),NA())</f>
        <v>#N/A</v>
      </c>
      <c r="AJ120" s="526" t="e">
        <f ca="1">+IF(AND(ISNUMBER(OFFSET('Sanitation Data'!$F$12,0,10*ROW('Sanitation Data'!F114))),'Data Summary'!CY120="Yes"),OFFSET('Sanitation Data'!$F$12,0,10*ROW('Sanitation Data'!F114)),NA())</f>
        <v>#N/A</v>
      </c>
      <c r="AK120" s="526" t="e">
        <f ca="1">+IF(AND(ISNUMBER(OFFSET('Sanitation Data'!$G$4,0,10*ROW('Sanitation Data'!G114))),'Data Summary'!CZ120="Yes"),100-OFFSET('Sanitation Data'!$G$4,0,10*ROW('Sanitation Data'!G114)),NA())</f>
        <v>#N/A</v>
      </c>
      <c r="AL120" s="526" t="e">
        <f ca="1">+IF(AND(ISNUMBER(OFFSET('Sanitation Data'!$G$6,0,10*ROW('Sanitation Data'!G114))),'Data Summary'!DA120="Yes"),OFFSET('Sanitation Data'!$G$6,0,10*ROW('Sanitation Data'!G114)),NA())</f>
        <v>#N/A</v>
      </c>
      <c r="AM120" s="526" t="e">
        <f ca="1">+IF(AND(ISNUMBER(OFFSET('Sanitation Data'!$G$10,0,10*ROW('Sanitation Data'!G114))),'Data Summary'!DB120="Yes"),OFFSET('Sanitation Data'!$G$10,0,10*ROW('Sanitation Data'!G114)),NA())</f>
        <v>#N/A</v>
      </c>
      <c r="AN120" s="526" t="e">
        <f ca="1">+IF(AND(ISNUMBER(OFFSET('Sanitation Data'!$G$11,0,10*ROW('Sanitation Data'!G114))),'Data Summary'!DC120="Yes"),OFFSET('Sanitation Data'!$G$11,0,10*ROW('Sanitation Data'!G114)),NA())</f>
        <v>#N/A</v>
      </c>
      <c r="AO120" s="526" t="e">
        <f ca="1">+IF(AND(ISNUMBER(OFFSET('Sanitation Data'!$G$12,0,10*ROW('Sanitation Data'!G114))),'Data Summary'!DD120="Yes"),OFFSET('Sanitation Data'!$G$12,0,10*ROW('Sanitation Data'!G114)),NA())</f>
        <v>#N/A</v>
      </c>
      <c r="AP120" s="526" t="e">
        <f ca="1">+IF(AND(ISNUMBER(OFFSET('Sanitation Data'!$H$4,0,10*ROW('Sanitation Data'!H114))),'Data Summary'!DE120="Yes"),100-OFFSET('Sanitation Data'!$H$4,0,10*ROW('Sanitation Data'!H114)),NA())</f>
        <v>#N/A</v>
      </c>
      <c r="AQ120" s="526" t="e">
        <f ca="1">+IF(AND(ISNUMBER(OFFSET('Sanitation Data'!$H$6,0,10*ROW('Sanitation Data'!H114))),'Data Summary'!DF120="Yes"),OFFSET('Sanitation Data'!$H$6,0,10*ROW('Sanitation Data'!H114)),NA())</f>
        <v>#N/A</v>
      </c>
      <c r="AR120" s="526" t="e">
        <f ca="1">+IF(AND(ISNUMBER(OFFSET('Sanitation Data'!$H$10,0,10*ROW('Sanitation Data'!H114))),'Data Summary'!DG120="Yes"),OFFSET('Sanitation Data'!$H$10,0,10*ROW('Sanitation Data'!H114)),NA())</f>
        <v>#N/A</v>
      </c>
      <c r="AS120" s="526" t="e">
        <f ca="1">+IF(AND(ISNUMBER(OFFSET('Sanitation Data'!$H$11,0,10*ROW('Sanitation Data'!H114))),'Data Summary'!DH120="Yes"),OFFSET('Sanitation Data'!$H$11,0,10*ROW('Sanitation Data'!H114)),NA())</f>
        <v>#N/A</v>
      </c>
      <c r="AT120" s="526" t="e">
        <f ca="1">+IF(AND(ISNUMBER(OFFSET('Sanitation Data'!$H$12,0,10*ROW('Sanitation Data'!H114))),'Data Summary'!DI120="Yes"),OFFSET('Sanitation Data'!$H$12,0,10*ROW('Sanitation Data'!H114)),NA())</f>
        <v>#N/A</v>
      </c>
      <c r="AU120" s="526" t="e">
        <f ca="1">+IF(AND(ISNUMBER(OFFSET('Sanitation Data'!$I$4,0,10*ROW('Sanitation Data'!I114))),'Data Summary'!DJ120="Yes"),100-OFFSET('Sanitation Data'!$I$4,0,10*ROW('Sanitation Data'!I114)),NA())</f>
        <v>#N/A</v>
      </c>
      <c r="AV120" s="526" t="e">
        <f ca="1">+IF(AND(ISNUMBER(OFFSET('Sanitation Data'!$I$6,0,10*ROW('Sanitation Data'!I114))),'Data Summary'!DK120="Yes"),OFFSET('Sanitation Data'!$I$6,0,10*ROW('Sanitation Data'!I114)),NA())</f>
        <v>#N/A</v>
      </c>
      <c r="AW120" s="526" t="e">
        <f ca="1">+IF(AND(ISNUMBER(OFFSET('Sanitation Data'!$I$10,0,10*ROW('Sanitation Data'!I114))),'Data Summary'!DL120="Yes"),OFFSET('Sanitation Data'!$I$10,0,10*ROW('Sanitation Data'!I114)),NA())</f>
        <v>#N/A</v>
      </c>
      <c r="AX120" s="526" t="e">
        <f ca="1">+IF(AND(ISNUMBER(OFFSET('Sanitation Data'!$I$11,0,10*ROW('Sanitation Data'!I114))),'Data Summary'!DM120="Yes"),OFFSET('Sanitation Data'!$I$11,0,10*ROW('Sanitation Data'!I114)),NA())</f>
        <v>#N/A</v>
      </c>
      <c r="AY120" s="526" t="e">
        <f ca="1">+IF(AND(ISNUMBER(OFFSET('Sanitation Data'!$I$12,0,10*ROW('Sanitation Data'!I114))),'Data Summary'!DN120="Yes"),OFFSET('Sanitation Data'!$I$12,0,10*ROW('Sanitation Data'!I114)),NA())</f>
        <v>#N/A</v>
      </c>
      <c r="AZ120" s="527" t="e">
        <f ca="1">+IF(AND(ISNUMBER(OFFSET('Hygiene Data'!$D$5,0,10*ROW('Hygiene Data'!D114))),'Data Summary'!DO120="Yes"),OFFSET('Hygiene Data'!$D$5,0,10*ROW('Hygiene Data'!D114)),NA())</f>
        <v>#N/A</v>
      </c>
      <c r="BA120" s="527" t="e">
        <f ca="1">+IF(AND(ISNUMBER(OFFSET('Hygiene Data'!$D$7,0,10*ROW('Hygiene Data'!D114))),'Data Summary'!DP120="Yes"),OFFSET('Hygiene Data'!$D$7,0,10*ROW('Hygiene Data'!D114)),NA())</f>
        <v>#N/A</v>
      </c>
      <c r="BB120" s="527" t="e">
        <f ca="1">+IF(AND(ISNUMBER(OFFSET('Hygiene Data'!$D$9,0,10*ROW('Hygiene Data'!D114))),'Data Summary'!DQ120="Yes"),OFFSET('Hygiene Data'!$D$9,0,10*ROW('Hygiene Data'!D114)),NA())</f>
        <v>#N/A</v>
      </c>
      <c r="BC120" s="527" t="e">
        <f ca="1">+IF(AND(ISNUMBER(OFFSET('Hygiene Data'!$E$5,0,10*ROW('Hygiene Data'!E114))),'Data Summary'!DR120="Yes"),OFFSET('Hygiene Data'!$E$5,0,10*ROW('Hygiene Data'!E114)),NA())</f>
        <v>#N/A</v>
      </c>
      <c r="BD120" s="527" t="e">
        <f ca="1">+IF(AND(ISNUMBER(OFFSET('Hygiene Data'!$E$7,0,10*ROW('Hygiene Data'!E114))),'Data Summary'!DS120="Yes"),OFFSET('Hygiene Data'!$E$7,0,10*ROW('Hygiene Data'!E114)),NA())</f>
        <v>#N/A</v>
      </c>
      <c r="BE120" s="527" t="e">
        <f ca="1">+IF(AND(ISNUMBER(OFFSET('Hygiene Data'!$E$9,0,10*ROW('Hygiene Data'!E114))),'Data Summary'!DT120="Yes"),OFFSET('Hygiene Data'!$E$9,0,10*ROW('Hygiene Data'!E114)),NA())</f>
        <v>#N/A</v>
      </c>
      <c r="BF120" s="527" t="e">
        <f ca="1">+IF(AND(ISNUMBER(OFFSET('Hygiene Data'!$F$5,0,10*ROW('Hygiene Data'!F114))),'Data Summary'!DU120="Yes"),OFFSET('Hygiene Data'!$F$5,0,10*ROW('Hygiene Data'!F114)),NA())</f>
        <v>#N/A</v>
      </c>
      <c r="BG120" s="527" t="e">
        <f ca="1">+IF(AND(ISNUMBER(OFFSET('Hygiene Data'!$F$7,0,10*ROW('Hygiene Data'!F114))),'Data Summary'!DV120="Yes"),OFFSET('Hygiene Data'!$F$7,0,10*ROW('Hygiene Data'!F114)),NA())</f>
        <v>#N/A</v>
      </c>
      <c r="BH120" s="527" t="e">
        <f ca="1">+IF(AND(ISNUMBER(OFFSET('Hygiene Data'!$F$9,0,10*ROW('Hygiene Data'!F114))),'Data Summary'!DW120="Yes"),OFFSET('Hygiene Data'!$F$9,0,10*ROW('Hygiene Data'!F114)),NA())</f>
        <v>#N/A</v>
      </c>
      <c r="BI120" s="527" t="e">
        <f ca="1">+IF(AND(ISNUMBER(OFFSET('Hygiene Data'!$G$5,0,10*ROW('Hygiene Data'!G114))),'Data Summary'!DX120="Yes"),OFFSET('Hygiene Data'!$G$5,0,10*ROW('Hygiene Data'!G114)),NA())</f>
        <v>#N/A</v>
      </c>
      <c r="BJ120" s="527" t="e">
        <f ca="1">+IF(AND(ISNUMBER(OFFSET('Hygiene Data'!$G$7,0,10*ROW('Hygiene Data'!G114))),'Data Summary'!DY120="Yes"),OFFSET('Hygiene Data'!$G$7,0,10*ROW('Hygiene Data'!G114)),NA())</f>
        <v>#N/A</v>
      </c>
      <c r="BK120" s="527" t="e">
        <f ca="1">+IF(AND(ISNUMBER(OFFSET('Hygiene Data'!$G$9,0,10*ROW('Hygiene Data'!G114))),'Data Summary'!DZ120="Yes"),OFFSET('Hygiene Data'!$G$9,0,10*ROW('Hygiene Data'!G114)),NA())</f>
        <v>#N/A</v>
      </c>
      <c r="BL120" s="527" t="e">
        <f ca="1">+IF(AND(ISNUMBER(OFFSET('Hygiene Data'!$H$5,0,10*ROW('Hygiene Data'!H114))),'Data Summary'!EA120="Yes"),OFFSET('Hygiene Data'!$H$5,0,10*ROW('Hygiene Data'!H114)),NA())</f>
        <v>#N/A</v>
      </c>
      <c r="BM120" s="527" t="e">
        <f ca="1">+IF(AND(ISNUMBER(OFFSET('Hygiene Data'!$H$7,0,10*ROW('Hygiene Data'!H114))),'Data Summary'!EB120="Yes"),OFFSET('Hygiene Data'!$H$7,0,10*ROW('Hygiene Data'!H114)),NA())</f>
        <v>#N/A</v>
      </c>
      <c r="BN120" s="527" t="e">
        <f ca="1">+IF(AND(ISNUMBER(OFFSET('Hygiene Data'!$H$9,0,10*ROW('Hygiene Data'!H114))),'Data Summary'!EC120="Yes"),OFFSET('Hygiene Data'!$H$9,0,10*ROW('Hygiene Data'!H114)),NA())</f>
        <v>#N/A</v>
      </c>
      <c r="BO120" s="527" t="e">
        <f ca="1">+IF(AND(ISNUMBER(OFFSET('Hygiene Data'!$I$5,0,10*ROW('Hygiene Data'!I114))),'Data Summary'!ED120="Yes"),OFFSET('Hygiene Data'!$I$5,0,10*ROW('Hygiene Data'!I114)),NA())</f>
        <v>#N/A</v>
      </c>
      <c r="BP120" s="527" t="e">
        <f ca="1">+IF(AND(ISNUMBER(OFFSET('Hygiene Data'!$I$7,0,10*ROW('Hygiene Data'!I114))),'Data Summary'!EE120="Yes"),OFFSET('Hygiene Data'!$I$7,0,10*ROW('Hygiene Data'!I114)),NA())</f>
        <v>#N/A</v>
      </c>
      <c r="BQ120" s="527" t="e">
        <f ca="1">+IF(AND(ISNUMBER(OFFSET('Hygiene Data'!$I$9,0,10*ROW('Hygiene Data'!I114))),'Data Summary'!EF120="Yes"),OFFSET('Hygiene Data'!$I$9,0,10*ROW('Hygiene Data'!I114)),NA())</f>
        <v>#N/A</v>
      </c>
    </row>
    <row r="121" spans="1:69" x14ac:dyDescent="0.25">
      <c r="A121" s="523" t="e">
        <f ca="1">+RIGHT('Data Summary'!A121,LEN('Data Summary'!A121)-9)</f>
        <v>#VALUE!</v>
      </c>
      <c r="B121" s="497" t="str">
        <f ca="1">+IF(ISTEXT('Data Summary'!B121),'Data Summary'!B121,"")</f>
        <v/>
      </c>
      <c r="C121" s="524" t="e">
        <f ca="1">+VALUE('Data Summary'!C121)</f>
        <v>#VALUE!</v>
      </c>
      <c r="D121" s="525" t="e">
        <f ca="1">+IF(AND(ISNUMBER(OFFSET('Water Data'!$D$4,0,10*ROW('Water Data'!D115))),'Data Summary'!BS121="Yes"),100-OFFSET('Water Data'!$D$4,0,10*ROW('Water Data'!D115)),NA())</f>
        <v>#N/A</v>
      </c>
      <c r="E121" s="525" t="e">
        <f ca="1">+IF(AND(ISNUMBER(OFFSET('Water Data'!$D$6,0,10*ROW('Water Data'!D115))),'Data Summary'!BT121="Yes"),OFFSET('Water Data'!$D$6,0,10*ROW('Water Data'!D115)),NA())</f>
        <v>#N/A</v>
      </c>
      <c r="F121" s="525" t="e">
        <f ca="1">+IF(AND(ISNUMBER(OFFSET('Water Data'!$D$9,0,10*ROW('Water Data'!D115))),'Data Summary'!BU121="Yes"),OFFSET('Water Data'!$D$9,0,10*ROW('Water Data'!D115)),NA())</f>
        <v>#N/A</v>
      </c>
      <c r="G121" s="525" t="e">
        <f ca="1">+IF(AND(ISNUMBER(OFFSET('Water Data'!$E$4,0,10*ROW('Water Data'!E115))),'Data Summary'!BV121="Yes"),100-OFFSET('Water Data'!$E$4,0,10*ROW('Water Data'!E115)),NA())</f>
        <v>#N/A</v>
      </c>
      <c r="H121" s="525" t="e">
        <f ca="1">+IF(AND(ISNUMBER(OFFSET('Water Data'!$E$6,0,10*ROW('Water Data'!E115))),'Data Summary'!BW121="Yes"),OFFSET('Water Data'!$E$6,0,10*ROW('Water Data'!E115)),NA())</f>
        <v>#N/A</v>
      </c>
      <c r="I121" s="525" t="e">
        <f ca="1">+IF(AND(ISNUMBER(OFFSET('Water Data'!$E$9,0,10*ROW('Water Data'!E115))),'Data Summary'!BX121="Yes"),OFFSET('Water Data'!$E$9,0,10*ROW('Water Data'!E115)),NA())</f>
        <v>#N/A</v>
      </c>
      <c r="J121" s="525" t="e">
        <f ca="1">+IF(AND(ISNUMBER(OFFSET('Water Data'!$F$4,0,10*ROW('Water Data'!F115))),'Data Summary'!BY121="Yes"),100-OFFSET('Water Data'!$F$4,0,10*ROW('Water Data'!F115)),NA())</f>
        <v>#N/A</v>
      </c>
      <c r="K121" s="525" t="e">
        <f ca="1">+IF(AND(ISNUMBER(OFFSET('Water Data'!$F$6,0,10*ROW('Water Data'!F115))),'Data Summary'!BZ121="Yes"),OFFSET('Water Data'!$F$6,0,10*ROW('Water Data'!F115)),NA())</f>
        <v>#N/A</v>
      </c>
      <c r="L121" s="525" t="e">
        <f ca="1">+IF(AND(ISNUMBER(OFFSET('Water Data'!$F$9,0,10*ROW('Water Data'!F115))),'Data Summary'!CA121="Yes"),OFFSET('Water Data'!$F$9,0,10*ROW('Water Data'!F115)),NA())</f>
        <v>#N/A</v>
      </c>
      <c r="M121" s="525" t="e">
        <f ca="1">+IF(AND(ISNUMBER(OFFSET('Water Data'!$G$4,0,10*ROW('Water Data'!G115))),'Data Summary'!CB121="Yes"),100-OFFSET('Water Data'!$G$4,0,10*ROW('Water Data'!G115)),NA())</f>
        <v>#N/A</v>
      </c>
      <c r="N121" s="525" t="e">
        <f ca="1">+IF(AND(ISNUMBER(OFFSET('Water Data'!$G$6,0,10*ROW('Water Data'!G115))),'Data Summary'!CC121="Yes"),OFFSET('Water Data'!$G$6,0,10*ROW('Water Data'!G115)),NA())</f>
        <v>#N/A</v>
      </c>
      <c r="O121" s="525" t="e">
        <f ca="1">+IF(AND(ISNUMBER(OFFSET('Water Data'!$G$9,0,10*ROW('Water Data'!G115))),'Data Summary'!CD121="Yes"),OFFSET('Water Data'!$G$9,0,10*ROW('Water Data'!G115)),NA())</f>
        <v>#N/A</v>
      </c>
      <c r="P121" s="525" t="e">
        <f ca="1">+IF(AND(ISNUMBER(OFFSET('Water Data'!$H$4,0,10*ROW('Water Data'!H115))),'Data Summary'!CE121="Yes"),100-OFFSET('Water Data'!$H$4,0,10*ROW('Water Data'!H115)),NA())</f>
        <v>#N/A</v>
      </c>
      <c r="Q121" s="525" t="e">
        <f ca="1">+IF(AND(ISNUMBER(OFFSET('Water Data'!$H$6,0,10*ROW('Water Data'!H115))),'Data Summary'!CF121="Yes"),OFFSET('Water Data'!$H$6,0,10*ROW('Water Data'!H115)),NA())</f>
        <v>#N/A</v>
      </c>
      <c r="R121" s="525" t="e">
        <f ca="1">+IF(AND(ISNUMBER(OFFSET('Water Data'!$H$9,0,10*ROW('Water Data'!H115))),'Data Summary'!CG121="Yes"),OFFSET('Water Data'!$H$9,0,10*ROW('Water Data'!H115)),NA())</f>
        <v>#N/A</v>
      </c>
      <c r="S121" s="525" t="e">
        <f ca="1">+IF(AND(ISNUMBER(OFFSET('Water Data'!$I$4,0,10*ROW('Water Data'!I115))),'Data Summary'!CH121="Yes"),100-OFFSET('Water Data'!$I$4,0,10*ROW('Water Data'!I115)),NA())</f>
        <v>#N/A</v>
      </c>
      <c r="T121" s="525" t="e">
        <f ca="1">+IF(AND(ISNUMBER(OFFSET('Water Data'!$I$6,0,10*ROW('Water Data'!I115))),'Data Summary'!CI121="Yes"),OFFSET('Water Data'!$I$6,0,10*ROW('Water Data'!I115)),NA())</f>
        <v>#N/A</v>
      </c>
      <c r="U121" s="525" t="e">
        <f ca="1">+IF(AND(ISNUMBER(OFFSET('Water Data'!$I$9,0,10*ROW('Water Data'!I115))),'Data Summary'!CJ121="Yes"),OFFSET('Water Data'!$I$9,0,10*ROW('Water Data'!I115)),NA())</f>
        <v>#N/A</v>
      </c>
      <c r="V121" s="526" t="e">
        <f ca="1">+IF(AND(ISNUMBER(OFFSET('Sanitation Data'!$D$4,0,10*ROW('Sanitation Data'!D115))),'Data Summary'!CK121="Yes"),100-OFFSET('Sanitation Data'!$D$4,0,10*ROW('Sanitation Data'!D115)),NA())</f>
        <v>#N/A</v>
      </c>
      <c r="W121" s="526" t="e">
        <f ca="1">+IF(AND(ISNUMBER(OFFSET('Sanitation Data'!$D$6,0,10*ROW('Sanitation Data'!D115))),'Data Summary'!CL121="Yes"),OFFSET('Sanitation Data'!$D$6,0,10*ROW('Sanitation Data'!D115)),NA())</f>
        <v>#N/A</v>
      </c>
      <c r="X121" s="526" t="e">
        <f ca="1">+IF(AND(ISNUMBER(OFFSET('Sanitation Data'!$D$10,0,10*ROW('Sanitation Data'!D115))),'Data Summary'!CM121="Yes"),OFFSET('Sanitation Data'!$D$10,0,10*ROW('Sanitation Data'!D115)),NA())</f>
        <v>#N/A</v>
      </c>
      <c r="Y121" s="526" t="e">
        <f ca="1">+IF(AND(ISNUMBER(OFFSET('Sanitation Data'!$D$11,0,10*ROW('Sanitation Data'!D115))),'Data Summary'!CN121="Yes"),OFFSET('Sanitation Data'!$D$11,0,10*ROW('Sanitation Data'!D115)),NA())</f>
        <v>#N/A</v>
      </c>
      <c r="Z121" s="526" t="e">
        <f ca="1">+IF(AND(ISNUMBER(OFFSET('Sanitation Data'!$D$12,0,10*ROW('Sanitation Data'!D115))),'Data Summary'!CO121="Yes"),OFFSET('Sanitation Data'!$D$12,0,10*ROW('Sanitation Data'!D115)),NA())</f>
        <v>#N/A</v>
      </c>
      <c r="AA121" s="526" t="e">
        <f ca="1">+IF(AND(ISNUMBER(OFFSET('Sanitation Data'!$E$4,0,10*ROW('Sanitation Data'!E115))),'Data Summary'!CP121="Yes"),100-OFFSET('Sanitation Data'!$E$4,0,10*ROW('Sanitation Data'!E115)),NA())</f>
        <v>#N/A</v>
      </c>
      <c r="AB121" s="526" t="e">
        <f ca="1">+IF(AND(ISNUMBER(OFFSET('Sanitation Data'!$E$6,0,10*ROW('Sanitation Data'!E115))),'Data Summary'!CQ121="Yes"),OFFSET('Sanitation Data'!$E$6,0,10*ROW('Sanitation Data'!E115)),NA())</f>
        <v>#N/A</v>
      </c>
      <c r="AC121" s="526" t="e">
        <f ca="1">+IF(AND(ISNUMBER(OFFSET('Sanitation Data'!$E$10,0,10*ROW('Sanitation Data'!E115))),'Data Summary'!CR121="Yes"),OFFSET('Sanitation Data'!$E$10,0,10*ROW('Sanitation Data'!E115)),NA())</f>
        <v>#N/A</v>
      </c>
      <c r="AD121" s="526" t="e">
        <f ca="1">+IF(AND(ISNUMBER(OFFSET('Sanitation Data'!$E$11,0,10*ROW('Sanitation Data'!E115))),'Data Summary'!CS121="Yes"),OFFSET('Sanitation Data'!$E$11,0,10*ROW('Sanitation Data'!E115)),NA())</f>
        <v>#N/A</v>
      </c>
      <c r="AE121" s="526" t="e">
        <f ca="1">+IF(AND(ISNUMBER(OFFSET('Sanitation Data'!$E$12,0,10*ROW('Sanitation Data'!E115))),'Data Summary'!CT121="Yes"),OFFSET('Sanitation Data'!$E$12,0,10*ROW('Sanitation Data'!E115)),NA())</f>
        <v>#N/A</v>
      </c>
      <c r="AF121" s="526" t="e">
        <f ca="1">+IF(AND(ISNUMBER(OFFSET('Sanitation Data'!$F$4,0,10*ROW('Sanitation Data'!F115))),'Data Summary'!CU121="Yes"),100-OFFSET('Sanitation Data'!$F$4,0,10*ROW('Sanitation Data'!F115)),NA())</f>
        <v>#N/A</v>
      </c>
      <c r="AG121" s="526" t="e">
        <f ca="1">+IF(AND(ISNUMBER(OFFSET('Sanitation Data'!$F$6,0,10*ROW('Sanitation Data'!F115))),'Data Summary'!CV121="Yes"),OFFSET('Sanitation Data'!$F$6,0,10*ROW('Sanitation Data'!F115)),NA())</f>
        <v>#N/A</v>
      </c>
      <c r="AH121" s="526" t="e">
        <f ca="1">+IF(AND(ISNUMBER(OFFSET('Sanitation Data'!$F$10,0,10*ROW('Sanitation Data'!F115))),'Data Summary'!CW121="Yes"),OFFSET('Sanitation Data'!$F$10,0,10*ROW('Sanitation Data'!F115)),NA())</f>
        <v>#N/A</v>
      </c>
      <c r="AI121" s="526" t="e">
        <f ca="1">+IF(AND(ISNUMBER(OFFSET('Sanitation Data'!$F$11,0,10*ROW('Sanitation Data'!F115))),'Data Summary'!CX121="Yes"),OFFSET('Sanitation Data'!$F$11,0,10*ROW('Sanitation Data'!F115)),NA())</f>
        <v>#N/A</v>
      </c>
      <c r="AJ121" s="526" t="e">
        <f ca="1">+IF(AND(ISNUMBER(OFFSET('Sanitation Data'!$F$12,0,10*ROW('Sanitation Data'!F115))),'Data Summary'!CY121="Yes"),OFFSET('Sanitation Data'!$F$12,0,10*ROW('Sanitation Data'!F115)),NA())</f>
        <v>#N/A</v>
      </c>
      <c r="AK121" s="526" t="e">
        <f ca="1">+IF(AND(ISNUMBER(OFFSET('Sanitation Data'!$G$4,0,10*ROW('Sanitation Data'!G115))),'Data Summary'!CZ121="Yes"),100-OFFSET('Sanitation Data'!$G$4,0,10*ROW('Sanitation Data'!G115)),NA())</f>
        <v>#N/A</v>
      </c>
      <c r="AL121" s="526" t="e">
        <f ca="1">+IF(AND(ISNUMBER(OFFSET('Sanitation Data'!$G$6,0,10*ROW('Sanitation Data'!G115))),'Data Summary'!DA121="Yes"),OFFSET('Sanitation Data'!$G$6,0,10*ROW('Sanitation Data'!G115)),NA())</f>
        <v>#N/A</v>
      </c>
      <c r="AM121" s="526" t="e">
        <f ca="1">+IF(AND(ISNUMBER(OFFSET('Sanitation Data'!$G$10,0,10*ROW('Sanitation Data'!G115))),'Data Summary'!DB121="Yes"),OFFSET('Sanitation Data'!$G$10,0,10*ROW('Sanitation Data'!G115)),NA())</f>
        <v>#N/A</v>
      </c>
      <c r="AN121" s="526" t="e">
        <f ca="1">+IF(AND(ISNUMBER(OFFSET('Sanitation Data'!$G$11,0,10*ROW('Sanitation Data'!G115))),'Data Summary'!DC121="Yes"),OFFSET('Sanitation Data'!$G$11,0,10*ROW('Sanitation Data'!G115)),NA())</f>
        <v>#N/A</v>
      </c>
      <c r="AO121" s="526" t="e">
        <f ca="1">+IF(AND(ISNUMBER(OFFSET('Sanitation Data'!$G$12,0,10*ROW('Sanitation Data'!G115))),'Data Summary'!DD121="Yes"),OFFSET('Sanitation Data'!$G$12,0,10*ROW('Sanitation Data'!G115)),NA())</f>
        <v>#N/A</v>
      </c>
      <c r="AP121" s="526" t="e">
        <f ca="1">+IF(AND(ISNUMBER(OFFSET('Sanitation Data'!$H$4,0,10*ROW('Sanitation Data'!H115))),'Data Summary'!DE121="Yes"),100-OFFSET('Sanitation Data'!$H$4,0,10*ROW('Sanitation Data'!H115)),NA())</f>
        <v>#N/A</v>
      </c>
      <c r="AQ121" s="526" t="e">
        <f ca="1">+IF(AND(ISNUMBER(OFFSET('Sanitation Data'!$H$6,0,10*ROW('Sanitation Data'!H115))),'Data Summary'!DF121="Yes"),OFFSET('Sanitation Data'!$H$6,0,10*ROW('Sanitation Data'!H115)),NA())</f>
        <v>#N/A</v>
      </c>
      <c r="AR121" s="526" t="e">
        <f ca="1">+IF(AND(ISNUMBER(OFFSET('Sanitation Data'!$H$10,0,10*ROW('Sanitation Data'!H115))),'Data Summary'!DG121="Yes"),OFFSET('Sanitation Data'!$H$10,0,10*ROW('Sanitation Data'!H115)),NA())</f>
        <v>#N/A</v>
      </c>
      <c r="AS121" s="526" t="e">
        <f ca="1">+IF(AND(ISNUMBER(OFFSET('Sanitation Data'!$H$11,0,10*ROW('Sanitation Data'!H115))),'Data Summary'!DH121="Yes"),OFFSET('Sanitation Data'!$H$11,0,10*ROW('Sanitation Data'!H115)),NA())</f>
        <v>#N/A</v>
      </c>
      <c r="AT121" s="526" t="e">
        <f ca="1">+IF(AND(ISNUMBER(OFFSET('Sanitation Data'!$H$12,0,10*ROW('Sanitation Data'!H115))),'Data Summary'!DI121="Yes"),OFFSET('Sanitation Data'!$H$12,0,10*ROW('Sanitation Data'!H115)),NA())</f>
        <v>#N/A</v>
      </c>
      <c r="AU121" s="526" t="e">
        <f ca="1">+IF(AND(ISNUMBER(OFFSET('Sanitation Data'!$I$4,0,10*ROW('Sanitation Data'!I115))),'Data Summary'!DJ121="Yes"),100-OFFSET('Sanitation Data'!$I$4,0,10*ROW('Sanitation Data'!I115)),NA())</f>
        <v>#N/A</v>
      </c>
      <c r="AV121" s="526" t="e">
        <f ca="1">+IF(AND(ISNUMBER(OFFSET('Sanitation Data'!$I$6,0,10*ROW('Sanitation Data'!I115))),'Data Summary'!DK121="Yes"),OFFSET('Sanitation Data'!$I$6,0,10*ROW('Sanitation Data'!I115)),NA())</f>
        <v>#N/A</v>
      </c>
      <c r="AW121" s="526" t="e">
        <f ca="1">+IF(AND(ISNUMBER(OFFSET('Sanitation Data'!$I$10,0,10*ROW('Sanitation Data'!I115))),'Data Summary'!DL121="Yes"),OFFSET('Sanitation Data'!$I$10,0,10*ROW('Sanitation Data'!I115)),NA())</f>
        <v>#N/A</v>
      </c>
      <c r="AX121" s="526" t="e">
        <f ca="1">+IF(AND(ISNUMBER(OFFSET('Sanitation Data'!$I$11,0,10*ROW('Sanitation Data'!I115))),'Data Summary'!DM121="Yes"),OFFSET('Sanitation Data'!$I$11,0,10*ROW('Sanitation Data'!I115)),NA())</f>
        <v>#N/A</v>
      </c>
      <c r="AY121" s="526" t="e">
        <f ca="1">+IF(AND(ISNUMBER(OFFSET('Sanitation Data'!$I$12,0,10*ROW('Sanitation Data'!I115))),'Data Summary'!DN121="Yes"),OFFSET('Sanitation Data'!$I$12,0,10*ROW('Sanitation Data'!I115)),NA())</f>
        <v>#N/A</v>
      </c>
      <c r="AZ121" s="527" t="e">
        <f ca="1">+IF(AND(ISNUMBER(OFFSET('Hygiene Data'!$D$5,0,10*ROW('Hygiene Data'!D115))),'Data Summary'!DO121="Yes"),OFFSET('Hygiene Data'!$D$5,0,10*ROW('Hygiene Data'!D115)),NA())</f>
        <v>#N/A</v>
      </c>
      <c r="BA121" s="527" t="e">
        <f ca="1">+IF(AND(ISNUMBER(OFFSET('Hygiene Data'!$D$7,0,10*ROW('Hygiene Data'!D115))),'Data Summary'!DP121="Yes"),OFFSET('Hygiene Data'!$D$7,0,10*ROW('Hygiene Data'!D115)),NA())</f>
        <v>#N/A</v>
      </c>
      <c r="BB121" s="527" t="e">
        <f ca="1">+IF(AND(ISNUMBER(OFFSET('Hygiene Data'!$D$9,0,10*ROW('Hygiene Data'!D115))),'Data Summary'!DQ121="Yes"),OFFSET('Hygiene Data'!$D$9,0,10*ROW('Hygiene Data'!D115)),NA())</f>
        <v>#N/A</v>
      </c>
      <c r="BC121" s="527" t="e">
        <f ca="1">+IF(AND(ISNUMBER(OFFSET('Hygiene Data'!$E$5,0,10*ROW('Hygiene Data'!E115))),'Data Summary'!DR121="Yes"),OFFSET('Hygiene Data'!$E$5,0,10*ROW('Hygiene Data'!E115)),NA())</f>
        <v>#N/A</v>
      </c>
      <c r="BD121" s="527" t="e">
        <f ca="1">+IF(AND(ISNUMBER(OFFSET('Hygiene Data'!$E$7,0,10*ROW('Hygiene Data'!E115))),'Data Summary'!DS121="Yes"),OFFSET('Hygiene Data'!$E$7,0,10*ROW('Hygiene Data'!E115)),NA())</f>
        <v>#N/A</v>
      </c>
      <c r="BE121" s="527" t="e">
        <f ca="1">+IF(AND(ISNUMBER(OFFSET('Hygiene Data'!$E$9,0,10*ROW('Hygiene Data'!E115))),'Data Summary'!DT121="Yes"),OFFSET('Hygiene Data'!$E$9,0,10*ROW('Hygiene Data'!E115)),NA())</f>
        <v>#N/A</v>
      </c>
      <c r="BF121" s="527" t="e">
        <f ca="1">+IF(AND(ISNUMBER(OFFSET('Hygiene Data'!$F$5,0,10*ROW('Hygiene Data'!F115))),'Data Summary'!DU121="Yes"),OFFSET('Hygiene Data'!$F$5,0,10*ROW('Hygiene Data'!F115)),NA())</f>
        <v>#N/A</v>
      </c>
      <c r="BG121" s="527" t="e">
        <f ca="1">+IF(AND(ISNUMBER(OFFSET('Hygiene Data'!$F$7,0,10*ROW('Hygiene Data'!F115))),'Data Summary'!DV121="Yes"),OFFSET('Hygiene Data'!$F$7,0,10*ROW('Hygiene Data'!F115)),NA())</f>
        <v>#N/A</v>
      </c>
      <c r="BH121" s="527" t="e">
        <f ca="1">+IF(AND(ISNUMBER(OFFSET('Hygiene Data'!$F$9,0,10*ROW('Hygiene Data'!F115))),'Data Summary'!DW121="Yes"),OFFSET('Hygiene Data'!$F$9,0,10*ROW('Hygiene Data'!F115)),NA())</f>
        <v>#N/A</v>
      </c>
      <c r="BI121" s="527" t="e">
        <f ca="1">+IF(AND(ISNUMBER(OFFSET('Hygiene Data'!$G$5,0,10*ROW('Hygiene Data'!G115))),'Data Summary'!DX121="Yes"),OFFSET('Hygiene Data'!$G$5,0,10*ROW('Hygiene Data'!G115)),NA())</f>
        <v>#N/A</v>
      </c>
      <c r="BJ121" s="527" t="e">
        <f ca="1">+IF(AND(ISNUMBER(OFFSET('Hygiene Data'!$G$7,0,10*ROW('Hygiene Data'!G115))),'Data Summary'!DY121="Yes"),OFFSET('Hygiene Data'!$G$7,0,10*ROW('Hygiene Data'!G115)),NA())</f>
        <v>#N/A</v>
      </c>
      <c r="BK121" s="527" t="e">
        <f ca="1">+IF(AND(ISNUMBER(OFFSET('Hygiene Data'!$G$9,0,10*ROW('Hygiene Data'!G115))),'Data Summary'!DZ121="Yes"),OFFSET('Hygiene Data'!$G$9,0,10*ROW('Hygiene Data'!G115)),NA())</f>
        <v>#N/A</v>
      </c>
      <c r="BL121" s="527" t="e">
        <f ca="1">+IF(AND(ISNUMBER(OFFSET('Hygiene Data'!$H$5,0,10*ROW('Hygiene Data'!H115))),'Data Summary'!EA121="Yes"),OFFSET('Hygiene Data'!$H$5,0,10*ROW('Hygiene Data'!H115)),NA())</f>
        <v>#N/A</v>
      </c>
      <c r="BM121" s="527" t="e">
        <f ca="1">+IF(AND(ISNUMBER(OFFSET('Hygiene Data'!$H$7,0,10*ROW('Hygiene Data'!H115))),'Data Summary'!EB121="Yes"),OFFSET('Hygiene Data'!$H$7,0,10*ROW('Hygiene Data'!H115)),NA())</f>
        <v>#N/A</v>
      </c>
      <c r="BN121" s="527" t="e">
        <f ca="1">+IF(AND(ISNUMBER(OFFSET('Hygiene Data'!$H$9,0,10*ROW('Hygiene Data'!H115))),'Data Summary'!EC121="Yes"),OFFSET('Hygiene Data'!$H$9,0,10*ROW('Hygiene Data'!H115)),NA())</f>
        <v>#N/A</v>
      </c>
      <c r="BO121" s="527" t="e">
        <f ca="1">+IF(AND(ISNUMBER(OFFSET('Hygiene Data'!$I$5,0,10*ROW('Hygiene Data'!I115))),'Data Summary'!ED121="Yes"),OFFSET('Hygiene Data'!$I$5,0,10*ROW('Hygiene Data'!I115)),NA())</f>
        <v>#N/A</v>
      </c>
      <c r="BP121" s="527" t="e">
        <f ca="1">+IF(AND(ISNUMBER(OFFSET('Hygiene Data'!$I$7,0,10*ROW('Hygiene Data'!I115))),'Data Summary'!EE121="Yes"),OFFSET('Hygiene Data'!$I$7,0,10*ROW('Hygiene Data'!I115)),NA())</f>
        <v>#N/A</v>
      </c>
      <c r="BQ121" s="527" t="e">
        <f ca="1">+IF(AND(ISNUMBER(OFFSET('Hygiene Data'!$I$9,0,10*ROW('Hygiene Data'!I115))),'Data Summary'!EF121="Yes"),OFFSET('Hygiene Data'!$I$9,0,10*ROW('Hygiene Data'!I115)),NA())</f>
        <v>#N/A</v>
      </c>
    </row>
    <row r="122" spans="1:69" x14ac:dyDescent="0.25">
      <c r="A122" s="523" t="e">
        <f ca="1">+RIGHT('Data Summary'!A122,LEN('Data Summary'!A122)-9)</f>
        <v>#VALUE!</v>
      </c>
      <c r="B122" s="497" t="str">
        <f ca="1">+IF(ISTEXT('Data Summary'!B122),'Data Summary'!B122,"")</f>
        <v/>
      </c>
      <c r="C122" s="524" t="e">
        <f ca="1">+VALUE('Data Summary'!C122)</f>
        <v>#VALUE!</v>
      </c>
      <c r="D122" s="525" t="e">
        <f ca="1">+IF(AND(ISNUMBER(OFFSET('Water Data'!$D$4,0,10*ROW('Water Data'!D116))),'Data Summary'!BS122="Yes"),100-OFFSET('Water Data'!$D$4,0,10*ROW('Water Data'!D116)),NA())</f>
        <v>#N/A</v>
      </c>
      <c r="E122" s="525" t="e">
        <f ca="1">+IF(AND(ISNUMBER(OFFSET('Water Data'!$D$6,0,10*ROW('Water Data'!D116))),'Data Summary'!BT122="Yes"),OFFSET('Water Data'!$D$6,0,10*ROW('Water Data'!D116)),NA())</f>
        <v>#N/A</v>
      </c>
      <c r="F122" s="525" t="e">
        <f ca="1">+IF(AND(ISNUMBER(OFFSET('Water Data'!$D$9,0,10*ROW('Water Data'!D116))),'Data Summary'!BU122="Yes"),OFFSET('Water Data'!$D$9,0,10*ROW('Water Data'!D116)),NA())</f>
        <v>#N/A</v>
      </c>
      <c r="G122" s="525" t="e">
        <f ca="1">+IF(AND(ISNUMBER(OFFSET('Water Data'!$E$4,0,10*ROW('Water Data'!E116))),'Data Summary'!BV122="Yes"),100-OFFSET('Water Data'!$E$4,0,10*ROW('Water Data'!E116)),NA())</f>
        <v>#N/A</v>
      </c>
      <c r="H122" s="525" t="e">
        <f ca="1">+IF(AND(ISNUMBER(OFFSET('Water Data'!$E$6,0,10*ROW('Water Data'!E116))),'Data Summary'!BW122="Yes"),OFFSET('Water Data'!$E$6,0,10*ROW('Water Data'!E116)),NA())</f>
        <v>#N/A</v>
      </c>
      <c r="I122" s="525" t="e">
        <f ca="1">+IF(AND(ISNUMBER(OFFSET('Water Data'!$E$9,0,10*ROW('Water Data'!E116))),'Data Summary'!BX122="Yes"),OFFSET('Water Data'!$E$9,0,10*ROW('Water Data'!E116)),NA())</f>
        <v>#N/A</v>
      </c>
      <c r="J122" s="525" t="e">
        <f ca="1">+IF(AND(ISNUMBER(OFFSET('Water Data'!$F$4,0,10*ROW('Water Data'!F116))),'Data Summary'!BY122="Yes"),100-OFFSET('Water Data'!$F$4,0,10*ROW('Water Data'!F116)),NA())</f>
        <v>#N/A</v>
      </c>
      <c r="K122" s="525" t="e">
        <f ca="1">+IF(AND(ISNUMBER(OFFSET('Water Data'!$F$6,0,10*ROW('Water Data'!F116))),'Data Summary'!BZ122="Yes"),OFFSET('Water Data'!$F$6,0,10*ROW('Water Data'!F116)),NA())</f>
        <v>#N/A</v>
      </c>
      <c r="L122" s="525" t="e">
        <f ca="1">+IF(AND(ISNUMBER(OFFSET('Water Data'!$F$9,0,10*ROW('Water Data'!F116))),'Data Summary'!CA122="Yes"),OFFSET('Water Data'!$F$9,0,10*ROW('Water Data'!F116)),NA())</f>
        <v>#N/A</v>
      </c>
      <c r="M122" s="525" t="e">
        <f ca="1">+IF(AND(ISNUMBER(OFFSET('Water Data'!$G$4,0,10*ROW('Water Data'!G116))),'Data Summary'!CB122="Yes"),100-OFFSET('Water Data'!$G$4,0,10*ROW('Water Data'!G116)),NA())</f>
        <v>#N/A</v>
      </c>
      <c r="N122" s="525" t="e">
        <f ca="1">+IF(AND(ISNUMBER(OFFSET('Water Data'!$G$6,0,10*ROW('Water Data'!G116))),'Data Summary'!CC122="Yes"),OFFSET('Water Data'!$G$6,0,10*ROW('Water Data'!G116)),NA())</f>
        <v>#N/A</v>
      </c>
      <c r="O122" s="525" t="e">
        <f ca="1">+IF(AND(ISNUMBER(OFFSET('Water Data'!$G$9,0,10*ROW('Water Data'!G116))),'Data Summary'!CD122="Yes"),OFFSET('Water Data'!$G$9,0,10*ROW('Water Data'!G116)),NA())</f>
        <v>#N/A</v>
      </c>
      <c r="P122" s="525" t="e">
        <f ca="1">+IF(AND(ISNUMBER(OFFSET('Water Data'!$H$4,0,10*ROW('Water Data'!H116))),'Data Summary'!CE122="Yes"),100-OFFSET('Water Data'!$H$4,0,10*ROW('Water Data'!H116)),NA())</f>
        <v>#N/A</v>
      </c>
      <c r="Q122" s="525" t="e">
        <f ca="1">+IF(AND(ISNUMBER(OFFSET('Water Data'!$H$6,0,10*ROW('Water Data'!H116))),'Data Summary'!CF122="Yes"),OFFSET('Water Data'!$H$6,0,10*ROW('Water Data'!H116)),NA())</f>
        <v>#N/A</v>
      </c>
      <c r="R122" s="525" t="e">
        <f ca="1">+IF(AND(ISNUMBER(OFFSET('Water Data'!$H$9,0,10*ROW('Water Data'!H116))),'Data Summary'!CG122="Yes"),OFFSET('Water Data'!$H$9,0,10*ROW('Water Data'!H116)),NA())</f>
        <v>#N/A</v>
      </c>
      <c r="S122" s="525" t="e">
        <f ca="1">+IF(AND(ISNUMBER(OFFSET('Water Data'!$I$4,0,10*ROW('Water Data'!I116))),'Data Summary'!CH122="Yes"),100-OFFSET('Water Data'!$I$4,0,10*ROW('Water Data'!I116)),NA())</f>
        <v>#N/A</v>
      </c>
      <c r="T122" s="525" t="e">
        <f ca="1">+IF(AND(ISNUMBER(OFFSET('Water Data'!$I$6,0,10*ROW('Water Data'!I116))),'Data Summary'!CI122="Yes"),OFFSET('Water Data'!$I$6,0,10*ROW('Water Data'!I116)),NA())</f>
        <v>#N/A</v>
      </c>
      <c r="U122" s="525" t="e">
        <f ca="1">+IF(AND(ISNUMBER(OFFSET('Water Data'!$I$9,0,10*ROW('Water Data'!I116))),'Data Summary'!CJ122="Yes"),OFFSET('Water Data'!$I$9,0,10*ROW('Water Data'!I116)),NA())</f>
        <v>#N/A</v>
      </c>
      <c r="V122" s="526" t="e">
        <f ca="1">+IF(AND(ISNUMBER(OFFSET('Sanitation Data'!$D$4,0,10*ROW('Sanitation Data'!D116))),'Data Summary'!CK122="Yes"),100-OFFSET('Sanitation Data'!$D$4,0,10*ROW('Sanitation Data'!D116)),NA())</f>
        <v>#N/A</v>
      </c>
      <c r="W122" s="526" t="e">
        <f ca="1">+IF(AND(ISNUMBER(OFFSET('Sanitation Data'!$D$6,0,10*ROW('Sanitation Data'!D116))),'Data Summary'!CL122="Yes"),OFFSET('Sanitation Data'!$D$6,0,10*ROW('Sanitation Data'!D116)),NA())</f>
        <v>#N/A</v>
      </c>
      <c r="X122" s="526" t="e">
        <f ca="1">+IF(AND(ISNUMBER(OFFSET('Sanitation Data'!$D$10,0,10*ROW('Sanitation Data'!D116))),'Data Summary'!CM122="Yes"),OFFSET('Sanitation Data'!$D$10,0,10*ROW('Sanitation Data'!D116)),NA())</f>
        <v>#N/A</v>
      </c>
      <c r="Y122" s="526" t="e">
        <f ca="1">+IF(AND(ISNUMBER(OFFSET('Sanitation Data'!$D$11,0,10*ROW('Sanitation Data'!D116))),'Data Summary'!CN122="Yes"),OFFSET('Sanitation Data'!$D$11,0,10*ROW('Sanitation Data'!D116)),NA())</f>
        <v>#N/A</v>
      </c>
      <c r="Z122" s="526" t="e">
        <f ca="1">+IF(AND(ISNUMBER(OFFSET('Sanitation Data'!$D$12,0,10*ROW('Sanitation Data'!D116))),'Data Summary'!CO122="Yes"),OFFSET('Sanitation Data'!$D$12,0,10*ROW('Sanitation Data'!D116)),NA())</f>
        <v>#N/A</v>
      </c>
      <c r="AA122" s="526" t="e">
        <f ca="1">+IF(AND(ISNUMBER(OFFSET('Sanitation Data'!$E$4,0,10*ROW('Sanitation Data'!E116))),'Data Summary'!CP122="Yes"),100-OFFSET('Sanitation Data'!$E$4,0,10*ROW('Sanitation Data'!E116)),NA())</f>
        <v>#N/A</v>
      </c>
      <c r="AB122" s="526" t="e">
        <f ca="1">+IF(AND(ISNUMBER(OFFSET('Sanitation Data'!$E$6,0,10*ROW('Sanitation Data'!E116))),'Data Summary'!CQ122="Yes"),OFFSET('Sanitation Data'!$E$6,0,10*ROW('Sanitation Data'!E116)),NA())</f>
        <v>#N/A</v>
      </c>
      <c r="AC122" s="526" t="e">
        <f ca="1">+IF(AND(ISNUMBER(OFFSET('Sanitation Data'!$E$10,0,10*ROW('Sanitation Data'!E116))),'Data Summary'!CR122="Yes"),OFFSET('Sanitation Data'!$E$10,0,10*ROW('Sanitation Data'!E116)),NA())</f>
        <v>#N/A</v>
      </c>
      <c r="AD122" s="526" t="e">
        <f ca="1">+IF(AND(ISNUMBER(OFFSET('Sanitation Data'!$E$11,0,10*ROW('Sanitation Data'!E116))),'Data Summary'!CS122="Yes"),OFFSET('Sanitation Data'!$E$11,0,10*ROW('Sanitation Data'!E116)),NA())</f>
        <v>#N/A</v>
      </c>
      <c r="AE122" s="526" t="e">
        <f ca="1">+IF(AND(ISNUMBER(OFFSET('Sanitation Data'!$E$12,0,10*ROW('Sanitation Data'!E116))),'Data Summary'!CT122="Yes"),OFFSET('Sanitation Data'!$E$12,0,10*ROW('Sanitation Data'!E116)),NA())</f>
        <v>#N/A</v>
      </c>
      <c r="AF122" s="526" t="e">
        <f ca="1">+IF(AND(ISNUMBER(OFFSET('Sanitation Data'!$F$4,0,10*ROW('Sanitation Data'!F116))),'Data Summary'!CU122="Yes"),100-OFFSET('Sanitation Data'!$F$4,0,10*ROW('Sanitation Data'!F116)),NA())</f>
        <v>#N/A</v>
      </c>
      <c r="AG122" s="526" t="e">
        <f ca="1">+IF(AND(ISNUMBER(OFFSET('Sanitation Data'!$F$6,0,10*ROW('Sanitation Data'!F116))),'Data Summary'!CV122="Yes"),OFFSET('Sanitation Data'!$F$6,0,10*ROW('Sanitation Data'!F116)),NA())</f>
        <v>#N/A</v>
      </c>
      <c r="AH122" s="526" t="e">
        <f ca="1">+IF(AND(ISNUMBER(OFFSET('Sanitation Data'!$F$10,0,10*ROW('Sanitation Data'!F116))),'Data Summary'!CW122="Yes"),OFFSET('Sanitation Data'!$F$10,0,10*ROW('Sanitation Data'!F116)),NA())</f>
        <v>#N/A</v>
      </c>
      <c r="AI122" s="526" t="e">
        <f ca="1">+IF(AND(ISNUMBER(OFFSET('Sanitation Data'!$F$11,0,10*ROW('Sanitation Data'!F116))),'Data Summary'!CX122="Yes"),OFFSET('Sanitation Data'!$F$11,0,10*ROW('Sanitation Data'!F116)),NA())</f>
        <v>#N/A</v>
      </c>
      <c r="AJ122" s="526" t="e">
        <f ca="1">+IF(AND(ISNUMBER(OFFSET('Sanitation Data'!$F$12,0,10*ROW('Sanitation Data'!F116))),'Data Summary'!CY122="Yes"),OFFSET('Sanitation Data'!$F$12,0,10*ROW('Sanitation Data'!F116)),NA())</f>
        <v>#N/A</v>
      </c>
      <c r="AK122" s="526" t="e">
        <f ca="1">+IF(AND(ISNUMBER(OFFSET('Sanitation Data'!$G$4,0,10*ROW('Sanitation Data'!G116))),'Data Summary'!CZ122="Yes"),100-OFFSET('Sanitation Data'!$G$4,0,10*ROW('Sanitation Data'!G116)),NA())</f>
        <v>#N/A</v>
      </c>
      <c r="AL122" s="526" t="e">
        <f ca="1">+IF(AND(ISNUMBER(OFFSET('Sanitation Data'!$G$6,0,10*ROW('Sanitation Data'!G116))),'Data Summary'!DA122="Yes"),OFFSET('Sanitation Data'!$G$6,0,10*ROW('Sanitation Data'!G116)),NA())</f>
        <v>#N/A</v>
      </c>
      <c r="AM122" s="526" t="e">
        <f ca="1">+IF(AND(ISNUMBER(OFFSET('Sanitation Data'!$G$10,0,10*ROW('Sanitation Data'!G116))),'Data Summary'!DB122="Yes"),OFFSET('Sanitation Data'!$G$10,0,10*ROW('Sanitation Data'!G116)),NA())</f>
        <v>#N/A</v>
      </c>
      <c r="AN122" s="526" t="e">
        <f ca="1">+IF(AND(ISNUMBER(OFFSET('Sanitation Data'!$G$11,0,10*ROW('Sanitation Data'!G116))),'Data Summary'!DC122="Yes"),OFFSET('Sanitation Data'!$G$11,0,10*ROW('Sanitation Data'!G116)),NA())</f>
        <v>#N/A</v>
      </c>
      <c r="AO122" s="526" t="e">
        <f ca="1">+IF(AND(ISNUMBER(OFFSET('Sanitation Data'!$G$12,0,10*ROW('Sanitation Data'!G116))),'Data Summary'!DD122="Yes"),OFFSET('Sanitation Data'!$G$12,0,10*ROW('Sanitation Data'!G116)),NA())</f>
        <v>#N/A</v>
      </c>
      <c r="AP122" s="526" t="e">
        <f ca="1">+IF(AND(ISNUMBER(OFFSET('Sanitation Data'!$H$4,0,10*ROW('Sanitation Data'!H116))),'Data Summary'!DE122="Yes"),100-OFFSET('Sanitation Data'!$H$4,0,10*ROW('Sanitation Data'!H116)),NA())</f>
        <v>#N/A</v>
      </c>
      <c r="AQ122" s="526" t="e">
        <f ca="1">+IF(AND(ISNUMBER(OFFSET('Sanitation Data'!$H$6,0,10*ROW('Sanitation Data'!H116))),'Data Summary'!DF122="Yes"),OFFSET('Sanitation Data'!$H$6,0,10*ROW('Sanitation Data'!H116)),NA())</f>
        <v>#N/A</v>
      </c>
      <c r="AR122" s="526" t="e">
        <f ca="1">+IF(AND(ISNUMBER(OFFSET('Sanitation Data'!$H$10,0,10*ROW('Sanitation Data'!H116))),'Data Summary'!DG122="Yes"),OFFSET('Sanitation Data'!$H$10,0,10*ROW('Sanitation Data'!H116)),NA())</f>
        <v>#N/A</v>
      </c>
      <c r="AS122" s="526" t="e">
        <f ca="1">+IF(AND(ISNUMBER(OFFSET('Sanitation Data'!$H$11,0,10*ROW('Sanitation Data'!H116))),'Data Summary'!DH122="Yes"),OFFSET('Sanitation Data'!$H$11,0,10*ROW('Sanitation Data'!H116)),NA())</f>
        <v>#N/A</v>
      </c>
      <c r="AT122" s="526" t="e">
        <f ca="1">+IF(AND(ISNUMBER(OFFSET('Sanitation Data'!$H$12,0,10*ROW('Sanitation Data'!H116))),'Data Summary'!DI122="Yes"),OFFSET('Sanitation Data'!$H$12,0,10*ROW('Sanitation Data'!H116)),NA())</f>
        <v>#N/A</v>
      </c>
      <c r="AU122" s="526" t="e">
        <f ca="1">+IF(AND(ISNUMBER(OFFSET('Sanitation Data'!$I$4,0,10*ROW('Sanitation Data'!I116))),'Data Summary'!DJ122="Yes"),100-OFFSET('Sanitation Data'!$I$4,0,10*ROW('Sanitation Data'!I116)),NA())</f>
        <v>#N/A</v>
      </c>
      <c r="AV122" s="526" t="e">
        <f ca="1">+IF(AND(ISNUMBER(OFFSET('Sanitation Data'!$I$6,0,10*ROW('Sanitation Data'!I116))),'Data Summary'!DK122="Yes"),OFFSET('Sanitation Data'!$I$6,0,10*ROW('Sanitation Data'!I116)),NA())</f>
        <v>#N/A</v>
      </c>
      <c r="AW122" s="526" t="e">
        <f ca="1">+IF(AND(ISNUMBER(OFFSET('Sanitation Data'!$I$10,0,10*ROW('Sanitation Data'!I116))),'Data Summary'!DL122="Yes"),OFFSET('Sanitation Data'!$I$10,0,10*ROW('Sanitation Data'!I116)),NA())</f>
        <v>#N/A</v>
      </c>
      <c r="AX122" s="526" t="e">
        <f ca="1">+IF(AND(ISNUMBER(OFFSET('Sanitation Data'!$I$11,0,10*ROW('Sanitation Data'!I116))),'Data Summary'!DM122="Yes"),OFFSET('Sanitation Data'!$I$11,0,10*ROW('Sanitation Data'!I116)),NA())</f>
        <v>#N/A</v>
      </c>
      <c r="AY122" s="526" t="e">
        <f ca="1">+IF(AND(ISNUMBER(OFFSET('Sanitation Data'!$I$12,0,10*ROW('Sanitation Data'!I116))),'Data Summary'!DN122="Yes"),OFFSET('Sanitation Data'!$I$12,0,10*ROW('Sanitation Data'!I116)),NA())</f>
        <v>#N/A</v>
      </c>
      <c r="AZ122" s="527" t="e">
        <f ca="1">+IF(AND(ISNUMBER(OFFSET('Hygiene Data'!$D$5,0,10*ROW('Hygiene Data'!D116))),'Data Summary'!DO122="Yes"),OFFSET('Hygiene Data'!$D$5,0,10*ROW('Hygiene Data'!D116)),NA())</f>
        <v>#N/A</v>
      </c>
      <c r="BA122" s="527" t="e">
        <f ca="1">+IF(AND(ISNUMBER(OFFSET('Hygiene Data'!$D$7,0,10*ROW('Hygiene Data'!D116))),'Data Summary'!DP122="Yes"),OFFSET('Hygiene Data'!$D$7,0,10*ROW('Hygiene Data'!D116)),NA())</f>
        <v>#N/A</v>
      </c>
      <c r="BB122" s="527" t="e">
        <f ca="1">+IF(AND(ISNUMBER(OFFSET('Hygiene Data'!$D$9,0,10*ROW('Hygiene Data'!D116))),'Data Summary'!DQ122="Yes"),OFFSET('Hygiene Data'!$D$9,0,10*ROW('Hygiene Data'!D116)),NA())</f>
        <v>#N/A</v>
      </c>
      <c r="BC122" s="527" t="e">
        <f ca="1">+IF(AND(ISNUMBER(OFFSET('Hygiene Data'!$E$5,0,10*ROW('Hygiene Data'!E116))),'Data Summary'!DR122="Yes"),OFFSET('Hygiene Data'!$E$5,0,10*ROW('Hygiene Data'!E116)),NA())</f>
        <v>#N/A</v>
      </c>
      <c r="BD122" s="527" t="e">
        <f ca="1">+IF(AND(ISNUMBER(OFFSET('Hygiene Data'!$E$7,0,10*ROW('Hygiene Data'!E116))),'Data Summary'!DS122="Yes"),OFFSET('Hygiene Data'!$E$7,0,10*ROW('Hygiene Data'!E116)),NA())</f>
        <v>#N/A</v>
      </c>
      <c r="BE122" s="527" t="e">
        <f ca="1">+IF(AND(ISNUMBER(OFFSET('Hygiene Data'!$E$9,0,10*ROW('Hygiene Data'!E116))),'Data Summary'!DT122="Yes"),OFFSET('Hygiene Data'!$E$9,0,10*ROW('Hygiene Data'!E116)),NA())</f>
        <v>#N/A</v>
      </c>
      <c r="BF122" s="527" t="e">
        <f ca="1">+IF(AND(ISNUMBER(OFFSET('Hygiene Data'!$F$5,0,10*ROW('Hygiene Data'!F116))),'Data Summary'!DU122="Yes"),OFFSET('Hygiene Data'!$F$5,0,10*ROW('Hygiene Data'!F116)),NA())</f>
        <v>#N/A</v>
      </c>
      <c r="BG122" s="527" t="e">
        <f ca="1">+IF(AND(ISNUMBER(OFFSET('Hygiene Data'!$F$7,0,10*ROW('Hygiene Data'!F116))),'Data Summary'!DV122="Yes"),OFFSET('Hygiene Data'!$F$7,0,10*ROW('Hygiene Data'!F116)),NA())</f>
        <v>#N/A</v>
      </c>
      <c r="BH122" s="527" t="e">
        <f ca="1">+IF(AND(ISNUMBER(OFFSET('Hygiene Data'!$F$9,0,10*ROW('Hygiene Data'!F116))),'Data Summary'!DW122="Yes"),OFFSET('Hygiene Data'!$F$9,0,10*ROW('Hygiene Data'!F116)),NA())</f>
        <v>#N/A</v>
      </c>
      <c r="BI122" s="527" t="e">
        <f ca="1">+IF(AND(ISNUMBER(OFFSET('Hygiene Data'!$G$5,0,10*ROW('Hygiene Data'!G116))),'Data Summary'!DX122="Yes"),OFFSET('Hygiene Data'!$G$5,0,10*ROW('Hygiene Data'!G116)),NA())</f>
        <v>#N/A</v>
      </c>
      <c r="BJ122" s="527" t="e">
        <f ca="1">+IF(AND(ISNUMBER(OFFSET('Hygiene Data'!$G$7,0,10*ROW('Hygiene Data'!G116))),'Data Summary'!DY122="Yes"),OFFSET('Hygiene Data'!$G$7,0,10*ROW('Hygiene Data'!G116)),NA())</f>
        <v>#N/A</v>
      </c>
      <c r="BK122" s="527" t="e">
        <f ca="1">+IF(AND(ISNUMBER(OFFSET('Hygiene Data'!$G$9,0,10*ROW('Hygiene Data'!G116))),'Data Summary'!DZ122="Yes"),OFFSET('Hygiene Data'!$G$9,0,10*ROW('Hygiene Data'!G116)),NA())</f>
        <v>#N/A</v>
      </c>
      <c r="BL122" s="527" t="e">
        <f ca="1">+IF(AND(ISNUMBER(OFFSET('Hygiene Data'!$H$5,0,10*ROW('Hygiene Data'!H116))),'Data Summary'!EA122="Yes"),OFFSET('Hygiene Data'!$H$5,0,10*ROW('Hygiene Data'!H116)),NA())</f>
        <v>#N/A</v>
      </c>
      <c r="BM122" s="527" t="e">
        <f ca="1">+IF(AND(ISNUMBER(OFFSET('Hygiene Data'!$H$7,0,10*ROW('Hygiene Data'!H116))),'Data Summary'!EB122="Yes"),OFFSET('Hygiene Data'!$H$7,0,10*ROW('Hygiene Data'!H116)),NA())</f>
        <v>#N/A</v>
      </c>
      <c r="BN122" s="527" t="e">
        <f ca="1">+IF(AND(ISNUMBER(OFFSET('Hygiene Data'!$H$9,0,10*ROW('Hygiene Data'!H116))),'Data Summary'!EC122="Yes"),OFFSET('Hygiene Data'!$H$9,0,10*ROW('Hygiene Data'!H116)),NA())</f>
        <v>#N/A</v>
      </c>
      <c r="BO122" s="527" t="e">
        <f ca="1">+IF(AND(ISNUMBER(OFFSET('Hygiene Data'!$I$5,0,10*ROW('Hygiene Data'!I116))),'Data Summary'!ED122="Yes"),OFFSET('Hygiene Data'!$I$5,0,10*ROW('Hygiene Data'!I116)),NA())</f>
        <v>#N/A</v>
      </c>
      <c r="BP122" s="527" t="e">
        <f ca="1">+IF(AND(ISNUMBER(OFFSET('Hygiene Data'!$I$7,0,10*ROW('Hygiene Data'!I116))),'Data Summary'!EE122="Yes"),OFFSET('Hygiene Data'!$I$7,0,10*ROW('Hygiene Data'!I116)),NA())</f>
        <v>#N/A</v>
      </c>
      <c r="BQ122" s="527" t="e">
        <f ca="1">+IF(AND(ISNUMBER(OFFSET('Hygiene Data'!$I$9,0,10*ROW('Hygiene Data'!I116))),'Data Summary'!EF122="Yes"),OFFSET('Hygiene Data'!$I$9,0,10*ROW('Hygiene Data'!I116)),NA())</f>
        <v>#N/A</v>
      </c>
    </row>
    <row r="123" spans="1:69" x14ac:dyDescent="0.25">
      <c r="A123" s="523" t="e">
        <f ca="1">+RIGHT('Data Summary'!A123,LEN('Data Summary'!A123)-9)</f>
        <v>#VALUE!</v>
      </c>
      <c r="B123" s="497" t="str">
        <f ca="1">+IF(ISTEXT('Data Summary'!B123),'Data Summary'!B123,"")</f>
        <v/>
      </c>
      <c r="C123" s="524" t="e">
        <f ca="1">+VALUE('Data Summary'!C123)</f>
        <v>#VALUE!</v>
      </c>
      <c r="D123" s="525" t="e">
        <f ca="1">+IF(AND(ISNUMBER(OFFSET('Water Data'!$D$4,0,10*ROW('Water Data'!D117))),'Data Summary'!BS123="Yes"),100-OFFSET('Water Data'!$D$4,0,10*ROW('Water Data'!D117)),NA())</f>
        <v>#N/A</v>
      </c>
      <c r="E123" s="525" t="e">
        <f ca="1">+IF(AND(ISNUMBER(OFFSET('Water Data'!$D$6,0,10*ROW('Water Data'!D117))),'Data Summary'!BT123="Yes"),OFFSET('Water Data'!$D$6,0,10*ROW('Water Data'!D117)),NA())</f>
        <v>#N/A</v>
      </c>
      <c r="F123" s="525" t="e">
        <f ca="1">+IF(AND(ISNUMBER(OFFSET('Water Data'!$D$9,0,10*ROW('Water Data'!D117))),'Data Summary'!BU123="Yes"),OFFSET('Water Data'!$D$9,0,10*ROW('Water Data'!D117)),NA())</f>
        <v>#N/A</v>
      </c>
      <c r="G123" s="525" t="e">
        <f ca="1">+IF(AND(ISNUMBER(OFFSET('Water Data'!$E$4,0,10*ROW('Water Data'!E117))),'Data Summary'!BV123="Yes"),100-OFFSET('Water Data'!$E$4,0,10*ROW('Water Data'!E117)),NA())</f>
        <v>#N/A</v>
      </c>
      <c r="H123" s="525" t="e">
        <f ca="1">+IF(AND(ISNUMBER(OFFSET('Water Data'!$E$6,0,10*ROW('Water Data'!E117))),'Data Summary'!BW123="Yes"),OFFSET('Water Data'!$E$6,0,10*ROW('Water Data'!E117)),NA())</f>
        <v>#N/A</v>
      </c>
      <c r="I123" s="525" t="e">
        <f ca="1">+IF(AND(ISNUMBER(OFFSET('Water Data'!$E$9,0,10*ROW('Water Data'!E117))),'Data Summary'!BX123="Yes"),OFFSET('Water Data'!$E$9,0,10*ROW('Water Data'!E117)),NA())</f>
        <v>#N/A</v>
      </c>
      <c r="J123" s="525" t="e">
        <f ca="1">+IF(AND(ISNUMBER(OFFSET('Water Data'!$F$4,0,10*ROW('Water Data'!F117))),'Data Summary'!BY123="Yes"),100-OFFSET('Water Data'!$F$4,0,10*ROW('Water Data'!F117)),NA())</f>
        <v>#N/A</v>
      </c>
      <c r="K123" s="525" t="e">
        <f ca="1">+IF(AND(ISNUMBER(OFFSET('Water Data'!$F$6,0,10*ROW('Water Data'!F117))),'Data Summary'!BZ123="Yes"),OFFSET('Water Data'!$F$6,0,10*ROW('Water Data'!F117)),NA())</f>
        <v>#N/A</v>
      </c>
      <c r="L123" s="525" t="e">
        <f ca="1">+IF(AND(ISNUMBER(OFFSET('Water Data'!$F$9,0,10*ROW('Water Data'!F117))),'Data Summary'!CA123="Yes"),OFFSET('Water Data'!$F$9,0,10*ROW('Water Data'!F117)),NA())</f>
        <v>#N/A</v>
      </c>
      <c r="M123" s="525" t="e">
        <f ca="1">+IF(AND(ISNUMBER(OFFSET('Water Data'!$G$4,0,10*ROW('Water Data'!G117))),'Data Summary'!CB123="Yes"),100-OFFSET('Water Data'!$G$4,0,10*ROW('Water Data'!G117)),NA())</f>
        <v>#N/A</v>
      </c>
      <c r="N123" s="525" t="e">
        <f ca="1">+IF(AND(ISNUMBER(OFFSET('Water Data'!$G$6,0,10*ROW('Water Data'!G117))),'Data Summary'!CC123="Yes"),OFFSET('Water Data'!$G$6,0,10*ROW('Water Data'!G117)),NA())</f>
        <v>#N/A</v>
      </c>
      <c r="O123" s="525" t="e">
        <f ca="1">+IF(AND(ISNUMBER(OFFSET('Water Data'!$G$9,0,10*ROW('Water Data'!G117))),'Data Summary'!CD123="Yes"),OFFSET('Water Data'!$G$9,0,10*ROW('Water Data'!G117)),NA())</f>
        <v>#N/A</v>
      </c>
      <c r="P123" s="525" t="e">
        <f ca="1">+IF(AND(ISNUMBER(OFFSET('Water Data'!$H$4,0,10*ROW('Water Data'!H117))),'Data Summary'!CE123="Yes"),100-OFFSET('Water Data'!$H$4,0,10*ROW('Water Data'!H117)),NA())</f>
        <v>#N/A</v>
      </c>
      <c r="Q123" s="525" t="e">
        <f ca="1">+IF(AND(ISNUMBER(OFFSET('Water Data'!$H$6,0,10*ROW('Water Data'!H117))),'Data Summary'!CF123="Yes"),OFFSET('Water Data'!$H$6,0,10*ROW('Water Data'!H117)),NA())</f>
        <v>#N/A</v>
      </c>
      <c r="R123" s="525" t="e">
        <f ca="1">+IF(AND(ISNUMBER(OFFSET('Water Data'!$H$9,0,10*ROW('Water Data'!H117))),'Data Summary'!CG123="Yes"),OFFSET('Water Data'!$H$9,0,10*ROW('Water Data'!H117)),NA())</f>
        <v>#N/A</v>
      </c>
      <c r="S123" s="525" t="e">
        <f ca="1">+IF(AND(ISNUMBER(OFFSET('Water Data'!$I$4,0,10*ROW('Water Data'!I117))),'Data Summary'!CH123="Yes"),100-OFFSET('Water Data'!$I$4,0,10*ROW('Water Data'!I117)),NA())</f>
        <v>#N/A</v>
      </c>
      <c r="T123" s="525" t="e">
        <f ca="1">+IF(AND(ISNUMBER(OFFSET('Water Data'!$I$6,0,10*ROW('Water Data'!I117))),'Data Summary'!CI123="Yes"),OFFSET('Water Data'!$I$6,0,10*ROW('Water Data'!I117)),NA())</f>
        <v>#N/A</v>
      </c>
      <c r="U123" s="525" t="e">
        <f ca="1">+IF(AND(ISNUMBER(OFFSET('Water Data'!$I$9,0,10*ROW('Water Data'!I117))),'Data Summary'!CJ123="Yes"),OFFSET('Water Data'!$I$9,0,10*ROW('Water Data'!I117)),NA())</f>
        <v>#N/A</v>
      </c>
      <c r="V123" s="526" t="e">
        <f ca="1">+IF(AND(ISNUMBER(OFFSET('Sanitation Data'!$D$4,0,10*ROW('Sanitation Data'!D117))),'Data Summary'!CK123="Yes"),100-OFFSET('Sanitation Data'!$D$4,0,10*ROW('Sanitation Data'!D117)),NA())</f>
        <v>#N/A</v>
      </c>
      <c r="W123" s="526" t="e">
        <f ca="1">+IF(AND(ISNUMBER(OFFSET('Sanitation Data'!$D$6,0,10*ROW('Sanitation Data'!D117))),'Data Summary'!CL123="Yes"),OFFSET('Sanitation Data'!$D$6,0,10*ROW('Sanitation Data'!D117)),NA())</f>
        <v>#N/A</v>
      </c>
      <c r="X123" s="526" t="e">
        <f ca="1">+IF(AND(ISNUMBER(OFFSET('Sanitation Data'!$D$10,0,10*ROW('Sanitation Data'!D117))),'Data Summary'!CM123="Yes"),OFFSET('Sanitation Data'!$D$10,0,10*ROW('Sanitation Data'!D117)),NA())</f>
        <v>#N/A</v>
      </c>
      <c r="Y123" s="526" t="e">
        <f ca="1">+IF(AND(ISNUMBER(OFFSET('Sanitation Data'!$D$11,0,10*ROW('Sanitation Data'!D117))),'Data Summary'!CN123="Yes"),OFFSET('Sanitation Data'!$D$11,0,10*ROW('Sanitation Data'!D117)),NA())</f>
        <v>#N/A</v>
      </c>
      <c r="Z123" s="526" t="e">
        <f ca="1">+IF(AND(ISNUMBER(OFFSET('Sanitation Data'!$D$12,0,10*ROW('Sanitation Data'!D117))),'Data Summary'!CO123="Yes"),OFFSET('Sanitation Data'!$D$12,0,10*ROW('Sanitation Data'!D117)),NA())</f>
        <v>#N/A</v>
      </c>
      <c r="AA123" s="526" t="e">
        <f ca="1">+IF(AND(ISNUMBER(OFFSET('Sanitation Data'!$E$4,0,10*ROW('Sanitation Data'!E117))),'Data Summary'!CP123="Yes"),100-OFFSET('Sanitation Data'!$E$4,0,10*ROW('Sanitation Data'!E117)),NA())</f>
        <v>#N/A</v>
      </c>
      <c r="AB123" s="526" t="e">
        <f ca="1">+IF(AND(ISNUMBER(OFFSET('Sanitation Data'!$E$6,0,10*ROW('Sanitation Data'!E117))),'Data Summary'!CQ123="Yes"),OFFSET('Sanitation Data'!$E$6,0,10*ROW('Sanitation Data'!E117)),NA())</f>
        <v>#N/A</v>
      </c>
      <c r="AC123" s="526" t="e">
        <f ca="1">+IF(AND(ISNUMBER(OFFSET('Sanitation Data'!$E$10,0,10*ROW('Sanitation Data'!E117))),'Data Summary'!CR123="Yes"),OFFSET('Sanitation Data'!$E$10,0,10*ROW('Sanitation Data'!E117)),NA())</f>
        <v>#N/A</v>
      </c>
      <c r="AD123" s="526" t="e">
        <f ca="1">+IF(AND(ISNUMBER(OFFSET('Sanitation Data'!$E$11,0,10*ROW('Sanitation Data'!E117))),'Data Summary'!CS123="Yes"),OFFSET('Sanitation Data'!$E$11,0,10*ROW('Sanitation Data'!E117)),NA())</f>
        <v>#N/A</v>
      </c>
      <c r="AE123" s="526" t="e">
        <f ca="1">+IF(AND(ISNUMBER(OFFSET('Sanitation Data'!$E$12,0,10*ROW('Sanitation Data'!E117))),'Data Summary'!CT123="Yes"),OFFSET('Sanitation Data'!$E$12,0,10*ROW('Sanitation Data'!E117)),NA())</f>
        <v>#N/A</v>
      </c>
      <c r="AF123" s="526" t="e">
        <f ca="1">+IF(AND(ISNUMBER(OFFSET('Sanitation Data'!$F$4,0,10*ROW('Sanitation Data'!F117))),'Data Summary'!CU123="Yes"),100-OFFSET('Sanitation Data'!$F$4,0,10*ROW('Sanitation Data'!F117)),NA())</f>
        <v>#N/A</v>
      </c>
      <c r="AG123" s="526" t="e">
        <f ca="1">+IF(AND(ISNUMBER(OFFSET('Sanitation Data'!$F$6,0,10*ROW('Sanitation Data'!F117))),'Data Summary'!CV123="Yes"),OFFSET('Sanitation Data'!$F$6,0,10*ROW('Sanitation Data'!F117)),NA())</f>
        <v>#N/A</v>
      </c>
      <c r="AH123" s="526" t="e">
        <f ca="1">+IF(AND(ISNUMBER(OFFSET('Sanitation Data'!$F$10,0,10*ROW('Sanitation Data'!F117))),'Data Summary'!CW123="Yes"),OFFSET('Sanitation Data'!$F$10,0,10*ROW('Sanitation Data'!F117)),NA())</f>
        <v>#N/A</v>
      </c>
      <c r="AI123" s="526" t="e">
        <f ca="1">+IF(AND(ISNUMBER(OFFSET('Sanitation Data'!$F$11,0,10*ROW('Sanitation Data'!F117))),'Data Summary'!CX123="Yes"),OFFSET('Sanitation Data'!$F$11,0,10*ROW('Sanitation Data'!F117)),NA())</f>
        <v>#N/A</v>
      </c>
      <c r="AJ123" s="526" t="e">
        <f ca="1">+IF(AND(ISNUMBER(OFFSET('Sanitation Data'!$F$12,0,10*ROW('Sanitation Data'!F117))),'Data Summary'!CY123="Yes"),OFFSET('Sanitation Data'!$F$12,0,10*ROW('Sanitation Data'!F117)),NA())</f>
        <v>#N/A</v>
      </c>
      <c r="AK123" s="526" t="e">
        <f ca="1">+IF(AND(ISNUMBER(OFFSET('Sanitation Data'!$G$4,0,10*ROW('Sanitation Data'!G117))),'Data Summary'!CZ123="Yes"),100-OFFSET('Sanitation Data'!$G$4,0,10*ROW('Sanitation Data'!G117)),NA())</f>
        <v>#N/A</v>
      </c>
      <c r="AL123" s="526" t="e">
        <f ca="1">+IF(AND(ISNUMBER(OFFSET('Sanitation Data'!$G$6,0,10*ROW('Sanitation Data'!G117))),'Data Summary'!DA123="Yes"),OFFSET('Sanitation Data'!$G$6,0,10*ROW('Sanitation Data'!G117)),NA())</f>
        <v>#N/A</v>
      </c>
      <c r="AM123" s="526" t="e">
        <f ca="1">+IF(AND(ISNUMBER(OFFSET('Sanitation Data'!$G$10,0,10*ROW('Sanitation Data'!G117))),'Data Summary'!DB123="Yes"),OFFSET('Sanitation Data'!$G$10,0,10*ROW('Sanitation Data'!G117)),NA())</f>
        <v>#N/A</v>
      </c>
      <c r="AN123" s="526" t="e">
        <f ca="1">+IF(AND(ISNUMBER(OFFSET('Sanitation Data'!$G$11,0,10*ROW('Sanitation Data'!G117))),'Data Summary'!DC123="Yes"),OFFSET('Sanitation Data'!$G$11,0,10*ROW('Sanitation Data'!G117)),NA())</f>
        <v>#N/A</v>
      </c>
      <c r="AO123" s="526" t="e">
        <f ca="1">+IF(AND(ISNUMBER(OFFSET('Sanitation Data'!$G$12,0,10*ROW('Sanitation Data'!G117))),'Data Summary'!DD123="Yes"),OFFSET('Sanitation Data'!$G$12,0,10*ROW('Sanitation Data'!G117)),NA())</f>
        <v>#N/A</v>
      </c>
      <c r="AP123" s="526" t="e">
        <f ca="1">+IF(AND(ISNUMBER(OFFSET('Sanitation Data'!$H$4,0,10*ROW('Sanitation Data'!H117))),'Data Summary'!DE123="Yes"),100-OFFSET('Sanitation Data'!$H$4,0,10*ROW('Sanitation Data'!H117)),NA())</f>
        <v>#N/A</v>
      </c>
      <c r="AQ123" s="526" t="e">
        <f ca="1">+IF(AND(ISNUMBER(OFFSET('Sanitation Data'!$H$6,0,10*ROW('Sanitation Data'!H117))),'Data Summary'!DF123="Yes"),OFFSET('Sanitation Data'!$H$6,0,10*ROW('Sanitation Data'!H117)),NA())</f>
        <v>#N/A</v>
      </c>
      <c r="AR123" s="526" t="e">
        <f ca="1">+IF(AND(ISNUMBER(OFFSET('Sanitation Data'!$H$10,0,10*ROW('Sanitation Data'!H117))),'Data Summary'!DG123="Yes"),OFFSET('Sanitation Data'!$H$10,0,10*ROW('Sanitation Data'!H117)),NA())</f>
        <v>#N/A</v>
      </c>
      <c r="AS123" s="526" t="e">
        <f ca="1">+IF(AND(ISNUMBER(OFFSET('Sanitation Data'!$H$11,0,10*ROW('Sanitation Data'!H117))),'Data Summary'!DH123="Yes"),OFFSET('Sanitation Data'!$H$11,0,10*ROW('Sanitation Data'!H117)),NA())</f>
        <v>#N/A</v>
      </c>
      <c r="AT123" s="526" t="e">
        <f ca="1">+IF(AND(ISNUMBER(OFFSET('Sanitation Data'!$H$12,0,10*ROW('Sanitation Data'!H117))),'Data Summary'!DI123="Yes"),OFFSET('Sanitation Data'!$H$12,0,10*ROW('Sanitation Data'!H117)),NA())</f>
        <v>#N/A</v>
      </c>
      <c r="AU123" s="526" t="e">
        <f ca="1">+IF(AND(ISNUMBER(OFFSET('Sanitation Data'!$I$4,0,10*ROW('Sanitation Data'!I117))),'Data Summary'!DJ123="Yes"),100-OFFSET('Sanitation Data'!$I$4,0,10*ROW('Sanitation Data'!I117)),NA())</f>
        <v>#N/A</v>
      </c>
      <c r="AV123" s="526" t="e">
        <f ca="1">+IF(AND(ISNUMBER(OFFSET('Sanitation Data'!$I$6,0,10*ROW('Sanitation Data'!I117))),'Data Summary'!DK123="Yes"),OFFSET('Sanitation Data'!$I$6,0,10*ROW('Sanitation Data'!I117)),NA())</f>
        <v>#N/A</v>
      </c>
      <c r="AW123" s="526" t="e">
        <f ca="1">+IF(AND(ISNUMBER(OFFSET('Sanitation Data'!$I$10,0,10*ROW('Sanitation Data'!I117))),'Data Summary'!DL123="Yes"),OFFSET('Sanitation Data'!$I$10,0,10*ROW('Sanitation Data'!I117)),NA())</f>
        <v>#N/A</v>
      </c>
      <c r="AX123" s="526" t="e">
        <f ca="1">+IF(AND(ISNUMBER(OFFSET('Sanitation Data'!$I$11,0,10*ROW('Sanitation Data'!I117))),'Data Summary'!DM123="Yes"),OFFSET('Sanitation Data'!$I$11,0,10*ROW('Sanitation Data'!I117)),NA())</f>
        <v>#N/A</v>
      </c>
      <c r="AY123" s="526" t="e">
        <f ca="1">+IF(AND(ISNUMBER(OFFSET('Sanitation Data'!$I$12,0,10*ROW('Sanitation Data'!I117))),'Data Summary'!DN123="Yes"),OFFSET('Sanitation Data'!$I$12,0,10*ROW('Sanitation Data'!I117)),NA())</f>
        <v>#N/A</v>
      </c>
      <c r="AZ123" s="527" t="e">
        <f ca="1">+IF(AND(ISNUMBER(OFFSET('Hygiene Data'!$D$5,0,10*ROW('Hygiene Data'!D117))),'Data Summary'!DO123="Yes"),OFFSET('Hygiene Data'!$D$5,0,10*ROW('Hygiene Data'!D117)),NA())</f>
        <v>#N/A</v>
      </c>
      <c r="BA123" s="527" t="e">
        <f ca="1">+IF(AND(ISNUMBER(OFFSET('Hygiene Data'!$D$7,0,10*ROW('Hygiene Data'!D117))),'Data Summary'!DP123="Yes"),OFFSET('Hygiene Data'!$D$7,0,10*ROW('Hygiene Data'!D117)),NA())</f>
        <v>#N/A</v>
      </c>
      <c r="BB123" s="527" t="e">
        <f ca="1">+IF(AND(ISNUMBER(OFFSET('Hygiene Data'!$D$9,0,10*ROW('Hygiene Data'!D117))),'Data Summary'!DQ123="Yes"),OFFSET('Hygiene Data'!$D$9,0,10*ROW('Hygiene Data'!D117)),NA())</f>
        <v>#N/A</v>
      </c>
      <c r="BC123" s="527" t="e">
        <f ca="1">+IF(AND(ISNUMBER(OFFSET('Hygiene Data'!$E$5,0,10*ROW('Hygiene Data'!E117))),'Data Summary'!DR123="Yes"),OFFSET('Hygiene Data'!$E$5,0,10*ROW('Hygiene Data'!E117)),NA())</f>
        <v>#N/A</v>
      </c>
      <c r="BD123" s="527" t="e">
        <f ca="1">+IF(AND(ISNUMBER(OFFSET('Hygiene Data'!$E$7,0,10*ROW('Hygiene Data'!E117))),'Data Summary'!DS123="Yes"),OFFSET('Hygiene Data'!$E$7,0,10*ROW('Hygiene Data'!E117)),NA())</f>
        <v>#N/A</v>
      </c>
      <c r="BE123" s="527" t="e">
        <f ca="1">+IF(AND(ISNUMBER(OFFSET('Hygiene Data'!$E$9,0,10*ROW('Hygiene Data'!E117))),'Data Summary'!DT123="Yes"),OFFSET('Hygiene Data'!$E$9,0,10*ROW('Hygiene Data'!E117)),NA())</f>
        <v>#N/A</v>
      </c>
      <c r="BF123" s="527" t="e">
        <f ca="1">+IF(AND(ISNUMBER(OFFSET('Hygiene Data'!$F$5,0,10*ROW('Hygiene Data'!F117))),'Data Summary'!DU123="Yes"),OFFSET('Hygiene Data'!$F$5,0,10*ROW('Hygiene Data'!F117)),NA())</f>
        <v>#N/A</v>
      </c>
      <c r="BG123" s="527" t="e">
        <f ca="1">+IF(AND(ISNUMBER(OFFSET('Hygiene Data'!$F$7,0,10*ROW('Hygiene Data'!F117))),'Data Summary'!DV123="Yes"),OFFSET('Hygiene Data'!$F$7,0,10*ROW('Hygiene Data'!F117)),NA())</f>
        <v>#N/A</v>
      </c>
      <c r="BH123" s="527" t="e">
        <f ca="1">+IF(AND(ISNUMBER(OFFSET('Hygiene Data'!$F$9,0,10*ROW('Hygiene Data'!F117))),'Data Summary'!DW123="Yes"),OFFSET('Hygiene Data'!$F$9,0,10*ROW('Hygiene Data'!F117)),NA())</f>
        <v>#N/A</v>
      </c>
      <c r="BI123" s="527" t="e">
        <f ca="1">+IF(AND(ISNUMBER(OFFSET('Hygiene Data'!$G$5,0,10*ROW('Hygiene Data'!G117))),'Data Summary'!DX123="Yes"),OFFSET('Hygiene Data'!$G$5,0,10*ROW('Hygiene Data'!G117)),NA())</f>
        <v>#N/A</v>
      </c>
      <c r="BJ123" s="527" t="e">
        <f ca="1">+IF(AND(ISNUMBER(OFFSET('Hygiene Data'!$G$7,0,10*ROW('Hygiene Data'!G117))),'Data Summary'!DY123="Yes"),OFFSET('Hygiene Data'!$G$7,0,10*ROW('Hygiene Data'!G117)),NA())</f>
        <v>#N/A</v>
      </c>
      <c r="BK123" s="527" t="e">
        <f ca="1">+IF(AND(ISNUMBER(OFFSET('Hygiene Data'!$G$9,0,10*ROW('Hygiene Data'!G117))),'Data Summary'!DZ123="Yes"),OFFSET('Hygiene Data'!$G$9,0,10*ROW('Hygiene Data'!G117)),NA())</f>
        <v>#N/A</v>
      </c>
      <c r="BL123" s="527" t="e">
        <f ca="1">+IF(AND(ISNUMBER(OFFSET('Hygiene Data'!$H$5,0,10*ROW('Hygiene Data'!H117))),'Data Summary'!EA123="Yes"),OFFSET('Hygiene Data'!$H$5,0,10*ROW('Hygiene Data'!H117)),NA())</f>
        <v>#N/A</v>
      </c>
      <c r="BM123" s="527" t="e">
        <f ca="1">+IF(AND(ISNUMBER(OFFSET('Hygiene Data'!$H$7,0,10*ROW('Hygiene Data'!H117))),'Data Summary'!EB123="Yes"),OFFSET('Hygiene Data'!$H$7,0,10*ROW('Hygiene Data'!H117)),NA())</f>
        <v>#N/A</v>
      </c>
      <c r="BN123" s="527" t="e">
        <f ca="1">+IF(AND(ISNUMBER(OFFSET('Hygiene Data'!$H$9,0,10*ROW('Hygiene Data'!H117))),'Data Summary'!EC123="Yes"),OFFSET('Hygiene Data'!$H$9,0,10*ROW('Hygiene Data'!H117)),NA())</f>
        <v>#N/A</v>
      </c>
      <c r="BO123" s="527" t="e">
        <f ca="1">+IF(AND(ISNUMBER(OFFSET('Hygiene Data'!$I$5,0,10*ROW('Hygiene Data'!I117))),'Data Summary'!ED123="Yes"),OFFSET('Hygiene Data'!$I$5,0,10*ROW('Hygiene Data'!I117)),NA())</f>
        <v>#N/A</v>
      </c>
      <c r="BP123" s="527" t="e">
        <f ca="1">+IF(AND(ISNUMBER(OFFSET('Hygiene Data'!$I$7,0,10*ROW('Hygiene Data'!I117))),'Data Summary'!EE123="Yes"),OFFSET('Hygiene Data'!$I$7,0,10*ROW('Hygiene Data'!I117)),NA())</f>
        <v>#N/A</v>
      </c>
      <c r="BQ123" s="527" t="e">
        <f ca="1">+IF(AND(ISNUMBER(OFFSET('Hygiene Data'!$I$9,0,10*ROW('Hygiene Data'!I117))),'Data Summary'!EF123="Yes"),OFFSET('Hygiene Data'!$I$9,0,10*ROW('Hygiene Data'!I117)),NA())</f>
        <v>#N/A</v>
      </c>
    </row>
    <row r="124" spans="1:69" x14ac:dyDescent="0.25">
      <c r="A124" s="523" t="e">
        <f ca="1">+RIGHT('Data Summary'!A124,LEN('Data Summary'!A124)-9)</f>
        <v>#VALUE!</v>
      </c>
      <c r="B124" s="497" t="str">
        <f ca="1">+IF(ISTEXT('Data Summary'!B124),'Data Summary'!B124,"")</f>
        <v/>
      </c>
      <c r="C124" s="524" t="e">
        <f ca="1">+VALUE('Data Summary'!C124)</f>
        <v>#VALUE!</v>
      </c>
      <c r="D124" s="525" t="e">
        <f ca="1">+IF(AND(ISNUMBER(OFFSET('Water Data'!$D$4,0,10*ROW('Water Data'!D118))),'Data Summary'!BS124="Yes"),100-OFFSET('Water Data'!$D$4,0,10*ROW('Water Data'!D118)),NA())</f>
        <v>#N/A</v>
      </c>
      <c r="E124" s="525" t="e">
        <f ca="1">+IF(AND(ISNUMBER(OFFSET('Water Data'!$D$6,0,10*ROW('Water Data'!D118))),'Data Summary'!BT124="Yes"),OFFSET('Water Data'!$D$6,0,10*ROW('Water Data'!D118)),NA())</f>
        <v>#N/A</v>
      </c>
      <c r="F124" s="525" t="e">
        <f ca="1">+IF(AND(ISNUMBER(OFFSET('Water Data'!$D$9,0,10*ROW('Water Data'!D118))),'Data Summary'!BU124="Yes"),OFFSET('Water Data'!$D$9,0,10*ROW('Water Data'!D118)),NA())</f>
        <v>#N/A</v>
      </c>
      <c r="G124" s="525" t="e">
        <f ca="1">+IF(AND(ISNUMBER(OFFSET('Water Data'!$E$4,0,10*ROW('Water Data'!E118))),'Data Summary'!BV124="Yes"),100-OFFSET('Water Data'!$E$4,0,10*ROW('Water Data'!E118)),NA())</f>
        <v>#N/A</v>
      </c>
      <c r="H124" s="525" t="e">
        <f ca="1">+IF(AND(ISNUMBER(OFFSET('Water Data'!$E$6,0,10*ROW('Water Data'!E118))),'Data Summary'!BW124="Yes"),OFFSET('Water Data'!$E$6,0,10*ROW('Water Data'!E118)),NA())</f>
        <v>#N/A</v>
      </c>
      <c r="I124" s="525" t="e">
        <f ca="1">+IF(AND(ISNUMBER(OFFSET('Water Data'!$E$9,0,10*ROW('Water Data'!E118))),'Data Summary'!BX124="Yes"),OFFSET('Water Data'!$E$9,0,10*ROW('Water Data'!E118)),NA())</f>
        <v>#N/A</v>
      </c>
      <c r="J124" s="525" t="e">
        <f ca="1">+IF(AND(ISNUMBER(OFFSET('Water Data'!$F$4,0,10*ROW('Water Data'!F118))),'Data Summary'!BY124="Yes"),100-OFFSET('Water Data'!$F$4,0,10*ROW('Water Data'!F118)),NA())</f>
        <v>#N/A</v>
      </c>
      <c r="K124" s="525" t="e">
        <f ca="1">+IF(AND(ISNUMBER(OFFSET('Water Data'!$F$6,0,10*ROW('Water Data'!F118))),'Data Summary'!BZ124="Yes"),OFFSET('Water Data'!$F$6,0,10*ROW('Water Data'!F118)),NA())</f>
        <v>#N/A</v>
      </c>
      <c r="L124" s="525" t="e">
        <f ca="1">+IF(AND(ISNUMBER(OFFSET('Water Data'!$F$9,0,10*ROW('Water Data'!F118))),'Data Summary'!CA124="Yes"),OFFSET('Water Data'!$F$9,0,10*ROW('Water Data'!F118)),NA())</f>
        <v>#N/A</v>
      </c>
      <c r="M124" s="525" t="e">
        <f ca="1">+IF(AND(ISNUMBER(OFFSET('Water Data'!$G$4,0,10*ROW('Water Data'!G118))),'Data Summary'!CB124="Yes"),100-OFFSET('Water Data'!$G$4,0,10*ROW('Water Data'!G118)),NA())</f>
        <v>#N/A</v>
      </c>
      <c r="N124" s="525" t="e">
        <f ca="1">+IF(AND(ISNUMBER(OFFSET('Water Data'!$G$6,0,10*ROW('Water Data'!G118))),'Data Summary'!CC124="Yes"),OFFSET('Water Data'!$G$6,0,10*ROW('Water Data'!G118)),NA())</f>
        <v>#N/A</v>
      </c>
      <c r="O124" s="525" t="e">
        <f ca="1">+IF(AND(ISNUMBER(OFFSET('Water Data'!$G$9,0,10*ROW('Water Data'!G118))),'Data Summary'!CD124="Yes"),OFFSET('Water Data'!$G$9,0,10*ROW('Water Data'!G118)),NA())</f>
        <v>#N/A</v>
      </c>
      <c r="P124" s="525" t="e">
        <f ca="1">+IF(AND(ISNUMBER(OFFSET('Water Data'!$H$4,0,10*ROW('Water Data'!H118))),'Data Summary'!CE124="Yes"),100-OFFSET('Water Data'!$H$4,0,10*ROW('Water Data'!H118)),NA())</f>
        <v>#N/A</v>
      </c>
      <c r="Q124" s="525" t="e">
        <f ca="1">+IF(AND(ISNUMBER(OFFSET('Water Data'!$H$6,0,10*ROW('Water Data'!H118))),'Data Summary'!CF124="Yes"),OFFSET('Water Data'!$H$6,0,10*ROW('Water Data'!H118)),NA())</f>
        <v>#N/A</v>
      </c>
      <c r="R124" s="525" t="e">
        <f ca="1">+IF(AND(ISNUMBER(OFFSET('Water Data'!$H$9,0,10*ROW('Water Data'!H118))),'Data Summary'!CG124="Yes"),OFFSET('Water Data'!$H$9,0,10*ROW('Water Data'!H118)),NA())</f>
        <v>#N/A</v>
      </c>
      <c r="S124" s="525" t="e">
        <f ca="1">+IF(AND(ISNUMBER(OFFSET('Water Data'!$I$4,0,10*ROW('Water Data'!I118))),'Data Summary'!CH124="Yes"),100-OFFSET('Water Data'!$I$4,0,10*ROW('Water Data'!I118)),NA())</f>
        <v>#N/A</v>
      </c>
      <c r="T124" s="525" t="e">
        <f ca="1">+IF(AND(ISNUMBER(OFFSET('Water Data'!$I$6,0,10*ROW('Water Data'!I118))),'Data Summary'!CI124="Yes"),OFFSET('Water Data'!$I$6,0,10*ROW('Water Data'!I118)),NA())</f>
        <v>#N/A</v>
      </c>
      <c r="U124" s="525" t="e">
        <f ca="1">+IF(AND(ISNUMBER(OFFSET('Water Data'!$I$9,0,10*ROW('Water Data'!I118))),'Data Summary'!CJ124="Yes"),OFFSET('Water Data'!$I$9,0,10*ROW('Water Data'!I118)),NA())</f>
        <v>#N/A</v>
      </c>
      <c r="V124" s="526" t="e">
        <f ca="1">+IF(AND(ISNUMBER(OFFSET('Sanitation Data'!$D$4,0,10*ROW('Sanitation Data'!D118))),'Data Summary'!CK124="Yes"),100-OFFSET('Sanitation Data'!$D$4,0,10*ROW('Sanitation Data'!D118)),NA())</f>
        <v>#N/A</v>
      </c>
      <c r="W124" s="526" t="e">
        <f ca="1">+IF(AND(ISNUMBER(OFFSET('Sanitation Data'!$D$6,0,10*ROW('Sanitation Data'!D118))),'Data Summary'!CL124="Yes"),OFFSET('Sanitation Data'!$D$6,0,10*ROW('Sanitation Data'!D118)),NA())</f>
        <v>#N/A</v>
      </c>
      <c r="X124" s="526" t="e">
        <f ca="1">+IF(AND(ISNUMBER(OFFSET('Sanitation Data'!$D$10,0,10*ROW('Sanitation Data'!D118))),'Data Summary'!CM124="Yes"),OFFSET('Sanitation Data'!$D$10,0,10*ROW('Sanitation Data'!D118)),NA())</f>
        <v>#N/A</v>
      </c>
      <c r="Y124" s="526" t="e">
        <f ca="1">+IF(AND(ISNUMBER(OFFSET('Sanitation Data'!$D$11,0,10*ROW('Sanitation Data'!D118))),'Data Summary'!CN124="Yes"),OFFSET('Sanitation Data'!$D$11,0,10*ROW('Sanitation Data'!D118)),NA())</f>
        <v>#N/A</v>
      </c>
      <c r="Z124" s="526" t="e">
        <f ca="1">+IF(AND(ISNUMBER(OFFSET('Sanitation Data'!$D$12,0,10*ROW('Sanitation Data'!D118))),'Data Summary'!CO124="Yes"),OFFSET('Sanitation Data'!$D$12,0,10*ROW('Sanitation Data'!D118)),NA())</f>
        <v>#N/A</v>
      </c>
      <c r="AA124" s="526" t="e">
        <f ca="1">+IF(AND(ISNUMBER(OFFSET('Sanitation Data'!$E$4,0,10*ROW('Sanitation Data'!E118))),'Data Summary'!CP124="Yes"),100-OFFSET('Sanitation Data'!$E$4,0,10*ROW('Sanitation Data'!E118)),NA())</f>
        <v>#N/A</v>
      </c>
      <c r="AB124" s="526" t="e">
        <f ca="1">+IF(AND(ISNUMBER(OFFSET('Sanitation Data'!$E$6,0,10*ROW('Sanitation Data'!E118))),'Data Summary'!CQ124="Yes"),OFFSET('Sanitation Data'!$E$6,0,10*ROW('Sanitation Data'!E118)),NA())</f>
        <v>#N/A</v>
      </c>
      <c r="AC124" s="526" t="e">
        <f ca="1">+IF(AND(ISNUMBER(OFFSET('Sanitation Data'!$E$10,0,10*ROW('Sanitation Data'!E118))),'Data Summary'!CR124="Yes"),OFFSET('Sanitation Data'!$E$10,0,10*ROW('Sanitation Data'!E118)),NA())</f>
        <v>#N/A</v>
      </c>
      <c r="AD124" s="526" t="e">
        <f ca="1">+IF(AND(ISNUMBER(OFFSET('Sanitation Data'!$E$11,0,10*ROW('Sanitation Data'!E118))),'Data Summary'!CS124="Yes"),OFFSET('Sanitation Data'!$E$11,0,10*ROW('Sanitation Data'!E118)),NA())</f>
        <v>#N/A</v>
      </c>
      <c r="AE124" s="526" t="e">
        <f ca="1">+IF(AND(ISNUMBER(OFFSET('Sanitation Data'!$E$12,0,10*ROW('Sanitation Data'!E118))),'Data Summary'!CT124="Yes"),OFFSET('Sanitation Data'!$E$12,0,10*ROW('Sanitation Data'!E118)),NA())</f>
        <v>#N/A</v>
      </c>
      <c r="AF124" s="526" t="e">
        <f ca="1">+IF(AND(ISNUMBER(OFFSET('Sanitation Data'!$F$4,0,10*ROW('Sanitation Data'!F118))),'Data Summary'!CU124="Yes"),100-OFFSET('Sanitation Data'!$F$4,0,10*ROW('Sanitation Data'!F118)),NA())</f>
        <v>#N/A</v>
      </c>
      <c r="AG124" s="526" t="e">
        <f ca="1">+IF(AND(ISNUMBER(OFFSET('Sanitation Data'!$F$6,0,10*ROW('Sanitation Data'!F118))),'Data Summary'!CV124="Yes"),OFFSET('Sanitation Data'!$F$6,0,10*ROW('Sanitation Data'!F118)),NA())</f>
        <v>#N/A</v>
      </c>
      <c r="AH124" s="526" t="e">
        <f ca="1">+IF(AND(ISNUMBER(OFFSET('Sanitation Data'!$F$10,0,10*ROW('Sanitation Data'!F118))),'Data Summary'!CW124="Yes"),OFFSET('Sanitation Data'!$F$10,0,10*ROW('Sanitation Data'!F118)),NA())</f>
        <v>#N/A</v>
      </c>
      <c r="AI124" s="526" t="e">
        <f ca="1">+IF(AND(ISNUMBER(OFFSET('Sanitation Data'!$F$11,0,10*ROW('Sanitation Data'!F118))),'Data Summary'!CX124="Yes"),OFFSET('Sanitation Data'!$F$11,0,10*ROW('Sanitation Data'!F118)),NA())</f>
        <v>#N/A</v>
      </c>
      <c r="AJ124" s="526" t="e">
        <f ca="1">+IF(AND(ISNUMBER(OFFSET('Sanitation Data'!$F$12,0,10*ROW('Sanitation Data'!F118))),'Data Summary'!CY124="Yes"),OFFSET('Sanitation Data'!$F$12,0,10*ROW('Sanitation Data'!F118)),NA())</f>
        <v>#N/A</v>
      </c>
      <c r="AK124" s="526" t="e">
        <f ca="1">+IF(AND(ISNUMBER(OFFSET('Sanitation Data'!$G$4,0,10*ROW('Sanitation Data'!G118))),'Data Summary'!CZ124="Yes"),100-OFFSET('Sanitation Data'!$G$4,0,10*ROW('Sanitation Data'!G118)),NA())</f>
        <v>#N/A</v>
      </c>
      <c r="AL124" s="526" t="e">
        <f ca="1">+IF(AND(ISNUMBER(OFFSET('Sanitation Data'!$G$6,0,10*ROW('Sanitation Data'!G118))),'Data Summary'!DA124="Yes"),OFFSET('Sanitation Data'!$G$6,0,10*ROW('Sanitation Data'!G118)),NA())</f>
        <v>#N/A</v>
      </c>
      <c r="AM124" s="526" t="e">
        <f ca="1">+IF(AND(ISNUMBER(OFFSET('Sanitation Data'!$G$10,0,10*ROW('Sanitation Data'!G118))),'Data Summary'!DB124="Yes"),OFFSET('Sanitation Data'!$G$10,0,10*ROW('Sanitation Data'!G118)),NA())</f>
        <v>#N/A</v>
      </c>
      <c r="AN124" s="526" t="e">
        <f ca="1">+IF(AND(ISNUMBER(OFFSET('Sanitation Data'!$G$11,0,10*ROW('Sanitation Data'!G118))),'Data Summary'!DC124="Yes"),OFFSET('Sanitation Data'!$G$11,0,10*ROW('Sanitation Data'!G118)),NA())</f>
        <v>#N/A</v>
      </c>
      <c r="AO124" s="526" t="e">
        <f ca="1">+IF(AND(ISNUMBER(OFFSET('Sanitation Data'!$G$12,0,10*ROW('Sanitation Data'!G118))),'Data Summary'!DD124="Yes"),OFFSET('Sanitation Data'!$G$12,0,10*ROW('Sanitation Data'!G118)),NA())</f>
        <v>#N/A</v>
      </c>
      <c r="AP124" s="526" t="e">
        <f ca="1">+IF(AND(ISNUMBER(OFFSET('Sanitation Data'!$H$4,0,10*ROW('Sanitation Data'!H118))),'Data Summary'!DE124="Yes"),100-OFFSET('Sanitation Data'!$H$4,0,10*ROW('Sanitation Data'!H118)),NA())</f>
        <v>#N/A</v>
      </c>
      <c r="AQ124" s="526" t="e">
        <f ca="1">+IF(AND(ISNUMBER(OFFSET('Sanitation Data'!$H$6,0,10*ROW('Sanitation Data'!H118))),'Data Summary'!DF124="Yes"),OFFSET('Sanitation Data'!$H$6,0,10*ROW('Sanitation Data'!H118)),NA())</f>
        <v>#N/A</v>
      </c>
      <c r="AR124" s="526" t="e">
        <f ca="1">+IF(AND(ISNUMBER(OFFSET('Sanitation Data'!$H$10,0,10*ROW('Sanitation Data'!H118))),'Data Summary'!DG124="Yes"),OFFSET('Sanitation Data'!$H$10,0,10*ROW('Sanitation Data'!H118)),NA())</f>
        <v>#N/A</v>
      </c>
      <c r="AS124" s="526" t="e">
        <f ca="1">+IF(AND(ISNUMBER(OFFSET('Sanitation Data'!$H$11,0,10*ROW('Sanitation Data'!H118))),'Data Summary'!DH124="Yes"),OFFSET('Sanitation Data'!$H$11,0,10*ROW('Sanitation Data'!H118)),NA())</f>
        <v>#N/A</v>
      </c>
      <c r="AT124" s="526" t="e">
        <f ca="1">+IF(AND(ISNUMBER(OFFSET('Sanitation Data'!$H$12,0,10*ROW('Sanitation Data'!H118))),'Data Summary'!DI124="Yes"),OFFSET('Sanitation Data'!$H$12,0,10*ROW('Sanitation Data'!H118)),NA())</f>
        <v>#N/A</v>
      </c>
      <c r="AU124" s="526" t="e">
        <f ca="1">+IF(AND(ISNUMBER(OFFSET('Sanitation Data'!$I$4,0,10*ROW('Sanitation Data'!I118))),'Data Summary'!DJ124="Yes"),100-OFFSET('Sanitation Data'!$I$4,0,10*ROW('Sanitation Data'!I118)),NA())</f>
        <v>#N/A</v>
      </c>
      <c r="AV124" s="526" t="e">
        <f ca="1">+IF(AND(ISNUMBER(OFFSET('Sanitation Data'!$I$6,0,10*ROW('Sanitation Data'!I118))),'Data Summary'!DK124="Yes"),OFFSET('Sanitation Data'!$I$6,0,10*ROW('Sanitation Data'!I118)),NA())</f>
        <v>#N/A</v>
      </c>
      <c r="AW124" s="526" t="e">
        <f ca="1">+IF(AND(ISNUMBER(OFFSET('Sanitation Data'!$I$10,0,10*ROW('Sanitation Data'!I118))),'Data Summary'!DL124="Yes"),OFFSET('Sanitation Data'!$I$10,0,10*ROW('Sanitation Data'!I118)),NA())</f>
        <v>#N/A</v>
      </c>
      <c r="AX124" s="526" t="e">
        <f ca="1">+IF(AND(ISNUMBER(OFFSET('Sanitation Data'!$I$11,0,10*ROW('Sanitation Data'!I118))),'Data Summary'!DM124="Yes"),OFFSET('Sanitation Data'!$I$11,0,10*ROW('Sanitation Data'!I118)),NA())</f>
        <v>#N/A</v>
      </c>
      <c r="AY124" s="526" t="e">
        <f ca="1">+IF(AND(ISNUMBER(OFFSET('Sanitation Data'!$I$12,0,10*ROW('Sanitation Data'!I118))),'Data Summary'!DN124="Yes"),OFFSET('Sanitation Data'!$I$12,0,10*ROW('Sanitation Data'!I118)),NA())</f>
        <v>#N/A</v>
      </c>
      <c r="AZ124" s="527" t="e">
        <f ca="1">+IF(AND(ISNUMBER(OFFSET('Hygiene Data'!$D$5,0,10*ROW('Hygiene Data'!D118))),'Data Summary'!DO124="Yes"),OFFSET('Hygiene Data'!$D$5,0,10*ROW('Hygiene Data'!D118)),NA())</f>
        <v>#N/A</v>
      </c>
      <c r="BA124" s="527" t="e">
        <f ca="1">+IF(AND(ISNUMBER(OFFSET('Hygiene Data'!$D$7,0,10*ROW('Hygiene Data'!D118))),'Data Summary'!DP124="Yes"),OFFSET('Hygiene Data'!$D$7,0,10*ROW('Hygiene Data'!D118)),NA())</f>
        <v>#N/A</v>
      </c>
      <c r="BB124" s="527" t="e">
        <f ca="1">+IF(AND(ISNUMBER(OFFSET('Hygiene Data'!$D$9,0,10*ROW('Hygiene Data'!D118))),'Data Summary'!DQ124="Yes"),OFFSET('Hygiene Data'!$D$9,0,10*ROW('Hygiene Data'!D118)),NA())</f>
        <v>#N/A</v>
      </c>
      <c r="BC124" s="527" t="e">
        <f ca="1">+IF(AND(ISNUMBER(OFFSET('Hygiene Data'!$E$5,0,10*ROW('Hygiene Data'!E118))),'Data Summary'!DR124="Yes"),OFFSET('Hygiene Data'!$E$5,0,10*ROW('Hygiene Data'!E118)),NA())</f>
        <v>#N/A</v>
      </c>
      <c r="BD124" s="527" t="e">
        <f ca="1">+IF(AND(ISNUMBER(OFFSET('Hygiene Data'!$E$7,0,10*ROW('Hygiene Data'!E118))),'Data Summary'!DS124="Yes"),OFFSET('Hygiene Data'!$E$7,0,10*ROW('Hygiene Data'!E118)),NA())</f>
        <v>#N/A</v>
      </c>
      <c r="BE124" s="527" t="e">
        <f ca="1">+IF(AND(ISNUMBER(OFFSET('Hygiene Data'!$E$9,0,10*ROW('Hygiene Data'!E118))),'Data Summary'!DT124="Yes"),OFFSET('Hygiene Data'!$E$9,0,10*ROW('Hygiene Data'!E118)),NA())</f>
        <v>#N/A</v>
      </c>
      <c r="BF124" s="527" t="e">
        <f ca="1">+IF(AND(ISNUMBER(OFFSET('Hygiene Data'!$F$5,0,10*ROW('Hygiene Data'!F118))),'Data Summary'!DU124="Yes"),OFFSET('Hygiene Data'!$F$5,0,10*ROW('Hygiene Data'!F118)),NA())</f>
        <v>#N/A</v>
      </c>
      <c r="BG124" s="527" t="e">
        <f ca="1">+IF(AND(ISNUMBER(OFFSET('Hygiene Data'!$F$7,0,10*ROW('Hygiene Data'!F118))),'Data Summary'!DV124="Yes"),OFFSET('Hygiene Data'!$F$7,0,10*ROW('Hygiene Data'!F118)),NA())</f>
        <v>#N/A</v>
      </c>
      <c r="BH124" s="527" t="e">
        <f ca="1">+IF(AND(ISNUMBER(OFFSET('Hygiene Data'!$F$9,0,10*ROW('Hygiene Data'!F118))),'Data Summary'!DW124="Yes"),OFFSET('Hygiene Data'!$F$9,0,10*ROW('Hygiene Data'!F118)),NA())</f>
        <v>#N/A</v>
      </c>
      <c r="BI124" s="527" t="e">
        <f ca="1">+IF(AND(ISNUMBER(OFFSET('Hygiene Data'!$G$5,0,10*ROW('Hygiene Data'!G118))),'Data Summary'!DX124="Yes"),OFFSET('Hygiene Data'!$G$5,0,10*ROW('Hygiene Data'!G118)),NA())</f>
        <v>#N/A</v>
      </c>
      <c r="BJ124" s="527" t="e">
        <f ca="1">+IF(AND(ISNUMBER(OFFSET('Hygiene Data'!$G$7,0,10*ROW('Hygiene Data'!G118))),'Data Summary'!DY124="Yes"),OFFSET('Hygiene Data'!$G$7,0,10*ROW('Hygiene Data'!G118)),NA())</f>
        <v>#N/A</v>
      </c>
      <c r="BK124" s="527" t="e">
        <f ca="1">+IF(AND(ISNUMBER(OFFSET('Hygiene Data'!$G$9,0,10*ROW('Hygiene Data'!G118))),'Data Summary'!DZ124="Yes"),OFFSET('Hygiene Data'!$G$9,0,10*ROW('Hygiene Data'!G118)),NA())</f>
        <v>#N/A</v>
      </c>
      <c r="BL124" s="527" t="e">
        <f ca="1">+IF(AND(ISNUMBER(OFFSET('Hygiene Data'!$H$5,0,10*ROW('Hygiene Data'!H118))),'Data Summary'!EA124="Yes"),OFFSET('Hygiene Data'!$H$5,0,10*ROW('Hygiene Data'!H118)),NA())</f>
        <v>#N/A</v>
      </c>
      <c r="BM124" s="527" t="e">
        <f ca="1">+IF(AND(ISNUMBER(OFFSET('Hygiene Data'!$H$7,0,10*ROW('Hygiene Data'!H118))),'Data Summary'!EB124="Yes"),OFFSET('Hygiene Data'!$H$7,0,10*ROW('Hygiene Data'!H118)),NA())</f>
        <v>#N/A</v>
      </c>
      <c r="BN124" s="527" t="e">
        <f ca="1">+IF(AND(ISNUMBER(OFFSET('Hygiene Data'!$H$9,0,10*ROW('Hygiene Data'!H118))),'Data Summary'!EC124="Yes"),OFFSET('Hygiene Data'!$H$9,0,10*ROW('Hygiene Data'!H118)),NA())</f>
        <v>#N/A</v>
      </c>
      <c r="BO124" s="527" t="e">
        <f ca="1">+IF(AND(ISNUMBER(OFFSET('Hygiene Data'!$I$5,0,10*ROW('Hygiene Data'!I118))),'Data Summary'!ED124="Yes"),OFFSET('Hygiene Data'!$I$5,0,10*ROW('Hygiene Data'!I118)),NA())</f>
        <v>#N/A</v>
      </c>
      <c r="BP124" s="527" t="e">
        <f ca="1">+IF(AND(ISNUMBER(OFFSET('Hygiene Data'!$I$7,0,10*ROW('Hygiene Data'!I118))),'Data Summary'!EE124="Yes"),OFFSET('Hygiene Data'!$I$7,0,10*ROW('Hygiene Data'!I118)),NA())</f>
        <v>#N/A</v>
      </c>
      <c r="BQ124" s="527" t="e">
        <f ca="1">+IF(AND(ISNUMBER(OFFSET('Hygiene Data'!$I$9,0,10*ROW('Hygiene Data'!I118))),'Data Summary'!EF124="Yes"),OFFSET('Hygiene Data'!$I$9,0,10*ROW('Hygiene Data'!I118)),NA())</f>
        <v>#N/A</v>
      </c>
    </row>
    <row r="125" spans="1:69" x14ac:dyDescent="0.25">
      <c r="A125" s="523" t="e">
        <f ca="1">+RIGHT('Data Summary'!A125,LEN('Data Summary'!A125)-9)</f>
        <v>#VALUE!</v>
      </c>
      <c r="B125" s="497" t="str">
        <f ca="1">+IF(ISTEXT('Data Summary'!B125),'Data Summary'!B125,"")</f>
        <v/>
      </c>
      <c r="C125" s="524" t="e">
        <f ca="1">+VALUE('Data Summary'!C125)</f>
        <v>#VALUE!</v>
      </c>
      <c r="D125" s="525" t="e">
        <f ca="1">+IF(AND(ISNUMBER(OFFSET('Water Data'!$D$4,0,10*ROW('Water Data'!D119))),'Data Summary'!BS125="Yes"),100-OFFSET('Water Data'!$D$4,0,10*ROW('Water Data'!D119)),NA())</f>
        <v>#N/A</v>
      </c>
      <c r="E125" s="525" t="e">
        <f ca="1">+IF(AND(ISNUMBER(OFFSET('Water Data'!$D$6,0,10*ROW('Water Data'!D119))),'Data Summary'!BT125="Yes"),OFFSET('Water Data'!$D$6,0,10*ROW('Water Data'!D119)),NA())</f>
        <v>#N/A</v>
      </c>
      <c r="F125" s="525" t="e">
        <f ca="1">+IF(AND(ISNUMBER(OFFSET('Water Data'!$D$9,0,10*ROW('Water Data'!D119))),'Data Summary'!BU125="Yes"),OFFSET('Water Data'!$D$9,0,10*ROW('Water Data'!D119)),NA())</f>
        <v>#N/A</v>
      </c>
      <c r="G125" s="525" t="e">
        <f ca="1">+IF(AND(ISNUMBER(OFFSET('Water Data'!$E$4,0,10*ROW('Water Data'!E119))),'Data Summary'!BV125="Yes"),100-OFFSET('Water Data'!$E$4,0,10*ROW('Water Data'!E119)),NA())</f>
        <v>#N/A</v>
      </c>
      <c r="H125" s="525" t="e">
        <f ca="1">+IF(AND(ISNUMBER(OFFSET('Water Data'!$E$6,0,10*ROW('Water Data'!E119))),'Data Summary'!BW125="Yes"),OFFSET('Water Data'!$E$6,0,10*ROW('Water Data'!E119)),NA())</f>
        <v>#N/A</v>
      </c>
      <c r="I125" s="525" t="e">
        <f ca="1">+IF(AND(ISNUMBER(OFFSET('Water Data'!$E$9,0,10*ROW('Water Data'!E119))),'Data Summary'!BX125="Yes"),OFFSET('Water Data'!$E$9,0,10*ROW('Water Data'!E119)),NA())</f>
        <v>#N/A</v>
      </c>
      <c r="J125" s="525" t="e">
        <f ca="1">+IF(AND(ISNUMBER(OFFSET('Water Data'!$F$4,0,10*ROW('Water Data'!F119))),'Data Summary'!BY125="Yes"),100-OFFSET('Water Data'!$F$4,0,10*ROW('Water Data'!F119)),NA())</f>
        <v>#N/A</v>
      </c>
      <c r="K125" s="525" t="e">
        <f ca="1">+IF(AND(ISNUMBER(OFFSET('Water Data'!$F$6,0,10*ROW('Water Data'!F119))),'Data Summary'!BZ125="Yes"),OFFSET('Water Data'!$F$6,0,10*ROW('Water Data'!F119)),NA())</f>
        <v>#N/A</v>
      </c>
      <c r="L125" s="525" t="e">
        <f ca="1">+IF(AND(ISNUMBER(OFFSET('Water Data'!$F$9,0,10*ROW('Water Data'!F119))),'Data Summary'!CA125="Yes"),OFFSET('Water Data'!$F$9,0,10*ROW('Water Data'!F119)),NA())</f>
        <v>#N/A</v>
      </c>
      <c r="M125" s="525" t="e">
        <f ca="1">+IF(AND(ISNUMBER(OFFSET('Water Data'!$G$4,0,10*ROW('Water Data'!G119))),'Data Summary'!CB125="Yes"),100-OFFSET('Water Data'!$G$4,0,10*ROW('Water Data'!G119)),NA())</f>
        <v>#N/A</v>
      </c>
      <c r="N125" s="525" t="e">
        <f ca="1">+IF(AND(ISNUMBER(OFFSET('Water Data'!$G$6,0,10*ROW('Water Data'!G119))),'Data Summary'!CC125="Yes"),OFFSET('Water Data'!$G$6,0,10*ROW('Water Data'!G119)),NA())</f>
        <v>#N/A</v>
      </c>
      <c r="O125" s="525" t="e">
        <f ca="1">+IF(AND(ISNUMBER(OFFSET('Water Data'!$G$9,0,10*ROW('Water Data'!G119))),'Data Summary'!CD125="Yes"),OFFSET('Water Data'!$G$9,0,10*ROW('Water Data'!G119)),NA())</f>
        <v>#N/A</v>
      </c>
      <c r="P125" s="525" t="e">
        <f ca="1">+IF(AND(ISNUMBER(OFFSET('Water Data'!$H$4,0,10*ROW('Water Data'!H119))),'Data Summary'!CE125="Yes"),100-OFFSET('Water Data'!$H$4,0,10*ROW('Water Data'!H119)),NA())</f>
        <v>#N/A</v>
      </c>
      <c r="Q125" s="525" t="e">
        <f ca="1">+IF(AND(ISNUMBER(OFFSET('Water Data'!$H$6,0,10*ROW('Water Data'!H119))),'Data Summary'!CF125="Yes"),OFFSET('Water Data'!$H$6,0,10*ROW('Water Data'!H119)),NA())</f>
        <v>#N/A</v>
      </c>
      <c r="R125" s="525" t="e">
        <f ca="1">+IF(AND(ISNUMBER(OFFSET('Water Data'!$H$9,0,10*ROW('Water Data'!H119))),'Data Summary'!CG125="Yes"),OFFSET('Water Data'!$H$9,0,10*ROW('Water Data'!H119)),NA())</f>
        <v>#N/A</v>
      </c>
      <c r="S125" s="525" t="e">
        <f ca="1">+IF(AND(ISNUMBER(OFFSET('Water Data'!$I$4,0,10*ROW('Water Data'!I119))),'Data Summary'!CH125="Yes"),100-OFFSET('Water Data'!$I$4,0,10*ROW('Water Data'!I119)),NA())</f>
        <v>#N/A</v>
      </c>
      <c r="T125" s="525" t="e">
        <f ca="1">+IF(AND(ISNUMBER(OFFSET('Water Data'!$I$6,0,10*ROW('Water Data'!I119))),'Data Summary'!CI125="Yes"),OFFSET('Water Data'!$I$6,0,10*ROW('Water Data'!I119)),NA())</f>
        <v>#N/A</v>
      </c>
      <c r="U125" s="525" t="e">
        <f ca="1">+IF(AND(ISNUMBER(OFFSET('Water Data'!$I$9,0,10*ROW('Water Data'!I119))),'Data Summary'!CJ125="Yes"),OFFSET('Water Data'!$I$9,0,10*ROW('Water Data'!I119)),NA())</f>
        <v>#N/A</v>
      </c>
      <c r="V125" s="526" t="e">
        <f ca="1">+IF(AND(ISNUMBER(OFFSET('Sanitation Data'!$D$4,0,10*ROW('Sanitation Data'!D119))),'Data Summary'!CK125="Yes"),100-OFFSET('Sanitation Data'!$D$4,0,10*ROW('Sanitation Data'!D119)),NA())</f>
        <v>#N/A</v>
      </c>
      <c r="W125" s="526" t="e">
        <f ca="1">+IF(AND(ISNUMBER(OFFSET('Sanitation Data'!$D$6,0,10*ROW('Sanitation Data'!D119))),'Data Summary'!CL125="Yes"),OFFSET('Sanitation Data'!$D$6,0,10*ROW('Sanitation Data'!D119)),NA())</f>
        <v>#N/A</v>
      </c>
      <c r="X125" s="526" t="e">
        <f ca="1">+IF(AND(ISNUMBER(OFFSET('Sanitation Data'!$D$10,0,10*ROW('Sanitation Data'!D119))),'Data Summary'!CM125="Yes"),OFFSET('Sanitation Data'!$D$10,0,10*ROW('Sanitation Data'!D119)),NA())</f>
        <v>#N/A</v>
      </c>
      <c r="Y125" s="526" t="e">
        <f ca="1">+IF(AND(ISNUMBER(OFFSET('Sanitation Data'!$D$11,0,10*ROW('Sanitation Data'!D119))),'Data Summary'!CN125="Yes"),OFFSET('Sanitation Data'!$D$11,0,10*ROW('Sanitation Data'!D119)),NA())</f>
        <v>#N/A</v>
      </c>
      <c r="Z125" s="526" t="e">
        <f ca="1">+IF(AND(ISNUMBER(OFFSET('Sanitation Data'!$D$12,0,10*ROW('Sanitation Data'!D119))),'Data Summary'!CO125="Yes"),OFFSET('Sanitation Data'!$D$12,0,10*ROW('Sanitation Data'!D119)),NA())</f>
        <v>#N/A</v>
      </c>
      <c r="AA125" s="526" t="e">
        <f ca="1">+IF(AND(ISNUMBER(OFFSET('Sanitation Data'!$E$4,0,10*ROW('Sanitation Data'!E119))),'Data Summary'!CP125="Yes"),100-OFFSET('Sanitation Data'!$E$4,0,10*ROW('Sanitation Data'!E119)),NA())</f>
        <v>#N/A</v>
      </c>
      <c r="AB125" s="526" t="e">
        <f ca="1">+IF(AND(ISNUMBER(OFFSET('Sanitation Data'!$E$6,0,10*ROW('Sanitation Data'!E119))),'Data Summary'!CQ125="Yes"),OFFSET('Sanitation Data'!$E$6,0,10*ROW('Sanitation Data'!E119)),NA())</f>
        <v>#N/A</v>
      </c>
      <c r="AC125" s="526" t="e">
        <f ca="1">+IF(AND(ISNUMBER(OFFSET('Sanitation Data'!$E$10,0,10*ROW('Sanitation Data'!E119))),'Data Summary'!CR125="Yes"),OFFSET('Sanitation Data'!$E$10,0,10*ROW('Sanitation Data'!E119)),NA())</f>
        <v>#N/A</v>
      </c>
      <c r="AD125" s="526" t="e">
        <f ca="1">+IF(AND(ISNUMBER(OFFSET('Sanitation Data'!$E$11,0,10*ROW('Sanitation Data'!E119))),'Data Summary'!CS125="Yes"),OFFSET('Sanitation Data'!$E$11,0,10*ROW('Sanitation Data'!E119)),NA())</f>
        <v>#N/A</v>
      </c>
      <c r="AE125" s="526" t="e">
        <f ca="1">+IF(AND(ISNUMBER(OFFSET('Sanitation Data'!$E$12,0,10*ROW('Sanitation Data'!E119))),'Data Summary'!CT125="Yes"),OFFSET('Sanitation Data'!$E$12,0,10*ROW('Sanitation Data'!E119)),NA())</f>
        <v>#N/A</v>
      </c>
      <c r="AF125" s="526" t="e">
        <f ca="1">+IF(AND(ISNUMBER(OFFSET('Sanitation Data'!$F$4,0,10*ROW('Sanitation Data'!F119))),'Data Summary'!CU125="Yes"),100-OFFSET('Sanitation Data'!$F$4,0,10*ROW('Sanitation Data'!F119)),NA())</f>
        <v>#N/A</v>
      </c>
      <c r="AG125" s="526" t="e">
        <f ca="1">+IF(AND(ISNUMBER(OFFSET('Sanitation Data'!$F$6,0,10*ROW('Sanitation Data'!F119))),'Data Summary'!CV125="Yes"),OFFSET('Sanitation Data'!$F$6,0,10*ROW('Sanitation Data'!F119)),NA())</f>
        <v>#N/A</v>
      </c>
      <c r="AH125" s="526" t="e">
        <f ca="1">+IF(AND(ISNUMBER(OFFSET('Sanitation Data'!$F$10,0,10*ROW('Sanitation Data'!F119))),'Data Summary'!CW125="Yes"),OFFSET('Sanitation Data'!$F$10,0,10*ROW('Sanitation Data'!F119)),NA())</f>
        <v>#N/A</v>
      </c>
      <c r="AI125" s="526" t="e">
        <f ca="1">+IF(AND(ISNUMBER(OFFSET('Sanitation Data'!$F$11,0,10*ROW('Sanitation Data'!F119))),'Data Summary'!CX125="Yes"),OFFSET('Sanitation Data'!$F$11,0,10*ROW('Sanitation Data'!F119)),NA())</f>
        <v>#N/A</v>
      </c>
      <c r="AJ125" s="526" t="e">
        <f ca="1">+IF(AND(ISNUMBER(OFFSET('Sanitation Data'!$F$12,0,10*ROW('Sanitation Data'!F119))),'Data Summary'!CY125="Yes"),OFFSET('Sanitation Data'!$F$12,0,10*ROW('Sanitation Data'!F119)),NA())</f>
        <v>#N/A</v>
      </c>
      <c r="AK125" s="526" t="e">
        <f ca="1">+IF(AND(ISNUMBER(OFFSET('Sanitation Data'!$G$4,0,10*ROW('Sanitation Data'!G119))),'Data Summary'!CZ125="Yes"),100-OFFSET('Sanitation Data'!$G$4,0,10*ROW('Sanitation Data'!G119)),NA())</f>
        <v>#N/A</v>
      </c>
      <c r="AL125" s="526" t="e">
        <f ca="1">+IF(AND(ISNUMBER(OFFSET('Sanitation Data'!$G$6,0,10*ROW('Sanitation Data'!G119))),'Data Summary'!DA125="Yes"),OFFSET('Sanitation Data'!$G$6,0,10*ROW('Sanitation Data'!G119)),NA())</f>
        <v>#N/A</v>
      </c>
      <c r="AM125" s="526" t="e">
        <f ca="1">+IF(AND(ISNUMBER(OFFSET('Sanitation Data'!$G$10,0,10*ROW('Sanitation Data'!G119))),'Data Summary'!DB125="Yes"),OFFSET('Sanitation Data'!$G$10,0,10*ROW('Sanitation Data'!G119)),NA())</f>
        <v>#N/A</v>
      </c>
      <c r="AN125" s="526" t="e">
        <f ca="1">+IF(AND(ISNUMBER(OFFSET('Sanitation Data'!$G$11,0,10*ROW('Sanitation Data'!G119))),'Data Summary'!DC125="Yes"),OFFSET('Sanitation Data'!$G$11,0,10*ROW('Sanitation Data'!G119)),NA())</f>
        <v>#N/A</v>
      </c>
      <c r="AO125" s="526" t="e">
        <f ca="1">+IF(AND(ISNUMBER(OFFSET('Sanitation Data'!$G$12,0,10*ROW('Sanitation Data'!G119))),'Data Summary'!DD125="Yes"),OFFSET('Sanitation Data'!$G$12,0,10*ROW('Sanitation Data'!G119)),NA())</f>
        <v>#N/A</v>
      </c>
      <c r="AP125" s="526" t="e">
        <f ca="1">+IF(AND(ISNUMBER(OFFSET('Sanitation Data'!$H$4,0,10*ROW('Sanitation Data'!H119))),'Data Summary'!DE125="Yes"),100-OFFSET('Sanitation Data'!$H$4,0,10*ROW('Sanitation Data'!H119)),NA())</f>
        <v>#N/A</v>
      </c>
      <c r="AQ125" s="526" t="e">
        <f ca="1">+IF(AND(ISNUMBER(OFFSET('Sanitation Data'!$H$6,0,10*ROW('Sanitation Data'!H119))),'Data Summary'!DF125="Yes"),OFFSET('Sanitation Data'!$H$6,0,10*ROW('Sanitation Data'!H119)),NA())</f>
        <v>#N/A</v>
      </c>
      <c r="AR125" s="526" t="e">
        <f ca="1">+IF(AND(ISNUMBER(OFFSET('Sanitation Data'!$H$10,0,10*ROW('Sanitation Data'!H119))),'Data Summary'!DG125="Yes"),OFFSET('Sanitation Data'!$H$10,0,10*ROW('Sanitation Data'!H119)),NA())</f>
        <v>#N/A</v>
      </c>
      <c r="AS125" s="526" t="e">
        <f ca="1">+IF(AND(ISNUMBER(OFFSET('Sanitation Data'!$H$11,0,10*ROW('Sanitation Data'!H119))),'Data Summary'!DH125="Yes"),OFFSET('Sanitation Data'!$H$11,0,10*ROW('Sanitation Data'!H119)),NA())</f>
        <v>#N/A</v>
      </c>
      <c r="AT125" s="526" t="e">
        <f ca="1">+IF(AND(ISNUMBER(OFFSET('Sanitation Data'!$H$12,0,10*ROW('Sanitation Data'!H119))),'Data Summary'!DI125="Yes"),OFFSET('Sanitation Data'!$H$12,0,10*ROW('Sanitation Data'!H119)),NA())</f>
        <v>#N/A</v>
      </c>
      <c r="AU125" s="526" t="e">
        <f ca="1">+IF(AND(ISNUMBER(OFFSET('Sanitation Data'!$I$4,0,10*ROW('Sanitation Data'!I119))),'Data Summary'!DJ125="Yes"),100-OFFSET('Sanitation Data'!$I$4,0,10*ROW('Sanitation Data'!I119)),NA())</f>
        <v>#N/A</v>
      </c>
      <c r="AV125" s="526" t="e">
        <f ca="1">+IF(AND(ISNUMBER(OFFSET('Sanitation Data'!$I$6,0,10*ROW('Sanitation Data'!I119))),'Data Summary'!DK125="Yes"),OFFSET('Sanitation Data'!$I$6,0,10*ROW('Sanitation Data'!I119)),NA())</f>
        <v>#N/A</v>
      </c>
      <c r="AW125" s="526" t="e">
        <f ca="1">+IF(AND(ISNUMBER(OFFSET('Sanitation Data'!$I$10,0,10*ROW('Sanitation Data'!I119))),'Data Summary'!DL125="Yes"),OFFSET('Sanitation Data'!$I$10,0,10*ROW('Sanitation Data'!I119)),NA())</f>
        <v>#N/A</v>
      </c>
      <c r="AX125" s="526" t="e">
        <f ca="1">+IF(AND(ISNUMBER(OFFSET('Sanitation Data'!$I$11,0,10*ROW('Sanitation Data'!I119))),'Data Summary'!DM125="Yes"),OFFSET('Sanitation Data'!$I$11,0,10*ROW('Sanitation Data'!I119)),NA())</f>
        <v>#N/A</v>
      </c>
      <c r="AY125" s="526" t="e">
        <f ca="1">+IF(AND(ISNUMBER(OFFSET('Sanitation Data'!$I$12,0,10*ROW('Sanitation Data'!I119))),'Data Summary'!DN125="Yes"),OFFSET('Sanitation Data'!$I$12,0,10*ROW('Sanitation Data'!I119)),NA())</f>
        <v>#N/A</v>
      </c>
      <c r="AZ125" s="527" t="e">
        <f ca="1">+IF(AND(ISNUMBER(OFFSET('Hygiene Data'!$D$5,0,10*ROW('Hygiene Data'!D119))),'Data Summary'!DO125="Yes"),OFFSET('Hygiene Data'!$D$5,0,10*ROW('Hygiene Data'!D119)),NA())</f>
        <v>#N/A</v>
      </c>
      <c r="BA125" s="527" t="e">
        <f ca="1">+IF(AND(ISNUMBER(OFFSET('Hygiene Data'!$D$7,0,10*ROW('Hygiene Data'!D119))),'Data Summary'!DP125="Yes"),OFFSET('Hygiene Data'!$D$7,0,10*ROW('Hygiene Data'!D119)),NA())</f>
        <v>#N/A</v>
      </c>
      <c r="BB125" s="527" t="e">
        <f ca="1">+IF(AND(ISNUMBER(OFFSET('Hygiene Data'!$D$9,0,10*ROW('Hygiene Data'!D119))),'Data Summary'!DQ125="Yes"),OFFSET('Hygiene Data'!$D$9,0,10*ROW('Hygiene Data'!D119)),NA())</f>
        <v>#N/A</v>
      </c>
      <c r="BC125" s="527" t="e">
        <f ca="1">+IF(AND(ISNUMBER(OFFSET('Hygiene Data'!$E$5,0,10*ROW('Hygiene Data'!E119))),'Data Summary'!DR125="Yes"),OFFSET('Hygiene Data'!$E$5,0,10*ROW('Hygiene Data'!E119)),NA())</f>
        <v>#N/A</v>
      </c>
      <c r="BD125" s="527" t="e">
        <f ca="1">+IF(AND(ISNUMBER(OFFSET('Hygiene Data'!$E$7,0,10*ROW('Hygiene Data'!E119))),'Data Summary'!DS125="Yes"),OFFSET('Hygiene Data'!$E$7,0,10*ROW('Hygiene Data'!E119)),NA())</f>
        <v>#N/A</v>
      </c>
      <c r="BE125" s="527" t="e">
        <f ca="1">+IF(AND(ISNUMBER(OFFSET('Hygiene Data'!$E$9,0,10*ROW('Hygiene Data'!E119))),'Data Summary'!DT125="Yes"),OFFSET('Hygiene Data'!$E$9,0,10*ROW('Hygiene Data'!E119)),NA())</f>
        <v>#N/A</v>
      </c>
      <c r="BF125" s="527" t="e">
        <f ca="1">+IF(AND(ISNUMBER(OFFSET('Hygiene Data'!$F$5,0,10*ROW('Hygiene Data'!F119))),'Data Summary'!DU125="Yes"),OFFSET('Hygiene Data'!$F$5,0,10*ROW('Hygiene Data'!F119)),NA())</f>
        <v>#N/A</v>
      </c>
      <c r="BG125" s="527" t="e">
        <f ca="1">+IF(AND(ISNUMBER(OFFSET('Hygiene Data'!$F$7,0,10*ROW('Hygiene Data'!F119))),'Data Summary'!DV125="Yes"),OFFSET('Hygiene Data'!$F$7,0,10*ROW('Hygiene Data'!F119)),NA())</f>
        <v>#N/A</v>
      </c>
      <c r="BH125" s="527" t="e">
        <f ca="1">+IF(AND(ISNUMBER(OFFSET('Hygiene Data'!$F$9,0,10*ROW('Hygiene Data'!F119))),'Data Summary'!DW125="Yes"),OFFSET('Hygiene Data'!$F$9,0,10*ROW('Hygiene Data'!F119)),NA())</f>
        <v>#N/A</v>
      </c>
      <c r="BI125" s="527" t="e">
        <f ca="1">+IF(AND(ISNUMBER(OFFSET('Hygiene Data'!$G$5,0,10*ROW('Hygiene Data'!G119))),'Data Summary'!DX125="Yes"),OFFSET('Hygiene Data'!$G$5,0,10*ROW('Hygiene Data'!G119)),NA())</f>
        <v>#N/A</v>
      </c>
      <c r="BJ125" s="527" t="e">
        <f ca="1">+IF(AND(ISNUMBER(OFFSET('Hygiene Data'!$G$7,0,10*ROW('Hygiene Data'!G119))),'Data Summary'!DY125="Yes"),OFFSET('Hygiene Data'!$G$7,0,10*ROW('Hygiene Data'!G119)),NA())</f>
        <v>#N/A</v>
      </c>
      <c r="BK125" s="527" t="e">
        <f ca="1">+IF(AND(ISNUMBER(OFFSET('Hygiene Data'!$G$9,0,10*ROW('Hygiene Data'!G119))),'Data Summary'!DZ125="Yes"),OFFSET('Hygiene Data'!$G$9,0,10*ROW('Hygiene Data'!G119)),NA())</f>
        <v>#N/A</v>
      </c>
      <c r="BL125" s="527" t="e">
        <f ca="1">+IF(AND(ISNUMBER(OFFSET('Hygiene Data'!$H$5,0,10*ROW('Hygiene Data'!H119))),'Data Summary'!EA125="Yes"),OFFSET('Hygiene Data'!$H$5,0,10*ROW('Hygiene Data'!H119)),NA())</f>
        <v>#N/A</v>
      </c>
      <c r="BM125" s="527" t="e">
        <f ca="1">+IF(AND(ISNUMBER(OFFSET('Hygiene Data'!$H$7,0,10*ROW('Hygiene Data'!H119))),'Data Summary'!EB125="Yes"),OFFSET('Hygiene Data'!$H$7,0,10*ROW('Hygiene Data'!H119)),NA())</f>
        <v>#N/A</v>
      </c>
      <c r="BN125" s="527" t="e">
        <f ca="1">+IF(AND(ISNUMBER(OFFSET('Hygiene Data'!$H$9,0,10*ROW('Hygiene Data'!H119))),'Data Summary'!EC125="Yes"),OFFSET('Hygiene Data'!$H$9,0,10*ROW('Hygiene Data'!H119)),NA())</f>
        <v>#N/A</v>
      </c>
      <c r="BO125" s="527" t="e">
        <f ca="1">+IF(AND(ISNUMBER(OFFSET('Hygiene Data'!$I$5,0,10*ROW('Hygiene Data'!I119))),'Data Summary'!ED125="Yes"),OFFSET('Hygiene Data'!$I$5,0,10*ROW('Hygiene Data'!I119)),NA())</f>
        <v>#N/A</v>
      </c>
      <c r="BP125" s="527" t="e">
        <f ca="1">+IF(AND(ISNUMBER(OFFSET('Hygiene Data'!$I$7,0,10*ROW('Hygiene Data'!I119))),'Data Summary'!EE125="Yes"),OFFSET('Hygiene Data'!$I$7,0,10*ROW('Hygiene Data'!I119)),NA())</f>
        <v>#N/A</v>
      </c>
      <c r="BQ125" s="527" t="e">
        <f ca="1">+IF(AND(ISNUMBER(OFFSET('Hygiene Data'!$I$9,0,10*ROW('Hygiene Data'!I119))),'Data Summary'!EF125="Yes"),OFFSET('Hygiene Data'!$I$9,0,10*ROW('Hygiene Data'!I119)),NA())</f>
        <v>#N/A</v>
      </c>
    </row>
    <row r="126" spans="1:69" x14ac:dyDescent="0.25">
      <c r="A126" s="523" t="e">
        <f ca="1">+RIGHT('Data Summary'!A126,LEN('Data Summary'!A126)-9)</f>
        <v>#VALUE!</v>
      </c>
      <c r="B126" s="497" t="str">
        <f ca="1">+IF(ISTEXT('Data Summary'!B126),'Data Summary'!B126,"")</f>
        <v/>
      </c>
      <c r="C126" s="524" t="e">
        <f ca="1">+VALUE('Data Summary'!C126)</f>
        <v>#VALUE!</v>
      </c>
      <c r="D126" s="525" t="e">
        <f ca="1">+IF(AND(ISNUMBER(OFFSET('Water Data'!$D$4,0,10*ROW('Water Data'!D120))),'Data Summary'!BS126="Yes"),100-OFFSET('Water Data'!$D$4,0,10*ROW('Water Data'!D120)),NA())</f>
        <v>#N/A</v>
      </c>
      <c r="E126" s="525" t="e">
        <f ca="1">+IF(AND(ISNUMBER(OFFSET('Water Data'!$D$6,0,10*ROW('Water Data'!D120))),'Data Summary'!BT126="Yes"),OFFSET('Water Data'!$D$6,0,10*ROW('Water Data'!D120)),NA())</f>
        <v>#N/A</v>
      </c>
      <c r="F126" s="525" t="e">
        <f ca="1">+IF(AND(ISNUMBER(OFFSET('Water Data'!$D$9,0,10*ROW('Water Data'!D120))),'Data Summary'!BU126="Yes"),OFFSET('Water Data'!$D$9,0,10*ROW('Water Data'!D120)),NA())</f>
        <v>#N/A</v>
      </c>
      <c r="G126" s="525" t="e">
        <f ca="1">+IF(AND(ISNUMBER(OFFSET('Water Data'!$E$4,0,10*ROW('Water Data'!E120))),'Data Summary'!BV126="Yes"),100-OFFSET('Water Data'!$E$4,0,10*ROW('Water Data'!E120)),NA())</f>
        <v>#N/A</v>
      </c>
      <c r="H126" s="525" t="e">
        <f ca="1">+IF(AND(ISNUMBER(OFFSET('Water Data'!$E$6,0,10*ROW('Water Data'!E120))),'Data Summary'!BW126="Yes"),OFFSET('Water Data'!$E$6,0,10*ROW('Water Data'!E120)),NA())</f>
        <v>#N/A</v>
      </c>
      <c r="I126" s="525" t="e">
        <f ca="1">+IF(AND(ISNUMBER(OFFSET('Water Data'!$E$9,0,10*ROW('Water Data'!E120))),'Data Summary'!BX126="Yes"),OFFSET('Water Data'!$E$9,0,10*ROW('Water Data'!E120)),NA())</f>
        <v>#N/A</v>
      </c>
      <c r="J126" s="525" t="e">
        <f ca="1">+IF(AND(ISNUMBER(OFFSET('Water Data'!$F$4,0,10*ROW('Water Data'!F120))),'Data Summary'!BY126="Yes"),100-OFFSET('Water Data'!$F$4,0,10*ROW('Water Data'!F120)),NA())</f>
        <v>#N/A</v>
      </c>
      <c r="K126" s="525" t="e">
        <f ca="1">+IF(AND(ISNUMBER(OFFSET('Water Data'!$F$6,0,10*ROW('Water Data'!F120))),'Data Summary'!BZ126="Yes"),OFFSET('Water Data'!$F$6,0,10*ROW('Water Data'!F120)),NA())</f>
        <v>#N/A</v>
      </c>
      <c r="L126" s="525" t="e">
        <f ca="1">+IF(AND(ISNUMBER(OFFSET('Water Data'!$F$9,0,10*ROW('Water Data'!F120))),'Data Summary'!CA126="Yes"),OFFSET('Water Data'!$F$9,0,10*ROW('Water Data'!F120)),NA())</f>
        <v>#N/A</v>
      </c>
      <c r="M126" s="525" t="e">
        <f ca="1">+IF(AND(ISNUMBER(OFFSET('Water Data'!$G$4,0,10*ROW('Water Data'!G120))),'Data Summary'!CB126="Yes"),100-OFFSET('Water Data'!$G$4,0,10*ROW('Water Data'!G120)),NA())</f>
        <v>#N/A</v>
      </c>
      <c r="N126" s="525" t="e">
        <f ca="1">+IF(AND(ISNUMBER(OFFSET('Water Data'!$G$6,0,10*ROW('Water Data'!G120))),'Data Summary'!CC126="Yes"),OFFSET('Water Data'!$G$6,0,10*ROW('Water Data'!G120)),NA())</f>
        <v>#N/A</v>
      </c>
      <c r="O126" s="525" t="e">
        <f ca="1">+IF(AND(ISNUMBER(OFFSET('Water Data'!$G$9,0,10*ROW('Water Data'!G120))),'Data Summary'!CD126="Yes"),OFFSET('Water Data'!$G$9,0,10*ROW('Water Data'!G120)),NA())</f>
        <v>#N/A</v>
      </c>
      <c r="P126" s="525" t="e">
        <f ca="1">+IF(AND(ISNUMBER(OFFSET('Water Data'!$H$4,0,10*ROW('Water Data'!H120))),'Data Summary'!CE126="Yes"),100-OFFSET('Water Data'!$H$4,0,10*ROW('Water Data'!H120)),NA())</f>
        <v>#N/A</v>
      </c>
      <c r="Q126" s="525" t="e">
        <f ca="1">+IF(AND(ISNUMBER(OFFSET('Water Data'!$H$6,0,10*ROW('Water Data'!H120))),'Data Summary'!CF126="Yes"),OFFSET('Water Data'!$H$6,0,10*ROW('Water Data'!H120)),NA())</f>
        <v>#N/A</v>
      </c>
      <c r="R126" s="525" t="e">
        <f ca="1">+IF(AND(ISNUMBER(OFFSET('Water Data'!$H$9,0,10*ROW('Water Data'!H120))),'Data Summary'!CG126="Yes"),OFFSET('Water Data'!$H$9,0,10*ROW('Water Data'!H120)),NA())</f>
        <v>#N/A</v>
      </c>
      <c r="S126" s="525" t="e">
        <f ca="1">+IF(AND(ISNUMBER(OFFSET('Water Data'!$I$4,0,10*ROW('Water Data'!I120))),'Data Summary'!CH126="Yes"),100-OFFSET('Water Data'!$I$4,0,10*ROW('Water Data'!I120)),NA())</f>
        <v>#N/A</v>
      </c>
      <c r="T126" s="525" t="e">
        <f ca="1">+IF(AND(ISNUMBER(OFFSET('Water Data'!$I$6,0,10*ROW('Water Data'!I120))),'Data Summary'!CI126="Yes"),OFFSET('Water Data'!$I$6,0,10*ROW('Water Data'!I120)),NA())</f>
        <v>#N/A</v>
      </c>
      <c r="U126" s="525" t="e">
        <f ca="1">+IF(AND(ISNUMBER(OFFSET('Water Data'!$I$9,0,10*ROW('Water Data'!I120))),'Data Summary'!CJ126="Yes"),OFFSET('Water Data'!$I$9,0,10*ROW('Water Data'!I120)),NA())</f>
        <v>#N/A</v>
      </c>
      <c r="V126" s="526" t="e">
        <f ca="1">+IF(AND(ISNUMBER(OFFSET('Sanitation Data'!$D$4,0,10*ROW('Sanitation Data'!D120))),'Data Summary'!CK126="Yes"),100-OFFSET('Sanitation Data'!$D$4,0,10*ROW('Sanitation Data'!D120)),NA())</f>
        <v>#N/A</v>
      </c>
      <c r="W126" s="526" t="e">
        <f ca="1">+IF(AND(ISNUMBER(OFFSET('Sanitation Data'!$D$6,0,10*ROW('Sanitation Data'!D120))),'Data Summary'!CL126="Yes"),OFFSET('Sanitation Data'!$D$6,0,10*ROW('Sanitation Data'!D120)),NA())</f>
        <v>#N/A</v>
      </c>
      <c r="X126" s="526" t="e">
        <f ca="1">+IF(AND(ISNUMBER(OFFSET('Sanitation Data'!$D$10,0,10*ROW('Sanitation Data'!D120))),'Data Summary'!CM126="Yes"),OFFSET('Sanitation Data'!$D$10,0,10*ROW('Sanitation Data'!D120)),NA())</f>
        <v>#N/A</v>
      </c>
      <c r="Y126" s="526" t="e">
        <f ca="1">+IF(AND(ISNUMBER(OFFSET('Sanitation Data'!$D$11,0,10*ROW('Sanitation Data'!D120))),'Data Summary'!CN126="Yes"),OFFSET('Sanitation Data'!$D$11,0,10*ROW('Sanitation Data'!D120)),NA())</f>
        <v>#N/A</v>
      </c>
      <c r="Z126" s="526" t="e">
        <f ca="1">+IF(AND(ISNUMBER(OFFSET('Sanitation Data'!$D$12,0,10*ROW('Sanitation Data'!D120))),'Data Summary'!CO126="Yes"),OFFSET('Sanitation Data'!$D$12,0,10*ROW('Sanitation Data'!D120)),NA())</f>
        <v>#N/A</v>
      </c>
      <c r="AA126" s="526" t="e">
        <f ca="1">+IF(AND(ISNUMBER(OFFSET('Sanitation Data'!$E$4,0,10*ROW('Sanitation Data'!E120))),'Data Summary'!CP126="Yes"),100-OFFSET('Sanitation Data'!$E$4,0,10*ROW('Sanitation Data'!E120)),NA())</f>
        <v>#N/A</v>
      </c>
      <c r="AB126" s="526" t="e">
        <f ca="1">+IF(AND(ISNUMBER(OFFSET('Sanitation Data'!$E$6,0,10*ROW('Sanitation Data'!E120))),'Data Summary'!CQ126="Yes"),OFFSET('Sanitation Data'!$E$6,0,10*ROW('Sanitation Data'!E120)),NA())</f>
        <v>#N/A</v>
      </c>
      <c r="AC126" s="526" t="e">
        <f ca="1">+IF(AND(ISNUMBER(OFFSET('Sanitation Data'!$E$10,0,10*ROW('Sanitation Data'!E120))),'Data Summary'!CR126="Yes"),OFFSET('Sanitation Data'!$E$10,0,10*ROW('Sanitation Data'!E120)),NA())</f>
        <v>#N/A</v>
      </c>
      <c r="AD126" s="526" t="e">
        <f ca="1">+IF(AND(ISNUMBER(OFFSET('Sanitation Data'!$E$11,0,10*ROW('Sanitation Data'!E120))),'Data Summary'!CS126="Yes"),OFFSET('Sanitation Data'!$E$11,0,10*ROW('Sanitation Data'!E120)),NA())</f>
        <v>#N/A</v>
      </c>
      <c r="AE126" s="526" t="e">
        <f ca="1">+IF(AND(ISNUMBER(OFFSET('Sanitation Data'!$E$12,0,10*ROW('Sanitation Data'!E120))),'Data Summary'!CT126="Yes"),OFFSET('Sanitation Data'!$E$12,0,10*ROW('Sanitation Data'!E120)),NA())</f>
        <v>#N/A</v>
      </c>
      <c r="AF126" s="526" t="e">
        <f ca="1">+IF(AND(ISNUMBER(OFFSET('Sanitation Data'!$F$4,0,10*ROW('Sanitation Data'!F120))),'Data Summary'!CU126="Yes"),100-OFFSET('Sanitation Data'!$F$4,0,10*ROW('Sanitation Data'!F120)),NA())</f>
        <v>#N/A</v>
      </c>
      <c r="AG126" s="526" t="e">
        <f ca="1">+IF(AND(ISNUMBER(OFFSET('Sanitation Data'!$F$6,0,10*ROW('Sanitation Data'!F120))),'Data Summary'!CV126="Yes"),OFFSET('Sanitation Data'!$F$6,0,10*ROW('Sanitation Data'!F120)),NA())</f>
        <v>#N/A</v>
      </c>
      <c r="AH126" s="526" t="e">
        <f ca="1">+IF(AND(ISNUMBER(OFFSET('Sanitation Data'!$F$10,0,10*ROW('Sanitation Data'!F120))),'Data Summary'!CW126="Yes"),OFFSET('Sanitation Data'!$F$10,0,10*ROW('Sanitation Data'!F120)),NA())</f>
        <v>#N/A</v>
      </c>
      <c r="AI126" s="526" t="e">
        <f ca="1">+IF(AND(ISNUMBER(OFFSET('Sanitation Data'!$F$11,0,10*ROW('Sanitation Data'!F120))),'Data Summary'!CX126="Yes"),OFFSET('Sanitation Data'!$F$11,0,10*ROW('Sanitation Data'!F120)),NA())</f>
        <v>#N/A</v>
      </c>
      <c r="AJ126" s="526" t="e">
        <f ca="1">+IF(AND(ISNUMBER(OFFSET('Sanitation Data'!$F$12,0,10*ROW('Sanitation Data'!F120))),'Data Summary'!CY126="Yes"),OFFSET('Sanitation Data'!$F$12,0,10*ROW('Sanitation Data'!F120)),NA())</f>
        <v>#N/A</v>
      </c>
      <c r="AK126" s="526" t="e">
        <f ca="1">+IF(AND(ISNUMBER(OFFSET('Sanitation Data'!$G$4,0,10*ROW('Sanitation Data'!G120))),'Data Summary'!CZ126="Yes"),100-OFFSET('Sanitation Data'!$G$4,0,10*ROW('Sanitation Data'!G120)),NA())</f>
        <v>#N/A</v>
      </c>
      <c r="AL126" s="526" t="e">
        <f ca="1">+IF(AND(ISNUMBER(OFFSET('Sanitation Data'!$G$6,0,10*ROW('Sanitation Data'!G120))),'Data Summary'!DA126="Yes"),OFFSET('Sanitation Data'!$G$6,0,10*ROW('Sanitation Data'!G120)),NA())</f>
        <v>#N/A</v>
      </c>
      <c r="AM126" s="526" t="e">
        <f ca="1">+IF(AND(ISNUMBER(OFFSET('Sanitation Data'!$G$10,0,10*ROW('Sanitation Data'!G120))),'Data Summary'!DB126="Yes"),OFFSET('Sanitation Data'!$G$10,0,10*ROW('Sanitation Data'!G120)),NA())</f>
        <v>#N/A</v>
      </c>
      <c r="AN126" s="526" t="e">
        <f ca="1">+IF(AND(ISNUMBER(OFFSET('Sanitation Data'!$G$11,0,10*ROW('Sanitation Data'!G120))),'Data Summary'!DC126="Yes"),OFFSET('Sanitation Data'!$G$11,0,10*ROW('Sanitation Data'!G120)),NA())</f>
        <v>#N/A</v>
      </c>
      <c r="AO126" s="526" t="e">
        <f ca="1">+IF(AND(ISNUMBER(OFFSET('Sanitation Data'!$G$12,0,10*ROW('Sanitation Data'!G120))),'Data Summary'!DD126="Yes"),OFFSET('Sanitation Data'!$G$12,0,10*ROW('Sanitation Data'!G120)),NA())</f>
        <v>#N/A</v>
      </c>
      <c r="AP126" s="526" t="e">
        <f ca="1">+IF(AND(ISNUMBER(OFFSET('Sanitation Data'!$H$4,0,10*ROW('Sanitation Data'!H120))),'Data Summary'!DE126="Yes"),100-OFFSET('Sanitation Data'!$H$4,0,10*ROW('Sanitation Data'!H120)),NA())</f>
        <v>#N/A</v>
      </c>
      <c r="AQ126" s="526" t="e">
        <f ca="1">+IF(AND(ISNUMBER(OFFSET('Sanitation Data'!$H$6,0,10*ROW('Sanitation Data'!H120))),'Data Summary'!DF126="Yes"),OFFSET('Sanitation Data'!$H$6,0,10*ROW('Sanitation Data'!H120)),NA())</f>
        <v>#N/A</v>
      </c>
      <c r="AR126" s="526" t="e">
        <f ca="1">+IF(AND(ISNUMBER(OFFSET('Sanitation Data'!$H$10,0,10*ROW('Sanitation Data'!H120))),'Data Summary'!DG126="Yes"),OFFSET('Sanitation Data'!$H$10,0,10*ROW('Sanitation Data'!H120)),NA())</f>
        <v>#N/A</v>
      </c>
      <c r="AS126" s="526" t="e">
        <f ca="1">+IF(AND(ISNUMBER(OFFSET('Sanitation Data'!$H$11,0,10*ROW('Sanitation Data'!H120))),'Data Summary'!DH126="Yes"),OFFSET('Sanitation Data'!$H$11,0,10*ROW('Sanitation Data'!H120)),NA())</f>
        <v>#N/A</v>
      </c>
      <c r="AT126" s="526" t="e">
        <f ca="1">+IF(AND(ISNUMBER(OFFSET('Sanitation Data'!$H$12,0,10*ROW('Sanitation Data'!H120))),'Data Summary'!DI126="Yes"),OFFSET('Sanitation Data'!$H$12,0,10*ROW('Sanitation Data'!H120)),NA())</f>
        <v>#N/A</v>
      </c>
      <c r="AU126" s="526" t="e">
        <f ca="1">+IF(AND(ISNUMBER(OFFSET('Sanitation Data'!$I$4,0,10*ROW('Sanitation Data'!I120))),'Data Summary'!DJ126="Yes"),100-OFFSET('Sanitation Data'!$I$4,0,10*ROW('Sanitation Data'!I120)),NA())</f>
        <v>#N/A</v>
      </c>
      <c r="AV126" s="526" t="e">
        <f ca="1">+IF(AND(ISNUMBER(OFFSET('Sanitation Data'!$I$6,0,10*ROW('Sanitation Data'!I120))),'Data Summary'!DK126="Yes"),OFFSET('Sanitation Data'!$I$6,0,10*ROW('Sanitation Data'!I120)),NA())</f>
        <v>#N/A</v>
      </c>
      <c r="AW126" s="526" t="e">
        <f ca="1">+IF(AND(ISNUMBER(OFFSET('Sanitation Data'!$I$10,0,10*ROW('Sanitation Data'!I120))),'Data Summary'!DL126="Yes"),OFFSET('Sanitation Data'!$I$10,0,10*ROW('Sanitation Data'!I120)),NA())</f>
        <v>#N/A</v>
      </c>
      <c r="AX126" s="526" t="e">
        <f ca="1">+IF(AND(ISNUMBER(OFFSET('Sanitation Data'!$I$11,0,10*ROW('Sanitation Data'!I120))),'Data Summary'!DM126="Yes"),OFFSET('Sanitation Data'!$I$11,0,10*ROW('Sanitation Data'!I120)),NA())</f>
        <v>#N/A</v>
      </c>
      <c r="AY126" s="526" t="e">
        <f ca="1">+IF(AND(ISNUMBER(OFFSET('Sanitation Data'!$I$12,0,10*ROW('Sanitation Data'!I120))),'Data Summary'!DN126="Yes"),OFFSET('Sanitation Data'!$I$12,0,10*ROW('Sanitation Data'!I120)),NA())</f>
        <v>#N/A</v>
      </c>
      <c r="AZ126" s="527" t="e">
        <f ca="1">+IF(AND(ISNUMBER(OFFSET('Hygiene Data'!$D$5,0,10*ROW('Hygiene Data'!D120))),'Data Summary'!DO126="Yes"),OFFSET('Hygiene Data'!$D$5,0,10*ROW('Hygiene Data'!D120)),NA())</f>
        <v>#N/A</v>
      </c>
      <c r="BA126" s="527" t="e">
        <f ca="1">+IF(AND(ISNUMBER(OFFSET('Hygiene Data'!$D$7,0,10*ROW('Hygiene Data'!D120))),'Data Summary'!DP126="Yes"),OFFSET('Hygiene Data'!$D$7,0,10*ROW('Hygiene Data'!D120)),NA())</f>
        <v>#N/A</v>
      </c>
      <c r="BB126" s="527" t="e">
        <f ca="1">+IF(AND(ISNUMBER(OFFSET('Hygiene Data'!$D$9,0,10*ROW('Hygiene Data'!D120))),'Data Summary'!DQ126="Yes"),OFFSET('Hygiene Data'!$D$9,0,10*ROW('Hygiene Data'!D120)),NA())</f>
        <v>#N/A</v>
      </c>
      <c r="BC126" s="527" t="e">
        <f ca="1">+IF(AND(ISNUMBER(OFFSET('Hygiene Data'!$E$5,0,10*ROW('Hygiene Data'!E120))),'Data Summary'!DR126="Yes"),OFFSET('Hygiene Data'!$E$5,0,10*ROW('Hygiene Data'!E120)),NA())</f>
        <v>#N/A</v>
      </c>
      <c r="BD126" s="527" t="e">
        <f ca="1">+IF(AND(ISNUMBER(OFFSET('Hygiene Data'!$E$7,0,10*ROW('Hygiene Data'!E120))),'Data Summary'!DS126="Yes"),OFFSET('Hygiene Data'!$E$7,0,10*ROW('Hygiene Data'!E120)),NA())</f>
        <v>#N/A</v>
      </c>
      <c r="BE126" s="527" t="e">
        <f ca="1">+IF(AND(ISNUMBER(OFFSET('Hygiene Data'!$E$9,0,10*ROW('Hygiene Data'!E120))),'Data Summary'!DT126="Yes"),OFFSET('Hygiene Data'!$E$9,0,10*ROW('Hygiene Data'!E120)),NA())</f>
        <v>#N/A</v>
      </c>
      <c r="BF126" s="527" t="e">
        <f ca="1">+IF(AND(ISNUMBER(OFFSET('Hygiene Data'!$F$5,0,10*ROW('Hygiene Data'!F120))),'Data Summary'!DU126="Yes"),OFFSET('Hygiene Data'!$F$5,0,10*ROW('Hygiene Data'!F120)),NA())</f>
        <v>#N/A</v>
      </c>
      <c r="BG126" s="527" t="e">
        <f ca="1">+IF(AND(ISNUMBER(OFFSET('Hygiene Data'!$F$7,0,10*ROW('Hygiene Data'!F120))),'Data Summary'!DV126="Yes"),OFFSET('Hygiene Data'!$F$7,0,10*ROW('Hygiene Data'!F120)),NA())</f>
        <v>#N/A</v>
      </c>
      <c r="BH126" s="527" t="e">
        <f ca="1">+IF(AND(ISNUMBER(OFFSET('Hygiene Data'!$F$9,0,10*ROW('Hygiene Data'!F120))),'Data Summary'!DW126="Yes"),OFFSET('Hygiene Data'!$F$9,0,10*ROW('Hygiene Data'!F120)),NA())</f>
        <v>#N/A</v>
      </c>
      <c r="BI126" s="527" t="e">
        <f ca="1">+IF(AND(ISNUMBER(OFFSET('Hygiene Data'!$G$5,0,10*ROW('Hygiene Data'!G120))),'Data Summary'!DX126="Yes"),OFFSET('Hygiene Data'!$G$5,0,10*ROW('Hygiene Data'!G120)),NA())</f>
        <v>#N/A</v>
      </c>
      <c r="BJ126" s="527" t="e">
        <f ca="1">+IF(AND(ISNUMBER(OFFSET('Hygiene Data'!$G$7,0,10*ROW('Hygiene Data'!G120))),'Data Summary'!DY126="Yes"),OFFSET('Hygiene Data'!$G$7,0,10*ROW('Hygiene Data'!G120)),NA())</f>
        <v>#N/A</v>
      </c>
      <c r="BK126" s="527" t="e">
        <f ca="1">+IF(AND(ISNUMBER(OFFSET('Hygiene Data'!$G$9,0,10*ROW('Hygiene Data'!G120))),'Data Summary'!DZ126="Yes"),OFFSET('Hygiene Data'!$G$9,0,10*ROW('Hygiene Data'!G120)),NA())</f>
        <v>#N/A</v>
      </c>
      <c r="BL126" s="527" t="e">
        <f ca="1">+IF(AND(ISNUMBER(OFFSET('Hygiene Data'!$H$5,0,10*ROW('Hygiene Data'!H120))),'Data Summary'!EA126="Yes"),OFFSET('Hygiene Data'!$H$5,0,10*ROW('Hygiene Data'!H120)),NA())</f>
        <v>#N/A</v>
      </c>
      <c r="BM126" s="527" t="e">
        <f ca="1">+IF(AND(ISNUMBER(OFFSET('Hygiene Data'!$H$7,0,10*ROW('Hygiene Data'!H120))),'Data Summary'!EB126="Yes"),OFFSET('Hygiene Data'!$H$7,0,10*ROW('Hygiene Data'!H120)),NA())</f>
        <v>#N/A</v>
      </c>
      <c r="BN126" s="527" t="e">
        <f ca="1">+IF(AND(ISNUMBER(OFFSET('Hygiene Data'!$H$9,0,10*ROW('Hygiene Data'!H120))),'Data Summary'!EC126="Yes"),OFFSET('Hygiene Data'!$H$9,0,10*ROW('Hygiene Data'!H120)),NA())</f>
        <v>#N/A</v>
      </c>
      <c r="BO126" s="527" t="e">
        <f ca="1">+IF(AND(ISNUMBER(OFFSET('Hygiene Data'!$I$5,0,10*ROW('Hygiene Data'!I120))),'Data Summary'!ED126="Yes"),OFFSET('Hygiene Data'!$I$5,0,10*ROW('Hygiene Data'!I120)),NA())</f>
        <v>#N/A</v>
      </c>
      <c r="BP126" s="527" t="e">
        <f ca="1">+IF(AND(ISNUMBER(OFFSET('Hygiene Data'!$I$7,0,10*ROW('Hygiene Data'!I120))),'Data Summary'!EE126="Yes"),OFFSET('Hygiene Data'!$I$7,0,10*ROW('Hygiene Data'!I120)),NA())</f>
        <v>#N/A</v>
      </c>
      <c r="BQ126" s="527" t="e">
        <f ca="1">+IF(AND(ISNUMBER(OFFSET('Hygiene Data'!$I$9,0,10*ROW('Hygiene Data'!I120))),'Data Summary'!EF126="Yes"),OFFSET('Hygiene Data'!$I$9,0,10*ROW('Hygiene Data'!I120)),NA())</f>
        <v>#N/A</v>
      </c>
    </row>
    <row r="127" spans="1:69" x14ac:dyDescent="0.25">
      <c r="A127" s="523" t="e">
        <f ca="1">+RIGHT('Data Summary'!A127,LEN('Data Summary'!A127)-9)</f>
        <v>#VALUE!</v>
      </c>
      <c r="B127" s="497" t="str">
        <f ca="1">+IF(ISTEXT('Data Summary'!B127),'Data Summary'!B127,"")</f>
        <v/>
      </c>
      <c r="C127" s="524" t="e">
        <f ca="1">+VALUE('Data Summary'!C127)</f>
        <v>#VALUE!</v>
      </c>
      <c r="D127" s="525" t="e">
        <f ca="1">+IF(AND(ISNUMBER(OFFSET('Water Data'!$D$4,0,10*ROW('Water Data'!D121))),'Data Summary'!BS127="Yes"),100-OFFSET('Water Data'!$D$4,0,10*ROW('Water Data'!D121)),NA())</f>
        <v>#N/A</v>
      </c>
      <c r="E127" s="525" t="e">
        <f ca="1">+IF(AND(ISNUMBER(OFFSET('Water Data'!$D$6,0,10*ROW('Water Data'!D121))),'Data Summary'!BT127="Yes"),OFFSET('Water Data'!$D$6,0,10*ROW('Water Data'!D121)),NA())</f>
        <v>#N/A</v>
      </c>
      <c r="F127" s="525" t="e">
        <f ca="1">+IF(AND(ISNUMBER(OFFSET('Water Data'!$D$9,0,10*ROW('Water Data'!D121))),'Data Summary'!BU127="Yes"),OFFSET('Water Data'!$D$9,0,10*ROW('Water Data'!D121)),NA())</f>
        <v>#N/A</v>
      </c>
      <c r="G127" s="525" t="e">
        <f ca="1">+IF(AND(ISNUMBER(OFFSET('Water Data'!$E$4,0,10*ROW('Water Data'!E121))),'Data Summary'!BV127="Yes"),100-OFFSET('Water Data'!$E$4,0,10*ROW('Water Data'!E121)),NA())</f>
        <v>#N/A</v>
      </c>
      <c r="H127" s="525" t="e">
        <f ca="1">+IF(AND(ISNUMBER(OFFSET('Water Data'!$E$6,0,10*ROW('Water Data'!E121))),'Data Summary'!BW127="Yes"),OFFSET('Water Data'!$E$6,0,10*ROW('Water Data'!E121)),NA())</f>
        <v>#N/A</v>
      </c>
      <c r="I127" s="525" t="e">
        <f ca="1">+IF(AND(ISNUMBER(OFFSET('Water Data'!$E$9,0,10*ROW('Water Data'!E121))),'Data Summary'!BX127="Yes"),OFFSET('Water Data'!$E$9,0,10*ROW('Water Data'!E121)),NA())</f>
        <v>#N/A</v>
      </c>
      <c r="J127" s="525" t="e">
        <f ca="1">+IF(AND(ISNUMBER(OFFSET('Water Data'!$F$4,0,10*ROW('Water Data'!F121))),'Data Summary'!BY127="Yes"),100-OFFSET('Water Data'!$F$4,0,10*ROW('Water Data'!F121)),NA())</f>
        <v>#N/A</v>
      </c>
      <c r="K127" s="525" t="e">
        <f ca="1">+IF(AND(ISNUMBER(OFFSET('Water Data'!$F$6,0,10*ROW('Water Data'!F121))),'Data Summary'!BZ127="Yes"),OFFSET('Water Data'!$F$6,0,10*ROW('Water Data'!F121)),NA())</f>
        <v>#N/A</v>
      </c>
      <c r="L127" s="525" t="e">
        <f ca="1">+IF(AND(ISNUMBER(OFFSET('Water Data'!$F$9,0,10*ROW('Water Data'!F121))),'Data Summary'!CA127="Yes"),OFFSET('Water Data'!$F$9,0,10*ROW('Water Data'!F121)),NA())</f>
        <v>#N/A</v>
      </c>
      <c r="M127" s="525" t="e">
        <f ca="1">+IF(AND(ISNUMBER(OFFSET('Water Data'!$G$4,0,10*ROW('Water Data'!G121))),'Data Summary'!CB127="Yes"),100-OFFSET('Water Data'!$G$4,0,10*ROW('Water Data'!G121)),NA())</f>
        <v>#N/A</v>
      </c>
      <c r="N127" s="525" t="e">
        <f ca="1">+IF(AND(ISNUMBER(OFFSET('Water Data'!$G$6,0,10*ROW('Water Data'!G121))),'Data Summary'!CC127="Yes"),OFFSET('Water Data'!$G$6,0,10*ROW('Water Data'!G121)),NA())</f>
        <v>#N/A</v>
      </c>
      <c r="O127" s="525" t="e">
        <f ca="1">+IF(AND(ISNUMBER(OFFSET('Water Data'!$G$9,0,10*ROW('Water Data'!G121))),'Data Summary'!CD127="Yes"),OFFSET('Water Data'!$G$9,0,10*ROW('Water Data'!G121)),NA())</f>
        <v>#N/A</v>
      </c>
      <c r="P127" s="525" t="e">
        <f ca="1">+IF(AND(ISNUMBER(OFFSET('Water Data'!$H$4,0,10*ROW('Water Data'!H121))),'Data Summary'!CE127="Yes"),100-OFFSET('Water Data'!$H$4,0,10*ROW('Water Data'!H121)),NA())</f>
        <v>#N/A</v>
      </c>
      <c r="Q127" s="525" t="e">
        <f ca="1">+IF(AND(ISNUMBER(OFFSET('Water Data'!$H$6,0,10*ROW('Water Data'!H121))),'Data Summary'!CF127="Yes"),OFFSET('Water Data'!$H$6,0,10*ROW('Water Data'!H121)),NA())</f>
        <v>#N/A</v>
      </c>
      <c r="R127" s="525" t="e">
        <f ca="1">+IF(AND(ISNUMBER(OFFSET('Water Data'!$H$9,0,10*ROW('Water Data'!H121))),'Data Summary'!CG127="Yes"),OFFSET('Water Data'!$H$9,0,10*ROW('Water Data'!H121)),NA())</f>
        <v>#N/A</v>
      </c>
      <c r="S127" s="525" t="e">
        <f ca="1">+IF(AND(ISNUMBER(OFFSET('Water Data'!$I$4,0,10*ROW('Water Data'!I121))),'Data Summary'!CH127="Yes"),100-OFFSET('Water Data'!$I$4,0,10*ROW('Water Data'!I121)),NA())</f>
        <v>#N/A</v>
      </c>
      <c r="T127" s="525" t="e">
        <f ca="1">+IF(AND(ISNUMBER(OFFSET('Water Data'!$I$6,0,10*ROW('Water Data'!I121))),'Data Summary'!CI127="Yes"),OFFSET('Water Data'!$I$6,0,10*ROW('Water Data'!I121)),NA())</f>
        <v>#N/A</v>
      </c>
      <c r="U127" s="525" t="e">
        <f ca="1">+IF(AND(ISNUMBER(OFFSET('Water Data'!$I$9,0,10*ROW('Water Data'!I121))),'Data Summary'!CJ127="Yes"),OFFSET('Water Data'!$I$9,0,10*ROW('Water Data'!I121)),NA())</f>
        <v>#N/A</v>
      </c>
      <c r="V127" s="526" t="e">
        <f ca="1">+IF(AND(ISNUMBER(OFFSET('Sanitation Data'!$D$4,0,10*ROW('Sanitation Data'!D121))),'Data Summary'!CK127="Yes"),100-OFFSET('Sanitation Data'!$D$4,0,10*ROW('Sanitation Data'!D121)),NA())</f>
        <v>#N/A</v>
      </c>
      <c r="W127" s="526" t="e">
        <f ca="1">+IF(AND(ISNUMBER(OFFSET('Sanitation Data'!$D$6,0,10*ROW('Sanitation Data'!D121))),'Data Summary'!CL127="Yes"),OFFSET('Sanitation Data'!$D$6,0,10*ROW('Sanitation Data'!D121)),NA())</f>
        <v>#N/A</v>
      </c>
      <c r="X127" s="526" t="e">
        <f ca="1">+IF(AND(ISNUMBER(OFFSET('Sanitation Data'!$D$10,0,10*ROW('Sanitation Data'!D121))),'Data Summary'!CM127="Yes"),OFFSET('Sanitation Data'!$D$10,0,10*ROW('Sanitation Data'!D121)),NA())</f>
        <v>#N/A</v>
      </c>
      <c r="Y127" s="526" t="e">
        <f ca="1">+IF(AND(ISNUMBER(OFFSET('Sanitation Data'!$D$11,0,10*ROW('Sanitation Data'!D121))),'Data Summary'!CN127="Yes"),OFFSET('Sanitation Data'!$D$11,0,10*ROW('Sanitation Data'!D121)),NA())</f>
        <v>#N/A</v>
      </c>
      <c r="Z127" s="526" t="e">
        <f ca="1">+IF(AND(ISNUMBER(OFFSET('Sanitation Data'!$D$12,0,10*ROW('Sanitation Data'!D121))),'Data Summary'!CO127="Yes"),OFFSET('Sanitation Data'!$D$12,0,10*ROW('Sanitation Data'!D121)),NA())</f>
        <v>#N/A</v>
      </c>
      <c r="AA127" s="526" t="e">
        <f ca="1">+IF(AND(ISNUMBER(OFFSET('Sanitation Data'!$E$4,0,10*ROW('Sanitation Data'!E121))),'Data Summary'!CP127="Yes"),100-OFFSET('Sanitation Data'!$E$4,0,10*ROW('Sanitation Data'!E121)),NA())</f>
        <v>#N/A</v>
      </c>
      <c r="AB127" s="526" t="e">
        <f ca="1">+IF(AND(ISNUMBER(OFFSET('Sanitation Data'!$E$6,0,10*ROW('Sanitation Data'!E121))),'Data Summary'!CQ127="Yes"),OFFSET('Sanitation Data'!$E$6,0,10*ROW('Sanitation Data'!E121)),NA())</f>
        <v>#N/A</v>
      </c>
      <c r="AC127" s="526" t="e">
        <f ca="1">+IF(AND(ISNUMBER(OFFSET('Sanitation Data'!$E$10,0,10*ROW('Sanitation Data'!E121))),'Data Summary'!CR127="Yes"),OFFSET('Sanitation Data'!$E$10,0,10*ROW('Sanitation Data'!E121)),NA())</f>
        <v>#N/A</v>
      </c>
      <c r="AD127" s="526" t="e">
        <f ca="1">+IF(AND(ISNUMBER(OFFSET('Sanitation Data'!$E$11,0,10*ROW('Sanitation Data'!E121))),'Data Summary'!CS127="Yes"),OFFSET('Sanitation Data'!$E$11,0,10*ROW('Sanitation Data'!E121)),NA())</f>
        <v>#N/A</v>
      </c>
      <c r="AE127" s="526" t="e">
        <f ca="1">+IF(AND(ISNUMBER(OFFSET('Sanitation Data'!$E$12,0,10*ROW('Sanitation Data'!E121))),'Data Summary'!CT127="Yes"),OFFSET('Sanitation Data'!$E$12,0,10*ROW('Sanitation Data'!E121)),NA())</f>
        <v>#N/A</v>
      </c>
      <c r="AF127" s="526" t="e">
        <f ca="1">+IF(AND(ISNUMBER(OFFSET('Sanitation Data'!$F$4,0,10*ROW('Sanitation Data'!F121))),'Data Summary'!CU127="Yes"),100-OFFSET('Sanitation Data'!$F$4,0,10*ROW('Sanitation Data'!F121)),NA())</f>
        <v>#N/A</v>
      </c>
      <c r="AG127" s="526" t="e">
        <f ca="1">+IF(AND(ISNUMBER(OFFSET('Sanitation Data'!$F$6,0,10*ROW('Sanitation Data'!F121))),'Data Summary'!CV127="Yes"),OFFSET('Sanitation Data'!$F$6,0,10*ROW('Sanitation Data'!F121)),NA())</f>
        <v>#N/A</v>
      </c>
      <c r="AH127" s="526" t="e">
        <f ca="1">+IF(AND(ISNUMBER(OFFSET('Sanitation Data'!$F$10,0,10*ROW('Sanitation Data'!F121))),'Data Summary'!CW127="Yes"),OFFSET('Sanitation Data'!$F$10,0,10*ROW('Sanitation Data'!F121)),NA())</f>
        <v>#N/A</v>
      </c>
      <c r="AI127" s="526" t="e">
        <f ca="1">+IF(AND(ISNUMBER(OFFSET('Sanitation Data'!$F$11,0,10*ROW('Sanitation Data'!F121))),'Data Summary'!CX127="Yes"),OFFSET('Sanitation Data'!$F$11,0,10*ROW('Sanitation Data'!F121)),NA())</f>
        <v>#N/A</v>
      </c>
      <c r="AJ127" s="526" t="e">
        <f ca="1">+IF(AND(ISNUMBER(OFFSET('Sanitation Data'!$F$12,0,10*ROW('Sanitation Data'!F121))),'Data Summary'!CY127="Yes"),OFFSET('Sanitation Data'!$F$12,0,10*ROW('Sanitation Data'!F121)),NA())</f>
        <v>#N/A</v>
      </c>
      <c r="AK127" s="526" t="e">
        <f ca="1">+IF(AND(ISNUMBER(OFFSET('Sanitation Data'!$G$4,0,10*ROW('Sanitation Data'!G121))),'Data Summary'!CZ127="Yes"),100-OFFSET('Sanitation Data'!$G$4,0,10*ROW('Sanitation Data'!G121)),NA())</f>
        <v>#N/A</v>
      </c>
      <c r="AL127" s="526" t="e">
        <f ca="1">+IF(AND(ISNUMBER(OFFSET('Sanitation Data'!$G$6,0,10*ROW('Sanitation Data'!G121))),'Data Summary'!DA127="Yes"),OFFSET('Sanitation Data'!$G$6,0,10*ROW('Sanitation Data'!G121)),NA())</f>
        <v>#N/A</v>
      </c>
      <c r="AM127" s="526" t="e">
        <f ca="1">+IF(AND(ISNUMBER(OFFSET('Sanitation Data'!$G$10,0,10*ROW('Sanitation Data'!G121))),'Data Summary'!DB127="Yes"),OFFSET('Sanitation Data'!$G$10,0,10*ROW('Sanitation Data'!G121)),NA())</f>
        <v>#N/A</v>
      </c>
      <c r="AN127" s="526" t="e">
        <f ca="1">+IF(AND(ISNUMBER(OFFSET('Sanitation Data'!$G$11,0,10*ROW('Sanitation Data'!G121))),'Data Summary'!DC127="Yes"),OFFSET('Sanitation Data'!$G$11,0,10*ROW('Sanitation Data'!G121)),NA())</f>
        <v>#N/A</v>
      </c>
      <c r="AO127" s="526" t="e">
        <f ca="1">+IF(AND(ISNUMBER(OFFSET('Sanitation Data'!$G$12,0,10*ROW('Sanitation Data'!G121))),'Data Summary'!DD127="Yes"),OFFSET('Sanitation Data'!$G$12,0,10*ROW('Sanitation Data'!G121)),NA())</f>
        <v>#N/A</v>
      </c>
      <c r="AP127" s="526" t="e">
        <f ca="1">+IF(AND(ISNUMBER(OFFSET('Sanitation Data'!$H$4,0,10*ROW('Sanitation Data'!H121))),'Data Summary'!DE127="Yes"),100-OFFSET('Sanitation Data'!$H$4,0,10*ROW('Sanitation Data'!H121)),NA())</f>
        <v>#N/A</v>
      </c>
      <c r="AQ127" s="526" t="e">
        <f ca="1">+IF(AND(ISNUMBER(OFFSET('Sanitation Data'!$H$6,0,10*ROW('Sanitation Data'!H121))),'Data Summary'!DF127="Yes"),OFFSET('Sanitation Data'!$H$6,0,10*ROW('Sanitation Data'!H121)),NA())</f>
        <v>#N/A</v>
      </c>
      <c r="AR127" s="526" t="e">
        <f ca="1">+IF(AND(ISNUMBER(OFFSET('Sanitation Data'!$H$10,0,10*ROW('Sanitation Data'!H121))),'Data Summary'!DG127="Yes"),OFFSET('Sanitation Data'!$H$10,0,10*ROW('Sanitation Data'!H121)),NA())</f>
        <v>#N/A</v>
      </c>
      <c r="AS127" s="526" t="e">
        <f ca="1">+IF(AND(ISNUMBER(OFFSET('Sanitation Data'!$H$11,0,10*ROW('Sanitation Data'!H121))),'Data Summary'!DH127="Yes"),OFFSET('Sanitation Data'!$H$11,0,10*ROW('Sanitation Data'!H121)),NA())</f>
        <v>#N/A</v>
      </c>
      <c r="AT127" s="526" t="e">
        <f ca="1">+IF(AND(ISNUMBER(OFFSET('Sanitation Data'!$H$12,0,10*ROW('Sanitation Data'!H121))),'Data Summary'!DI127="Yes"),OFFSET('Sanitation Data'!$H$12,0,10*ROW('Sanitation Data'!H121)),NA())</f>
        <v>#N/A</v>
      </c>
      <c r="AU127" s="526" t="e">
        <f ca="1">+IF(AND(ISNUMBER(OFFSET('Sanitation Data'!$I$4,0,10*ROW('Sanitation Data'!I121))),'Data Summary'!DJ127="Yes"),100-OFFSET('Sanitation Data'!$I$4,0,10*ROW('Sanitation Data'!I121)),NA())</f>
        <v>#N/A</v>
      </c>
      <c r="AV127" s="526" t="e">
        <f ca="1">+IF(AND(ISNUMBER(OFFSET('Sanitation Data'!$I$6,0,10*ROW('Sanitation Data'!I121))),'Data Summary'!DK127="Yes"),OFFSET('Sanitation Data'!$I$6,0,10*ROW('Sanitation Data'!I121)),NA())</f>
        <v>#N/A</v>
      </c>
      <c r="AW127" s="526" t="e">
        <f ca="1">+IF(AND(ISNUMBER(OFFSET('Sanitation Data'!$I$10,0,10*ROW('Sanitation Data'!I121))),'Data Summary'!DL127="Yes"),OFFSET('Sanitation Data'!$I$10,0,10*ROW('Sanitation Data'!I121)),NA())</f>
        <v>#N/A</v>
      </c>
      <c r="AX127" s="526" t="e">
        <f ca="1">+IF(AND(ISNUMBER(OFFSET('Sanitation Data'!$I$11,0,10*ROW('Sanitation Data'!I121))),'Data Summary'!DM127="Yes"),OFFSET('Sanitation Data'!$I$11,0,10*ROW('Sanitation Data'!I121)),NA())</f>
        <v>#N/A</v>
      </c>
      <c r="AY127" s="526" t="e">
        <f ca="1">+IF(AND(ISNUMBER(OFFSET('Sanitation Data'!$I$12,0,10*ROW('Sanitation Data'!I121))),'Data Summary'!DN127="Yes"),OFFSET('Sanitation Data'!$I$12,0,10*ROW('Sanitation Data'!I121)),NA())</f>
        <v>#N/A</v>
      </c>
      <c r="AZ127" s="527" t="e">
        <f ca="1">+IF(AND(ISNUMBER(OFFSET('Hygiene Data'!$D$5,0,10*ROW('Hygiene Data'!D121))),'Data Summary'!DO127="Yes"),OFFSET('Hygiene Data'!$D$5,0,10*ROW('Hygiene Data'!D121)),NA())</f>
        <v>#N/A</v>
      </c>
      <c r="BA127" s="527" t="e">
        <f ca="1">+IF(AND(ISNUMBER(OFFSET('Hygiene Data'!$D$7,0,10*ROW('Hygiene Data'!D121))),'Data Summary'!DP127="Yes"),OFFSET('Hygiene Data'!$D$7,0,10*ROW('Hygiene Data'!D121)),NA())</f>
        <v>#N/A</v>
      </c>
      <c r="BB127" s="527" t="e">
        <f ca="1">+IF(AND(ISNUMBER(OFFSET('Hygiene Data'!$D$9,0,10*ROW('Hygiene Data'!D121))),'Data Summary'!DQ127="Yes"),OFFSET('Hygiene Data'!$D$9,0,10*ROW('Hygiene Data'!D121)),NA())</f>
        <v>#N/A</v>
      </c>
      <c r="BC127" s="527" t="e">
        <f ca="1">+IF(AND(ISNUMBER(OFFSET('Hygiene Data'!$E$5,0,10*ROW('Hygiene Data'!E121))),'Data Summary'!DR127="Yes"),OFFSET('Hygiene Data'!$E$5,0,10*ROW('Hygiene Data'!E121)),NA())</f>
        <v>#N/A</v>
      </c>
      <c r="BD127" s="527" t="e">
        <f ca="1">+IF(AND(ISNUMBER(OFFSET('Hygiene Data'!$E$7,0,10*ROW('Hygiene Data'!E121))),'Data Summary'!DS127="Yes"),OFFSET('Hygiene Data'!$E$7,0,10*ROW('Hygiene Data'!E121)),NA())</f>
        <v>#N/A</v>
      </c>
      <c r="BE127" s="527" t="e">
        <f ca="1">+IF(AND(ISNUMBER(OFFSET('Hygiene Data'!$E$9,0,10*ROW('Hygiene Data'!E121))),'Data Summary'!DT127="Yes"),OFFSET('Hygiene Data'!$E$9,0,10*ROW('Hygiene Data'!E121)),NA())</f>
        <v>#N/A</v>
      </c>
      <c r="BF127" s="527" t="e">
        <f ca="1">+IF(AND(ISNUMBER(OFFSET('Hygiene Data'!$F$5,0,10*ROW('Hygiene Data'!F121))),'Data Summary'!DU127="Yes"),OFFSET('Hygiene Data'!$F$5,0,10*ROW('Hygiene Data'!F121)),NA())</f>
        <v>#N/A</v>
      </c>
      <c r="BG127" s="527" t="e">
        <f ca="1">+IF(AND(ISNUMBER(OFFSET('Hygiene Data'!$F$7,0,10*ROW('Hygiene Data'!F121))),'Data Summary'!DV127="Yes"),OFFSET('Hygiene Data'!$F$7,0,10*ROW('Hygiene Data'!F121)),NA())</f>
        <v>#N/A</v>
      </c>
      <c r="BH127" s="527" t="e">
        <f ca="1">+IF(AND(ISNUMBER(OFFSET('Hygiene Data'!$F$9,0,10*ROW('Hygiene Data'!F121))),'Data Summary'!DW127="Yes"),OFFSET('Hygiene Data'!$F$9,0,10*ROW('Hygiene Data'!F121)),NA())</f>
        <v>#N/A</v>
      </c>
      <c r="BI127" s="527" t="e">
        <f ca="1">+IF(AND(ISNUMBER(OFFSET('Hygiene Data'!$G$5,0,10*ROW('Hygiene Data'!G121))),'Data Summary'!DX127="Yes"),OFFSET('Hygiene Data'!$G$5,0,10*ROW('Hygiene Data'!G121)),NA())</f>
        <v>#N/A</v>
      </c>
      <c r="BJ127" s="527" t="e">
        <f ca="1">+IF(AND(ISNUMBER(OFFSET('Hygiene Data'!$G$7,0,10*ROW('Hygiene Data'!G121))),'Data Summary'!DY127="Yes"),OFFSET('Hygiene Data'!$G$7,0,10*ROW('Hygiene Data'!G121)),NA())</f>
        <v>#N/A</v>
      </c>
      <c r="BK127" s="527" t="e">
        <f ca="1">+IF(AND(ISNUMBER(OFFSET('Hygiene Data'!$G$9,0,10*ROW('Hygiene Data'!G121))),'Data Summary'!DZ127="Yes"),OFFSET('Hygiene Data'!$G$9,0,10*ROW('Hygiene Data'!G121)),NA())</f>
        <v>#N/A</v>
      </c>
      <c r="BL127" s="527" t="e">
        <f ca="1">+IF(AND(ISNUMBER(OFFSET('Hygiene Data'!$H$5,0,10*ROW('Hygiene Data'!H121))),'Data Summary'!EA127="Yes"),OFFSET('Hygiene Data'!$H$5,0,10*ROW('Hygiene Data'!H121)),NA())</f>
        <v>#N/A</v>
      </c>
      <c r="BM127" s="527" t="e">
        <f ca="1">+IF(AND(ISNUMBER(OFFSET('Hygiene Data'!$H$7,0,10*ROW('Hygiene Data'!H121))),'Data Summary'!EB127="Yes"),OFFSET('Hygiene Data'!$H$7,0,10*ROW('Hygiene Data'!H121)),NA())</f>
        <v>#N/A</v>
      </c>
      <c r="BN127" s="527" t="e">
        <f ca="1">+IF(AND(ISNUMBER(OFFSET('Hygiene Data'!$H$9,0,10*ROW('Hygiene Data'!H121))),'Data Summary'!EC127="Yes"),OFFSET('Hygiene Data'!$H$9,0,10*ROW('Hygiene Data'!H121)),NA())</f>
        <v>#N/A</v>
      </c>
      <c r="BO127" s="527" t="e">
        <f ca="1">+IF(AND(ISNUMBER(OFFSET('Hygiene Data'!$I$5,0,10*ROW('Hygiene Data'!I121))),'Data Summary'!ED127="Yes"),OFFSET('Hygiene Data'!$I$5,0,10*ROW('Hygiene Data'!I121)),NA())</f>
        <v>#N/A</v>
      </c>
      <c r="BP127" s="527" t="e">
        <f ca="1">+IF(AND(ISNUMBER(OFFSET('Hygiene Data'!$I$7,0,10*ROW('Hygiene Data'!I121))),'Data Summary'!EE127="Yes"),OFFSET('Hygiene Data'!$I$7,0,10*ROW('Hygiene Data'!I121)),NA())</f>
        <v>#N/A</v>
      </c>
      <c r="BQ127" s="527" t="e">
        <f ca="1">+IF(AND(ISNUMBER(OFFSET('Hygiene Data'!$I$9,0,10*ROW('Hygiene Data'!I121))),'Data Summary'!EF127="Yes"),OFFSET('Hygiene Data'!$I$9,0,10*ROW('Hygiene Data'!I121)),NA())</f>
        <v>#N/A</v>
      </c>
    </row>
    <row r="128" spans="1:69" x14ac:dyDescent="0.25">
      <c r="A128" s="523" t="e">
        <f ca="1">+RIGHT('Data Summary'!A128,LEN('Data Summary'!A128)-9)</f>
        <v>#VALUE!</v>
      </c>
      <c r="B128" s="497" t="str">
        <f ca="1">+IF(ISTEXT('Data Summary'!B128),'Data Summary'!B128,"")</f>
        <v/>
      </c>
      <c r="C128" s="524" t="e">
        <f ca="1">+VALUE('Data Summary'!C128)</f>
        <v>#VALUE!</v>
      </c>
      <c r="D128" s="525" t="e">
        <f ca="1">+IF(AND(ISNUMBER(OFFSET('Water Data'!$D$4,0,10*ROW('Water Data'!D122))),'Data Summary'!BS128="Yes"),100-OFFSET('Water Data'!$D$4,0,10*ROW('Water Data'!D122)),NA())</f>
        <v>#N/A</v>
      </c>
      <c r="E128" s="525" t="e">
        <f ca="1">+IF(AND(ISNUMBER(OFFSET('Water Data'!$D$6,0,10*ROW('Water Data'!D122))),'Data Summary'!BT128="Yes"),OFFSET('Water Data'!$D$6,0,10*ROW('Water Data'!D122)),NA())</f>
        <v>#N/A</v>
      </c>
      <c r="F128" s="525" t="e">
        <f ca="1">+IF(AND(ISNUMBER(OFFSET('Water Data'!$D$9,0,10*ROW('Water Data'!D122))),'Data Summary'!BU128="Yes"),OFFSET('Water Data'!$D$9,0,10*ROW('Water Data'!D122)),NA())</f>
        <v>#N/A</v>
      </c>
      <c r="G128" s="525" t="e">
        <f ca="1">+IF(AND(ISNUMBER(OFFSET('Water Data'!$E$4,0,10*ROW('Water Data'!E122))),'Data Summary'!BV128="Yes"),100-OFFSET('Water Data'!$E$4,0,10*ROW('Water Data'!E122)),NA())</f>
        <v>#N/A</v>
      </c>
      <c r="H128" s="525" t="e">
        <f ca="1">+IF(AND(ISNUMBER(OFFSET('Water Data'!$E$6,0,10*ROW('Water Data'!E122))),'Data Summary'!BW128="Yes"),OFFSET('Water Data'!$E$6,0,10*ROW('Water Data'!E122)),NA())</f>
        <v>#N/A</v>
      </c>
      <c r="I128" s="525" t="e">
        <f ca="1">+IF(AND(ISNUMBER(OFFSET('Water Data'!$E$9,0,10*ROW('Water Data'!E122))),'Data Summary'!BX128="Yes"),OFFSET('Water Data'!$E$9,0,10*ROW('Water Data'!E122)),NA())</f>
        <v>#N/A</v>
      </c>
      <c r="J128" s="525" t="e">
        <f ca="1">+IF(AND(ISNUMBER(OFFSET('Water Data'!$F$4,0,10*ROW('Water Data'!F122))),'Data Summary'!BY128="Yes"),100-OFFSET('Water Data'!$F$4,0,10*ROW('Water Data'!F122)),NA())</f>
        <v>#N/A</v>
      </c>
      <c r="K128" s="525" t="e">
        <f ca="1">+IF(AND(ISNUMBER(OFFSET('Water Data'!$F$6,0,10*ROW('Water Data'!F122))),'Data Summary'!BZ128="Yes"),OFFSET('Water Data'!$F$6,0,10*ROW('Water Data'!F122)),NA())</f>
        <v>#N/A</v>
      </c>
      <c r="L128" s="525" t="e">
        <f ca="1">+IF(AND(ISNUMBER(OFFSET('Water Data'!$F$9,0,10*ROW('Water Data'!F122))),'Data Summary'!CA128="Yes"),OFFSET('Water Data'!$F$9,0,10*ROW('Water Data'!F122)),NA())</f>
        <v>#N/A</v>
      </c>
      <c r="M128" s="525" t="e">
        <f ca="1">+IF(AND(ISNUMBER(OFFSET('Water Data'!$G$4,0,10*ROW('Water Data'!G122))),'Data Summary'!CB128="Yes"),100-OFFSET('Water Data'!$G$4,0,10*ROW('Water Data'!G122)),NA())</f>
        <v>#N/A</v>
      </c>
      <c r="N128" s="525" t="e">
        <f ca="1">+IF(AND(ISNUMBER(OFFSET('Water Data'!$G$6,0,10*ROW('Water Data'!G122))),'Data Summary'!CC128="Yes"),OFFSET('Water Data'!$G$6,0,10*ROW('Water Data'!G122)),NA())</f>
        <v>#N/A</v>
      </c>
      <c r="O128" s="525" t="e">
        <f ca="1">+IF(AND(ISNUMBER(OFFSET('Water Data'!$G$9,0,10*ROW('Water Data'!G122))),'Data Summary'!CD128="Yes"),OFFSET('Water Data'!$G$9,0,10*ROW('Water Data'!G122)),NA())</f>
        <v>#N/A</v>
      </c>
      <c r="P128" s="525" t="e">
        <f ca="1">+IF(AND(ISNUMBER(OFFSET('Water Data'!$H$4,0,10*ROW('Water Data'!H122))),'Data Summary'!CE128="Yes"),100-OFFSET('Water Data'!$H$4,0,10*ROW('Water Data'!H122)),NA())</f>
        <v>#N/A</v>
      </c>
      <c r="Q128" s="525" t="e">
        <f ca="1">+IF(AND(ISNUMBER(OFFSET('Water Data'!$H$6,0,10*ROW('Water Data'!H122))),'Data Summary'!CF128="Yes"),OFFSET('Water Data'!$H$6,0,10*ROW('Water Data'!H122)),NA())</f>
        <v>#N/A</v>
      </c>
      <c r="R128" s="525" t="e">
        <f ca="1">+IF(AND(ISNUMBER(OFFSET('Water Data'!$H$9,0,10*ROW('Water Data'!H122))),'Data Summary'!CG128="Yes"),OFFSET('Water Data'!$H$9,0,10*ROW('Water Data'!H122)),NA())</f>
        <v>#N/A</v>
      </c>
      <c r="S128" s="525" t="e">
        <f ca="1">+IF(AND(ISNUMBER(OFFSET('Water Data'!$I$4,0,10*ROW('Water Data'!I122))),'Data Summary'!CH128="Yes"),100-OFFSET('Water Data'!$I$4,0,10*ROW('Water Data'!I122)),NA())</f>
        <v>#N/A</v>
      </c>
      <c r="T128" s="525" t="e">
        <f ca="1">+IF(AND(ISNUMBER(OFFSET('Water Data'!$I$6,0,10*ROW('Water Data'!I122))),'Data Summary'!CI128="Yes"),OFFSET('Water Data'!$I$6,0,10*ROW('Water Data'!I122)),NA())</f>
        <v>#N/A</v>
      </c>
      <c r="U128" s="525" t="e">
        <f ca="1">+IF(AND(ISNUMBER(OFFSET('Water Data'!$I$9,0,10*ROW('Water Data'!I122))),'Data Summary'!CJ128="Yes"),OFFSET('Water Data'!$I$9,0,10*ROW('Water Data'!I122)),NA())</f>
        <v>#N/A</v>
      </c>
      <c r="V128" s="526" t="e">
        <f ca="1">+IF(AND(ISNUMBER(OFFSET('Sanitation Data'!$D$4,0,10*ROW('Sanitation Data'!D122))),'Data Summary'!CK128="Yes"),100-OFFSET('Sanitation Data'!$D$4,0,10*ROW('Sanitation Data'!D122)),NA())</f>
        <v>#N/A</v>
      </c>
      <c r="W128" s="526" t="e">
        <f ca="1">+IF(AND(ISNUMBER(OFFSET('Sanitation Data'!$D$6,0,10*ROW('Sanitation Data'!D122))),'Data Summary'!CL128="Yes"),OFFSET('Sanitation Data'!$D$6,0,10*ROW('Sanitation Data'!D122)),NA())</f>
        <v>#N/A</v>
      </c>
      <c r="X128" s="526" t="e">
        <f ca="1">+IF(AND(ISNUMBER(OFFSET('Sanitation Data'!$D$10,0,10*ROW('Sanitation Data'!D122))),'Data Summary'!CM128="Yes"),OFFSET('Sanitation Data'!$D$10,0,10*ROW('Sanitation Data'!D122)),NA())</f>
        <v>#N/A</v>
      </c>
      <c r="Y128" s="526" t="e">
        <f ca="1">+IF(AND(ISNUMBER(OFFSET('Sanitation Data'!$D$11,0,10*ROW('Sanitation Data'!D122))),'Data Summary'!CN128="Yes"),OFFSET('Sanitation Data'!$D$11,0,10*ROW('Sanitation Data'!D122)),NA())</f>
        <v>#N/A</v>
      </c>
      <c r="Z128" s="526" t="e">
        <f ca="1">+IF(AND(ISNUMBER(OFFSET('Sanitation Data'!$D$12,0,10*ROW('Sanitation Data'!D122))),'Data Summary'!CO128="Yes"),OFFSET('Sanitation Data'!$D$12,0,10*ROW('Sanitation Data'!D122)),NA())</f>
        <v>#N/A</v>
      </c>
      <c r="AA128" s="526" t="e">
        <f ca="1">+IF(AND(ISNUMBER(OFFSET('Sanitation Data'!$E$4,0,10*ROW('Sanitation Data'!E122))),'Data Summary'!CP128="Yes"),100-OFFSET('Sanitation Data'!$E$4,0,10*ROW('Sanitation Data'!E122)),NA())</f>
        <v>#N/A</v>
      </c>
      <c r="AB128" s="526" t="e">
        <f ca="1">+IF(AND(ISNUMBER(OFFSET('Sanitation Data'!$E$6,0,10*ROW('Sanitation Data'!E122))),'Data Summary'!CQ128="Yes"),OFFSET('Sanitation Data'!$E$6,0,10*ROW('Sanitation Data'!E122)),NA())</f>
        <v>#N/A</v>
      </c>
      <c r="AC128" s="526" t="e">
        <f ca="1">+IF(AND(ISNUMBER(OFFSET('Sanitation Data'!$E$10,0,10*ROW('Sanitation Data'!E122))),'Data Summary'!CR128="Yes"),OFFSET('Sanitation Data'!$E$10,0,10*ROW('Sanitation Data'!E122)),NA())</f>
        <v>#N/A</v>
      </c>
      <c r="AD128" s="526" t="e">
        <f ca="1">+IF(AND(ISNUMBER(OFFSET('Sanitation Data'!$E$11,0,10*ROW('Sanitation Data'!E122))),'Data Summary'!CS128="Yes"),OFFSET('Sanitation Data'!$E$11,0,10*ROW('Sanitation Data'!E122)),NA())</f>
        <v>#N/A</v>
      </c>
      <c r="AE128" s="526" t="e">
        <f ca="1">+IF(AND(ISNUMBER(OFFSET('Sanitation Data'!$E$12,0,10*ROW('Sanitation Data'!E122))),'Data Summary'!CT128="Yes"),OFFSET('Sanitation Data'!$E$12,0,10*ROW('Sanitation Data'!E122)),NA())</f>
        <v>#N/A</v>
      </c>
      <c r="AF128" s="526" t="e">
        <f ca="1">+IF(AND(ISNUMBER(OFFSET('Sanitation Data'!$F$4,0,10*ROW('Sanitation Data'!F122))),'Data Summary'!CU128="Yes"),100-OFFSET('Sanitation Data'!$F$4,0,10*ROW('Sanitation Data'!F122)),NA())</f>
        <v>#N/A</v>
      </c>
      <c r="AG128" s="526" t="e">
        <f ca="1">+IF(AND(ISNUMBER(OFFSET('Sanitation Data'!$F$6,0,10*ROW('Sanitation Data'!F122))),'Data Summary'!CV128="Yes"),OFFSET('Sanitation Data'!$F$6,0,10*ROW('Sanitation Data'!F122)),NA())</f>
        <v>#N/A</v>
      </c>
      <c r="AH128" s="526" t="e">
        <f ca="1">+IF(AND(ISNUMBER(OFFSET('Sanitation Data'!$F$10,0,10*ROW('Sanitation Data'!F122))),'Data Summary'!CW128="Yes"),OFFSET('Sanitation Data'!$F$10,0,10*ROW('Sanitation Data'!F122)),NA())</f>
        <v>#N/A</v>
      </c>
      <c r="AI128" s="526" t="e">
        <f ca="1">+IF(AND(ISNUMBER(OFFSET('Sanitation Data'!$F$11,0,10*ROW('Sanitation Data'!F122))),'Data Summary'!CX128="Yes"),OFFSET('Sanitation Data'!$F$11,0,10*ROW('Sanitation Data'!F122)),NA())</f>
        <v>#N/A</v>
      </c>
      <c r="AJ128" s="526" t="e">
        <f ca="1">+IF(AND(ISNUMBER(OFFSET('Sanitation Data'!$F$12,0,10*ROW('Sanitation Data'!F122))),'Data Summary'!CY128="Yes"),OFFSET('Sanitation Data'!$F$12,0,10*ROW('Sanitation Data'!F122)),NA())</f>
        <v>#N/A</v>
      </c>
      <c r="AK128" s="526" t="e">
        <f ca="1">+IF(AND(ISNUMBER(OFFSET('Sanitation Data'!$G$4,0,10*ROW('Sanitation Data'!G122))),'Data Summary'!CZ128="Yes"),100-OFFSET('Sanitation Data'!$G$4,0,10*ROW('Sanitation Data'!G122)),NA())</f>
        <v>#N/A</v>
      </c>
      <c r="AL128" s="526" t="e">
        <f ca="1">+IF(AND(ISNUMBER(OFFSET('Sanitation Data'!$G$6,0,10*ROW('Sanitation Data'!G122))),'Data Summary'!DA128="Yes"),OFFSET('Sanitation Data'!$G$6,0,10*ROW('Sanitation Data'!G122)),NA())</f>
        <v>#N/A</v>
      </c>
      <c r="AM128" s="526" t="e">
        <f ca="1">+IF(AND(ISNUMBER(OFFSET('Sanitation Data'!$G$10,0,10*ROW('Sanitation Data'!G122))),'Data Summary'!DB128="Yes"),OFFSET('Sanitation Data'!$G$10,0,10*ROW('Sanitation Data'!G122)),NA())</f>
        <v>#N/A</v>
      </c>
      <c r="AN128" s="526" t="e">
        <f ca="1">+IF(AND(ISNUMBER(OFFSET('Sanitation Data'!$G$11,0,10*ROW('Sanitation Data'!G122))),'Data Summary'!DC128="Yes"),OFFSET('Sanitation Data'!$G$11,0,10*ROW('Sanitation Data'!G122)),NA())</f>
        <v>#N/A</v>
      </c>
      <c r="AO128" s="526" t="e">
        <f ca="1">+IF(AND(ISNUMBER(OFFSET('Sanitation Data'!$G$12,0,10*ROW('Sanitation Data'!G122))),'Data Summary'!DD128="Yes"),OFFSET('Sanitation Data'!$G$12,0,10*ROW('Sanitation Data'!G122)),NA())</f>
        <v>#N/A</v>
      </c>
      <c r="AP128" s="526" t="e">
        <f ca="1">+IF(AND(ISNUMBER(OFFSET('Sanitation Data'!$H$4,0,10*ROW('Sanitation Data'!H122))),'Data Summary'!DE128="Yes"),100-OFFSET('Sanitation Data'!$H$4,0,10*ROW('Sanitation Data'!H122)),NA())</f>
        <v>#N/A</v>
      </c>
      <c r="AQ128" s="526" t="e">
        <f ca="1">+IF(AND(ISNUMBER(OFFSET('Sanitation Data'!$H$6,0,10*ROW('Sanitation Data'!H122))),'Data Summary'!DF128="Yes"),OFFSET('Sanitation Data'!$H$6,0,10*ROW('Sanitation Data'!H122)),NA())</f>
        <v>#N/A</v>
      </c>
      <c r="AR128" s="526" t="e">
        <f ca="1">+IF(AND(ISNUMBER(OFFSET('Sanitation Data'!$H$10,0,10*ROW('Sanitation Data'!H122))),'Data Summary'!DG128="Yes"),OFFSET('Sanitation Data'!$H$10,0,10*ROW('Sanitation Data'!H122)),NA())</f>
        <v>#N/A</v>
      </c>
      <c r="AS128" s="526" t="e">
        <f ca="1">+IF(AND(ISNUMBER(OFFSET('Sanitation Data'!$H$11,0,10*ROW('Sanitation Data'!H122))),'Data Summary'!DH128="Yes"),OFFSET('Sanitation Data'!$H$11,0,10*ROW('Sanitation Data'!H122)),NA())</f>
        <v>#N/A</v>
      </c>
      <c r="AT128" s="526" t="e">
        <f ca="1">+IF(AND(ISNUMBER(OFFSET('Sanitation Data'!$H$12,0,10*ROW('Sanitation Data'!H122))),'Data Summary'!DI128="Yes"),OFFSET('Sanitation Data'!$H$12,0,10*ROW('Sanitation Data'!H122)),NA())</f>
        <v>#N/A</v>
      </c>
      <c r="AU128" s="526" t="e">
        <f ca="1">+IF(AND(ISNUMBER(OFFSET('Sanitation Data'!$I$4,0,10*ROW('Sanitation Data'!I122))),'Data Summary'!DJ128="Yes"),100-OFFSET('Sanitation Data'!$I$4,0,10*ROW('Sanitation Data'!I122)),NA())</f>
        <v>#N/A</v>
      </c>
      <c r="AV128" s="526" t="e">
        <f ca="1">+IF(AND(ISNUMBER(OFFSET('Sanitation Data'!$I$6,0,10*ROW('Sanitation Data'!I122))),'Data Summary'!DK128="Yes"),OFFSET('Sanitation Data'!$I$6,0,10*ROW('Sanitation Data'!I122)),NA())</f>
        <v>#N/A</v>
      </c>
      <c r="AW128" s="526" t="e">
        <f ca="1">+IF(AND(ISNUMBER(OFFSET('Sanitation Data'!$I$10,0,10*ROW('Sanitation Data'!I122))),'Data Summary'!DL128="Yes"),OFFSET('Sanitation Data'!$I$10,0,10*ROW('Sanitation Data'!I122)),NA())</f>
        <v>#N/A</v>
      </c>
      <c r="AX128" s="526" t="e">
        <f ca="1">+IF(AND(ISNUMBER(OFFSET('Sanitation Data'!$I$11,0,10*ROW('Sanitation Data'!I122))),'Data Summary'!DM128="Yes"),OFFSET('Sanitation Data'!$I$11,0,10*ROW('Sanitation Data'!I122)),NA())</f>
        <v>#N/A</v>
      </c>
      <c r="AY128" s="526" t="e">
        <f ca="1">+IF(AND(ISNUMBER(OFFSET('Sanitation Data'!$I$12,0,10*ROW('Sanitation Data'!I122))),'Data Summary'!DN128="Yes"),OFFSET('Sanitation Data'!$I$12,0,10*ROW('Sanitation Data'!I122)),NA())</f>
        <v>#N/A</v>
      </c>
      <c r="AZ128" s="527" t="e">
        <f ca="1">+IF(AND(ISNUMBER(OFFSET('Hygiene Data'!$D$5,0,10*ROW('Hygiene Data'!D122))),'Data Summary'!DO128="Yes"),OFFSET('Hygiene Data'!$D$5,0,10*ROW('Hygiene Data'!D122)),NA())</f>
        <v>#N/A</v>
      </c>
      <c r="BA128" s="527" t="e">
        <f ca="1">+IF(AND(ISNUMBER(OFFSET('Hygiene Data'!$D$7,0,10*ROW('Hygiene Data'!D122))),'Data Summary'!DP128="Yes"),OFFSET('Hygiene Data'!$D$7,0,10*ROW('Hygiene Data'!D122)),NA())</f>
        <v>#N/A</v>
      </c>
      <c r="BB128" s="527" t="e">
        <f ca="1">+IF(AND(ISNUMBER(OFFSET('Hygiene Data'!$D$9,0,10*ROW('Hygiene Data'!D122))),'Data Summary'!DQ128="Yes"),OFFSET('Hygiene Data'!$D$9,0,10*ROW('Hygiene Data'!D122)),NA())</f>
        <v>#N/A</v>
      </c>
      <c r="BC128" s="527" t="e">
        <f ca="1">+IF(AND(ISNUMBER(OFFSET('Hygiene Data'!$E$5,0,10*ROW('Hygiene Data'!E122))),'Data Summary'!DR128="Yes"),OFFSET('Hygiene Data'!$E$5,0,10*ROW('Hygiene Data'!E122)),NA())</f>
        <v>#N/A</v>
      </c>
      <c r="BD128" s="527" t="e">
        <f ca="1">+IF(AND(ISNUMBER(OFFSET('Hygiene Data'!$E$7,0,10*ROW('Hygiene Data'!E122))),'Data Summary'!DS128="Yes"),OFFSET('Hygiene Data'!$E$7,0,10*ROW('Hygiene Data'!E122)),NA())</f>
        <v>#N/A</v>
      </c>
      <c r="BE128" s="527" t="e">
        <f ca="1">+IF(AND(ISNUMBER(OFFSET('Hygiene Data'!$E$9,0,10*ROW('Hygiene Data'!E122))),'Data Summary'!DT128="Yes"),OFFSET('Hygiene Data'!$E$9,0,10*ROW('Hygiene Data'!E122)),NA())</f>
        <v>#N/A</v>
      </c>
      <c r="BF128" s="527" t="e">
        <f ca="1">+IF(AND(ISNUMBER(OFFSET('Hygiene Data'!$F$5,0,10*ROW('Hygiene Data'!F122))),'Data Summary'!DU128="Yes"),OFFSET('Hygiene Data'!$F$5,0,10*ROW('Hygiene Data'!F122)),NA())</f>
        <v>#N/A</v>
      </c>
      <c r="BG128" s="527" t="e">
        <f ca="1">+IF(AND(ISNUMBER(OFFSET('Hygiene Data'!$F$7,0,10*ROW('Hygiene Data'!F122))),'Data Summary'!DV128="Yes"),OFFSET('Hygiene Data'!$F$7,0,10*ROW('Hygiene Data'!F122)),NA())</f>
        <v>#N/A</v>
      </c>
      <c r="BH128" s="527" t="e">
        <f ca="1">+IF(AND(ISNUMBER(OFFSET('Hygiene Data'!$F$9,0,10*ROW('Hygiene Data'!F122))),'Data Summary'!DW128="Yes"),OFFSET('Hygiene Data'!$F$9,0,10*ROW('Hygiene Data'!F122)),NA())</f>
        <v>#N/A</v>
      </c>
      <c r="BI128" s="527" t="e">
        <f ca="1">+IF(AND(ISNUMBER(OFFSET('Hygiene Data'!$G$5,0,10*ROW('Hygiene Data'!G122))),'Data Summary'!DX128="Yes"),OFFSET('Hygiene Data'!$G$5,0,10*ROW('Hygiene Data'!G122)),NA())</f>
        <v>#N/A</v>
      </c>
      <c r="BJ128" s="527" t="e">
        <f ca="1">+IF(AND(ISNUMBER(OFFSET('Hygiene Data'!$G$7,0,10*ROW('Hygiene Data'!G122))),'Data Summary'!DY128="Yes"),OFFSET('Hygiene Data'!$G$7,0,10*ROW('Hygiene Data'!G122)),NA())</f>
        <v>#N/A</v>
      </c>
      <c r="BK128" s="527" t="e">
        <f ca="1">+IF(AND(ISNUMBER(OFFSET('Hygiene Data'!$G$9,0,10*ROW('Hygiene Data'!G122))),'Data Summary'!DZ128="Yes"),OFFSET('Hygiene Data'!$G$9,0,10*ROW('Hygiene Data'!G122)),NA())</f>
        <v>#N/A</v>
      </c>
      <c r="BL128" s="527" t="e">
        <f ca="1">+IF(AND(ISNUMBER(OFFSET('Hygiene Data'!$H$5,0,10*ROW('Hygiene Data'!H122))),'Data Summary'!EA128="Yes"),OFFSET('Hygiene Data'!$H$5,0,10*ROW('Hygiene Data'!H122)),NA())</f>
        <v>#N/A</v>
      </c>
      <c r="BM128" s="527" t="e">
        <f ca="1">+IF(AND(ISNUMBER(OFFSET('Hygiene Data'!$H$7,0,10*ROW('Hygiene Data'!H122))),'Data Summary'!EB128="Yes"),OFFSET('Hygiene Data'!$H$7,0,10*ROW('Hygiene Data'!H122)),NA())</f>
        <v>#N/A</v>
      </c>
      <c r="BN128" s="527" t="e">
        <f ca="1">+IF(AND(ISNUMBER(OFFSET('Hygiene Data'!$H$9,0,10*ROW('Hygiene Data'!H122))),'Data Summary'!EC128="Yes"),OFFSET('Hygiene Data'!$H$9,0,10*ROW('Hygiene Data'!H122)),NA())</f>
        <v>#N/A</v>
      </c>
      <c r="BO128" s="527" t="e">
        <f ca="1">+IF(AND(ISNUMBER(OFFSET('Hygiene Data'!$I$5,0,10*ROW('Hygiene Data'!I122))),'Data Summary'!ED128="Yes"),OFFSET('Hygiene Data'!$I$5,0,10*ROW('Hygiene Data'!I122)),NA())</f>
        <v>#N/A</v>
      </c>
      <c r="BP128" s="527" t="e">
        <f ca="1">+IF(AND(ISNUMBER(OFFSET('Hygiene Data'!$I$7,0,10*ROW('Hygiene Data'!I122))),'Data Summary'!EE128="Yes"),OFFSET('Hygiene Data'!$I$7,0,10*ROW('Hygiene Data'!I122)),NA())</f>
        <v>#N/A</v>
      </c>
      <c r="BQ128" s="527" t="e">
        <f ca="1">+IF(AND(ISNUMBER(OFFSET('Hygiene Data'!$I$9,0,10*ROW('Hygiene Data'!I122))),'Data Summary'!EF128="Yes"),OFFSET('Hygiene Data'!$I$9,0,10*ROW('Hygiene Data'!I122)),NA())</f>
        <v>#N/A</v>
      </c>
    </row>
    <row r="129" spans="1:69" x14ac:dyDescent="0.25">
      <c r="A129" s="523" t="e">
        <f ca="1">+RIGHT('Data Summary'!A129,LEN('Data Summary'!A129)-9)</f>
        <v>#VALUE!</v>
      </c>
      <c r="B129" s="497" t="str">
        <f ca="1">+IF(ISTEXT('Data Summary'!B129),'Data Summary'!B129,"")</f>
        <v/>
      </c>
      <c r="C129" s="524" t="e">
        <f ca="1">+VALUE('Data Summary'!C129)</f>
        <v>#VALUE!</v>
      </c>
      <c r="D129" s="525" t="e">
        <f ca="1">+IF(AND(ISNUMBER(OFFSET('Water Data'!$D$4,0,10*ROW('Water Data'!D123))),'Data Summary'!BS129="Yes"),100-OFFSET('Water Data'!$D$4,0,10*ROW('Water Data'!D123)),NA())</f>
        <v>#N/A</v>
      </c>
      <c r="E129" s="525" t="e">
        <f ca="1">+IF(AND(ISNUMBER(OFFSET('Water Data'!$D$6,0,10*ROW('Water Data'!D123))),'Data Summary'!BT129="Yes"),OFFSET('Water Data'!$D$6,0,10*ROW('Water Data'!D123)),NA())</f>
        <v>#N/A</v>
      </c>
      <c r="F129" s="525" t="e">
        <f ca="1">+IF(AND(ISNUMBER(OFFSET('Water Data'!$D$9,0,10*ROW('Water Data'!D123))),'Data Summary'!BU129="Yes"),OFFSET('Water Data'!$D$9,0,10*ROW('Water Data'!D123)),NA())</f>
        <v>#N/A</v>
      </c>
      <c r="G129" s="525" t="e">
        <f ca="1">+IF(AND(ISNUMBER(OFFSET('Water Data'!$E$4,0,10*ROW('Water Data'!E123))),'Data Summary'!BV129="Yes"),100-OFFSET('Water Data'!$E$4,0,10*ROW('Water Data'!E123)),NA())</f>
        <v>#N/A</v>
      </c>
      <c r="H129" s="525" t="e">
        <f ca="1">+IF(AND(ISNUMBER(OFFSET('Water Data'!$E$6,0,10*ROW('Water Data'!E123))),'Data Summary'!BW129="Yes"),OFFSET('Water Data'!$E$6,0,10*ROW('Water Data'!E123)),NA())</f>
        <v>#N/A</v>
      </c>
      <c r="I129" s="525" t="e">
        <f ca="1">+IF(AND(ISNUMBER(OFFSET('Water Data'!$E$9,0,10*ROW('Water Data'!E123))),'Data Summary'!BX129="Yes"),OFFSET('Water Data'!$E$9,0,10*ROW('Water Data'!E123)),NA())</f>
        <v>#N/A</v>
      </c>
      <c r="J129" s="525" t="e">
        <f ca="1">+IF(AND(ISNUMBER(OFFSET('Water Data'!$F$4,0,10*ROW('Water Data'!F123))),'Data Summary'!BY129="Yes"),100-OFFSET('Water Data'!$F$4,0,10*ROW('Water Data'!F123)),NA())</f>
        <v>#N/A</v>
      </c>
      <c r="K129" s="525" t="e">
        <f ca="1">+IF(AND(ISNUMBER(OFFSET('Water Data'!$F$6,0,10*ROW('Water Data'!F123))),'Data Summary'!BZ129="Yes"),OFFSET('Water Data'!$F$6,0,10*ROW('Water Data'!F123)),NA())</f>
        <v>#N/A</v>
      </c>
      <c r="L129" s="525" t="e">
        <f ca="1">+IF(AND(ISNUMBER(OFFSET('Water Data'!$F$9,0,10*ROW('Water Data'!F123))),'Data Summary'!CA129="Yes"),OFFSET('Water Data'!$F$9,0,10*ROW('Water Data'!F123)),NA())</f>
        <v>#N/A</v>
      </c>
      <c r="M129" s="525" t="e">
        <f ca="1">+IF(AND(ISNUMBER(OFFSET('Water Data'!$G$4,0,10*ROW('Water Data'!G123))),'Data Summary'!CB129="Yes"),100-OFFSET('Water Data'!$G$4,0,10*ROW('Water Data'!G123)),NA())</f>
        <v>#N/A</v>
      </c>
      <c r="N129" s="525" t="e">
        <f ca="1">+IF(AND(ISNUMBER(OFFSET('Water Data'!$G$6,0,10*ROW('Water Data'!G123))),'Data Summary'!CC129="Yes"),OFFSET('Water Data'!$G$6,0,10*ROW('Water Data'!G123)),NA())</f>
        <v>#N/A</v>
      </c>
      <c r="O129" s="525" t="e">
        <f ca="1">+IF(AND(ISNUMBER(OFFSET('Water Data'!$G$9,0,10*ROW('Water Data'!G123))),'Data Summary'!CD129="Yes"),OFFSET('Water Data'!$G$9,0,10*ROW('Water Data'!G123)),NA())</f>
        <v>#N/A</v>
      </c>
      <c r="P129" s="525" t="e">
        <f ca="1">+IF(AND(ISNUMBER(OFFSET('Water Data'!$H$4,0,10*ROW('Water Data'!H123))),'Data Summary'!CE129="Yes"),100-OFFSET('Water Data'!$H$4,0,10*ROW('Water Data'!H123)),NA())</f>
        <v>#N/A</v>
      </c>
      <c r="Q129" s="525" t="e">
        <f ca="1">+IF(AND(ISNUMBER(OFFSET('Water Data'!$H$6,0,10*ROW('Water Data'!H123))),'Data Summary'!CF129="Yes"),OFFSET('Water Data'!$H$6,0,10*ROW('Water Data'!H123)),NA())</f>
        <v>#N/A</v>
      </c>
      <c r="R129" s="525" t="e">
        <f ca="1">+IF(AND(ISNUMBER(OFFSET('Water Data'!$H$9,0,10*ROW('Water Data'!H123))),'Data Summary'!CG129="Yes"),OFFSET('Water Data'!$H$9,0,10*ROW('Water Data'!H123)),NA())</f>
        <v>#N/A</v>
      </c>
      <c r="S129" s="525" t="e">
        <f ca="1">+IF(AND(ISNUMBER(OFFSET('Water Data'!$I$4,0,10*ROW('Water Data'!I123))),'Data Summary'!CH129="Yes"),100-OFFSET('Water Data'!$I$4,0,10*ROW('Water Data'!I123)),NA())</f>
        <v>#N/A</v>
      </c>
      <c r="T129" s="525" t="e">
        <f ca="1">+IF(AND(ISNUMBER(OFFSET('Water Data'!$I$6,0,10*ROW('Water Data'!I123))),'Data Summary'!CI129="Yes"),OFFSET('Water Data'!$I$6,0,10*ROW('Water Data'!I123)),NA())</f>
        <v>#N/A</v>
      </c>
      <c r="U129" s="525" t="e">
        <f ca="1">+IF(AND(ISNUMBER(OFFSET('Water Data'!$I$9,0,10*ROW('Water Data'!I123))),'Data Summary'!CJ129="Yes"),OFFSET('Water Data'!$I$9,0,10*ROW('Water Data'!I123)),NA())</f>
        <v>#N/A</v>
      </c>
      <c r="V129" s="526" t="e">
        <f ca="1">+IF(AND(ISNUMBER(OFFSET('Sanitation Data'!$D$4,0,10*ROW('Sanitation Data'!D123))),'Data Summary'!CK129="Yes"),100-OFFSET('Sanitation Data'!$D$4,0,10*ROW('Sanitation Data'!D123)),NA())</f>
        <v>#N/A</v>
      </c>
      <c r="W129" s="526" t="e">
        <f ca="1">+IF(AND(ISNUMBER(OFFSET('Sanitation Data'!$D$6,0,10*ROW('Sanitation Data'!D123))),'Data Summary'!CL129="Yes"),OFFSET('Sanitation Data'!$D$6,0,10*ROW('Sanitation Data'!D123)),NA())</f>
        <v>#N/A</v>
      </c>
      <c r="X129" s="526" t="e">
        <f ca="1">+IF(AND(ISNUMBER(OFFSET('Sanitation Data'!$D$10,0,10*ROW('Sanitation Data'!D123))),'Data Summary'!CM129="Yes"),OFFSET('Sanitation Data'!$D$10,0,10*ROW('Sanitation Data'!D123)),NA())</f>
        <v>#N/A</v>
      </c>
      <c r="Y129" s="526" t="e">
        <f ca="1">+IF(AND(ISNUMBER(OFFSET('Sanitation Data'!$D$11,0,10*ROW('Sanitation Data'!D123))),'Data Summary'!CN129="Yes"),OFFSET('Sanitation Data'!$D$11,0,10*ROW('Sanitation Data'!D123)),NA())</f>
        <v>#N/A</v>
      </c>
      <c r="Z129" s="526" t="e">
        <f ca="1">+IF(AND(ISNUMBER(OFFSET('Sanitation Data'!$D$12,0,10*ROW('Sanitation Data'!D123))),'Data Summary'!CO129="Yes"),OFFSET('Sanitation Data'!$D$12,0,10*ROW('Sanitation Data'!D123)),NA())</f>
        <v>#N/A</v>
      </c>
      <c r="AA129" s="526" t="e">
        <f ca="1">+IF(AND(ISNUMBER(OFFSET('Sanitation Data'!$E$4,0,10*ROW('Sanitation Data'!E123))),'Data Summary'!CP129="Yes"),100-OFFSET('Sanitation Data'!$E$4,0,10*ROW('Sanitation Data'!E123)),NA())</f>
        <v>#N/A</v>
      </c>
      <c r="AB129" s="526" t="e">
        <f ca="1">+IF(AND(ISNUMBER(OFFSET('Sanitation Data'!$E$6,0,10*ROW('Sanitation Data'!E123))),'Data Summary'!CQ129="Yes"),OFFSET('Sanitation Data'!$E$6,0,10*ROW('Sanitation Data'!E123)),NA())</f>
        <v>#N/A</v>
      </c>
      <c r="AC129" s="526" t="e">
        <f ca="1">+IF(AND(ISNUMBER(OFFSET('Sanitation Data'!$E$10,0,10*ROW('Sanitation Data'!E123))),'Data Summary'!CR129="Yes"),OFFSET('Sanitation Data'!$E$10,0,10*ROW('Sanitation Data'!E123)),NA())</f>
        <v>#N/A</v>
      </c>
      <c r="AD129" s="526" t="e">
        <f ca="1">+IF(AND(ISNUMBER(OFFSET('Sanitation Data'!$E$11,0,10*ROW('Sanitation Data'!E123))),'Data Summary'!CS129="Yes"),OFFSET('Sanitation Data'!$E$11,0,10*ROW('Sanitation Data'!E123)),NA())</f>
        <v>#N/A</v>
      </c>
      <c r="AE129" s="526" t="e">
        <f ca="1">+IF(AND(ISNUMBER(OFFSET('Sanitation Data'!$E$12,0,10*ROW('Sanitation Data'!E123))),'Data Summary'!CT129="Yes"),OFFSET('Sanitation Data'!$E$12,0,10*ROW('Sanitation Data'!E123)),NA())</f>
        <v>#N/A</v>
      </c>
      <c r="AF129" s="526" t="e">
        <f ca="1">+IF(AND(ISNUMBER(OFFSET('Sanitation Data'!$F$4,0,10*ROW('Sanitation Data'!F123))),'Data Summary'!CU129="Yes"),100-OFFSET('Sanitation Data'!$F$4,0,10*ROW('Sanitation Data'!F123)),NA())</f>
        <v>#N/A</v>
      </c>
      <c r="AG129" s="526" t="e">
        <f ca="1">+IF(AND(ISNUMBER(OFFSET('Sanitation Data'!$F$6,0,10*ROW('Sanitation Data'!F123))),'Data Summary'!CV129="Yes"),OFFSET('Sanitation Data'!$F$6,0,10*ROW('Sanitation Data'!F123)),NA())</f>
        <v>#N/A</v>
      </c>
      <c r="AH129" s="526" t="e">
        <f ca="1">+IF(AND(ISNUMBER(OFFSET('Sanitation Data'!$F$10,0,10*ROW('Sanitation Data'!F123))),'Data Summary'!CW129="Yes"),OFFSET('Sanitation Data'!$F$10,0,10*ROW('Sanitation Data'!F123)),NA())</f>
        <v>#N/A</v>
      </c>
      <c r="AI129" s="526" t="e">
        <f ca="1">+IF(AND(ISNUMBER(OFFSET('Sanitation Data'!$F$11,0,10*ROW('Sanitation Data'!F123))),'Data Summary'!CX129="Yes"),OFFSET('Sanitation Data'!$F$11,0,10*ROW('Sanitation Data'!F123)),NA())</f>
        <v>#N/A</v>
      </c>
      <c r="AJ129" s="526" t="e">
        <f ca="1">+IF(AND(ISNUMBER(OFFSET('Sanitation Data'!$F$12,0,10*ROW('Sanitation Data'!F123))),'Data Summary'!CY129="Yes"),OFFSET('Sanitation Data'!$F$12,0,10*ROW('Sanitation Data'!F123)),NA())</f>
        <v>#N/A</v>
      </c>
      <c r="AK129" s="526" t="e">
        <f ca="1">+IF(AND(ISNUMBER(OFFSET('Sanitation Data'!$G$4,0,10*ROW('Sanitation Data'!G123))),'Data Summary'!CZ129="Yes"),100-OFFSET('Sanitation Data'!$G$4,0,10*ROW('Sanitation Data'!G123)),NA())</f>
        <v>#N/A</v>
      </c>
      <c r="AL129" s="526" t="e">
        <f ca="1">+IF(AND(ISNUMBER(OFFSET('Sanitation Data'!$G$6,0,10*ROW('Sanitation Data'!G123))),'Data Summary'!DA129="Yes"),OFFSET('Sanitation Data'!$G$6,0,10*ROW('Sanitation Data'!G123)),NA())</f>
        <v>#N/A</v>
      </c>
      <c r="AM129" s="526" t="e">
        <f ca="1">+IF(AND(ISNUMBER(OFFSET('Sanitation Data'!$G$10,0,10*ROW('Sanitation Data'!G123))),'Data Summary'!DB129="Yes"),OFFSET('Sanitation Data'!$G$10,0,10*ROW('Sanitation Data'!G123)),NA())</f>
        <v>#N/A</v>
      </c>
      <c r="AN129" s="526" t="e">
        <f ca="1">+IF(AND(ISNUMBER(OFFSET('Sanitation Data'!$G$11,0,10*ROW('Sanitation Data'!G123))),'Data Summary'!DC129="Yes"),OFFSET('Sanitation Data'!$G$11,0,10*ROW('Sanitation Data'!G123)),NA())</f>
        <v>#N/A</v>
      </c>
      <c r="AO129" s="526" t="e">
        <f ca="1">+IF(AND(ISNUMBER(OFFSET('Sanitation Data'!$G$12,0,10*ROW('Sanitation Data'!G123))),'Data Summary'!DD129="Yes"),OFFSET('Sanitation Data'!$G$12,0,10*ROW('Sanitation Data'!G123)),NA())</f>
        <v>#N/A</v>
      </c>
      <c r="AP129" s="526" t="e">
        <f ca="1">+IF(AND(ISNUMBER(OFFSET('Sanitation Data'!$H$4,0,10*ROW('Sanitation Data'!H123))),'Data Summary'!DE129="Yes"),100-OFFSET('Sanitation Data'!$H$4,0,10*ROW('Sanitation Data'!H123)),NA())</f>
        <v>#N/A</v>
      </c>
      <c r="AQ129" s="526" t="e">
        <f ca="1">+IF(AND(ISNUMBER(OFFSET('Sanitation Data'!$H$6,0,10*ROW('Sanitation Data'!H123))),'Data Summary'!DF129="Yes"),OFFSET('Sanitation Data'!$H$6,0,10*ROW('Sanitation Data'!H123)),NA())</f>
        <v>#N/A</v>
      </c>
      <c r="AR129" s="526" t="e">
        <f ca="1">+IF(AND(ISNUMBER(OFFSET('Sanitation Data'!$H$10,0,10*ROW('Sanitation Data'!H123))),'Data Summary'!DG129="Yes"),OFFSET('Sanitation Data'!$H$10,0,10*ROW('Sanitation Data'!H123)),NA())</f>
        <v>#N/A</v>
      </c>
      <c r="AS129" s="526" t="e">
        <f ca="1">+IF(AND(ISNUMBER(OFFSET('Sanitation Data'!$H$11,0,10*ROW('Sanitation Data'!H123))),'Data Summary'!DH129="Yes"),OFFSET('Sanitation Data'!$H$11,0,10*ROW('Sanitation Data'!H123)),NA())</f>
        <v>#N/A</v>
      </c>
      <c r="AT129" s="526" t="e">
        <f ca="1">+IF(AND(ISNUMBER(OFFSET('Sanitation Data'!$H$12,0,10*ROW('Sanitation Data'!H123))),'Data Summary'!DI129="Yes"),OFFSET('Sanitation Data'!$H$12,0,10*ROW('Sanitation Data'!H123)),NA())</f>
        <v>#N/A</v>
      </c>
      <c r="AU129" s="526" t="e">
        <f ca="1">+IF(AND(ISNUMBER(OFFSET('Sanitation Data'!$I$4,0,10*ROW('Sanitation Data'!I123))),'Data Summary'!DJ129="Yes"),100-OFFSET('Sanitation Data'!$I$4,0,10*ROW('Sanitation Data'!I123)),NA())</f>
        <v>#N/A</v>
      </c>
      <c r="AV129" s="526" t="e">
        <f ca="1">+IF(AND(ISNUMBER(OFFSET('Sanitation Data'!$I$6,0,10*ROW('Sanitation Data'!I123))),'Data Summary'!DK129="Yes"),OFFSET('Sanitation Data'!$I$6,0,10*ROW('Sanitation Data'!I123)),NA())</f>
        <v>#N/A</v>
      </c>
      <c r="AW129" s="526" t="e">
        <f ca="1">+IF(AND(ISNUMBER(OFFSET('Sanitation Data'!$I$10,0,10*ROW('Sanitation Data'!I123))),'Data Summary'!DL129="Yes"),OFFSET('Sanitation Data'!$I$10,0,10*ROW('Sanitation Data'!I123)),NA())</f>
        <v>#N/A</v>
      </c>
      <c r="AX129" s="526" t="e">
        <f ca="1">+IF(AND(ISNUMBER(OFFSET('Sanitation Data'!$I$11,0,10*ROW('Sanitation Data'!I123))),'Data Summary'!DM129="Yes"),OFFSET('Sanitation Data'!$I$11,0,10*ROW('Sanitation Data'!I123)),NA())</f>
        <v>#N/A</v>
      </c>
      <c r="AY129" s="526" t="e">
        <f ca="1">+IF(AND(ISNUMBER(OFFSET('Sanitation Data'!$I$12,0,10*ROW('Sanitation Data'!I123))),'Data Summary'!DN129="Yes"),OFFSET('Sanitation Data'!$I$12,0,10*ROW('Sanitation Data'!I123)),NA())</f>
        <v>#N/A</v>
      </c>
      <c r="AZ129" s="527" t="e">
        <f ca="1">+IF(AND(ISNUMBER(OFFSET('Hygiene Data'!$D$5,0,10*ROW('Hygiene Data'!D123))),'Data Summary'!DO129="Yes"),OFFSET('Hygiene Data'!$D$5,0,10*ROW('Hygiene Data'!D123)),NA())</f>
        <v>#N/A</v>
      </c>
      <c r="BA129" s="527" t="e">
        <f ca="1">+IF(AND(ISNUMBER(OFFSET('Hygiene Data'!$D$7,0,10*ROW('Hygiene Data'!D123))),'Data Summary'!DP129="Yes"),OFFSET('Hygiene Data'!$D$7,0,10*ROW('Hygiene Data'!D123)),NA())</f>
        <v>#N/A</v>
      </c>
      <c r="BB129" s="527" t="e">
        <f ca="1">+IF(AND(ISNUMBER(OFFSET('Hygiene Data'!$D$9,0,10*ROW('Hygiene Data'!D123))),'Data Summary'!DQ129="Yes"),OFFSET('Hygiene Data'!$D$9,0,10*ROW('Hygiene Data'!D123)),NA())</f>
        <v>#N/A</v>
      </c>
      <c r="BC129" s="527" t="e">
        <f ca="1">+IF(AND(ISNUMBER(OFFSET('Hygiene Data'!$E$5,0,10*ROW('Hygiene Data'!E123))),'Data Summary'!DR129="Yes"),OFFSET('Hygiene Data'!$E$5,0,10*ROW('Hygiene Data'!E123)),NA())</f>
        <v>#N/A</v>
      </c>
      <c r="BD129" s="527" t="e">
        <f ca="1">+IF(AND(ISNUMBER(OFFSET('Hygiene Data'!$E$7,0,10*ROW('Hygiene Data'!E123))),'Data Summary'!DS129="Yes"),OFFSET('Hygiene Data'!$E$7,0,10*ROW('Hygiene Data'!E123)),NA())</f>
        <v>#N/A</v>
      </c>
      <c r="BE129" s="527" t="e">
        <f ca="1">+IF(AND(ISNUMBER(OFFSET('Hygiene Data'!$E$9,0,10*ROW('Hygiene Data'!E123))),'Data Summary'!DT129="Yes"),OFFSET('Hygiene Data'!$E$9,0,10*ROW('Hygiene Data'!E123)),NA())</f>
        <v>#N/A</v>
      </c>
      <c r="BF129" s="527" t="e">
        <f ca="1">+IF(AND(ISNUMBER(OFFSET('Hygiene Data'!$F$5,0,10*ROW('Hygiene Data'!F123))),'Data Summary'!DU129="Yes"),OFFSET('Hygiene Data'!$F$5,0,10*ROW('Hygiene Data'!F123)),NA())</f>
        <v>#N/A</v>
      </c>
      <c r="BG129" s="527" t="e">
        <f ca="1">+IF(AND(ISNUMBER(OFFSET('Hygiene Data'!$F$7,0,10*ROW('Hygiene Data'!F123))),'Data Summary'!DV129="Yes"),OFFSET('Hygiene Data'!$F$7,0,10*ROW('Hygiene Data'!F123)),NA())</f>
        <v>#N/A</v>
      </c>
      <c r="BH129" s="527" t="e">
        <f ca="1">+IF(AND(ISNUMBER(OFFSET('Hygiene Data'!$F$9,0,10*ROW('Hygiene Data'!F123))),'Data Summary'!DW129="Yes"),OFFSET('Hygiene Data'!$F$9,0,10*ROW('Hygiene Data'!F123)),NA())</f>
        <v>#N/A</v>
      </c>
      <c r="BI129" s="527" t="e">
        <f ca="1">+IF(AND(ISNUMBER(OFFSET('Hygiene Data'!$G$5,0,10*ROW('Hygiene Data'!G123))),'Data Summary'!DX129="Yes"),OFFSET('Hygiene Data'!$G$5,0,10*ROW('Hygiene Data'!G123)),NA())</f>
        <v>#N/A</v>
      </c>
      <c r="BJ129" s="527" t="e">
        <f ca="1">+IF(AND(ISNUMBER(OFFSET('Hygiene Data'!$G$7,0,10*ROW('Hygiene Data'!G123))),'Data Summary'!DY129="Yes"),OFFSET('Hygiene Data'!$G$7,0,10*ROW('Hygiene Data'!G123)),NA())</f>
        <v>#N/A</v>
      </c>
      <c r="BK129" s="527" t="e">
        <f ca="1">+IF(AND(ISNUMBER(OFFSET('Hygiene Data'!$G$9,0,10*ROW('Hygiene Data'!G123))),'Data Summary'!DZ129="Yes"),OFFSET('Hygiene Data'!$G$9,0,10*ROW('Hygiene Data'!G123)),NA())</f>
        <v>#N/A</v>
      </c>
      <c r="BL129" s="527" t="e">
        <f ca="1">+IF(AND(ISNUMBER(OFFSET('Hygiene Data'!$H$5,0,10*ROW('Hygiene Data'!H123))),'Data Summary'!EA129="Yes"),OFFSET('Hygiene Data'!$H$5,0,10*ROW('Hygiene Data'!H123)),NA())</f>
        <v>#N/A</v>
      </c>
      <c r="BM129" s="527" t="e">
        <f ca="1">+IF(AND(ISNUMBER(OFFSET('Hygiene Data'!$H$7,0,10*ROW('Hygiene Data'!H123))),'Data Summary'!EB129="Yes"),OFFSET('Hygiene Data'!$H$7,0,10*ROW('Hygiene Data'!H123)),NA())</f>
        <v>#N/A</v>
      </c>
      <c r="BN129" s="527" t="e">
        <f ca="1">+IF(AND(ISNUMBER(OFFSET('Hygiene Data'!$H$9,0,10*ROW('Hygiene Data'!H123))),'Data Summary'!EC129="Yes"),OFFSET('Hygiene Data'!$H$9,0,10*ROW('Hygiene Data'!H123)),NA())</f>
        <v>#N/A</v>
      </c>
      <c r="BO129" s="527" t="e">
        <f ca="1">+IF(AND(ISNUMBER(OFFSET('Hygiene Data'!$I$5,0,10*ROW('Hygiene Data'!I123))),'Data Summary'!ED129="Yes"),OFFSET('Hygiene Data'!$I$5,0,10*ROW('Hygiene Data'!I123)),NA())</f>
        <v>#N/A</v>
      </c>
      <c r="BP129" s="527" t="e">
        <f ca="1">+IF(AND(ISNUMBER(OFFSET('Hygiene Data'!$I$7,0,10*ROW('Hygiene Data'!I123))),'Data Summary'!EE129="Yes"),OFFSET('Hygiene Data'!$I$7,0,10*ROW('Hygiene Data'!I123)),NA())</f>
        <v>#N/A</v>
      </c>
      <c r="BQ129" s="527" t="e">
        <f ca="1">+IF(AND(ISNUMBER(OFFSET('Hygiene Data'!$I$9,0,10*ROW('Hygiene Data'!I123))),'Data Summary'!EF129="Yes"),OFFSET('Hygiene Data'!$I$9,0,10*ROW('Hygiene Data'!I123)),NA())</f>
        <v>#N/A</v>
      </c>
    </row>
    <row r="130" spans="1:69" x14ac:dyDescent="0.25">
      <c r="A130" s="523" t="e">
        <f ca="1">+RIGHT('Data Summary'!A130,LEN('Data Summary'!A130)-9)</f>
        <v>#VALUE!</v>
      </c>
      <c r="B130" s="497" t="str">
        <f ca="1">+IF(ISTEXT('Data Summary'!B130),'Data Summary'!B130,"")</f>
        <v/>
      </c>
      <c r="C130" s="524" t="e">
        <f ca="1">+VALUE('Data Summary'!C130)</f>
        <v>#VALUE!</v>
      </c>
      <c r="D130" s="525" t="e">
        <f ca="1">+IF(AND(ISNUMBER(OFFSET('Water Data'!$D$4,0,10*ROW('Water Data'!D124))),'Data Summary'!BS130="Yes"),100-OFFSET('Water Data'!$D$4,0,10*ROW('Water Data'!D124)),NA())</f>
        <v>#N/A</v>
      </c>
      <c r="E130" s="525" t="e">
        <f ca="1">+IF(AND(ISNUMBER(OFFSET('Water Data'!$D$6,0,10*ROW('Water Data'!D124))),'Data Summary'!BT130="Yes"),OFFSET('Water Data'!$D$6,0,10*ROW('Water Data'!D124)),NA())</f>
        <v>#N/A</v>
      </c>
      <c r="F130" s="525" t="e">
        <f ca="1">+IF(AND(ISNUMBER(OFFSET('Water Data'!$D$9,0,10*ROW('Water Data'!D124))),'Data Summary'!BU130="Yes"),OFFSET('Water Data'!$D$9,0,10*ROW('Water Data'!D124)),NA())</f>
        <v>#N/A</v>
      </c>
      <c r="G130" s="525" t="e">
        <f ca="1">+IF(AND(ISNUMBER(OFFSET('Water Data'!$E$4,0,10*ROW('Water Data'!E124))),'Data Summary'!BV130="Yes"),100-OFFSET('Water Data'!$E$4,0,10*ROW('Water Data'!E124)),NA())</f>
        <v>#N/A</v>
      </c>
      <c r="H130" s="525" t="e">
        <f ca="1">+IF(AND(ISNUMBER(OFFSET('Water Data'!$E$6,0,10*ROW('Water Data'!E124))),'Data Summary'!BW130="Yes"),OFFSET('Water Data'!$E$6,0,10*ROW('Water Data'!E124)),NA())</f>
        <v>#N/A</v>
      </c>
      <c r="I130" s="525" t="e">
        <f ca="1">+IF(AND(ISNUMBER(OFFSET('Water Data'!$E$9,0,10*ROW('Water Data'!E124))),'Data Summary'!BX130="Yes"),OFFSET('Water Data'!$E$9,0,10*ROW('Water Data'!E124)),NA())</f>
        <v>#N/A</v>
      </c>
      <c r="J130" s="525" t="e">
        <f ca="1">+IF(AND(ISNUMBER(OFFSET('Water Data'!$F$4,0,10*ROW('Water Data'!F124))),'Data Summary'!BY130="Yes"),100-OFFSET('Water Data'!$F$4,0,10*ROW('Water Data'!F124)),NA())</f>
        <v>#N/A</v>
      </c>
      <c r="K130" s="525" t="e">
        <f ca="1">+IF(AND(ISNUMBER(OFFSET('Water Data'!$F$6,0,10*ROW('Water Data'!F124))),'Data Summary'!BZ130="Yes"),OFFSET('Water Data'!$F$6,0,10*ROW('Water Data'!F124)),NA())</f>
        <v>#N/A</v>
      </c>
      <c r="L130" s="525" t="e">
        <f ca="1">+IF(AND(ISNUMBER(OFFSET('Water Data'!$F$9,0,10*ROW('Water Data'!F124))),'Data Summary'!CA130="Yes"),OFFSET('Water Data'!$F$9,0,10*ROW('Water Data'!F124)),NA())</f>
        <v>#N/A</v>
      </c>
      <c r="M130" s="525" t="e">
        <f ca="1">+IF(AND(ISNUMBER(OFFSET('Water Data'!$G$4,0,10*ROW('Water Data'!G124))),'Data Summary'!CB130="Yes"),100-OFFSET('Water Data'!$G$4,0,10*ROW('Water Data'!G124)),NA())</f>
        <v>#N/A</v>
      </c>
      <c r="N130" s="525" t="e">
        <f ca="1">+IF(AND(ISNUMBER(OFFSET('Water Data'!$G$6,0,10*ROW('Water Data'!G124))),'Data Summary'!CC130="Yes"),OFFSET('Water Data'!$G$6,0,10*ROW('Water Data'!G124)),NA())</f>
        <v>#N/A</v>
      </c>
      <c r="O130" s="525" t="e">
        <f ca="1">+IF(AND(ISNUMBER(OFFSET('Water Data'!$G$9,0,10*ROW('Water Data'!G124))),'Data Summary'!CD130="Yes"),OFFSET('Water Data'!$G$9,0,10*ROW('Water Data'!G124)),NA())</f>
        <v>#N/A</v>
      </c>
      <c r="P130" s="525" t="e">
        <f ca="1">+IF(AND(ISNUMBER(OFFSET('Water Data'!$H$4,0,10*ROW('Water Data'!H124))),'Data Summary'!CE130="Yes"),100-OFFSET('Water Data'!$H$4,0,10*ROW('Water Data'!H124)),NA())</f>
        <v>#N/A</v>
      </c>
      <c r="Q130" s="525" t="e">
        <f ca="1">+IF(AND(ISNUMBER(OFFSET('Water Data'!$H$6,0,10*ROW('Water Data'!H124))),'Data Summary'!CF130="Yes"),OFFSET('Water Data'!$H$6,0,10*ROW('Water Data'!H124)),NA())</f>
        <v>#N/A</v>
      </c>
      <c r="R130" s="525" t="e">
        <f ca="1">+IF(AND(ISNUMBER(OFFSET('Water Data'!$H$9,0,10*ROW('Water Data'!H124))),'Data Summary'!CG130="Yes"),OFFSET('Water Data'!$H$9,0,10*ROW('Water Data'!H124)),NA())</f>
        <v>#N/A</v>
      </c>
      <c r="S130" s="525" t="e">
        <f ca="1">+IF(AND(ISNUMBER(OFFSET('Water Data'!$I$4,0,10*ROW('Water Data'!I124))),'Data Summary'!CH130="Yes"),100-OFFSET('Water Data'!$I$4,0,10*ROW('Water Data'!I124)),NA())</f>
        <v>#N/A</v>
      </c>
      <c r="T130" s="525" t="e">
        <f ca="1">+IF(AND(ISNUMBER(OFFSET('Water Data'!$I$6,0,10*ROW('Water Data'!I124))),'Data Summary'!CI130="Yes"),OFFSET('Water Data'!$I$6,0,10*ROW('Water Data'!I124)),NA())</f>
        <v>#N/A</v>
      </c>
      <c r="U130" s="525" t="e">
        <f ca="1">+IF(AND(ISNUMBER(OFFSET('Water Data'!$I$9,0,10*ROW('Water Data'!I124))),'Data Summary'!CJ130="Yes"),OFFSET('Water Data'!$I$9,0,10*ROW('Water Data'!I124)),NA())</f>
        <v>#N/A</v>
      </c>
      <c r="V130" s="526" t="e">
        <f ca="1">+IF(AND(ISNUMBER(OFFSET('Sanitation Data'!$D$4,0,10*ROW('Sanitation Data'!D124))),'Data Summary'!CK130="Yes"),100-OFFSET('Sanitation Data'!$D$4,0,10*ROW('Sanitation Data'!D124)),NA())</f>
        <v>#N/A</v>
      </c>
      <c r="W130" s="526" t="e">
        <f ca="1">+IF(AND(ISNUMBER(OFFSET('Sanitation Data'!$D$6,0,10*ROW('Sanitation Data'!D124))),'Data Summary'!CL130="Yes"),OFFSET('Sanitation Data'!$D$6,0,10*ROW('Sanitation Data'!D124)),NA())</f>
        <v>#N/A</v>
      </c>
      <c r="X130" s="526" t="e">
        <f ca="1">+IF(AND(ISNUMBER(OFFSET('Sanitation Data'!$D$10,0,10*ROW('Sanitation Data'!D124))),'Data Summary'!CM130="Yes"),OFFSET('Sanitation Data'!$D$10,0,10*ROW('Sanitation Data'!D124)),NA())</f>
        <v>#N/A</v>
      </c>
      <c r="Y130" s="526" t="e">
        <f ca="1">+IF(AND(ISNUMBER(OFFSET('Sanitation Data'!$D$11,0,10*ROW('Sanitation Data'!D124))),'Data Summary'!CN130="Yes"),OFFSET('Sanitation Data'!$D$11,0,10*ROW('Sanitation Data'!D124)),NA())</f>
        <v>#N/A</v>
      </c>
      <c r="Z130" s="526" t="e">
        <f ca="1">+IF(AND(ISNUMBER(OFFSET('Sanitation Data'!$D$12,0,10*ROW('Sanitation Data'!D124))),'Data Summary'!CO130="Yes"),OFFSET('Sanitation Data'!$D$12,0,10*ROW('Sanitation Data'!D124)),NA())</f>
        <v>#N/A</v>
      </c>
      <c r="AA130" s="526" t="e">
        <f ca="1">+IF(AND(ISNUMBER(OFFSET('Sanitation Data'!$E$4,0,10*ROW('Sanitation Data'!E124))),'Data Summary'!CP130="Yes"),100-OFFSET('Sanitation Data'!$E$4,0,10*ROW('Sanitation Data'!E124)),NA())</f>
        <v>#N/A</v>
      </c>
      <c r="AB130" s="526" t="e">
        <f ca="1">+IF(AND(ISNUMBER(OFFSET('Sanitation Data'!$E$6,0,10*ROW('Sanitation Data'!E124))),'Data Summary'!CQ130="Yes"),OFFSET('Sanitation Data'!$E$6,0,10*ROW('Sanitation Data'!E124)),NA())</f>
        <v>#N/A</v>
      </c>
      <c r="AC130" s="526" t="e">
        <f ca="1">+IF(AND(ISNUMBER(OFFSET('Sanitation Data'!$E$10,0,10*ROW('Sanitation Data'!E124))),'Data Summary'!CR130="Yes"),OFFSET('Sanitation Data'!$E$10,0,10*ROW('Sanitation Data'!E124)),NA())</f>
        <v>#N/A</v>
      </c>
      <c r="AD130" s="526" t="e">
        <f ca="1">+IF(AND(ISNUMBER(OFFSET('Sanitation Data'!$E$11,0,10*ROW('Sanitation Data'!E124))),'Data Summary'!CS130="Yes"),OFFSET('Sanitation Data'!$E$11,0,10*ROW('Sanitation Data'!E124)),NA())</f>
        <v>#N/A</v>
      </c>
      <c r="AE130" s="526" t="e">
        <f ca="1">+IF(AND(ISNUMBER(OFFSET('Sanitation Data'!$E$12,0,10*ROW('Sanitation Data'!E124))),'Data Summary'!CT130="Yes"),OFFSET('Sanitation Data'!$E$12,0,10*ROW('Sanitation Data'!E124)),NA())</f>
        <v>#N/A</v>
      </c>
      <c r="AF130" s="526" t="e">
        <f ca="1">+IF(AND(ISNUMBER(OFFSET('Sanitation Data'!$F$4,0,10*ROW('Sanitation Data'!F124))),'Data Summary'!CU130="Yes"),100-OFFSET('Sanitation Data'!$F$4,0,10*ROW('Sanitation Data'!F124)),NA())</f>
        <v>#N/A</v>
      </c>
      <c r="AG130" s="526" t="e">
        <f ca="1">+IF(AND(ISNUMBER(OFFSET('Sanitation Data'!$F$6,0,10*ROW('Sanitation Data'!F124))),'Data Summary'!CV130="Yes"),OFFSET('Sanitation Data'!$F$6,0,10*ROW('Sanitation Data'!F124)),NA())</f>
        <v>#N/A</v>
      </c>
      <c r="AH130" s="526" t="e">
        <f ca="1">+IF(AND(ISNUMBER(OFFSET('Sanitation Data'!$F$10,0,10*ROW('Sanitation Data'!F124))),'Data Summary'!CW130="Yes"),OFFSET('Sanitation Data'!$F$10,0,10*ROW('Sanitation Data'!F124)),NA())</f>
        <v>#N/A</v>
      </c>
      <c r="AI130" s="526" t="e">
        <f ca="1">+IF(AND(ISNUMBER(OFFSET('Sanitation Data'!$F$11,0,10*ROW('Sanitation Data'!F124))),'Data Summary'!CX130="Yes"),OFFSET('Sanitation Data'!$F$11,0,10*ROW('Sanitation Data'!F124)),NA())</f>
        <v>#N/A</v>
      </c>
      <c r="AJ130" s="526" t="e">
        <f ca="1">+IF(AND(ISNUMBER(OFFSET('Sanitation Data'!$F$12,0,10*ROW('Sanitation Data'!F124))),'Data Summary'!CY130="Yes"),OFFSET('Sanitation Data'!$F$12,0,10*ROW('Sanitation Data'!F124)),NA())</f>
        <v>#N/A</v>
      </c>
      <c r="AK130" s="526" t="e">
        <f ca="1">+IF(AND(ISNUMBER(OFFSET('Sanitation Data'!$G$4,0,10*ROW('Sanitation Data'!G124))),'Data Summary'!CZ130="Yes"),100-OFFSET('Sanitation Data'!$G$4,0,10*ROW('Sanitation Data'!G124)),NA())</f>
        <v>#N/A</v>
      </c>
      <c r="AL130" s="526" t="e">
        <f ca="1">+IF(AND(ISNUMBER(OFFSET('Sanitation Data'!$G$6,0,10*ROW('Sanitation Data'!G124))),'Data Summary'!DA130="Yes"),OFFSET('Sanitation Data'!$G$6,0,10*ROW('Sanitation Data'!G124)),NA())</f>
        <v>#N/A</v>
      </c>
      <c r="AM130" s="526" t="e">
        <f ca="1">+IF(AND(ISNUMBER(OFFSET('Sanitation Data'!$G$10,0,10*ROW('Sanitation Data'!G124))),'Data Summary'!DB130="Yes"),OFFSET('Sanitation Data'!$G$10,0,10*ROW('Sanitation Data'!G124)),NA())</f>
        <v>#N/A</v>
      </c>
      <c r="AN130" s="526" t="e">
        <f ca="1">+IF(AND(ISNUMBER(OFFSET('Sanitation Data'!$G$11,0,10*ROW('Sanitation Data'!G124))),'Data Summary'!DC130="Yes"),OFFSET('Sanitation Data'!$G$11,0,10*ROW('Sanitation Data'!G124)),NA())</f>
        <v>#N/A</v>
      </c>
      <c r="AO130" s="526" t="e">
        <f ca="1">+IF(AND(ISNUMBER(OFFSET('Sanitation Data'!$G$12,0,10*ROW('Sanitation Data'!G124))),'Data Summary'!DD130="Yes"),OFFSET('Sanitation Data'!$G$12,0,10*ROW('Sanitation Data'!G124)),NA())</f>
        <v>#N/A</v>
      </c>
      <c r="AP130" s="526" t="e">
        <f ca="1">+IF(AND(ISNUMBER(OFFSET('Sanitation Data'!$H$4,0,10*ROW('Sanitation Data'!H124))),'Data Summary'!DE130="Yes"),100-OFFSET('Sanitation Data'!$H$4,0,10*ROW('Sanitation Data'!H124)),NA())</f>
        <v>#N/A</v>
      </c>
      <c r="AQ130" s="526" t="e">
        <f ca="1">+IF(AND(ISNUMBER(OFFSET('Sanitation Data'!$H$6,0,10*ROW('Sanitation Data'!H124))),'Data Summary'!DF130="Yes"),OFFSET('Sanitation Data'!$H$6,0,10*ROW('Sanitation Data'!H124)),NA())</f>
        <v>#N/A</v>
      </c>
      <c r="AR130" s="526" t="e">
        <f ca="1">+IF(AND(ISNUMBER(OFFSET('Sanitation Data'!$H$10,0,10*ROW('Sanitation Data'!H124))),'Data Summary'!DG130="Yes"),OFFSET('Sanitation Data'!$H$10,0,10*ROW('Sanitation Data'!H124)),NA())</f>
        <v>#N/A</v>
      </c>
      <c r="AS130" s="526" t="e">
        <f ca="1">+IF(AND(ISNUMBER(OFFSET('Sanitation Data'!$H$11,0,10*ROW('Sanitation Data'!H124))),'Data Summary'!DH130="Yes"),OFFSET('Sanitation Data'!$H$11,0,10*ROW('Sanitation Data'!H124)),NA())</f>
        <v>#N/A</v>
      </c>
      <c r="AT130" s="526" t="e">
        <f ca="1">+IF(AND(ISNUMBER(OFFSET('Sanitation Data'!$H$12,0,10*ROW('Sanitation Data'!H124))),'Data Summary'!DI130="Yes"),OFFSET('Sanitation Data'!$H$12,0,10*ROW('Sanitation Data'!H124)),NA())</f>
        <v>#N/A</v>
      </c>
      <c r="AU130" s="526" t="e">
        <f ca="1">+IF(AND(ISNUMBER(OFFSET('Sanitation Data'!$I$4,0,10*ROW('Sanitation Data'!I124))),'Data Summary'!DJ130="Yes"),100-OFFSET('Sanitation Data'!$I$4,0,10*ROW('Sanitation Data'!I124)),NA())</f>
        <v>#N/A</v>
      </c>
      <c r="AV130" s="526" t="e">
        <f ca="1">+IF(AND(ISNUMBER(OFFSET('Sanitation Data'!$I$6,0,10*ROW('Sanitation Data'!I124))),'Data Summary'!DK130="Yes"),OFFSET('Sanitation Data'!$I$6,0,10*ROW('Sanitation Data'!I124)),NA())</f>
        <v>#N/A</v>
      </c>
      <c r="AW130" s="526" t="e">
        <f ca="1">+IF(AND(ISNUMBER(OFFSET('Sanitation Data'!$I$10,0,10*ROW('Sanitation Data'!I124))),'Data Summary'!DL130="Yes"),OFFSET('Sanitation Data'!$I$10,0,10*ROW('Sanitation Data'!I124)),NA())</f>
        <v>#N/A</v>
      </c>
      <c r="AX130" s="526" t="e">
        <f ca="1">+IF(AND(ISNUMBER(OFFSET('Sanitation Data'!$I$11,0,10*ROW('Sanitation Data'!I124))),'Data Summary'!DM130="Yes"),OFFSET('Sanitation Data'!$I$11,0,10*ROW('Sanitation Data'!I124)),NA())</f>
        <v>#N/A</v>
      </c>
      <c r="AY130" s="526" t="e">
        <f ca="1">+IF(AND(ISNUMBER(OFFSET('Sanitation Data'!$I$12,0,10*ROW('Sanitation Data'!I124))),'Data Summary'!DN130="Yes"),OFFSET('Sanitation Data'!$I$12,0,10*ROW('Sanitation Data'!I124)),NA())</f>
        <v>#N/A</v>
      </c>
      <c r="AZ130" s="527" t="e">
        <f ca="1">+IF(AND(ISNUMBER(OFFSET('Hygiene Data'!$D$5,0,10*ROW('Hygiene Data'!D124))),'Data Summary'!DO130="Yes"),OFFSET('Hygiene Data'!$D$5,0,10*ROW('Hygiene Data'!D124)),NA())</f>
        <v>#N/A</v>
      </c>
      <c r="BA130" s="527" t="e">
        <f ca="1">+IF(AND(ISNUMBER(OFFSET('Hygiene Data'!$D$7,0,10*ROW('Hygiene Data'!D124))),'Data Summary'!DP130="Yes"),OFFSET('Hygiene Data'!$D$7,0,10*ROW('Hygiene Data'!D124)),NA())</f>
        <v>#N/A</v>
      </c>
      <c r="BB130" s="527" t="e">
        <f ca="1">+IF(AND(ISNUMBER(OFFSET('Hygiene Data'!$D$9,0,10*ROW('Hygiene Data'!D124))),'Data Summary'!DQ130="Yes"),OFFSET('Hygiene Data'!$D$9,0,10*ROW('Hygiene Data'!D124)),NA())</f>
        <v>#N/A</v>
      </c>
      <c r="BC130" s="527" t="e">
        <f ca="1">+IF(AND(ISNUMBER(OFFSET('Hygiene Data'!$E$5,0,10*ROW('Hygiene Data'!E124))),'Data Summary'!DR130="Yes"),OFFSET('Hygiene Data'!$E$5,0,10*ROW('Hygiene Data'!E124)),NA())</f>
        <v>#N/A</v>
      </c>
      <c r="BD130" s="527" t="e">
        <f ca="1">+IF(AND(ISNUMBER(OFFSET('Hygiene Data'!$E$7,0,10*ROW('Hygiene Data'!E124))),'Data Summary'!DS130="Yes"),OFFSET('Hygiene Data'!$E$7,0,10*ROW('Hygiene Data'!E124)),NA())</f>
        <v>#N/A</v>
      </c>
      <c r="BE130" s="527" t="e">
        <f ca="1">+IF(AND(ISNUMBER(OFFSET('Hygiene Data'!$E$9,0,10*ROW('Hygiene Data'!E124))),'Data Summary'!DT130="Yes"),OFFSET('Hygiene Data'!$E$9,0,10*ROW('Hygiene Data'!E124)),NA())</f>
        <v>#N/A</v>
      </c>
      <c r="BF130" s="527" t="e">
        <f ca="1">+IF(AND(ISNUMBER(OFFSET('Hygiene Data'!$F$5,0,10*ROW('Hygiene Data'!F124))),'Data Summary'!DU130="Yes"),OFFSET('Hygiene Data'!$F$5,0,10*ROW('Hygiene Data'!F124)),NA())</f>
        <v>#N/A</v>
      </c>
      <c r="BG130" s="527" t="e">
        <f ca="1">+IF(AND(ISNUMBER(OFFSET('Hygiene Data'!$F$7,0,10*ROW('Hygiene Data'!F124))),'Data Summary'!DV130="Yes"),OFFSET('Hygiene Data'!$F$7,0,10*ROW('Hygiene Data'!F124)),NA())</f>
        <v>#N/A</v>
      </c>
      <c r="BH130" s="527" t="e">
        <f ca="1">+IF(AND(ISNUMBER(OFFSET('Hygiene Data'!$F$9,0,10*ROW('Hygiene Data'!F124))),'Data Summary'!DW130="Yes"),OFFSET('Hygiene Data'!$F$9,0,10*ROW('Hygiene Data'!F124)),NA())</f>
        <v>#N/A</v>
      </c>
      <c r="BI130" s="527" t="e">
        <f ca="1">+IF(AND(ISNUMBER(OFFSET('Hygiene Data'!$G$5,0,10*ROW('Hygiene Data'!G124))),'Data Summary'!DX130="Yes"),OFFSET('Hygiene Data'!$G$5,0,10*ROW('Hygiene Data'!G124)),NA())</f>
        <v>#N/A</v>
      </c>
      <c r="BJ130" s="527" t="e">
        <f ca="1">+IF(AND(ISNUMBER(OFFSET('Hygiene Data'!$G$7,0,10*ROW('Hygiene Data'!G124))),'Data Summary'!DY130="Yes"),OFFSET('Hygiene Data'!$G$7,0,10*ROW('Hygiene Data'!G124)),NA())</f>
        <v>#N/A</v>
      </c>
      <c r="BK130" s="527" t="e">
        <f ca="1">+IF(AND(ISNUMBER(OFFSET('Hygiene Data'!$G$9,0,10*ROW('Hygiene Data'!G124))),'Data Summary'!DZ130="Yes"),OFFSET('Hygiene Data'!$G$9,0,10*ROW('Hygiene Data'!G124)),NA())</f>
        <v>#N/A</v>
      </c>
      <c r="BL130" s="527" t="e">
        <f ca="1">+IF(AND(ISNUMBER(OFFSET('Hygiene Data'!$H$5,0,10*ROW('Hygiene Data'!H124))),'Data Summary'!EA130="Yes"),OFFSET('Hygiene Data'!$H$5,0,10*ROW('Hygiene Data'!H124)),NA())</f>
        <v>#N/A</v>
      </c>
      <c r="BM130" s="527" t="e">
        <f ca="1">+IF(AND(ISNUMBER(OFFSET('Hygiene Data'!$H$7,0,10*ROW('Hygiene Data'!H124))),'Data Summary'!EB130="Yes"),OFFSET('Hygiene Data'!$H$7,0,10*ROW('Hygiene Data'!H124)),NA())</f>
        <v>#N/A</v>
      </c>
      <c r="BN130" s="527" t="e">
        <f ca="1">+IF(AND(ISNUMBER(OFFSET('Hygiene Data'!$H$9,0,10*ROW('Hygiene Data'!H124))),'Data Summary'!EC130="Yes"),OFFSET('Hygiene Data'!$H$9,0,10*ROW('Hygiene Data'!H124)),NA())</f>
        <v>#N/A</v>
      </c>
      <c r="BO130" s="527" t="e">
        <f ca="1">+IF(AND(ISNUMBER(OFFSET('Hygiene Data'!$I$5,0,10*ROW('Hygiene Data'!I124))),'Data Summary'!ED130="Yes"),OFFSET('Hygiene Data'!$I$5,0,10*ROW('Hygiene Data'!I124)),NA())</f>
        <v>#N/A</v>
      </c>
      <c r="BP130" s="527" t="e">
        <f ca="1">+IF(AND(ISNUMBER(OFFSET('Hygiene Data'!$I$7,0,10*ROW('Hygiene Data'!I124))),'Data Summary'!EE130="Yes"),OFFSET('Hygiene Data'!$I$7,0,10*ROW('Hygiene Data'!I124)),NA())</f>
        <v>#N/A</v>
      </c>
      <c r="BQ130" s="527" t="e">
        <f ca="1">+IF(AND(ISNUMBER(OFFSET('Hygiene Data'!$I$9,0,10*ROW('Hygiene Data'!I124))),'Data Summary'!EF130="Yes"),OFFSET('Hygiene Data'!$I$9,0,10*ROW('Hygiene Data'!I124)),NA())</f>
        <v>#N/A</v>
      </c>
    </row>
    <row r="131" spans="1:69" x14ac:dyDescent="0.25">
      <c r="A131" s="523" t="e">
        <f ca="1">+RIGHT('Data Summary'!A131,LEN('Data Summary'!A131)-9)</f>
        <v>#VALUE!</v>
      </c>
      <c r="B131" s="497" t="str">
        <f ca="1">+IF(ISTEXT('Data Summary'!B131),'Data Summary'!B131,"")</f>
        <v/>
      </c>
      <c r="C131" s="524" t="e">
        <f ca="1">+VALUE('Data Summary'!C131)</f>
        <v>#VALUE!</v>
      </c>
      <c r="D131" s="525" t="e">
        <f ca="1">+IF(AND(ISNUMBER(OFFSET('Water Data'!$D$4,0,10*ROW('Water Data'!D125))),'Data Summary'!BS131="Yes"),100-OFFSET('Water Data'!$D$4,0,10*ROW('Water Data'!D125)),NA())</f>
        <v>#N/A</v>
      </c>
      <c r="E131" s="525" t="e">
        <f ca="1">+IF(AND(ISNUMBER(OFFSET('Water Data'!$D$6,0,10*ROW('Water Data'!D125))),'Data Summary'!BT131="Yes"),OFFSET('Water Data'!$D$6,0,10*ROW('Water Data'!D125)),NA())</f>
        <v>#N/A</v>
      </c>
      <c r="F131" s="525" t="e">
        <f ca="1">+IF(AND(ISNUMBER(OFFSET('Water Data'!$D$9,0,10*ROW('Water Data'!D125))),'Data Summary'!BU131="Yes"),OFFSET('Water Data'!$D$9,0,10*ROW('Water Data'!D125)),NA())</f>
        <v>#N/A</v>
      </c>
      <c r="G131" s="525" t="e">
        <f ca="1">+IF(AND(ISNUMBER(OFFSET('Water Data'!$E$4,0,10*ROW('Water Data'!E125))),'Data Summary'!BV131="Yes"),100-OFFSET('Water Data'!$E$4,0,10*ROW('Water Data'!E125)),NA())</f>
        <v>#N/A</v>
      </c>
      <c r="H131" s="525" t="e">
        <f ca="1">+IF(AND(ISNUMBER(OFFSET('Water Data'!$E$6,0,10*ROW('Water Data'!E125))),'Data Summary'!BW131="Yes"),OFFSET('Water Data'!$E$6,0,10*ROW('Water Data'!E125)),NA())</f>
        <v>#N/A</v>
      </c>
      <c r="I131" s="525" t="e">
        <f ca="1">+IF(AND(ISNUMBER(OFFSET('Water Data'!$E$9,0,10*ROW('Water Data'!E125))),'Data Summary'!BX131="Yes"),OFFSET('Water Data'!$E$9,0,10*ROW('Water Data'!E125)),NA())</f>
        <v>#N/A</v>
      </c>
      <c r="J131" s="525" t="e">
        <f ca="1">+IF(AND(ISNUMBER(OFFSET('Water Data'!$F$4,0,10*ROW('Water Data'!F125))),'Data Summary'!BY131="Yes"),100-OFFSET('Water Data'!$F$4,0,10*ROW('Water Data'!F125)),NA())</f>
        <v>#N/A</v>
      </c>
      <c r="K131" s="525" t="e">
        <f ca="1">+IF(AND(ISNUMBER(OFFSET('Water Data'!$F$6,0,10*ROW('Water Data'!F125))),'Data Summary'!BZ131="Yes"),OFFSET('Water Data'!$F$6,0,10*ROW('Water Data'!F125)),NA())</f>
        <v>#N/A</v>
      </c>
      <c r="L131" s="525" t="e">
        <f ca="1">+IF(AND(ISNUMBER(OFFSET('Water Data'!$F$9,0,10*ROW('Water Data'!F125))),'Data Summary'!CA131="Yes"),OFFSET('Water Data'!$F$9,0,10*ROW('Water Data'!F125)),NA())</f>
        <v>#N/A</v>
      </c>
      <c r="M131" s="525" t="e">
        <f ca="1">+IF(AND(ISNUMBER(OFFSET('Water Data'!$G$4,0,10*ROW('Water Data'!G125))),'Data Summary'!CB131="Yes"),100-OFFSET('Water Data'!$G$4,0,10*ROW('Water Data'!G125)),NA())</f>
        <v>#N/A</v>
      </c>
      <c r="N131" s="525" t="e">
        <f ca="1">+IF(AND(ISNUMBER(OFFSET('Water Data'!$G$6,0,10*ROW('Water Data'!G125))),'Data Summary'!CC131="Yes"),OFFSET('Water Data'!$G$6,0,10*ROW('Water Data'!G125)),NA())</f>
        <v>#N/A</v>
      </c>
      <c r="O131" s="525" t="e">
        <f ca="1">+IF(AND(ISNUMBER(OFFSET('Water Data'!$G$9,0,10*ROW('Water Data'!G125))),'Data Summary'!CD131="Yes"),OFFSET('Water Data'!$G$9,0,10*ROW('Water Data'!G125)),NA())</f>
        <v>#N/A</v>
      </c>
      <c r="P131" s="525" t="e">
        <f ca="1">+IF(AND(ISNUMBER(OFFSET('Water Data'!$H$4,0,10*ROW('Water Data'!H125))),'Data Summary'!CE131="Yes"),100-OFFSET('Water Data'!$H$4,0,10*ROW('Water Data'!H125)),NA())</f>
        <v>#N/A</v>
      </c>
      <c r="Q131" s="525" t="e">
        <f ca="1">+IF(AND(ISNUMBER(OFFSET('Water Data'!$H$6,0,10*ROW('Water Data'!H125))),'Data Summary'!CF131="Yes"),OFFSET('Water Data'!$H$6,0,10*ROW('Water Data'!H125)),NA())</f>
        <v>#N/A</v>
      </c>
      <c r="R131" s="525" t="e">
        <f ca="1">+IF(AND(ISNUMBER(OFFSET('Water Data'!$H$9,0,10*ROW('Water Data'!H125))),'Data Summary'!CG131="Yes"),OFFSET('Water Data'!$H$9,0,10*ROW('Water Data'!H125)),NA())</f>
        <v>#N/A</v>
      </c>
      <c r="S131" s="525" t="e">
        <f ca="1">+IF(AND(ISNUMBER(OFFSET('Water Data'!$I$4,0,10*ROW('Water Data'!I125))),'Data Summary'!CH131="Yes"),100-OFFSET('Water Data'!$I$4,0,10*ROW('Water Data'!I125)),NA())</f>
        <v>#N/A</v>
      </c>
      <c r="T131" s="525" t="e">
        <f ca="1">+IF(AND(ISNUMBER(OFFSET('Water Data'!$I$6,0,10*ROW('Water Data'!I125))),'Data Summary'!CI131="Yes"),OFFSET('Water Data'!$I$6,0,10*ROW('Water Data'!I125)),NA())</f>
        <v>#N/A</v>
      </c>
      <c r="U131" s="525" t="e">
        <f ca="1">+IF(AND(ISNUMBER(OFFSET('Water Data'!$I$9,0,10*ROW('Water Data'!I125))),'Data Summary'!CJ131="Yes"),OFFSET('Water Data'!$I$9,0,10*ROW('Water Data'!I125)),NA())</f>
        <v>#N/A</v>
      </c>
      <c r="V131" s="526" t="e">
        <f ca="1">+IF(AND(ISNUMBER(OFFSET('Sanitation Data'!$D$4,0,10*ROW('Sanitation Data'!D125))),'Data Summary'!CK131="Yes"),100-OFFSET('Sanitation Data'!$D$4,0,10*ROW('Sanitation Data'!D125)),NA())</f>
        <v>#N/A</v>
      </c>
      <c r="W131" s="526" t="e">
        <f ca="1">+IF(AND(ISNUMBER(OFFSET('Sanitation Data'!$D$6,0,10*ROW('Sanitation Data'!D125))),'Data Summary'!CL131="Yes"),OFFSET('Sanitation Data'!$D$6,0,10*ROW('Sanitation Data'!D125)),NA())</f>
        <v>#N/A</v>
      </c>
      <c r="X131" s="526" t="e">
        <f ca="1">+IF(AND(ISNUMBER(OFFSET('Sanitation Data'!$D$10,0,10*ROW('Sanitation Data'!D125))),'Data Summary'!CM131="Yes"),OFFSET('Sanitation Data'!$D$10,0,10*ROW('Sanitation Data'!D125)),NA())</f>
        <v>#N/A</v>
      </c>
      <c r="Y131" s="526" t="e">
        <f ca="1">+IF(AND(ISNUMBER(OFFSET('Sanitation Data'!$D$11,0,10*ROW('Sanitation Data'!D125))),'Data Summary'!CN131="Yes"),OFFSET('Sanitation Data'!$D$11,0,10*ROW('Sanitation Data'!D125)),NA())</f>
        <v>#N/A</v>
      </c>
      <c r="Z131" s="526" t="e">
        <f ca="1">+IF(AND(ISNUMBER(OFFSET('Sanitation Data'!$D$12,0,10*ROW('Sanitation Data'!D125))),'Data Summary'!CO131="Yes"),OFFSET('Sanitation Data'!$D$12,0,10*ROW('Sanitation Data'!D125)),NA())</f>
        <v>#N/A</v>
      </c>
      <c r="AA131" s="526" t="e">
        <f ca="1">+IF(AND(ISNUMBER(OFFSET('Sanitation Data'!$E$4,0,10*ROW('Sanitation Data'!E125))),'Data Summary'!CP131="Yes"),100-OFFSET('Sanitation Data'!$E$4,0,10*ROW('Sanitation Data'!E125)),NA())</f>
        <v>#N/A</v>
      </c>
      <c r="AB131" s="526" t="e">
        <f ca="1">+IF(AND(ISNUMBER(OFFSET('Sanitation Data'!$E$6,0,10*ROW('Sanitation Data'!E125))),'Data Summary'!CQ131="Yes"),OFFSET('Sanitation Data'!$E$6,0,10*ROW('Sanitation Data'!E125)),NA())</f>
        <v>#N/A</v>
      </c>
      <c r="AC131" s="526" t="e">
        <f ca="1">+IF(AND(ISNUMBER(OFFSET('Sanitation Data'!$E$10,0,10*ROW('Sanitation Data'!E125))),'Data Summary'!CR131="Yes"),OFFSET('Sanitation Data'!$E$10,0,10*ROW('Sanitation Data'!E125)),NA())</f>
        <v>#N/A</v>
      </c>
      <c r="AD131" s="526" t="e">
        <f ca="1">+IF(AND(ISNUMBER(OFFSET('Sanitation Data'!$E$11,0,10*ROW('Sanitation Data'!E125))),'Data Summary'!CS131="Yes"),OFFSET('Sanitation Data'!$E$11,0,10*ROW('Sanitation Data'!E125)),NA())</f>
        <v>#N/A</v>
      </c>
      <c r="AE131" s="526" t="e">
        <f ca="1">+IF(AND(ISNUMBER(OFFSET('Sanitation Data'!$E$12,0,10*ROW('Sanitation Data'!E125))),'Data Summary'!CT131="Yes"),OFFSET('Sanitation Data'!$E$12,0,10*ROW('Sanitation Data'!E125)),NA())</f>
        <v>#N/A</v>
      </c>
      <c r="AF131" s="526" t="e">
        <f ca="1">+IF(AND(ISNUMBER(OFFSET('Sanitation Data'!$F$4,0,10*ROW('Sanitation Data'!F125))),'Data Summary'!CU131="Yes"),100-OFFSET('Sanitation Data'!$F$4,0,10*ROW('Sanitation Data'!F125)),NA())</f>
        <v>#N/A</v>
      </c>
      <c r="AG131" s="526" t="e">
        <f ca="1">+IF(AND(ISNUMBER(OFFSET('Sanitation Data'!$F$6,0,10*ROW('Sanitation Data'!F125))),'Data Summary'!CV131="Yes"),OFFSET('Sanitation Data'!$F$6,0,10*ROW('Sanitation Data'!F125)),NA())</f>
        <v>#N/A</v>
      </c>
      <c r="AH131" s="526" t="e">
        <f ca="1">+IF(AND(ISNUMBER(OFFSET('Sanitation Data'!$F$10,0,10*ROW('Sanitation Data'!F125))),'Data Summary'!CW131="Yes"),OFFSET('Sanitation Data'!$F$10,0,10*ROW('Sanitation Data'!F125)),NA())</f>
        <v>#N/A</v>
      </c>
      <c r="AI131" s="526" t="e">
        <f ca="1">+IF(AND(ISNUMBER(OFFSET('Sanitation Data'!$F$11,0,10*ROW('Sanitation Data'!F125))),'Data Summary'!CX131="Yes"),OFFSET('Sanitation Data'!$F$11,0,10*ROW('Sanitation Data'!F125)),NA())</f>
        <v>#N/A</v>
      </c>
      <c r="AJ131" s="526" t="e">
        <f ca="1">+IF(AND(ISNUMBER(OFFSET('Sanitation Data'!$F$12,0,10*ROW('Sanitation Data'!F125))),'Data Summary'!CY131="Yes"),OFFSET('Sanitation Data'!$F$12,0,10*ROW('Sanitation Data'!F125)),NA())</f>
        <v>#N/A</v>
      </c>
      <c r="AK131" s="526" t="e">
        <f ca="1">+IF(AND(ISNUMBER(OFFSET('Sanitation Data'!$G$4,0,10*ROW('Sanitation Data'!G125))),'Data Summary'!CZ131="Yes"),100-OFFSET('Sanitation Data'!$G$4,0,10*ROW('Sanitation Data'!G125)),NA())</f>
        <v>#N/A</v>
      </c>
      <c r="AL131" s="526" t="e">
        <f ca="1">+IF(AND(ISNUMBER(OFFSET('Sanitation Data'!$G$6,0,10*ROW('Sanitation Data'!G125))),'Data Summary'!DA131="Yes"),OFFSET('Sanitation Data'!$G$6,0,10*ROW('Sanitation Data'!G125)),NA())</f>
        <v>#N/A</v>
      </c>
      <c r="AM131" s="526" t="e">
        <f ca="1">+IF(AND(ISNUMBER(OFFSET('Sanitation Data'!$G$10,0,10*ROW('Sanitation Data'!G125))),'Data Summary'!DB131="Yes"),OFFSET('Sanitation Data'!$G$10,0,10*ROW('Sanitation Data'!G125)),NA())</f>
        <v>#N/A</v>
      </c>
      <c r="AN131" s="526" t="e">
        <f ca="1">+IF(AND(ISNUMBER(OFFSET('Sanitation Data'!$G$11,0,10*ROW('Sanitation Data'!G125))),'Data Summary'!DC131="Yes"),OFFSET('Sanitation Data'!$G$11,0,10*ROW('Sanitation Data'!G125)),NA())</f>
        <v>#N/A</v>
      </c>
      <c r="AO131" s="526" t="e">
        <f ca="1">+IF(AND(ISNUMBER(OFFSET('Sanitation Data'!$G$12,0,10*ROW('Sanitation Data'!G125))),'Data Summary'!DD131="Yes"),OFFSET('Sanitation Data'!$G$12,0,10*ROW('Sanitation Data'!G125)),NA())</f>
        <v>#N/A</v>
      </c>
      <c r="AP131" s="526" t="e">
        <f ca="1">+IF(AND(ISNUMBER(OFFSET('Sanitation Data'!$H$4,0,10*ROW('Sanitation Data'!H125))),'Data Summary'!DE131="Yes"),100-OFFSET('Sanitation Data'!$H$4,0,10*ROW('Sanitation Data'!H125)),NA())</f>
        <v>#N/A</v>
      </c>
      <c r="AQ131" s="526" t="e">
        <f ca="1">+IF(AND(ISNUMBER(OFFSET('Sanitation Data'!$H$6,0,10*ROW('Sanitation Data'!H125))),'Data Summary'!DF131="Yes"),OFFSET('Sanitation Data'!$H$6,0,10*ROW('Sanitation Data'!H125)),NA())</f>
        <v>#N/A</v>
      </c>
      <c r="AR131" s="526" t="e">
        <f ca="1">+IF(AND(ISNUMBER(OFFSET('Sanitation Data'!$H$10,0,10*ROW('Sanitation Data'!H125))),'Data Summary'!DG131="Yes"),OFFSET('Sanitation Data'!$H$10,0,10*ROW('Sanitation Data'!H125)),NA())</f>
        <v>#N/A</v>
      </c>
      <c r="AS131" s="526" t="e">
        <f ca="1">+IF(AND(ISNUMBER(OFFSET('Sanitation Data'!$H$11,0,10*ROW('Sanitation Data'!H125))),'Data Summary'!DH131="Yes"),OFFSET('Sanitation Data'!$H$11,0,10*ROW('Sanitation Data'!H125)),NA())</f>
        <v>#N/A</v>
      </c>
      <c r="AT131" s="526" t="e">
        <f ca="1">+IF(AND(ISNUMBER(OFFSET('Sanitation Data'!$H$12,0,10*ROW('Sanitation Data'!H125))),'Data Summary'!DI131="Yes"),OFFSET('Sanitation Data'!$H$12,0,10*ROW('Sanitation Data'!H125)),NA())</f>
        <v>#N/A</v>
      </c>
      <c r="AU131" s="526" t="e">
        <f ca="1">+IF(AND(ISNUMBER(OFFSET('Sanitation Data'!$I$4,0,10*ROW('Sanitation Data'!I125))),'Data Summary'!DJ131="Yes"),100-OFFSET('Sanitation Data'!$I$4,0,10*ROW('Sanitation Data'!I125)),NA())</f>
        <v>#N/A</v>
      </c>
      <c r="AV131" s="526" t="e">
        <f ca="1">+IF(AND(ISNUMBER(OFFSET('Sanitation Data'!$I$6,0,10*ROW('Sanitation Data'!I125))),'Data Summary'!DK131="Yes"),OFFSET('Sanitation Data'!$I$6,0,10*ROW('Sanitation Data'!I125)),NA())</f>
        <v>#N/A</v>
      </c>
      <c r="AW131" s="526" t="e">
        <f ca="1">+IF(AND(ISNUMBER(OFFSET('Sanitation Data'!$I$10,0,10*ROW('Sanitation Data'!I125))),'Data Summary'!DL131="Yes"),OFFSET('Sanitation Data'!$I$10,0,10*ROW('Sanitation Data'!I125)),NA())</f>
        <v>#N/A</v>
      </c>
      <c r="AX131" s="526" t="e">
        <f ca="1">+IF(AND(ISNUMBER(OFFSET('Sanitation Data'!$I$11,0,10*ROW('Sanitation Data'!I125))),'Data Summary'!DM131="Yes"),OFFSET('Sanitation Data'!$I$11,0,10*ROW('Sanitation Data'!I125)),NA())</f>
        <v>#N/A</v>
      </c>
      <c r="AY131" s="526" t="e">
        <f ca="1">+IF(AND(ISNUMBER(OFFSET('Sanitation Data'!$I$12,0,10*ROW('Sanitation Data'!I125))),'Data Summary'!DN131="Yes"),OFFSET('Sanitation Data'!$I$12,0,10*ROW('Sanitation Data'!I125)),NA())</f>
        <v>#N/A</v>
      </c>
      <c r="AZ131" s="527" t="e">
        <f ca="1">+IF(AND(ISNUMBER(OFFSET('Hygiene Data'!$D$5,0,10*ROW('Hygiene Data'!D125))),'Data Summary'!DO131="Yes"),OFFSET('Hygiene Data'!$D$5,0,10*ROW('Hygiene Data'!D125)),NA())</f>
        <v>#N/A</v>
      </c>
      <c r="BA131" s="527" t="e">
        <f ca="1">+IF(AND(ISNUMBER(OFFSET('Hygiene Data'!$D$7,0,10*ROW('Hygiene Data'!D125))),'Data Summary'!DP131="Yes"),OFFSET('Hygiene Data'!$D$7,0,10*ROW('Hygiene Data'!D125)),NA())</f>
        <v>#N/A</v>
      </c>
      <c r="BB131" s="527" t="e">
        <f ca="1">+IF(AND(ISNUMBER(OFFSET('Hygiene Data'!$D$9,0,10*ROW('Hygiene Data'!D125))),'Data Summary'!DQ131="Yes"),OFFSET('Hygiene Data'!$D$9,0,10*ROW('Hygiene Data'!D125)),NA())</f>
        <v>#N/A</v>
      </c>
      <c r="BC131" s="527" t="e">
        <f ca="1">+IF(AND(ISNUMBER(OFFSET('Hygiene Data'!$E$5,0,10*ROW('Hygiene Data'!E125))),'Data Summary'!DR131="Yes"),OFFSET('Hygiene Data'!$E$5,0,10*ROW('Hygiene Data'!E125)),NA())</f>
        <v>#N/A</v>
      </c>
      <c r="BD131" s="527" t="e">
        <f ca="1">+IF(AND(ISNUMBER(OFFSET('Hygiene Data'!$E$7,0,10*ROW('Hygiene Data'!E125))),'Data Summary'!DS131="Yes"),OFFSET('Hygiene Data'!$E$7,0,10*ROW('Hygiene Data'!E125)),NA())</f>
        <v>#N/A</v>
      </c>
      <c r="BE131" s="527" t="e">
        <f ca="1">+IF(AND(ISNUMBER(OFFSET('Hygiene Data'!$E$9,0,10*ROW('Hygiene Data'!E125))),'Data Summary'!DT131="Yes"),OFFSET('Hygiene Data'!$E$9,0,10*ROW('Hygiene Data'!E125)),NA())</f>
        <v>#N/A</v>
      </c>
      <c r="BF131" s="527" t="e">
        <f ca="1">+IF(AND(ISNUMBER(OFFSET('Hygiene Data'!$F$5,0,10*ROW('Hygiene Data'!F125))),'Data Summary'!DU131="Yes"),OFFSET('Hygiene Data'!$F$5,0,10*ROW('Hygiene Data'!F125)),NA())</f>
        <v>#N/A</v>
      </c>
      <c r="BG131" s="527" t="e">
        <f ca="1">+IF(AND(ISNUMBER(OFFSET('Hygiene Data'!$F$7,0,10*ROW('Hygiene Data'!F125))),'Data Summary'!DV131="Yes"),OFFSET('Hygiene Data'!$F$7,0,10*ROW('Hygiene Data'!F125)),NA())</f>
        <v>#N/A</v>
      </c>
      <c r="BH131" s="527" t="e">
        <f ca="1">+IF(AND(ISNUMBER(OFFSET('Hygiene Data'!$F$9,0,10*ROW('Hygiene Data'!F125))),'Data Summary'!DW131="Yes"),OFFSET('Hygiene Data'!$F$9,0,10*ROW('Hygiene Data'!F125)),NA())</f>
        <v>#N/A</v>
      </c>
      <c r="BI131" s="527" t="e">
        <f ca="1">+IF(AND(ISNUMBER(OFFSET('Hygiene Data'!$G$5,0,10*ROW('Hygiene Data'!G125))),'Data Summary'!DX131="Yes"),OFFSET('Hygiene Data'!$G$5,0,10*ROW('Hygiene Data'!G125)),NA())</f>
        <v>#N/A</v>
      </c>
      <c r="BJ131" s="527" t="e">
        <f ca="1">+IF(AND(ISNUMBER(OFFSET('Hygiene Data'!$G$7,0,10*ROW('Hygiene Data'!G125))),'Data Summary'!DY131="Yes"),OFFSET('Hygiene Data'!$G$7,0,10*ROW('Hygiene Data'!G125)),NA())</f>
        <v>#N/A</v>
      </c>
      <c r="BK131" s="527" t="e">
        <f ca="1">+IF(AND(ISNUMBER(OFFSET('Hygiene Data'!$G$9,0,10*ROW('Hygiene Data'!G125))),'Data Summary'!DZ131="Yes"),OFFSET('Hygiene Data'!$G$9,0,10*ROW('Hygiene Data'!G125)),NA())</f>
        <v>#N/A</v>
      </c>
      <c r="BL131" s="527" t="e">
        <f ca="1">+IF(AND(ISNUMBER(OFFSET('Hygiene Data'!$H$5,0,10*ROW('Hygiene Data'!H125))),'Data Summary'!EA131="Yes"),OFFSET('Hygiene Data'!$H$5,0,10*ROW('Hygiene Data'!H125)),NA())</f>
        <v>#N/A</v>
      </c>
      <c r="BM131" s="527" t="e">
        <f ca="1">+IF(AND(ISNUMBER(OFFSET('Hygiene Data'!$H$7,0,10*ROW('Hygiene Data'!H125))),'Data Summary'!EB131="Yes"),OFFSET('Hygiene Data'!$H$7,0,10*ROW('Hygiene Data'!H125)),NA())</f>
        <v>#N/A</v>
      </c>
      <c r="BN131" s="527" t="e">
        <f ca="1">+IF(AND(ISNUMBER(OFFSET('Hygiene Data'!$H$9,0,10*ROW('Hygiene Data'!H125))),'Data Summary'!EC131="Yes"),OFFSET('Hygiene Data'!$H$9,0,10*ROW('Hygiene Data'!H125)),NA())</f>
        <v>#N/A</v>
      </c>
      <c r="BO131" s="527" t="e">
        <f ca="1">+IF(AND(ISNUMBER(OFFSET('Hygiene Data'!$I$5,0,10*ROW('Hygiene Data'!I125))),'Data Summary'!ED131="Yes"),OFFSET('Hygiene Data'!$I$5,0,10*ROW('Hygiene Data'!I125)),NA())</f>
        <v>#N/A</v>
      </c>
      <c r="BP131" s="527" t="e">
        <f ca="1">+IF(AND(ISNUMBER(OFFSET('Hygiene Data'!$I$7,0,10*ROW('Hygiene Data'!I125))),'Data Summary'!EE131="Yes"),OFFSET('Hygiene Data'!$I$7,0,10*ROW('Hygiene Data'!I125)),NA())</f>
        <v>#N/A</v>
      </c>
      <c r="BQ131" s="527" t="e">
        <f ca="1">+IF(AND(ISNUMBER(OFFSET('Hygiene Data'!$I$9,0,10*ROW('Hygiene Data'!I125))),'Data Summary'!EF131="Yes"),OFFSET('Hygiene Data'!$I$9,0,10*ROW('Hygiene Data'!I125)),NA())</f>
        <v>#N/A</v>
      </c>
    </row>
    <row r="132" spans="1:69" x14ac:dyDescent="0.25">
      <c r="A132" s="523" t="e">
        <f ca="1">+RIGHT('Data Summary'!A132,LEN('Data Summary'!A132)-9)</f>
        <v>#VALUE!</v>
      </c>
      <c r="B132" s="497" t="str">
        <f ca="1">+IF(ISTEXT('Data Summary'!B132),'Data Summary'!B132,"")</f>
        <v/>
      </c>
      <c r="C132" s="524" t="e">
        <f ca="1">+VALUE('Data Summary'!C132)</f>
        <v>#VALUE!</v>
      </c>
      <c r="D132" s="525" t="e">
        <f ca="1">+IF(AND(ISNUMBER(OFFSET('Water Data'!$D$4,0,10*ROW('Water Data'!D126))),'Data Summary'!BS132="Yes"),100-OFFSET('Water Data'!$D$4,0,10*ROW('Water Data'!D126)),NA())</f>
        <v>#N/A</v>
      </c>
      <c r="E132" s="525" t="e">
        <f ca="1">+IF(AND(ISNUMBER(OFFSET('Water Data'!$D$6,0,10*ROW('Water Data'!D126))),'Data Summary'!BT132="Yes"),OFFSET('Water Data'!$D$6,0,10*ROW('Water Data'!D126)),NA())</f>
        <v>#N/A</v>
      </c>
      <c r="F132" s="525" t="e">
        <f ca="1">+IF(AND(ISNUMBER(OFFSET('Water Data'!$D$9,0,10*ROW('Water Data'!D126))),'Data Summary'!BU132="Yes"),OFFSET('Water Data'!$D$9,0,10*ROW('Water Data'!D126)),NA())</f>
        <v>#N/A</v>
      </c>
      <c r="G132" s="525" t="e">
        <f ca="1">+IF(AND(ISNUMBER(OFFSET('Water Data'!$E$4,0,10*ROW('Water Data'!E126))),'Data Summary'!BV132="Yes"),100-OFFSET('Water Data'!$E$4,0,10*ROW('Water Data'!E126)),NA())</f>
        <v>#N/A</v>
      </c>
      <c r="H132" s="525" t="e">
        <f ca="1">+IF(AND(ISNUMBER(OFFSET('Water Data'!$E$6,0,10*ROW('Water Data'!E126))),'Data Summary'!BW132="Yes"),OFFSET('Water Data'!$E$6,0,10*ROW('Water Data'!E126)),NA())</f>
        <v>#N/A</v>
      </c>
      <c r="I132" s="525" t="e">
        <f ca="1">+IF(AND(ISNUMBER(OFFSET('Water Data'!$E$9,0,10*ROW('Water Data'!E126))),'Data Summary'!BX132="Yes"),OFFSET('Water Data'!$E$9,0,10*ROW('Water Data'!E126)),NA())</f>
        <v>#N/A</v>
      </c>
      <c r="J132" s="525" t="e">
        <f ca="1">+IF(AND(ISNUMBER(OFFSET('Water Data'!$F$4,0,10*ROW('Water Data'!F126))),'Data Summary'!BY132="Yes"),100-OFFSET('Water Data'!$F$4,0,10*ROW('Water Data'!F126)),NA())</f>
        <v>#N/A</v>
      </c>
      <c r="K132" s="525" t="e">
        <f ca="1">+IF(AND(ISNUMBER(OFFSET('Water Data'!$F$6,0,10*ROW('Water Data'!F126))),'Data Summary'!BZ132="Yes"),OFFSET('Water Data'!$F$6,0,10*ROW('Water Data'!F126)),NA())</f>
        <v>#N/A</v>
      </c>
      <c r="L132" s="525" t="e">
        <f ca="1">+IF(AND(ISNUMBER(OFFSET('Water Data'!$F$9,0,10*ROW('Water Data'!F126))),'Data Summary'!CA132="Yes"),OFFSET('Water Data'!$F$9,0,10*ROW('Water Data'!F126)),NA())</f>
        <v>#N/A</v>
      </c>
      <c r="M132" s="525" t="e">
        <f ca="1">+IF(AND(ISNUMBER(OFFSET('Water Data'!$G$4,0,10*ROW('Water Data'!G126))),'Data Summary'!CB132="Yes"),100-OFFSET('Water Data'!$G$4,0,10*ROW('Water Data'!G126)),NA())</f>
        <v>#N/A</v>
      </c>
      <c r="N132" s="525" t="e">
        <f ca="1">+IF(AND(ISNUMBER(OFFSET('Water Data'!$G$6,0,10*ROW('Water Data'!G126))),'Data Summary'!CC132="Yes"),OFFSET('Water Data'!$G$6,0,10*ROW('Water Data'!G126)),NA())</f>
        <v>#N/A</v>
      </c>
      <c r="O132" s="525" t="e">
        <f ca="1">+IF(AND(ISNUMBER(OFFSET('Water Data'!$G$9,0,10*ROW('Water Data'!G126))),'Data Summary'!CD132="Yes"),OFFSET('Water Data'!$G$9,0,10*ROW('Water Data'!G126)),NA())</f>
        <v>#N/A</v>
      </c>
      <c r="P132" s="525" t="e">
        <f ca="1">+IF(AND(ISNUMBER(OFFSET('Water Data'!$H$4,0,10*ROW('Water Data'!H126))),'Data Summary'!CE132="Yes"),100-OFFSET('Water Data'!$H$4,0,10*ROW('Water Data'!H126)),NA())</f>
        <v>#N/A</v>
      </c>
      <c r="Q132" s="525" t="e">
        <f ca="1">+IF(AND(ISNUMBER(OFFSET('Water Data'!$H$6,0,10*ROW('Water Data'!H126))),'Data Summary'!CF132="Yes"),OFFSET('Water Data'!$H$6,0,10*ROW('Water Data'!H126)),NA())</f>
        <v>#N/A</v>
      </c>
      <c r="R132" s="525" t="e">
        <f ca="1">+IF(AND(ISNUMBER(OFFSET('Water Data'!$H$9,0,10*ROW('Water Data'!H126))),'Data Summary'!CG132="Yes"),OFFSET('Water Data'!$H$9,0,10*ROW('Water Data'!H126)),NA())</f>
        <v>#N/A</v>
      </c>
      <c r="S132" s="525" t="e">
        <f ca="1">+IF(AND(ISNUMBER(OFFSET('Water Data'!$I$4,0,10*ROW('Water Data'!I126))),'Data Summary'!CH132="Yes"),100-OFFSET('Water Data'!$I$4,0,10*ROW('Water Data'!I126)),NA())</f>
        <v>#N/A</v>
      </c>
      <c r="T132" s="525" t="e">
        <f ca="1">+IF(AND(ISNUMBER(OFFSET('Water Data'!$I$6,0,10*ROW('Water Data'!I126))),'Data Summary'!CI132="Yes"),OFFSET('Water Data'!$I$6,0,10*ROW('Water Data'!I126)),NA())</f>
        <v>#N/A</v>
      </c>
      <c r="U132" s="525" t="e">
        <f ca="1">+IF(AND(ISNUMBER(OFFSET('Water Data'!$I$9,0,10*ROW('Water Data'!I126))),'Data Summary'!CJ132="Yes"),OFFSET('Water Data'!$I$9,0,10*ROW('Water Data'!I126)),NA())</f>
        <v>#N/A</v>
      </c>
      <c r="V132" s="526" t="e">
        <f ca="1">+IF(AND(ISNUMBER(OFFSET('Sanitation Data'!$D$4,0,10*ROW('Sanitation Data'!D126))),'Data Summary'!CK132="Yes"),100-OFFSET('Sanitation Data'!$D$4,0,10*ROW('Sanitation Data'!D126)),NA())</f>
        <v>#N/A</v>
      </c>
      <c r="W132" s="526" t="e">
        <f ca="1">+IF(AND(ISNUMBER(OFFSET('Sanitation Data'!$D$6,0,10*ROW('Sanitation Data'!D126))),'Data Summary'!CL132="Yes"),OFFSET('Sanitation Data'!$D$6,0,10*ROW('Sanitation Data'!D126)),NA())</f>
        <v>#N/A</v>
      </c>
      <c r="X132" s="526" t="e">
        <f ca="1">+IF(AND(ISNUMBER(OFFSET('Sanitation Data'!$D$10,0,10*ROW('Sanitation Data'!D126))),'Data Summary'!CM132="Yes"),OFFSET('Sanitation Data'!$D$10,0,10*ROW('Sanitation Data'!D126)),NA())</f>
        <v>#N/A</v>
      </c>
      <c r="Y132" s="526" t="e">
        <f ca="1">+IF(AND(ISNUMBER(OFFSET('Sanitation Data'!$D$11,0,10*ROW('Sanitation Data'!D126))),'Data Summary'!CN132="Yes"),OFFSET('Sanitation Data'!$D$11,0,10*ROW('Sanitation Data'!D126)),NA())</f>
        <v>#N/A</v>
      </c>
      <c r="Z132" s="526" t="e">
        <f ca="1">+IF(AND(ISNUMBER(OFFSET('Sanitation Data'!$D$12,0,10*ROW('Sanitation Data'!D126))),'Data Summary'!CO132="Yes"),OFFSET('Sanitation Data'!$D$12,0,10*ROW('Sanitation Data'!D126)),NA())</f>
        <v>#N/A</v>
      </c>
      <c r="AA132" s="526" t="e">
        <f ca="1">+IF(AND(ISNUMBER(OFFSET('Sanitation Data'!$E$4,0,10*ROW('Sanitation Data'!E126))),'Data Summary'!CP132="Yes"),100-OFFSET('Sanitation Data'!$E$4,0,10*ROW('Sanitation Data'!E126)),NA())</f>
        <v>#N/A</v>
      </c>
      <c r="AB132" s="526" t="e">
        <f ca="1">+IF(AND(ISNUMBER(OFFSET('Sanitation Data'!$E$6,0,10*ROW('Sanitation Data'!E126))),'Data Summary'!CQ132="Yes"),OFFSET('Sanitation Data'!$E$6,0,10*ROW('Sanitation Data'!E126)),NA())</f>
        <v>#N/A</v>
      </c>
      <c r="AC132" s="526" t="e">
        <f ca="1">+IF(AND(ISNUMBER(OFFSET('Sanitation Data'!$E$10,0,10*ROW('Sanitation Data'!E126))),'Data Summary'!CR132="Yes"),OFFSET('Sanitation Data'!$E$10,0,10*ROW('Sanitation Data'!E126)),NA())</f>
        <v>#N/A</v>
      </c>
      <c r="AD132" s="526" t="e">
        <f ca="1">+IF(AND(ISNUMBER(OFFSET('Sanitation Data'!$E$11,0,10*ROW('Sanitation Data'!E126))),'Data Summary'!CS132="Yes"),OFFSET('Sanitation Data'!$E$11,0,10*ROW('Sanitation Data'!E126)),NA())</f>
        <v>#N/A</v>
      </c>
      <c r="AE132" s="526" t="e">
        <f ca="1">+IF(AND(ISNUMBER(OFFSET('Sanitation Data'!$E$12,0,10*ROW('Sanitation Data'!E126))),'Data Summary'!CT132="Yes"),OFFSET('Sanitation Data'!$E$12,0,10*ROW('Sanitation Data'!E126)),NA())</f>
        <v>#N/A</v>
      </c>
      <c r="AF132" s="526" t="e">
        <f ca="1">+IF(AND(ISNUMBER(OFFSET('Sanitation Data'!$F$4,0,10*ROW('Sanitation Data'!F126))),'Data Summary'!CU132="Yes"),100-OFFSET('Sanitation Data'!$F$4,0,10*ROW('Sanitation Data'!F126)),NA())</f>
        <v>#N/A</v>
      </c>
      <c r="AG132" s="526" t="e">
        <f ca="1">+IF(AND(ISNUMBER(OFFSET('Sanitation Data'!$F$6,0,10*ROW('Sanitation Data'!F126))),'Data Summary'!CV132="Yes"),OFFSET('Sanitation Data'!$F$6,0,10*ROW('Sanitation Data'!F126)),NA())</f>
        <v>#N/A</v>
      </c>
      <c r="AH132" s="526" t="e">
        <f ca="1">+IF(AND(ISNUMBER(OFFSET('Sanitation Data'!$F$10,0,10*ROW('Sanitation Data'!F126))),'Data Summary'!CW132="Yes"),OFFSET('Sanitation Data'!$F$10,0,10*ROW('Sanitation Data'!F126)),NA())</f>
        <v>#N/A</v>
      </c>
      <c r="AI132" s="526" t="e">
        <f ca="1">+IF(AND(ISNUMBER(OFFSET('Sanitation Data'!$F$11,0,10*ROW('Sanitation Data'!F126))),'Data Summary'!CX132="Yes"),OFFSET('Sanitation Data'!$F$11,0,10*ROW('Sanitation Data'!F126)),NA())</f>
        <v>#N/A</v>
      </c>
      <c r="AJ132" s="526" t="e">
        <f ca="1">+IF(AND(ISNUMBER(OFFSET('Sanitation Data'!$F$12,0,10*ROW('Sanitation Data'!F126))),'Data Summary'!CY132="Yes"),OFFSET('Sanitation Data'!$F$12,0,10*ROW('Sanitation Data'!F126)),NA())</f>
        <v>#N/A</v>
      </c>
      <c r="AK132" s="526" t="e">
        <f ca="1">+IF(AND(ISNUMBER(OFFSET('Sanitation Data'!$G$4,0,10*ROW('Sanitation Data'!G126))),'Data Summary'!CZ132="Yes"),100-OFFSET('Sanitation Data'!$G$4,0,10*ROW('Sanitation Data'!G126)),NA())</f>
        <v>#N/A</v>
      </c>
      <c r="AL132" s="526" t="e">
        <f ca="1">+IF(AND(ISNUMBER(OFFSET('Sanitation Data'!$G$6,0,10*ROW('Sanitation Data'!G126))),'Data Summary'!DA132="Yes"),OFFSET('Sanitation Data'!$G$6,0,10*ROW('Sanitation Data'!G126)),NA())</f>
        <v>#N/A</v>
      </c>
      <c r="AM132" s="526" t="e">
        <f ca="1">+IF(AND(ISNUMBER(OFFSET('Sanitation Data'!$G$10,0,10*ROW('Sanitation Data'!G126))),'Data Summary'!DB132="Yes"),OFFSET('Sanitation Data'!$G$10,0,10*ROW('Sanitation Data'!G126)),NA())</f>
        <v>#N/A</v>
      </c>
      <c r="AN132" s="526" t="e">
        <f ca="1">+IF(AND(ISNUMBER(OFFSET('Sanitation Data'!$G$11,0,10*ROW('Sanitation Data'!G126))),'Data Summary'!DC132="Yes"),OFFSET('Sanitation Data'!$G$11,0,10*ROW('Sanitation Data'!G126)),NA())</f>
        <v>#N/A</v>
      </c>
      <c r="AO132" s="526" t="e">
        <f ca="1">+IF(AND(ISNUMBER(OFFSET('Sanitation Data'!$G$12,0,10*ROW('Sanitation Data'!G126))),'Data Summary'!DD132="Yes"),OFFSET('Sanitation Data'!$G$12,0,10*ROW('Sanitation Data'!G126)),NA())</f>
        <v>#N/A</v>
      </c>
      <c r="AP132" s="526" t="e">
        <f ca="1">+IF(AND(ISNUMBER(OFFSET('Sanitation Data'!$H$4,0,10*ROW('Sanitation Data'!H126))),'Data Summary'!DE132="Yes"),100-OFFSET('Sanitation Data'!$H$4,0,10*ROW('Sanitation Data'!H126)),NA())</f>
        <v>#N/A</v>
      </c>
      <c r="AQ132" s="526" t="e">
        <f ca="1">+IF(AND(ISNUMBER(OFFSET('Sanitation Data'!$H$6,0,10*ROW('Sanitation Data'!H126))),'Data Summary'!DF132="Yes"),OFFSET('Sanitation Data'!$H$6,0,10*ROW('Sanitation Data'!H126)),NA())</f>
        <v>#N/A</v>
      </c>
      <c r="AR132" s="526" t="e">
        <f ca="1">+IF(AND(ISNUMBER(OFFSET('Sanitation Data'!$H$10,0,10*ROW('Sanitation Data'!H126))),'Data Summary'!DG132="Yes"),OFFSET('Sanitation Data'!$H$10,0,10*ROW('Sanitation Data'!H126)),NA())</f>
        <v>#N/A</v>
      </c>
      <c r="AS132" s="526" t="e">
        <f ca="1">+IF(AND(ISNUMBER(OFFSET('Sanitation Data'!$H$11,0,10*ROW('Sanitation Data'!H126))),'Data Summary'!DH132="Yes"),OFFSET('Sanitation Data'!$H$11,0,10*ROW('Sanitation Data'!H126)),NA())</f>
        <v>#N/A</v>
      </c>
      <c r="AT132" s="526" t="e">
        <f ca="1">+IF(AND(ISNUMBER(OFFSET('Sanitation Data'!$H$12,0,10*ROW('Sanitation Data'!H126))),'Data Summary'!DI132="Yes"),OFFSET('Sanitation Data'!$H$12,0,10*ROW('Sanitation Data'!H126)),NA())</f>
        <v>#N/A</v>
      </c>
      <c r="AU132" s="526" t="e">
        <f ca="1">+IF(AND(ISNUMBER(OFFSET('Sanitation Data'!$I$4,0,10*ROW('Sanitation Data'!I126))),'Data Summary'!DJ132="Yes"),100-OFFSET('Sanitation Data'!$I$4,0,10*ROW('Sanitation Data'!I126)),NA())</f>
        <v>#N/A</v>
      </c>
      <c r="AV132" s="526" t="e">
        <f ca="1">+IF(AND(ISNUMBER(OFFSET('Sanitation Data'!$I$6,0,10*ROW('Sanitation Data'!I126))),'Data Summary'!DK132="Yes"),OFFSET('Sanitation Data'!$I$6,0,10*ROW('Sanitation Data'!I126)),NA())</f>
        <v>#N/A</v>
      </c>
      <c r="AW132" s="526" t="e">
        <f ca="1">+IF(AND(ISNUMBER(OFFSET('Sanitation Data'!$I$10,0,10*ROW('Sanitation Data'!I126))),'Data Summary'!DL132="Yes"),OFFSET('Sanitation Data'!$I$10,0,10*ROW('Sanitation Data'!I126)),NA())</f>
        <v>#N/A</v>
      </c>
      <c r="AX132" s="526" t="e">
        <f ca="1">+IF(AND(ISNUMBER(OFFSET('Sanitation Data'!$I$11,0,10*ROW('Sanitation Data'!I126))),'Data Summary'!DM132="Yes"),OFFSET('Sanitation Data'!$I$11,0,10*ROW('Sanitation Data'!I126)),NA())</f>
        <v>#N/A</v>
      </c>
      <c r="AY132" s="526" t="e">
        <f ca="1">+IF(AND(ISNUMBER(OFFSET('Sanitation Data'!$I$12,0,10*ROW('Sanitation Data'!I126))),'Data Summary'!DN132="Yes"),OFFSET('Sanitation Data'!$I$12,0,10*ROW('Sanitation Data'!I126)),NA())</f>
        <v>#N/A</v>
      </c>
      <c r="AZ132" s="527" t="e">
        <f ca="1">+IF(AND(ISNUMBER(OFFSET('Hygiene Data'!$D$5,0,10*ROW('Hygiene Data'!D126))),'Data Summary'!DO132="Yes"),OFFSET('Hygiene Data'!$D$5,0,10*ROW('Hygiene Data'!D126)),NA())</f>
        <v>#N/A</v>
      </c>
      <c r="BA132" s="527" t="e">
        <f ca="1">+IF(AND(ISNUMBER(OFFSET('Hygiene Data'!$D$7,0,10*ROW('Hygiene Data'!D126))),'Data Summary'!DP132="Yes"),OFFSET('Hygiene Data'!$D$7,0,10*ROW('Hygiene Data'!D126)),NA())</f>
        <v>#N/A</v>
      </c>
      <c r="BB132" s="527" t="e">
        <f ca="1">+IF(AND(ISNUMBER(OFFSET('Hygiene Data'!$D$9,0,10*ROW('Hygiene Data'!D126))),'Data Summary'!DQ132="Yes"),OFFSET('Hygiene Data'!$D$9,0,10*ROW('Hygiene Data'!D126)),NA())</f>
        <v>#N/A</v>
      </c>
      <c r="BC132" s="527" t="e">
        <f ca="1">+IF(AND(ISNUMBER(OFFSET('Hygiene Data'!$E$5,0,10*ROW('Hygiene Data'!E126))),'Data Summary'!DR132="Yes"),OFFSET('Hygiene Data'!$E$5,0,10*ROW('Hygiene Data'!E126)),NA())</f>
        <v>#N/A</v>
      </c>
      <c r="BD132" s="527" t="e">
        <f ca="1">+IF(AND(ISNUMBER(OFFSET('Hygiene Data'!$E$7,0,10*ROW('Hygiene Data'!E126))),'Data Summary'!DS132="Yes"),OFFSET('Hygiene Data'!$E$7,0,10*ROW('Hygiene Data'!E126)),NA())</f>
        <v>#N/A</v>
      </c>
      <c r="BE132" s="527" t="e">
        <f ca="1">+IF(AND(ISNUMBER(OFFSET('Hygiene Data'!$E$9,0,10*ROW('Hygiene Data'!E126))),'Data Summary'!DT132="Yes"),OFFSET('Hygiene Data'!$E$9,0,10*ROW('Hygiene Data'!E126)),NA())</f>
        <v>#N/A</v>
      </c>
      <c r="BF132" s="527" t="e">
        <f ca="1">+IF(AND(ISNUMBER(OFFSET('Hygiene Data'!$F$5,0,10*ROW('Hygiene Data'!F126))),'Data Summary'!DU132="Yes"),OFFSET('Hygiene Data'!$F$5,0,10*ROW('Hygiene Data'!F126)),NA())</f>
        <v>#N/A</v>
      </c>
      <c r="BG132" s="527" t="e">
        <f ca="1">+IF(AND(ISNUMBER(OFFSET('Hygiene Data'!$F$7,0,10*ROW('Hygiene Data'!F126))),'Data Summary'!DV132="Yes"),OFFSET('Hygiene Data'!$F$7,0,10*ROW('Hygiene Data'!F126)),NA())</f>
        <v>#N/A</v>
      </c>
      <c r="BH132" s="527" t="e">
        <f ca="1">+IF(AND(ISNUMBER(OFFSET('Hygiene Data'!$F$9,0,10*ROW('Hygiene Data'!F126))),'Data Summary'!DW132="Yes"),OFFSET('Hygiene Data'!$F$9,0,10*ROW('Hygiene Data'!F126)),NA())</f>
        <v>#N/A</v>
      </c>
      <c r="BI132" s="527" t="e">
        <f ca="1">+IF(AND(ISNUMBER(OFFSET('Hygiene Data'!$G$5,0,10*ROW('Hygiene Data'!G126))),'Data Summary'!DX132="Yes"),OFFSET('Hygiene Data'!$G$5,0,10*ROW('Hygiene Data'!G126)),NA())</f>
        <v>#N/A</v>
      </c>
      <c r="BJ132" s="527" t="e">
        <f ca="1">+IF(AND(ISNUMBER(OFFSET('Hygiene Data'!$G$7,0,10*ROW('Hygiene Data'!G126))),'Data Summary'!DY132="Yes"),OFFSET('Hygiene Data'!$G$7,0,10*ROW('Hygiene Data'!G126)),NA())</f>
        <v>#N/A</v>
      </c>
      <c r="BK132" s="527" t="e">
        <f ca="1">+IF(AND(ISNUMBER(OFFSET('Hygiene Data'!$G$9,0,10*ROW('Hygiene Data'!G126))),'Data Summary'!DZ132="Yes"),OFFSET('Hygiene Data'!$G$9,0,10*ROW('Hygiene Data'!G126)),NA())</f>
        <v>#N/A</v>
      </c>
      <c r="BL132" s="527" t="e">
        <f ca="1">+IF(AND(ISNUMBER(OFFSET('Hygiene Data'!$H$5,0,10*ROW('Hygiene Data'!H126))),'Data Summary'!EA132="Yes"),OFFSET('Hygiene Data'!$H$5,0,10*ROW('Hygiene Data'!H126)),NA())</f>
        <v>#N/A</v>
      </c>
      <c r="BM132" s="527" t="e">
        <f ca="1">+IF(AND(ISNUMBER(OFFSET('Hygiene Data'!$H$7,0,10*ROW('Hygiene Data'!H126))),'Data Summary'!EB132="Yes"),OFFSET('Hygiene Data'!$H$7,0,10*ROW('Hygiene Data'!H126)),NA())</f>
        <v>#N/A</v>
      </c>
      <c r="BN132" s="527" t="e">
        <f ca="1">+IF(AND(ISNUMBER(OFFSET('Hygiene Data'!$H$9,0,10*ROW('Hygiene Data'!H126))),'Data Summary'!EC132="Yes"),OFFSET('Hygiene Data'!$H$9,0,10*ROW('Hygiene Data'!H126)),NA())</f>
        <v>#N/A</v>
      </c>
      <c r="BO132" s="527" t="e">
        <f ca="1">+IF(AND(ISNUMBER(OFFSET('Hygiene Data'!$I$5,0,10*ROW('Hygiene Data'!I126))),'Data Summary'!ED132="Yes"),OFFSET('Hygiene Data'!$I$5,0,10*ROW('Hygiene Data'!I126)),NA())</f>
        <v>#N/A</v>
      </c>
      <c r="BP132" s="527" t="e">
        <f ca="1">+IF(AND(ISNUMBER(OFFSET('Hygiene Data'!$I$7,0,10*ROW('Hygiene Data'!I126))),'Data Summary'!EE132="Yes"),OFFSET('Hygiene Data'!$I$7,0,10*ROW('Hygiene Data'!I126)),NA())</f>
        <v>#N/A</v>
      </c>
      <c r="BQ132" s="527" t="e">
        <f ca="1">+IF(AND(ISNUMBER(OFFSET('Hygiene Data'!$I$9,0,10*ROW('Hygiene Data'!I126))),'Data Summary'!EF132="Yes"),OFFSET('Hygiene Data'!$I$9,0,10*ROW('Hygiene Data'!I126)),NA())</f>
        <v>#N/A</v>
      </c>
    </row>
    <row r="133" spans="1:69" x14ac:dyDescent="0.25">
      <c r="A133" s="523" t="e">
        <f ca="1">+RIGHT('Data Summary'!A133,LEN('Data Summary'!A133)-9)</f>
        <v>#VALUE!</v>
      </c>
      <c r="B133" s="497" t="str">
        <f ca="1">+IF(ISTEXT('Data Summary'!B133),'Data Summary'!B133,"")</f>
        <v/>
      </c>
      <c r="C133" s="524" t="e">
        <f ca="1">+VALUE('Data Summary'!C133)</f>
        <v>#VALUE!</v>
      </c>
      <c r="D133" s="525" t="e">
        <f ca="1">+IF(AND(ISNUMBER(OFFSET('Water Data'!$D$4,0,10*ROW('Water Data'!D127))),'Data Summary'!BS133="Yes"),100-OFFSET('Water Data'!$D$4,0,10*ROW('Water Data'!D127)),NA())</f>
        <v>#N/A</v>
      </c>
      <c r="E133" s="525" t="e">
        <f ca="1">+IF(AND(ISNUMBER(OFFSET('Water Data'!$D$6,0,10*ROW('Water Data'!D127))),'Data Summary'!BT133="Yes"),OFFSET('Water Data'!$D$6,0,10*ROW('Water Data'!D127)),NA())</f>
        <v>#N/A</v>
      </c>
      <c r="F133" s="525" t="e">
        <f ca="1">+IF(AND(ISNUMBER(OFFSET('Water Data'!$D$9,0,10*ROW('Water Data'!D127))),'Data Summary'!BU133="Yes"),OFFSET('Water Data'!$D$9,0,10*ROW('Water Data'!D127)),NA())</f>
        <v>#N/A</v>
      </c>
      <c r="G133" s="525" t="e">
        <f ca="1">+IF(AND(ISNUMBER(OFFSET('Water Data'!$E$4,0,10*ROW('Water Data'!E127))),'Data Summary'!BV133="Yes"),100-OFFSET('Water Data'!$E$4,0,10*ROW('Water Data'!E127)),NA())</f>
        <v>#N/A</v>
      </c>
      <c r="H133" s="525" t="e">
        <f ca="1">+IF(AND(ISNUMBER(OFFSET('Water Data'!$E$6,0,10*ROW('Water Data'!E127))),'Data Summary'!BW133="Yes"),OFFSET('Water Data'!$E$6,0,10*ROW('Water Data'!E127)),NA())</f>
        <v>#N/A</v>
      </c>
      <c r="I133" s="525" t="e">
        <f ca="1">+IF(AND(ISNUMBER(OFFSET('Water Data'!$E$9,0,10*ROW('Water Data'!E127))),'Data Summary'!BX133="Yes"),OFFSET('Water Data'!$E$9,0,10*ROW('Water Data'!E127)),NA())</f>
        <v>#N/A</v>
      </c>
      <c r="J133" s="525" t="e">
        <f ca="1">+IF(AND(ISNUMBER(OFFSET('Water Data'!$F$4,0,10*ROW('Water Data'!F127))),'Data Summary'!BY133="Yes"),100-OFFSET('Water Data'!$F$4,0,10*ROW('Water Data'!F127)),NA())</f>
        <v>#N/A</v>
      </c>
      <c r="K133" s="525" t="e">
        <f ca="1">+IF(AND(ISNUMBER(OFFSET('Water Data'!$F$6,0,10*ROW('Water Data'!F127))),'Data Summary'!BZ133="Yes"),OFFSET('Water Data'!$F$6,0,10*ROW('Water Data'!F127)),NA())</f>
        <v>#N/A</v>
      </c>
      <c r="L133" s="525" t="e">
        <f ca="1">+IF(AND(ISNUMBER(OFFSET('Water Data'!$F$9,0,10*ROW('Water Data'!F127))),'Data Summary'!CA133="Yes"),OFFSET('Water Data'!$F$9,0,10*ROW('Water Data'!F127)),NA())</f>
        <v>#N/A</v>
      </c>
      <c r="M133" s="525" t="e">
        <f ca="1">+IF(AND(ISNUMBER(OFFSET('Water Data'!$G$4,0,10*ROW('Water Data'!G127))),'Data Summary'!CB133="Yes"),100-OFFSET('Water Data'!$G$4,0,10*ROW('Water Data'!G127)),NA())</f>
        <v>#N/A</v>
      </c>
      <c r="N133" s="525" t="e">
        <f ca="1">+IF(AND(ISNUMBER(OFFSET('Water Data'!$G$6,0,10*ROW('Water Data'!G127))),'Data Summary'!CC133="Yes"),OFFSET('Water Data'!$G$6,0,10*ROW('Water Data'!G127)),NA())</f>
        <v>#N/A</v>
      </c>
      <c r="O133" s="525" t="e">
        <f ca="1">+IF(AND(ISNUMBER(OFFSET('Water Data'!$G$9,0,10*ROW('Water Data'!G127))),'Data Summary'!CD133="Yes"),OFFSET('Water Data'!$G$9,0,10*ROW('Water Data'!G127)),NA())</f>
        <v>#N/A</v>
      </c>
      <c r="P133" s="525" t="e">
        <f ca="1">+IF(AND(ISNUMBER(OFFSET('Water Data'!$H$4,0,10*ROW('Water Data'!H127))),'Data Summary'!CE133="Yes"),100-OFFSET('Water Data'!$H$4,0,10*ROW('Water Data'!H127)),NA())</f>
        <v>#N/A</v>
      </c>
      <c r="Q133" s="525" t="e">
        <f ca="1">+IF(AND(ISNUMBER(OFFSET('Water Data'!$H$6,0,10*ROW('Water Data'!H127))),'Data Summary'!CF133="Yes"),OFFSET('Water Data'!$H$6,0,10*ROW('Water Data'!H127)),NA())</f>
        <v>#N/A</v>
      </c>
      <c r="R133" s="525" t="e">
        <f ca="1">+IF(AND(ISNUMBER(OFFSET('Water Data'!$H$9,0,10*ROW('Water Data'!H127))),'Data Summary'!CG133="Yes"),OFFSET('Water Data'!$H$9,0,10*ROW('Water Data'!H127)),NA())</f>
        <v>#N/A</v>
      </c>
      <c r="S133" s="525" t="e">
        <f ca="1">+IF(AND(ISNUMBER(OFFSET('Water Data'!$I$4,0,10*ROW('Water Data'!I127))),'Data Summary'!CH133="Yes"),100-OFFSET('Water Data'!$I$4,0,10*ROW('Water Data'!I127)),NA())</f>
        <v>#N/A</v>
      </c>
      <c r="T133" s="525" t="e">
        <f ca="1">+IF(AND(ISNUMBER(OFFSET('Water Data'!$I$6,0,10*ROW('Water Data'!I127))),'Data Summary'!CI133="Yes"),OFFSET('Water Data'!$I$6,0,10*ROW('Water Data'!I127)),NA())</f>
        <v>#N/A</v>
      </c>
      <c r="U133" s="525" t="e">
        <f ca="1">+IF(AND(ISNUMBER(OFFSET('Water Data'!$I$9,0,10*ROW('Water Data'!I127))),'Data Summary'!CJ133="Yes"),OFFSET('Water Data'!$I$9,0,10*ROW('Water Data'!I127)),NA())</f>
        <v>#N/A</v>
      </c>
      <c r="V133" s="526" t="e">
        <f ca="1">+IF(AND(ISNUMBER(OFFSET('Sanitation Data'!$D$4,0,10*ROW('Sanitation Data'!D127))),'Data Summary'!CK133="Yes"),100-OFFSET('Sanitation Data'!$D$4,0,10*ROW('Sanitation Data'!D127)),NA())</f>
        <v>#N/A</v>
      </c>
      <c r="W133" s="526" t="e">
        <f ca="1">+IF(AND(ISNUMBER(OFFSET('Sanitation Data'!$D$6,0,10*ROW('Sanitation Data'!D127))),'Data Summary'!CL133="Yes"),OFFSET('Sanitation Data'!$D$6,0,10*ROW('Sanitation Data'!D127)),NA())</f>
        <v>#N/A</v>
      </c>
      <c r="X133" s="526" t="e">
        <f ca="1">+IF(AND(ISNUMBER(OFFSET('Sanitation Data'!$D$10,0,10*ROW('Sanitation Data'!D127))),'Data Summary'!CM133="Yes"),OFFSET('Sanitation Data'!$D$10,0,10*ROW('Sanitation Data'!D127)),NA())</f>
        <v>#N/A</v>
      </c>
      <c r="Y133" s="526" t="e">
        <f ca="1">+IF(AND(ISNUMBER(OFFSET('Sanitation Data'!$D$11,0,10*ROW('Sanitation Data'!D127))),'Data Summary'!CN133="Yes"),OFFSET('Sanitation Data'!$D$11,0,10*ROW('Sanitation Data'!D127)),NA())</f>
        <v>#N/A</v>
      </c>
      <c r="Z133" s="526" t="e">
        <f ca="1">+IF(AND(ISNUMBER(OFFSET('Sanitation Data'!$D$12,0,10*ROW('Sanitation Data'!D127))),'Data Summary'!CO133="Yes"),OFFSET('Sanitation Data'!$D$12,0,10*ROW('Sanitation Data'!D127)),NA())</f>
        <v>#N/A</v>
      </c>
      <c r="AA133" s="526" t="e">
        <f ca="1">+IF(AND(ISNUMBER(OFFSET('Sanitation Data'!$E$4,0,10*ROW('Sanitation Data'!E127))),'Data Summary'!CP133="Yes"),100-OFFSET('Sanitation Data'!$E$4,0,10*ROW('Sanitation Data'!E127)),NA())</f>
        <v>#N/A</v>
      </c>
      <c r="AB133" s="526" t="e">
        <f ca="1">+IF(AND(ISNUMBER(OFFSET('Sanitation Data'!$E$6,0,10*ROW('Sanitation Data'!E127))),'Data Summary'!CQ133="Yes"),OFFSET('Sanitation Data'!$E$6,0,10*ROW('Sanitation Data'!E127)),NA())</f>
        <v>#N/A</v>
      </c>
      <c r="AC133" s="526" t="e">
        <f ca="1">+IF(AND(ISNUMBER(OFFSET('Sanitation Data'!$E$10,0,10*ROW('Sanitation Data'!E127))),'Data Summary'!CR133="Yes"),OFFSET('Sanitation Data'!$E$10,0,10*ROW('Sanitation Data'!E127)),NA())</f>
        <v>#N/A</v>
      </c>
      <c r="AD133" s="526" t="e">
        <f ca="1">+IF(AND(ISNUMBER(OFFSET('Sanitation Data'!$E$11,0,10*ROW('Sanitation Data'!E127))),'Data Summary'!CS133="Yes"),OFFSET('Sanitation Data'!$E$11,0,10*ROW('Sanitation Data'!E127)),NA())</f>
        <v>#N/A</v>
      </c>
      <c r="AE133" s="526" t="e">
        <f ca="1">+IF(AND(ISNUMBER(OFFSET('Sanitation Data'!$E$12,0,10*ROW('Sanitation Data'!E127))),'Data Summary'!CT133="Yes"),OFFSET('Sanitation Data'!$E$12,0,10*ROW('Sanitation Data'!E127)),NA())</f>
        <v>#N/A</v>
      </c>
      <c r="AF133" s="526" t="e">
        <f ca="1">+IF(AND(ISNUMBER(OFFSET('Sanitation Data'!$F$4,0,10*ROW('Sanitation Data'!F127))),'Data Summary'!CU133="Yes"),100-OFFSET('Sanitation Data'!$F$4,0,10*ROW('Sanitation Data'!F127)),NA())</f>
        <v>#N/A</v>
      </c>
      <c r="AG133" s="526" t="e">
        <f ca="1">+IF(AND(ISNUMBER(OFFSET('Sanitation Data'!$F$6,0,10*ROW('Sanitation Data'!F127))),'Data Summary'!CV133="Yes"),OFFSET('Sanitation Data'!$F$6,0,10*ROW('Sanitation Data'!F127)),NA())</f>
        <v>#N/A</v>
      </c>
      <c r="AH133" s="526" t="e">
        <f ca="1">+IF(AND(ISNUMBER(OFFSET('Sanitation Data'!$F$10,0,10*ROW('Sanitation Data'!F127))),'Data Summary'!CW133="Yes"),OFFSET('Sanitation Data'!$F$10,0,10*ROW('Sanitation Data'!F127)),NA())</f>
        <v>#N/A</v>
      </c>
      <c r="AI133" s="526" t="e">
        <f ca="1">+IF(AND(ISNUMBER(OFFSET('Sanitation Data'!$F$11,0,10*ROW('Sanitation Data'!F127))),'Data Summary'!CX133="Yes"),OFFSET('Sanitation Data'!$F$11,0,10*ROW('Sanitation Data'!F127)),NA())</f>
        <v>#N/A</v>
      </c>
      <c r="AJ133" s="526" t="e">
        <f ca="1">+IF(AND(ISNUMBER(OFFSET('Sanitation Data'!$F$12,0,10*ROW('Sanitation Data'!F127))),'Data Summary'!CY133="Yes"),OFFSET('Sanitation Data'!$F$12,0,10*ROW('Sanitation Data'!F127)),NA())</f>
        <v>#N/A</v>
      </c>
      <c r="AK133" s="526" t="e">
        <f ca="1">+IF(AND(ISNUMBER(OFFSET('Sanitation Data'!$G$4,0,10*ROW('Sanitation Data'!G127))),'Data Summary'!CZ133="Yes"),100-OFFSET('Sanitation Data'!$G$4,0,10*ROW('Sanitation Data'!G127)),NA())</f>
        <v>#N/A</v>
      </c>
      <c r="AL133" s="526" t="e">
        <f ca="1">+IF(AND(ISNUMBER(OFFSET('Sanitation Data'!$G$6,0,10*ROW('Sanitation Data'!G127))),'Data Summary'!DA133="Yes"),OFFSET('Sanitation Data'!$G$6,0,10*ROW('Sanitation Data'!G127)),NA())</f>
        <v>#N/A</v>
      </c>
      <c r="AM133" s="526" t="e">
        <f ca="1">+IF(AND(ISNUMBER(OFFSET('Sanitation Data'!$G$10,0,10*ROW('Sanitation Data'!G127))),'Data Summary'!DB133="Yes"),OFFSET('Sanitation Data'!$G$10,0,10*ROW('Sanitation Data'!G127)),NA())</f>
        <v>#N/A</v>
      </c>
      <c r="AN133" s="526" t="e">
        <f ca="1">+IF(AND(ISNUMBER(OFFSET('Sanitation Data'!$G$11,0,10*ROW('Sanitation Data'!G127))),'Data Summary'!DC133="Yes"),OFFSET('Sanitation Data'!$G$11,0,10*ROW('Sanitation Data'!G127)),NA())</f>
        <v>#N/A</v>
      </c>
      <c r="AO133" s="526" t="e">
        <f ca="1">+IF(AND(ISNUMBER(OFFSET('Sanitation Data'!$G$12,0,10*ROW('Sanitation Data'!G127))),'Data Summary'!DD133="Yes"),OFFSET('Sanitation Data'!$G$12,0,10*ROW('Sanitation Data'!G127)),NA())</f>
        <v>#N/A</v>
      </c>
      <c r="AP133" s="526" t="e">
        <f ca="1">+IF(AND(ISNUMBER(OFFSET('Sanitation Data'!$H$4,0,10*ROW('Sanitation Data'!H127))),'Data Summary'!DE133="Yes"),100-OFFSET('Sanitation Data'!$H$4,0,10*ROW('Sanitation Data'!H127)),NA())</f>
        <v>#N/A</v>
      </c>
      <c r="AQ133" s="526" t="e">
        <f ca="1">+IF(AND(ISNUMBER(OFFSET('Sanitation Data'!$H$6,0,10*ROW('Sanitation Data'!H127))),'Data Summary'!DF133="Yes"),OFFSET('Sanitation Data'!$H$6,0,10*ROW('Sanitation Data'!H127)),NA())</f>
        <v>#N/A</v>
      </c>
      <c r="AR133" s="526" t="e">
        <f ca="1">+IF(AND(ISNUMBER(OFFSET('Sanitation Data'!$H$10,0,10*ROW('Sanitation Data'!H127))),'Data Summary'!DG133="Yes"),OFFSET('Sanitation Data'!$H$10,0,10*ROW('Sanitation Data'!H127)),NA())</f>
        <v>#N/A</v>
      </c>
      <c r="AS133" s="526" t="e">
        <f ca="1">+IF(AND(ISNUMBER(OFFSET('Sanitation Data'!$H$11,0,10*ROW('Sanitation Data'!H127))),'Data Summary'!DH133="Yes"),OFFSET('Sanitation Data'!$H$11,0,10*ROW('Sanitation Data'!H127)),NA())</f>
        <v>#N/A</v>
      </c>
      <c r="AT133" s="526" t="e">
        <f ca="1">+IF(AND(ISNUMBER(OFFSET('Sanitation Data'!$H$12,0,10*ROW('Sanitation Data'!H127))),'Data Summary'!DI133="Yes"),OFFSET('Sanitation Data'!$H$12,0,10*ROW('Sanitation Data'!H127)),NA())</f>
        <v>#N/A</v>
      </c>
      <c r="AU133" s="526" t="e">
        <f ca="1">+IF(AND(ISNUMBER(OFFSET('Sanitation Data'!$I$4,0,10*ROW('Sanitation Data'!I127))),'Data Summary'!DJ133="Yes"),100-OFFSET('Sanitation Data'!$I$4,0,10*ROW('Sanitation Data'!I127)),NA())</f>
        <v>#N/A</v>
      </c>
      <c r="AV133" s="526" t="e">
        <f ca="1">+IF(AND(ISNUMBER(OFFSET('Sanitation Data'!$I$6,0,10*ROW('Sanitation Data'!I127))),'Data Summary'!DK133="Yes"),OFFSET('Sanitation Data'!$I$6,0,10*ROW('Sanitation Data'!I127)),NA())</f>
        <v>#N/A</v>
      </c>
      <c r="AW133" s="526" t="e">
        <f ca="1">+IF(AND(ISNUMBER(OFFSET('Sanitation Data'!$I$10,0,10*ROW('Sanitation Data'!I127))),'Data Summary'!DL133="Yes"),OFFSET('Sanitation Data'!$I$10,0,10*ROW('Sanitation Data'!I127)),NA())</f>
        <v>#N/A</v>
      </c>
      <c r="AX133" s="526" t="e">
        <f ca="1">+IF(AND(ISNUMBER(OFFSET('Sanitation Data'!$I$11,0,10*ROW('Sanitation Data'!I127))),'Data Summary'!DM133="Yes"),OFFSET('Sanitation Data'!$I$11,0,10*ROW('Sanitation Data'!I127)),NA())</f>
        <v>#N/A</v>
      </c>
      <c r="AY133" s="526" t="e">
        <f ca="1">+IF(AND(ISNUMBER(OFFSET('Sanitation Data'!$I$12,0,10*ROW('Sanitation Data'!I127))),'Data Summary'!DN133="Yes"),OFFSET('Sanitation Data'!$I$12,0,10*ROW('Sanitation Data'!I127)),NA())</f>
        <v>#N/A</v>
      </c>
      <c r="AZ133" s="527" t="e">
        <f ca="1">+IF(AND(ISNUMBER(OFFSET('Hygiene Data'!$D$5,0,10*ROW('Hygiene Data'!D127))),'Data Summary'!DO133="Yes"),OFFSET('Hygiene Data'!$D$5,0,10*ROW('Hygiene Data'!D127)),NA())</f>
        <v>#N/A</v>
      </c>
      <c r="BA133" s="527" t="e">
        <f ca="1">+IF(AND(ISNUMBER(OFFSET('Hygiene Data'!$D$7,0,10*ROW('Hygiene Data'!D127))),'Data Summary'!DP133="Yes"),OFFSET('Hygiene Data'!$D$7,0,10*ROW('Hygiene Data'!D127)),NA())</f>
        <v>#N/A</v>
      </c>
      <c r="BB133" s="527" t="e">
        <f ca="1">+IF(AND(ISNUMBER(OFFSET('Hygiene Data'!$D$9,0,10*ROW('Hygiene Data'!D127))),'Data Summary'!DQ133="Yes"),OFFSET('Hygiene Data'!$D$9,0,10*ROW('Hygiene Data'!D127)),NA())</f>
        <v>#N/A</v>
      </c>
      <c r="BC133" s="527" t="e">
        <f ca="1">+IF(AND(ISNUMBER(OFFSET('Hygiene Data'!$E$5,0,10*ROW('Hygiene Data'!E127))),'Data Summary'!DR133="Yes"),OFFSET('Hygiene Data'!$E$5,0,10*ROW('Hygiene Data'!E127)),NA())</f>
        <v>#N/A</v>
      </c>
      <c r="BD133" s="527" t="e">
        <f ca="1">+IF(AND(ISNUMBER(OFFSET('Hygiene Data'!$E$7,0,10*ROW('Hygiene Data'!E127))),'Data Summary'!DS133="Yes"),OFFSET('Hygiene Data'!$E$7,0,10*ROW('Hygiene Data'!E127)),NA())</f>
        <v>#N/A</v>
      </c>
      <c r="BE133" s="527" t="e">
        <f ca="1">+IF(AND(ISNUMBER(OFFSET('Hygiene Data'!$E$9,0,10*ROW('Hygiene Data'!E127))),'Data Summary'!DT133="Yes"),OFFSET('Hygiene Data'!$E$9,0,10*ROW('Hygiene Data'!E127)),NA())</f>
        <v>#N/A</v>
      </c>
      <c r="BF133" s="527" t="e">
        <f ca="1">+IF(AND(ISNUMBER(OFFSET('Hygiene Data'!$F$5,0,10*ROW('Hygiene Data'!F127))),'Data Summary'!DU133="Yes"),OFFSET('Hygiene Data'!$F$5,0,10*ROW('Hygiene Data'!F127)),NA())</f>
        <v>#N/A</v>
      </c>
      <c r="BG133" s="527" t="e">
        <f ca="1">+IF(AND(ISNUMBER(OFFSET('Hygiene Data'!$F$7,0,10*ROW('Hygiene Data'!F127))),'Data Summary'!DV133="Yes"),OFFSET('Hygiene Data'!$F$7,0,10*ROW('Hygiene Data'!F127)),NA())</f>
        <v>#N/A</v>
      </c>
      <c r="BH133" s="527" t="e">
        <f ca="1">+IF(AND(ISNUMBER(OFFSET('Hygiene Data'!$F$9,0,10*ROW('Hygiene Data'!F127))),'Data Summary'!DW133="Yes"),OFFSET('Hygiene Data'!$F$9,0,10*ROW('Hygiene Data'!F127)),NA())</f>
        <v>#N/A</v>
      </c>
      <c r="BI133" s="527" t="e">
        <f ca="1">+IF(AND(ISNUMBER(OFFSET('Hygiene Data'!$G$5,0,10*ROW('Hygiene Data'!G127))),'Data Summary'!DX133="Yes"),OFFSET('Hygiene Data'!$G$5,0,10*ROW('Hygiene Data'!G127)),NA())</f>
        <v>#N/A</v>
      </c>
      <c r="BJ133" s="527" t="e">
        <f ca="1">+IF(AND(ISNUMBER(OFFSET('Hygiene Data'!$G$7,0,10*ROW('Hygiene Data'!G127))),'Data Summary'!DY133="Yes"),OFFSET('Hygiene Data'!$G$7,0,10*ROW('Hygiene Data'!G127)),NA())</f>
        <v>#N/A</v>
      </c>
      <c r="BK133" s="527" t="e">
        <f ca="1">+IF(AND(ISNUMBER(OFFSET('Hygiene Data'!$G$9,0,10*ROW('Hygiene Data'!G127))),'Data Summary'!DZ133="Yes"),OFFSET('Hygiene Data'!$G$9,0,10*ROW('Hygiene Data'!G127)),NA())</f>
        <v>#N/A</v>
      </c>
      <c r="BL133" s="527" t="e">
        <f ca="1">+IF(AND(ISNUMBER(OFFSET('Hygiene Data'!$H$5,0,10*ROW('Hygiene Data'!H127))),'Data Summary'!EA133="Yes"),OFFSET('Hygiene Data'!$H$5,0,10*ROW('Hygiene Data'!H127)),NA())</f>
        <v>#N/A</v>
      </c>
      <c r="BM133" s="527" t="e">
        <f ca="1">+IF(AND(ISNUMBER(OFFSET('Hygiene Data'!$H$7,0,10*ROW('Hygiene Data'!H127))),'Data Summary'!EB133="Yes"),OFFSET('Hygiene Data'!$H$7,0,10*ROW('Hygiene Data'!H127)),NA())</f>
        <v>#N/A</v>
      </c>
      <c r="BN133" s="527" t="e">
        <f ca="1">+IF(AND(ISNUMBER(OFFSET('Hygiene Data'!$H$9,0,10*ROW('Hygiene Data'!H127))),'Data Summary'!EC133="Yes"),OFFSET('Hygiene Data'!$H$9,0,10*ROW('Hygiene Data'!H127)),NA())</f>
        <v>#N/A</v>
      </c>
      <c r="BO133" s="527" t="e">
        <f ca="1">+IF(AND(ISNUMBER(OFFSET('Hygiene Data'!$I$5,0,10*ROW('Hygiene Data'!I127))),'Data Summary'!ED133="Yes"),OFFSET('Hygiene Data'!$I$5,0,10*ROW('Hygiene Data'!I127)),NA())</f>
        <v>#N/A</v>
      </c>
      <c r="BP133" s="527" t="e">
        <f ca="1">+IF(AND(ISNUMBER(OFFSET('Hygiene Data'!$I$7,0,10*ROW('Hygiene Data'!I127))),'Data Summary'!EE133="Yes"),OFFSET('Hygiene Data'!$I$7,0,10*ROW('Hygiene Data'!I127)),NA())</f>
        <v>#N/A</v>
      </c>
      <c r="BQ133" s="527" t="e">
        <f ca="1">+IF(AND(ISNUMBER(OFFSET('Hygiene Data'!$I$9,0,10*ROW('Hygiene Data'!I127))),'Data Summary'!EF133="Yes"),OFFSET('Hygiene Data'!$I$9,0,10*ROW('Hygiene Data'!I127)),NA())</f>
        <v>#N/A</v>
      </c>
    </row>
    <row r="134" spans="1:69" x14ac:dyDescent="0.25">
      <c r="A134" s="523" t="e">
        <f ca="1">+RIGHT('Data Summary'!A134,LEN('Data Summary'!A134)-9)</f>
        <v>#VALUE!</v>
      </c>
      <c r="B134" s="497" t="str">
        <f ca="1">+IF(ISTEXT('Data Summary'!B134),'Data Summary'!B134,"")</f>
        <v/>
      </c>
      <c r="C134" s="524" t="e">
        <f ca="1">+VALUE('Data Summary'!C134)</f>
        <v>#VALUE!</v>
      </c>
      <c r="D134" s="525" t="e">
        <f ca="1">+IF(AND(ISNUMBER(OFFSET('Water Data'!$D$4,0,10*ROW('Water Data'!D128))),'Data Summary'!BS134="Yes"),100-OFFSET('Water Data'!$D$4,0,10*ROW('Water Data'!D128)),NA())</f>
        <v>#N/A</v>
      </c>
      <c r="E134" s="525" t="e">
        <f ca="1">+IF(AND(ISNUMBER(OFFSET('Water Data'!$D$6,0,10*ROW('Water Data'!D128))),'Data Summary'!BT134="Yes"),OFFSET('Water Data'!$D$6,0,10*ROW('Water Data'!D128)),NA())</f>
        <v>#N/A</v>
      </c>
      <c r="F134" s="525" t="e">
        <f ca="1">+IF(AND(ISNUMBER(OFFSET('Water Data'!$D$9,0,10*ROW('Water Data'!D128))),'Data Summary'!BU134="Yes"),OFFSET('Water Data'!$D$9,0,10*ROW('Water Data'!D128)),NA())</f>
        <v>#N/A</v>
      </c>
      <c r="G134" s="525" t="e">
        <f ca="1">+IF(AND(ISNUMBER(OFFSET('Water Data'!$E$4,0,10*ROW('Water Data'!E128))),'Data Summary'!BV134="Yes"),100-OFFSET('Water Data'!$E$4,0,10*ROW('Water Data'!E128)),NA())</f>
        <v>#N/A</v>
      </c>
      <c r="H134" s="525" t="e">
        <f ca="1">+IF(AND(ISNUMBER(OFFSET('Water Data'!$E$6,0,10*ROW('Water Data'!E128))),'Data Summary'!BW134="Yes"),OFFSET('Water Data'!$E$6,0,10*ROW('Water Data'!E128)),NA())</f>
        <v>#N/A</v>
      </c>
      <c r="I134" s="525" t="e">
        <f ca="1">+IF(AND(ISNUMBER(OFFSET('Water Data'!$E$9,0,10*ROW('Water Data'!E128))),'Data Summary'!BX134="Yes"),OFFSET('Water Data'!$E$9,0,10*ROW('Water Data'!E128)),NA())</f>
        <v>#N/A</v>
      </c>
      <c r="J134" s="525" t="e">
        <f ca="1">+IF(AND(ISNUMBER(OFFSET('Water Data'!$F$4,0,10*ROW('Water Data'!F128))),'Data Summary'!BY134="Yes"),100-OFFSET('Water Data'!$F$4,0,10*ROW('Water Data'!F128)),NA())</f>
        <v>#N/A</v>
      </c>
      <c r="K134" s="525" t="e">
        <f ca="1">+IF(AND(ISNUMBER(OFFSET('Water Data'!$F$6,0,10*ROW('Water Data'!F128))),'Data Summary'!BZ134="Yes"),OFFSET('Water Data'!$F$6,0,10*ROW('Water Data'!F128)),NA())</f>
        <v>#N/A</v>
      </c>
      <c r="L134" s="525" t="e">
        <f ca="1">+IF(AND(ISNUMBER(OFFSET('Water Data'!$F$9,0,10*ROW('Water Data'!F128))),'Data Summary'!CA134="Yes"),OFFSET('Water Data'!$F$9,0,10*ROW('Water Data'!F128)),NA())</f>
        <v>#N/A</v>
      </c>
      <c r="M134" s="525" t="e">
        <f ca="1">+IF(AND(ISNUMBER(OFFSET('Water Data'!$G$4,0,10*ROW('Water Data'!G128))),'Data Summary'!CB134="Yes"),100-OFFSET('Water Data'!$G$4,0,10*ROW('Water Data'!G128)),NA())</f>
        <v>#N/A</v>
      </c>
      <c r="N134" s="525" t="e">
        <f ca="1">+IF(AND(ISNUMBER(OFFSET('Water Data'!$G$6,0,10*ROW('Water Data'!G128))),'Data Summary'!CC134="Yes"),OFFSET('Water Data'!$G$6,0,10*ROW('Water Data'!G128)),NA())</f>
        <v>#N/A</v>
      </c>
      <c r="O134" s="525" t="e">
        <f ca="1">+IF(AND(ISNUMBER(OFFSET('Water Data'!$G$9,0,10*ROW('Water Data'!G128))),'Data Summary'!CD134="Yes"),OFFSET('Water Data'!$G$9,0,10*ROW('Water Data'!G128)),NA())</f>
        <v>#N/A</v>
      </c>
      <c r="P134" s="525" t="e">
        <f ca="1">+IF(AND(ISNUMBER(OFFSET('Water Data'!$H$4,0,10*ROW('Water Data'!H128))),'Data Summary'!CE134="Yes"),100-OFFSET('Water Data'!$H$4,0,10*ROW('Water Data'!H128)),NA())</f>
        <v>#N/A</v>
      </c>
      <c r="Q134" s="525" t="e">
        <f ca="1">+IF(AND(ISNUMBER(OFFSET('Water Data'!$H$6,0,10*ROW('Water Data'!H128))),'Data Summary'!CF134="Yes"),OFFSET('Water Data'!$H$6,0,10*ROW('Water Data'!H128)),NA())</f>
        <v>#N/A</v>
      </c>
      <c r="R134" s="525" t="e">
        <f ca="1">+IF(AND(ISNUMBER(OFFSET('Water Data'!$H$9,0,10*ROW('Water Data'!H128))),'Data Summary'!CG134="Yes"),OFFSET('Water Data'!$H$9,0,10*ROW('Water Data'!H128)),NA())</f>
        <v>#N/A</v>
      </c>
      <c r="S134" s="525" t="e">
        <f ca="1">+IF(AND(ISNUMBER(OFFSET('Water Data'!$I$4,0,10*ROW('Water Data'!I128))),'Data Summary'!CH134="Yes"),100-OFFSET('Water Data'!$I$4,0,10*ROW('Water Data'!I128)),NA())</f>
        <v>#N/A</v>
      </c>
      <c r="T134" s="525" t="e">
        <f ca="1">+IF(AND(ISNUMBER(OFFSET('Water Data'!$I$6,0,10*ROW('Water Data'!I128))),'Data Summary'!CI134="Yes"),OFFSET('Water Data'!$I$6,0,10*ROW('Water Data'!I128)),NA())</f>
        <v>#N/A</v>
      </c>
      <c r="U134" s="525" t="e">
        <f ca="1">+IF(AND(ISNUMBER(OFFSET('Water Data'!$I$9,0,10*ROW('Water Data'!I128))),'Data Summary'!CJ134="Yes"),OFFSET('Water Data'!$I$9,0,10*ROW('Water Data'!I128)),NA())</f>
        <v>#N/A</v>
      </c>
      <c r="V134" s="526" t="e">
        <f ca="1">+IF(AND(ISNUMBER(OFFSET('Sanitation Data'!$D$4,0,10*ROW('Sanitation Data'!D128))),'Data Summary'!CK134="Yes"),100-OFFSET('Sanitation Data'!$D$4,0,10*ROW('Sanitation Data'!D128)),NA())</f>
        <v>#N/A</v>
      </c>
      <c r="W134" s="526" t="e">
        <f ca="1">+IF(AND(ISNUMBER(OFFSET('Sanitation Data'!$D$6,0,10*ROW('Sanitation Data'!D128))),'Data Summary'!CL134="Yes"),OFFSET('Sanitation Data'!$D$6,0,10*ROW('Sanitation Data'!D128)),NA())</f>
        <v>#N/A</v>
      </c>
      <c r="X134" s="526" t="e">
        <f ca="1">+IF(AND(ISNUMBER(OFFSET('Sanitation Data'!$D$10,0,10*ROW('Sanitation Data'!D128))),'Data Summary'!CM134="Yes"),OFFSET('Sanitation Data'!$D$10,0,10*ROW('Sanitation Data'!D128)),NA())</f>
        <v>#N/A</v>
      </c>
      <c r="Y134" s="526" t="e">
        <f ca="1">+IF(AND(ISNUMBER(OFFSET('Sanitation Data'!$D$11,0,10*ROW('Sanitation Data'!D128))),'Data Summary'!CN134="Yes"),OFFSET('Sanitation Data'!$D$11,0,10*ROW('Sanitation Data'!D128)),NA())</f>
        <v>#N/A</v>
      </c>
      <c r="Z134" s="526" t="e">
        <f ca="1">+IF(AND(ISNUMBER(OFFSET('Sanitation Data'!$D$12,0,10*ROW('Sanitation Data'!D128))),'Data Summary'!CO134="Yes"),OFFSET('Sanitation Data'!$D$12,0,10*ROW('Sanitation Data'!D128)),NA())</f>
        <v>#N/A</v>
      </c>
      <c r="AA134" s="526" t="e">
        <f ca="1">+IF(AND(ISNUMBER(OFFSET('Sanitation Data'!$E$4,0,10*ROW('Sanitation Data'!E128))),'Data Summary'!CP134="Yes"),100-OFFSET('Sanitation Data'!$E$4,0,10*ROW('Sanitation Data'!E128)),NA())</f>
        <v>#N/A</v>
      </c>
      <c r="AB134" s="526" t="e">
        <f ca="1">+IF(AND(ISNUMBER(OFFSET('Sanitation Data'!$E$6,0,10*ROW('Sanitation Data'!E128))),'Data Summary'!CQ134="Yes"),OFFSET('Sanitation Data'!$E$6,0,10*ROW('Sanitation Data'!E128)),NA())</f>
        <v>#N/A</v>
      </c>
      <c r="AC134" s="526" t="e">
        <f ca="1">+IF(AND(ISNUMBER(OFFSET('Sanitation Data'!$E$10,0,10*ROW('Sanitation Data'!E128))),'Data Summary'!CR134="Yes"),OFFSET('Sanitation Data'!$E$10,0,10*ROW('Sanitation Data'!E128)),NA())</f>
        <v>#N/A</v>
      </c>
      <c r="AD134" s="526" t="e">
        <f ca="1">+IF(AND(ISNUMBER(OFFSET('Sanitation Data'!$E$11,0,10*ROW('Sanitation Data'!E128))),'Data Summary'!CS134="Yes"),OFFSET('Sanitation Data'!$E$11,0,10*ROW('Sanitation Data'!E128)),NA())</f>
        <v>#N/A</v>
      </c>
      <c r="AE134" s="526" t="e">
        <f ca="1">+IF(AND(ISNUMBER(OFFSET('Sanitation Data'!$E$12,0,10*ROW('Sanitation Data'!E128))),'Data Summary'!CT134="Yes"),OFFSET('Sanitation Data'!$E$12,0,10*ROW('Sanitation Data'!E128)),NA())</f>
        <v>#N/A</v>
      </c>
      <c r="AF134" s="526" t="e">
        <f ca="1">+IF(AND(ISNUMBER(OFFSET('Sanitation Data'!$F$4,0,10*ROW('Sanitation Data'!F128))),'Data Summary'!CU134="Yes"),100-OFFSET('Sanitation Data'!$F$4,0,10*ROW('Sanitation Data'!F128)),NA())</f>
        <v>#N/A</v>
      </c>
      <c r="AG134" s="526" t="e">
        <f ca="1">+IF(AND(ISNUMBER(OFFSET('Sanitation Data'!$F$6,0,10*ROW('Sanitation Data'!F128))),'Data Summary'!CV134="Yes"),OFFSET('Sanitation Data'!$F$6,0,10*ROW('Sanitation Data'!F128)),NA())</f>
        <v>#N/A</v>
      </c>
      <c r="AH134" s="526" t="e">
        <f ca="1">+IF(AND(ISNUMBER(OFFSET('Sanitation Data'!$F$10,0,10*ROW('Sanitation Data'!F128))),'Data Summary'!CW134="Yes"),OFFSET('Sanitation Data'!$F$10,0,10*ROW('Sanitation Data'!F128)),NA())</f>
        <v>#N/A</v>
      </c>
      <c r="AI134" s="526" t="e">
        <f ca="1">+IF(AND(ISNUMBER(OFFSET('Sanitation Data'!$F$11,0,10*ROW('Sanitation Data'!F128))),'Data Summary'!CX134="Yes"),OFFSET('Sanitation Data'!$F$11,0,10*ROW('Sanitation Data'!F128)),NA())</f>
        <v>#N/A</v>
      </c>
      <c r="AJ134" s="526" t="e">
        <f ca="1">+IF(AND(ISNUMBER(OFFSET('Sanitation Data'!$F$12,0,10*ROW('Sanitation Data'!F128))),'Data Summary'!CY134="Yes"),OFFSET('Sanitation Data'!$F$12,0,10*ROW('Sanitation Data'!F128)),NA())</f>
        <v>#N/A</v>
      </c>
      <c r="AK134" s="526" t="e">
        <f ca="1">+IF(AND(ISNUMBER(OFFSET('Sanitation Data'!$G$4,0,10*ROW('Sanitation Data'!G128))),'Data Summary'!CZ134="Yes"),100-OFFSET('Sanitation Data'!$G$4,0,10*ROW('Sanitation Data'!G128)),NA())</f>
        <v>#N/A</v>
      </c>
      <c r="AL134" s="526" t="e">
        <f ca="1">+IF(AND(ISNUMBER(OFFSET('Sanitation Data'!$G$6,0,10*ROW('Sanitation Data'!G128))),'Data Summary'!DA134="Yes"),OFFSET('Sanitation Data'!$G$6,0,10*ROW('Sanitation Data'!G128)),NA())</f>
        <v>#N/A</v>
      </c>
      <c r="AM134" s="526" t="e">
        <f ca="1">+IF(AND(ISNUMBER(OFFSET('Sanitation Data'!$G$10,0,10*ROW('Sanitation Data'!G128))),'Data Summary'!DB134="Yes"),OFFSET('Sanitation Data'!$G$10,0,10*ROW('Sanitation Data'!G128)),NA())</f>
        <v>#N/A</v>
      </c>
      <c r="AN134" s="526" t="e">
        <f ca="1">+IF(AND(ISNUMBER(OFFSET('Sanitation Data'!$G$11,0,10*ROW('Sanitation Data'!G128))),'Data Summary'!DC134="Yes"),OFFSET('Sanitation Data'!$G$11,0,10*ROW('Sanitation Data'!G128)),NA())</f>
        <v>#N/A</v>
      </c>
      <c r="AO134" s="526" t="e">
        <f ca="1">+IF(AND(ISNUMBER(OFFSET('Sanitation Data'!$G$12,0,10*ROW('Sanitation Data'!G128))),'Data Summary'!DD134="Yes"),OFFSET('Sanitation Data'!$G$12,0,10*ROW('Sanitation Data'!G128)),NA())</f>
        <v>#N/A</v>
      </c>
      <c r="AP134" s="526" t="e">
        <f ca="1">+IF(AND(ISNUMBER(OFFSET('Sanitation Data'!$H$4,0,10*ROW('Sanitation Data'!H128))),'Data Summary'!DE134="Yes"),100-OFFSET('Sanitation Data'!$H$4,0,10*ROW('Sanitation Data'!H128)),NA())</f>
        <v>#N/A</v>
      </c>
      <c r="AQ134" s="526" t="e">
        <f ca="1">+IF(AND(ISNUMBER(OFFSET('Sanitation Data'!$H$6,0,10*ROW('Sanitation Data'!H128))),'Data Summary'!DF134="Yes"),OFFSET('Sanitation Data'!$H$6,0,10*ROW('Sanitation Data'!H128)),NA())</f>
        <v>#N/A</v>
      </c>
      <c r="AR134" s="526" t="e">
        <f ca="1">+IF(AND(ISNUMBER(OFFSET('Sanitation Data'!$H$10,0,10*ROW('Sanitation Data'!H128))),'Data Summary'!DG134="Yes"),OFFSET('Sanitation Data'!$H$10,0,10*ROW('Sanitation Data'!H128)),NA())</f>
        <v>#N/A</v>
      </c>
      <c r="AS134" s="526" t="e">
        <f ca="1">+IF(AND(ISNUMBER(OFFSET('Sanitation Data'!$H$11,0,10*ROW('Sanitation Data'!H128))),'Data Summary'!DH134="Yes"),OFFSET('Sanitation Data'!$H$11,0,10*ROW('Sanitation Data'!H128)),NA())</f>
        <v>#N/A</v>
      </c>
      <c r="AT134" s="526" t="e">
        <f ca="1">+IF(AND(ISNUMBER(OFFSET('Sanitation Data'!$H$12,0,10*ROW('Sanitation Data'!H128))),'Data Summary'!DI134="Yes"),OFFSET('Sanitation Data'!$H$12,0,10*ROW('Sanitation Data'!H128)),NA())</f>
        <v>#N/A</v>
      </c>
      <c r="AU134" s="526" t="e">
        <f ca="1">+IF(AND(ISNUMBER(OFFSET('Sanitation Data'!$I$4,0,10*ROW('Sanitation Data'!I128))),'Data Summary'!DJ134="Yes"),100-OFFSET('Sanitation Data'!$I$4,0,10*ROW('Sanitation Data'!I128)),NA())</f>
        <v>#N/A</v>
      </c>
      <c r="AV134" s="526" t="e">
        <f ca="1">+IF(AND(ISNUMBER(OFFSET('Sanitation Data'!$I$6,0,10*ROW('Sanitation Data'!I128))),'Data Summary'!DK134="Yes"),OFFSET('Sanitation Data'!$I$6,0,10*ROW('Sanitation Data'!I128)),NA())</f>
        <v>#N/A</v>
      </c>
      <c r="AW134" s="526" t="e">
        <f ca="1">+IF(AND(ISNUMBER(OFFSET('Sanitation Data'!$I$10,0,10*ROW('Sanitation Data'!I128))),'Data Summary'!DL134="Yes"),OFFSET('Sanitation Data'!$I$10,0,10*ROW('Sanitation Data'!I128)),NA())</f>
        <v>#N/A</v>
      </c>
      <c r="AX134" s="526" t="e">
        <f ca="1">+IF(AND(ISNUMBER(OFFSET('Sanitation Data'!$I$11,0,10*ROW('Sanitation Data'!I128))),'Data Summary'!DM134="Yes"),OFFSET('Sanitation Data'!$I$11,0,10*ROW('Sanitation Data'!I128)),NA())</f>
        <v>#N/A</v>
      </c>
      <c r="AY134" s="526" t="e">
        <f ca="1">+IF(AND(ISNUMBER(OFFSET('Sanitation Data'!$I$12,0,10*ROW('Sanitation Data'!I128))),'Data Summary'!DN134="Yes"),OFFSET('Sanitation Data'!$I$12,0,10*ROW('Sanitation Data'!I128)),NA())</f>
        <v>#N/A</v>
      </c>
      <c r="AZ134" s="527" t="e">
        <f ca="1">+IF(AND(ISNUMBER(OFFSET('Hygiene Data'!$D$5,0,10*ROW('Hygiene Data'!D128))),'Data Summary'!DO134="Yes"),OFFSET('Hygiene Data'!$D$5,0,10*ROW('Hygiene Data'!D128)),NA())</f>
        <v>#N/A</v>
      </c>
      <c r="BA134" s="527" t="e">
        <f ca="1">+IF(AND(ISNUMBER(OFFSET('Hygiene Data'!$D$7,0,10*ROW('Hygiene Data'!D128))),'Data Summary'!DP134="Yes"),OFFSET('Hygiene Data'!$D$7,0,10*ROW('Hygiene Data'!D128)),NA())</f>
        <v>#N/A</v>
      </c>
      <c r="BB134" s="527" t="e">
        <f ca="1">+IF(AND(ISNUMBER(OFFSET('Hygiene Data'!$D$9,0,10*ROW('Hygiene Data'!D128))),'Data Summary'!DQ134="Yes"),OFFSET('Hygiene Data'!$D$9,0,10*ROW('Hygiene Data'!D128)),NA())</f>
        <v>#N/A</v>
      </c>
      <c r="BC134" s="527" t="e">
        <f ca="1">+IF(AND(ISNUMBER(OFFSET('Hygiene Data'!$E$5,0,10*ROW('Hygiene Data'!E128))),'Data Summary'!DR134="Yes"),OFFSET('Hygiene Data'!$E$5,0,10*ROW('Hygiene Data'!E128)),NA())</f>
        <v>#N/A</v>
      </c>
      <c r="BD134" s="527" t="e">
        <f ca="1">+IF(AND(ISNUMBER(OFFSET('Hygiene Data'!$E$7,0,10*ROW('Hygiene Data'!E128))),'Data Summary'!DS134="Yes"),OFFSET('Hygiene Data'!$E$7,0,10*ROW('Hygiene Data'!E128)),NA())</f>
        <v>#N/A</v>
      </c>
      <c r="BE134" s="527" t="e">
        <f ca="1">+IF(AND(ISNUMBER(OFFSET('Hygiene Data'!$E$9,0,10*ROW('Hygiene Data'!E128))),'Data Summary'!DT134="Yes"),OFFSET('Hygiene Data'!$E$9,0,10*ROW('Hygiene Data'!E128)),NA())</f>
        <v>#N/A</v>
      </c>
      <c r="BF134" s="527" t="e">
        <f ca="1">+IF(AND(ISNUMBER(OFFSET('Hygiene Data'!$F$5,0,10*ROW('Hygiene Data'!F128))),'Data Summary'!DU134="Yes"),OFFSET('Hygiene Data'!$F$5,0,10*ROW('Hygiene Data'!F128)),NA())</f>
        <v>#N/A</v>
      </c>
      <c r="BG134" s="527" t="e">
        <f ca="1">+IF(AND(ISNUMBER(OFFSET('Hygiene Data'!$F$7,0,10*ROW('Hygiene Data'!F128))),'Data Summary'!DV134="Yes"),OFFSET('Hygiene Data'!$F$7,0,10*ROW('Hygiene Data'!F128)),NA())</f>
        <v>#N/A</v>
      </c>
      <c r="BH134" s="527" t="e">
        <f ca="1">+IF(AND(ISNUMBER(OFFSET('Hygiene Data'!$F$9,0,10*ROW('Hygiene Data'!F128))),'Data Summary'!DW134="Yes"),OFFSET('Hygiene Data'!$F$9,0,10*ROW('Hygiene Data'!F128)),NA())</f>
        <v>#N/A</v>
      </c>
      <c r="BI134" s="527" t="e">
        <f ca="1">+IF(AND(ISNUMBER(OFFSET('Hygiene Data'!$G$5,0,10*ROW('Hygiene Data'!G128))),'Data Summary'!DX134="Yes"),OFFSET('Hygiene Data'!$G$5,0,10*ROW('Hygiene Data'!G128)),NA())</f>
        <v>#N/A</v>
      </c>
      <c r="BJ134" s="527" t="e">
        <f ca="1">+IF(AND(ISNUMBER(OFFSET('Hygiene Data'!$G$7,0,10*ROW('Hygiene Data'!G128))),'Data Summary'!DY134="Yes"),OFFSET('Hygiene Data'!$G$7,0,10*ROW('Hygiene Data'!G128)),NA())</f>
        <v>#N/A</v>
      </c>
      <c r="BK134" s="527" t="e">
        <f ca="1">+IF(AND(ISNUMBER(OFFSET('Hygiene Data'!$G$9,0,10*ROW('Hygiene Data'!G128))),'Data Summary'!DZ134="Yes"),OFFSET('Hygiene Data'!$G$9,0,10*ROW('Hygiene Data'!G128)),NA())</f>
        <v>#N/A</v>
      </c>
      <c r="BL134" s="527" t="e">
        <f ca="1">+IF(AND(ISNUMBER(OFFSET('Hygiene Data'!$H$5,0,10*ROW('Hygiene Data'!H128))),'Data Summary'!EA134="Yes"),OFFSET('Hygiene Data'!$H$5,0,10*ROW('Hygiene Data'!H128)),NA())</f>
        <v>#N/A</v>
      </c>
      <c r="BM134" s="527" t="e">
        <f ca="1">+IF(AND(ISNUMBER(OFFSET('Hygiene Data'!$H$7,0,10*ROW('Hygiene Data'!H128))),'Data Summary'!EB134="Yes"),OFFSET('Hygiene Data'!$H$7,0,10*ROW('Hygiene Data'!H128)),NA())</f>
        <v>#N/A</v>
      </c>
      <c r="BN134" s="527" t="e">
        <f ca="1">+IF(AND(ISNUMBER(OFFSET('Hygiene Data'!$H$9,0,10*ROW('Hygiene Data'!H128))),'Data Summary'!EC134="Yes"),OFFSET('Hygiene Data'!$H$9,0,10*ROW('Hygiene Data'!H128)),NA())</f>
        <v>#N/A</v>
      </c>
      <c r="BO134" s="527" t="e">
        <f ca="1">+IF(AND(ISNUMBER(OFFSET('Hygiene Data'!$I$5,0,10*ROW('Hygiene Data'!I128))),'Data Summary'!ED134="Yes"),OFFSET('Hygiene Data'!$I$5,0,10*ROW('Hygiene Data'!I128)),NA())</f>
        <v>#N/A</v>
      </c>
      <c r="BP134" s="527" t="e">
        <f ca="1">+IF(AND(ISNUMBER(OFFSET('Hygiene Data'!$I$7,0,10*ROW('Hygiene Data'!I128))),'Data Summary'!EE134="Yes"),OFFSET('Hygiene Data'!$I$7,0,10*ROW('Hygiene Data'!I128)),NA())</f>
        <v>#N/A</v>
      </c>
      <c r="BQ134" s="527" t="e">
        <f ca="1">+IF(AND(ISNUMBER(OFFSET('Hygiene Data'!$I$9,0,10*ROW('Hygiene Data'!I128))),'Data Summary'!EF134="Yes"),OFFSET('Hygiene Data'!$I$9,0,10*ROW('Hygiene Data'!I128)),NA())</f>
        <v>#N/A</v>
      </c>
    </row>
    <row r="135" spans="1:69" x14ac:dyDescent="0.25">
      <c r="A135" s="523" t="e">
        <f ca="1">+RIGHT('Data Summary'!A135,LEN('Data Summary'!A135)-9)</f>
        <v>#VALUE!</v>
      </c>
      <c r="B135" s="497" t="str">
        <f ca="1">+IF(ISTEXT('Data Summary'!B135),'Data Summary'!B135,"")</f>
        <v/>
      </c>
      <c r="C135" s="524" t="e">
        <f ca="1">+VALUE('Data Summary'!C135)</f>
        <v>#VALUE!</v>
      </c>
      <c r="D135" s="525" t="e">
        <f ca="1">+IF(AND(ISNUMBER(OFFSET('Water Data'!$D$4,0,10*ROW('Water Data'!D129))),'Data Summary'!BS135="Yes"),100-OFFSET('Water Data'!$D$4,0,10*ROW('Water Data'!D129)),NA())</f>
        <v>#N/A</v>
      </c>
      <c r="E135" s="525" t="e">
        <f ca="1">+IF(AND(ISNUMBER(OFFSET('Water Data'!$D$6,0,10*ROW('Water Data'!D129))),'Data Summary'!BT135="Yes"),OFFSET('Water Data'!$D$6,0,10*ROW('Water Data'!D129)),NA())</f>
        <v>#N/A</v>
      </c>
      <c r="F135" s="525" t="e">
        <f ca="1">+IF(AND(ISNUMBER(OFFSET('Water Data'!$D$9,0,10*ROW('Water Data'!D129))),'Data Summary'!BU135="Yes"),OFFSET('Water Data'!$D$9,0,10*ROW('Water Data'!D129)),NA())</f>
        <v>#N/A</v>
      </c>
      <c r="G135" s="525" t="e">
        <f ca="1">+IF(AND(ISNUMBER(OFFSET('Water Data'!$E$4,0,10*ROW('Water Data'!E129))),'Data Summary'!BV135="Yes"),100-OFFSET('Water Data'!$E$4,0,10*ROW('Water Data'!E129)),NA())</f>
        <v>#N/A</v>
      </c>
      <c r="H135" s="525" t="e">
        <f ca="1">+IF(AND(ISNUMBER(OFFSET('Water Data'!$E$6,0,10*ROW('Water Data'!E129))),'Data Summary'!BW135="Yes"),OFFSET('Water Data'!$E$6,0,10*ROW('Water Data'!E129)),NA())</f>
        <v>#N/A</v>
      </c>
      <c r="I135" s="525" t="e">
        <f ca="1">+IF(AND(ISNUMBER(OFFSET('Water Data'!$E$9,0,10*ROW('Water Data'!E129))),'Data Summary'!BX135="Yes"),OFFSET('Water Data'!$E$9,0,10*ROW('Water Data'!E129)),NA())</f>
        <v>#N/A</v>
      </c>
      <c r="J135" s="525" t="e">
        <f ca="1">+IF(AND(ISNUMBER(OFFSET('Water Data'!$F$4,0,10*ROW('Water Data'!F129))),'Data Summary'!BY135="Yes"),100-OFFSET('Water Data'!$F$4,0,10*ROW('Water Data'!F129)),NA())</f>
        <v>#N/A</v>
      </c>
      <c r="K135" s="525" t="e">
        <f ca="1">+IF(AND(ISNUMBER(OFFSET('Water Data'!$F$6,0,10*ROW('Water Data'!F129))),'Data Summary'!BZ135="Yes"),OFFSET('Water Data'!$F$6,0,10*ROW('Water Data'!F129)),NA())</f>
        <v>#N/A</v>
      </c>
      <c r="L135" s="525" t="e">
        <f ca="1">+IF(AND(ISNUMBER(OFFSET('Water Data'!$F$9,0,10*ROW('Water Data'!F129))),'Data Summary'!CA135="Yes"),OFFSET('Water Data'!$F$9,0,10*ROW('Water Data'!F129)),NA())</f>
        <v>#N/A</v>
      </c>
      <c r="M135" s="525" t="e">
        <f ca="1">+IF(AND(ISNUMBER(OFFSET('Water Data'!$G$4,0,10*ROW('Water Data'!G129))),'Data Summary'!CB135="Yes"),100-OFFSET('Water Data'!$G$4,0,10*ROW('Water Data'!G129)),NA())</f>
        <v>#N/A</v>
      </c>
      <c r="N135" s="525" t="e">
        <f ca="1">+IF(AND(ISNUMBER(OFFSET('Water Data'!$G$6,0,10*ROW('Water Data'!G129))),'Data Summary'!CC135="Yes"),OFFSET('Water Data'!$G$6,0,10*ROW('Water Data'!G129)),NA())</f>
        <v>#N/A</v>
      </c>
      <c r="O135" s="525" t="e">
        <f ca="1">+IF(AND(ISNUMBER(OFFSET('Water Data'!$G$9,0,10*ROW('Water Data'!G129))),'Data Summary'!CD135="Yes"),OFFSET('Water Data'!$G$9,0,10*ROW('Water Data'!G129)),NA())</f>
        <v>#N/A</v>
      </c>
      <c r="P135" s="525" t="e">
        <f ca="1">+IF(AND(ISNUMBER(OFFSET('Water Data'!$H$4,0,10*ROW('Water Data'!H129))),'Data Summary'!CE135="Yes"),100-OFFSET('Water Data'!$H$4,0,10*ROW('Water Data'!H129)),NA())</f>
        <v>#N/A</v>
      </c>
      <c r="Q135" s="525" t="e">
        <f ca="1">+IF(AND(ISNUMBER(OFFSET('Water Data'!$H$6,0,10*ROW('Water Data'!H129))),'Data Summary'!CF135="Yes"),OFFSET('Water Data'!$H$6,0,10*ROW('Water Data'!H129)),NA())</f>
        <v>#N/A</v>
      </c>
      <c r="R135" s="525" t="e">
        <f ca="1">+IF(AND(ISNUMBER(OFFSET('Water Data'!$H$9,0,10*ROW('Water Data'!H129))),'Data Summary'!CG135="Yes"),OFFSET('Water Data'!$H$9,0,10*ROW('Water Data'!H129)),NA())</f>
        <v>#N/A</v>
      </c>
      <c r="S135" s="525" t="e">
        <f ca="1">+IF(AND(ISNUMBER(OFFSET('Water Data'!$I$4,0,10*ROW('Water Data'!I129))),'Data Summary'!CH135="Yes"),100-OFFSET('Water Data'!$I$4,0,10*ROW('Water Data'!I129)),NA())</f>
        <v>#N/A</v>
      </c>
      <c r="T135" s="525" t="e">
        <f ca="1">+IF(AND(ISNUMBER(OFFSET('Water Data'!$I$6,0,10*ROW('Water Data'!I129))),'Data Summary'!CI135="Yes"),OFFSET('Water Data'!$I$6,0,10*ROW('Water Data'!I129)),NA())</f>
        <v>#N/A</v>
      </c>
      <c r="U135" s="525" t="e">
        <f ca="1">+IF(AND(ISNUMBER(OFFSET('Water Data'!$I$9,0,10*ROW('Water Data'!I129))),'Data Summary'!CJ135="Yes"),OFFSET('Water Data'!$I$9,0,10*ROW('Water Data'!I129)),NA())</f>
        <v>#N/A</v>
      </c>
      <c r="V135" s="526" t="e">
        <f ca="1">+IF(AND(ISNUMBER(OFFSET('Sanitation Data'!$D$4,0,10*ROW('Sanitation Data'!D129))),'Data Summary'!CK135="Yes"),100-OFFSET('Sanitation Data'!$D$4,0,10*ROW('Sanitation Data'!D129)),NA())</f>
        <v>#N/A</v>
      </c>
      <c r="W135" s="526" t="e">
        <f ca="1">+IF(AND(ISNUMBER(OFFSET('Sanitation Data'!$D$6,0,10*ROW('Sanitation Data'!D129))),'Data Summary'!CL135="Yes"),OFFSET('Sanitation Data'!$D$6,0,10*ROW('Sanitation Data'!D129)),NA())</f>
        <v>#N/A</v>
      </c>
      <c r="X135" s="526" t="e">
        <f ca="1">+IF(AND(ISNUMBER(OFFSET('Sanitation Data'!$D$10,0,10*ROW('Sanitation Data'!D129))),'Data Summary'!CM135="Yes"),OFFSET('Sanitation Data'!$D$10,0,10*ROW('Sanitation Data'!D129)),NA())</f>
        <v>#N/A</v>
      </c>
      <c r="Y135" s="526" t="e">
        <f ca="1">+IF(AND(ISNUMBER(OFFSET('Sanitation Data'!$D$11,0,10*ROW('Sanitation Data'!D129))),'Data Summary'!CN135="Yes"),OFFSET('Sanitation Data'!$D$11,0,10*ROW('Sanitation Data'!D129)),NA())</f>
        <v>#N/A</v>
      </c>
      <c r="Z135" s="526" t="e">
        <f ca="1">+IF(AND(ISNUMBER(OFFSET('Sanitation Data'!$D$12,0,10*ROW('Sanitation Data'!D129))),'Data Summary'!CO135="Yes"),OFFSET('Sanitation Data'!$D$12,0,10*ROW('Sanitation Data'!D129)),NA())</f>
        <v>#N/A</v>
      </c>
      <c r="AA135" s="526" t="e">
        <f ca="1">+IF(AND(ISNUMBER(OFFSET('Sanitation Data'!$E$4,0,10*ROW('Sanitation Data'!E129))),'Data Summary'!CP135="Yes"),100-OFFSET('Sanitation Data'!$E$4,0,10*ROW('Sanitation Data'!E129)),NA())</f>
        <v>#N/A</v>
      </c>
      <c r="AB135" s="526" t="e">
        <f ca="1">+IF(AND(ISNUMBER(OFFSET('Sanitation Data'!$E$6,0,10*ROW('Sanitation Data'!E129))),'Data Summary'!CQ135="Yes"),OFFSET('Sanitation Data'!$E$6,0,10*ROW('Sanitation Data'!E129)),NA())</f>
        <v>#N/A</v>
      </c>
      <c r="AC135" s="526" t="e">
        <f ca="1">+IF(AND(ISNUMBER(OFFSET('Sanitation Data'!$E$10,0,10*ROW('Sanitation Data'!E129))),'Data Summary'!CR135="Yes"),OFFSET('Sanitation Data'!$E$10,0,10*ROW('Sanitation Data'!E129)),NA())</f>
        <v>#N/A</v>
      </c>
      <c r="AD135" s="526" t="e">
        <f ca="1">+IF(AND(ISNUMBER(OFFSET('Sanitation Data'!$E$11,0,10*ROW('Sanitation Data'!E129))),'Data Summary'!CS135="Yes"),OFFSET('Sanitation Data'!$E$11,0,10*ROW('Sanitation Data'!E129)),NA())</f>
        <v>#N/A</v>
      </c>
      <c r="AE135" s="526" t="e">
        <f ca="1">+IF(AND(ISNUMBER(OFFSET('Sanitation Data'!$E$12,0,10*ROW('Sanitation Data'!E129))),'Data Summary'!CT135="Yes"),OFFSET('Sanitation Data'!$E$12,0,10*ROW('Sanitation Data'!E129)),NA())</f>
        <v>#N/A</v>
      </c>
      <c r="AF135" s="526" t="e">
        <f ca="1">+IF(AND(ISNUMBER(OFFSET('Sanitation Data'!$F$4,0,10*ROW('Sanitation Data'!F129))),'Data Summary'!CU135="Yes"),100-OFFSET('Sanitation Data'!$F$4,0,10*ROW('Sanitation Data'!F129)),NA())</f>
        <v>#N/A</v>
      </c>
      <c r="AG135" s="526" t="e">
        <f ca="1">+IF(AND(ISNUMBER(OFFSET('Sanitation Data'!$F$6,0,10*ROW('Sanitation Data'!F129))),'Data Summary'!CV135="Yes"),OFFSET('Sanitation Data'!$F$6,0,10*ROW('Sanitation Data'!F129)),NA())</f>
        <v>#N/A</v>
      </c>
      <c r="AH135" s="526" t="e">
        <f ca="1">+IF(AND(ISNUMBER(OFFSET('Sanitation Data'!$F$10,0,10*ROW('Sanitation Data'!F129))),'Data Summary'!CW135="Yes"),OFFSET('Sanitation Data'!$F$10,0,10*ROW('Sanitation Data'!F129)),NA())</f>
        <v>#N/A</v>
      </c>
      <c r="AI135" s="526" t="e">
        <f ca="1">+IF(AND(ISNUMBER(OFFSET('Sanitation Data'!$F$11,0,10*ROW('Sanitation Data'!F129))),'Data Summary'!CX135="Yes"),OFFSET('Sanitation Data'!$F$11,0,10*ROW('Sanitation Data'!F129)),NA())</f>
        <v>#N/A</v>
      </c>
      <c r="AJ135" s="526" t="e">
        <f ca="1">+IF(AND(ISNUMBER(OFFSET('Sanitation Data'!$F$12,0,10*ROW('Sanitation Data'!F129))),'Data Summary'!CY135="Yes"),OFFSET('Sanitation Data'!$F$12,0,10*ROW('Sanitation Data'!F129)),NA())</f>
        <v>#N/A</v>
      </c>
      <c r="AK135" s="526" t="e">
        <f ca="1">+IF(AND(ISNUMBER(OFFSET('Sanitation Data'!$G$4,0,10*ROW('Sanitation Data'!G129))),'Data Summary'!CZ135="Yes"),100-OFFSET('Sanitation Data'!$G$4,0,10*ROW('Sanitation Data'!G129)),NA())</f>
        <v>#N/A</v>
      </c>
      <c r="AL135" s="526" t="e">
        <f ca="1">+IF(AND(ISNUMBER(OFFSET('Sanitation Data'!$G$6,0,10*ROW('Sanitation Data'!G129))),'Data Summary'!DA135="Yes"),OFFSET('Sanitation Data'!$G$6,0,10*ROW('Sanitation Data'!G129)),NA())</f>
        <v>#N/A</v>
      </c>
      <c r="AM135" s="526" t="e">
        <f ca="1">+IF(AND(ISNUMBER(OFFSET('Sanitation Data'!$G$10,0,10*ROW('Sanitation Data'!G129))),'Data Summary'!DB135="Yes"),OFFSET('Sanitation Data'!$G$10,0,10*ROW('Sanitation Data'!G129)),NA())</f>
        <v>#N/A</v>
      </c>
      <c r="AN135" s="526" t="e">
        <f ca="1">+IF(AND(ISNUMBER(OFFSET('Sanitation Data'!$G$11,0,10*ROW('Sanitation Data'!G129))),'Data Summary'!DC135="Yes"),OFFSET('Sanitation Data'!$G$11,0,10*ROW('Sanitation Data'!G129)),NA())</f>
        <v>#N/A</v>
      </c>
      <c r="AO135" s="526" t="e">
        <f ca="1">+IF(AND(ISNUMBER(OFFSET('Sanitation Data'!$G$12,0,10*ROW('Sanitation Data'!G129))),'Data Summary'!DD135="Yes"),OFFSET('Sanitation Data'!$G$12,0,10*ROW('Sanitation Data'!G129)),NA())</f>
        <v>#N/A</v>
      </c>
      <c r="AP135" s="526" t="e">
        <f ca="1">+IF(AND(ISNUMBER(OFFSET('Sanitation Data'!$H$4,0,10*ROW('Sanitation Data'!H129))),'Data Summary'!DE135="Yes"),100-OFFSET('Sanitation Data'!$H$4,0,10*ROW('Sanitation Data'!H129)),NA())</f>
        <v>#N/A</v>
      </c>
      <c r="AQ135" s="526" t="e">
        <f ca="1">+IF(AND(ISNUMBER(OFFSET('Sanitation Data'!$H$6,0,10*ROW('Sanitation Data'!H129))),'Data Summary'!DF135="Yes"),OFFSET('Sanitation Data'!$H$6,0,10*ROW('Sanitation Data'!H129)),NA())</f>
        <v>#N/A</v>
      </c>
      <c r="AR135" s="526" t="e">
        <f ca="1">+IF(AND(ISNUMBER(OFFSET('Sanitation Data'!$H$10,0,10*ROW('Sanitation Data'!H129))),'Data Summary'!DG135="Yes"),OFFSET('Sanitation Data'!$H$10,0,10*ROW('Sanitation Data'!H129)),NA())</f>
        <v>#N/A</v>
      </c>
      <c r="AS135" s="526" t="e">
        <f ca="1">+IF(AND(ISNUMBER(OFFSET('Sanitation Data'!$H$11,0,10*ROW('Sanitation Data'!H129))),'Data Summary'!DH135="Yes"),OFFSET('Sanitation Data'!$H$11,0,10*ROW('Sanitation Data'!H129)),NA())</f>
        <v>#N/A</v>
      </c>
      <c r="AT135" s="526" t="e">
        <f ca="1">+IF(AND(ISNUMBER(OFFSET('Sanitation Data'!$H$12,0,10*ROW('Sanitation Data'!H129))),'Data Summary'!DI135="Yes"),OFFSET('Sanitation Data'!$H$12,0,10*ROW('Sanitation Data'!H129)),NA())</f>
        <v>#N/A</v>
      </c>
      <c r="AU135" s="526" t="e">
        <f ca="1">+IF(AND(ISNUMBER(OFFSET('Sanitation Data'!$I$4,0,10*ROW('Sanitation Data'!I129))),'Data Summary'!DJ135="Yes"),100-OFFSET('Sanitation Data'!$I$4,0,10*ROW('Sanitation Data'!I129)),NA())</f>
        <v>#N/A</v>
      </c>
      <c r="AV135" s="526" t="e">
        <f ca="1">+IF(AND(ISNUMBER(OFFSET('Sanitation Data'!$I$6,0,10*ROW('Sanitation Data'!I129))),'Data Summary'!DK135="Yes"),OFFSET('Sanitation Data'!$I$6,0,10*ROW('Sanitation Data'!I129)),NA())</f>
        <v>#N/A</v>
      </c>
      <c r="AW135" s="526" t="e">
        <f ca="1">+IF(AND(ISNUMBER(OFFSET('Sanitation Data'!$I$10,0,10*ROW('Sanitation Data'!I129))),'Data Summary'!DL135="Yes"),OFFSET('Sanitation Data'!$I$10,0,10*ROW('Sanitation Data'!I129)),NA())</f>
        <v>#N/A</v>
      </c>
      <c r="AX135" s="526" t="e">
        <f ca="1">+IF(AND(ISNUMBER(OFFSET('Sanitation Data'!$I$11,0,10*ROW('Sanitation Data'!I129))),'Data Summary'!DM135="Yes"),OFFSET('Sanitation Data'!$I$11,0,10*ROW('Sanitation Data'!I129)),NA())</f>
        <v>#N/A</v>
      </c>
      <c r="AY135" s="526" t="e">
        <f ca="1">+IF(AND(ISNUMBER(OFFSET('Sanitation Data'!$I$12,0,10*ROW('Sanitation Data'!I129))),'Data Summary'!DN135="Yes"),OFFSET('Sanitation Data'!$I$12,0,10*ROW('Sanitation Data'!I129)),NA())</f>
        <v>#N/A</v>
      </c>
      <c r="AZ135" s="527" t="e">
        <f ca="1">+IF(AND(ISNUMBER(OFFSET('Hygiene Data'!$D$5,0,10*ROW('Hygiene Data'!D129))),'Data Summary'!DO135="Yes"),OFFSET('Hygiene Data'!$D$5,0,10*ROW('Hygiene Data'!D129)),NA())</f>
        <v>#N/A</v>
      </c>
      <c r="BA135" s="527" t="e">
        <f ca="1">+IF(AND(ISNUMBER(OFFSET('Hygiene Data'!$D$7,0,10*ROW('Hygiene Data'!D129))),'Data Summary'!DP135="Yes"),OFFSET('Hygiene Data'!$D$7,0,10*ROW('Hygiene Data'!D129)),NA())</f>
        <v>#N/A</v>
      </c>
      <c r="BB135" s="527" t="e">
        <f ca="1">+IF(AND(ISNUMBER(OFFSET('Hygiene Data'!$D$9,0,10*ROW('Hygiene Data'!D129))),'Data Summary'!DQ135="Yes"),OFFSET('Hygiene Data'!$D$9,0,10*ROW('Hygiene Data'!D129)),NA())</f>
        <v>#N/A</v>
      </c>
      <c r="BC135" s="527" t="e">
        <f ca="1">+IF(AND(ISNUMBER(OFFSET('Hygiene Data'!$E$5,0,10*ROW('Hygiene Data'!E129))),'Data Summary'!DR135="Yes"),OFFSET('Hygiene Data'!$E$5,0,10*ROW('Hygiene Data'!E129)),NA())</f>
        <v>#N/A</v>
      </c>
      <c r="BD135" s="527" t="e">
        <f ca="1">+IF(AND(ISNUMBER(OFFSET('Hygiene Data'!$E$7,0,10*ROW('Hygiene Data'!E129))),'Data Summary'!DS135="Yes"),OFFSET('Hygiene Data'!$E$7,0,10*ROW('Hygiene Data'!E129)),NA())</f>
        <v>#N/A</v>
      </c>
      <c r="BE135" s="527" t="e">
        <f ca="1">+IF(AND(ISNUMBER(OFFSET('Hygiene Data'!$E$9,0,10*ROW('Hygiene Data'!E129))),'Data Summary'!DT135="Yes"),OFFSET('Hygiene Data'!$E$9,0,10*ROW('Hygiene Data'!E129)),NA())</f>
        <v>#N/A</v>
      </c>
      <c r="BF135" s="527" t="e">
        <f ca="1">+IF(AND(ISNUMBER(OFFSET('Hygiene Data'!$F$5,0,10*ROW('Hygiene Data'!F129))),'Data Summary'!DU135="Yes"),OFFSET('Hygiene Data'!$F$5,0,10*ROW('Hygiene Data'!F129)),NA())</f>
        <v>#N/A</v>
      </c>
      <c r="BG135" s="527" t="e">
        <f ca="1">+IF(AND(ISNUMBER(OFFSET('Hygiene Data'!$F$7,0,10*ROW('Hygiene Data'!F129))),'Data Summary'!DV135="Yes"),OFFSET('Hygiene Data'!$F$7,0,10*ROW('Hygiene Data'!F129)),NA())</f>
        <v>#N/A</v>
      </c>
      <c r="BH135" s="527" t="e">
        <f ca="1">+IF(AND(ISNUMBER(OFFSET('Hygiene Data'!$F$9,0,10*ROW('Hygiene Data'!F129))),'Data Summary'!DW135="Yes"),OFFSET('Hygiene Data'!$F$9,0,10*ROW('Hygiene Data'!F129)),NA())</f>
        <v>#N/A</v>
      </c>
      <c r="BI135" s="527" t="e">
        <f ca="1">+IF(AND(ISNUMBER(OFFSET('Hygiene Data'!$G$5,0,10*ROW('Hygiene Data'!G129))),'Data Summary'!DX135="Yes"),OFFSET('Hygiene Data'!$G$5,0,10*ROW('Hygiene Data'!G129)),NA())</f>
        <v>#N/A</v>
      </c>
      <c r="BJ135" s="527" t="e">
        <f ca="1">+IF(AND(ISNUMBER(OFFSET('Hygiene Data'!$G$7,0,10*ROW('Hygiene Data'!G129))),'Data Summary'!DY135="Yes"),OFFSET('Hygiene Data'!$G$7,0,10*ROW('Hygiene Data'!G129)),NA())</f>
        <v>#N/A</v>
      </c>
      <c r="BK135" s="527" t="e">
        <f ca="1">+IF(AND(ISNUMBER(OFFSET('Hygiene Data'!$G$9,0,10*ROW('Hygiene Data'!G129))),'Data Summary'!DZ135="Yes"),OFFSET('Hygiene Data'!$G$9,0,10*ROW('Hygiene Data'!G129)),NA())</f>
        <v>#N/A</v>
      </c>
      <c r="BL135" s="527" t="e">
        <f ca="1">+IF(AND(ISNUMBER(OFFSET('Hygiene Data'!$H$5,0,10*ROW('Hygiene Data'!H129))),'Data Summary'!EA135="Yes"),OFFSET('Hygiene Data'!$H$5,0,10*ROW('Hygiene Data'!H129)),NA())</f>
        <v>#N/A</v>
      </c>
      <c r="BM135" s="527" t="e">
        <f ca="1">+IF(AND(ISNUMBER(OFFSET('Hygiene Data'!$H$7,0,10*ROW('Hygiene Data'!H129))),'Data Summary'!EB135="Yes"),OFFSET('Hygiene Data'!$H$7,0,10*ROW('Hygiene Data'!H129)),NA())</f>
        <v>#N/A</v>
      </c>
      <c r="BN135" s="527" t="e">
        <f ca="1">+IF(AND(ISNUMBER(OFFSET('Hygiene Data'!$H$9,0,10*ROW('Hygiene Data'!H129))),'Data Summary'!EC135="Yes"),OFFSET('Hygiene Data'!$H$9,0,10*ROW('Hygiene Data'!H129)),NA())</f>
        <v>#N/A</v>
      </c>
      <c r="BO135" s="527" t="e">
        <f ca="1">+IF(AND(ISNUMBER(OFFSET('Hygiene Data'!$I$5,0,10*ROW('Hygiene Data'!I129))),'Data Summary'!ED135="Yes"),OFFSET('Hygiene Data'!$I$5,0,10*ROW('Hygiene Data'!I129)),NA())</f>
        <v>#N/A</v>
      </c>
      <c r="BP135" s="527" t="e">
        <f ca="1">+IF(AND(ISNUMBER(OFFSET('Hygiene Data'!$I$7,0,10*ROW('Hygiene Data'!I129))),'Data Summary'!EE135="Yes"),OFFSET('Hygiene Data'!$I$7,0,10*ROW('Hygiene Data'!I129)),NA())</f>
        <v>#N/A</v>
      </c>
      <c r="BQ135" s="527" t="e">
        <f ca="1">+IF(AND(ISNUMBER(OFFSET('Hygiene Data'!$I$9,0,10*ROW('Hygiene Data'!I129))),'Data Summary'!EF135="Yes"),OFFSET('Hygiene Data'!$I$9,0,10*ROW('Hygiene Data'!I129)),NA())</f>
        <v>#N/A</v>
      </c>
    </row>
    <row r="136" spans="1:69" x14ac:dyDescent="0.25">
      <c r="A136" s="523" t="e">
        <f ca="1">+RIGHT('Data Summary'!A136,LEN('Data Summary'!A136)-9)</f>
        <v>#VALUE!</v>
      </c>
      <c r="B136" s="497" t="str">
        <f ca="1">+IF(ISTEXT('Data Summary'!B136),'Data Summary'!B136,"")</f>
        <v/>
      </c>
      <c r="C136" s="524" t="e">
        <f ca="1">+VALUE('Data Summary'!C136)</f>
        <v>#VALUE!</v>
      </c>
      <c r="D136" s="525" t="e">
        <f ca="1">+IF(AND(ISNUMBER(OFFSET('Water Data'!$D$4,0,10*ROW('Water Data'!D130))),'Data Summary'!BS136="Yes"),100-OFFSET('Water Data'!$D$4,0,10*ROW('Water Data'!D130)),NA())</f>
        <v>#N/A</v>
      </c>
      <c r="E136" s="525" t="e">
        <f ca="1">+IF(AND(ISNUMBER(OFFSET('Water Data'!$D$6,0,10*ROW('Water Data'!D130))),'Data Summary'!BT136="Yes"),OFFSET('Water Data'!$D$6,0,10*ROW('Water Data'!D130)),NA())</f>
        <v>#N/A</v>
      </c>
      <c r="F136" s="525" t="e">
        <f ca="1">+IF(AND(ISNUMBER(OFFSET('Water Data'!$D$9,0,10*ROW('Water Data'!D130))),'Data Summary'!BU136="Yes"),OFFSET('Water Data'!$D$9,0,10*ROW('Water Data'!D130)),NA())</f>
        <v>#N/A</v>
      </c>
      <c r="G136" s="525" t="e">
        <f ca="1">+IF(AND(ISNUMBER(OFFSET('Water Data'!$E$4,0,10*ROW('Water Data'!E130))),'Data Summary'!BV136="Yes"),100-OFFSET('Water Data'!$E$4,0,10*ROW('Water Data'!E130)),NA())</f>
        <v>#N/A</v>
      </c>
      <c r="H136" s="525" t="e">
        <f ca="1">+IF(AND(ISNUMBER(OFFSET('Water Data'!$E$6,0,10*ROW('Water Data'!E130))),'Data Summary'!BW136="Yes"),OFFSET('Water Data'!$E$6,0,10*ROW('Water Data'!E130)),NA())</f>
        <v>#N/A</v>
      </c>
      <c r="I136" s="525" t="e">
        <f ca="1">+IF(AND(ISNUMBER(OFFSET('Water Data'!$E$9,0,10*ROW('Water Data'!E130))),'Data Summary'!BX136="Yes"),OFFSET('Water Data'!$E$9,0,10*ROW('Water Data'!E130)),NA())</f>
        <v>#N/A</v>
      </c>
      <c r="J136" s="525" t="e">
        <f ca="1">+IF(AND(ISNUMBER(OFFSET('Water Data'!$F$4,0,10*ROW('Water Data'!F130))),'Data Summary'!BY136="Yes"),100-OFFSET('Water Data'!$F$4,0,10*ROW('Water Data'!F130)),NA())</f>
        <v>#N/A</v>
      </c>
      <c r="K136" s="525" t="e">
        <f ca="1">+IF(AND(ISNUMBER(OFFSET('Water Data'!$F$6,0,10*ROW('Water Data'!F130))),'Data Summary'!BZ136="Yes"),OFFSET('Water Data'!$F$6,0,10*ROW('Water Data'!F130)),NA())</f>
        <v>#N/A</v>
      </c>
      <c r="L136" s="525" t="e">
        <f ca="1">+IF(AND(ISNUMBER(OFFSET('Water Data'!$F$9,0,10*ROW('Water Data'!F130))),'Data Summary'!CA136="Yes"),OFFSET('Water Data'!$F$9,0,10*ROW('Water Data'!F130)),NA())</f>
        <v>#N/A</v>
      </c>
      <c r="M136" s="525" t="e">
        <f ca="1">+IF(AND(ISNUMBER(OFFSET('Water Data'!$G$4,0,10*ROW('Water Data'!G130))),'Data Summary'!CB136="Yes"),100-OFFSET('Water Data'!$G$4,0,10*ROW('Water Data'!G130)),NA())</f>
        <v>#N/A</v>
      </c>
      <c r="N136" s="525" t="e">
        <f ca="1">+IF(AND(ISNUMBER(OFFSET('Water Data'!$G$6,0,10*ROW('Water Data'!G130))),'Data Summary'!CC136="Yes"),OFFSET('Water Data'!$G$6,0,10*ROW('Water Data'!G130)),NA())</f>
        <v>#N/A</v>
      </c>
      <c r="O136" s="525" t="e">
        <f ca="1">+IF(AND(ISNUMBER(OFFSET('Water Data'!$G$9,0,10*ROW('Water Data'!G130))),'Data Summary'!CD136="Yes"),OFFSET('Water Data'!$G$9,0,10*ROW('Water Data'!G130)),NA())</f>
        <v>#N/A</v>
      </c>
      <c r="P136" s="525" t="e">
        <f ca="1">+IF(AND(ISNUMBER(OFFSET('Water Data'!$H$4,0,10*ROW('Water Data'!H130))),'Data Summary'!CE136="Yes"),100-OFFSET('Water Data'!$H$4,0,10*ROW('Water Data'!H130)),NA())</f>
        <v>#N/A</v>
      </c>
      <c r="Q136" s="525" t="e">
        <f ca="1">+IF(AND(ISNUMBER(OFFSET('Water Data'!$H$6,0,10*ROW('Water Data'!H130))),'Data Summary'!CF136="Yes"),OFFSET('Water Data'!$H$6,0,10*ROW('Water Data'!H130)),NA())</f>
        <v>#N/A</v>
      </c>
      <c r="R136" s="525" t="e">
        <f ca="1">+IF(AND(ISNUMBER(OFFSET('Water Data'!$H$9,0,10*ROW('Water Data'!H130))),'Data Summary'!CG136="Yes"),OFFSET('Water Data'!$H$9,0,10*ROW('Water Data'!H130)),NA())</f>
        <v>#N/A</v>
      </c>
      <c r="S136" s="525" t="e">
        <f ca="1">+IF(AND(ISNUMBER(OFFSET('Water Data'!$I$4,0,10*ROW('Water Data'!I130))),'Data Summary'!CH136="Yes"),100-OFFSET('Water Data'!$I$4,0,10*ROW('Water Data'!I130)),NA())</f>
        <v>#N/A</v>
      </c>
      <c r="T136" s="525" t="e">
        <f ca="1">+IF(AND(ISNUMBER(OFFSET('Water Data'!$I$6,0,10*ROW('Water Data'!I130))),'Data Summary'!CI136="Yes"),OFFSET('Water Data'!$I$6,0,10*ROW('Water Data'!I130)),NA())</f>
        <v>#N/A</v>
      </c>
      <c r="U136" s="525" t="e">
        <f ca="1">+IF(AND(ISNUMBER(OFFSET('Water Data'!$I$9,0,10*ROW('Water Data'!I130))),'Data Summary'!CJ136="Yes"),OFFSET('Water Data'!$I$9,0,10*ROW('Water Data'!I130)),NA())</f>
        <v>#N/A</v>
      </c>
      <c r="V136" s="526" t="e">
        <f ca="1">+IF(AND(ISNUMBER(OFFSET('Sanitation Data'!$D$4,0,10*ROW('Sanitation Data'!D130))),'Data Summary'!CK136="Yes"),100-OFFSET('Sanitation Data'!$D$4,0,10*ROW('Sanitation Data'!D130)),NA())</f>
        <v>#N/A</v>
      </c>
      <c r="W136" s="526" t="e">
        <f ca="1">+IF(AND(ISNUMBER(OFFSET('Sanitation Data'!$D$6,0,10*ROW('Sanitation Data'!D130))),'Data Summary'!CL136="Yes"),OFFSET('Sanitation Data'!$D$6,0,10*ROW('Sanitation Data'!D130)),NA())</f>
        <v>#N/A</v>
      </c>
      <c r="X136" s="526" t="e">
        <f ca="1">+IF(AND(ISNUMBER(OFFSET('Sanitation Data'!$D$10,0,10*ROW('Sanitation Data'!D130))),'Data Summary'!CM136="Yes"),OFFSET('Sanitation Data'!$D$10,0,10*ROW('Sanitation Data'!D130)),NA())</f>
        <v>#N/A</v>
      </c>
      <c r="Y136" s="526" t="e">
        <f ca="1">+IF(AND(ISNUMBER(OFFSET('Sanitation Data'!$D$11,0,10*ROW('Sanitation Data'!D130))),'Data Summary'!CN136="Yes"),OFFSET('Sanitation Data'!$D$11,0,10*ROW('Sanitation Data'!D130)),NA())</f>
        <v>#N/A</v>
      </c>
      <c r="Z136" s="526" t="e">
        <f ca="1">+IF(AND(ISNUMBER(OFFSET('Sanitation Data'!$D$12,0,10*ROW('Sanitation Data'!D130))),'Data Summary'!CO136="Yes"),OFFSET('Sanitation Data'!$D$12,0,10*ROW('Sanitation Data'!D130)),NA())</f>
        <v>#N/A</v>
      </c>
      <c r="AA136" s="526" t="e">
        <f ca="1">+IF(AND(ISNUMBER(OFFSET('Sanitation Data'!$E$4,0,10*ROW('Sanitation Data'!E130))),'Data Summary'!CP136="Yes"),100-OFFSET('Sanitation Data'!$E$4,0,10*ROW('Sanitation Data'!E130)),NA())</f>
        <v>#N/A</v>
      </c>
      <c r="AB136" s="526" t="e">
        <f ca="1">+IF(AND(ISNUMBER(OFFSET('Sanitation Data'!$E$6,0,10*ROW('Sanitation Data'!E130))),'Data Summary'!CQ136="Yes"),OFFSET('Sanitation Data'!$E$6,0,10*ROW('Sanitation Data'!E130)),NA())</f>
        <v>#N/A</v>
      </c>
      <c r="AC136" s="526" t="e">
        <f ca="1">+IF(AND(ISNUMBER(OFFSET('Sanitation Data'!$E$10,0,10*ROW('Sanitation Data'!E130))),'Data Summary'!CR136="Yes"),OFFSET('Sanitation Data'!$E$10,0,10*ROW('Sanitation Data'!E130)),NA())</f>
        <v>#N/A</v>
      </c>
      <c r="AD136" s="526" t="e">
        <f ca="1">+IF(AND(ISNUMBER(OFFSET('Sanitation Data'!$E$11,0,10*ROW('Sanitation Data'!E130))),'Data Summary'!CS136="Yes"),OFFSET('Sanitation Data'!$E$11,0,10*ROW('Sanitation Data'!E130)),NA())</f>
        <v>#N/A</v>
      </c>
      <c r="AE136" s="526" t="e">
        <f ca="1">+IF(AND(ISNUMBER(OFFSET('Sanitation Data'!$E$12,0,10*ROW('Sanitation Data'!E130))),'Data Summary'!CT136="Yes"),OFFSET('Sanitation Data'!$E$12,0,10*ROW('Sanitation Data'!E130)),NA())</f>
        <v>#N/A</v>
      </c>
      <c r="AF136" s="526" t="e">
        <f ca="1">+IF(AND(ISNUMBER(OFFSET('Sanitation Data'!$F$4,0,10*ROW('Sanitation Data'!F130))),'Data Summary'!CU136="Yes"),100-OFFSET('Sanitation Data'!$F$4,0,10*ROW('Sanitation Data'!F130)),NA())</f>
        <v>#N/A</v>
      </c>
      <c r="AG136" s="526" t="e">
        <f ca="1">+IF(AND(ISNUMBER(OFFSET('Sanitation Data'!$F$6,0,10*ROW('Sanitation Data'!F130))),'Data Summary'!CV136="Yes"),OFFSET('Sanitation Data'!$F$6,0,10*ROW('Sanitation Data'!F130)),NA())</f>
        <v>#N/A</v>
      </c>
      <c r="AH136" s="526" t="e">
        <f ca="1">+IF(AND(ISNUMBER(OFFSET('Sanitation Data'!$F$10,0,10*ROW('Sanitation Data'!F130))),'Data Summary'!CW136="Yes"),OFFSET('Sanitation Data'!$F$10,0,10*ROW('Sanitation Data'!F130)),NA())</f>
        <v>#N/A</v>
      </c>
      <c r="AI136" s="526" t="e">
        <f ca="1">+IF(AND(ISNUMBER(OFFSET('Sanitation Data'!$F$11,0,10*ROW('Sanitation Data'!F130))),'Data Summary'!CX136="Yes"),OFFSET('Sanitation Data'!$F$11,0,10*ROW('Sanitation Data'!F130)),NA())</f>
        <v>#N/A</v>
      </c>
      <c r="AJ136" s="526" t="e">
        <f ca="1">+IF(AND(ISNUMBER(OFFSET('Sanitation Data'!$F$12,0,10*ROW('Sanitation Data'!F130))),'Data Summary'!CY136="Yes"),OFFSET('Sanitation Data'!$F$12,0,10*ROW('Sanitation Data'!F130)),NA())</f>
        <v>#N/A</v>
      </c>
      <c r="AK136" s="526" t="e">
        <f ca="1">+IF(AND(ISNUMBER(OFFSET('Sanitation Data'!$G$4,0,10*ROW('Sanitation Data'!G130))),'Data Summary'!CZ136="Yes"),100-OFFSET('Sanitation Data'!$G$4,0,10*ROW('Sanitation Data'!G130)),NA())</f>
        <v>#N/A</v>
      </c>
      <c r="AL136" s="526" t="e">
        <f ca="1">+IF(AND(ISNUMBER(OFFSET('Sanitation Data'!$G$6,0,10*ROW('Sanitation Data'!G130))),'Data Summary'!DA136="Yes"),OFFSET('Sanitation Data'!$G$6,0,10*ROW('Sanitation Data'!G130)),NA())</f>
        <v>#N/A</v>
      </c>
      <c r="AM136" s="526" t="e">
        <f ca="1">+IF(AND(ISNUMBER(OFFSET('Sanitation Data'!$G$10,0,10*ROW('Sanitation Data'!G130))),'Data Summary'!DB136="Yes"),OFFSET('Sanitation Data'!$G$10,0,10*ROW('Sanitation Data'!G130)),NA())</f>
        <v>#N/A</v>
      </c>
      <c r="AN136" s="526" t="e">
        <f ca="1">+IF(AND(ISNUMBER(OFFSET('Sanitation Data'!$G$11,0,10*ROW('Sanitation Data'!G130))),'Data Summary'!DC136="Yes"),OFFSET('Sanitation Data'!$G$11,0,10*ROW('Sanitation Data'!G130)),NA())</f>
        <v>#N/A</v>
      </c>
      <c r="AO136" s="526" t="e">
        <f ca="1">+IF(AND(ISNUMBER(OFFSET('Sanitation Data'!$G$12,0,10*ROW('Sanitation Data'!G130))),'Data Summary'!DD136="Yes"),OFFSET('Sanitation Data'!$G$12,0,10*ROW('Sanitation Data'!G130)),NA())</f>
        <v>#N/A</v>
      </c>
      <c r="AP136" s="526" t="e">
        <f ca="1">+IF(AND(ISNUMBER(OFFSET('Sanitation Data'!$H$4,0,10*ROW('Sanitation Data'!H130))),'Data Summary'!DE136="Yes"),100-OFFSET('Sanitation Data'!$H$4,0,10*ROW('Sanitation Data'!H130)),NA())</f>
        <v>#N/A</v>
      </c>
      <c r="AQ136" s="526" t="e">
        <f ca="1">+IF(AND(ISNUMBER(OFFSET('Sanitation Data'!$H$6,0,10*ROW('Sanitation Data'!H130))),'Data Summary'!DF136="Yes"),OFFSET('Sanitation Data'!$H$6,0,10*ROW('Sanitation Data'!H130)),NA())</f>
        <v>#N/A</v>
      </c>
      <c r="AR136" s="526" t="e">
        <f ca="1">+IF(AND(ISNUMBER(OFFSET('Sanitation Data'!$H$10,0,10*ROW('Sanitation Data'!H130))),'Data Summary'!DG136="Yes"),OFFSET('Sanitation Data'!$H$10,0,10*ROW('Sanitation Data'!H130)),NA())</f>
        <v>#N/A</v>
      </c>
      <c r="AS136" s="526" t="e">
        <f ca="1">+IF(AND(ISNUMBER(OFFSET('Sanitation Data'!$H$11,0,10*ROW('Sanitation Data'!H130))),'Data Summary'!DH136="Yes"),OFFSET('Sanitation Data'!$H$11,0,10*ROW('Sanitation Data'!H130)),NA())</f>
        <v>#N/A</v>
      </c>
      <c r="AT136" s="526" t="e">
        <f ca="1">+IF(AND(ISNUMBER(OFFSET('Sanitation Data'!$H$12,0,10*ROW('Sanitation Data'!H130))),'Data Summary'!DI136="Yes"),OFFSET('Sanitation Data'!$H$12,0,10*ROW('Sanitation Data'!H130)),NA())</f>
        <v>#N/A</v>
      </c>
      <c r="AU136" s="526" t="e">
        <f ca="1">+IF(AND(ISNUMBER(OFFSET('Sanitation Data'!$I$4,0,10*ROW('Sanitation Data'!I130))),'Data Summary'!DJ136="Yes"),100-OFFSET('Sanitation Data'!$I$4,0,10*ROW('Sanitation Data'!I130)),NA())</f>
        <v>#N/A</v>
      </c>
      <c r="AV136" s="526" t="e">
        <f ca="1">+IF(AND(ISNUMBER(OFFSET('Sanitation Data'!$I$6,0,10*ROW('Sanitation Data'!I130))),'Data Summary'!DK136="Yes"),OFFSET('Sanitation Data'!$I$6,0,10*ROW('Sanitation Data'!I130)),NA())</f>
        <v>#N/A</v>
      </c>
      <c r="AW136" s="526" t="e">
        <f ca="1">+IF(AND(ISNUMBER(OFFSET('Sanitation Data'!$I$10,0,10*ROW('Sanitation Data'!I130))),'Data Summary'!DL136="Yes"),OFFSET('Sanitation Data'!$I$10,0,10*ROW('Sanitation Data'!I130)),NA())</f>
        <v>#N/A</v>
      </c>
      <c r="AX136" s="526" t="e">
        <f ca="1">+IF(AND(ISNUMBER(OFFSET('Sanitation Data'!$I$11,0,10*ROW('Sanitation Data'!I130))),'Data Summary'!DM136="Yes"),OFFSET('Sanitation Data'!$I$11,0,10*ROW('Sanitation Data'!I130)),NA())</f>
        <v>#N/A</v>
      </c>
      <c r="AY136" s="526" t="e">
        <f ca="1">+IF(AND(ISNUMBER(OFFSET('Sanitation Data'!$I$12,0,10*ROW('Sanitation Data'!I130))),'Data Summary'!DN136="Yes"),OFFSET('Sanitation Data'!$I$12,0,10*ROW('Sanitation Data'!I130)),NA())</f>
        <v>#N/A</v>
      </c>
      <c r="AZ136" s="527" t="e">
        <f ca="1">+IF(AND(ISNUMBER(OFFSET('Hygiene Data'!$D$5,0,10*ROW('Hygiene Data'!D130))),'Data Summary'!DO136="Yes"),OFFSET('Hygiene Data'!$D$5,0,10*ROW('Hygiene Data'!D130)),NA())</f>
        <v>#N/A</v>
      </c>
      <c r="BA136" s="527" t="e">
        <f ca="1">+IF(AND(ISNUMBER(OFFSET('Hygiene Data'!$D$7,0,10*ROW('Hygiene Data'!D130))),'Data Summary'!DP136="Yes"),OFFSET('Hygiene Data'!$D$7,0,10*ROW('Hygiene Data'!D130)),NA())</f>
        <v>#N/A</v>
      </c>
      <c r="BB136" s="527" t="e">
        <f ca="1">+IF(AND(ISNUMBER(OFFSET('Hygiene Data'!$D$9,0,10*ROW('Hygiene Data'!D130))),'Data Summary'!DQ136="Yes"),OFFSET('Hygiene Data'!$D$9,0,10*ROW('Hygiene Data'!D130)),NA())</f>
        <v>#N/A</v>
      </c>
      <c r="BC136" s="527" t="e">
        <f ca="1">+IF(AND(ISNUMBER(OFFSET('Hygiene Data'!$E$5,0,10*ROW('Hygiene Data'!E130))),'Data Summary'!DR136="Yes"),OFFSET('Hygiene Data'!$E$5,0,10*ROW('Hygiene Data'!E130)),NA())</f>
        <v>#N/A</v>
      </c>
      <c r="BD136" s="527" t="e">
        <f ca="1">+IF(AND(ISNUMBER(OFFSET('Hygiene Data'!$E$7,0,10*ROW('Hygiene Data'!E130))),'Data Summary'!DS136="Yes"),OFFSET('Hygiene Data'!$E$7,0,10*ROW('Hygiene Data'!E130)),NA())</f>
        <v>#N/A</v>
      </c>
      <c r="BE136" s="527" t="e">
        <f ca="1">+IF(AND(ISNUMBER(OFFSET('Hygiene Data'!$E$9,0,10*ROW('Hygiene Data'!E130))),'Data Summary'!DT136="Yes"),OFFSET('Hygiene Data'!$E$9,0,10*ROW('Hygiene Data'!E130)),NA())</f>
        <v>#N/A</v>
      </c>
      <c r="BF136" s="527" t="e">
        <f ca="1">+IF(AND(ISNUMBER(OFFSET('Hygiene Data'!$F$5,0,10*ROW('Hygiene Data'!F130))),'Data Summary'!DU136="Yes"),OFFSET('Hygiene Data'!$F$5,0,10*ROW('Hygiene Data'!F130)),NA())</f>
        <v>#N/A</v>
      </c>
      <c r="BG136" s="527" t="e">
        <f ca="1">+IF(AND(ISNUMBER(OFFSET('Hygiene Data'!$F$7,0,10*ROW('Hygiene Data'!F130))),'Data Summary'!DV136="Yes"),OFFSET('Hygiene Data'!$F$7,0,10*ROW('Hygiene Data'!F130)),NA())</f>
        <v>#N/A</v>
      </c>
      <c r="BH136" s="527" t="e">
        <f ca="1">+IF(AND(ISNUMBER(OFFSET('Hygiene Data'!$F$9,0,10*ROW('Hygiene Data'!F130))),'Data Summary'!DW136="Yes"),OFFSET('Hygiene Data'!$F$9,0,10*ROW('Hygiene Data'!F130)),NA())</f>
        <v>#N/A</v>
      </c>
      <c r="BI136" s="527" t="e">
        <f ca="1">+IF(AND(ISNUMBER(OFFSET('Hygiene Data'!$G$5,0,10*ROW('Hygiene Data'!G130))),'Data Summary'!DX136="Yes"),OFFSET('Hygiene Data'!$G$5,0,10*ROW('Hygiene Data'!G130)),NA())</f>
        <v>#N/A</v>
      </c>
      <c r="BJ136" s="527" t="e">
        <f ca="1">+IF(AND(ISNUMBER(OFFSET('Hygiene Data'!$G$7,0,10*ROW('Hygiene Data'!G130))),'Data Summary'!DY136="Yes"),OFFSET('Hygiene Data'!$G$7,0,10*ROW('Hygiene Data'!G130)),NA())</f>
        <v>#N/A</v>
      </c>
      <c r="BK136" s="527" t="e">
        <f ca="1">+IF(AND(ISNUMBER(OFFSET('Hygiene Data'!$G$9,0,10*ROW('Hygiene Data'!G130))),'Data Summary'!DZ136="Yes"),OFFSET('Hygiene Data'!$G$9,0,10*ROW('Hygiene Data'!G130)),NA())</f>
        <v>#N/A</v>
      </c>
      <c r="BL136" s="527" t="e">
        <f ca="1">+IF(AND(ISNUMBER(OFFSET('Hygiene Data'!$H$5,0,10*ROW('Hygiene Data'!H130))),'Data Summary'!EA136="Yes"),OFFSET('Hygiene Data'!$H$5,0,10*ROW('Hygiene Data'!H130)),NA())</f>
        <v>#N/A</v>
      </c>
      <c r="BM136" s="527" t="e">
        <f ca="1">+IF(AND(ISNUMBER(OFFSET('Hygiene Data'!$H$7,0,10*ROW('Hygiene Data'!H130))),'Data Summary'!EB136="Yes"),OFFSET('Hygiene Data'!$H$7,0,10*ROW('Hygiene Data'!H130)),NA())</f>
        <v>#N/A</v>
      </c>
      <c r="BN136" s="527" t="e">
        <f ca="1">+IF(AND(ISNUMBER(OFFSET('Hygiene Data'!$H$9,0,10*ROW('Hygiene Data'!H130))),'Data Summary'!EC136="Yes"),OFFSET('Hygiene Data'!$H$9,0,10*ROW('Hygiene Data'!H130)),NA())</f>
        <v>#N/A</v>
      </c>
      <c r="BO136" s="527" t="e">
        <f ca="1">+IF(AND(ISNUMBER(OFFSET('Hygiene Data'!$I$5,0,10*ROW('Hygiene Data'!I130))),'Data Summary'!ED136="Yes"),OFFSET('Hygiene Data'!$I$5,0,10*ROW('Hygiene Data'!I130)),NA())</f>
        <v>#N/A</v>
      </c>
      <c r="BP136" s="527" t="e">
        <f ca="1">+IF(AND(ISNUMBER(OFFSET('Hygiene Data'!$I$7,0,10*ROW('Hygiene Data'!I130))),'Data Summary'!EE136="Yes"),OFFSET('Hygiene Data'!$I$7,0,10*ROW('Hygiene Data'!I130)),NA())</f>
        <v>#N/A</v>
      </c>
      <c r="BQ136" s="527" t="e">
        <f ca="1">+IF(AND(ISNUMBER(OFFSET('Hygiene Data'!$I$9,0,10*ROW('Hygiene Data'!I130))),'Data Summary'!EF136="Yes"),OFFSET('Hygiene Data'!$I$9,0,10*ROW('Hygiene Data'!I130)),NA())</f>
        <v>#N/A</v>
      </c>
    </row>
    <row r="137" spans="1:69" x14ac:dyDescent="0.25">
      <c r="A137" s="523" t="e">
        <f ca="1">+RIGHT('Data Summary'!A137,LEN('Data Summary'!A137)-9)</f>
        <v>#VALUE!</v>
      </c>
      <c r="B137" s="497" t="str">
        <f ca="1">+IF(ISTEXT('Data Summary'!B137),'Data Summary'!B137,"")</f>
        <v/>
      </c>
      <c r="C137" s="524" t="e">
        <f ca="1">+VALUE('Data Summary'!C137)</f>
        <v>#VALUE!</v>
      </c>
      <c r="D137" s="525" t="e">
        <f ca="1">+IF(AND(ISNUMBER(OFFSET('Water Data'!$D$4,0,10*ROW('Water Data'!D131))),'Data Summary'!BS137="Yes"),100-OFFSET('Water Data'!$D$4,0,10*ROW('Water Data'!D131)),NA())</f>
        <v>#N/A</v>
      </c>
      <c r="E137" s="525" t="e">
        <f ca="1">+IF(AND(ISNUMBER(OFFSET('Water Data'!$D$6,0,10*ROW('Water Data'!D131))),'Data Summary'!BT137="Yes"),OFFSET('Water Data'!$D$6,0,10*ROW('Water Data'!D131)),NA())</f>
        <v>#N/A</v>
      </c>
      <c r="F137" s="525" t="e">
        <f ca="1">+IF(AND(ISNUMBER(OFFSET('Water Data'!$D$9,0,10*ROW('Water Data'!D131))),'Data Summary'!BU137="Yes"),OFFSET('Water Data'!$D$9,0,10*ROW('Water Data'!D131)),NA())</f>
        <v>#N/A</v>
      </c>
      <c r="G137" s="525" t="e">
        <f ca="1">+IF(AND(ISNUMBER(OFFSET('Water Data'!$E$4,0,10*ROW('Water Data'!E131))),'Data Summary'!BV137="Yes"),100-OFFSET('Water Data'!$E$4,0,10*ROW('Water Data'!E131)),NA())</f>
        <v>#N/A</v>
      </c>
      <c r="H137" s="525" t="e">
        <f ca="1">+IF(AND(ISNUMBER(OFFSET('Water Data'!$E$6,0,10*ROW('Water Data'!E131))),'Data Summary'!BW137="Yes"),OFFSET('Water Data'!$E$6,0,10*ROW('Water Data'!E131)),NA())</f>
        <v>#N/A</v>
      </c>
      <c r="I137" s="525" t="e">
        <f ca="1">+IF(AND(ISNUMBER(OFFSET('Water Data'!$E$9,0,10*ROW('Water Data'!E131))),'Data Summary'!BX137="Yes"),OFFSET('Water Data'!$E$9,0,10*ROW('Water Data'!E131)),NA())</f>
        <v>#N/A</v>
      </c>
      <c r="J137" s="525" t="e">
        <f ca="1">+IF(AND(ISNUMBER(OFFSET('Water Data'!$F$4,0,10*ROW('Water Data'!F131))),'Data Summary'!BY137="Yes"),100-OFFSET('Water Data'!$F$4,0,10*ROW('Water Data'!F131)),NA())</f>
        <v>#N/A</v>
      </c>
      <c r="K137" s="525" t="e">
        <f ca="1">+IF(AND(ISNUMBER(OFFSET('Water Data'!$F$6,0,10*ROW('Water Data'!F131))),'Data Summary'!BZ137="Yes"),OFFSET('Water Data'!$F$6,0,10*ROW('Water Data'!F131)),NA())</f>
        <v>#N/A</v>
      </c>
      <c r="L137" s="525" t="e">
        <f ca="1">+IF(AND(ISNUMBER(OFFSET('Water Data'!$F$9,0,10*ROW('Water Data'!F131))),'Data Summary'!CA137="Yes"),OFFSET('Water Data'!$F$9,0,10*ROW('Water Data'!F131)),NA())</f>
        <v>#N/A</v>
      </c>
      <c r="M137" s="525" t="e">
        <f ca="1">+IF(AND(ISNUMBER(OFFSET('Water Data'!$G$4,0,10*ROW('Water Data'!G131))),'Data Summary'!CB137="Yes"),100-OFFSET('Water Data'!$G$4,0,10*ROW('Water Data'!G131)),NA())</f>
        <v>#N/A</v>
      </c>
      <c r="N137" s="525" t="e">
        <f ca="1">+IF(AND(ISNUMBER(OFFSET('Water Data'!$G$6,0,10*ROW('Water Data'!G131))),'Data Summary'!CC137="Yes"),OFFSET('Water Data'!$G$6,0,10*ROW('Water Data'!G131)),NA())</f>
        <v>#N/A</v>
      </c>
      <c r="O137" s="525" t="e">
        <f ca="1">+IF(AND(ISNUMBER(OFFSET('Water Data'!$G$9,0,10*ROW('Water Data'!G131))),'Data Summary'!CD137="Yes"),OFFSET('Water Data'!$G$9,0,10*ROW('Water Data'!G131)),NA())</f>
        <v>#N/A</v>
      </c>
      <c r="P137" s="525" t="e">
        <f ca="1">+IF(AND(ISNUMBER(OFFSET('Water Data'!$H$4,0,10*ROW('Water Data'!H131))),'Data Summary'!CE137="Yes"),100-OFFSET('Water Data'!$H$4,0,10*ROW('Water Data'!H131)),NA())</f>
        <v>#N/A</v>
      </c>
      <c r="Q137" s="525" t="e">
        <f ca="1">+IF(AND(ISNUMBER(OFFSET('Water Data'!$H$6,0,10*ROW('Water Data'!H131))),'Data Summary'!CF137="Yes"),OFFSET('Water Data'!$H$6,0,10*ROW('Water Data'!H131)),NA())</f>
        <v>#N/A</v>
      </c>
      <c r="R137" s="525" t="e">
        <f ca="1">+IF(AND(ISNUMBER(OFFSET('Water Data'!$H$9,0,10*ROW('Water Data'!H131))),'Data Summary'!CG137="Yes"),OFFSET('Water Data'!$H$9,0,10*ROW('Water Data'!H131)),NA())</f>
        <v>#N/A</v>
      </c>
      <c r="S137" s="525" t="e">
        <f ca="1">+IF(AND(ISNUMBER(OFFSET('Water Data'!$I$4,0,10*ROW('Water Data'!I131))),'Data Summary'!CH137="Yes"),100-OFFSET('Water Data'!$I$4,0,10*ROW('Water Data'!I131)),NA())</f>
        <v>#N/A</v>
      </c>
      <c r="T137" s="525" t="e">
        <f ca="1">+IF(AND(ISNUMBER(OFFSET('Water Data'!$I$6,0,10*ROW('Water Data'!I131))),'Data Summary'!CI137="Yes"),OFFSET('Water Data'!$I$6,0,10*ROW('Water Data'!I131)),NA())</f>
        <v>#N/A</v>
      </c>
      <c r="U137" s="525" t="e">
        <f ca="1">+IF(AND(ISNUMBER(OFFSET('Water Data'!$I$9,0,10*ROW('Water Data'!I131))),'Data Summary'!CJ137="Yes"),OFFSET('Water Data'!$I$9,0,10*ROW('Water Data'!I131)),NA())</f>
        <v>#N/A</v>
      </c>
      <c r="V137" s="526" t="e">
        <f ca="1">+IF(AND(ISNUMBER(OFFSET('Sanitation Data'!$D$4,0,10*ROW('Sanitation Data'!D131))),'Data Summary'!CK137="Yes"),100-OFFSET('Sanitation Data'!$D$4,0,10*ROW('Sanitation Data'!D131)),NA())</f>
        <v>#N/A</v>
      </c>
      <c r="W137" s="526" t="e">
        <f ca="1">+IF(AND(ISNUMBER(OFFSET('Sanitation Data'!$D$6,0,10*ROW('Sanitation Data'!D131))),'Data Summary'!CL137="Yes"),OFFSET('Sanitation Data'!$D$6,0,10*ROW('Sanitation Data'!D131)),NA())</f>
        <v>#N/A</v>
      </c>
      <c r="X137" s="526" t="e">
        <f ca="1">+IF(AND(ISNUMBER(OFFSET('Sanitation Data'!$D$10,0,10*ROW('Sanitation Data'!D131))),'Data Summary'!CM137="Yes"),OFFSET('Sanitation Data'!$D$10,0,10*ROW('Sanitation Data'!D131)),NA())</f>
        <v>#N/A</v>
      </c>
      <c r="Y137" s="526" t="e">
        <f ca="1">+IF(AND(ISNUMBER(OFFSET('Sanitation Data'!$D$11,0,10*ROW('Sanitation Data'!D131))),'Data Summary'!CN137="Yes"),OFFSET('Sanitation Data'!$D$11,0,10*ROW('Sanitation Data'!D131)),NA())</f>
        <v>#N/A</v>
      </c>
      <c r="Z137" s="526" t="e">
        <f ca="1">+IF(AND(ISNUMBER(OFFSET('Sanitation Data'!$D$12,0,10*ROW('Sanitation Data'!D131))),'Data Summary'!CO137="Yes"),OFFSET('Sanitation Data'!$D$12,0,10*ROW('Sanitation Data'!D131)),NA())</f>
        <v>#N/A</v>
      </c>
      <c r="AA137" s="526" t="e">
        <f ca="1">+IF(AND(ISNUMBER(OFFSET('Sanitation Data'!$E$4,0,10*ROW('Sanitation Data'!E131))),'Data Summary'!CP137="Yes"),100-OFFSET('Sanitation Data'!$E$4,0,10*ROW('Sanitation Data'!E131)),NA())</f>
        <v>#N/A</v>
      </c>
      <c r="AB137" s="526" t="e">
        <f ca="1">+IF(AND(ISNUMBER(OFFSET('Sanitation Data'!$E$6,0,10*ROW('Sanitation Data'!E131))),'Data Summary'!CQ137="Yes"),OFFSET('Sanitation Data'!$E$6,0,10*ROW('Sanitation Data'!E131)),NA())</f>
        <v>#N/A</v>
      </c>
      <c r="AC137" s="526" t="e">
        <f ca="1">+IF(AND(ISNUMBER(OFFSET('Sanitation Data'!$E$10,0,10*ROW('Sanitation Data'!E131))),'Data Summary'!CR137="Yes"),OFFSET('Sanitation Data'!$E$10,0,10*ROW('Sanitation Data'!E131)),NA())</f>
        <v>#N/A</v>
      </c>
      <c r="AD137" s="526" t="e">
        <f ca="1">+IF(AND(ISNUMBER(OFFSET('Sanitation Data'!$E$11,0,10*ROW('Sanitation Data'!E131))),'Data Summary'!CS137="Yes"),OFFSET('Sanitation Data'!$E$11,0,10*ROW('Sanitation Data'!E131)),NA())</f>
        <v>#N/A</v>
      </c>
      <c r="AE137" s="526" t="e">
        <f ca="1">+IF(AND(ISNUMBER(OFFSET('Sanitation Data'!$E$12,0,10*ROW('Sanitation Data'!E131))),'Data Summary'!CT137="Yes"),OFFSET('Sanitation Data'!$E$12,0,10*ROW('Sanitation Data'!E131)),NA())</f>
        <v>#N/A</v>
      </c>
      <c r="AF137" s="526" t="e">
        <f ca="1">+IF(AND(ISNUMBER(OFFSET('Sanitation Data'!$F$4,0,10*ROW('Sanitation Data'!F131))),'Data Summary'!CU137="Yes"),100-OFFSET('Sanitation Data'!$F$4,0,10*ROW('Sanitation Data'!F131)),NA())</f>
        <v>#N/A</v>
      </c>
      <c r="AG137" s="526" t="e">
        <f ca="1">+IF(AND(ISNUMBER(OFFSET('Sanitation Data'!$F$6,0,10*ROW('Sanitation Data'!F131))),'Data Summary'!CV137="Yes"),OFFSET('Sanitation Data'!$F$6,0,10*ROW('Sanitation Data'!F131)),NA())</f>
        <v>#N/A</v>
      </c>
      <c r="AH137" s="526" t="e">
        <f ca="1">+IF(AND(ISNUMBER(OFFSET('Sanitation Data'!$F$10,0,10*ROW('Sanitation Data'!F131))),'Data Summary'!CW137="Yes"),OFFSET('Sanitation Data'!$F$10,0,10*ROW('Sanitation Data'!F131)),NA())</f>
        <v>#N/A</v>
      </c>
      <c r="AI137" s="526" t="e">
        <f ca="1">+IF(AND(ISNUMBER(OFFSET('Sanitation Data'!$F$11,0,10*ROW('Sanitation Data'!F131))),'Data Summary'!CX137="Yes"),OFFSET('Sanitation Data'!$F$11,0,10*ROW('Sanitation Data'!F131)),NA())</f>
        <v>#N/A</v>
      </c>
      <c r="AJ137" s="526" t="e">
        <f ca="1">+IF(AND(ISNUMBER(OFFSET('Sanitation Data'!$F$12,0,10*ROW('Sanitation Data'!F131))),'Data Summary'!CY137="Yes"),OFFSET('Sanitation Data'!$F$12,0,10*ROW('Sanitation Data'!F131)),NA())</f>
        <v>#N/A</v>
      </c>
      <c r="AK137" s="526" t="e">
        <f ca="1">+IF(AND(ISNUMBER(OFFSET('Sanitation Data'!$G$4,0,10*ROW('Sanitation Data'!G131))),'Data Summary'!CZ137="Yes"),100-OFFSET('Sanitation Data'!$G$4,0,10*ROW('Sanitation Data'!G131)),NA())</f>
        <v>#N/A</v>
      </c>
      <c r="AL137" s="526" t="e">
        <f ca="1">+IF(AND(ISNUMBER(OFFSET('Sanitation Data'!$G$6,0,10*ROW('Sanitation Data'!G131))),'Data Summary'!DA137="Yes"),OFFSET('Sanitation Data'!$G$6,0,10*ROW('Sanitation Data'!G131)),NA())</f>
        <v>#N/A</v>
      </c>
      <c r="AM137" s="526" t="e">
        <f ca="1">+IF(AND(ISNUMBER(OFFSET('Sanitation Data'!$G$10,0,10*ROW('Sanitation Data'!G131))),'Data Summary'!DB137="Yes"),OFFSET('Sanitation Data'!$G$10,0,10*ROW('Sanitation Data'!G131)),NA())</f>
        <v>#N/A</v>
      </c>
      <c r="AN137" s="526" t="e">
        <f ca="1">+IF(AND(ISNUMBER(OFFSET('Sanitation Data'!$G$11,0,10*ROW('Sanitation Data'!G131))),'Data Summary'!DC137="Yes"),OFFSET('Sanitation Data'!$G$11,0,10*ROW('Sanitation Data'!G131)),NA())</f>
        <v>#N/A</v>
      </c>
      <c r="AO137" s="526" t="e">
        <f ca="1">+IF(AND(ISNUMBER(OFFSET('Sanitation Data'!$G$12,0,10*ROW('Sanitation Data'!G131))),'Data Summary'!DD137="Yes"),OFFSET('Sanitation Data'!$G$12,0,10*ROW('Sanitation Data'!G131)),NA())</f>
        <v>#N/A</v>
      </c>
      <c r="AP137" s="526" t="e">
        <f ca="1">+IF(AND(ISNUMBER(OFFSET('Sanitation Data'!$H$4,0,10*ROW('Sanitation Data'!H131))),'Data Summary'!DE137="Yes"),100-OFFSET('Sanitation Data'!$H$4,0,10*ROW('Sanitation Data'!H131)),NA())</f>
        <v>#N/A</v>
      </c>
      <c r="AQ137" s="526" t="e">
        <f ca="1">+IF(AND(ISNUMBER(OFFSET('Sanitation Data'!$H$6,0,10*ROW('Sanitation Data'!H131))),'Data Summary'!DF137="Yes"),OFFSET('Sanitation Data'!$H$6,0,10*ROW('Sanitation Data'!H131)),NA())</f>
        <v>#N/A</v>
      </c>
      <c r="AR137" s="526" t="e">
        <f ca="1">+IF(AND(ISNUMBER(OFFSET('Sanitation Data'!$H$10,0,10*ROW('Sanitation Data'!H131))),'Data Summary'!DG137="Yes"),OFFSET('Sanitation Data'!$H$10,0,10*ROW('Sanitation Data'!H131)),NA())</f>
        <v>#N/A</v>
      </c>
      <c r="AS137" s="526" t="e">
        <f ca="1">+IF(AND(ISNUMBER(OFFSET('Sanitation Data'!$H$11,0,10*ROW('Sanitation Data'!H131))),'Data Summary'!DH137="Yes"),OFFSET('Sanitation Data'!$H$11,0,10*ROW('Sanitation Data'!H131)),NA())</f>
        <v>#N/A</v>
      </c>
      <c r="AT137" s="526" t="e">
        <f ca="1">+IF(AND(ISNUMBER(OFFSET('Sanitation Data'!$H$12,0,10*ROW('Sanitation Data'!H131))),'Data Summary'!DI137="Yes"),OFFSET('Sanitation Data'!$H$12,0,10*ROW('Sanitation Data'!H131)),NA())</f>
        <v>#N/A</v>
      </c>
      <c r="AU137" s="526" t="e">
        <f ca="1">+IF(AND(ISNUMBER(OFFSET('Sanitation Data'!$I$4,0,10*ROW('Sanitation Data'!I131))),'Data Summary'!DJ137="Yes"),100-OFFSET('Sanitation Data'!$I$4,0,10*ROW('Sanitation Data'!I131)),NA())</f>
        <v>#N/A</v>
      </c>
      <c r="AV137" s="526" t="e">
        <f ca="1">+IF(AND(ISNUMBER(OFFSET('Sanitation Data'!$I$6,0,10*ROW('Sanitation Data'!I131))),'Data Summary'!DK137="Yes"),OFFSET('Sanitation Data'!$I$6,0,10*ROW('Sanitation Data'!I131)),NA())</f>
        <v>#N/A</v>
      </c>
      <c r="AW137" s="526" t="e">
        <f ca="1">+IF(AND(ISNUMBER(OFFSET('Sanitation Data'!$I$10,0,10*ROW('Sanitation Data'!I131))),'Data Summary'!DL137="Yes"),OFFSET('Sanitation Data'!$I$10,0,10*ROW('Sanitation Data'!I131)),NA())</f>
        <v>#N/A</v>
      </c>
      <c r="AX137" s="526" t="e">
        <f ca="1">+IF(AND(ISNUMBER(OFFSET('Sanitation Data'!$I$11,0,10*ROW('Sanitation Data'!I131))),'Data Summary'!DM137="Yes"),OFFSET('Sanitation Data'!$I$11,0,10*ROW('Sanitation Data'!I131)),NA())</f>
        <v>#N/A</v>
      </c>
      <c r="AY137" s="526" t="e">
        <f ca="1">+IF(AND(ISNUMBER(OFFSET('Sanitation Data'!$I$12,0,10*ROW('Sanitation Data'!I131))),'Data Summary'!DN137="Yes"),OFFSET('Sanitation Data'!$I$12,0,10*ROW('Sanitation Data'!I131)),NA())</f>
        <v>#N/A</v>
      </c>
      <c r="AZ137" s="527" t="e">
        <f ca="1">+IF(AND(ISNUMBER(OFFSET('Hygiene Data'!$D$5,0,10*ROW('Hygiene Data'!D131))),'Data Summary'!DO137="Yes"),OFFSET('Hygiene Data'!$D$5,0,10*ROW('Hygiene Data'!D131)),NA())</f>
        <v>#N/A</v>
      </c>
      <c r="BA137" s="527" t="e">
        <f ca="1">+IF(AND(ISNUMBER(OFFSET('Hygiene Data'!$D$7,0,10*ROW('Hygiene Data'!D131))),'Data Summary'!DP137="Yes"),OFFSET('Hygiene Data'!$D$7,0,10*ROW('Hygiene Data'!D131)),NA())</f>
        <v>#N/A</v>
      </c>
      <c r="BB137" s="527" t="e">
        <f ca="1">+IF(AND(ISNUMBER(OFFSET('Hygiene Data'!$D$9,0,10*ROW('Hygiene Data'!D131))),'Data Summary'!DQ137="Yes"),OFFSET('Hygiene Data'!$D$9,0,10*ROW('Hygiene Data'!D131)),NA())</f>
        <v>#N/A</v>
      </c>
      <c r="BC137" s="527" t="e">
        <f ca="1">+IF(AND(ISNUMBER(OFFSET('Hygiene Data'!$E$5,0,10*ROW('Hygiene Data'!E131))),'Data Summary'!DR137="Yes"),OFFSET('Hygiene Data'!$E$5,0,10*ROW('Hygiene Data'!E131)),NA())</f>
        <v>#N/A</v>
      </c>
      <c r="BD137" s="527" t="e">
        <f ca="1">+IF(AND(ISNUMBER(OFFSET('Hygiene Data'!$E$7,0,10*ROW('Hygiene Data'!E131))),'Data Summary'!DS137="Yes"),OFFSET('Hygiene Data'!$E$7,0,10*ROW('Hygiene Data'!E131)),NA())</f>
        <v>#N/A</v>
      </c>
      <c r="BE137" s="527" t="e">
        <f ca="1">+IF(AND(ISNUMBER(OFFSET('Hygiene Data'!$E$9,0,10*ROW('Hygiene Data'!E131))),'Data Summary'!DT137="Yes"),OFFSET('Hygiene Data'!$E$9,0,10*ROW('Hygiene Data'!E131)),NA())</f>
        <v>#N/A</v>
      </c>
      <c r="BF137" s="527" t="e">
        <f ca="1">+IF(AND(ISNUMBER(OFFSET('Hygiene Data'!$F$5,0,10*ROW('Hygiene Data'!F131))),'Data Summary'!DU137="Yes"),OFFSET('Hygiene Data'!$F$5,0,10*ROW('Hygiene Data'!F131)),NA())</f>
        <v>#N/A</v>
      </c>
      <c r="BG137" s="527" t="e">
        <f ca="1">+IF(AND(ISNUMBER(OFFSET('Hygiene Data'!$F$7,0,10*ROW('Hygiene Data'!F131))),'Data Summary'!DV137="Yes"),OFFSET('Hygiene Data'!$F$7,0,10*ROW('Hygiene Data'!F131)),NA())</f>
        <v>#N/A</v>
      </c>
      <c r="BH137" s="527" t="e">
        <f ca="1">+IF(AND(ISNUMBER(OFFSET('Hygiene Data'!$F$9,0,10*ROW('Hygiene Data'!F131))),'Data Summary'!DW137="Yes"),OFFSET('Hygiene Data'!$F$9,0,10*ROW('Hygiene Data'!F131)),NA())</f>
        <v>#N/A</v>
      </c>
      <c r="BI137" s="527" t="e">
        <f ca="1">+IF(AND(ISNUMBER(OFFSET('Hygiene Data'!$G$5,0,10*ROW('Hygiene Data'!G131))),'Data Summary'!DX137="Yes"),OFFSET('Hygiene Data'!$G$5,0,10*ROW('Hygiene Data'!G131)),NA())</f>
        <v>#N/A</v>
      </c>
      <c r="BJ137" s="527" t="e">
        <f ca="1">+IF(AND(ISNUMBER(OFFSET('Hygiene Data'!$G$7,0,10*ROW('Hygiene Data'!G131))),'Data Summary'!DY137="Yes"),OFFSET('Hygiene Data'!$G$7,0,10*ROW('Hygiene Data'!G131)),NA())</f>
        <v>#N/A</v>
      </c>
      <c r="BK137" s="527" t="e">
        <f ca="1">+IF(AND(ISNUMBER(OFFSET('Hygiene Data'!$G$9,0,10*ROW('Hygiene Data'!G131))),'Data Summary'!DZ137="Yes"),OFFSET('Hygiene Data'!$G$9,0,10*ROW('Hygiene Data'!G131)),NA())</f>
        <v>#N/A</v>
      </c>
      <c r="BL137" s="527" t="e">
        <f ca="1">+IF(AND(ISNUMBER(OFFSET('Hygiene Data'!$H$5,0,10*ROW('Hygiene Data'!H131))),'Data Summary'!EA137="Yes"),OFFSET('Hygiene Data'!$H$5,0,10*ROW('Hygiene Data'!H131)),NA())</f>
        <v>#N/A</v>
      </c>
      <c r="BM137" s="527" t="e">
        <f ca="1">+IF(AND(ISNUMBER(OFFSET('Hygiene Data'!$H$7,0,10*ROW('Hygiene Data'!H131))),'Data Summary'!EB137="Yes"),OFFSET('Hygiene Data'!$H$7,0,10*ROW('Hygiene Data'!H131)),NA())</f>
        <v>#N/A</v>
      </c>
      <c r="BN137" s="527" t="e">
        <f ca="1">+IF(AND(ISNUMBER(OFFSET('Hygiene Data'!$H$9,0,10*ROW('Hygiene Data'!H131))),'Data Summary'!EC137="Yes"),OFFSET('Hygiene Data'!$H$9,0,10*ROW('Hygiene Data'!H131)),NA())</f>
        <v>#N/A</v>
      </c>
      <c r="BO137" s="527" t="e">
        <f ca="1">+IF(AND(ISNUMBER(OFFSET('Hygiene Data'!$I$5,0,10*ROW('Hygiene Data'!I131))),'Data Summary'!ED137="Yes"),OFFSET('Hygiene Data'!$I$5,0,10*ROW('Hygiene Data'!I131)),NA())</f>
        <v>#N/A</v>
      </c>
      <c r="BP137" s="527" t="e">
        <f ca="1">+IF(AND(ISNUMBER(OFFSET('Hygiene Data'!$I$7,0,10*ROW('Hygiene Data'!I131))),'Data Summary'!EE137="Yes"),OFFSET('Hygiene Data'!$I$7,0,10*ROW('Hygiene Data'!I131)),NA())</f>
        <v>#N/A</v>
      </c>
      <c r="BQ137" s="527" t="e">
        <f ca="1">+IF(AND(ISNUMBER(OFFSET('Hygiene Data'!$I$9,0,10*ROW('Hygiene Data'!I131))),'Data Summary'!EF137="Yes"),OFFSET('Hygiene Data'!$I$9,0,10*ROW('Hygiene Data'!I131)),NA())</f>
        <v>#N/A</v>
      </c>
    </row>
    <row r="138" spans="1:69" x14ac:dyDescent="0.25">
      <c r="A138" s="523" t="e">
        <f ca="1">+RIGHT('Data Summary'!A138,LEN('Data Summary'!A138)-9)</f>
        <v>#VALUE!</v>
      </c>
      <c r="B138" s="497" t="str">
        <f ca="1">+IF(ISTEXT('Data Summary'!B138),'Data Summary'!B138,"")</f>
        <v/>
      </c>
      <c r="C138" s="524" t="e">
        <f ca="1">+VALUE('Data Summary'!C138)</f>
        <v>#VALUE!</v>
      </c>
      <c r="D138" s="525" t="e">
        <f ca="1">+IF(AND(ISNUMBER(OFFSET('Water Data'!$D$4,0,10*ROW('Water Data'!D132))),'Data Summary'!BS138="Yes"),100-OFFSET('Water Data'!$D$4,0,10*ROW('Water Data'!D132)),NA())</f>
        <v>#N/A</v>
      </c>
      <c r="E138" s="525" t="e">
        <f ca="1">+IF(AND(ISNUMBER(OFFSET('Water Data'!$D$6,0,10*ROW('Water Data'!D132))),'Data Summary'!BT138="Yes"),OFFSET('Water Data'!$D$6,0,10*ROW('Water Data'!D132)),NA())</f>
        <v>#N/A</v>
      </c>
      <c r="F138" s="525" t="e">
        <f ca="1">+IF(AND(ISNUMBER(OFFSET('Water Data'!$D$9,0,10*ROW('Water Data'!D132))),'Data Summary'!BU138="Yes"),OFFSET('Water Data'!$D$9,0,10*ROW('Water Data'!D132)),NA())</f>
        <v>#N/A</v>
      </c>
      <c r="G138" s="525" t="e">
        <f ca="1">+IF(AND(ISNUMBER(OFFSET('Water Data'!$E$4,0,10*ROW('Water Data'!E132))),'Data Summary'!BV138="Yes"),100-OFFSET('Water Data'!$E$4,0,10*ROW('Water Data'!E132)),NA())</f>
        <v>#N/A</v>
      </c>
      <c r="H138" s="525" t="e">
        <f ca="1">+IF(AND(ISNUMBER(OFFSET('Water Data'!$E$6,0,10*ROW('Water Data'!E132))),'Data Summary'!BW138="Yes"),OFFSET('Water Data'!$E$6,0,10*ROW('Water Data'!E132)),NA())</f>
        <v>#N/A</v>
      </c>
      <c r="I138" s="525" t="e">
        <f ca="1">+IF(AND(ISNUMBER(OFFSET('Water Data'!$E$9,0,10*ROW('Water Data'!E132))),'Data Summary'!BX138="Yes"),OFFSET('Water Data'!$E$9,0,10*ROW('Water Data'!E132)),NA())</f>
        <v>#N/A</v>
      </c>
      <c r="J138" s="525" t="e">
        <f ca="1">+IF(AND(ISNUMBER(OFFSET('Water Data'!$F$4,0,10*ROW('Water Data'!F132))),'Data Summary'!BY138="Yes"),100-OFFSET('Water Data'!$F$4,0,10*ROW('Water Data'!F132)),NA())</f>
        <v>#N/A</v>
      </c>
      <c r="K138" s="525" t="e">
        <f ca="1">+IF(AND(ISNUMBER(OFFSET('Water Data'!$F$6,0,10*ROW('Water Data'!F132))),'Data Summary'!BZ138="Yes"),OFFSET('Water Data'!$F$6,0,10*ROW('Water Data'!F132)),NA())</f>
        <v>#N/A</v>
      </c>
      <c r="L138" s="525" t="e">
        <f ca="1">+IF(AND(ISNUMBER(OFFSET('Water Data'!$F$9,0,10*ROW('Water Data'!F132))),'Data Summary'!CA138="Yes"),OFFSET('Water Data'!$F$9,0,10*ROW('Water Data'!F132)),NA())</f>
        <v>#N/A</v>
      </c>
      <c r="M138" s="525" t="e">
        <f ca="1">+IF(AND(ISNUMBER(OFFSET('Water Data'!$G$4,0,10*ROW('Water Data'!G132))),'Data Summary'!CB138="Yes"),100-OFFSET('Water Data'!$G$4,0,10*ROW('Water Data'!G132)),NA())</f>
        <v>#N/A</v>
      </c>
      <c r="N138" s="525" t="e">
        <f ca="1">+IF(AND(ISNUMBER(OFFSET('Water Data'!$G$6,0,10*ROW('Water Data'!G132))),'Data Summary'!CC138="Yes"),OFFSET('Water Data'!$G$6,0,10*ROW('Water Data'!G132)),NA())</f>
        <v>#N/A</v>
      </c>
      <c r="O138" s="525" t="e">
        <f ca="1">+IF(AND(ISNUMBER(OFFSET('Water Data'!$G$9,0,10*ROW('Water Data'!G132))),'Data Summary'!CD138="Yes"),OFFSET('Water Data'!$G$9,0,10*ROW('Water Data'!G132)),NA())</f>
        <v>#N/A</v>
      </c>
      <c r="P138" s="525" t="e">
        <f ca="1">+IF(AND(ISNUMBER(OFFSET('Water Data'!$H$4,0,10*ROW('Water Data'!H132))),'Data Summary'!CE138="Yes"),100-OFFSET('Water Data'!$H$4,0,10*ROW('Water Data'!H132)),NA())</f>
        <v>#N/A</v>
      </c>
      <c r="Q138" s="525" t="e">
        <f ca="1">+IF(AND(ISNUMBER(OFFSET('Water Data'!$H$6,0,10*ROW('Water Data'!H132))),'Data Summary'!CF138="Yes"),OFFSET('Water Data'!$H$6,0,10*ROW('Water Data'!H132)),NA())</f>
        <v>#N/A</v>
      </c>
      <c r="R138" s="525" t="e">
        <f ca="1">+IF(AND(ISNUMBER(OFFSET('Water Data'!$H$9,0,10*ROW('Water Data'!H132))),'Data Summary'!CG138="Yes"),OFFSET('Water Data'!$H$9,0,10*ROW('Water Data'!H132)),NA())</f>
        <v>#N/A</v>
      </c>
      <c r="S138" s="525" t="e">
        <f ca="1">+IF(AND(ISNUMBER(OFFSET('Water Data'!$I$4,0,10*ROW('Water Data'!I132))),'Data Summary'!CH138="Yes"),100-OFFSET('Water Data'!$I$4,0,10*ROW('Water Data'!I132)),NA())</f>
        <v>#N/A</v>
      </c>
      <c r="T138" s="525" t="e">
        <f ca="1">+IF(AND(ISNUMBER(OFFSET('Water Data'!$I$6,0,10*ROW('Water Data'!I132))),'Data Summary'!CI138="Yes"),OFFSET('Water Data'!$I$6,0,10*ROW('Water Data'!I132)),NA())</f>
        <v>#N/A</v>
      </c>
      <c r="U138" s="525" t="e">
        <f ca="1">+IF(AND(ISNUMBER(OFFSET('Water Data'!$I$9,0,10*ROW('Water Data'!I132))),'Data Summary'!CJ138="Yes"),OFFSET('Water Data'!$I$9,0,10*ROW('Water Data'!I132)),NA())</f>
        <v>#N/A</v>
      </c>
      <c r="V138" s="526" t="e">
        <f ca="1">+IF(AND(ISNUMBER(OFFSET('Sanitation Data'!$D$4,0,10*ROW('Sanitation Data'!D132))),'Data Summary'!CK138="Yes"),100-OFFSET('Sanitation Data'!$D$4,0,10*ROW('Sanitation Data'!D132)),NA())</f>
        <v>#N/A</v>
      </c>
      <c r="W138" s="526" t="e">
        <f ca="1">+IF(AND(ISNUMBER(OFFSET('Sanitation Data'!$D$6,0,10*ROW('Sanitation Data'!D132))),'Data Summary'!CL138="Yes"),OFFSET('Sanitation Data'!$D$6,0,10*ROW('Sanitation Data'!D132)),NA())</f>
        <v>#N/A</v>
      </c>
      <c r="X138" s="526" t="e">
        <f ca="1">+IF(AND(ISNUMBER(OFFSET('Sanitation Data'!$D$10,0,10*ROW('Sanitation Data'!D132))),'Data Summary'!CM138="Yes"),OFFSET('Sanitation Data'!$D$10,0,10*ROW('Sanitation Data'!D132)),NA())</f>
        <v>#N/A</v>
      </c>
      <c r="Y138" s="526" t="e">
        <f ca="1">+IF(AND(ISNUMBER(OFFSET('Sanitation Data'!$D$11,0,10*ROW('Sanitation Data'!D132))),'Data Summary'!CN138="Yes"),OFFSET('Sanitation Data'!$D$11,0,10*ROW('Sanitation Data'!D132)),NA())</f>
        <v>#N/A</v>
      </c>
      <c r="Z138" s="526" t="e">
        <f ca="1">+IF(AND(ISNUMBER(OFFSET('Sanitation Data'!$D$12,0,10*ROW('Sanitation Data'!D132))),'Data Summary'!CO138="Yes"),OFFSET('Sanitation Data'!$D$12,0,10*ROW('Sanitation Data'!D132)),NA())</f>
        <v>#N/A</v>
      </c>
      <c r="AA138" s="526" t="e">
        <f ca="1">+IF(AND(ISNUMBER(OFFSET('Sanitation Data'!$E$4,0,10*ROW('Sanitation Data'!E132))),'Data Summary'!CP138="Yes"),100-OFFSET('Sanitation Data'!$E$4,0,10*ROW('Sanitation Data'!E132)),NA())</f>
        <v>#N/A</v>
      </c>
      <c r="AB138" s="526" t="e">
        <f ca="1">+IF(AND(ISNUMBER(OFFSET('Sanitation Data'!$E$6,0,10*ROW('Sanitation Data'!E132))),'Data Summary'!CQ138="Yes"),OFFSET('Sanitation Data'!$E$6,0,10*ROW('Sanitation Data'!E132)),NA())</f>
        <v>#N/A</v>
      </c>
      <c r="AC138" s="526" t="e">
        <f ca="1">+IF(AND(ISNUMBER(OFFSET('Sanitation Data'!$E$10,0,10*ROW('Sanitation Data'!E132))),'Data Summary'!CR138="Yes"),OFFSET('Sanitation Data'!$E$10,0,10*ROW('Sanitation Data'!E132)),NA())</f>
        <v>#N/A</v>
      </c>
      <c r="AD138" s="526" t="e">
        <f ca="1">+IF(AND(ISNUMBER(OFFSET('Sanitation Data'!$E$11,0,10*ROW('Sanitation Data'!E132))),'Data Summary'!CS138="Yes"),OFFSET('Sanitation Data'!$E$11,0,10*ROW('Sanitation Data'!E132)),NA())</f>
        <v>#N/A</v>
      </c>
      <c r="AE138" s="526" t="e">
        <f ca="1">+IF(AND(ISNUMBER(OFFSET('Sanitation Data'!$E$12,0,10*ROW('Sanitation Data'!E132))),'Data Summary'!CT138="Yes"),OFFSET('Sanitation Data'!$E$12,0,10*ROW('Sanitation Data'!E132)),NA())</f>
        <v>#N/A</v>
      </c>
      <c r="AF138" s="526" t="e">
        <f ca="1">+IF(AND(ISNUMBER(OFFSET('Sanitation Data'!$F$4,0,10*ROW('Sanitation Data'!F132))),'Data Summary'!CU138="Yes"),100-OFFSET('Sanitation Data'!$F$4,0,10*ROW('Sanitation Data'!F132)),NA())</f>
        <v>#N/A</v>
      </c>
      <c r="AG138" s="526" t="e">
        <f ca="1">+IF(AND(ISNUMBER(OFFSET('Sanitation Data'!$F$6,0,10*ROW('Sanitation Data'!F132))),'Data Summary'!CV138="Yes"),OFFSET('Sanitation Data'!$F$6,0,10*ROW('Sanitation Data'!F132)),NA())</f>
        <v>#N/A</v>
      </c>
      <c r="AH138" s="526" t="e">
        <f ca="1">+IF(AND(ISNUMBER(OFFSET('Sanitation Data'!$F$10,0,10*ROW('Sanitation Data'!F132))),'Data Summary'!CW138="Yes"),OFFSET('Sanitation Data'!$F$10,0,10*ROW('Sanitation Data'!F132)),NA())</f>
        <v>#N/A</v>
      </c>
      <c r="AI138" s="526" t="e">
        <f ca="1">+IF(AND(ISNUMBER(OFFSET('Sanitation Data'!$F$11,0,10*ROW('Sanitation Data'!F132))),'Data Summary'!CX138="Yes"),OFFSET('Sanitation Data'!$F$11,0,10*ROW('Sanitation Data'!F132)),NA())</f>
        <v>#N/A</v>
      </c>
      <c r="AJ138" s="526" t="e">
        <f ca="1">+IF(AND(ISNUMBER(OFFSET('Sanitation Data'!$F$12,0,10*ROW('Sanitation Data'!F132))),'Data Summary'!CY138="Yes"),OFFSET('Sanitation Data'!$F$12,0,10*ROW('Sanitation Data'!F132)),NA())</f>
        <v>#N/A</v>
      </c>
      <c r="AK138" s="526" t="e">
        <f ca="1">+IF(AND(ISNUMBER(OFFSET('Sanitation Data'!$G$4,0,10*ROW('Sanitation Data'!G132))),'Data Summary'!CZ138="Yes"),100-OFFSET('Sanitation Data'!$G$4,0,10*ROW('Sanitation Data'!G132)),NA())</f>
        <v>#N/A</v>
      </c>
      <c r="AL138" s="526" t="e">
        <f ca="1">+IF(AND(ISNUMBER(OFFSET('Sanitation Data'!$G$6,0,10*ROW('Sanitation Data'!G132))),'Data Summary'!DA138="Yes"),OFFSET('Sanitation Data'!$G$6,0,10*ROW('Sanitation Data'!G132)),NA())</f>
        <v>#N/A</v>
      </c>
      <c r="AM138" s="526" t="e">
        <f ca="1">+IF(AND(ISNUMBER(OFFSET('Sanitation Data'!$G$10,0,10*ROW('Sanitation Data'!G132))),'Data Summary'!DB138="Yes"),OFFSET('Sanitation Data'!$G$10,0,10*ROW('Sanitation Data'!G132)),NA())</f>
        <v>#N/A</v>
      </c>
      <c r="AN138" s="526" t="e">
        <f ca="1">+IF(AND(ISNUMBER(OFFSET('Sanitation Data'!$G$11,0,10*ROW('Sanitation Data'!G132))),'Data Summary'!DC138="Yes"),OFFSET('Sanitation Data'!$G$11,0,10*ROW('Sanitation Data'!G132)),NA())</f>
        <v>#N/A</v>
      </c>
      <c r="AO138" s="526" t="e">
        <f ca="1">+IF(AND(ISNUMBER(OFFSET('Sanitation Data'!$G$12,0,10*ROW('Sanitation Data'!G132))),'Data Summary'!DD138="Yes"),OFFSET('Sanitation Data'!$G$12,0,10*ROW('Sanitation Data'!G132)),NA())</f>
        <v>#N/A</v>
      </c>
      <c r="AP138" s="526" t="e">
        <f ca="1">+IF(AND(ISNUMBER(OFFSET('Sanitation Data'!$H$4,0,10*ROW('Sanitation Data'!H132))),'Data Summary'!DE138="Yes"),100-OFFSET('Sanitation Data'!$H$4,0,10*ROW('Sanitation Data'!H132)),NA())</f>
        <v>#N/A</v>
      </c>
      <c r="AQ138" s="526" t="e">
        <f ca="1">+IF(AND(ISNUMBER(OFFSET('Sanitation Data'!$H$6,0,10*ROW('Sanitation Data'!H132))),'Data Summary'!DF138="Yes"),OFFSET('Sanitation Data'!$H$6,0,10*ROW('Sanitation Data'!H132)),NA())</f>
        <v>#N/A</v>
      </c>
      <c r="AR138" s="526" t="e">
        <f ca="1">+IF(AND(ISNUMBER(OFFSET('Sanitation Data'!$H$10,0,10*ROW('Sanitation Data'!H132))),'Data Summary'!DG138="Yes"),OFFSET('Sanitation Data'!$H$10,0,10*ROW('Sanitation Data'!H132)),NA())</f>
        <v>#N/A</v>
      </c>
      <c r="AS138" s="526" t="e">
        <f ca="1">+IF(AND(ISNUMBER(OFFSET('Sanitation Data'!$H$11,0,10*ROW('Sanitation Data'!H132))),'Data Summary'!DH138="Yes"),OFFSET('Sanitation Data'!$H$11,0,10*ROW('Sanitation Data'!H132)),NA())</f>
        <v>#N/A</v>
      </c>
      <c r="AT138" s="526" t="e">
        <f ca="1">+IF(AND(ISNUMBER(OFFSET('Sanitation Data'!$H$12,0,10*ROW('Sanitation Data'!H132))),'Data Summary'!DI138="Yes"),OFFSET('Sanitation Data'!$H$12,0,10*ROW('Sanitation Data'!H132)),NA())</f>
        <v>#N/A</v>
      </c>
      <c r="AU138" s="526" t="e">
        <f ca="1">+IF(AND(ISNUMBER(OFFSET('Sanitation Data'!$I$4,0,10*ROW('Sanitation Data'!I132))),'Data Summary'!DJ138="Yes"),100-OFFSET('Sanitation Data'!$I$4,0,10*ROW('Sanitation Data'!I132)),NA())</f>
        <v>#N/A</v>
      </c>
      <c r="AV138" s="526" t="e">
        <f ca="1">+IF(AND(ISNUMBER(OFFSET('Sanitation Data'!$I$6,0,10*ROW('Sanitation Data'!I132))),'Data Summary'!DK138="Yes"),OFFSET('Sanitation Data'!$I$6,0,10*ROW('Sanitation Data'!I132)),NA())</f>
        <v>#N/A</v>
      </c>
      <c r="AW138" s="526" t="e">
        <f ca="1">+IF(AND(ISNUMBER(OFFSET('Sanitation Data'!$I$10,0,10*ROW('Sanitation Data'!I132))),'Data Summary'!DL138="Yes"),OFFSET('Sanitation Data'!$I$10,0,10*ROW('Sanitation Data'!I132)),NA())</f>
        <v>#N/A</v>
      </c>
      <c r="AX138" s="526" t="e">
        <f ca="1">+IF(AND(ISNUMBER(OFFSET('Sanitation Data'!$I$11,0,10*ROW('Sanitation Data'!I132))),'Data Summary'!DM138="Yes"),OFFSET('Sanitation Data'!$I$11,0,10*ROW('Sanitation Data'!I132)),NA())</f>
        <v>#N/A</v>
      </c>
      <c r="AY138" s="526" t="e">
        <f ca="1">+IF(AND(ISNUMBER(OFFSET('Sanitation Data'!$I$12,0,10*ROW('Sanitation Data'!I132))),'Data Summary'!DN138="Yes"),OFFSET('Sanitation Data'!$I$12,0,10*ROW('Sanitation Data'!I132)),NA())</f>
        <v>#N/A</v>
      </c>
      <c r="AZ138" s="527" t="e">
        <f ca="1">+IF(AND(ISNUMBER(OFFSET('Hygiene Data'!$D$5,0,10*ROW('Hygiene Data'!D132))),'Data Summary'!DO138="Yes"),OFFSET('Hygiene Data'!$D$5,0,10*ROW('Hygiene Data'!D132)),NA())</f>
        <v>#N/A</v>
      </c>
      <c r="BA138" s="527" t="e">
        <f ca="1">+IF(AND(ISNUMBER(OFFSET('Hygiene Data'!$D$7,0,10*ROW('Hygiene Data'!D132))),'Data Summary'!DP138="Yes"),OFFSET('Hygiene Data'!$D$7,0,10*ROW('Hygiene Data'!D132)),NA())</f>
        <v>#N/A</v>
      </c>
      <c r="BB138" s="527" t="e">
        <f ca="1">+IF(AND(ISNUMBER(OFFSET('Hygiene Data'!$D$9,0,10*ROW('Hygiene Data'!D132))),'Data Summary'!DQ138="Yes"),OFFSET('Hygiene Data'!$D$9,0,10*ROW('Hygiene Data'!D132)),NA())</f>
        <v>#N/A</v>
      </c>
      <c r="BC138" s="527" t="e">
        <f ca="1">+IF(AND(ISNUMBER(OFFSET('Hygiene Data'!$E$5,0,10*ROW('Hygiene Data'!E132))),'Data Summary'!DR138="Yes"),OFFSET('Hygiene Data'!$E$5,0,10*ROW('Hygiene Data'!E132)),NA())</f>
        <v>#N/A</v>
      </c>
      <c r="BD138" s="527" t="e">
        <f ca="1">+IF(AND(ISNUMBER(OFFSET('Hygiene Data'!$E$7,0,10*ROW('Hygiene Data'!E132))),'Data Summary'!DS138="Yes"),OFFSET('Hygiene Data'!$E$7,0,10*ROW('Hygiene Data'!E132)),NA())</f>
        <v>#N/A</v>
      </c>
      <c r="BE138" s="527" t="e">
        <f ca="1">+IF(AND(ISNUMBER(OFFSET('Hygiene Data'!$E$9,0,10*ROW('Hygiene Data'!E132))),'Data Summary'!DT138="Yes"),OFFSET('Hygiene Data'!$E$9,0,10*ROW('Hygiene Data'!E132)),NA())</f>
        <v>#N/A</v>
      </c>
      <c r="BF138" s="527" t="e">
        <f ca="1">+IF(AND(ISNUMBER(OFFSET('Hygiene Data'!$F$5,0,10*ROW('Hygiene Data'!F132))),'Data Summary'!DU138="Yes"),OFFSET('Hygiene Data'!$F$5,0,10*ROW('Hygiene Data'!F132)),NA())</f>
        <v>#N/A</v>
      </c>
      <c r="BG138" s="527" t="e">
        <f ca="1">+IF(AND(ISNUMBER(OFFSET('Hygiene Data'!$F$7,0,10*ROW('Hygiene Data'!F132))),'Data Summary'!DV138="Yes"),OFFSET('Hygiene Data'!$F$7,0,10*ROW('Hygiene Data'!F132)),NA())</f>
        <v>#N/A</v>
      </c>
      <c r="BH138" s="527" t="e">
        <f ca="1">+IF(AND(ISNUMBER(OFFSET('Hygiene Data'!$F$9,0,10*ROW('Hygiene Data'!F132))),'Data Summary'!DW138="Yes"),OFFSET('Hygiene Data'!$F$9,0,10*ROW('Hygiene Data'!F132)),NA())</f>
        <v>#N/A</v>
      </c>
      <c r="BI138" s="527" t="e">
        <f ca="1">+IF(AND(ISNUMBER(OFFSET('Hygiene Data'!$G$5,0,10*ROW('Hygiene Data'!G132))),'Data Summary'!DX138="Yes"),OFFSET('Hygiene Data'!$G$5,0,10*ROW('Hygiene Data'!G132)),NA())</f>
        <v>#N/A</v>
      </c>
      <c r="BJ138" s="527" t="e">
        <f ca="1">+IF(AND(ISNUMBER(OFFSET('Hygiene Data'!$G$7,0,10*ROW('Hygiene Data'!G132))),'Data Summary'!DY138="Yes"),OFFSET('Hygiene Data'!$G$7,0,10*ROW('Hygiene Data'!G132)),NA())</f>
        <v>#N/A</v>
      </c>
      <c r="BK138" s="527" t="e">
        <f ca="1">+IF(AND(ISNUMBER(OFFSET('Hygiene Data'!$G$9,0,10*ROW('Hygiene Data'!G132))),'Data Summary'!DZ138="Yes"),OFFSET('Hygiene Data'!$G$9,0,10*ROW('Hygiene Data'!G132)),NA())</f>
        <v>#N/A</v>
      </c>
      <c r="BL138" s="527" t="e">
        <f ca="1">+IF(AND(ISNUMBER(OFFSET('Hygiene Data'!$H$5,0,10*ROW('Hygiene Data'!H132))),'Data Summary'!EA138="Yes"),OFFSET('Hygiene Data'!$H$5,0,10*ROW('Hygiene Data'!H132)),NA())</f>
        <v>#N/A</v>
      </c>
      <c r="BM138" s="527" t="e">
        <f ca="1">+IF(AND(ISNUMBER(OFFSET('Hygiene Data'!$H$7,0,10*ROW('Hygiene Data'!H132))),'Data Summary'!EB138="Yes"),OFFSET('Hygiene Data'!$H$7,0,10*ROW('Hygiene Data'!H132)),NA())</f>
        <v>#N/A</v>
      </c>
      <c r="BN138" s="527" t="e">
        <f ca="1">+IF(AND(ISNUMBER(OFFSET('Hygiene Data'!$H$9,0,10*ROW('Hygiene Data'!H132))),'Data Summary'!EC138="Yes"),OFFSET('Hygiene Data'!$H$9,0,10*ROW('Hygiene Data'!H132)),NA())</f>
        <v>#N/A</v>
      </c>
      <c r="BO138" s="527" t="e">
        <f ca="1">+IF(AND(ISNUMBER(OFFSET('Hygiene Data'!$I$5,0,10*ROW('Hygiene Data'!I132))),'Data Summary'!ED138="Yes"),OFFSET('Hygiene Data'!$I$5,0,10*ROW('Hygiene Data'!I132)),NA())</f>
        <v>#N/A</v>
      </c>
      <c r="BP138" s="527" t="e">
        <f ca="1">+IF(AND(ISNUMBER(OFFSET('Hygiene Data'!$I$7,0,10*ROW('Hygiene Data'!I132))),'Data Summary'!EE138="Yes"),OFFSET('Hygiene Data'!$I$7,0,10*ROW('Hygiene Data'!I132)),NA())</f>
        <v>#N/A</v>
      </c>
      <c r="BQ138" s="527" t="e">
        <f ca="1">+IF(AND(ISNUMBER(OFFSET('Hygiene Data'!$I$9,0,10*ROW('Hygiene Data'!I132))),'Data Summary'!EF138="Yes"),OFFSET('Hygiene Data'!$I$9,0,10*ROW('Hygiene Data'!I132)),NA())</f>
        <v>#N/A</v>
      </c>
    </row>
    <row r="139" spans="1:69" x14ac:dyDescent="0.25">
      <c r="A139" s="523" t="e">
        <f ca="1">+RIGHT('Data Summary'!A139,LEN('Data Summary'!A139)-9)</f>
        <v>#VALUE!</v>
      </c>
      <c r="B139" s="497" t="str">
        <f ca="1">+IF(ISTEXT('Data Summary'!B139),'Data Summary'!B139,"")</f>
        <v/>
      </c>
      <c r="C139" s="524" t="e">
        <f ca="1">+VALUE('Data Summary'!C139)</f>
        <v>#VALUE!</v>
      </c>
      <c r="D139" s="525" t="e">
        <f ca="1">+IF(AND(ISNUMBER(OFFSET('Water Data'!$D$4,0,10*ROW('Water Data'!D133))),'Data Summary'!BS139="Yes"),100-OFFSET('Water Data'!$D$4,0,10*ROW('Water Data'!D133)),NA())</f>
        <v>#N/A</v>
      </c>
      <c r="E139" s="525" t="e">
        <f ca="1">+IF(AND(ISNUMBER(OFFSET('Water Data'!$D$6,0,10*ROW('Water Data'!D133))),'Data Summary'!BT139="Yes"),OFFSET('Water Data'!$D$6,0,10*ROW('Water Data'!D133)),NA())</f>
        <v>#N/A</v>
      </c>
      <c r="F139" s="525" t="e">
        <f ca="1">+IF(AND(ISNUMBER(OFFSET('Water Data'!$D$9,0,10*ROW('Water Data'!D133))),'Data Summary'!BU139="Yes"),OFFSET('Water Data'!$D$9,0,10*ROW('Water Data'!D133)),NA())</f>
        <v>#N/A</v>
      </c>
      <c r="G139" s="525" t="e">
        <f ca="1">+IF(AND(ISNUMBER(OFFSET('Water Data'!$E$4,0,10*ROW('Water Data'!E133))),'Data Summary'!BV139="Yes"),100-OFFSET('Water Data'!$E$4,0,10*ROW('Water Data'!E133)),NA())</f>
        <v>#N/A</v>
      </c>
      <c r="H139" s="525" t="e">
        <f ca="1">+IF(AND(ISNUMBER(OFFSET('Water Data'!$E$6,0,10*ROW('Water Data'!E133))),'Data Summary'!BW139="Yes"),OFFSET('Water Data'!$E$6,0,10*ROW('Water Data'!E133)),NA())</f>
        <v>#N/A</v>
      </c>
      <c r="I139" s="525" t="e">
        <f ca="1">+IF(AND(ISNUMBER(OFFSET('Water Data'!$E$9,0,10*ROW('Water Data'!E133))),'Data Summary'!BX139="Yes"),OFFSET('Water Data'!$E$9,0,10*ROW('Water Data'!E133)),NA())</f>
        <v>#N/A</v>
      </c>
      <c r="J139" s="525" t="e">
        <f ca="1">+IF(AND(ISNUMBER(OFFSET('Water Data'!$F$4,0,10*ROW('Water Data'!F133))),'Data Summary'!BY139="Yes"),100-OFFSET('Water Data'!$F$4,0,10*ROW('Water Data'!F133)),NA())</f>
        <v>#N/A</v>
      </c>
      <c r="K139" s="525" t="e">
        <f ca="1">+IF(AND(ISNUMBER(OFFSET('Water Data'!$F$6,0,10*ROW('Water Data'!F133))),'Data Summary'!BZ139="Yes"),OFFSET('Water Data'!$F$6,0,10*ROW('Water Data'!F133)),NA())</f>
        <v>#N/A</v>
      </c>
      <c r="L139" s="525" t="e">
        <f ca="1">+IF(AND(ISNUMBER(OFFSET('Water Data'!$F$9,0,10*ROW('Water Data'!F133))),'Data Summary'!CA139="Yes"),OFFSET('Water Data'!$F$9,0,10*ROW('Water Data'!F133)),NA())</f>
        <v>#N/A</v>
      </c>
      <c r="M139" s="525" t="e">
        <f ca="1">+IF(AND(ISNUMBER(OFFSET('Water Data'!$G$4,0,10*ROW('Water Data'!G133))),'Data Summary'!CB139="Yes"),100-OFFSET('Water Data'!$G$4,0,10*ROW('Water Data'!G133)),NA())</f>
        <v>#N/A</v>
      </c>
      <c r="N139" s="525" t="e">
        <f ca="1">+IF(AND(ISNUMBER(OFFSET('Water Data'!$G$6,0,10*ROW('Water Data'!G133))),'Data Summary'!CC139="Yes"),OFFSET('Water Data'!$G$6,0,10*ROW('Water Data'!G133)),NA())</f>
        <v>#N/A</v>
      </c>
      <c r="O139" s="525" t="e">
        <f ca="1">+IF(AND(ISNUMBER(OFFSET('Water Data'!$G$9,0,10*ROW('Water Data'!G133))),'Data Summary'!CD139="Yes"),OFFSET('Water Data'!$G$9,0,10*ROW('Water Data'!G133)),NA())</f>
        <v>#N/A</v>
      </c>
      <c r="P139" s="525" t="e">
        <f ca="1">+IF(AND(ISNUMBER(OFFSET('Water Data'!$H$4,0,10*ROW('Water Data'!H133))),'Data Summary'!CE139="Yes"),100-OFFSET('Water Data'!$H$4,0,10*ROW('Water Data'!H133)),NA())</f>
        <v>#N/A</v>
      </c>
      <c r="Q139" s="525" t="e">
        <f ca="1">+IF(AND(ISNUMBER(OFFSET('Water Data'!$H$6,0,10*ROW('Water Data'!H133))),'Data Summary'!CF139="Yes"),OFFSET('Water Data'!$H$6,0,10*ROW('Water Data'!H133)),NA())</f>
        <v>#N/A</v>
      </c>
      <c r="R139" s="525" t="e">
        <f ca="1">+IF(AND(ISNUMBER(OFFSET('Water Data'!$H$9,0,10*ROW('Water Data'!H133))),'Data Summary'!CG139="Yes"),OFFSET('Water Data'!$H$9,0,10*ROW('Water Data'!H133)),NA())</f>
        <v>#N/A</v>
      </c>
      <c r="S139" s="525" t="e">
        <f ca="1">+IF(AND(ISNUMBER(OFFSET('Water Data'!$I$4,0,10*ROW('Water Data'!I133))),'Data Summary'!CH139="Yes"),100-OFFSET('Water Data'!$I$4,0,10*ROW('Water Data'!I133)),NA())</f>
        <v>#N/A</v>
      </c>
      <c r="T139" s="525" t="e">
        <f ca="1">+IF(AND(ISNUMBER(OFFSET('Water Data'!$I$6,0,10*ROW('Water Data'!I133))),'Data Summary'!CI139="Yes"),OFFSET('Water Data'!$I$6,0,10*ROW('Water Data'!I133)),NA())</f>
        <v>#N/A</v>
      </c>
      <c r="U139" s="525" t="e">
        <f ca="1">+IF(AND(ISNUMBER(OFFSET('Water Data'!$I$9,0,10*ROW('Water Data'!I133))),'Data Summary'!CJ139="Yes"),OFFSET('Water Data'!$I$9,0,10*ROW('Water Data'!I133)),NA())</f>
        <v>#N/A</v>
      </c>
      <c r="V139" s="526" t="e">
        <f ca="1">+IF(AND(ISNUMBER(OFFSET('Sanitation Data'!$D$4,0,10*ROW('Sanitation Data'!D133))),'Data Summary'!CK139="Yes"),100-OFFSET('Sanitation Data'!$D$4,0,10*ROW('Sanitation Data'!D133)),NA())</f>
        <v>#N/A</v>
      </c>
      <c r="W139" s="526" t="e">
        <f ca="1">+IF(AND(ISNUMBER(OFFSET('Sanitation Data'!$D$6,0,10*ROW('Sanitation Data'!D133))),'Data Summary'!CL139="Yes"),OFFSET('Sanitation Data'!$D$6,0,10*ROW('Sanitation Data'!D133)),NA())</f>
        <v>#N/A</v>
      </c>
      <c r="X139" s="526" t="e">
        <f ca="1">+IF(AND(ISNUMBER(OFFSET('Sanitation Data'!$D$10,0,10*ROW('Sanitation Data'!D133))),'Data Summary'!CM139="Yes"),OFFSET('Sanitation Data'!$D$10,0,10*ROW('Sanitation Data'!D133)),NA())</f>
        <v>#N/A</v>
      </c>
      <c r="Y139" s="526" t="e">
        <f ca="1">+IF(AND(ISNUMBER(OFFSET('Sanitation Data'!$D$11,0,10*ROW('Sanitation Data'!D133))),'Data Summary'!CN139="Yes"),OFFSET('Sanitation Data'!$D$11,0,10*ROW('Sanitation Data'!D133)),NA())</f>
        <v>#N/A</v>
      </c>
      <c r="Z139" s="526" t="e">
        <f ca="1">+IF(AND(ISNUMBER(OFFSET('Sanitation Data'!$D$12,0,10*ROW('Sanitation Data'!D133))),'Data Summary'!CO139="Yes"),OFFSET('Sanitation Data'!$D$12,0,10*ROW('Sanitation Data'!D133)),NA())</f>
        <v>#N/A</v>
      </c>
      <c r="AA139" s="526" t="e">
        <f ca="1">+IF(AND(ISNUMBER(OFFSET('Sanitation Data'!$E$4,0,10*ROW('Sanitation Data'!E133))),'Data Summary'!CP139="Yes"),100-OFFSET('Sanitation Data'!$E$4,0,10*ROW('Sanitation Data'!E133)),NA())</f>
        <v>#N/A</v>
      </c>
      <c r="AB139" s="526" t="e">
        <f ca="1">+IF(AND(ISNUMBER(OFFSET('Sanitation Data'!$E$6,0,10*ROW('Sanitation Data'!E133))),'Data Summary'!CQ139="Yes"),OFFSET('Sanitation Data'!$E$6,0,10*ROW('Sanitation Data'!E133)),NA())</f>
        <v>#N/A</v>
      </c>
      <c r="AC139" s="526" t="e">
        <f ca="1">+IF(AND(ISNUMBER(OFFSET('Sanitation Data'!$E$10,0,10*ROW('Sanitation Data'!E133))),'Data Summary'!CR139="Yes"),OFFSET('Sanitation Data'!$E$10,0,10*ROW('Sanitation Data'!E133)),NA())</f>
        <v>#N/A</v>
      </c>
      <c r="AD139" s="526" t="e">
        <f ca="1">+IF(AND(ISNUMBER(OFFSET('Sanitation Data'!$E$11,0,10*ROW('Sanitation Data'!E133))),'Data Summary'!CS139="Yes"),OFFSET('Sanitation Data'!$E$11,0,10*ROW('Sanitation Data'!E133)),NA())</f>
        <v>#N/A</v>
      </c>
      <c r="AE139" s="526" t="e">
        <f ca="1">+IF(AND(ISNUMBER(OFFSET('Sanitation Data'!$E$12,0,10*ROW('Sanitation Data'!E133))),'Data Summary'!CT139="Yes"),OFFSET('Sanitation Data'!$E$12,0,10*ROW('Sanitation Data'!E133)),NA())</f>
        <v>#N/A</v>
      </c>
      <c r="AF139" s="526" t="e">
        <f ca="1">+IF(AND(ISNUMBER(OFFSET('Sanitation Data'!$F$4,0,10*ROW('Sanitation Data'!F133))),'Data Summary'!CU139="Yes"),100-OFFSET('Sanitation Data'!$F$4,0,10*ROW('Sanitation Data'!F133)),NA())</f>
        <v>#N/A</v>
      </c>
      <c r="AG139" s="526" t="e">
        <f ca="1">+IF(AND(ISNUMBER(OFFSET('Sanitation Data'!$F$6,0,10*ROW('Sanitation Data'!F133))),'Data Summary'!CV139="Yes"),OFFSET('Sanitation Data'!$F$6,0,10*ROW('Sanitation Data'!F133)),NA())</f>
        <v>#N/A</v>
      </c>
      <c r="AH139" s="526" t="e">
        <f ca="1">+IF(AND(ISNUMBER(OFFSET('Sanitation Data'!$F$10,0,10*ROW('Sanitation Data'!F133))),'Data Summary'!CW139="Yes"),OFFSET('Sanitation Data'!$F$10,0,10*ROW('Sanitation Data'!F133)),NA())</f>
        <v>#N/A</v>
      </c>
      <c r="AI139" s="526" t="e">
        <f ca="1">+IF(AND(ISNUMBER(OFFSET('Sanitation Data'!$F$11,0,10*ROW('Sanitation Data'!F133))),'Data Summary'!CX139="Yes"),OFFSET('Sanitation Data'!$F$11,0,10*ROW('Sanitation Data'!F133)),NA())</f>
        <v>#N/A</v>
      </c>
      <c r="AJ139" s="526" t="e">
        <f ca="1">+IF(AND(ISNUMBER(OFFSET('Sanitation Data'!$F$12,0,10*ROW('Sanitation Data'!F133))),'Data Summary'!CY139="Yes"),OFFSET('Sanitation Data'!$F$12,0,10*ROW('Sanitation Data'!F133)),NA())</f>
        <v>#N/A</v>
      </c>
      <c r="AK139" s="526" t="e">
        <f ca="1">+IF(AND(ISNUMBER(OFFSET('Sanitation Data'!$G$4,0,10*ROW('Sanitation Data'!G133))),'Data Summary'!CZ139="Yes"),100-OFFSET('Sanitation Data'!$G$4,0,10*ROW('Sanitation Data'!G133)),NA())</f>
        <v>#N/A</v>
      </c>
      <c r="AL139" s="526" t="e">
        <f ca="1">+IF(AND(ISNUMBER(OFFSET('Sanitation Data'!$G$6,0,10*ROW('Sanitation Data'!G133))),'Data Summary'!DA139="Yes"),OFFSET('Sanitation Data'!$G$6,0,10*ROW('Sanitation Data'!G133)),NA())</f>
        <v>#N/A</v>
      </c>
      <c r="AM139" s="526" t="e">
        <f ca="1">+IF(AND(ISNUMBER(OFFSET('Sanitation Data'!$G$10,0,10*ROW('Sanitation Data'!G133))),'Data Summary'!DB139="Yes"),OFFSET('Sanitation Data'!$G$10,0,10*ROW('Sanitation Data'!G133)),NA())</f>
        <v>#N/A</v>
      </c>
      <c r="AN139" s="526" t="e">
        <f ca="1">+IF(AND(ISNUMBER(OFFSET('Sanitation Data'!$G$11,0,10*ROW('Sanitation Data'!G133))),'Data Summary'!DC139="Yes"),OFFSET('Sanitation Data'!$G$11,0,10*ROW('Sanitation Data'!G133)),NA())</f>
        <v>#N/A</v>
      </c>
      <c r="AO139" s="526" t="e">
        <f ca="1">+IF(AND(ISNUMBER(OFFSET('Sanitation Data'!$G$12,0,10*ROW('Sanitation Data'!G133))),'Data Summary'!DD139="Yes"),OFFSET('Sanitation Data'!$G$12,0,10*ROW('Sanitation Data'!G133)),NA())</f>
        <v>#N/A</v>
      </c>
      <c r="AP139" s="526" t="e">
        <f ca="1">+IF(AND(ISNUMBER(OFFSET('Sanitation Data'!$H$4,0,10*ROW('Sanitation Data'!H133))),'Data Summary'!DE139="Yes"),100-OFFSET('Sanitation Data'!$H$4,0,10*ROW('Sanitation Data'!H133)),NA())</f>
        <v>#N/A</v>
      </c>
      <c r="AQ139" s="526" t="e">
        <f ca="1">+IF(AND(ISNUMBER(OFFSET('Sanitation Data'!$H$6,0,10*ROW('Sanitation Data'!H133))),'Data Summary'!DF139="Yes"),OFFSET('Sanitation Data'!$H$6,0,10*ROW('Sanitation Data'!H133)),NA())</f>
        <v>#N/A</v>
      </c>
      <c r="AR139" s="526" t="e">
        <f ca="1">+IF(AND(ISNUMBER(OFFSET('Sanitation Data'!$H$10,0,10*ROW('Sanitation Data'!H133))),'Data Summary'!DG139="Yes"),OFFSET('Sanitation Data'!$H$10,0,10*ROW('Sanitation Data'!H133)),NA())</f>
        <v>#N/A</v>
      </c>
      <c r="AS139" s="526" t="e">
        <f ca="1">+IF(AND(ISNUMBER(OFFSET('Sanitation Data'!$H$11,0,10*ROW('Sanitation Data'!H133))),'Data Summary'!DH139="Yes"),OFFSET('Sanitation Data'!$H$11,0,10*ROW('Sanitation Data'!H133)),NA())</f>
        <v>#N/A</v>
      </c>
      <c r="AT139" s="526" t="e">
        <f ca="1">+IF(AND(ISNUMBER(OFFSET('Sanitation Data'!$H$12,0,10*ROW('Sanitation Data'!H133))),'Data Summary'!DI139="Yes"),OFFSET('Sanitation Data'!$H$12,0,10*ROW('Sanitation Data'!H133)),NA())</f>
        <v>#N/A</v>
      </c>
      <c r="AU139" s="526" t="e">
        <f ca="1">+IF(AND(ISNUMBER(OFFSET('Sanitation Data'!$I$4,0,10*ROW('Sanitation Data'!I133))),'Data Summary'!DJ139="Yes"),100-OFFSET('Sanitation Data'!$I$4,0,10*ROW('Sanitation Data'!I133)),NA())</f>
        <v>#N/A</v>
      </c>
      <c r="AV139" s="526" t="e">
        <f ca="1">+IF(AND(ISNUMBER(OFFSET('Sanitation Data'!$I$6,0,10*ROW('Sanitation Data'!I133))),'Data Summary'!DK139="Yes"),OFFSET('Sanitation Data'!$I$6,0,10*ROW('Sanitation Data'!I133)),NA())</f>
        <v>#N/A</v>
      </c>
      <c r="AW139" s="526" t="e">
        <f ca="1">+IF(AND(ISNUMBER(OFFSET('Sanitation Data'!$I$10,0,10*ROW('Sanitation Data'!I133))),'Data Summary'!DL139="Yes"),OFFSET('Sanitation Data'!$I$10,0,10*ROW('Sanitation Data'!I133)),NA())</f>
        <v>#N/A</v>
      </c>
      <c r="AX139" s="526" t="e">
        <f ca="1">+IF(AND(ISNUMBER(OFFSET('Sanitation Data'!$I$11,0,10*ROW('Sanitation Data'!I133))),'Data Summary'!DM139="Yes"),OFFSET('Sanitation Data'!$I$11,0,10*ROW('Sanitation Data'!I133)),NA())</f>
        <v>#N/A</v>
      </c>
      <c r="AY139" s="526" t="e">
        <f ca="1">+IF(AND(ISNUMBER(OFFSET('Sanitation Data'!$I$12,0,10*ROW('Sanitation Data'!I133))),'Data Summary'!DN139="Yes"),OFFSET('Sanitation Data'!$I$12,0,10*ROW('Sanitation Data'!I133)),NA())</f>
        <v>#N/A</v>
      </c>
      <c r="AZ139" s="527" t="e">
        <f ca="1">+IF(AND(ISNUMBER(OFFSET('Hygiene Data'!$D$5,0,10*ROW('Hygiene Data'!D133))),'Data Summary'!DO139="Yes"),OFFSET('Hygiene Data'!$D$5,0,10*ROW('Hygiene Data'!D133)),NA())</f>
        <v>#N/A</v>
      </c>
      <c r="BA139" s="527" t="e">
        <f ca="1">+IF(AND(ISNUMBER(OFFSET('Hygiene Data'!$D$7,0,10*ROW('Hygiene Data'!D133))),'Data Summary'!DP139="Yes"),OFFSET('Hygiene Data'!$D$7,0,10*ROW('Hygiene Data'!D133)),NA())</f>
        <v>#N/A</v>
      </c>
      <c r="BB139" s="527" t="e">
        <f ca="1">+IF(AND(ISNUMBER(OFFSET('Hygiene Data'!$D$9,0,10*ROW('Hygiene Data'!D133))),'Data Summary'!DQ139="Yes"),OFFSET('Hygiene Data'!$D$9,0,10*ROW('Hygiene Data'!D133)),NA())</f>
        <v>#N/A</v>
      </c>
      <c r="BC139" s="527" t="e">
        <f ca="1">+IF(AND(ISNUMBER(OFFSET('Hygiene Data'!$E$5,0,10*ROW('Hygiene Data'!E133))),'Data Summary'!DR139="Yes"),OFFSET('Hygiene Data'!$E$5,0,10*ROW('Hygiene Data'!E133)),NA())</f>
        <v>#N/A</v>
      </c>
      <c r="BD139" s="527" t="e">
        <f ca="1">+IF(AND(ISNUMBER(OFFSET('Hygiene Data'!$E$7,0,10*ROW('Hygiene Data'!E133))),'Data Summary'!DS139="Yes"),OFFSET('Hygiene Data'!$E$7,0,10*ROW('Hygiene Data'!E133)),NA())</f>
        <v>#N/A</v>
      </c>
      <c r="BE139" s="527" t="e">
        <f ca="1">+IF(AND(ISNUMBER(OFFSET('Hygiene Data'!$E$9,0,10*ROW('Hygiene Data'!E133))),'Data Summary'!DT139="Yes"),OFFSET('Hygiene Data'!$E$9,0,10*ROW('Hygiene Data'!E133)),NA())</f>
        <v>#N/A</v>
      </c>
      <c r="BF139" s="527" t="e">
        <f ca="1">+IF(AND(ISNUMBER(OFFSET('Hygiene Data'!$F$5,0,10*ROW('Hygiene Data'!F133))),'Data Summary'!DU139="Yes"),OFFSET('Hygiene Data'!$F$5,0,10*ROW('Hygiene Data'!F133)),NA())</f>
        <v>#N/A</v>
      </c>
      <c r="BG139" s="527" t="e">
        <f ca="1">+IF(AND(ISNUMBER(OFFSET('Hygiene Data'!$F$7,0,10*ROW('Hygiene Data'!F133))),'Data Summary'!DV139="Yes"),OFFSET('Hygiene Data'!$F$7,0,10*ROW('Hygiene Data'!F133)),NA())</f>
        <v>#N/A</v>
      </c>
      <c r="BH139" s="527" t="e">
        <f ca="1">+IF(AND(ISNUMBER(OFFSET('Hygiene Data'!$F$9,0,10*ROW('Hygiene Data'!F133))),'Data Summary'!DW139="Yes"),OFFSET('Hygiene Data'!$F$9,0,10*ROW('Hygiene Data'!F133)),NA())</f>
        <v>#N/A</v>
      </c>
      <c r="BI139" s="527" t="e">
        <f ca="1">+IF(AND(ISNUMBER(OFFSET('Hygiene Data'!$G$5,0,10*ROW('Hygiene Data'!G133))),'Data Summary'!DX139="Yes"),OFFSET('Hygiene Data'!$G$5,0,10*ROW('Hygiene Data'!G133)),NA())</f>
        <v>#N/A</v>
      </c>
      <c r="BJ139" s="527" t="e">
        <f ca="1">+IF(AND(ISNUMBER(OFFSET('Hygiene Data'!$G$7,0,10*ROW('Hygiene Data'!G133))),'Data Summary'!DY139="Yes"),OFFSET('Hygiene Data'!$G$7,0,10*ROW('Hygiene Data'!G133)),NA())</f>
        <v>#N/A</v>
      </c>
      <c r="BK139" s="527" t="e">
        <f ca="1">+IF(AND(ISNUMBER(OFFSET('Hygiene Data'!$G$9,0,10*ROW('Hygiene Data'!G133))),'Data Summary'!DZ139="Yes"),OFFSET('Hygiene Data'!$G$9,0,10*ROW('Hygiene Data'!G133)),NA())</f>
        <v>#N/A</v>
      </c>
      <c r="BL139" s="527" t="e">
        <f ca="1">+IF(AND(ISNUMBER(OFFSET('Hygiene Data'!$H$5,0,10*ROW('Hygiene Data'!H133))),'Data Summary'!EA139="Yes"),OFFSET('Hygiene Data'!$H$5,0,10*ROW('Hygiene Data'!H133)),NA())</f>
        <v>#N/A</v>
      </c>
      <c r="BM139" s="527" t="e">
        <f ca="1">+IF(AND(ISNUMBER(OFFSET('Hygiene Data'!$H$7,0,10*ROW('Hygiene Data'!H133))),'Data Summary'!EB139="Yes"),OFFSET('Hygiene Data'!$H$7,0,10*ROW('Hygiene Data'!H133)),NA())</f>
        <v>#N/A</v>
      </c>
      <c r="BN139" s="527" t="e">
        <f ca="1">+IF(AND(ISNUMBER(OFFSET('Hygiene Data'!$H$9,0,10*ROW('Hygiene Data'!H133))),'Data Summary'!EC139="Yes"),OFFSET('Hygiene Data'!$H$9,0,10*ROW('Hygiene Data'!H133)),NA())</f>
        <v>#N/A</v>
      </c>
      <c r="BO139" s="527" t="e">
        <f ca="1">+IF(AND(ISNUMBER(OFFSET('Hygiene Data'!$I$5,0,10*ROW('Hygiene Data'!I133))),'Data Summary'!ED139="Yes"),OFFSET('Hygiene Data'!$I$5,0,10*ROW('Hygiene Data'!I133)),NA())</f>
        <v>#N/A</v>
      </c>
      <c r="BP139" s="527" t="e">
        <f ca="1">+IF(AND(ISNUMBER(OFFSET('Hygiene Data'!$I$7,0,10*ROW('Hygiene Data'!I133))),'Data Summary'!EE139="Yes"),OFFSET('Hygiene Data'!$I$7,0,10*ROW('Hygiene Data'!I133)),NA())</f>
        <v>#N/A</v>
      </c>
      <c r="BQ139" s="527" t="e">
        <f ca="1">+IF(AND(ISNUMBER(OFFSET('Hygiene Data'!$I$9,0,10*ROW('Hygiene Data'!I133))),'Data Summary'!EF139="Yes"),OFFSET('Hygiene Data'!$I$9,0,10*ROW('Hygiene Data'!I133)),NA())</f>
        <v>#N/A</v>
      </c>
    </row>
    <row r="140" spans="1:69" x14ac:dyDescent="0.25">
      <c r="A140" s="523" t="e">
        <f ca="1">+RIGHT('Data Summary'!A140,LEN('Data Summary'!A140)-9)</f>
        <v>#VALUE!</v>
      </c>
      <c r="B140" s="497" t="str">
        <f ca="1">+IF(ISTEXT('Data Summary'!B140),'Data Summary'!B140,"")</f>
        <v/>
      </c>
      <c r="C140" s="524" t="e">
        <f ca="1">+VALUE('Data Summary'!C140)</f>
        <v>#VALUE!</v>
      </c>
      <c r="D140" s="525" t="e">
        <f ca="1">+IF(AND(ISNUMBER(OFFSET('Water Data'!$D$4,0,10*ROW('Water Data'!D134))),'Data Summary'!BS140="Yes"),100-OFFSET('Water Data'!$D$4,0,10*ROW('Water Data'!D134)),NA())</f>
        <v>#N/A</v>
      </c>
      <c r="E140" s="525" t="e">
        <f ca="1">+IF(AND(ISNUMBER(OFFSET('Water Data'!$D$6,0,10*ROW('Water Data'!D134))),'Data Summary'!BT140="Yes"),OFFSET('Water Data'!$D$6,0,10*ROW('Water Data'!D134)),NA())</f>
        <v>#N/A</v>
      </c>
      <c r="F140" s="525" t="e">
        <f ca="1">+IF(AND(ISNUMBER(OFFSET('Water Data'!$D$9,0,10*ROW('Water Data'!D134))),'Data Summary'!BU140="Yes"),OFFSET('Water Data'!$D$9,0,10*ROW('Water Data'!D134)),NA())</f>
        <v>#N/A</v>
      </c>
      <c r="G140" s="525" t="e">
        <f ca="1">+IF(AND(ISNUMBER(OFFSET('Water Data'!$E$4,0,10*ROW('Water Data'!E134))),'Data Summary'!BV140="Yes"),100-OFFSET('Water Data'!$E$4,0,10*ROW('Water Data'!E134)),NA())</f>
        <v>#N/A</v>
      </c>
      <c r="H140" s="525" t="e">
        <f ca="1">+IF(AND(ISNUMBER(OFFSET('Water Data'!$E$6,0,10*ROW('Water Data'!E134))),'Data Summary'!BW140="Yes"),OFFSET('Water Data'!$E$6,0,10*ROW('Water Data'!E134)),NA())</f>
        <v>#N/A</v>
      </c>
      <c r="I140" s="525" t="e">
        <f ca="1">+IF(AND(ISNUMBER(OFFSET('Water Data'!$E$9,0,10*ROW('Water Data'!E134))),'Data Summary'!BX140="Yes"),OFFSET('Water Data'!$E$9,0,10*ROW('Water Data'!E134)),NA())</f>
        <v>#N/A</v>
      </c>
      <c r="J140" s="525" t="e">
        <f ca="1">+IF(AND(ISNUMBER(OFFSET('Water Data'!$F$4,0,10*ROW('Water Data'!F134))),'Data Summary'!BY140="Yes"),100-OFFSET('Water Data'!$F$4,0,10*ROW('Water Data'!F134)),NA())</f>
        <v>#N/A</v>
      </c>
      <c r="K140" s="525" t="e">
        <f ca="1">+IF(AND(ISNUMBER(OFFSET('Water Data'!$F$6,0,10*ROW('Water Data'!F134))),'Data Summary'!BZ140="Yes"),OFFSET('Water Data'!$F$6,0,10*ROW('Water Data'!F134)),NA())</f>
        <v>#N/A</v>
      </c>
      <c r="L140" s="525" t="e">
        <f ca="1">+IF(AND(ISNUMBER(OFFSET('Water Data'!$F$9,0,10*ROW('Water Data'!F134))),'Data Summary'!CA140="Yes"),OFFSET('Water Data'!$F$9,0,10*ROW('Water Data'!F134)),NA())</f>
        <v>#N/A</v>
      </c>
      <c r="M140" s="525" t="e">
        <f ca="1">+IF(AND(ISNUMBER(OFFSET('Water Data'!$G$4,0,10*ROW('Water Data'!G134))),'Data Summary'!CB140="Yes"),100-OFFSET('Water Data'!$G$4,0,10*ROW('Water Data'!G134)),NA())</f>
        <v>#N/A</v>
      </c>
      <c r="N140" s="525" t="e">
        <f ca="1">+IF(AND(ISNUMBER(OFFSET('Water Data'!$G$6,0,10*ROW('Water Data'!G134))),'Data Summary'!CC140="Yes"),OFFSET('Water Data'!$G$6,0,10*ROW('Water Data'!G134)),NA())</f>
        <v>#N/A</v>
      </c>
      <c r="O140" s="525" t="e">
        <f ca="1">+IF(AND(ISNUMBER(OFFSET('Water Data'!$G$9,0,10*ROW('Water Data'!G134))),'Data Summary'!CD140="Yes"),OFFSET('Water Data'!$G$9,0,10*ROW('Water Data'!G134)),NA())</f>
        <v>#N/A</v>
      </c>
      <c r="P140" s="525" t="e">
        <f ca="1">+IF(AND(ISNUMBER(OFFSET('Water Data'!$H$4,0,10*ROW('Water Data'!H134))),'Data Summary'!CE140="Yes"),100-OFFSET('Water Data'!$H$4,0,10*ROW('Water Data'!H134)),NA())</f>
        <v>#N/A</v>
      </c>
      <c r="Q140" s="525" t="e">
        <f ca="1">+IF(AND(ISNUMBER(OFFSET('Water Data'!$H$6,0,10*ROW('Water Data'!H134))),'Data Summary'!CF140="Yes"),OFFSET('Water Data'!$H$6,0,10*ROW('Water Data'!H134)),NA())</f>
        <v>#N/A</v>
      </c>
      <c r="R140" s="525" t="e">
        <f ca="1">+IF(AND(ISNUMBER(OFFSET('Water Data'!$H$9,0,10*ROW('Water Data'!H134))),'Data Summary'!CG140="Yes"),OFFSET('Water Data'!$H$9,0,10*ROW('Water Data'!H134)),NA())</f>
        <v>#N/A</v>
      </c>
      <c r="S140" s="525" t="e">
        <f ca="1">+IF(AND(ISNUMBER(OFFSET('Water Data'!$I$4,0,10*ROW('Water Data'!I134))),'Data Summary'!CH140="Yes"),100-OFFSET('Water Data'!$I$4,0,10*ROW('Water Data'!I134)),NA())</f>
        <v>#N/A</v>
      </c>
      <c r="T140" s="525" t="e">
        <f ca="1">+IF(AND(ISNUMBER(OFFSET('Water Data'!$I$6,0,10*ROW('Water Data'!I134))),'Data Summary'!CI140="Yes"),OFFSET('Water Data'!$I$6,0,10*ROW('Water Data'!I134)),NA())</f>
        <v>#N/A</v>
      </c>
      <c r="U140" s="525" t="e">
        <f ca="1">+IF(AND(ISNUMBER(OFFSET('Water Data'!$I$9,0,10*ROW('Water Data'!I134))),'Data Summary'!CJ140="Yes"),OFFSET('Water Data'!$I$9,0,10*ROW('Water Data'!I134)),NA())</f>
        <v>#N/A</v>
      </c>
      <c r="V140" s="526" t="e">
        <f ca="1">+IF(AND(ISNUMBER(OFFSET('Sanitation Data'!$D$4,0,10*ROW('Sanitation Data'!D134))),'Data Summary'!CK140="Yes"),100-OFFSET('Sanitation Data'!$D$4,0,10*ROW('Sanitation Data'!D134)),NA())</f>
        <v>#N/A</v>
      </c>
      <c r="W140" s="526" t="e">
        <f ca="1">+IF(AND(ISNUMBER(OFFSET('Sanitation Data'!$D$6,0,10*ROW('Sanitation Data'!D134))),'Data Summary'!CL140="Yes"),OFFSET('Sanitation Data'!$D$6,0,10*ROW('Sanitation Data'!D134)),NA())</f>
        <v>#N/A</v>
      </c>
      <c r="X140" s="526" t="e">
        <f ca="1">+IF(AND(ISNUMBER(OFFSET('Sanitation Data'!$D$10,0,10*ROW('Sanitation Data'!D134))),'Data Summary'!CM140="Yes"),OFFSET('Sanitation Data'!$D$10,0,10*ROW('Sanitation Data'!D134)),NA())</f>
        <v>#N/A</v>
      </c>
      <c r="Y140" s="526" t="e">
        <f ca="1">+IF(AND(ISNUMBER(OFFSET('Sanitation Data'!$D$11,0,10*ROW('Sanitation Data'!D134))),'Data Summary'!CN140="Yes"),OFFSET('Sanitation Data'!$D$11,0,10*ROW('Sanitation Data'!D134)),NA())</f>
        <v>#N/A</v>
      </c>
      <c r="Z140" s="526" t="e">
        <f ca="1">+IF(AND(ISNUMBER(OFFSET('Sanitation Data'!$D$12,0,10*ROW('Sanitation Data'!D134))),'Data Summary'!CO140="Yes"),OFFSET('Sanitation Data'!$D$12,0,10*ROW('Sanitation Data'!D134)),NA())</f>
        <v>#N/A</v>
      </c>
      <c r="AA140" s="526" t="e">
        <f ca="1">+IF(AND(ISNUMBER(OFFSET('Sanitation Data'!$E$4,0,10*ROW('Sanitation Data'!E134))),'Data Summary'!CP140="Yes"),100-OFFSET('Sanitation Data'!$E$4,0,10*ROW('Sanitation Data'!E134)),NA())</f>
        <v>#N/A</v>
      </c>
      <c r="AB140" s="526" t="e">
        <f ca="1">+IF(AND(ISNUMBER(OFFSET('Sanitation Data'!$E$6,0,10*ROW('Sanitation Data'!E134))),'Data Summary'!CQ140="Yes"),OFFSET('Sanitation Data'!$E$6,0,10*ROW('Sanitation Data'!E134)),NA())</f>
        <v>#N/A</v>
      </c>
      <c r="AC140" s="526" t="e">
        <f ca="1">+IF(AND(ISNUMBER(OFFSET('Sanitation Data'!$E$10,0,10*ROW('Sanitation Data'!E134))),'Data Summary'!CR140="Yes"),OFFSET('Sanitation Data'!$E$10,0,10*ROW('Sanitation Data'!E134)),NA())</f>
        <v>#N/A</v>
      </c>
      <c r="AD140" s="526" t="e">
        <f ca="1">+IF(AND(ISNUMBER(OFFSET('Sanitation Data'!$E$11,0,10*ROW('Sanitation Data'!E134))),'Data Summary'!CS140="Yes"),OFFSET('Sanitation Data'!$E$11,0,10*ROW('Sanitation Data'!E134)),NA())</f>
        <v>#N/A</v>
      </c>
      <c r="AE140" s="526" t="e">
        <f ca="1">+IF(AND(ISNUMBER(OFFSET('Sanitation Data'!$E$12,0,10*ROW('Sanitation Data'!E134))),'Data Summary'!CT140="Yes"),OFFSET('Sanitation Data'!$E$12,0,10*ROW('Sanitation Data'!E134)),NA())</f>
        <v>#N/A</v>
      </c>
      <c r="AF140" s="526" t="e">
        <f ca="1">+IF(AND(ISNUMBER(OFFSET('Sanitation Data'!$F$4,0,10*ROW('Sanitation Data'!F134))),'Data Summary'!CU140="Yes"),100-OFFSET('Sanitation Data'!$F$4,0,10*ROW('Sanitation Data'!F134)),NA())</f>
        <v>#N/A</v>
      </c>
      <c r="AG140" s="526" t="e">
        <f ca="1">+IF(AND(ISNUMBER(OFFSET('Sanitation Data'!$F$6,0,10*ROW('Sanitation Data'!F134))),'Data Summary'!CV140="Yes"),OFFSET('Sanitation Data'!$F$6,0,10*ROW('Sanitation Data'!F134)),NA())</f>
        <v>#N/A</v>
      </c>
      <c r="AH140" s="526" t="e">
        <f ca="1">+IF(AND(ISNUMBER(OFFSET('Sanitation Data'!$F$10,0,10*ROW('Sanitation Data'!F134))),'Data Summary'!CW140="Yes"),OFFSET('Sanitation Data'!$F$10,0,10*ROW('Sanitation Data'!F134)),NA())</f>
        <v>#N/A</v>
      </c>
      <c r="AI140" s="526" t="e">
        <f ca="1">+IF(AND(ISNUMBER(OFFSET('Sanitation Data'!$F$11,0,10*ROW('Sanitation Data'!F134))),'Data Summary'!CX140="Yes"),OFFSET('Sanitation Data'!$F$11,0,10*ROW('Sanitation Data'!F134)),NA())</f>
        <v>#N/A</v>
      </c>
      <c r="AJ140" s="526" t="e">
        <f ca="1">+IF(AND(ISNUMBER(OFFSET('Sanitation Data'!$F$12,0,10*ROW('Sanitation Data'!F134))),'Data Summary'!CY140="Yes"),OFFSET('Sanitation Data'!$F$12,0,10*ROW('Sanitation Data'!F134)),NA())</f>
        <v>#N/A</v>
      </c>
      <c r="AK140" s="526" t="e">
        <f ca="1">+IF(AND(ISNUMBER(OFFSET('Sanitation Data'!$G$4,0,10*ROW('Sanitation Data'!G134))),'Data Summary'!CZ140="Yes"),100-OFFSET('Sanitation Data'!$G$4,0,10*ROW('Sanitation Data'!G134)),NA())</f>
        <v>#N/A</v>
      </c>
      <c r="AL140" s="526" t="e">
        <f ca="1">+IF(AND(ISNUMBER(OFFSET('Sanitation Data'!$G$6,0,10*ROW('Sanitation Data'!G134))),'Data Summary'!DA140="Yes"),OFFSET('Sanitation Data'!$G$6,0,10*ROW('Sanitation Data'!G134)),NA())</f>
        <v>#N/A</v>
      </c>
      <c r="AM140" s="526" t="e">
        <f ca="1">+IF(AND(ISNUMBER(OFFSET('Sanitation Data'!$G$10,0,10*ROW('Sanitation Data'!G134))),'Data Summary'!DB140="Yes"),OFFSET('Sanitation Data'!$G$10,0,10*ROW('Sanitation Data'!G134)),NA())</f>
        <v>#N/A</v>
      </c>
      <c r="AN140" s="526" t="e">
        <f ca="1">+IF(AND(ISNUMBER(OFFSET('Sanitation Data'!$G$11,0,10*ROW('Sanitation Data'!G134))),'Data Summary'!DC140="Yes"),OFFSET('Sanitation Data'!$G$11,0,10*ROW('Sanitation Data'!G134)),NA())</f>
        <v>#N/A</v>
      </c>
      <c r="AO140" s="526" t="e">
        <f ca="1">+IF(AND(ISNUMBER(OFFSET('Sanitation Data'!$G$12,0,10*ROW('Sanitation Data'!G134))),'Data Summary'!DD140="Yes"),OFFSET('Sanitation Data'!$G$12,0,10*ROW('Sanitation Data'!G134)),NA())</f>
        <v>#N/A</v>
      </c>
      <c r="AP140" s="526" t="e">
        <f ca="1">+IF(AND(ISNUMBER(OFFSET('Sanitation Data'!$H$4,0,10*ROW('Sanitation Data'!H134))),'Data Summary'!DE140="Yes"),100-OFFSET('Sanitation Data'!$H$4,0,10*ROW('Sanitation Data'!H134)),NA())</f>
        <v>#N/A</v>
      </c>
      <c r="AQ140" s="526" t="e">
        <f ca="1">+IF(AND(ISNUMBER(OFFSET('Sanitation Data'!$H$6,0,10*ROW('Sanitation Data'!H134))),'Data Summary'!DF140="Yes"),OFFSET('Sanitation Data'!$H$6,0,10*ROW('Sanitation Data'!H134)),NA())</f>
        <v>#N/A</v>
      </c>
      <c r="AR140" s="526" t="e">
        <f ca="1">+IF(AND(ISNUMBER(OFFSET('Sanitation Data'!$H$10,0,10*ROW('Sanitation Data'!H134))),'Data Summary'!DG140="Yes"),OFFSET('Sanitation Data'!$H$10,0,10*ROW('Sanitation Data'!H134)),NA())</f>
        <v>#N/A</v>
      </c>
      <c r="AS140" s="526" t="e">
        <f ca="1">+IF(AND(ISNUMBER(OFFSET('Sanitation Data'!$H$11,0,10*ROW('Sanitation Data'!H134))),'Data Summary'!DH140="Yes"),OFFSET('Sanitation Data'!$H$11,0,10*ROW('Sanitation Data'!H134)),NA())</f>
        <v>#N/A</v>
      </c>
      <c r="AT140" s="526" t="e">
        <f ca="1">+IF(AND(ISNUMBER(OFFSET('Sanitation Data'!$H$12,0,10*ROW('Sanitation Data'!H134))),'Data Summary'!DI140="Yes"),OFFSET('Sanitation Data'!$H$12,0,10*ROW('Sanitation Data'!H134)),NA())</f>
        <v>#N/A</v>
      </c>
      <c r="AU140" s="526" t="e">
        <f ca="1">+IF(AND(ISNUMBER(OFFSET('Sanitation Data'!$I$4,0,10*ROW('Sanitation Data'!I134))),'Data Summary'!DJ140="Yes"),100-OFFSET('Sanitation Data'!$I$4,0,10*ROW('Sanitation Data'!I134)),NA())</f>
        <v>#N/A</v>
      </c>
      <c r="AV140" s="526" t="e">
        <f ca="1">+IF(AND(ISNUMBER(OFFSET('Sanitation Data'!$I$6,0,10*ROW('Sanitation Data'!I134))),'Data Summary'!DK140="Yes"),OFFSET('Sanitation Data'!$I$6,0,10*ROW('Sanitation Data'!I134)),NA())</f>
        <v>#N/A</v>
      </c>
      <c r="AW140" s="526" t="e">
        <f ca="1">+IF(AND(ISNUMBER(OFFSET('Sanitation Data'!$I$10,0,10*ROW('Sanitation Data'!I134))),'Data Summary'!DL140="Yes"),OFFSET('Sanitation Data'!$I$10,0,10*ROW('Sanitation Data'!I134)),NA())</f>
        <v>#N/A</v>
      </c>
      <c r="AX140" s="526" t="e">
        <f ca="1">+IF(AND(ISNUMBER(OFFSET('Sanitation Data'!$I$11,0,10*ROW('Sanitation Data'!I134))),'Data Summary'!DM140="Yes"),OFFSET('Sanitation Data'!$I$11,0,10*ROW('Sanitation Data'!I134)),NA())</f>
        <v>#N/A</v>
      </c>
      <c r="AY140" s="526" t="e">
        <f ca="1">+IF(AND(ISNUMBER(OFFSET('Sanitation Data'!$I$12,0,10*ROW('Sanitation Data'!I134))),'Data Summary'!DN140="Yes"),OFFSET('Sanitation Data'!$I$12,0,10*ROW('Sanitation Data'!I134)),NA())</f>
        <v>#N/A</v>
      </c>
      <c r="AZ140" s="527" t="e">
        <f ca="1">+IF(AND(ISNUMBER(OFFSET('Hygiene Data'!$D$5,0,10*ROW('Hygiene Data'!D134))),'Data Summary'!DO140="Yes"),OFFSET('Hygiene Data'!$D$5,0,10*ROW('Hygiene Data'!D134)),NA())</f>
        <v>#N/A</v>
      </c>
      <c r="BA140" s="527" t="e">
        <f ca="1">+IF(AND(ISNUMBER(OFFSET('Hygiene Data'!$D$7,0,10*ROW('Hygiene Data'!D134))),'Data Summary'!DP140="Yes"),OFFSET('Hygiene Data'!$D$7,0,10*ROW('Hygiene Data'!D134)),NA())</f>
        <v>#N/A</v>
      </c>
      <c r="BB140" s="527" t="e">
        <f ca="1">+IF(AND(ISNUMBER(OFFSET('Hygiene Data'!$D$9,0,10*ROW('Hygiene Data'!D134))),'Data Summary'!DQ140="Yes"),OFFSET('Hygiene Data'!$D$9,0,10*ROW('Hygiene Data'!D134)),NA())</f>
        <v>#N/A</v>
      </c>
      <c r="BC140" s="527" t="e">
        <f ca="1">+IF(AND(ISNUMBER(OFFSET('Hygiene Data'!$E$5,0,10*ROW('Hygiene Data'!E134))),'Data Summary'!DR140="Yes"),OFFSET('Hygiene Data'!$E$5,0,10*ROW('Hygiene Data'!E134)),NA())</f>
        <v>#N/A</v>
      </c>
      <c r="BD140" s="527" t="e">
        <f ca="1">+IF(AND(ISNUMBER(OFFSET('Hygiene Data'!$E$7,0,10*ROW('Hygiene Data'!E134))),'Data Summary'!DS140="Yes"),OFFSET('Hygiene Data'!$E$7,0,10*ROW('Hygiene Data'!E134)),NA())</f>
        <v>#N/A</v>
      </c>
      <c r="BE140" s="527" t="e">
        <f ca="1">+IF(AND(ISNUMBER(OFFSET('Hygiene Data'!$E$9,0,10*ROW('Hygiene Data'!E134))),'Data Summary'!DT140="Yes"),OFFSET('Hygiene Data'!$E$9,0,10*ROW('Hygiene Data'!E134)),NA())</f>
        <v>#N/A</v>
      </c>
      <c r="BF140" s="527" t="e">
        <f ca="1">+IF(AND(ISNUMBER(OFFSET('Hygiene Data'!$F$5,0,10*ROW('Hygiene Data'!F134))),'Data Summary'!DU140="Yes"),OFFSET('Hygiene Data'!$F$5,0,10*ROW('Hygiene Data'!F134)),NA())</f>
        <v>#N/A</v>
      </c>
      <c r="BG140" s="527" t="e">
        <f ca="1">+IF(AND(ISNUMBER(OFFSET('Hygiene Data'!$F$7,0,10*ROW('Hygiene Data'!F134))),'Data Summary'!DV140="Yes"),OFFSET('Hygiene Data'!$F$7,0,10*ROW('Hygiene Data'!F134)),NA())</f>
        <v>#N/A</v>
      </c>
      <c r="BH140" s="527" t="e">
        <f ca="1">+IF(AND(ISNUMBER(OFFSET('Hygiene Data'!$F$9,0,10*ROW('Hygiene Data'!F134))),'Data Summary'!DW140="Yes"),OFFSET('Hygiene Data'!$F$9,0,10*ROW('Hygiene Data'!F134)),NA())</f>
        <v>#N/A</v>
      </c>
      <c r="BI140" s="527" t="e">
        <f ca="1">+IF(AND(ISNUMBER(OFFSET('Hygiene Data'!$G$5,0,10*ROW('Hygiene Data'!G134))),'Data Summary'!DX140="Yes"),OFFSET('Hygiene Data'!$G$5,0,10*ROW('Hygiene Data'!G134)),NA())</f>
        <v>#N/A</v>
      </c>
      <c r="BJ140" s="527" t="e">
        <f ca="1">+IF(AND(ISNUMBER(OFFSET('Hygiene Data'!$G$7,0,10*ROW('Hygiene Data'!G134))),'Data Summary'!DY140="Yes"),OFFSET('Hygiene Data'!$G$7,0,10*ROW('Hygiene Data'!G134)),NA())</f>
        <v>#N/A</v>
      </c>
      <c r="BK140" s="527" t="e">
        <f ca="1">+IF(AND(ISNUMBER(OFFSET('Hygiene Data'!$G$9,0,10*ROW('Hygiene Data'!G134))),'Data Summary'!DZ140="Yes"),OFFSET('Hygiene Data'!$G$9,0,10*ROW('Hygiene Data'!G134)),NA())</f>
        <v>#N/A</v>
      </c>
      <c r="BL140" s="527" t="e">
        <f ca="1">+IF(AND(ISNUMBER(OFFSET('Hygiene Data'!$H$5,0,10*ROW('Hygiene Data'!H134))),'Data Summary'!EA140="Yes"),OFFSET('Hygiene Data'!$H$5,0,10*ROW('Hygiene Data'!H134)),NA())</f>
        <v>#N/A</v>
      </c>
      <c r="BM140" s="527" t="e">
        <f ca="1">+IF(AND(ISNUMBER(OFFSET('Hygiene Data'!$H$7,0,10*ROW('Hygiene Data'!H134))),'Data Summary'!EB140="Yes"),OFFSET('Hygiene Data'!$H$7,0,10*ROW('Hygiene Data'!H134)),NA())</f>
        <v>#N/A</v>
      </c>
      <c r="BN140" s="527" t="e">
        <f ca="1">+IF(AND(ISNUMBER(OFFSET('Hygiene Data'!$H$9,0,10*ROW('Hygiene Data'!H134))),'Data Summary'!EC140="Yes"),OFFSET('Hygiene Data'!$H$9,0,10*ROW('Hygiene Data'!H134)),NA())</f>
        <v>#N/A</v>
      </c>
      <c r="BO140" s="527" t="e">
        <f ca="1">+IF(AND(ISNUMBER(OFFSET('Hygiene Data'!$I$5,0,10*ROW('Hygiene Data'!I134))),'Data Summary'!ED140="Yes"),OFFSET('Hygiene Data'!$I$5,0,10*ROW('Hygiene Data'!I134)),NA())</f>
        <v>#N/A</v>
      </c>
      <c r="BP140" s="527" t="e">
        <f ca="1">+IF(AND(ISNUMBER(OFFSET('Hygiene Data'!$I$7,0,10*ROW('Hygiene Data'!I134))),'Data Summary'!EE140="Yes"),OFFSET('Hygiene Data'!$I$7,0,10*ROW('Hygiene Data'!I134)),NA())</f>
        <v>#N/A</v>
      </c>
      <c r="BQ140" s="527" t="e">
        <f ca="1">+IF(AND(ISNUMBER(OFFSET('Hygiene Data'!$I$9,0,10*ROW('Hygiene Data'!I134))),'Data Summary'!EF140="Yes"),OFFSET('Hygiene Data'!$I$9,0,10*ROW('Hygiene Data'!I134)),NA())</f>
        <v>#N/A</v>
      </c>
    </row>
    <row r="141" spans="1:69" x14ac:dyDescent="0.25">
      <c r="A141" s="523" t="e">
        <f ca="1">+RIGHT('Data Summary'!A141,LEN('Data Summary'!A141)-9)</f>
        <v>#VALUE!</v>
      </c>
      <c r="B141" s="497" t="str">
        <f ca="1">+IF(ISTEXT('Data Summary'!B141),'Data Summary'!B141,"")</f>
        <v/>
      </c>
      <c r="C141" s="524" t="e">
        <f ca="1">+VALUE('Data Summary'!C141)</f>
        <v>#VALUE!</v>
      </c>
      <c r="D141" s="525" t="e">
        <f ca="1">+IF(AND(ISNUMBER(OFFSET('Water Data'!$D$4,0,10*ROW('Water Data'!D135))),'Data Summary'!BS141="Yes"),100-OFFSET('Water Data'!$D$4,0,10*ROW('Water Data'!D135)),NA())</f>
        <v>#N/A</v>
      </c>
      <c r="E141" s="525" t="e">
        <f ca="1">+IF(AND(ISNUMBER(OFFSET('Water Data'!$D$6,0,10*ROW('Water Data'!D135))),'Data Summary'!BT141="Yes"),OFFSET('Water Data'!$D$6,0,10*ROW('Water Data'!D135)),NA())</f>
        <v>#N/A</v>
      </c>
      <c r="F141" s="525" t="e">
        <f ca="1">+IF(AND(ISNUMBER(OFFSET('Water Data'!$D$9,0,10*ROW('Water Data'!D135))),'Data Summary'!BU141="Yes"),OFFSET('Water Data'!$D$9,0,10*ROW('Water Data'!D135)),NA())</f>
        <v>#N/A</v>
      </c>
      <c r="G141" s="525" t="e">
        <f ca="1">+IF(AND(ISNUMBER(OFFSET('Water Data'!$E$4,0,10*ROW('Water Data'!E135))),'Data Summary'!BV141="Yes"),100-OFFSET('Water Data'!$E$4,0,10*ROW('Water Data'!E135)),NA())</f>
        <v>#N/A</v>
      </c>
      <c r="H141" s="525" t="e">
        <f ca="1">+IF(AND(ISNUMBER(OFFSET('Water Data'!$E$6,0,10*ROW('Water Data'!E135))),'Data Summary'!BW141="Yes"),OFFSET('Water Data'!$E$6,0,10*ROW('Water Data'!E135)),NA())</f>
        <v>#N/A</v>
      </c>
      <c r="I141" s="525" t="e">
        <f ca="1">+IF(AND(ISNUMBER(OFFSET('Water Data'!$E$9,0,10*ROW('Water Data'!E135))),'Data Summary'!BX141="Yes"),OFFSET('Water Data'!$E$9,0,10*ROW('Water Data'!E135)),NA())</f>
        <v>#N/A</v>
      </c>
      <c r="J141" s="525" t="e">
        <f ca="1">+IF(AND(ISNUMBER(OFFSET('Water Data'!$F$4,0,10*ROW('Water Data'!F135))),'Data Summary'!BY141="Yes"),100-OFFSET('Water Data'!$F$4,0,10*ROW('Water Data'!F135)),NA())</f>
        <v>#N/A</v>
      </c>
      <c r="K141" s="525" t="e">
        <f ca="1">+IF(AND(ISNUMBER(OFFSET('Water Data'!$F$6,0,10*ROW('Water Data'!F135))),'Data Summary'!BZ141="Yes"),OFFSET('Water Data'!$F$6,0,10*ROW('Water Data'!F135)),NA())</f>
        <v>#N/A</v>
      </c>
      <c r="L141" s="525" t="e">
        <f ca="1">+IF(AND(ISNUMBER(OFFSET('Water Data'!$F$9,0,10*ROW('Water Data'!F135))),'Data Summary'!CA141="Yes"),OFFSET('Water Data'!$F$9,0,10*ROW('Water Data'!F135)),NA())</f>
        <v>#N/A</v>
      </c>
      <c r="M141" s="525" t="e">
        <f ca="1">+IF(AND(ISNUMBER(OFFSET('Water Data'!$G$4,0,10*ROW('Water Data'!G135))),'Data Summary'!CB141="Yes"),100-OFFSET('Water Data'!$G$4,0,10*ROW('Water Data'!G135)),NA())</f>
        <v>#N/A</v>
      </c>
      <c r="N141" s="525" t="e">
        <f ca="1">+IF(AND(ISNUMBER(OFFSET('Water Data'!$G$6,0,10*ROW('Water Data'!G135))),'Data Summary'!CC141="Yes"),OFFSET('Water Data'!$G$6,0,10*ROW('Water Data'!G135)),NA())</f>
        <v>#N/A</v>
      </c>
      <c r="O141" s="525" t="e">
        <f ca="1">+IF(AND(ISNUMBER(OFFSET('Water Data'!$G$9,0,10*ROW('Water Data'!G135))),'Data Summary'!CD141="Yes"),OFFSET('Water Data'!$G$9,0,10*ROW('Water Data'!G135)),NA())</f>
        <v>#N/A</v>
      </c>
      <c r="P141" s="525" t="e">
        <f ca="1">+IF(AND(ISNUMBER(OFFSET('Water Data'!$H$4,0,10*ROW('Water Data'!H135))),'Data Summary'!CE141="Yes"),100-OFFSET('Water Data'!$H$4,0,10*ROW('Water Data'!H135)),NA())</f>
        <v>#N/A</v>
      </c>
      <c r="Q141" s="525" t="e">
        <f ca="1">+IF(AND(ISNUMBER(OFFSET('Water Data'!$H$6,0,10*ROW('Water Data'!H135))),'Data Summary'!CF141="Yes"),OFFSET('Water Data'!$H$6,0,10*ROW('Water Data'!H135)),NA())</f>
        <v>#N/A</v>
      </c>
      <c r="R141" s="525" t="e">
        <f ca="1">+IF(AND(ISNUMBER(OFFSET('Water Data'!$H$9,0,10*ROW('Water Data'!H135))),'Data Summary'!CG141="Yes"),OFFSET('Water Data'!$H$9,0,10*ROW('Water Data'!H135)),NA())</f>
        <v>#N/A</v>
      </c>
      <c r="S141" s="525" t="e">
        <f ca="1">+IF(AND(ISNUMBER(OFFSET('Water Data'!$I$4,0,10*ROW('Water Data'!I135))),'Data Summary'!CH141="Yes"),100-OFFSET('Water Data'!$I$4,0,10*ROW('Water Data'!I135)),NA())</f>
        <v>#N/A</v>
      </c>
      <c r="T141" s="525" t="e">
        <f ca="1">+IF(AND(ISNUMBER(OFFSET('Water Data'!$I$6,0,10*ROW('Water Data'!I135))),'Data Summary'!CI141="Yes"),OFFSET('Water Data'!$I$6,0,10*ROW('Water Data'!I135)),NA())</f>
        <v>#N/A</v>
      </c>
      <c r="U141" s="525" t="e">
        <f ca="1">+IF(AND(ISNUMBER(OFFSET('Water Data'!$I$9,0,10*ROW('Water Data'!I135))),'Data Summary'!CJ141="Yes"),OFFSET('Water Data'!$I$9,0,10*ROW('Water Data'!I135)),NA())</f>
        <v>#N/A</v>
      </c>
      <c r="V141" s="526" t="e">
        <f ca="1">+IF(AND(ISNUMBER(OFFSET('Sanitation Data'!$D$4,0,10*ROW('Sanitation Data'!D135))),'Data Summary'!CK141="Yes"),100-OFFSET('Sanitation Data'!$D$4,0,10*ROW('Sanitation Data'!D135)),NA())</f>
        <v>#N/A</v>
      </c>
      <c r="W141" s="526" t="e">
        <f ca="1">+IF(AND(ISNUMBER(OFFSET('Sanitation Data'!$D$6,0,10*ROW('Sanitation Data'!D135))),'Data Summary'!CL141="Yes"),OFFSET('Sanitation Data'!$D$6,0,10*ROW('Sanitation Data'!D135)),NA())</f>
        <v>#N/A</v>
      </c>
      <c r="X141" s="526" t="e">
        <f ca="1">+IF(AND(ISNUMBER(OFFSET('Sanitation Data'!$D$10,0,10*ROW('Sanitation Data'!D135))),'Data Summary'!CM141="Yes"),OFFSET('Sanitation Data'!$D$10,0,10*ROW('Sanitation Data'!D135)),NA())</f>
        <v>#N/A</v>
      </c>
      <c r="Y141" s="526" t="e">
        <f ca="1">+IF(AND(ISNUMBER(OFFSET('Sanitation Data'!$D$11,0,10*ROW('Sanitation Data'!D135))),'Data Summary'!CN141="Yes"),OFFSET('Sanitation Data'!$D$11,0,10*ROW('Sanitation Data'!D135)),NA())</f>
        <v>#N/A</v>
      </c>
      <c r="Z141" s="526" t="e">
        <f ca="1">+IF(AND(ISNUMBER(OFFSET('Sanitation Data'!$D$12,0,10*ROW('Sanitation Data'!D135))),'Data Summary'!CO141="Yes"),OFFSET('Sanitation Data'!$D$12,0,10*ROW('Sanitation Data'!D135)),NA())</f>
        <v>#N/A</v>
      </c>
      <c r="AA141" s="526" t="e">
        <f ca="1">+IF(AND(ISNUMBER(OFFSET('Sanitation Data'!$E$4,0,10*ROW('Sanitation Data'!E135))),'Data Summary'!CP141="Yes"),100-OFFSET('Sanitation Data'!$E$4,0,10*ROW('Sanitation Data'!E135)),NA())</f>
        <v>#N/A</v>
      </c>
      <c r="AB141" s="526" t="e">
        <f ca="1">+IF(AND(ISNUMBER(OFFSET('Sanitation Data'!$E$6,0,10*ROW('Sanitation Data'!E135))),'Data Summary'!CQ141="Yes"),OFFSET('Sanitation Data'!$E$6,0,10*ROW('Sanitation Data'!E135)),NA())</f>
        <v>#N/A</v>
      </c>
      <c r="AC141" s="526" t="e">
        <f ca="1">+IF(AND(ISNUMBER(OFFSET('Sanitation Data'!$E$10,0,10*ROW('Sanitation Data'!E135))),'Data Summary'!CR141="Yes"),OFFSET('Sanitation Data'!$E$10,0,10*ROW('Sanitation Data'!E135)),NA())</f>
        <v>#N/A</v>
      </c>
      <c r="AD141" s="526" t="e">
        <f ca="1">+IF(AND(ISNUMBER(OFFSET('Sanitation Data'!$E$11,0,10*ROW('Sanitation Data'!E135))),'Data Summary'!CS141="Yes"),OFFSET('Sanitation Data'!$E$11,0,10*ROW('Sanitation Data'!E135)),NA())</f>
        <v>#N/A</v>
      </c>
      <c r="AE141" s="526" t="e">
        <f ca="1">+IF(AND(ISNUMBER(OFFSET('Sanitation Data'!$E$12,0,10*ROW('Sanitation Data'!E135))),'Data Summary'!CT141="Yes"),OFFSET('Sanitation Data'!$E$12,0,10*ROW('Sanitation Data'!E135)),NA())</f>
        <v>#N/A</v>
      </c>
      <c r="AF141" s="526" t="e">
        <f ca="1">+IF(AND(ISNUMBER(OFFSET('Sanitation Data'!$F$4,0,10*ROW('Sanitation Data'!F135))),'Data Summary'!CU141="Yes"),100-OFFSET('Sanitation Data'!$F$4,0,10*ROW('Sanitation Data'!F135)),NA())</f>
        <v>#N/A</v>
      </c>
      <c r="AG141" s="526" t="e">
        <f ca="1">+IF(AND(ISNUMBER(OFFSET('Sanitation Data'!$F$6,0,10*ROW('Sanitation Data'!F135))),'Data Summary'!CV141="Yes"),OFFSET('Sanitation Data'!$F$6,0,10*ROW('Sanitation Data'!F135)),NA())</f>
        <v>#N/A</v>
      </c>
      <c r="AH141" s="526" t="e">
        <f ca="1">+IF(AND(ISNUMBER(OFFSET('Sanitation Data'!$F$10,0,10*ROW('Sanitation Data'!F135))),'Data Summary'!CW141="Yes"),OFFSET('Sanitation Data'!$F$10,0,10*ROW('Sanitation Data'!F135)),NA())</f>
        <v>#N/A</v>
      </c>
      <c r="AI141" s="526" t="e">
        <f ca="1">+IF(AND(ISNUMBER(OFFSET('Sanitation Data'!$F$11,0,10*ROW('Sanitation Data'!F135))),'Data Summary'!CX141="Yes"),OFFSET('Sanitation Data'!$F$11,0,10*ROW('Sanitation Data'!F135)),NA())</f>
        <v>#N/A</v>
      </c>
      <c r="AJ141" s="526" t="e">
        <f ca="1">+IF(AND(ISNUMBER(OFFSET('Sanitation Data'!$F$12,0,10*ROW('Sanitation Data'!F135))),'Data Summary'!CY141="Yes"),OFFSET('Sanitation Data'!$F$12,0,10*ROW('Sanitation Data'!F135)),NA())</f>
        <v>#N/A</v>
      </c>
      <c r="AK141" s="526" t="e">
        <f ca="1">+IF(AND(ISNUMBER(OFFSET('Sanitation Data'!$G$4,0,10*ROW('Sanitation Data'!G135))),'Data Summary'!CZ141="Yes"),100-OFFSET('Sanitation Data'!$G$4,0,10*ROW('Sanitation Data'!G135)),NA())</f>
        <v>#N/A</v>
      </c>
      <c r="AL141" s="526" t="e">
        <f ca="1">+IF(AND(ISNUMBER(OFFSET('Sanitation Data'!$G$6,0,10*ROW('Sanitation Data'!G135))),'Data Summary'!DA141="Yes"),OFFSET('Sanitation Data'!$G$6,0,10*ROW('Sanitation Data'!G135)),NA())</f>
        <v>#N/A</v>
      </c>
      <c r="AM141" s="526" t="e">
        <f ca="1">+IF(AND(ISNUMBER(OFFSET('Sanitation Data'!$G$10,0,10*ROW('Sanitation Data'!G135))),'Data Summary'!DB141="Yes"),OFFSET('Sanitation Data'!$G$10,0,10*ROW('Sanitation Data'!G135)),NA())</f>
        <v>#N/A</v>
      </c>
      <c r="AN141" s="526" t="e">
        <f ca="1">+IF(AND(ISNUMBER(OFFSET('Sanitation Data'!$G$11,0,10*ROW('Sanitation Data'!G135))),'Data Summary'!DC141="Yes"),OFFSET('Sanitation Data'!$G$11,0,10*ROW('Sanitation Data'!G135)),NA())</f>
        <v>#N/A</v>
      </c>
      <c r="AO141" s="526" t="e">
        <f ca="1">+IF(AND(ISNUMBER(OFFSET('Sanitation Data'!$G$12,0,10*ROW('Sanitation Data'!G135))),'Data Summary'!DD141="Yes"),OFFSET('Sanitation Data'!$G$12,0,10*ROW('Sanitation Data'!G135)),NA())</f>
        <v>#N/A</v>
      </c>
      <c r="AP141" s="526" t="e">
        <f ca="1">+IF(AND(ISNUMBER(OFFSET('Sanitation Data'!$H$4,0,10*ROW('Sanitation Data'!H135))),'Data Summary'!DE141="Yes"),100-OFFSET('Sanitation Data'!$H$4,0,10*ROW('Sanitation Data'!H135)),NA())</f>
        <v>#N/A</v>
      </c>
      <c r="AQ141" s="526" t="e">
        <f ca="1">+IF(AND(ISNUMBER(OFFSET('Sanitation Data'!$H$6,0,10*ROW('Sanitation Data'!H135))),'Data Summary'!DF141="Yes"),OFFSET('Sanitation Data'!$H$6,0,10*ROW('Sanitation Data'!H135)),NA())</f>
        <v>#N/A</v>
      </c>
      <c r="AR141" s="526" t="e">
        <f ca="1">+IF(AND(ISNUMBER(OFFSET('Sanitation Data'!$H$10,0,10*ROW('Sanitation Data'!H135))),'Data Summary'!DG141="Yes"),OFFSET('Sanitation Data'!$H$10,0,10*ROW('Sanitation Data'!H135)),NA())</f>
        <v>#N/A</v>
      </c>
      <c r="AS141" s="526" t="e">
        <f ca="1">+IF(AND(ISNUMBER(OFFSET('Sanitation Data'!$H$11,0,10*ROW('Sanitation Data'!H135))),'Data Summary'!DH141="Yes"),OFFSET('Sanitation Data'!$H$11,0,10*ROW('Sanitation Data'!H135)),NA())</f>
        <v>#N/A</v>
      </c>
      <c r="AT141" s="526" t="e">
        <f ca="1">+IF(AND(ISNUMBER(OFFSET('Sanitation Data'!$H$12,0,10*ROW('Sanitation Data'!H135))),'Data Summary'!DI141="Yes"),OFFSET('Sanitation Data'!$H$12,0,10*ROW('Sanitation Data'!H135)),NA())</f>
        <v>#N/A</v>
      </c>
      <c r="AU141" s="526" t="e">
        <f ca="1">+IF(AND(ISNUMBER(OFFSET('Sanitation Data'!$I$4,0,10*ROW('Sanitation Data'!I135))),'Data Summary'!DJ141="Yes"),100-OFFSET('Sanitation Data'!$I$4,0,10*ROW('Sanitation Data'!I135)),NA())</f>
        <v>#N/A</v>
      </c>
      <c r="AV141" s="526" t="e">
        <f ca="1">+IF(AND(ISNUMBER(OFFSET('Sanitation Data'!$I$6,0,10*ROW('Sanitation Data'!I135))),'Data Summary'!DK141="Yes"),OFFSET('Sanitation Data'!$I$6,0,10*ROW('Sanitation Data'!I135)),NA())</f>
        <v>#N/A</v>
      </c>
      <c r="AW141" s="526" t="e">
        <f ca="1">+IF(AND(ISNUMBER(OFFSET('Sanitation Data'!$I$10,0,10*ROW('Sanitation Data'!I135))),'Data Summary'!DL141="Yes"),OFFSET('Sanitation Data'!$I$10,0,10*ROW('Sanitation Data'!I135)),NA())</f>
        <v>#N/A</v>
      </c>
      <c r="AX141" s="526" t="e">
        <f ca="1">+IF(AND(ISNUMBER(OFFSET('Sanitation Data'!$I$11,0,10*ROW('Sanitation Data'!I135))),'Data Summary'!DM141="Yes"),OFFSET('Sanitation Data'!$I$11,0,10*ROW('Sanitation Data'!I135)),NA())</f>
        <v>#N/A</v>
      </c>
      <c r="AY141" s="526" t="e">
        <f ca="1">+IF(AND(ISNUMBER(OFFSET('Sanitation Data'!$I$12,0,10*ROW('Sanitation Data'!I135))),'Data Summary'!DN141="Yes"),OFFSET('Sanitation Data'!$I$12,0,10*ROW('Sanitation Data'!I135)),NA())</f>
        <v>#N/A</v>
      </c>
      <c r="AZ141" s="527" t="e">
        <f ca="1">+IF(AND(ISNUMBER(OFFSET('Hygiene Data'!$D$5,0,10*ROW('Hygiene Data'!D135))),'Data Summary'!DO141="Yes"),OFFSET('Hygiene Data'!$D$5,0,10*ROW('Hygiene Data'!D135)),NA())</f>
        <v>#N/A</v>
      </c>
      <c r="BA141" s="527" t="e">
        <f ca="1">+IF(AND(ISNUMBER(OFFSET('Hygiene Data'!$D$7,0,10*ROW('Hygiene Data'!D135))),'Data Summary'!DP141="Yes"),OFFSET('Hygiene Data'!$D$7,0,10*ROW('Hygiene Data'!D135)),NA())</f>
        <v>#N/A</v>
      </c>
      <c r="BB141" s="527" t="e">
        <f ca="1">+IF(AND(ISNUMBER(OFFSET('Hygiene Data'!$D$9,0,10*ROW('Hygiene Data'!D135))),'Data Summary'!DQ141="Yes"),OFFSET('Hygiene Data'!$D$9,0,10*ROW('Hygiene Data'!D135)),NA())</f>
        <v>#N/A</v>
      </c>
      <c r="BC141" s="527" t="e">
        <f ca="1">+IF(AND(ISNUMBER(OFFSET('Hygiene Data'!$E$5,0,10*ROW('Hygiene Data'!E135))),'Data Summary'!DR141="Yes"),OFFSET('Hygiene Data'!$E$5,0,10*ROW('Hygiene Data'!E135)),NA())</f>
        <v>#N/A</v>
      </c>
      <c r="BD141" s="527" t="e">
        <f ca="1">+IF(AND(ISNUMBER(OFFSET('Hygiene Data'!$E$7,0,10*ROW('Hygiene Data'!E135))),'Data Summary'!DS141="Yes"),OFFSET('Hygiene Data'!$E$7,0,10*ROW('Hygiene Data'!E135)),NA())</f>
        <v>#N/A</v>
      </c>
      <c r="BE141" s="527" t="e">
        <f ca="1">+IF(AND(ISNUMBER(OFFSET('Hygiene Data'!$E$9,0,10*ROW('Hygiene Data'!E135))),'Data Summary'!DT141="Yes"),OFFSET('Hygiene Data'!$E$9,0,10*ROW('Hygiene Data'!E135)),NA())</f>
        <v>#N/A</v>
      </c>
      <c r="BF141" s="527" t="e">
        <f ca="1">+IF(AND(ISNUMBER(OFFSET('Hygiene Data'!$F$5,0,10*ROW('Hygiene Data'!F135))),'Data Summary'!DU141="Yes"),OFFSET('Hygiene Data'!$F$5,0,10*ROW('Hygiene Data'!F135)),NA())</f>
        <v>#N/A</v>
      </c>
      <c r="BG141" s="527" t="e">
        <f ca="1">+IF(AND(ISNUMBER(OFFSET('Hygiene Data'!$F$7,0,10*ROW('Hygiene Data'!F135))),'Data Summary'!DV141="Yes"),OFFSET('Hygiene Data'!$F$7,0,10*ROW('Hygiene Data'!F135)),NA())</f>
        <v>#N/A</v>
      </c>
      <c r="BH141" s="527" t="e">
        <f ca="1">+IF(AND(ISNUMBER(OFFSET('Hygiene Data'!$F$9,0,10*ROW('Hygiene Data'!F135))),'Data Summary'!DW141="Yes"),OFFSET('Hygiene Data'!$F$9,0,10*ROW('Hygiene Data'!F135)),NA())</f>
        <v>#N/A</v>
      </c>
      <c r="BI141" s="527" t="e">
        <f ca="1">+IF(AND(ISNUMBER(OFFSET('Hygiene Data'!$G$5,0,10*ROW('Hygiene Data'!G135))),'Data Summary'!DX141="Yes"),OFFSET('Hygiene Data'!$G$5,0,10*ROW('Hygiene Data'!G135)),NA())</f>
        <v>#N/A</v>
      </c>
      <c r="BJ141" s="527" t="e">
        <f ca="1">+IF(AND(ISNUMBER(OFFSET('Hygiene Data'!$G$7,0,10*ROW('Hygiene Data'!G135))),'Data Summary'!DY141="Yes"),OFFSET('Hygiene Data'!$G$7,0,10*ROW('Hygiene Data'!G135)),NA())</f>
        <v>#N/A</v>
      </c>
      <c r="BK141" s="527" t="e">
        <f ca="1">+IF(AND(ISNUMBER(OFFSET('Hygiene Data'!$G$9,0,10*ROW('Hygiene Data'!G135))),'Data Summary'!DZ141="Yes"),OFFSET('Hygiene Data'!$G$9,0,10*ROW('Hygiene Data'!G135)),NA())</f>
        <v>#N/A</v>
      </c>
      <c r="BL141" s="527" t="e">
        <f ca="1">+IF(AND(ISNUMBER(OFFSET('Hygiene Data'!$H$5,0,10*ROW('Hygiene Data'!H135))),'Data Summary'!EA141="Yes"),OFFSET('Hygiene Data'!$H$5,0,10*ROW('Hygiene Data'!H135)),NA())</f>
        <v>#N/A</v>
      </c>
      <c r="BM141" s="527" t="e">
        <f ca="1">+IF(AND(ISNUMBER(OFFSET('Hygiene Data'!$H$7,0,10*ROW('Hygiene Data'!H135))),'Data Summary'!EB141="Yes"),OFFSET('Hygiene Data'!$H$7,0,10*ROW('Hygiene Data'!H135)),NA())</f>
        <v>#N/A</v>
      </c>
      <c r="BN141" s="527" t="e">
        <f ca="1">+IF(AND(ISNUMBER(OFFSET('Hygiene Data'!$H$9,0,10*ROW('Hygiene Data'!H135))),'Data Summary'!EC141="Yes"),OFFSET('Hygiene Data'!$H$9,0,10*ROW('Hygiene Data'!H135)),NA())</f>
        <v>#N/A</v>
      </c>
      <c r="BO141" s="527" t="e">
        <f ca="1">+IF(AND(ISNUMBER(OFFSET('Hygiene Data'!$I$5,0,10*ROW('Hygiene Data'!I135))),'Data Summary'!ED141="Yes"),OFFSET('Hygiene Data'!$I$5,0,10*ROW('Hygiene Data'!I135)),NA())</f>
        <v>#N/A</v>
      </c>
      <c r="BP141" s="527" t="e">
        <f ca="1">+IF(AND(ISNUMBER(OFFSET('Hygiene Data'!$I$7,0,10*ROW('Hygiene Data'!I135))),'Data Summary'!EE141="Yes"),OFFSET('Hygiene Data'!$I$7,0,10*ROW('Hygiene Data'!I135)),NA())</f>
        <v>#N/A</v>
      </c>
      <c r="BQ141" s="527" t="e">
        <f ca="1">+IF(AND(ISNUMBER(OFFSET('Hygiene Data'!$I$9,0,10*ROW('Hygiene Data'!I135))),'Data Summary'!EF141="Yes"),OFFSET('Hygiene Data'!$I$9,0,10*ROW('Hygiene Data'!I135)),NA())</f>
        <v>#N/A</v>
      </c>
    </row>
    <row r="142" spans="1:69" x14ac:dyDescent="0.25">
      <c r="A142" s="523" t="e">
        <f ca="1">+RIGHT('Data Summary'!A142,LEN('Data Summary'!A142)-9)</f>
        <v>#VALUE!</v>
      </c>
      <c r="B142" s="497" t="str">
        <f ca="1">+IF(ISTEXT('Data Summary'!B142),'Data Summary'!B142,"")</f>
        <v/>
      </c>
      <c r="C142" s="524" t="e">
        <f ca="1">+VALUE('Data Summary'!C142)</f>
        <v>#VALUE!</v>
      </c>
      <c r="D142" s="525" t="e">
        <f ca="1">+IF(AND(ISNUMBER(OFFSET('Water Data'!$D$4,0,10*ROW('Water Data'!D136))),'Data Summary'!BS142="Yes"),100-OFFSET('Water Data'!$D$4,0,10*ROW('Water Data'!D136)),NA())</f>
        <v>#N/A</v>
      </c>
      <c r="E142" s="525" t="e">
        <f ca="1">+IF(AND(ISNUMBER(OFFSET('Water Data'!$D$6,0,10*ROW('Water Data'!D136))),'Data Summary'!BT142="Yes"),OFFSET('Water Data'!$D$6,0,10*ROW('Water Data'!D136)),NA())</f>
        <v>#N/A</v>
      </c>
      <c r="F142" s="525" t="e">
        <f ca="1">+IF(AND(ISNUMBER(OFFSET('Water Data'!$D$9,0,10*ROW('Water Data'!D136))),'Data Summary'!BU142="Yes"),OFFSET('Water Data'!$D$9,0,10*ROW('Water Data'!D136)),NA())</f>
        <v>#N/A</v>
      </c>
      <c r="G142" s="525" t="e">
        <f ca="1">+IF(AND(ISNUMBER(OFFSET('Water Data'!$E$4,0,10*ROW('Water Data'!E136))),'Data Summary'!BV142="Yes"),100-OFFSET('Water Data'!$E$4,0,10*ROW('Water Data'!E136)),NA())</f>
        <v>#N/A</v>
      </c>
      <c r="H142" s="525" t="e">
        <f ca="1">+IF(AND(ISNUMBER(OFFSET('Water Data'!$E$6,0,10*ROW('Water Data'!E136))),'Data Summary'!BW142="Yes"),OFFSET('Water Data'!$E$6,0,10*ROW('Water Data'!E136)),NA())</f>
        <v>#N/A</v>
      </c>
      <c r="I142" s="525" t="e">
        <f ca="1">+IF(AND(ISNUMBER(OFFSET('Water Data'!$E$9,0,10*ROW('Water Data'!E136))),'Data Summary'!BX142="Yes"),OFFSET('Water Data'!$E$9,0,10*ROW('Water Data'!E136)),NA())</f>
        <v>#N/A</v>
      </c>
      <c r="J142" s="525" t="e">
        <f ca="1">+IF(AND(ISNUMBER(OFFSET('Water Data'!$F$4,0,10*ROW('Water Data'!F136))),'Data Summary'!BY142="Yes"),100-OFFSET('Water Data'!$F$4,0,10*ROW('Water Data'!F136)),NA())</f>
        <v>#N/A</v>
      </c>
      <c r="K142" s="525" t="e">
        <f ca="1">+IF(AND(ISNUMBER(OFFSET('Water Data'!$F$6,0,10*ROW('Water Data'!F136))),'Data Summary'!BZ142="Yes"),OFFSET('Water Data'!$F$6,0,10*ROW('Water Data'!F136)),NA())</f>
        <v>#N/A</v>
      </c>
      <c r="L142" s="525" t="e">
        <f ca="1">+IF(AND(ISNUMBER(OFFSET('Water Data'!$F$9,0,10*ROW('Water Data'!F136))),'Data Summary'!CA142="Yes"),OFFSET('Water Data'!$F$9,0,10*ROW('Water Data'!F136)),NA())</f>
        <v>#N/A</v>
      </c>
      <c r="M142" s="525" t="e">
        <f ca="1">+IF(AND(ISNUMBER(OFFSET('Water Data'!$G$4,0,10*ROW('Water Data'!G136))),'Data Summary'!CB142="Yes"),100-OFFSET('Water Data'!$G$4,0,10*ROW('Water Data'!G136)),NA())</f>
        <v>#N/A</v>
      </c>
      <c r="N142" s="525" t="e">
        <f ca="1">+IF(AND(ISNUMBER(OFFSET('Water Data'!$G$6,0,10*ROW('Water Data'!G136))),'Data Summary'!CC142="Yes"),OFFSET('Water Data'!$G$6,0,10*ROW('Water Data'!G136)),NA())</f>
        <v>#N/A</v>
      </c>
      <c r="O142" s="525" t="e">
        <f ca="1">+IF(AND(ISNUMBER(OFFSET('Water Data'!$G$9,0,10*ROW('Water Data'!G136))),'Data Summary'!CD142="Yes"),OFFSET('Water Data'!$G$9,0,10*ROW('Water Data'!G136)),NA())</f>
        <v>#N/A</v>
      </c>
      <c r="P142" s="525" t="e">
        <f ca="1">+IF(AND(ISNUMBER(OFFSET('Water Data'!$H$4,0,10*ROW('Water Data'!H136))),'Data Summary'!CE142="Yes"),100-OFFSET('Water Data'!$H$4,0,10*ROW('Water Data'!H136)),NA())</f>
        <v>#N/A</v>
      </c>
      <c r="Q142" s="525" t="e">
        <f ca="1">+IF(AND(ISNUMBER(OFFSET('Water Data'!$H$6,0,10*ROW('Water Data'!H136))),'Data Summary'!CF142="Yes"),OFFSET('Water Data'!$H$6,0,10*ROW('Water Data'!H136)),NA())</f>
        <v>#N/A</v>
      </c>
      <c r="R142" s="525" t="e">
        <f ca="1">+IF(AND(ISNUMBER(OFFSET('Water Data'!$H$9,0,10*ROW('Water Data'!H136))),'Data Summary'!CG142="Yes"),OFFSET('Water Data'!$H$9,0,10*ROW('Water Data'!H136)),NA())</f>
        <v>#N/A</v>
      </c>
      <c r="S142" s="525" t="e">
        <f ca="1">+IF(AND(ISNUMBER(OFFSET('Water Data'!$I$4,0,10*ROW('Water Data'!I136))),'Data Summary'!CH142="Yes"),100-OFFSET('Water Data'!$I$4,0,10*ROW('Water Data'!I136)),NA())</f>
        <v>#N/A</v>
      </c>
      <c r="T142" s="525" t="e">
        <f ca="1">+IF(AND(ISNUMBER(OFFSET('Water Data'!$I$6,0,10*ROW('Water Data'!I136))),'Data Summary'!CI142="Yes"),OFFSET('Water Data'!$I$6,0,10*ROW('Water Data'!I136)),NA())</f>
        <v>#N/A</v>
      </c>
      <c r="U142" s="525" t="e">
        <f ca="1">+IF(AND(ISNUMBER(OFFSET('Water Data'!$I$9,0,10*ROW('Water Data'!I136))),'Data Summary'!CJ142="Yes"),OFFSET('Water Data'!$I$9,0,10*ROW('Water Data'!I136)),NA())</f>
        <v>#N/A</v>
      </c>
      <c r="V142" s="526" t="e">
        <f ca="1">+IF(AND(ISNUMBER(OFFSET('Sanitation Data'!$D$4,0,10*ROW('Sanitation Data'!D136))),'Data Summary'!CK142="Yes"),100-OFFSET('Sanitation Data'!$D$4,0,10*ROW('Sanitation Data'!D136)),NA())</f>
        <v>#N/A</v>
      </c>
      <c r="W142" s="526" t="e">
        <f ca="1">+IF(AND(ISNUMBER(OFFSET('Sanitation Data'!$D$6,0,10*ROW('Sanitation Data'!D136))),'Data Summary'!CL142="Yes"),OFFSET('Sanitation Data'!$D$6,0,10*ROW('Sanitation Data'!D136)),NA())</f>
        <v>#N/A</v>
      </c>
      <c r="X142" s="526" t="e">
        <f ca="1">+IF(AND(ISNUMBER(OFFSET('Sanitation Data'!$D$10,0,10*ROW('Sanitation Data'!D136))),'Data Summary'!CM142="Yes"),OFFSET('Sanitation Data'!$D$10,0,10*ROW('Sanitation Data'!D136)),NA())</f>
        <v>#N/A</v>
      </c>
      <c r="Y142" s="526" t="e">
        <f ca="1">+IF(AND(ISNUMBER(OFFSET('Sanitation Data'!$D$11,0,10*ROW('Sanitation Data'!D136))),'Data Summary'!CN142="Yes"),OFFSET('Sanitation Data'!$D$11,0,10*ROW('Sanitation Data'!D136)),NA())</f>
        <v>#N/A</v>
      </c>
      <c r="Z142" s="526" t="e">
        <f ca="1">+IF(AND(ISNUMBER(OFFSET('Sanitation Data'!$D$12,0,10*ROW('Sanitation Data'!D136))),'Data Summary'!CO142="Yes"),OFFSET('Sanitation Data'!$D$12,0,10*ROW('Sanitation Data'!D136)),NA())</f>
        <v>#N/A</v>
      </c>
      <c r="AA142" s="526" t="e">
        <f ca="1">+IF(AND(ISNUMBER(OFFSET('Sanitation Data'!$E$4,0,10*ROW('Sanitation Data'!E136))),'Data Summary'!CP142="Yes"),100-OFFSET('Sanitation Data'!$E$4,0,10*ROW('Sanitation Data'!E136)),NA())</f>
        <v>#N/A</v>
      </c>
      <c r="AB142" s="526" t="e">
        <f ca="1">+IF(AND(ISNUMBER(OFFSET('Sanitation Data'!$E$6,0,10*ROW('Sanitation Data'!E136))),'Data Summary'!CQ142="Yes"),OFFSET('Sanitation Data'!$E$6,0,10*ROW('Sanitation Data'!E136)),NA())</f>
        <v>#N/A</v>
      </c>
      <c r="AC142" s="526" t="e">
        <f ca="1">+IF(AND(ISNUMBER(OFFSET('Sanitation Data'!$E$10,0,10*ROW('Sanitation Data'!E136))),'Data Summary'!CR142="Yes"),OFFSET('Sanitation Data'!$E$10,0,10*ROW('Sanitation Data'!E136)),NA())</f>
        <v>#N/A</v>
      </c>
      <c r="AD142" s="526" t="e">
        <f ca="1">+IF(AND(ISNUMBER(OFFSET('Sanitation Data'!$E$11,0,10*ROW('Sanitation Data'!E136))),'Data Summary'!CS142="Yes"),OFFSET('Sanitation Data'!$E$11,0,10*ROW('Sanitation Data'!E136)),NA())</f>
        <v>#N/A</v>
      </c>
      <c r="AE142" s="526" t="e">
        <f ca="1">+IF(AND(ISNUMBER(OFFSET('Sanitation Data'!$E$12,0,10*ROW('Sanitation Data'!E136))),'Data Summary'!CT142="Yes"),OFFSET('Sanitation Data'!$E$12,0,10*ROW('Sanitation Data'!E136)),NA())</f>
        <v>#N/A</v>
      </c>
      <c r="AF142" s="526" t="e">
        <f ca="1">+IF(AND(ISNUMBER(OFFSET('Sanitation Data'!$F$4,0,10*ROW('Sanitation Data'!F136))),'Data Summary'!CU142="Yes"),100-OFFSET('Sanitation Data'!$F$4,0,10*ROW('Sanitation Data'!F136)),NA())</f>
        <v>#N/A</v>
      </c>
      <c r="AG142" s="526" t="e">
        <f ca="1">+IF(AND(ISNUMBER(OFFSET('Sanitation Data'!$F$6,0,10*ROW('Sanitation Data'!F136))),'Data Summary'!CV142="Yes"),OFFSET('Sanitation Data'!$F$6,0,10*ROW('Sanitation Data'!F136)),NA())</f>
        <v>#N/A</v>
      </c>
      <c r="AH142" s="526" t="e">
        <f ca="1">+IF(AND(ISNUMBER(OFFSET('Sanitation Data'!$F$10,0,10*ROW('Sanitation Data'!F136))),'Data Summary'!CW142="Yes"),OFFSET('Sanitation Data'!$F$10,0,10*ROW('Sanitation Data'!F136)),NA())</f>
        <v>#N/A</v>
      </c>
      <c r="AI142" s="526" t="e">
        <f ca="1">+IF(AND(ISNUMBER(OFFSET('Sanitation Data'!$F$11,0,10*ROW('Sanitation Data'!F136))),'Data Summary'!CX142="Yes"),OFFSET('Sanitation Data'!$F$11,0,10*ROW('Sanitation Data'!F136)),NA())</f>
        <v>#N/A</v>
      </c>
      <c r="AJ142" s="526" t="e">
        <f ca="1">+IF(AND(ISNUMBER(OFFSET('Sanitation Data'!$F$12,0,10*ROW('Sanitation Data'!F136))),'Data Summary'!CY142="Yes"),OFFSET('Sanitation Data'!$F$12,0,10*ROW('Sanitation Data'!F136)),NA())</f>
        <v>#N/A</v>
      </c>
      <c r="AK142" s="526" t="e">
        <f ca="1">+IF(AND(ISNUMBER(OFFSET('Sanitation Data'!$G$4,0,10*ROW('Sanitation Data'!G136))),'Data Summary'!CZ142="Yes"),100-OFFSET('Sanitation Data'!$G$4,0,10*ROW('Sanitation Data'!G136)),NA())</f>
        <v>#N/A</v>
      </c>
      <c r="AL142" s="526" t="e">
        <f ca="1">+IF(AND(ISNUMBER(OFFSET('Sanitation Data'!$G$6,0,10*ROW('Sanitation Data'!G136))),'Data Summary'!DA142="Yes"),OFFSET('Sanitation Data'!$G$6,0,10*ROW('Sanitation Data'!G136)),NA())</f>
        <v>#N/A</v>
      </c>
      <c r="AM142" s="526" t="e">
        <f ca="1">+IF(AND(ISNUMBER(OFFSET('Sanitation Data'!$G$10,0,10*ROW('Sanitation Data'!G136))),'Data Summary'!DB142="Yes"),OFFSET('Sanitation Data'!$G$10,0,10*ROW('Sanitation Data'!G136)),NA())</f>
        <v>#N/A</v>
      </c>
      <c r="AN142" s="526" t="e">
        <f ca="1">+IF(AND(ISNUMBER(OFFSET('Sanitation Data'!$G$11,0,10*ROW('Sanitation Data'!G136))),'Data Summary'!DC142="Yes"),OFFSET('Sanitation Data'!$G$11,0,10*ROW('Sanitation Data'!G136)),NA())</f>
        <v>#N/A</v>
      </c>
      <c r="AO142" s="526" t="e">
        <f ca="1">+IF(AND(ISNUMBER(OFFSET('Sanitation Data'!$G$12,0,10*ROW('Sanitation Data'!G136))),'Data Summary'!DD142="Yes"),OFFSET('Sanitation Data'!$G$12,0,10*ROW('Sanitation Data'!G136)),NA())</f>
        <v>#N/A</v>
      </c>
      <c r="AP142" s="526" t="e">
        <f ca="1">+IF(AND(ISNUMBER(OFFSET('Sanitation Data'!$H$4,0,10*ROW('Sanitation Data'!H136))),'Data Summary'!DE142="Yes"),100-OFFSET('Sanitation Data'!$H$4,0,10*ROW('Sanitation Data'!H136)),NA())</f>
        <v>#N/A</v>
      </c>
      <c r="AQ142" s="526" t="e">
        <f ca="1">+IF(AND(ISNUMBER(OFFSET('Sanitation Data'!$H$6,0,10*ROW('Sanitation Data'!H136))),'Data Summary'!DF142="Yes"),OFFSET('Sanitation Data'!$H$6,0,10*ROW('Sanitation Data'!H136)),NA())</f>
        <v>#N/A</v>
      </c>
      <c r="AR142" s="526" t="e">
        <f ca="1">+IF(AND(ISNUMBER(OFFSET('Sanitation Data'!$H$10,0,10*ROW('Sanitation Data'!H136))),'Data Summary'!DG142="Yes"),OFFSET('Sanitation Data'!$H$10,0,10*ROW('Sanitation Data'!H136)),NA())</f>
        <v>#N/A</v>
      </c>
      <c r="AS142" s="526" t="e">
        <f ca="1">+IF(AND(ISNUMBER(OFFSET('Sanitation Data'!$H$11,0,10*ROW('Sanitation Data'!H136))),'Data Summary'!DH142="Yes"),OFFSET('Sanitation Data'!$H$11,0,10*ROW('Sanitation Data'!H136)),NA())</f>
        <v>#N/A</v>
      </c>
      <c r="AT142" s="526" t="e">
        <f ca="1">+IF(AND(ISNUMBER(OFFSET('Sanitation Data'!$H$12,0,10*ROW('Sanitation Data'!H136))),'Data Summary'!DI142="Yes"),OFFSET('Sanitation Data'!$H$12,0,10*ROW('Sanitation Data'!H136)),NA())</f>
        <v>#N/A</v>
      </c>
      <c r="AU142" s="526" t="e">
        <f ca="1">+IF(AND(ISNUMBER(OFFSET('Sanitation Data'!$I$4,0,10*ROW('Sanitation Data'!I136))),'Data Summary'!DJ142="Yes"),100-OFFSET('Sanitation Data'!$I$4,0,10*ROW('Sanitation Data'!I136)),NA())</f>
        <v>#N/A</v>
      </c>
      <c r="AV142" s="526" t="e">
        <f ca="1">+IF(AND(ISNUMBER(OFFSET('Sanitation Data'!$I$6,0,10*ROW('Sanitation Data'!I136))),'Data Summary'!DK142="Yes"),OFFSET('Sanitation Data'!$I$6,0,10*ROW('Sanitation Data'!I136)),NA())</f>
        <v>#N/A</v>
      </c>
      <c r="AW142" s="526" t="e">
        <f ca="1">+IF(AND(ISNUMBER(OFFSET('Sanitation Data'!$I$10,0,10*ROW('Sanitation Data'!I136))),'Data Summary'!DL142="Yes"),OFFSET('Sanitation Data'!$I$10,0,10*ROW('Sanitation Data'!I136)),NA())</f>
        <v>#N/A</v>
      </c>
      <c r="AX142" s="526" t="e">
        <f ca="1">+IF(AND(ISNUMBER(OFFSET('Sanitation Data'!$I$11,0,10*ROW('Sanitation Data'!I136))),'Data Summary'!DM142="Yes"),OFFSET('Sanitation Data'!$I$11,0,10*ROW('Sanitation Data'!I136)),NA())</f>
        <v>#N/A</v>
      </c>
      <c r="AY142" s="526" t="e">
        <f ca="1">+IF(AND(ISNUMBER(OFFSET('Sanitation Data'!$I$12,0,10*ROW('Sanitation Data'!I136))),'Data Summary'!DN142="Yes"),OFFSET('Sanitation Data'!$I$12,0,10*ROW('Sanitation Data'!I136)),NA())</f>
        <v>#N/A</v>
      </c>
      <c r="AZ142" s="527" t="e">
        <f ca="1">+IF(AND(ISNUMBER(OFFSET('Hygiene Data'!$D$5,0,10*ROW('Hygiene Data'!D136))),'Data Summary'!DO142="Yes"),OFFSET('Hygiene Data'!$D$5,0,10*ROW('Hygiene Data'!D136)),NA())</f>
        <v>#N/A</v>
      </c>
      <c r="BA142" s="527" t="e">
        <f ca="1">+IF(AND(ISNUMBER(OFFSET('Hygiene Data'!$D$7,0,10*ROW('Hygiene Data'!D136))),'Data Summary'!DP142="Yes"),OFFSET('Hygiene Data'!$D$7,0,10*ROW('Hygiene Data'!D136)),NA())</f>
        <v>#N/A</v>
      </c>
      <c r="BB142" s="527" t="e">
        <f ca="1">+IF(AND(ISNUMBER(OFFSET('Hygiene Data'!$D$9,0,10*ROW('Hygiene Data'!D136))),'Data Summary'!DQ142="Yes"),OFFSET('Hygiene Data'!$D$9,0,10*ROW('Hygiene Data'!D136)),NA())</f>
        <v>#N/A</v>
      </c>
      <c r="BC142" s="527" t="e">
        <f ca="1">+IF(AND(ISNUMBER(OFFSET('Hygiene Data'!$E$5,0,10*ROW('Hygiene Data'!E136))),'Data Summary'!DR142="Yes"),OFFSET('Hygiene Data'!$E$5,0,10*ROW('Hygiene Data'!E136)),NA())</f>
        <v>#N/A</v>
      </c>
      <c r="BD142" s="527" t="e">
        <f ca="1">+IF(AND(ISNUMBER(OFFSET('Hygiene Data'!$E$7,0,10*ROW('Hygiene Data'!E136))),'Data Summary'!DS142="Yes"),OFFSET('Hygiene Data'!$E$7,0,10*ROW('Hygiene Data'!E136)),NA())</f>
        <v>#N/A</v>
      </c>
      <c r="BE142" s="527" t="e">
        <f ca="1">+IF(AND(ISNUMBER(OFFSET('Hygiene Data'!$E$9,0,10*ROW('Hygiene Data'!E136))),'Data Summary'!DT142="Yes"),OFFSET('Hygiene Data'!$E$9,0,10*ROW('Hygiene Data'!E136)),NA())</f>
        <v>#N/A</v>
      </c>
      <c r="BF142" s="527" t="e">
        <f ca="1">+IF(AND(ISNUMBER(OFFSET('Hygiene Data'!$F$5,0,10*ROW('Hygiene Data'!F136))),'Data Summary'!DU142="Yes"),OFFSET('Hygiene Data'!$F$5,0,10*ROW('Hygiene Data'!F136)),NA())</f>
        <v>#N/A</v>
      </c>
      <c r="BG142" s="527" t="e">
        <f ca="1">+IF(AND(ISNUMBER(OFFSET('Hygiene Data'!$F$7,0,10*ROW('Hygiene Data'!F136))),'Data Summary'!DV142="Yes"),OFFSET('Hygiene Data'!$F$7,0,10*ROW('Hygiene Data'!F136)),NA())</f>
        <v>#N/A</v>
      </c>
      <c r="BH142" s="527" t="e">
        <f ca="1">+IF(AND(ISNUMBER(OFFSET('Hygiene Data'!$F$9,0,10*ROW('Hygiene Data'!F136))),'Data Summary'!DW142="Yes"),OFFSET('Hygiene Data'!$F$9,0,10*ROW('Hygiene Data'!F136)),NA())</f>
        <v>#N/A</v>
      </c>
      <c r="BI142" s="527" t="e">
        <f ca="1">+IF(AND(ISNUMBER(OFFSET('Hygiene Data'!$G$5,0,10*ROW('Hygiene Data'!G136))),'Data Summary'!DX142="Yes"),OFFSET('Hygiene Data'!$G$5,0,10*ROW('Hygiene Data'!G136)),NA())</f>
        <v>#N/A</v>
      </c>
      <c r="BJ142" s="527" t="e">
        <f ca="1">+IF(AND(ISNUMBER(OFFSET('Hygiene Data'!$G$7,0,10*ROW('Hygiene Data'!G136))),'Data Summary'!DY142="Yes"),OFFSET('Hygiene Data'!$G$7,0,10*ROW('Hygiene Data'!G136)),NA())</f>
        <v>#N/A</v>
      </c>
      <c r="BK142" s="527" t="e">
        <f ca="1">+IF(AND(ISNUMBER(OFFSET('Hygiene Data'!$G$9,0,10*ROW('Hygiene Data'!G136))),'Data Summary'!DZ142="Yes"),OFFSET('Hygiene Data'!$G$9,0,10*ROW('Hygiene Data'!G136)),NA())</f>
        <v>#N/A</v>
      </c>
      <c r="BL142" s="527" t="e">
        <f ca="1">+IF(AND(ISNUMBER(OFFSET('Hygiene Data'!$H$5,0,10*ROW('Hygiene Data'!H136))),'Data Summary'!EA142="Yes"),OFFSET('Hygiene Data'!$H$5,0,10*ROW('Hygiene Data'!H136)),NA())</f>
        <v>#N/A</v>
      </c>
      <c r="BM142" s="527" t="e">
        <f ca="1">+IF(AND(ISNUMBER(OFFSET('Hygiene Data'!$H$7,0,10*ROW('Hygiene Data'!H136))),'Data Summary'!EB142="Yes"),OFFSET('Hygiene Data'!$H$7,0,10*ROW('Hygiene Data'!H136)),NA())</f>
        <v>#N/A</v>
      </c>
      <c r="BN142" s="527" t="e">
        <f ca="1">+IF(AND(ISNUMBER(OFFSET('Hygiene Data'!$H$9,0,10*ROW('Hygiene Data'!H136))),'Data Summary'!EC142="Yes"),OFFSET('Hygiene Data'!$H$9,0,10*ROW('Hygiene Data'!H136)),NA())</f>
        <v>#N/A</v>
      </c>
      <c r="BO142" s="527" t="e">
        <f ca="1">+IF(AND(ISNUMBER(OFFSET('Hygiene Data'!$I$5,0,10*ROW('Hygiene Data'!I136))),'Data Summary'!ED142="Yes"),OFFSET('Hygiene Data'!$I$5,0,10*ROW('Hygiene Data'!I136)),NA())</f>
        <v>#N/A</v>
      </c>
      <c r="BP142" s="527" t="e">
        <f ca="1">+IF(AND(ISNUMBER(OFFSET('Hygiene Data'!$I$7,0,10*ROW('Hygiene Data'!I136))),'Data Summary'!EE142="Yes"),OFFSET('Hygiene Data'!$I$7,0,10*ROW('Hygiene Data'!I136)),NA())</f>
        <v>#N/A</v>
      </c>
      <c r="BQ142" s="527" t="e">
        <f ca="1">+IF(AND(ISNUMBER(OFFSET('Hygiene Data'!$I$9,0,10*ROW('Hygiene Data'!I136))),'Data Summary'!EF142="Yes"),OFFSET('Hygiene Data'!$I$9,0,10*ROW('Hygiene Data'!I136)),NA())</f>
        <v>#N/A</v>
      </c>
    </row>
    <row r="143" spans="1:69" x14ac:dyDescent="0.25">
      <c r="A143" s="523" t="e">
        <f ca="1">+RIGHT('Data Summary'!A143,LEN('Data Summary'!A143)-9)</f>
        <v>#VALUE!</v>
      </c>
      <c r="B143" s="497" t="str">
        <f ca="1">+IF(ISTEXT('Data Summary'!B143),'Data Summary'!B143,"")</f>
        <v/>
      </c>
      <c r="C143" s="524" t="e">
        <f ca="1">+VALUE('Data Summary'!C143)</f>
        <v>#VALUE!</v>
      </c>
      <c r="D143" s="525" t="e">
        <f ca="1">+IF(AND(ISNUMBER(OFFSET('Water Data'!$D$4,0,10*ROW('Water Data'!D137))),'Data Summary'!BS143="Yes"),100-OFFSET('Water Data'!$D$4,0,10*ROW('Water Data'!D137)),NA())</f>
        <v>#N/A</v>
      </c>
      <c r="E143" s="525" t="e">
        <f ca="1">+IF(AND(ISNUMBER(OFFSET('Water Data'!$D$6,0,10*ROW('Water Data'!D137))),'Data Summary'!BT143="Yes"),OFFSET('Water Data'!$D$6,0,10*ROW('Water Data'!D137)),NA())</f>
        <v>#N/A</v>
      </c>
      <c r="F143" s="525" t="e">
        <f ca="1">+IF(AND(ISNUMBER(OFFSET('Water Data'!$D$9,0,10*ROW('Water Data'!D137))),'Data Summary'!BU143="Yes"),OFFSET('Water Data'!$D$9,0,10*ROW('Water Data'!D137)),NA())</f>
        <v>#N/A</v>
      </c>
      <c r="G143" s="525" t="e">
        <f ca="1">+IF(AND(ISNUMBER(OFFSET('Water Data'!$E$4,0,10*ROW('Water Data'!E137))),'Data Summary'!BV143="Yes"),100-OFFSET('Water Data'!$E$4,0,10*ROW('Water Data'!E137)),NA())</f>
        <v>#N/A</v>
      </c>
      <c r="H143" s="525" t="e">
        <f ca="1">+IF(AND(ISNUMBER(OFFSET('Water Data'!$E$6,0,10*ROW('Water Data'!E137))),'Data Summary'!BW143="Yes"),OFFSET('Water Data'!$E$6,0,10*ROW('Water Data'!E137)),NA())</f>
        <v>#N/A</v>
      </c>
      <c r="I143" s="525" t="e">
        <f ca="1">+IF(AND(ISNUMBER(OFFSET('Water Data'!$E$9,0,10*ROW('Water Data'!E137))),'Data Summary'!BX143="Yes"),OFFSET('Water Data'!$E$9,0,10*ROW('Water Data'!E137)),NA())</f>
        <v>#N/A</v>
      </c>
      <c r="J143" s="525" t="e">
        <f ca="1">+IF(AND(ISNUMBER(OFFSET('Water Data'!$F$4,0,10*ROW('Water Data'!F137))),'Data Summary'!BY143="Yes"),100-OFFSET('Water Data'!$F$4,0,10*ROW('Water Data'!F137)),NA())</f>
        <v>#N/A</v>
      </c>
      <c r="K143" s="525" t="e">
        <f ca="1">+IF(AND(ISNUMBER(OFFSET('Water Data'!$F$6,0,10*ROW('Water Data'!F137))),'Data Summary'!BZ143="Yes"),OFFSET('Water Data'!$F$6,0,10*ROW('Water Data'!F137)),NA())</f>
        <v>#N/A</v>
      </c>
      <c r="L143" s="525" t="e">
        <f ca="1">+IF(AND(ISNUMBER(OFFSET('Water Data'!$F$9,0,10*ROW('Water Data'!F137))),'Data Summary'!CA143="Yes"),OFFSET('Water Data'!$F$9,0,10*ROW('Water Data'!F137)),NA())</f>
        <v>#N/A</v>
      </c>
      <c r="M143" s="525" t="e">
        <f ca="1">+IF(AND(ISNUMBER(OFFSET('Water Data'!$G$4,0,10*ROW('Water Data'!G137))),'Data Summary'!CB143="Yes"),100-OFFSET('Water Data'!$G$4,0,10*ROW('Water Data'!G137)),NA())</f>
        <v>#N/A</v>
      </c>
      <c r="N143" s="525" t="e">
        <f ca="1">+IF(AND(ISNUMBER(OFFSET('Water Data'!$G$6,0,10*ROW('Water Data'!G137))),'Data Summary'!CC143="Yes"),OFFSET('Water Data'!$G$6,0,10*ROW('Water Data'!G137)),NA())</f>
        <v>#N/A</v>
      </c>
      <c r="O143" s="525" t="e">
        <f ca="1">+IF(AND(ISNUMBER(OFFSET('Water Data'!$G$9,0,10*ROW('Water Data'!G137))),'Data Summary'!CD143="Yes"),OFFSET('Water Data'!$G$9,0,10*ROW('Water Data'!G137)),NA())</f>
        <v>#N/A</v>
      </c>
      <c r="P143" s="525" t="e">
        <f ca="1">+IF(AND(ISNUMBER(OFFSET('Water Data'!$H$4,0,10*ROW('Water Data'!H137))),'Data Summary'!CE143="Yes"),100-OFFSET('Water Data'!$H$4,0,10*ROW('Water Data'!H137)),NA())</f>
        <v>#N/A</v>
      </c>
      <c r="Q143" s="525" t="e">
        <f ca="1">+IF(AND(ISNUMBER(OFFSET('Water Data'!$H$6,0,10*ROW('Water Data'!H137))),'Data Summary'!CF143="Yes"),OFFSET('Water Data'!$H$6,0,10*ROW('Water Data'!H137)),NA())</f>
        <v>#N/A</v>
      </c>
      <c r="R143" s="525" t="e">
        <f ca="1">+IF(AND(ISNUMBER(OFFSET('Water Data'!$H$9,0,10*ROW('Water Data'!H137))),'Data Summary'!CG143="Yes"),OFFSET('Water Data'!$H$9,0,10*ROW('Water Data'!H137)),NA())</f>
        <v>#N/A</v>
      </c>
      <c r="S143" s="525" t="e">
        <f ca="1">+IF(AND(ISNUMBER(OFFSET('Water Data'!$I$4,0,10*ROW('Water Data'!I137))),'Data Summary'!CH143="Yes"),100-OFFSET('Water Data'!$I$4,0,10*ROW('Water Data'!I137)),NA())</f>
        <v>#N/A</v>
      </c>
      <c r="T143" s="525" t="e">
        <f ca="1">+IF(AND(ISNUMBER(OFFSET('Water Data'!$I$6,0,10*ROW('Water Data'!I137))),'Data Summary'!CI143="Yes"),OFFSET('Water Data'!$I$6,0,10*ROW('Water Data'!I137)),NA())</f>
        <v>#N/A</v>
      </c>
      <c r="U143" s="525" t="e">
        <f ca="1">+IF(AND(ISNUMBER(OFFSET('Water Data'!$I$9,0,10*ROW('Water Data'!I137))),'Data Summary'!CJ143="Yes"),OFFSET('Water Data'!$I$9,0,10*ROW('Water Data'!I137)),NA())</f>
        <v>#N/A</v>
      </c>
      <c r="V143" s="526" t="e">
        <f ca="1">+IF(AND(ISNUMBER(OFFSET('Sanitation Data'!$D$4,0,10*ROW('Sanitation Data'!D137))),'Data Summary'!CK143="Yes"),100-OFFSET('Sanitation Data'!$D$4,0,10*ROW('Sanitation Data'!D137)),NA())</f>
        <v>#N/A</v>
      </c>
      <c r="W143" s="526" t="e">
        <f ca="1">+IF(AND(ISNUMBER(OFFSET('Sanitation Data'!$D$6,0,10*ROW('Sanitation Data'!D137))),'Data Summary'!CL143="Yes"),OFFSET('Sanitation Data'!$D$6,0,10*ROW('Sanitation Data'!D137)),NA())</f>
        <v>#N/A</v>
      </c>
      <c r="X143" s="526" t="e">
        <f ca="1">+IF(AND(ISNUMBER(OFFSET('Sanitation Data'!$D$10,0,10*ROW('Sanitation Data'!D137))),'Data Summary'!CM143="Yes"),OFFSET('Sanitation Data'!$D$10,0,10*ROW('Sanitation Data'!D137)),NA())</f>
        <v>#N/A</v>
      </c>
      <c r="Y143" s="526" t="e">
        <f ca="1">+IF(AND(ISNUMBER(OFFSET('Sanitation Data'!$D$11,0,10*ROW('Sanitation Data'!D137))),'Data Summary'!CN143="Yes"),OFFSET('Sanitation Data'!$D$11,0,10*ROW('Sanitation Data'!D137)),NA())</f>
        <v>#N/A</v>
      </c>
      <c r="Z143" s="526" t="e">
        <f ca="1">+IF(AND(ISNUMBER(OFFSET('Sanitation Data'!$D$12,0,10*ROW('Sanitation Data'!D137))),'Data Summary'!CO143="Yes"),OFFSET('Sanitation Data'!$D$12,0,10*ROW('Sanitation Data'!D137)),NA())</f>
        <v>#N/A</v>
      </c>
      <c r="AA143" s="526" t="e">
        <f ca="1">+IF(AND(ISNUMBER(OFFSET('Sanitation Data'!$E$4,0,10*ROW('Sanitation Data'!E137))),'Data Summary'!CP143="Yes"),100-OFFSET('Sanitation Data'!$E$4,0,10*ROW('Sanitation Data'!E137)),NA())</f>
        <v>#N/A</v>
      </c>
      <c r="AB143" s="526" t="e">
        <f ca="1">+IF(AND(ISNUMBER(OFFSET('Sanitation Data'!$E$6,0,10*ROW('Sanitation Data'!E137))),'Data Summary'!CQ143="Yes"),OFFSET('Sanitation Data'!$E$6,0,10*ROW('Sanitation Data'!E137)),NA())</f>
        <v>#N/A</v>
      </c>
      <c r="AC143" s="526" t="e">
        <f ca="1">+IF(AND(ISNUMBER(OFFSET('Sanitation Data'!$E$10,0,10*ROW('Sanitation Data'!E137))),'Data Summary'!CR143="Yes"),OFFSET('Sanitation Data'!$E$10,0,10*ROW('Sanitation Data'!E137)),NA())</f>
        <v>#N/A</v>
      </c>
      <c r="AD143" s="526" t="e">
        <f ca="1">+IF(AND(ISNUMBER(OFFSET('Sanitation Data'!$E$11,0,10*ROW('Sanitation Data'!E137))),'Data Summary'!CS143="Yes"),OFFSET('Sanitation Data'!$E$11,0,10*ROW('Sanitation Data'!E137)),NA())</f>
        <v>#N/A</v>
      </c>
      <c r="AE143" s="526" t="e">
        <f ca="1">+IF(AND(ISNUMBER(OFFSET('Sanitation Data'!$E$12,0,10*ROW('Sanitation Data'!E137))),'Data Summary'!CT143="Yes"),OFFSET('Sanitation Data'!$E$12,0,10*ROW('Sanitation Data'!E137)),NA())</f>
        <v>#N/A</v>
      </c>
      <c r="AF143" s="526" t="e">
        <f ca="1">+IF(AND(ISNUMBER(OFFSET('Sanitation Data'!$F$4,0,10*ROW('Sanitation Data'!F137))),'Data Summary'!CU143="Yes"),100-OFFSET('Sanitation Data'!$F$4,0,10*ROW('Sanitation Data'!F137)),NA())</f>
        <v>#N/A</v>
      </c>
      <c r="AG143" s="526" t="e">
        <f ca="1">+IF(AND(ISNUMBER(OFFSET('Sanitation Data'!$F$6,0,10*ROW('Sanitation Data'!F137))),'Data Summary'!CV143="Yes"),OFFSET('Sanitation Data'!$F$6,0,10*ROW('Sanitation Data'!F137)),NA())</f>
        <v>#N/A</v>
      </c>
      <c r="AH143" s="526" t="e">
        <f ca="1">+IF(AND(ISNUMBER(OFFSET('Sanitation Data'!$F$10,0,10*ROW('Sanitation Data'!F137))),'Data Summary'!CW143="Yes"),OFFSET('Sanitation Data'!$F$10,0,10*ROW('Sanitation Data'!F137)),NA())</f>
        <v>#N/A</v>
      </c>
      <c r="AI143" s="526" t="e">
        <f ca="1">+IF(AND(ISNUMBER(OFFSET('Sanitation Data'!$F$11,0,10*ROW('Sanitation Data'!F137))),'Data Summary'!CX143="Yes"),OFFSET('Sanitation Data'!$F$11,0,10*ROW('Sanitation Data'!F137)),NA())</f>
        <v>#N/A</v>
      </c>
      <c r="AJ143" s="526" t="e">
        <f ca="1">+IF(AND(ISNUMBER(OFFSET('Sanitation Data'!$F$12,0,10*ROW('Sanitation Data'!F137))),'Data Summary'!CY143="Yes"),OFFSET('Sanitation Data'!$F$12,0,10*ROW('Sanitation Data'!F137)),NA())</f>
        <v>#N/A</v>
      </c>
      <c r="AK143" s="526" t="e">
        <f ca="1">+IF(AND(ISNUMBER(OFFSET('Sanitation Data'!$G$4,0,10*ROW('Sanitation Data'!G137))),'Data Summary'!CZ143="Yes"),100-OFFSET('Sanitation Data'!$G$4,0,10*ROW('Sanitation Data'!G137)),NA())</f>
        <v>#N/A</v>
      </c>
      <c r="AL143" s="526" t="e">
        <f ca="1">+IF(AND(ISNUMBER(OFFSET('Sanitation Data'!$G$6,0,10*ROW('Sanitation Data'!G137))),'Data Summary'!DA143="Yes"),OFFSET('Sanitation Data'!$G$6,0,10*ROW('Sanitation Data'!G137)),NA())</f>
        <v>#N/A</v>
      </c>
      <c r="AM143" s="526" t="e">
        <f ca="1">+IF(AND(ISNUMBER(OFFSET('Sanitation Data'!$G$10,0,10*ROW('Sanitation Data'!G137))),'Data Summary'!DB143="Yes"),OFFSET('Sanitation Data'!$G$10,0,10*ROW('Sanitation Data'!G137)),NA())</f>
        <v>#N/A</v>
      </c>
      <c r="AN143" s="526" t="e">
        <f ca="1">+IF(AND(ISNUMBER(OFFSET('Sanitation Data'!$G$11,0,10*ROW('Sanitation Data'!G137))),'Data Summary'!DC143="Yes"),OFFSET('Sanitation Data'!$G$11,0,10*ROW('Sanitation Data'!G137)),NA())</f>
        <v>#N/A</v>
      </c>
      <c r="AO143" s="526" t="e">
        <f ca="1">+IF(AND(ISNUMBER(OFFSET('Sanitation Data'!$G$12,0,10*ROW('Sanitation Data'!G137))),'Data Summary'!DD143="Yes"),OFFSET('Sanitation Data'!$G$12,0,10*ROW('Sanitation Data'!G137)),NA())</f>
        <v>#N/A</v>
      </c>
      <c r="AP143" s="526" t="e">
        <f ca="1">+IF(AND(ISNUMBER(OFFSET('Sanitation Data'!$H$4,0,10*ROW('Sanitation Data'!H137))),'Data Summary'!DE143="Yes"),100-OFFSET('Sanitation Data'!$H$4,0,10*ROW('Sanitation Data'!H137)),NA())</f>
        <v>#N/A</v>
      </c>
      <c r="AQ143" s="526" t="e">
        <f ca="1">+IF(AND(ISNUMBER(OFFSET('Sanitation Data'!$H$6,0,10*ROW('Sanitation Data'!H137))),'Data Summary'!DF143="Yes"),OFFSET('Sanitation Data'!$H$6,0,10*ROW('Sanitation Data'!H137)),NA())</f>
        <v>#N/A</v>
      </c>
      <c r="AR143" s="526" t="e">
        <f ca="1">+IF(AND(ISNUMBER(OFFSET('Sanitation Data'!$H$10,0,10*ROW('Sanitation Data'!H137))),'Data Summary'!DG143="Yes"),OFFSET('Sanitation Data'!$H$10,0,10*ROW('Sanitation Data'!H137)),NA())</f>
        <v>#N/A</v>
      </c>
      <c r="AS143" s="526" t="e">
        <f ca="1">+IF(AND(ISNUMBER(OFFSET('Sanitation Data'!$H$11,0,10*ROW('Sanitation Data'!H137))),'Data Summary'!DH143="Yes"),OFFSET('Sanitation Data'!$H$11,0,10*ROW('Sanitation Data'!H137)),NA())</f>
        <v>#N/A</v>
      </c>
      <c r="AT143" s="526" t="e">
        <f ca="1">+IF(AND(ISNUMBER(OFFSET('Sanitation Data'!$H$12,0,10*ROW('Sanitation Data'!H137))),'Data Summary'!DI143="Yes"),OFFSET('Sanitation Data'!$H$12,0,10*ROW('Sanitation Data'!H137)),NA())</f>
        <v>#N/A</v>
      </c>
      <c r="AU143" s="526" t="e">
        <f ca="1">+IF(AND(ISNUMBER(OFFSET('Sanitation Data'!$I$4,0,10*ROW('Sanitation Data'!I137))),'Data Summary'!DJ143="Yes"),100-OFFSET('Sanitation Data'!$I$4,0,10*ROW('Sanitation Data'!I137)),NA())</f>
        <v>#N/A</v>
      </c>
      <c r="AV143" s="526" t="e">
        <f ca="1">+IF(AND(ISNUMBER(OFFSET('Sanitation Data'!$I$6,0,10*ROW('Sanitation Data'!I137))),'Data Summary'!DK143="Yes"),OFFSET('Sanitation Data'!$I$6,0,10*ROW('Sanitation Data'!I137)),NA())</f>
        <v>#N/A</v>
      </c>
      <c r="AW143" s="526" t="e">
        <f ca="1">+IF(AND(ISNUMBER(OFFSET('Sanitation Data'!$I$10,0,10*ROW('Sanitation Data'!I137))),'Data Summary'!DL143="Yes"),OFFSET('Sanitation Data'!$I$10,0,10*ROW('Sanitation Data'!I137)),NA())</f>
        <v>#N/A</v>
      </c>
      <c r="AX143" s="526" t="e">
        <f ca="1">+IF(AND(ISNUMBER(OFFSET('Sanitation Data'!$I$11,0,10*ROW('Sanitation Data'!I137))),'Data Summary'!DM143="Yes"),OFFSET('Sanitation Data'!$I$11,0,10*ROW('Sanitation Data'!I137)),NA())</f>
        <v>#N/A</v>
      </c>
      <c r="AY143" s="526" t="e">
        <f ca="1">+IF(AND(ISNUMBER(OFFSET('Sanitation Data'!$I$12,0,10*ROW('Sanitation Data'!I137))),'Data Summary'!DN143="Yes"),OFFSET('Sanitation Data'!$I$12,0,10*ROW('Sanitation Data'!I137)),NA())</f>
        <v>#N/A</v>
      </c>
      <c r="AZ143" s="527" t="e">
        <f ca="1">+IF(AND(ISNUMBER(OFFSET('Hygiene Data'!$D$5,0,10*ROW('Hygiene Data'!D137))),'Data Summary'!DO143="Yes"),OFFSET('Hygiene Data'!$D$5,0,10*ROW('Hygiene Data'!D137)),NA())</f>
        <v>#N/A</v>
      </c>
      <c r="BA143" s="527" t="e">
        <f ca="1">+IF(AND(ISNUMBER(OFFSET('Hygiene Data'!$D$7,0,10*ROW('Hygiene Data'!D137))),'Data Summary'!DP143="Yes"),OFFSET('Hygiene Data'!$D$7,0,10*ROW('Hygiene Data'!D137)),NA())</f>
        <v>#N/A</v>
      </c>
      <c r="BB143" s="527" t="e">
        <f ca="1">+IF(AND(ISNUMBER(OFFSET('Hygiene Data'!$D$9,0,10*ROW('Hygiene Data'!D137))),'Data Summary'!DQ143="Yes"),OFFSET('Hygiene Data'!$D$9,0,10*ROW('Hygiene Data'!D137)),NA())</f>
        <v>#N/A</v>
      </c>
      <c r="BC143" s="527" t="e">
        <f ca="1">+IF(AND(ISNUMBER(OFFSET('Hygiene Data'!$E$5,0,10*ROW('Hygiene Data'!E137))),'Data Summary'!DR143="Yes"),OFFSET('Hygiene Data'!$E$5,0,10*ROW('Hygiene Data'!E137)),NA())</f>
        <v>#N/A</v>
      </c>
      <c r="BD143" s="527" t="e">
        <f ca="1">+IF(AND(ISNUMBER(OFFSET('Hygiene Data'!$E$7,0,10*ROW('Hygiene Data'!E137))),'Data Summary'!DS143="Yes"),OFFSET('Hygiene Data'!$E$7,0,10*ROW('Hygiene Data'!E137)),NA())</f>
        <v>#N/A</v>
      </c>
      <c r="BE143" s="527" t="e">
        <f ca="1">+IF(AND(ISNUMBER(OFFSET('Hygiene Data'!$E$9,0,10*ROW('Hygiene Data'!E137))),'Data Summary'!DT143="Yes"),OFFSET('Hygiene Data'!$E$9,0,10*ROW('Hygiene Data'!E137)),NA())</f>
        <v>#N/A</v>
      </c>
      <c r="BF143" s="527" t="e">
        <f ca="1">+IF(AND(ISNUMBER(OFFSET('Hygiene Data'!$F$5,0,10*ROW('Hygiene Data'!F137))),'Data Summary'!DU143="Yes"),OFFSET('Hygiene Data'!$F$5,0,10*ROW('Hygiene Data'!F137)),NA())</f>
        <v>#N/A</v>
      </c>
      <c r="BG143" s="527" t="e">
        <f ca="1">+IF(AND(ISNUMBER(OFFSET('Hygiene Data'!$F$7,0,10*ROW('Hygiene Data'!F137))),'Data Summary'!DV143="Yes"),OFFSET('Hygiene Data'!$F$7,0,10*ROW('Hygiene Data'!F137)),NA())</f>
        <v>#N/A</v>
      </c>
      <c r="BH143" s="527" t="e">
        <f ca="1">+IF(AND(ISNUMBER(OFFSET('Hygiene Data'!$F$9,0,10*ROW('Hygiene Data'!F137))),'Data Summary'!DW143="Yes"),OFFSET('Hygiene Data'!$F$9,0,10*ROW('Hygiene Data'!F137)),NA())</f>
        <v>#N/A</v>
      </c>
      <c r="BI143" s="527" t="e">
        <f ca="1">+IF(AND(ISNUMBER(OFFSET('Hygiene Data'!$G$5,0,10*ROW('Hygiene Data'!G137))),'Data Summary'!DX143="Yes"),OFFSET('Hygiene Data'!$G$5,0,10*ROW('Hygiene Data'!G137)),NA())</f>
        <v>#N/A</v>
      </c>
      <c r="BJ143" s="527" t="e">
        <f ca="1">+IF(AND(ISNUMBER(OFFSET('Hygiene Data'!$G$7,0,10*ROW('Hygiene Data'!G137))),'Data Summary'!DY143="Yes"),OFFSET('Hygiene Data'!$G$7,0,10*ROW('Hygiene Data'!G137)),NA())</f>
        <v>#N/A</v>
      </c>
      <c r="BK143" s="527" t="e">
        <f ca="1">+IF(AND(ISNUMBER(OFFSET('Hygiene Data'!$G$9,0,10*ROW('Hygiene Data'!G137))),'Data Summary'!DZ143="Yes"),OFFSET('Hygiene Data'!$G$9,0,10*ROW('Hygiene Data'!G137)),NA())</f>
        <v>#N/A</v>
      </c>
      <c r="BL143" s="527" t="e">
        <f ca="1">+IF(AND(ISNUMBER(OFFSET('Hygiene Data'!$H$5,0,10*ROW('Hygiene Data'!H137))),'Data Summary'!EA143="Yes"),OFFSET('Hygiene Data'!$H$5,0,10*ROW('Hygiene Data'!H137)),NA())</f>
        <v>#N/A</v>
      </c>
      <c r="BM143" s="527" t="e">
        <f ca="1">+IF(AND(ISNUMBER(OFFSET('Hygiene Data'!$H$7,0,10*ROW('Hygiene Data'!H137))),'Data Summary'!EB143="Yes"),OFFSET('Hygiene Data'!$H$7,0,10*ROW('Hygiene Data'!H137)),NA())</f>
        <v>#N/A</v>
      </c>
      <c r="BN143" s="527" t="e">
        <f ca="1">+IF(AND(ISNUMBER(OFFSET('Hygiene Data'!$H$9,0,10*ROW('Hygiene Data'!H137))),'Data Summary'!EC143="Yes"),OFFSET('Hygiene Data'!$H$9,0,10*ROW('Hygiene Data'!H137)),NA())</f>
        <v>#N/A</v>
      </c>
      <c r="BO143" s="527" t="e">
        <f ca="1">+IF(AND(ISNUMBER(OFFSET('Hygiene Data'!$I$5,0,10*ROW('Hygiene Data'!I137))),'Data Summary'!ED143="Yes"),OFFSET('Hygiene Data'!$I$5,0,10*ROW('Hygiene Data'!I137)),NA())</f>
        <v>#N/A</v>
      </c>
      <c r="BP143" s="527" t="e">
        <f ca="1">+IF(AND(ISNUMBER(OFFSET('Hygiene Data'!$I$7,0,10*ROW('Hygiene Data'!I137))),'Data Summary'!EE143="Yes"),OFFSET('Hygiene Data'!$I$7,0,10*ROW('Hygiene Data'!I137)),NA())</f>
        <v>#N/A</v>
      </c>
      <c r="BQ143" s="527" t="e">
        <f ca="1">+IF(AND(ISNUMBER(OFFSET('Hygiene Data'!$I$9,0,10*ROW('Hygiene Data'!I137))),'Data Summary'!EF143="Yes"),OFFSET('Hygiene Data'!$I$9,0,10*ROW('Hygiene Data'!I137)),NA())</f>
        <v>#N/A</v>
      </c>
    </row>
    <row r="144" spans="1:69" x14ac:dyDescent="0.25">
      <c r="A144" s="523" t="e">
        <f ca="1">+RIGHT('Data Summary'!A144,LEN('Data Summary'!A144)-9)</f>
        <v>#VALUE!</v>
      </c>
      <c r="B144" s="497" t="str">
        <f ca="1">+IF(ISTEXT('Data Summary'!B144),'Data Summary'!B144,"")</f>
        <v/>
      </c>
      <c r="C144" s="524" t="e">
        <f ca="1">+VALUE('Data Summary'!C144)</f>
        <v>#VALUE!</v>
      </c>
      <c r="D144" s="525" t="e">
        <f ca="1">+IF(AND(ISNUMBER(OFFSET('Water Data'!$D$4,0,10*ROW('Water Data'!D138))),'Data Summary'!BS144="Yes"),100-OFFSET('Water Data'!$D$4,0,10*ROW('Water Data'!D138)),NA())</f>
        <v>#N/A</v>
      </c>
      <c r="E144" s="525" t="e">
        <f ca="1">+IF(AND(ISNUMBER(OFFSET('Water Data'!$D$6,0,10*ROW('Water Data'!D138))),'Data Summary'!BT144="Yes"),OFFSET('Water Data'!$D$6,0,10*ROW('Water Data'!D138)),NA())</f>
        <v>#N/A</v>
      </c>
      <c r="F144" s="525" t="e">
        <f ca="1">+IF(AND(ISNUMBER(OFFSET('Water Data'!$D$9,0,10*ROW('Water Data'!D138))),'Data Summary'!BU144="Yes"),OFFSET('Water Data'!$D$9,0,10*ROW('Water Data'!D138)),NA())</f>
        <v>#N/A</v>
      </c>
      <c r="G144" s="525" t="e">
        <f ca="1">+IF(AND(ISNUMBER(OFFSET('Water Data'!$E$4,0,10*ROW('Water Data'!E138))),'Data Summary'!BV144="Yes"),100-OFFSET('Water Data'!$E$4,0,10*ROW('Water Data'!E138)),NA())</f>
        <v>#N/A</v>
      </c>
      <c r="H144" s="525" t="e">
        <f ca="1">+IF(AND(ISNUMBER(OFFSET('Water Data'!$E$6,0,10*ROW('Water Data'!E138))),'Data Summary'!BW144="Yes"),OFFSET('Water Data'!$E$6,0,10*ROW('Water Data'!E138)),NA())</f>
        <v>#N/A</v>
      </c>
      <c r="I144" s="525" t="e">
        <f ca="1">+IF(AND(ISNUMBER(OFFSET('Water Data'!$E$9,0,10*ROW('Water Data'!E138))),'Data Summary'!BX144="Yes"),OFFSET('Water Data'!$E$9,0,10*ROW('Water Data'!E138)),NA())</f>
        <v>#N/A</v>
      </c>
      <c r="J144" s="525" t="e">
        <f ca="1">+IF(AND(ISNUMBER(OFFSET('Water Data'!$F$4,0,10*ROW('Water Data'!F138))),'Data Summary'!BY144="Yes"),100-OFFSET('Water Data'!$F$4,0,10*ROW('Water Data'!F138)),NA())</f>
        <v>#N/A</v>
      </c>
      <c r="K144" s="525" t="e">
        <f ca="1">+IF(AND(ISNUMBER(OFFSET('Water Data'!$F$6,0,10*ROW('Water Data'!F138))),'Data Summary'!BZ144="Yes"),OFFSET('Water Data'!$F$6,0,10*ROW('Water Data'!F138)),NA())</f>
        <v>#N/A</v>
      </c>
      <c r="L144" s="525" t="e">
        <f ca="1">+IF(AND(ISNUMBER(OFFSET('Water Data'!$F$9,0,10*ROW('Water Data'!F138))),'Data Summary'!CA144="Yes"),OFFSET('Water Data'!$F$9,0,10*ROW('Water Data'!F138)),NA())</f>
        <v>#N/A</v>
      </c>
      <c r="M144" s="525" t="e">
        <f ca="1">+IF(AND(ISNUMBER(OFFSET('Water Data'!$G$4,0,10*ROW('Water Data'!G138))),'Data Summary'!CB144="Yes"),100-OFFSET('Water Data'!$G$4,0,10*ROW('Water Data'!G138)),NA())</f>
        <v>#N/A</v>
      </c>
      <c r="N144" s="525" t="e">
        <f ca="1">+IF(AND(ISNUMBER(OFFSET('Water Data'!$G$6,0,10*ROW('Water Data'!G138))),'Data Summary'!CC144="Yes"),OFFSET('Water Data'!$G$6,0,10*ROW('Water Data'!G138)),NA())</f>
        <v>#N/A</v>
      </c>
      <c r="O144" s="525" t="e">
        <f ca="1">+IF(AND(ISNUMBER(OFFSET('Water Data'!$G$9,0,10*ROW('Water Data'!G138))),'Data Summary'!CD144="Yes"),OFFSET('Water Data'!$G$9,0,10*ROW('Water Data'!G138)),NA())</f>
        <v>#N/A</v>
      </c>
      <c r="P144" s="525" t="e">
        <f ca="1">+IF(AND(ISNUMBER(OFFSET('Water Data'!$H$4,0,10*ROW('Water Data'!H138))),'Data Summary'!CE144="Yes"),100-OFFSET('Water Data'!$H$4,0,10*ROW('Water Data'!H138)),NA())</f>
        <v>#N/A</v>
      </c>
      <c r="Q144" s="525" t="e">
        <f ca="1">+IF(AND(ISNUMBER(OFFSET('Water Data'!$H$6,0,10*ROW('Water Data'!H138))),'Data Summary'!CF144="Yes"),OFFSET('Water Data'!$H$6,0,10*ROW('Water Data'!H138)),NA())</f>
        <v>#N/A</v>
      </c>
      <c r="R144" s="525" t="e">
        <f ca="1">+IF(AND(ISNUMBER(OFFSET('Water Data'!$H$9,0,10*ROW('Water Data'!H138))),'Data Summary'!CG144="Yes"),OFFSET('Water Data'!$H$9,0,10*ROW('Water Data'!H138)),NA())</f>
        <v>#N/A</v>
      </c>
      <c r="S144" s="525" t="e">
        <f ca="1">+IF(AND(ISNUMBER(OFFSET('Water Data'!$I$4,0,10*ROW('Water Data'!I138))),'Data Summary'!CH144="Yes"),100-OFFSET('Water Data'!$I$4,0,10*ROW('Water Data'!I138)),NA())</f>
        <v>#N/A</v>
      </c>
      <c r="T144" s="525" t="e">
        <f ca="1">+IF(AND(ISNUMBER(OFFSET('Water Data'!$I$6,0,10*ROW('Water Data'!I138))),'Data Summary'!CI144="Yes"),OFFSET('Water Data'!$I$6,0,10*ROW('Water Data'!I138)),NA())</f>
        <v>#N/A</v>
      </c>
      <c r="U144" s="525" t="e">
        <f ca="1">+IF(AND(ISNUMBER(OFFSET('Water Data'!$I$9,0,10*ROW('Water Data'!I138))),'Data Summary'!CJ144="Yes"),OFFSET('Water Data'!$I$9,0,10*ROW('Water Data'!I138)),NA())</f>
        <v>#N/A</v>
      </c>
      <c r="V144" s="526" t="e">
        <f ca="1">+IF(AND(ISNUMBER(OFFSET('Sanitation Data'!$D$4,0,10*ROW('Sanitation Data'!D138))),'Data Summary'!CK144="Yes"),100-OFFSET('Sanitation Data'!$D$4,0,10*ROW('Sanitation Data'!D138)),NA())</f>
        <v>#N/A</v>
      </c>
      <c r="W144" s="526" t="e">
        <f ca="1">+IF(AND(ISNUMBER(OFFSET('Sanitation Data'!$D$6,0,10*ROW('Sanitation Data'!D138))),'Data Summary'!CL144="Yes"),OFFSET('Sanitation Data'!$D$6,0,10*ROW('Sanitation Data'!D138)),NA())</f>
        <v>#N/A</v>
      </c>
      <c r="X144" s="526" t="e">
        <f ca="1">+IF(AND(ISNUMBER(OFFSET('Sanitation Data'!$D$10,0,10*ROW('Sanitation Data'!D138))),'Data Summary'!CM144="Yes"),OFFSET('Sanitation Data'!$D$10,0,10*ROW('Sanitation Data'!D138)),NA())</f>
        <v>#N/A</v>
      </c>
      <c r="Y144" s="526" t="e">
        <f ca="1">+IF(AND(ISNUMBER(OFFSET('Sanitation Data'!$D$11,0,10*ROW('Sanitation Data'!D138))),'Data Summary'!CN144="Yes"),OFFSET('Sanitation Data'!$D$11,0,10*ROW('Sanitation Data'!D138)),NA())</f>
        <v>#N/A</v>
      </c>
      <c r="Z144" s="526" t="e">
        <f ca="1">+IF(AND(ISNUMBER(OFFSET('Sanitation Data'!$D$12,0,10*ROW('Sanitation Data'!D138))),'Data Summary'!CO144="Yes"),OFFSET('Sanitation Data'!$D$12,0,10*ROW('Sanitation Data'!D138)),NA())</f>
        <v>#N/A</v>
      </c>
      <c r="AA144" s="526" t="e">
        <f ca="1">+IF(AND(ISNUMBER(OFFSET('Sanitation Data'!$E$4,0,10*ROW('Sanitation Data'!E138))),'Data Summary'!CP144="Yes"),100-OFFSET('Sanitation Data'!$E$4,0,10*ROW('Sanitation Data'!E138)),NA())</f>
        <v>#N/A</v>
      </c>
      <c r="AB144" s="526" t="e">
        <f ca="1">+IF(AND(ISNUMBER(OFFSET('Sanitation Data'!$E$6,0,10*ROW('Sanitation Data'!E138))),'Data Summary'!CQ144="Yes"),OFFSET('Sanitation Data'!$E$6,0,10*ROW('Sanitation Data'!E138)),NA())</f>
        <v>#N/A</v>
      </c>
      <c r="AC144" s="526" t="e">
        <f ca="1">+IF(AND(ISNUMBER(OFFSET('Sanitation Data'!$E$10,0,10*ROW('Sanitation Data'!E138))),'Data Summary'!CR144="Yes"),OFFSET('Sanitation Data'!$E$10,0,10*ROW('Sanitation Data'!E138)),NA())</f>
        <v>#N/A</v>
      </c>
      <c r="AD144" s="526" t="e">
        <f ca="1">+IF(AND(ISNUMBER(OFFSET('Sanitation Data'!$E$11,0,10*ROW('Sanitation Data'!E138))),'Data Summary'!CS144="Yes"),OFFSET('Sanitation Data'!$E$11,0,10*ROW('Sanitation Data'!E138)),NA())</f>
        <v>#N/A</v>
      </c>
      <c r="AE144" s="526" t="e">
        <f ca="1">+IF(AND(ISNUMBER(OFFSET('Sanitation Data'!$E$12,0,10*ROW('Sanitation Data'!E138))),'Data Summary'!CT144="Yes"),OFFSET('Sanitation Data'!$E$12,0,10*ROW('Sanitation Data'!E138)),NA())</f>
        <v>#N/A</v>
      </c>
      <c r="AF144" s="526" t="e">
        <f ca="1">+IF(AND(ISNUMBER(OFFSET('Sanitation Data'!$F$4,0,10*ROW('Sanitation Data'!F138))),'Data Summary'!CU144="Yes"),100-OFFSET('Sanitation Data'!$F$4,0,10*ROW('Sanitation Data'!F138)),NA())</f>
        <v>#N/A</v>
      </c>
      <c r="AG144" s="526" t="e">
        <f ca="1">+IF(AND(ISNUMBER(OFFSET('Sanitation Data'!$F$6,0,10*ROW('Sanitation Data'!F138))),'Data Summary'!CV144="Yes"),OFFSET('Sanitation Data'!$F$6,0,10*ROW('Sanitation Data'!F138)),NA())</f>
        <v>#N/A</v>
      </c>
      <c r="AH144" s="526" t="e">
        <f ca="1">+IF(AND(ISNUMBER(OFFSET('Sanitation Data'!$F$10,0,10*ROW('Sanitation Data'!F138))),'Data Summary'!CW144="Yes"),OFFSET('Sanitation Data'!$F$10,0,10*ROW('Sanitation Data'!F138)),NA())</f>
        <v>#N/A</v>
      </c>
      <c r="AI144" s="526" t="e">
        <f ca="1">+IF(AND(ISNUMBER(OFFSET('Sanitation Data'!$F$11,0,10*ROW('Sanitation Data'!F138))),'Data Summary'!CX144="Yes"),OFFSET('Sanitation Data'!$F$11,0,10*ROW('Sanitation Data'!F138)),NA())</f>
        <v>#N/A</v>
      </c>
      <c r="AJ144" s="526" t="e">
        <f ca="1">+IF(AND(ISNUMBER(OFFSET('Sanitation Data'!$F$12,0,10*ROW('Sanitation Data'!F138))),'Data Summary'!CY144="Yes"),OFFSET('Sanitation Data'!$F$12,0,10*ROW('Sanitation Data'!F138)),NA())</f>
        <v>#N/A</v>
      </c>
      <c r="AK144" s="526" t="e">
        <f ca="1">+IF(AND(ISNUMBER(OFFSET('Sanitation Data'!$G$4,0,10*ROW('Sanitation Data'!G138))),'Data Summary'!CZ144="Yes"),100-OFFSET('Sanitation Data'!$G$4,0,10*ROW('Sanitation Data'!G138)),NA())</f>
        <v>#N/A</v>
      </c>
      <c r="AL144" s="526" t="e">
        <f ca="1">+IF(AND(ISNUMBER(OFFSET('Sanitation Data'!$G$6,0,10*ROW('Sanitation Data'!G138))),'Data Summary'!DA144="Yes"),OFFSET('Sanitation Data'!$G$6,0,10*ROW('Sanitation Data'!G138)),NA())</f>
        <v>#N/A</v>
      </c>
      <c r="AM144" s="526" t="e">
        <f ca="1">+IF(AND(ISNUMBER(OFFSET('Sanitation Data'!$G$10,0,10*ROW('Sanitation Data'!G138))),'Data Summary'!DB144="Yes"),OFFSET('Sanitation Data'!$G$10,0,10*ROW('Sanitation Data'!G138)),NA())</f>
        <v>#N/A</v>
      </c>
      <c r="AN144" s="526" t="e">
        <f ca="1">+IF(AND(ISNUMBER(OFFSET('Sanitation Data'!$G$11,0,10*ROW('Sanitation Data'!G138))),'Data Summary'!DC144="Yes"),OFFSET('Sanitation Data'!$G$11,0,10*ROW('Sanitation Data'!G138)),NA())</f>
        <v>#N/A</v>
      </c>
      <c r="AO144" s="526" t="e">
        <f ca="1">+IF(AND(ISNUMBER(OFFSET('Sanitation Data'!$G$12,0,10*ROW('Sanitation Data'!G138))),'Data Summary'!DD144="Yes"),OFFSET('Sanitation Data'!$G$12,0,10*ROW('Sanitation Data'!G138)),NA())</f>
        <v>#N/A</v>
      </c>
      <c r="AP144" s="526" t="e">
        <f ca="1">+IF(AND(ISNUMBER(OFFSET('Sanitation Data'!$H$4,0,10*ROW('Sanitation Data'!H138))),'Data Summary'!DE144="Yes"),100-OFFSET('Sanitation Data'!$H$4,0,10*ROW('Sanitation Data'!H138)),NA())</f>
        <v>#N/A</v>
      </c>
      <c r="AQ144" s="526" t="e">
        <f ca="1">+IF(AND(ISNUMBER(OFFSET('Sanitation Data'!$H$6,0,10*ROW('Sanitation Data'!H138))),'Data Summary'!DF144="Yes"),OFFSET('Sanitation Data'!$H$6,0,10*ROW('Sanitation Data'!H138)),NA())</f>
        <v>#N/A</v>
      </c>
      <c r="AR144" s="526" t="e">
        <f ca="1">+IF(AND(ISNUMBER(OFFSET('Sanitation Data'!$H$10,0,10*ROW('Sanitation Data'!H138))),'Data Summary'!DG144="Yes"),OFFSET('Sanitation Data'!$H$10,0,10*ROW('Sanitation Data'!H138)),NA())</f>
        <v>#N/A</v>
      </c>
      <c r="AS144" s="526" t="e">
        <f ca="1">+IF(AND(ISNUMBER(OFFSET('Sanitation Data'!$H$11,0,10*ROW('Sanitation Data'!H138))),'Data Summary'!DH144="Yes"),OFFSET('Sanitation Data'!$H$11,0,10*ROW('Sanitation Data'!H138)),NA())</f>
        <v>#N/A</v>
      </c>
      <c r="AT144" s="526" t="e">
        <f ca="1">+IF(AND(ISNUMBER(OFFSET('Sanitation Data'!$H$12,0,10*ROW('Sanitation Data'!H138))),'Data Summary'!DI144="Yes"),OFFSET('Sanitation Data'!$H$12,0,10*ROW('Sanitation Data'!H138)),NA())</f>
        <v>#N/A</v>
      </c>
      <c r="AU144" s="526" t="e">
        <f ca="1">+IF(AND(ISNUMBER(OFFSET('Sanitation Data'!$I$4,0,10*ROW('Sanitation Data'!I138))),'Data Summary'!DJ144="Yes"),100-OFFSET('Sanitation Data'!$I$4,0,10*ROW('Sanitation Data'!I138)),NA())</f>
        <v>#N/A</v>
      </c>
      <c r="AV144" s="526" t="e">
        <f ca="1">+IF(AND(ISNUMBER(OFFSET('Sanitation Data'!$I$6,0,10*ROW('Sanitation Data'!I138))),'Data Summary'!DK144="Yes"),OFFSET('Sanitation Data'!$I$6,0,10*ROW('Sanitation Data'!I138)),NA())</f>
        <v>#N/A</v>
      </c>
      <c r="AW144" s="526" t="e">
        <f ca="1">+IF(AND(ISNUMBER(OFFSET('Sanitation Data'!$I$10,0,10*ROW('Sanitation Data'!I138))),'Data Summary'!DL144="Yes"),OFFSET('Sanitation Data'!$I$10,0,10*ROW('Sanitation Data'!I138)),NA())</f>
        <v>#N/A</v>
      </c>
      <c r="AX144" s="526" t="e">
        <f ca="1">+IF(AND(ISNUMBER(OFFSET('Sanitation Data'!$I$11,0,10*ROW('Sanitation Data'!I138))),'Data Summary'!DM144="Yes"),OFFSET('Sanitation Data'!$I$11,0,10*ROW('Sanitation Data'!I138)),NA())</f>
        <v>#N/A</v>
      </c>
      <c r="AY144" s="526" t="e">
        <f ca="1">+IF(AND(ISNUMBER(OFFSET('Sanitation Data'!$I$12,0,10*ROW('Sanitation Data'!I138))),'Data Summary'!DN144="Yes"),OFFSET('Sanitation Data'!$I$12,0,10*ROW('Sanitation Data'!I138)),NA())</f>
        <v>#N/A</v>
      </c>
      <c r="AZ144" s="527" t="e">
        <f ca="1">+IF(AND(ISNUMBER(OFFSET('Hygiene Data'!$D$5,0,10*ROW('Hygiene Data'!D138))),'Data Summary'!DO144="Yes"),OFFSET('Hygiene Data'!$D$5,0,10*ROW('Hygiene Data'!D138)),NA())</f>
        <v>#N/A</v>
      </c>
      <c r="BA144" s="527" t="e">
        <f ca="1">+IF(AND(ISNUMBER(OFFSET('Hygiene Data'!$D$7,0,10*ROW('Hygiene Data'!D138))),'Data Summary'!DP144="Yes"),OFFSET('Hygiene Data'!$D$7,0,10*ROW('Hygiene Data'!D138)),NA())</f>
        <v>#N/A</v>
      </c>
      <c r="BB144" s="527" t="e">
        <f ca="1">+IF(AND(ISNUMBER(OFFSET('Hygiene Data'!$D$9,0,10*ROW('Hygiene Data'!D138))),'Data Summary'!DQ144="Yes"),OFFSET('Hygiene Data'!$D$9,0,10*ROW('Hygiene Data'!D138)),NA())</f>
        <v>#N/A</v>
      </c>
      <c r="BC144" s="527" t="e">
        <f ca="1">+IF(AND(ISNUMBER(OFFSET('Hygiene Data'!$E$5,0,10*ROW('Hygiene Data'!E138))),'Data Summary'!DR144="Yes"),OFFSET('Hygiene Data'!$E$5,0,10*ROW('Hygiene Data'!E138)),NA())</f>
        <v>#N/A</v>
      </c>
      <c r="BD144" s="527" t="e">
        <f ca="1">+IF(AND(ISNUMBER(OFFSET('Hygiene Data'!$E$7,0,10*ROW('Hygiene Data'!E138))),'Data Summary'!DS144="Yes"),OFFSET('Hygiene Data'!$E$7,0,10*ROW('Hygiene Data'!E138)),NA())</f>
        <v>#N/A</v>
      </c>
      <c r="BE144" s="527" t="e">
        <f ca="1">+IF(AND(ISNUMBER(OFFSET('Hygiene Data'!$E$9,0,10*ROW('Hygiene Data'!E138))),'Data Summary'!DT144="Yes"),OFFSET('Hygiene Data'!$E$9,0,10*ROW('Hygiene Data'!E138)),NA())</f>
        <v>#N/A</v>
      </c>
      <c r="BF144" s="527" t="e">
        <f ca="1">+IF(AND(ISNUMBER(OFFSET('Hygiene Data'!$F$5,0,10*ROW('Hygiene Data'!F138))),'Data Summary'!DU144="Yes"),OFFSET('Hygiene Data'!$F$5,0,10*ROW('Hygiene Data'!F138)),NA())</f>
        <v>#N/A</v>
      </c>
      <c r="BG144" s="527" t="e">
        <f ca="1">+IF(AND(ISNUMBER(OFFSET('Hygiene Data'!$F$7,0,10*ROW('Hygiene Data'!F138))),'Data Summary'!DV144="Yes"),OFFSET('Hygiene Data'!$F$7,0,10*ROW('Hygiene Data'!F138)),NA())</f>
        <v>#N/A</v>
      </c>
      <c r="BH144" s="527" t="e">
        <f ca="1">+IF(AND(ISNUMBER(OFFSET('Hygiene Data'!$F$9,0,10*ROW('Hygiene Data'!F138))),'Data Summary'!DW144="Yes"),OFFSET('Hygiene Data'!$F$9,0,10*ROW('Hygiene Data'!F138)),NA())</f>
        <v>#N/A</v>
      </c>
      <c r="BI144" s="527" t="e">
        <f ca="1">+IF(AND(ISNUMBER(OFFSET('Hygiene Data'!$G$5,0,10*ROW('Hygiene Data'!G138))),'Data Summary'!DX144="Yes"),OFFSET('Hygiene Data'!$G$5,0,10*ROW('Hygiene Data'!G138)),NA())</f>
        <v>#N/A</v>
      </c>
      <c r="BJ144" s="527" t="e">
        <f ca="1">+IF(AND(ISNUMBER(OFFSET('Hygiene Data'!$G$7,0,10*ROW('Hygiene Data'!G138))),'Data Summary'!DY144="Yes"),OFFSET('Hygiene Data'!$G$7,0,10*ROW('Hygiene Data'!G138)),NA())</f>
        <v>#N/A</v>
      </c>
      <c r="BK144" s="527" t="e">
        <f ca="1">+IF(AND(ISNUMBER(OFFSET('Hygiene Data'!$G$9,0,10*ROW('Hygiene Data'!G138))),'Data Summary'!DZ144="Yes"),OFFSET('Hygiene Data'!$G$9,0,10*ROW('Hygiene Data'!G138)),NA())</f>
        <v>#N/A</v>
      </c>
      <c r="BL144" s="527" t="e">
        <f ca="1">+IF(AND(ISNUMBER(OFFSET('Hygiene Data'!$H$5,0,10*ROW('Hygiene Data'!H138))),'Data Summary'!EA144="Yes"),OFFSET('Hygiene Data'!$H$5,0,10*ROW('Hygiene Data'!H138)),NA())</f>
        <v>#N/A</v>
      </c>
      <c r="BM144" s="527" t="e">
        <f ca="1">+IF(AND(ISNUMBER(OFFSET('Hygiene Data'!$H$7,0,10*ROW('Hygiene Data'!H138))),'Data Summary'!EB144="Yes"),OFFSET('Hygiene Data'!$H$7,0,10*ROW('Hygiene Data'!H138)),NA())</f>
        <v>#N/A</v>
      </c>
      <c r="BN144" s="527" t="e">
        <f ca="1">+IF(AND(ISNUMBER(OFFSET('Hygiene Data'!$H$9,0,10*ROW('Hygiene Data'!H138))),'Data Summary'!EC144="Yes"),OFFSET('Hygiene Data'!$H$9,0,10*ROW('Hygiene Data'!H138)),NA())</f>
        <v>#N/A</v>
      </c>
      <c r="BO144" s="527" t="e">
        <f ca="1">+IF(AND(ISNUMBER(OFFSET('Hygiene Data'!$I$5,0,10*ROW('Hygiene Data'!I138))),'Data Summary'!ED144="Yes"),OFFSET('Hygiene Data'!$I$5,0,10*ROW('Hygiene Data'!I138)),NA())</f>
        <v>#N/A</v>
      </c>
      <c r="BP144" s="527" t="e">
        <f ca="1">+IF(AND(ISNUMBER(OFFSET('Hygiene Data'!$I$7,0,10*ROW('Hygiene Data'!I138))),'Data Summary'!EE144="Yes"),OFFSET('Hygiene Data'!$I$7,0,10*ROW('Hygiene Data'!I138)),NA())</f>
        <v>#N/A</v>
      </c>
      <c r="BQ144" s="527" t="e">
        <f ca="1">+IF(AND(ISNUMBER(OFFSET('Hygiene Data'!$I$9,0,10*ROW('Hygiene Data'!I138))),'Data Summary'!EF144="Yes"),OFFSET('Hygiene Data'!$I$9,0,10*ROW('Hygiene Data'!I138)),NA())</f>
        <v>#N/A</v>
      </c>
    </row>
    <row r="145" spans="1:69" x14ac:dyDescent="0.25">
      <c r="A145" s="523" t="e">
        <f ca="1">+RIGHT('Data Summary'!A145,LEN('Data Summary'!A145)-9)</f>
        <v>#VALUE!</v>
      </c>
      <c r="B145" s="497" t="str">
        <f ca="1">+IF(ISTEXT('Data Summary'!B145),'Data Summary'!B145,"")</f>
        <v/>
      </c>
      <c r="C145" s="524" t="e">
        <f ca="1">+VALUE('Data Summary'!C145)</f>
        <v>#VALUE!</v>
      </c>
      <c r="D145" s="525" t="e">
        <f ca="1">+IF(AND(ISNUMBER(OFFSET('Water Data'!$D$4,0,10*ROW('Water Data'!D139))),'Data Summary'!BS145="Yes"),100-OFFSET('Water Data'!$D$4,0,10*ROW('Water Data'!D139)),NA())</f>
        <v>#N/A</v>
      </c>
      <c r="E145" s="525" t="e">
        <f ca="1">+IF(AND(ISNUMBER(OFFSET('Water Data'!$D$6,0,10*ROW('Water Data'!D139))),'Data Summary'!BT145="Yes"),OFFSET('Water Data'!$D$6,0,10*ROW('Water Data'!D139)),NA())</f>
        <v>#N/A</v>
      </c>
      <c r="F145" s="525" t="e">
        <f ca="1">+IF(AND(ISNUMBER(OFFSET('Water Data'!$D$9,0,10*ROW('Water Data'!D139))),'Data Summary'!BU145="Yes"),OFFSET('Water Data'!$D$9,0,10*ROW('Water Data'!D139)),NA())</f>
        <v>#N/A</v>
      </c>
      <c r="G145" s="525" t="e">
        <f ca="1">+IF(AND(ISNUMBER(OFFSET('Water Data'!$E$4,0,10*ROW('Water Data'!E139))),'Data Summary'!BV145="Yes"),100-OFFSET('Water Data'!$E$4,0,10*ROW('Water Data'!E139)),NA())</f>
        <v>#N/A</v>
      </c>
      <c r="H145" s="525" t="e">
        <f ca="1">+IF(AND(ISNUMBER(OFFSET('Water Data'!$E$6,0,10*ROW('Water Data'!E139))),'Data Summary'!BW145="Yes"),OFFSET('Water Data'!$E$6,0,10*ROW('Water Data'!E139)),NA())</f>
        <v>#N/A</v>
      </c>
      <c r="I145" s="525" t="e">
        <f ca="1">+IF(AND(ISNUMBER(OFFSET('Water Data'!$E$9,0,10*ROW('Water Data'!E139))),'Data Summary'!BX145="Yes"),OFFSET('Water Data'!$E$9,0,10*ROW('Water Data'!E139)),NA())</f>
        <v>#N/A</v>
      </c>
      <c r="J145" s="525" t="e">
        <f ca="1">+IF(AND(ISNUMBER(OFFSET('Water Data'!$F$4,0,10*ROW('Water Data'!F139))),'Data Summary'!BY145="Yes"),100-OFFSET('Water Data'!$F$4,0,10*ROW('Water Data'!F139)),NA())</f>
        <v>#N/A</v>
      </c>
      <c r="K145" s="525" t="e">
        <f ca="1">+IF(AND(ISNUMBER(OFFSET('Water Data'!$F$6,0,10*ROW('Water Data'!F139))),'Data Summary'!BZ145="Yes"),OFFSET('Water Data'!$F$6,0,10*ROW('Water Data'!F139)),NA())</f>
        <v>#N/A</v>
      </c>
      <c r="L145" s="525" t="e">
        <f ca="1">+IF(AND(ISNUMBER(OFFSET('Water Data'!$F$9,0,10*ROW('Water Data'!F139))),'Data Summary'!CA145="Yes"),OFFSET('Water Data'!$F$9,0,10*ROW('Water Data'!F139)),NA())</f>
        <v>#N/A</v>
      </c>
      <c r="M145" s="525" t="e">
        <f ca="1">+IF(AND(ISNUMBER(OFFSET('Water Data'!$G$4,0,10*ROW('Water Data'!G139))),'Data Summary'!CB145="Yes"),100-OFFSET('Water Data'!$G$4,0,10*ROW('Water Data'!G139)),NA())</f>
        <v>#N/A</v>
      </c>
      <c r="N145" s="525" t="e">
        <f ca="1">+IF(AND(ISNUMBER(OFFSET('Water Data'!$G$6,0,10*ROW('Water Data'!G139))),'Data Summary'!CC145="Yes"),OFFSET('Water Data'!$G$6,0,10*ROW('Water Data'!G139)),NA())</f>
        <v>#N/A</v>
      </c>
      <c r="O145" s="525" t="e">
        <f ca="1">+IF(AND(ISNUMBER(OFFSET('Water Data'!$G$9,0,10*ROW('Water Data'!G139))),'Data Summary'!CD145="Yes"),OFFSET('Water Data'!$G$9,0,10*ROW('Water Data'!G139)),NA())</f>
        <v>#N/A</v>
      </c>
      <c r="P145" s="525" t="e">
        <f ca="1">+IF(AND(ISNUMBER(OFFSET('Water Data'!$H$4,0,10*ROW('Water Data'!H139))),'Data Summary'!CE145="Yes"),100-OFFSET('Water Data'!$H$4,0,10*ROW('Water Data'!H139)),NA())</f>
        <v>#N/A</v>
      </c>
      <c r="Q145" s="525" t="e">
        <f ca="1">+IF(AND(ISNUMBER(OFFSET('Water Data'!$H$6,0,10*ROW('Water Data'!H139))),'Data Summary'!CF145="Yes"),OFFSET('Water Data'!$H$6,0,10*ROW('Water Data'!H139)),NA())</f>
        <v>#N/A</v>
      </c>
      <c r="R145" s="525" t="e">
        <f ca="1">+IF(AND(ISNUMBER(OFFSET('Water Data'!$H$9,0,10*ROW('Water Data'!H139))),'Data Summary'!CG145="Yes"),OFFSET('Water Data'!$H$9,0,10*ROW('Water Data'!H139)),NA())</f>
        <v>#N/A</v>
      </c>
      <c r="S145" s="525" t="e">
        <f ca="1">+IF(AND(ISNUMBER(OFFSET('Water Data'!$I$4,0,10*ROW('Water Data'!I139))),'Data Summary'!CH145="Yes"),100-OFFSET('Water Data'!$I$4,0,10*ROW('Water Data'!I139)),NA())</f>
        <v>#N/A</v>
      </c>
      <c r="T145" s="525" t="e">
        <f ca="1">+IF(AND(ISNUMBER(OFFSET('Water Data'!$I$6,0,10*ROW('Water Data'!I139))),'Data Summary'!CI145="Yes"),OFFSET('Water Data'!$I$6,0,10*ROW('Water Data'!I139)),NA())</f>
        <v>#N/A</v>
      </c>
      <c r="U145" s="525" t="e">
        <f ca="1">+IF(AND(ISNUMBER(OFFSET('Water Data'!$I$9,0,10*ROW('Water Data'!I139))),'Data Summary'!CJ145="Yes"),OFFSET('Water Data'!$I$9,0,10*ROW('Water Data'!I139)),NA())</f>
        <v>#N/A</v>
      </c>
      <c r="V145" s="526" t="e">
        <f ca="1">+IF(AND(ISNUMBER(OFFSET('Sanitation Data'!$D$4,0,10*ROW('Sanitation Data'!D139))),'Data Summary'!CK145="Yes"),100-OFFSET('Sanitation Data'!$D$4,0,10*ROW('Sanitation Data'!D139)),NA())</f>
        <v>#N/A</v>
      </c>
      <c r="W145" s="526" t="e">
        <f ca="1">+IF(AND(ISNUMBER(OFFSET('Sanitation Data'!$D$6,0,10*ROW('Sanitation Data'!D139))),'Data Summary'!CL145="Yes"),OFFSET('Sanitation Data'!$D$6,0,10*ROW('Sanitation Data'!D139)),NA())</f>
        <v>#N/A</v>
      </c>
      <c r="X145" s="526" t="e">
        <f ca="1">+IF(AND(ISNUMBER(OFFSET('Sanitation Data'!$D$10,0,10*ROW('Sanitation Data'!D139))),'Data Summary'!CM145="Yes"),OFFSET('Sanitation Data'!$D$10,0,10*ROW('Sanitation Data'!D139)),NA())</f>
        <v>#N/A</v>
      </c>
      <c r="Y145" s="526" t="e">
        <f ca="1">+IF(AND(ISNUMBER(OFFSET('Sanitation Data'!$D$11,0,10*ROW('Sanitation Data'!D139))),'Data Summary'!CN145="Yes"),OFFSET('Sanitation Data'!$D$11,0,10*ROW('Sanitation Data'!D139)),NA())</f>
        <v>#N/A</v>
      </c>
      <c r="Z145" s="526" t="e">
        <f ca="1">+IF(AND(ISNUMBER(OFFSET('Sanitation Data'!$D$12,0,10*ROW('Sanitation Data'!D139))),'Data Summary'!CO145="Yes"),OFFSET('Sanitation Data'!$D$12,0,10*ROW('Sanitation Data'!D139)),NA())</f>
        <v>#N/A</v>
      </c>
      <c r="AA145" s="526" t="e">
        <f ca="1">+IF(AND(ISNUMBER(OFFSET('Sanitation Data'!$E$4,0,10*ROW('Sanitation Data'!E139))),'Data Summary'!CP145="Yes"),100-OFFSET('Sanitation Data'!$E$4,0,10*ROW('Sanitation Data'!E139)),NA())</f>
        <v>#N/A</v>
      </c>
      <c r="AB145" s="526" t="e">
        <f ca="1">+IF(AND(ISNUMBER(OFFSET('Sanitation Data'!$E$6,0,10*ROW('Sanitation Data'!E139))),'Data Summary'!CQ145="Yes"),OFFSET('Sanitation Data'!$E$6,0,10*ROW('Sanitation Data'!E139)),NA())</f>
        <v>#N/A</v>
      </c>
      <c r="AC145" s="526" t="e">
        <f ca="1">+IF(AND(ISNUMBER(OFFSET('Sanitation Data'!$E$10,0,10*ROW('Sanitation Data'!E139))),'Data Summary'!CR145="Yes"),OFFSET('Sanitation Data'!$E$10,0,10*ROW('Sanitation Data'!E139)),NA())</f>
        <v>#N/A</v>
      </c>
      <c r="AD145" s="526" t="e">
        <f ca="1">+IF(AND(ISNUMBER(OFFSET('Sanitation Data'!$E$11,0,10*ROW('Sanitation Data'!E139))),'Data Summary'!CS145="Yes"),OFFSET('Sanitation Data'!$E$11,0,10*ROW('Sanitation Data'!E139)),NA())</f>
        <v>#N/A</v>
      </c>
      <c r="AE145" s="526" t="e">
        <f ca="1">+IF(AND(ISNUMBER(OFFSET('Sanitation Data'!$E$12,0,10*ROW('Sanitation Data'!E139))),'Data Summary'!CT145="Yes"),OFFSET('Sanitation Data'!$E$12,0,10*ROW('Sanitation Data'!E139)),NA())</f>
        <v>#N/A</v>
      </c>
      <c r="AF145" s="526" t="e">
        <f ca="1">+IF(AND(ISNUMBER(OFFSET('Sanitation Data'!$F$4,0,10*ROW('Sanitation Data'!F139))),'Data Summary'!CU145="Yes"),100-OFFSET('Sanitation Data'!$F$4,0,10*ROW('Sanitation Data'!F139)),NA())</f>
        <v>#N/A</v>
      </c>
      <c r="AG145" s="526" t="e">
        <f ca="1">+IF(AND(ISNUMBER(OFFSET('Sanitation Data'!$F$6,0,10*ROW('Sanitation Data'!F139))),'Data Summary'!CV145="Yes"),OFFSET('Sanitation Data'!$F$6,0,10*ROW('Sanitation Data'!F139)),NA())</f>
        <v>#N/A</v>
      </c>
      <c r="AH145" s="526" t="e">
        <f ca="1">+IF(AND(ISNUMBER(OFFSET('Sanitation Data'!$F$10,0,10*ROW('Sanitation Data'!F139))),'Data Summary'!CW145="Yes"),OFFSET('Sanitation Data'!$F$10,0,10*ROW('Sanitation Data'!F139)),NA())</f>
        <v>#N/A</v>
      </c>
      <c r="AI145" s="526" t="e">
        <f ca="1">+IF(AND(ISNUMBER(OFFSET('Sanitation Data'!$F$11,0,10*ROW('Sanitation Data'!F139))),'Data Summary'!CX145="Yes"),OFFSET('Sanitation Data'!$F$11,0,10*ROW('Sanitation Data'!F139)),NA())</f>
        <v>#N/A</v>
      </c>
      <c r="AJ145" s="526" t="e">
        <f ca="1">+IF(AND(ISNUMBER(OFFSET('Sanitation Data'!$F$12,0,10*ROW('Sanitation Data'!F139))),'Data Summary'!CY145="Yes"),OFFSET('Sanitation Data'!$F$12,0,10*ROW('Sanitation Data'!F139)),NA())</f>
        <v>#N/A</v>
      </c>
      <c r="AK145" s="526" t="e">
        <f ca="1">+IF(AND(ISNUMBER(OFFSET('Sanitation Data'!$G$4,0,10*ROW('Sanitation Data'!G139))),'Data Summary'!CZ145="Yes"),100-OFFSET('Sanitation Data'!$G$4,0,10*ROW('Sanitation Data'!G139)),NA())</f>
        <v>#N/A</v>
      </c>
      <c r="AL145" s="526" t="e">
        <f ca="1">+IF(AND(ISNUMBER(OFFSET('Sanitation Data'!$G$6,0,10*ROW('Sanitation Data'!G139))),'Data Summary'!DA145="Yes"),OFFSET('Sanitation Data'!$G$6,0,10*ROW('Sanitation Data'!G139)),NA())</f>
        <v>#N/A</v>
      </c>
      <c r="AM145" s="526" t="e">
        <f ca="1">+IF(AND(ISNUMBER(OFFSET('Sanitation Data'!$G$10,0,10*ROW('Sanitation Data'!G139))),'Data Summary'!DB145="Yes"),OFFSET('Sanitation Data'!$G$10,0,10*ROW('Sanitation Data'!G139)),NA())</f>
        <v>#N/A</v>
      </c>
      <c r="AN145" s="526" t="e">
        <f ca="1">+IF(AND(ISNUMBER(OFFSET('Sanitation Data'!$G$11,0,10*ROW('Sanitation Data'!G139))),'Data Summary'!DC145="Yes"),OFFSET('Sanitation Data'!$G$11,0,10*ROW('Sanitation Data'!G139)),NA())</f>
        <v>#N/A</v>
      </c>
      <c r="AO145" s="526" t="e">
        <f ca="1">+IF(AND(ISNUMBER(OFFSET('Sanitation Data'!$G$12,0,10*ROW('Sanitation Data'!G139))),'Data Summary'!DD145="Yes"),OFFSET('Sanitation Data'!$G$12,0,10*ROW('Sanitation Data'!G139)),NA())</f>
        <v>#N/A</v>
      </c>
      <c r="AP145" s="526" t="e">
        <f ca="1">+IF(AND(ISNUMBER(OFFSET('Sanitation Data'!$H$4,0,10*ROW('Sanitation Data'!H139))),'Data Summary'!DE145="Yes"),100-OFFSET('Sanitation Data'!$H$4,0,10*ROW('Sanitation Data'!H139)),NA())</f>
        <v>#N/A</v>
      </c>
      <c r="AQ145" s="526" t="e">
        <f ca="1">+IF(AND(ISNUMBER(OFFSET('Sanitation Data'!$H$6,0,10*ROW('Sanitation Data'!H139))),'Data Summary'!DF145="Yes"),OFFSET('Sanitation Data'!$H$6,0,10*ROW('Sanitation Data'!H139)),NA())</f>
        <v>#N/A</v>
      </c>
      <c r="AR145" s="526" t="e">
        <f ca="1">+IF(AND(ISNUMBER(OFFSET('Sanitation Data'!$H$10,0,10*ROW('Sanitation Data'!H139))),'Data Summary'!DG145="Yes"),OFFSET('Sanitation Data'!$H$10,0,10*ROW('Sanitation Data'!H139)),NA())</f>
        <v>#N/A</v>
      </c>
      <c r="AS145" s="526" t="e">
        <f ca="1">+IF(AND(ISNUMBER(OFFSET('Sanitation Data'!$H$11,0,10*ROW('Sanitation Data'!H139))),'Data Summary'!DH145="Yes"),OFFSET('Sanitation Data'!$H$11,0,10*ROW('Sanitation Data'!H139)),NA())</f>
        <v>#N/A</v>
      </c>
      <c r="AT145" s="526" t="e">
        <f ca="1">+IF(AND(ISNUMBER(OFFSET('Sanitation Data'!$H$12,0,10*ROW('Sanitation Data'!H139))),'Data Summary'!DI145="Yes"),OFFSET('Sanitation Data'!$H$12,0,10*ROW('Sanitation Data'!H139)),NA())</f>
        <v>#N/A</v>
      </c>
      <c r="AU145" s="526" t="e">
        <f ca="1">+IF(AND(ISNUMBER(OFFSET('Sanitation Data'!$I$4,0,10*ROW('Sanitation Data'!I139))),'Data Summary'!DJ145="Yes"),100-OFFSET('Sanitation Data'!$I$4,0,10*ROW('Sanitation Data'!I139)),NA())</f>
        <v>#N/A</v>
      </c>
      <c r="AV145" s="526" t="e">
        <f ca="1">+IF(AND(ISNUMBER(OFFSET('Sanitation Data'!$I$6,0,10*ROW('Sanitation Data'!I139))),'Data Summary'!DK145="Yes"),OFFSET('Sanitation Data'!$I$6,0,10*ROW('Sanitation Data'!I139)),NA())</f>
        <v>#N/A</v>
      </c>
      <c r="AW145" s="526" t="e">
        <f ca="1">+IF(AND(ISNUMBER(OFFSET('Sanitation Data'!$I$10,0,10*ROW('Sanitation Data'!I139))),'Data Summary'!DL145="Yes"),OFFSET('Sanitation Data'!$I$10,0,10*ROW('Sanitation Data'!I139)),NA())</f>
        <v>#N/A</v>
      </c>
      <c r="AX145" s="526" t="e">
        <f ca="1">+IF(AND(ISNUMBER(OFFSET('Sanitation Data'!$I$11,0,10*ROW('Sanitation Data'!I139))),'Data Summary'!DM145="Yes"),OFFSET('Sanitation Data'!$I$11,0,10*ROW('Sanitation Data'!I139)),NA())</f>
        <v>#N/A</v>
      </c>
      <c r="AY145" s="526" t="e">
        <f ca="1">+IF(AND(ISNUMBER(OFFSET('Sanitation Data'!$I$12,0,10*ROW('Sanitation Data'!I139))),'Data Summary'!DN145="Yes"),OFFSET('Sanitation Data'!$I$12,0,10*ROW('Sanitation Data'!I139)),NA())</f>
        <v>#N/A</v>
      </c>
      <c r="AZ145" s="527" t="e">
        <f ca="1">+IF(AND(ISNUMBER(OFFSET('Hygiene Data'!$D$5,0,10*ROW('Hygiene Data'!D139))),'Data Summary'!DO145="Yes"),OFFSET('Hygiene Data'!$D$5,0,10*ROW('Hygiene Data'!D139)),NA())</f>
        <v>#N/A</v>
      </c>
      <c r="BA145" s="527" t="e">
        <f ca="1">+IF(AND(ISNUMBER(OFFSET('Hygiene Data'!$D$7,0,10*ROW('Hygiene Data'!D139))),'Data Summary'!DP145="Yes"),OFFSET('Hygiene Data'!$D$7,0,10*ROW('Hygiene Data'!D139)),NA())</f>
        <v>#N/A</v>
      </c>
      <c r="BB145" s="527" t="e">
        <f ca="1">+IF(AND(ISNUMBER(OFFSET('Hygiene Data'!$D$9,0,10*ROW('Hygiene Data'!D139))),'Data Summary'!DQ145="Yes"),OFFSET('Hygiene Data'!$D$9,0,10*ROW('Hygiene Data'!D139)),NA())</f>
        <v>#N/A</v>
      </c>
      <c r="BC145" s="527" t="e">
        <f ca="1">+IF(AND(ISNUMBER(OFFSET('Hygiene Data'!$E$5,0,10*ROW('Hygiene Data'!E139))),'Data Summary'!DR145="Yes"),OFFSET('Hygiene Data'!$E$5,0,10*ROW('Hygiene Data'!E139)),NA())</f>
        <v>#N/A</v>
      </c>
      <c r="BD145" s="527" t="e">
        <f ca="1">+IF(AND(ISNUMBER(OFFSET('Hygiene Data'!$E$7,0,10*ROW('Hygiene Data'!E139))),'Data Summary'!DS145="Yes"),OFFSET('Hygiene Data'!$E$7,0,10*ROW('Hygiene Data'!E139)),NA())</f>
        <v>#N/A</v>
      </c>
      <c r="BE145" s="527" t="e">
        <f ca="1">+IF(AND(ISNUMBER(OFFSET('Hygiene Data'!$E$9,0,10*ROW('Hygiene Data'!E139))),'Data Summary'!DT145="Yes"),OFFSET('Hygiene Data'!$E$9,0,10*ROW('Hygiene Data'!E139)),NA())</f>
        <v>#N/A</v>
      </c>
      <c r="BF145" s="527" t="e">
        <f ca="1">+IF(AND(ISNUMBER(OFFSET('Hygiene Data'!$F$5,0,10*ROW('Hygiene Data'!F139))),'Data Summary'!DU145="Yes"),OFFSET('Hygiene Data'!$F$5,0,10*ROW('Hygiene Data'!F139)),NA())</f>
        <v>#N/A</v>
      </c>
      <c r="BG145" s="527" t="e">
        <f ca="1">+IF(AND(ISNUMBER(OFFSET('Hygiene Data'!$F$7,0,10*ROW('Hygiene Data'!F139))),'Data Summary'!DV145="Yes"),OFFSET('Hygiene Data'!$F$7,0,10*ROW('Hygiene Data'!F139)),NA())</f>
        <v>#N/A</v>
      </c>
      <c r="BH145" s="527" t="e">
        <f ca="1">+IF(AND(ISNUMBER(OFFSET('Hygiene Data'!$F$9,0,10*ROW('Hygiene Data'!F139))),'Data Summary'!DW145="Yes"),OFFSET('Hygiene Data'!$F$9,0,10*ROW('Hygiene Data'!F139)),NA())</f>
        <v>#N/A</v>
      </c>
      <c r="BI145" s="527" t="e">
        <f ca="1">+IF(AND(ISNUMBER(OFFSET('Hygiene Data'!$G$5,0,10*ROW('Hygiene Data'!G139))),'Data Summary'!DX145="Yes"),OFFSET('Hygiene Data'!$G$5,0,10*ROW('Hygiene Data'!G139)),NA())</f>
        <v>#N/A</v>
      </c>
      <c r="BJ145" s="527" t="e">
        <f ca="1">+IF(AND(ISNUMBER(OFFSET('Hygiene Data'!$G$7,0,10*ROW('Hygiene Data'!G139))),'Data Summary'!DY145="Yes"),OFFSET('Hygiene Data'!$G$7,0,10*ROW('Hygiene Data'!G139)),NA())</f>
        <v>#N/A</v>
      </c>
      <c r="BK145" s="527" t="e">
        <f ca="1">+IF(AND(ISNUMBER(OFFSET('Hygiene Data'!$G$9,0,10*ROW('Hygiene Data'!G139))),'Data Summary'!DZ145="Yes"),OFFSET('Hygiene Data'!$G$9,0,10*ROW('Hygiene Data'!G139)),NA())</f>
        <v>#N/A</v>
      </c>
      <c r="BL145" s="527" t="e">
        <f ca="1">+IF(AND(ISNUMBER(OFFSET('Hygiene Data'!$H$5,0,10*ROW('Hygiene Data'!H139))),'Data Summary'!EA145="Yes"),OFFSET('Hygiene Data'!$H$5,0,10*ROW('Hygiene Data'!H139)),NA())</f>
        <v>#N/A</v>
      </c>
      <c r="BM145" s="527" t="e">
        <f ca="1">+IF(AND(ISNUMBER(OFFSET('Hygiene Data'!$H$7,0,10*ROW('Hygiene Data'!H139))),'Data Summary'!EB145="Yes"),OFFSET('Hygiene Data'!$H$7,0,10*ROW('Hygiene Data'!H139)),NA())</f>
        <v>#N/A</v>
      </c>
      <c r="BN145" s="527" t="e">
        <f ca="1">+IF(AND(ISNUMBER(OFFSET('Hygiene Data'!$H$9,0,10*ROW('Hygiene Data'!H139))),'Data Summary'!EC145="Yes"),OFFSET('Hygiene Data'!$H$9,0,10*ROW('Hygiene Data'!H139)),NA())</f>
        <v>#N/A</v>
      </c>
      <c r="BO145" s="527" t="e">
        <f ca="1">+IF(AND(ISNUMBER(OFFSET('Hygiene Data'!$I$5,0,10*ROW('Hygiene Data'!I139))),'Data Summary'!ED145="Yes"),OFFSET('Hygiene Data'!$I$5,0,10*ROW('Hygiene Data'!I139)),NA())</f>
        <v>#N/A</v>
      </c>
      <c r="BP145" s="527" t="e">
        <f ca="1">+IF(AND(ISNUMBER(OFFSET('Hygiene Data'!$I$7,0,10*ROW('Hygiene Data'!I139))),'Data Summary'!EE145="Yes"),OFFSET('Hygiene Data'!$I$7,0,10*ROW('Hygiene Data'!I139)),NA())</f>
        <v>#N/A</v>
      </c>
      <c r="BQ145" s="527" t="e">
        <f ca="1">+IF(AND(ISNUMBER(OFFSET('Hygiene Data'!$I$9,0,10*ROW('Hygiene Data'!I139))),'Data Summary'!EF145="Yes"),OFFSET('Hygiene Data'!$I$9,0,10*ROW('Hygiene Data'!I139)),NA())</f>
        <v>#N/A</v>
      </c>
    </row>
    <row r="146" spans="1:69" x14ac:dyDescent="0.25">
      <c r="A146" s="523" t="e">
        <f ca="1">+RIGHT('Data Summary'!A146,LEN('Data Summary'!A146)-9)</f>
        <v>#VALUE!</v>
      </c>
      <c r="B146" s="497" t="str">
        <f ca="1">+IF(ISTEXT('Data Summary'!B146),'Data Summary'!B146,"")</f>
        <v/>
      </c>
      <c r="C146" s="524" t="e">
        <f ca="1">+VALUE('Data Summary'!C146)</f>
        <v>#VALUE!</v>
      </c>
      <c r="D146" s="525" t="e">
        <f ca="1">+IF(AND(ISNUMBER(OFFSET('Water Data'!$D$4,0,10*ROW('Water Data'!D140))),'Data Summary'!BS146="Yes"),100-OFFSET('Water Data'!$D$4,0,10*ROW('Water Data'!D140)),NA())</f>
        <v>#N/A</v>
      </c>
      <c r="E146" s="525" t="e">
        <f ca="1">+IF(AND(ISNUMBER(OFFSET('Water Data'!$D$6,0,10*ROW('Water Data'!D140))),'Data Summary'!BT146="Yes"),OFFSET('Water Data'!$D$6,0,10*ROW('Water Data'!D140)),NA())</f>
        <v>#N/A</v>
      </c>
      <c r="F146" s="525" t="e">
        <f ca="1">+IF(AND(ISNUMBER(OFFSET('Water Data'!$D$9,0,10*ROW('Water Data'!D140))),'Data Summary'!BU146="Yes"),OFFSET('Water Data'!$D$9,0,10*ROW('Water Data'!D140)),NA())</f>
        <v>#N/A</v>
      </c>
      <c r="G146" s="525" t="e">
        <f ca="1">+IF(AND(ISNUMBER(OFFSET('Water Data'!$E$4,0,10*ROW('Water Data'!E140))),'Data Summary'!BV146="Yes"),100-OFFSET('Water Data'!$E$4,0,10*ROW('Water Data'!E140)),NA())</f>
        <v>#N/A</v>
      </c>
      <c r="H146" s="525" t="e">
        <f ca="1">+IF(AND(ISNUMBER(OFFSET('Water Data'!$E$6,0,10*ROW('Water Data'!E140))),'Data Summary'!BW146="Yes"),OFFSET('Water Data'!$E$6,0,10*ROW('Water Data'!E140)),NA())</f>
        <v>#N/A</v>
      </c>
      <c r="I146" s="525" t="e">
        <f ca="1">+IF(AND(ISNUMBER(OFFSET('Water Data'!$E$9,0,10*ROW('Water Data'!E140))),'Data Summary'!BX146="Yes"),OFFSET('Water Data'!$E$9,0,10*ROW('Water Data'!E140)),NA())</f>
        <v>#N/A</v>
      </c>
      <c r="J146" s="525" t="e">
        <f ca="1">+IF(AND(ISNUMBER(OFFSET('Water Data'!$F$4,0,10*ROW('Water Data'!F140))),'Data Summary'!BY146="Yes"),100-OFFSET('Water Data'!$F$4,0,10*ROW('Water Data'!F140)),NA())</f>
        <v>#N/A</v>
      </c>
      <c r="K146" s="525" t="e">
        <f ca="1">+IF(AND(ISNUMBER(OFFSET('Water Data'!$F$6,0,10*ROW('Water Data'!F140))),'Data Summary'!BZ146="Yes"),OFFSET('Water Data'!$F$6,0,10*ROW('Water Data'!F140)),NA())</f>
        <v>#N/A</v>
      </c>
      <c r="L146" s="525" t="e">
        <f ca="1">+IF(AND(ISNUMBER(OFFSET('Water Data'!$F$9,0,10*ROW('Water Data'!F140))),'Data Summary'!CA146="Yes"),OFFSET('Water Data'!$F$9,0,10*ROW('Water Data'!F140)),NA())</f>
        <v>#N/A</v>
      </c>
      <c r="M146" s="525" t="e">
        <f ca="1">+IF(AND(ISNUMBER(OFFSET('Water Data'!$G$4,0,10*ROW('Water Data'!G140))),'Data Summary'!CB146="Yes"),100-OFFSET('Water Data'!$G$4,0,10*ROW('Water Data'!G140)),NA())</f>
        <v>#N/A</v>
      </c>
      <c r="N146" s="525" t="e">
        <f ca="1">+IF(AND(ISNUMBER(OFFSET('Water Data'!$G$6,0,10*ROW('Water Data'!G140))),'Data Summary'!CC146="Yes"),OFFSET('Water Data'!$G$6,0,10*ROW('Water Data'!G140)),NA())</f>
        <v>#N/A</v>
      </c>
      <c r="O146" s="525" t="e">
        <f ca="1">+IF(AND(ISNUMBER(OFFSET('Water Data'!$G$9,0,10*ROW('Water Data'!G140))),'Data Summary'!CD146="Yes"),OFFSET('Water Data'!$G$9,0,10*ROW('Water Data'!G140)),NA())</f>
        <v>#N/A</v>
      </c>
      <c r="P146" s="525" t="e">
        <f ca="1">+IF(AND(ISNUMBER(OFFSET('Water Data'!$H$4,0,10*ROW('Water Data'!H140))),'Data Summary'!CE146="Yes"),100-OFFSET('Water Data'!$H$4,0,10*ROW('Water Data'!H140)),NA())</f>
        <v>#N/A</v>
      </c>
      <c r="Q146" s="525" t="e">
        <f ca="1">+IF(AND(ISNUMBER(OFFSET('Water Data'!$H$6,0,10*ROW('Water Data'!H140))),'Data Summary'!CF146="Yes"),OFFSET('Water Data'!$H$6,0,10*ROW('Water Data'!H140)),NA())</f>
        <v>#N/A</v>
      </c>
      <c r="R146" s="525" t="e">
        <f ca="1">+IF(AND(ISNUMBER(OFFSET('Water Data'!$H$9,0,10*ROW('Water Data'!H140))),'Data Summary'!CG146="Yes"),OFFSET('Water Data'!$H$9,0,10*ROW('Water Data'!H140)),NA())</f>
        <v>#N/A</v>
      </c>
      <c r="S146" s="525" t="e">
        <f ca="1">+IF(AND(ISNUMBER(OFFSET('Water Data'!$I$4,0,10*ROW('Water Data'!I140))),'Data Summary'!CH146="Yes"),100-OFFSET('Water Data'!$I$4,0,10*ROW('Water Data'!I140)),NA())</f>
        <v>#N/A</v>
      </c>
      <c r="T146" s="525" t="e">
        <f ca="1">+IF(AND(ISNUMBER(OFFSET('Water Data'!$I$6,0,10*ROW('Water Data'!I140))),'Data Summary'!CI146="Yes"),OFFSET('Water Data'!$I$6,0,10*ROW('Water Data'!I140)),NA())</f>
        <v>#N/A</v>
      </c>
      <c r="U146" s="525" t="e">
        <f ca="1">+IF(AND(ISNUMBER(OFFSET('Water Data'!$I$9,0,10*ROW('Water Data'!I140))),'Data Summary'!CJ146="Yes"),OFFSET('Water Data'!$I$9,0,10*ROW('Water Data'!I140)),NA())</f>
        <v>#N/A</v>
      </c>
      <c r="V146" s="526" t="e">
        <f ca="1">+IF(AND(ISNUMBER(OFFSET('Sanitation Data'!$D$4,0,10*ROW('Sanitation Data'!D140))),'Data Summary'!CK146="Yes"),100-OFFSET('Sanitation Data'!$D$4,0,10*ROW('Sanitation Data'!D140)),NA())</f>
        <v>#N/A</v>
      </c>
      <c r="W146" s="526" t="e">
        <f ca="1">+IF(AND(ISNUMBER(OFFSET('Sanitation Data'!$D$6,0,10*ROW('Sanitation Data'!D140))),'Data Summary'!CL146="Yes"),OFFSET('Sanitation Data'!$D$6,0,10*ROW('Sanitation Data'!D140)),NA())</f>
        <v>#N/A</v>
      </c>
      <c r="X146" s="526" t="e">
        <f ca="1">+IF(AND(ISNUMBER(OFFSET('Sanitation Data'!$D$10,0,10*ROW('Sanitation Data'!D140))),'Data Summary'!CM146="Yes"),OFFSET('Sanitation Data'!$D$10,0,10*ROW('Sanitation Data'!D140)),NA())</f>
        <v>#N/A</v>
      </c>
      <c r="Y146" s="526" t="e">
        <f ca="1">+IF(AND(ISNUMBER(OFFSET('Sanitation Data'!$D$11,0,10*ROW('Sanitation Data'!D140))),'Data Summary'!CN146="Yes"),OFFSET('Sanitation Data'!$D$11,0,10*ROW('Sanitation Data'!D140)),NA())</f>
        <v>#N/A</v>
      </c>
      <c r="Z146" s="526" t="e">
        <f ca="1">+IF(AND(ISNUMBER(OFFSET('Sanitation Data'!$D$12,0,10*ROW('Sanitation Data'!D140))),'Data Summary'!CO146="Yes"),OFFSET('Sanitation Data'!$D$12,0,10*ROW('Sanitation Data'!D140)),NA())</f>
        <v>#N/A</v>
      </c>
      <c r="AA146" s="526" t="e">
        <f ca="1">+IF(AND(ISNUMBER(OFFSET('Sanitation Data'!$E$4,0,10*ROW('Sanitation Data'!E140))),'Data Summary'!CP146="Yes"),100-OFFSET('Sanitation Data'!$E$4,0,10*ROW('Sanitation Data'!E140)),NA())</f>
        <v>#N/A</v>
      </c>
      <c r="AB146" s="526" t="e">
        <f ca="1">+IF(AND(ISNUMBER(OFFSET('Sanitation Data'!$E$6,0,10*ROW('Sanitation Data'!E140))),'Data Summary'!CQ146="Yes"),OFFSET('Sanitation Data'!$E$6,0,10*ROW('Sanitation Data'!E140)),NA())</f>
        <v>#N/A</v>
      </c>
      <c r="AC146" s="526" t="e">
        <f ca="1">+IF(AND(ISNUMBER(OFFSET('Sanitation Data'!$E$10,0,10*ROW('Sanitation Data'!E140))),'Data Summary'!CR146="Yes"),OFFSET('Sanitation Data'!$E$10,0,10*ROW('Sanitation Data'!E140)),NA())</f>
        <v>#N/A</v>
      </c>
      <c r="AD146" s="526" t="e">
        <f ca="1">+IF(AND(ISNUMBER(OFFSET('Sanitation Data'!$E$11,0,10*ROW('Sanitation Data'!E140))),'Data Summary'!CS146="Yes"),OFFSET('Sanitation Data'!$E$11,0,10*ROW('Sanitation Data'!E140)),NA())</f>
        <v>#N/A</v>
      </c>
      <c r="AE146" s="526" t="e">
        <f ca="1">+IF(AND(ISNUMBER(OFFSET('Sanitation Data'!$E$12,0,10*ROW('Sanitation Data'!E140))),'Data Summary'!CT146="Yes"),OFFSET('Sanitation Data'!$E$12,0,10*ROW('Sanitation Data'!E140)),NA())</f>
        <v>#N/A</v>
      </c>
      <c r="AF146" s="526" t="e">
        <f ca="1">+IF(AND(ISNUMBER(OFFSET('Sanitation Data'!$F$4,0,10*ROW('Sanitation Data'!F140))),'Data Summary'!CU146="Yes"),100-OFFSET('Sanitation Data'!$F$4,0,10*ROW('Sanitation Data'!F140)),NA())</f>
        <v>#N/A</v>
      </c>
      <c r="AG146" s="526" t="e">
        <f ca="1">+IF(AND(ISNUMBER(OFFSET('Sanitation Data'!$F$6,0,10*ROW('Sanitation Data'!F140))),'Data Summary'!CV146="Yes"),OFFSET('Sanitation Data'!$F$6,0,10*ROW('Sanitation Data'!F140)),NA())</f>
        <v>#N/A</v>
      </c>
      <c r="AH146" s="526" t="e">
        <f ca="1">+IF(AND(ISNUMBER(OFFSET('Sanitation Data'!$F$10,0,10*ROW('Sanitation Data'!F140))),'Data Summary'!CW146="Yes"),OFFSET('Sanitation Data'!$F$10,0,10*ROW('Sanitation Data'!F140)),NA())</f>
        <v>#N/A</v>
      </c>
      <c r="AI146" s="526" t="e">
        <f ca="1">+IF(AND(ISNUMBER(OFFSET('Sanitation Data'!$F$11,0,10*ROW('Sanitation Data'!F140))),'Data Summary'!CX146="Yes"),OFFSET('Sanitation Data'!$F$11,0,10*ROW('Sanitation Data'!F140)),NA())</f>
        <v>#N/A</v>
      </c>
      <c r="AJ146" s="526" t="e">
        <f ca="1">+IF(AND(ISNUMBER(OFFSET('Sanitation Data'!$F$12,0,10*ROW('Sanitation Data'!F140))),'Data Summary'!CY146="Yes"),OFFSET('Sanitation Data'!$F$12,0,10*ROW('Sanitation Data'!F140)),NA())</f>
        <v>#N/A</v>
      </c>
      <c r="AK146" s="526" t="e">
        <f ca="1">+IF(AND(ISNUMBER(OFFSET('Sanitation Data'!$G$4,0,10*ROW('Sanitation Data'!G140))),'Data Summary'!CZ146="Yes"),100-OFFSET('Sanitation Data'!$G$4,0,10*ROW('Sanitation Data'!G140)),NA())</f>
        <v>#N/A</v>
      </c>
      <c r="AL146" s="526" t="e">
        <f ca="1">+IF(AND(ISNUMBER(OFFSET('Sanitation Data'!$G$6,0,10*ROW('Sanitation Data'!G140))),'Data Summary'!DA146="Yes"),OFFSET('Sanitation Data'!$G$6,0,10*ROW('Sanitation Data'!G140)),NA())</f>
        <v>#N/A</v>
      </c>
      <c r="AM146" s="526" t="e">
        <f ca="1">+IF(AND(ISNUMBER(OFFSET('Sanitation Data'!$G$10,0,10*ROW('Sanitation Data'!G140))),'Data Summary'!DB146="Yes"),OFFSET('Sanitation Data'!$G$10,0,10*ROW('Sanitation Data'!G140)),NA())</f>
        <v>#N/A</v>
      </c>
      <c r="AN146" s="526" t="e">
        <f ca="1">+IF(AND(ISNUMBER(OFFSET('Sanitation Data'!$G$11,0,10*ROW('Sanitation Data'!G140))),'Data Summary'!DC146="Yes"),OFFSET('Sanitation Data'!$G$11,0,10*ROW('Sanitation Data'!G140)),NA())</f>
        <v>#N/A</v>
      </c>
      <c r="AO146" s="526" t="e">
        <f ca="1">+IF(AND(ISNUMBER(OFFSET('Sanitation Data'!$G$12,0,10*ROW('Sanitation Data'!G140))),'Data Summary'!DD146="Yes"),OFFSET('Sanitation Data'!$G$12,0,10*ROW('Sanitation Data'!G140)),NA())</f>
        <v>#N/A</v>
      </c>
      <c r="AP146" s="526" t="e">
        <f ca="1">+IF(AND(ISNUMBER(OFFSET('Sanitation Data'!$H$4,0,10*ROW('Sanitation Data'!H140))),'Data Summary'!DE146="Yes"),100-OFFSET('Sanitation Data'!$H$4,0,10*ROW('Sanitation Data'!H140)),NA())</f>
        <v>#N/A</v>
      </c>
      <c r="AQ146" s="526" t="e">
        <f ca="1">+IF(AND(ISNUMBER(OFFSET('Sanitation Data'!$H$6,0,10*ROW('Sanitation Data'!H140))),'Data Summary'!DF146="Yes"),OFFSET('Sanitation Data'!$H$6,0,10*ROW('Sanitation Data'!H140)),NA())</f>
        <v>#N/A</v>
      </c>
      <c r="AR146" s="526" t="e">
        <f ca="1">+IF(AND(ISNUMBER(OFFSET('Sanitation Data'!$H$10,0,10*ROW('Sanitation Data'!H140))),'Data Summary'!DG146="Yes"),OFFSET('Sanitation Data'!$H$10,0,10*ROW('Sanitation Data'!H140)),NA())</f>
        <v>#N/A</v>
      </c>
      <c r="AS146" s="526" t="e">
        <f ca="1">+IF(AND(ISNUMBER(OFFSET('Sanitation Data'!$H$11,0,10*ROW('Sanitation Data'!H140))),'Data Summary'!DH146="Yes"),OFFSET('Sanitation Data'!$H$11,0,10*ROW('Sanitation Data'!H140)),NA())</f>
        <v>#N/A</v>
      </c>
      <c r="AT146" s="526" t="e">
        <f ca="1">+IF(AND(ISNUMBER(OFFSET('Sanitation Data'!$H$12,0,10*ROW('Sanitation Data'!H140))),'Data Summary'!DI146="Yes"),OFFSET('Sanitation Data'!$H$12,0,10*ROW('Sanitation Data'!H140)),NA())</f>
        <v>#N/A</v>
      </c>
      <c r="AU146" s="526" t="e">
        <f ca="1">+IF(AND(ISNUMBER(OFFSET('Sanitation Data'!$I$4,0,10*ROW('Sanitation Data'!I140))),'Data Summary'!DJ146="Yes"),100-OFFSET('Sanitation Data'!$I$4,0,10*ROW('Sanitation Data'!I140)),NA())</f>
        <v>#N/A</v>
      </c>
      <c r="AV146" s="526" t="e">
        <f ca="1">+IF(AND(ISNUMBER(OFFSET('Sanitation Data'!$I$6,0,10*ROW('Sanitation Data'!I140))),'Data Summary'!DK146="Yes"),OFFSET('Sanitation Data'!$I$6,0,10*ROW('Sanitation Data'!I140)),NA())</f>
        <v>#N/A</v>
      </c>
      <c r="AW146" s="526" t="e">
        <f ca="1">+IF(AND(ISNUMBER(OFFSET('Sanitation Data'!$I$10,0,10*ROW('Sanitation Data'!I140))),'Data Summary'!DL146="Yes"),OFFSET('Sanitation Data'!$I$10,0,10*ROW('Sanitation Data'!I140)),NA())</f>
        <v>#N/A</v>
      </c>
      <c r="AX146" s="526" t="e">
        <f ca="1">+IF(AND(ISNUMBER(OFFSET('Sanitation Data'!$I$11,0,10*ROW('Sanitation Data'!I140))),'Data Summary'!DM146="Yes"),OFFSET('Sanitation Data'!$I$11,0,10*ROW('Sanitation Data'!I140)),NA())</f>
        <v>#N/A</v>
      </c>
      <c r="AY146" s="526" t="e">
        <f ca="1">+IF(AND(ISNUMBER(OFFSET('Sanitation Data'!$I$12,0,10*ROW('Sanitation Data'!I140))),'Data Summary'!DN146="Yes"),OFFSET('Sanitation Data'!$I$12,0,10*ROW('Sanitation Data'!I140)),NA())</f>
        <v>#N/A</v>
      </c>
      <c r="AZ146" s="527" t="e">
        <f ca="1">+IF(AND(ISNUMBER(OFFSET('Hygiene Data'!$D$5,0,10*ROW('Hygiene Data'!D140))),'Data Summary'!DO146="Yes"),OFFSET('Hygiene Data'!$D$5,0,10*ROW('Hygiene Data'!D140)),NA())</f>
        <v>#N/A</v>
      </c>
      <c r="BA146" s="527" t="e">
        <f ca="1">+IF(AND(ISNUMBER(OFFSET('Hygiene Data'!$D$7,0,10*ROW('Hygiene Data'!D140))),'Data Summary'!DP146="Yes"),OFFSET('Hygiene Data'!$D$7,0,10*ROW('Hygiene Data'!D140)),NA())</f>
        <v>#N/A</v>
      </c>
      <c r="BB146" s="527" t="e">
        <f ca="1">+IF(AND(ISNUMBER(OFFSET('Hygiene Data'!$D$9,0,10*ROW('Hygiene Data'!D140))),'Data Summary'!DQ146="Yes"),OFFSET('Hygiene Data'!$D$9,0,10*ROW('Hygiene Data'!D140)),NA())</f>
        <v>#N/A</v>
      </c>
      <c r="BC146" s="527" t="e">
        <f ca="1">+IF(AND(ISNUMBER(OFFSET('Hygiene Data'!$E$5,0,10*ROW('Hygiene Data'!E140))),'Data Summary'!DR146="Yes"),OFFSET('Hygiene Data'!$E$5,0,10*ROW('Hygiene Data'!E140)),NA())</f>
        <v>#N/A</v>
      </c>
      <c r="BD146" s="527" t="e">
        <f ca="1">+IF(AND(ISNUMBER(OFFSET('Hygiene Data'!$E$7,0,10*ROW('Hygiene Data'!E140))),'Data Summary'!DS146="Yes"),OFFSET('Hygiene Data'!$E$7,0,10*ROW('Hygiene Data'!E140)),NA())</f>
        <v>#N/A</v>
      </c>
      <c r="BE146" s="527" t="e">
        <f ca="1">+IF(AND(ISNUMBER(OFFSET('Hygiene Data'!$E$9,0,10*ROW('Hygiene Data'!E140))),'Data Summary'!DT146="Yes"),OFFSET('Hygiene Data'!$E$9,0,10*ROW('Hygiene Data'!E140)),NA())</f>
        <v>#N/A</v>
      </c>
      <c r="BF146" s="527" t="e">
        <f ca="1">+IF(AND(ISNUMBER(OFFSET('Hygiene Data'!$F$5,0,10*ROW('Hygiene Data'!F140))),'Data Summary'!DU146="Yes"),OFFSET('Hygiene Data'!$F$5,0,10*ROW('Hygiene Data'!F140)),NA())</f>
        <v>#N/A</v>
      </c>
      <c r="BG146" s="527" t="e">
        <f ca="1">+IF(AND(ISNUMBER(OFFSET('Hygiene Data'!$F$7,0,10*ROW('Hygiene Data'!F140))),'Data Summary'!DV146="Yes"),OFFSET('Hygiene Data'!$F$7,0,10*ROW('Hygiene Data'!F140)),NA())</f>
        <v>#N/A</v>
      </c>
      <c r="BH146" s="527" t="e">
        <f ca="1">+IF(AND(ISNUMBER(OFFSET('Hygiene Data'!$F$9,0,10*ROW('Hygiene Data'!F140))),'Data Summary'!DW146="Yes"),OFFSET('Hygiene Data'!$F$9,0,10*ROW('Hygiene Data'!F140)),NA())</f>
        <v>#N/A</v>
      </c>
      <c r="BI146" s="527" t="e">
        <f ca="1">+IF(AND(ISNUMBER(OFFSET('Hygiene Data'!$G$5,0,10*ROW('Hygiene Data'!G140))),'Data Summary'!DX146="Yes"),OFFSET('Hygiene Data'!$G$5,0,10*ROW('Hygiene Data'!G140)),NA())</f>
        <v>#N/A</v>
      </c>
      <c r="BJ146" s="527" t="e">
        <f ca="1">+IF(AND(ISNUMBER(OFFSET('Hygiene Data'!$G$7,0,10*ROW('Hygiene Data'!G140))),'Data Summary'!DY146="Yes"),OFFSET('Hygiene Data'!$G$7,0,10*ROW('Hygiene Data'!G140)),NA())</f>
        <v>#N/A</v>
      </c>
      <c r="BK146" s="527" t="e">
        <f ca="1">+IF(AND(ISNUMBER(OFFSET('Hygiene Data'!$G$9,0,10*ROW('Hygiene Data'!G140))),'Data Summary'!DZ146="Yes"),OFFSET('Hygiene Data'!$G$9,0,10*ROW('Hygiene Data'!G140)),NA())</f>
        <v>#N/A</v>
      </c>
      <c r="BL146" s="527" t="e">
        <f ca="1">+IF(AND(ISNUMBER(OFFSET('Hygiene Data'!$H$5,0,10*ROW('Hygiene Data'!H140))),'Data Summary'!EA146="Yes"),OFFSET('Hygiene Data'!$H$5,0,10*ROW('Hygiene Data'!H140)),NA())</f>
        <v>#N/A</v>
      </c>
      <c r="BM146" s="527" t="e">
        <f ca="1">+IF(AND(ISNUMBER(OFFSET('Hygiene Data'!$H$7,0,10*ROW('Hygiene Data'!H140))),'Data Summary'!EB146="Yes"),OFFSET('Hygiene Data'!$H$7,0,10*ROW('Hygiene Data'!H140)),NA())</f>
        <v>#N/A</v>
      </c>
      <c r="BN146" s="527" t="e">
        <f ca="1">+IF(AND(ISNUMBER(OFFSET('Hygiene Data'!$H$9,0,10*ROW('Hygiene Data'!H140))),'Data Summary'!EC146="Yes"),OFFSET('Hygiene Data'!$H$9,0,10*ROW('Hygiene Data'!H140)),NA())</f>
        <v>#N/A</v>
      </c>
      <c r="BO146" s="527" t="e">
        <f ca="1">+IF(AND(ISNUMBER(OFFSET('Hygiene Data'!$I$5,0,10*ROW('Hygiene Data'!I140))),'Data Summary'!ED146="Yes"),OFFSET('Hygiene Data'!$I$5,0,10*ROW('Hygiene Data'!I140)),NA())</f>
        <v>#N/A</v>
      </c>
      <c r="BP146" s="527" t="e">
        <f ca="1">+IF(AND(ISNUMBER(OFFSET('Hygiene Data'!$I$7,0,10*ROW('Hygiene Data'!I140))),'Data Summary'!EE146="Yes"),OFFSET('Hygiene Data'!$I$7,0,10*ROW('Hygiene Data'!I140)),NA())</f>
        <v>#N/A</v>
      </c>
      <c r="BQ146" s="527" t="e">
        <f ca="1">+IF(AND(ISNUMBER(OFFSET('Hygiene Data'!$I$9,0,10*ROW('Hygiene Data'!I140))),'Data Summary'!EF146="Yes"),OFFSET('Hygiene Data'!$I$9,0,10*ROW('Hygiene Data'!I140)),NA())</f>
        <v>#N/A</v>
      </c>
    </row>
    <row r="147" spans="1:69" x14ac:dyDescent="0.25">
      <c r="A147" s="523" t="e">
        <f ca="1">+RIGHT('Data Summary'!A147,LEN('Data Summary'!A147)-9)</f>
        <v>#VALUE!</v>
      </c>
      <c r="B147" s="497" t="str">
        <f ca="1">+IF(ISTEXT('Data Summary'!B147),'Data Summary'!B147,"")</f>
        <v/>
      </c>
      <c r="C147" s="524" t="e">
        <f ca="1">+VALUE('Data Summary'!C147)</f>
        <v>#VALUE!</v>
      </c>
      <c r="D147" s="525" t="e">
        <f ca="1">+IF(AND(ISNUMBER(OFFSET('Water Data'!$D$4,0,10*ROW('Water Data'!D141))),'Data Summary'!BS147="Yes"),100-OFFSET('Water Data'!$D$4,0,10*ROW('Water Data'!D141)),NA())</f>
        <v>#N/A</v>
      </c>
      <c r="E147" s="525" t="e">
        <f ca="1">+IF(AND(ISNUMBER(OFFSET('Water Data'!$D$6,0,10*ROW('Water Data'!D141))),'Data Summary'!BT147="Yes"),OFFSET('Water Data'!$D$6,0,10*ROW('Water Data'!D141)),NA())</f>
        <v>#N/A</v>
      </c>
      <c r="F147" s="525" t="e">
        <f ca="1">+IF(AND(ISNUMBER(OFFSET('Water Data'!$D$9,0,10*ROW('Water Data'!D141))),'Data Summary'!BU147="Yes"),OFFSET('Water Data'!$D$9,0,10*ROW('Water Data'!D141)),NA())</f>
        <v>#N/A</v>
      </c>
      <c r="G147" s="525" t="e">
        <f ca="1">+IF(AND(ISNUMBER(OFFSET('Water Data'!$E$4,0,10*ROW('Water Data'!E141))),'Data Summary'!BV147="Yes"),100-OFFSET('Water Data'!$E$4,0,10*ROW('Water Data'!E141)),NA())</f>
        <v>#N/A</v>
      </c>
      <c r="H147" s="525" t="e">
        <f ca="1">+IF(AND(ISNUMBER(OFFSET('Water Data'!$E$6,0,10*ROW('Water Data'!E141))),'Data Summary'!BW147="Yes"),OFFSET('Water Data'!$E$6,0,10*ROW('Water Data'!E141)),NA())</f>
        <v>#N/A</v>
      </c>
      <c r="I147" s="525" t="e">
        <f ca="1">+IF(AND(ISNUMBER(OFFSET('Water Data'!$E$9,0,10*ROW('Water Data'!E141))),'Data Summary'!BX147="Yes"),OFFSET('Water Data'!$E$9,0,10*ROW('Water Data'!E141)),NA())</f>
        <v>#N/A</v>
      </c>
      <c r="J147" s="525" t="e">
        <f ca="1">+IF(AND(ISNUMBER(OFFSET('Water Data'!$F$4,0,10*ROW('Water Data'!F141))),'Data Summary'!BY147="Yes"),100-OFFSET('Water Data'!$F$4,0,10*ROW('Water Data'!F141)),NA())</f>
        <v>#N/A</v>
      </c>
      <c r="K147" s="525" t="e">
        <f ca="1">+IF(AND(ISNUMBER(OFFSET('Water Data'!$F$6,0,10*ROW('Water Data'!F141))),'Data Summary'!BZ147="Yes"),OFFSET('Water Data'!$F$6,0,10*ROW('Water Data'!F141)),NA())</f>
        <v>#N/A</v>
      </c>
      <c r="L147" s="525" t="e">
        <f ca="1">+IF(AND(ISNUMBER(OFFSET('Water Data'!$F$9,0,10*ROW('Water Data'!F141))),'Data Summary'!CA147="Yes"),OFFSET('Water Data'!$F$9,0,10*ROW('Water Data'!F141)),NA())</f>
        <v>#N/A</v>
      </c>
      <c r="M147" s="525" t="e">
        <f ca="1">+IF(AND(ISNUMBER(OFFSET('Water Data'!$G$4,0,10*ROW('Water Data'!G141))),'Data Summary'!CB147="Yes"),100-OFFSET('Water Data'!$G$4,0,10*ROW('Water Data'!G141)),NA())</f>
        <v>#N/A</v>
      </c>
      <c r="N147" s="525" t="e">
        <f ca="1">+IF(AND(ISNUMBER(OFFSET('Water Data'!$G$6,0,10*ROW('Water Data'!G141))),'Data Summary'!CC147="Yes"),OFFSET('Water Data'!$G$6,0,10*ROW('Water Data'!G141)),NA())</f>
        <v>#N/A</v>
      </c>
      <c r="O147" s="525" t="e">
        <f ca="1">+IF(AND(ISNUMBER(OFFSET('Water Data'!$G$9,0,10*ROW('Water Data'!G141))),'Data Summary'!CD147="Yes"),OFFSET('Water Data'!$G$9,0,10*ROW('Water Data'!G141)),NA())</f>
        <v>#N/A</v>
      </c>
      <c r="P147" s="525" t="e">
        <f ca="1">+IF(AND(ISNUMBER(OFFSET('Water Data'!$H$4,0,10*ROW('Water Data'!H141))),'Data Summary'!CE147="Yes"),100-OFFSET('Water Data'!$H$4,0,10*ROW('Water Data'!H141)),NA())</f>
        <v>#N/A</v>
      </c>
      <c r="Q147" s="525" t="e">
        <f ca="1">+IF(AND(ISNUMBER(OFFSET('Water Data'!$H$6,0,10*ROW('Water Data'!H141))),'Data Summary'!CF147="Yes"),OFFSET('Water Data'!$H$6,0,10*ROW('Water Data'!H141)),NA())</f>
        <v>#N/A</v>
      </c>
      <c r="R147" s="525" t="e">
        <f ca="1">+IF(AND(ISNUMBER(OFFSET('Water Data'!$H$9,0,10*ROW('Water Data'!H141))),'Data Summary'!CG147="Yes"),OFFSET('Water Data'!$H$9,0,10*ROW('Water Data'!H141)),NA())</f>
        <v>#N/A</v>
      </c>
      <c r="S147" s="525" t="e">
        <f ca="1">+IF(AND(ISNUMBER(OFFSET('Water Data'!$I$4,0,10*ROW('Water Data'!I141))),'Data Summary'!CH147="Yes"),100-OFFSET('Water Data'!$I$4,0,10*ROW('Water Data'!I141)),NA())</f>
        <v>#N/A</v>
      </c>
      <c r="T147" s="525" t="e">
        <f ca="1">+IF(AND(ISNUMBER(OFFSET('Water Data'!$I$6,0,10*ROW('Water Data'!I141))),'Data Summary'!CI147="Yes"),OFFSET('Water Data'!$I$6,0,10*ROW('Water Data'!I141)),NA())</f>
        <v>#N/A</v>
      </c>
      <c r="U147" s="525" t="e">
        <f ca="1">+IF(AND(ISNUMBER(OFFSET('Water Data'!$I$9,0,10*ROW('Water Data'!I141))),'Data Summary'!CJ147="Yes"),OFFSET('Water Data'!$I$9,0,10*ROW('Water Data'!I141)),NA())</f>
        <v>#N/A</v>
      </c>
      <c r="V147" s="526" t="e">
        <f ca="1">+IF(AND(ISNUMBER(OFFSET('Sanitation Data'!$D$4,0,10*ROW('Sanitation Data'!D141))),'Data Summary'!CK147="Yes"),100-OFFSET('Sanitation Data'!$D$4,0,10*ROW('Sanitation Data'!D141)),NA())</f>
        <v>#N/A</v>
      </c>
      <c r="W147" s="526" t="e">
        <f ca="1">+IF(AND(ISNUMBER(OFFSET('Sanitation Data'!$D$6,0,10*ROW('Sanitation Data'!D141))),'Data Summary'!CL147="Yes"),OFFSET('Sanitation Data'!$D$6,0,10*ROW('Sanitation Data'!D141)),NA())</f>
        <v>#N/A</v>
      </c>
      <c r="X147" s="526" t="e">
        <f ca="1">+IF(AND(ISNUMBER(OFFSET('Sanitation Data'!$D$10,0,10*ROW('Sanitation Data'!D141))),'Data Summary'!CM147="Yes"),OFFSET('Sanitation Data'!$D$10,0,10*ROW('Sanitation Data'!D141)),NA())</f>
        <v>#N/A</v>
      </c>
      <c r="Y147" s="526" t="e">
        <f ca="1">+IF(AND(ISNUMBER(OFFSET('Sanitation Data'!$D$11,0,10*ROW('Sanitation Data'!D141))),'Data Summary'!CN147="Yes"),OFFSET('Sanitation Data'!$D$11,0,10*ROW('Sanitation Data'!D141)),NA())</f>
        <v>#N/A</v>
      </c>
      <c r="Z147" s="526" t="e">
        <f ca="1">+IF(AND(ISNUMBER(OFFSET('Sanitation Data'!$D$12,0,10*ROW('Sanitation Data'!D141))),'Data Summary'!CO147="Yes"),OFFSET('Sanitation Data'!$D$12,0,10*ROW('Sanitation Data'!D141)),NA())</f>
        <v>#N/A</v>
      </c>
      <c r="AA147" s="526" t="e">
        <f ca="1">+IF(AND(ISNUMBER(OFFSET('Sanitation Data'!$E$4,0,10*ROW('Sanitation Data'!E141))),'Data Summary'!CP147="Yes"),100-OFFSET('Sanitation Data'!$E$4,0,10*ROW('Sanitation Data'!E141)),NA())</f>
        <v>#N/A</v>
      </c>
      <c r="AB147" s="526" t="e">
        <f ca="1">+IF(AND(ISNUMBER(OFFSET('Sanitation Data'!$E$6,0,10*ROW('Sanitation Data'!E141))),'Data Summary'!CQ147="Yes"),OFFSET('Sanitation Data'!$E$6,0,10*ROW('Sanitation Data'!E141)),NA())</f>
        <v>#N/A</v>
      </c>
      <c r="AC147" s="526" t="e">
        <f ca="1">+IF(AND(ISNUMBER(OFFSET('Sanitation Data'!$E$10,0,10*ROW('Sanitation Data'!E141))),'Data Summary'!CR147="Yes"),OFFSET('Sanitation Data'!$E$10,0,10*ROW('Sanitation Data'!E141)),NA())</f>
        <v>#N/A</v>
      </c>
      <c r="AD147" s="526" t="e">
        <f ca="1">+IF(AND(ISNUMBER(OFFSET('Sanitation Data'!$E$11,0,10*ROW('Sanitation Data'!E141))),'Data Summary'!CS147="Yes"),OFFSET('Sanitation Data'!$E$11,0,10*ROW('Sanitation Data'!E141)),NA())</f>
        <v>#N/A</v>
      </c>
      <c r="AE147" s="526" t="e">
        <f ca="1">+IF(AND(ISNUMBER(OFFSET('Sanitation Data'!$E$12,0,10*ROW('Sanitation Data'!E141))),'Data Summary'!CT147="Yes"),OFFSET('Sanitation Data'!$E$12,0,10*ROW('Sanitation Data'!E141)),NA())</f>
        <v>#N/A</v>
      </c>
      <c r="AF147" s="526" t="e">
        <f ca="1">+IF(AND(ISNUMBER(OFFSET('Sanitation Data'!$F$4,0,10*ROW('Sanitation Data'!F141))),'Data Summary'!CU147="Yes"),100-OFFSET('Sanitation Data'!$F$4,0,10*ROW('Sanitation Data'!F141)),NA())</f>
        <v>#N/A</v>
      </c>
      <c r="AG147" s="526" t="e">
        <f ca="1">+IF(AND(ISNUMBER(OFFSET('Sanitation Data'!$F$6,0,10*ROW('Sanitation Data'!F141))),'Data Summary'!CV147="Yes"),OFFSET('Sanitation Data'!$F$6,0,10*ROW('Sanitation Data'!F141)),NA())</f>
        <v>#N/A</v>
      </c>
      <c r="AH147" s="526" t="e">
        <f ca="1">+IF(AND(ISNUMBER(OFFSET('Sanitation Data'!$F$10,0,10*ROW('Sanitation Data'!F141))),'Data Summary'!CW147="Yes"),OFFSET('Sanitation Data'!$F$10,0,10*ROW('Sanitation Data'!F141)),NA())</f>
        <v>#N/A</v>
      </c>
      <c r="AI147" s="526" t="e">
        <f ca="1">+IF(AND(ISNUMBER(OFFSET('Sanitation Data'!$F$11,0,10*ROW('Sanitation Data'!F141))),'Data Summary'!CX147="Yes"),OFFSET('Sanitation Data'!$F$11,0,10*ROW('Sanitation Data'!F141)),NA())</f>
        <v>#N/A</v>
      </c>
      <c r="AJ147" s="526" t="e">
        <f ca="1">+IF(AND(ISNUMBER(OFFSET('Sanitation Data'!$F$12,0,10*ROW('Sanitation Data'!F141))),'Data Summary'!CY147="Yes"),OFFSET('Sanitation Data'!$F$12,0,10*ROW('Sanitation Data'!F141)),NA())</f>
        <v>#N/A</v>
      </c>
      <c r="AK147" s="526" t="e">
        <f ca="1">+IF(AND(ISNUMBER(OFFSET('Sanitation Data'!$G$4,0,10*ROW('Sanitation Data'!G141))),'Data Summary'!CZ147="Yes"),100-OFFSET('Sanitation Data'!$G$4,0,10*ROW('Sanitation Data'!G141)),NA())</f>
        <v>#N/A</v>
      </c>
      <c r="AL147" s="526" t="e">
        <f ca="1">+IF(AND(ISNUMBER(OFFSET('Sanitation Data'!$G$6,0,10*ROW('Sanitation Data'!G141))),'Data Summary'!DA147="Yes"),OFFSET('Sanitation Data'!$G$6,0,10*ROW('Sanitation Data'!G141)),NA())</f>
        <v>#N/A</v>
      </c>
      <c r="AM147" s="526" t="e">
        <f ca="1">+IF(AND(ISNUMBER(OFFSET('Sanitation Data'!$G$10,0,10*ROW('Sanitation Data'!G141))),'Data Summary'!DB147="Yes"),OFFSET('Sanitation Data'!$G$10,0,10*ROW('Sanitation Data'!G141)),NA())</f>
        <v>#N/A</v>
      </c>
      <c r="AN147" s="526" t="e">
        <f ca="1">+IF(AND(ISNUMBER(OFFSET('Sanitation Data'!$G$11,0,10*ROW('Sanitation Data'!G141))),'Data Summary'!DC147="Yes"),OFFSET('Sanitation Data'!$G$11,0,10*ROW('Sanitation Data'!G141)),NA())</f>
        <v>#N/A</v>
      </c>
      <c r="AO147" s="526" t="e">
        <f ca="1">+IF(AND(ISNUMBER(OFFSET('Sanitation Data'!$G$12,0,10*ROW('Sanitation Data'!G141))),'Data Summary'!DD147="Yes"),OFFSET('Sanitation Data'!$G$12,0,10*ROW('Sanitation Data'!G141)),NA())</f>
        <v>#N/A</v>
      </c>
      <c r="AP147" s="526" t="e">
        <f ca="1">+IF(AND(ISNUMBER(OFFSET('Sanitation Data'!$H$4,0,10*ROW('Sanitation Data'!H141))),'Data Summary'!DE147="Yes"),100-OFFSET('Sanitation Data'!$H$4,0,10*ROW('Sanitation Data'!H141)),NA())</f>
        <v>#N/A</v>
      </c>
      <c r="AQ147" s="526" t="e">
        <f ca="1">+IF(AND(ISNUMBER(OFFSET('Sanitation Data'!$H$6,0,10*ROW('Sanitation Data'!H141))),'Data Summary'!DF147="Yes"),OFFSET('Sanitation Data'!$H$6,0,10*ROW('Sanitation Data'!H141)),NA())</f>
        <v>#N/A</v>
      </c>
      <c r="AR147" s="526" t="e">
        <f ca="1">+IF(AND(ISNUMBER(OFFSET('Sanitation Data'!$H$10,0,10*ROW('Sanitation Data'!H141))),'Data Summary'!DG147="Yes"),OFFSET('Sanitation Data'!$H$10,0,10*ROW('Sanitation Data'!H141)),NA())</f>
        <v>#N/A</v>
      </c>
      <c r="AS147" s="526" t="e">
        <f ca="1">+IF(AND(ISNUMBER(OFFSET('Sanitation Data'!$H$11,0,10*ROW('Sanitation Data'!H141))),'Data Summary'!DH147="Yes"),OFFSET('Sanitation Data'!$H$11,0,10*ROW('Sanitation Data'!H141)),NA())</f>
        <v>#N/A</v>
      </c>
      <c r="AT147" s="526" t="e">
        <f ca="1">+IF(AND(ISNUMBER(OFFSET('Sanitation Data'!$H$12,0,10*ROW('Sanitation Data'!H141))),'Data Summary'!DI147="Yes"),OFFSET('Sanitation Data'!$H$12,0,10*ROW('Sanitation Data'!H141)),NA())</f>
        <v>#N/A</v>
      </c>
      <c r="AU147" s="526" t="e">
        <f ca="1">+IF(AND(ISNUMBER(OFFSET('Sanitation Data'!$I$4,0,10*ROW('Sanitation Data'!I141))),'Data Summary'!DJ147="Yes"),100-OFFSET('Sanitation Data'!$I$4,0,10*ROW('Sanitation Data'!I141)),NA())</f>
        <v>#N/A</v>
      </c>
      <c r="AV147" s="526" t="e">
        <f ca="1">+IF(AND(ISNUMBER(OFFSET('Sanitation Data'!$I$6,0,10*ROW('Sanitation Data'!I141))),'Data Summary'!DK147="Yes"),OFFSET('Sanitation Data'!$I$6,0,10*ROW('Sanitation Data'!I141)),NA())</f>
        <v>#N/A</v>
      </c>
      <c r="AW147" s="526" t="e">
        <f ca="1">+IF(AND(ISNUMBER(OFFSET('Sanitation Data'!$I$10,0,10*ROW('Sanitation Data'!I141))),'Data Summary'!DL147="Yes"),OFFSET('Sanitation Data'!$I$10,0,10*ROW('Sanitation Data'!I141)),NA())</f>
        <v>#N/A</v>
      </c>
      <c r="AX147" s="526" t="e">
        <f ca="1">+IF(AND(ISNUMBER(OFFSET('Sanitation Data'!$I$11,0,10*ROW('Sanitation Data'!I141))),'Data Summary'!DM147="Yes"),OFFSET('Sanitation Data'!$I$11,0,10*ROW('Sanitation Data'!I141)),NA())</f>
        <v>#N/A</v>
      </c>
      <c r="AY147" s="526" t="e">
        <f ca="1">+IF(AND(ISNUMBER(OFFSET('Sanitation Data'!$I$12,0,10*ROW('Sanitation Data'!I141))),'Data Summary'!DN147="Yes"),OFFSET('Sanitation Data'!$I$12,0,10*ROW('Sanitation Data'!I141)),NA())</f>
        <v>#N/A</v>
      </c>
      <c r="AZ147" s="527" t="e">
        <f ca="1">+IF(AND(ISNUMBER(OFFSET('Hygiene Data'!$D$5,0,10*ROW('Hygiene Data'!D141))),'Data Summary'!DO147="Yes"),OFFSET('Hygiene Data'!$D$5,0,10*ROW('Hygiene Data'!D141)),NA())</f>
        <v>#N/A</v>
      </c>
      <c r="BA147" s="527" t="e">
        <f ca="1">+IF(AND(ISNUMBER(OFFSET('Hygiene Data'!$D$7,0,10*ROW('Hygiene Data'!D141))),'Data Summary'!DP147="Yes"),OFFSET('Hygiene Data'!$D$7,0,10*ROW('Hygiene Data'!D141)),NA())</f>
        <v>#N/A</v>
      </c>
      <c r="BB147" s="527" t="e">
        <f ca="1">+IF(AND(ISNUMBER(OFFSET('Hygiene Data'!$D$9,0,10*ROW('Hygiene Data'!D141))),'Data Summary'!DQ147="Yes"),OFFSET('Hygiene Data'!$D$9,0,10*ROW('Hygiene Data'!D141)),NA())</f>
        <v>#N/A</v>
      </c>
      <c r="BC147" s="527" t="e">
        <f ca="1">+IF(AND(ISNUMBER(OFFSET('Hygiene Data'!$E$5,0,10*ROW('Hygiene Data'!E141))),'Data Summary'!DR147="Yes"),OFFSET('Hygiene Data'!$E$5,0,10*ROW('Hygiene Data'!E141)),NA())</f>
        <v>#N/A</v>
      </c>
      <c r="BD147" s="527" t="e">
        <f ca="1">+IF(AND(ISNUMBER(OFFSET('Hygiene Data'!$E$7,0,10*ROW('Hygiene Data'!E141))),'Data Summary'!DS147="Yes"),OFFSET('Hygiene Data'!$E$7,0,10*ROW('Hygiene Data'!E141)),NA())</f>
        <v>#N/A</v>
      </c>
      <c r="BE147" s="527" t="e">
        <f ca="1">+IF(AND(ISNUMBER(OFFSET('Hygiene Data'!$E$9,0,10*ROW('Hygiene Data'!E141))),'Data Summary'!DT147="Yes"),OFFSET('Hygiene Data'!$E$9,0,10*ROW('Hygiene Data'!E141)),NA())</f>
        <v>#N/A</v>
      </c>
      <c r="BF147" s="527" t="e">
        <f ca="1">+IF(AND(ISNUMBER(OFFSET('Hygiene Data'!$F$5,0,10*ROW('Hygiene Data'!F141))),'Data Summary'!DU147="Yes"),OFFSET('Hygiene Data'!$F$5,0,10*ROW('Hygiene Data'!F141)),NA())</f>
        <v>#N/A</v>
      </c>
      <c r="BG147" s="527" t="e">
        <f ca="1">+IF(AND(ISNUMBER(OFFSET('Hygiene Data'!$F$7,0,10*ROW('Hygiene Data'!F141))),'Data Summary'!DV147="Yes"),OFFSET('Hygiene Data'!$F$7,0,10*ROW('Hygiene Data'!F141)),NA())</f>
        <v>#N/A</v>
      </c>
      <c r="BH147" s="527" t="e">
        <f ca="1">+IF(AND(ISNUMBER(OFFSET('Hygiene Data'!$F$9,0,10*ROW('Hygiene Data'!F141))),'Data Summary'!DW147="Yes"),OFFSET('Hygiene Data'!$F$9,0,10*ROW('Hygiene Data'!F141)),NA())</f>
        <v>#N/A</v>
      </c>
      <c r="BI147" s="527" t="e">
        <f ca="1">+IF(AND(ISNUMBER(OFFSET('Hygiene Data'!$G$5,0,10*ROW('Hygiene Data'!G141))),'Data Summary'!DX147="Yes"),OFFSET('Hygiene Data'!$G$5,0,10*ROW('Hygiene Data'!G141)),NA())</f>
        <v>#N/A</v>
      </c>
      <c r="BJ147" s="527" t="e">
        <f ca="1">+IF(AND(ISNUMBER(OFFSET('Hygiene Data'!$G$7,0,10*ROW('Hygiene Data'!G141))),'Data Summary'!DY147="Yes"),OFFSET('Hygiene Data'!$G$7,0,10*ROW('Hygiene Data'!G141)),NA())</f>
        <v>#N/A</v>
      </c>
      <c r="BK147" s="527" t="e">
        <f ca="1">+IF(AND(ISNUMBER(OFFSET('Hygiene Data'!$G$9,0,10*ROW('Hygiene Data'!G141))),'Data Summary'!DZ147="Yes"),OFFSET('Hygiene Data'!$G$9,0,10*ROW('Hygiene Data'!G141)),NA())</f>
        <v>#N/A</v>
      </c>
      <c r="BL147" s="527" t="e">
        <f ca="1">+IF(AND(ISNUMBER(OFFSET('Hygiene Data'!$H$5,0,10*ROW('Hygiene Data'!H141))),'Data Summary'!EA147="Yes"),OFFSET('Hygiene Data'!$H$5,0,10*ROW('Hygiene Data'!H141)),NA())</f>
        <v>#N/A</v>
      </c>
      <c r="BM147" s="527" t="e">
        <f ca="1">+IF(AND(ISNUMBER(OFFSET('Hygiene Data'!$H$7,0,10*ROW('Hygiene Data'!H141))),'Data Summary'!EB147="Yes"),OFFSET('Hygiene Data'!$H$7,0,10*ROW('Hygiene Data'!H141)),NA())</f>
        <v>#N/A</v>
      </c>
      <c r="BN147" s="527" t="e">
        <f ca="1">+IF(AND(ISNUMBER(OFFSET('Hygiene Data'!$H$9,0,10*ROW('Hygiene Data'!H141))),'Data Summary'!EC147="Yes"),OFFSET('Hygiene Data'!$H$9,0,10*ROW('Hygiene Data'!H141)),NA())</f>
        <v>#N/A</v>
      </c>
      <c r="BO147" s="527" t="e">
        <f ca="1">+IF(AND(ISNUMBER(OFFSET('Hygiene Data'!$I$5,0,10*ROW('Hygiene Data'!I141))),'Data Summary'!ED147="Yes"),OFFSET('Hygiene Data'!$I$5,0,10*ROW('Hygiene Data'!I141)),NA())</f>
        <v>#N/A</v>
      </c>
      <c r="BP147" s="527" t="e">
        <f ca="1">+IF(AND(ISNUMBER(OFFSET('Hygiene Data'!$I$7,0,10*ROW('Hygiene Data'!I141))),'Data Summary'!EE147="Yes"),OFFSET('Hygiene Data'!$I$7,0,10*ROW('Hygiene Data'!I141)),NA())</f>
        <v>#N/A</v>
      </c>
      <c r="BQ147" s="527" t="e">
        <f ca="1">+IF(AND(ISNUMBER(OFFSET('Hygiene Data'!$I$9,0,10*ROW('Hygiene Data'!I141))),'Data Summary'!EF147="Yes"),OFFSET('Hygiene Data'!$I$9,0,10*ROW('Hygiene Data'!I141)),NA())</f>
        <v>#N/A</v>
      </c>
    </row>
    <row r="148" spans="1:69" x14ac:dyDescent="0.25">
      <c r="A148" s="523" t="e">
        <f ca="1">+RIGHT('Data Summary'!A148,LEN('Data Summary'!A148)-9)</f>
        <v>#VALUE!</v>
      </c>
      <c r="B148" s="497" t="str">
        <f ca="1">+IF(ISTEXT('Data Summary'!B148),'Data Summary'!B148,"")</f>
        <v/>
      </c>
      <c r="C148" s="524" t="e">
        <f ca="1">+VALUE('Data Summary'!C148)</f>
        <v>#VALUE!</v>
      </c>
      <c r="D148" s="525" t="e">
        <f ca="1">+IF(AND(ISNUMBER(OFFSET('Water Data'!$D$4,0,10*ROW('Water Data'!D142))),'Data Summary'!BS148="Yes"),100-OFFSET('Water Data'!$D$4,0,10*ROW('Water Data'!D142)),NA())</f>
        <v>#N/A</v>
      </c>
      <c r="E148" s="525" t="e">
        <f ca="1">+IF(AND(ISNUMBER(OFFSET('Water Data'!$D$6,0,10*ROW('Water Data'!D142))),'Data Summary'!BT148="Yes"),OFFSET('Water Data'!$D$6,0,10*ROW('Water Data'!D142)),NA())</f>
        <v>#N/A</v>
      </c>
      <c r="F148" s="525" t="e">
        <f ca="1">+IF(AND(ISNUMBER(OFFSET('Water Data'!$D$9,0,10*ROW('Water Data'!D142))),'Data Summary'!BU148="Yes"),OFFSET('Water Data'!$D$9,0,10*ROW('Water Data'!D142)),NA())</f>
        <v>#N/A</v>
      </c>
      <c r="G148" s="525" t="e">
        <f ca="1">+IF(AND(ISNUMBER(OFFSET('Water Data'!$E$4,0,10*ROW('Water Data'!E142))),'Data Summary'!BV148="Yes"),100-OFFSET('Water Data'!$E$4,0,10*ROW('Water Data'!E142)),NA())</f>
        <v>#N/A</v>
      </c>
      <c r="H148" s="525" t="e">
        <f ca="1">+IF(AND(ISNUMBER(OFFSET('Water Data'!$E$6,0,10*ROW('Water Data'!E142))),'Data Summary'!BW148="Yes"),OFFSET('Water Data'!$E$6,0,10*ROW('Water Data'!E142)),NA())</f>
        <v>#N/A</v>
      </c>
      <c r="I148" s="525" t="e">
        <f ca="1">+IF(AND(ISNUMBER(OFFSET('Water Data'!$E$9,0,10*ROW('Water Data'!E142))),'Data Summary'!BX148="Yes"),OFFSET('Water Data'!$E$9,0,10*ROW('Water Data'!E142)),NA())</f>
        <v>#N/A</v>
      </c>
      <c r="J148" s="525" t="e">
        <f ca="1">+IF(AND(ISNUMBER(OFFSET('Water Data'!$F$4,0,10*ROW('Water Data'!F142))),'Data Summary'!BY148="Yes"),100-OFFSET('Water Data'!$F$4,0,10*ROW('Water Data'!F142)),NA())</f>
        <v>#N/A</v>
      </c>
      <c r="K148" s="525" t="e">
        <f ca="1">+IF(AND(ISNUMBER(OFFSET('Water Data'!$F$6,0,10*ROW('Water Data'!F142))),'Data Summary'!BZ148="Yes"),OFFSET('Water Data'!$F$6,0,10*ROW('Water Data'!F142)),NA())</f>
        <v>#N/A</v>
      </c>
      <c r="L148" s="525" t="e">
        <f ca="1">+IF(AND(ISNUMBER(OFFSET('Water Data'!$F$9,0,10*ROW('Water Data'!F142))),'Data Summary'!CA148="Yes"),OFFSET('Water Data'!$F$9,0,10*ROW('Water Data'!F142)),NA())</f>
        <v>#N/A</v>
      </c>
      <c r="M148" s="525" t="e">
        <f ca="1">+IF(AND(ISNUMBER(OFFSET('Water Data'!$G$4,0,10*ROW('Water Data'!G142))),'Data Summary'!CB148="Yes"),100-OFFSET('Water Data'!$G$4,0,10*ROW('Water Data'!G142)),NA())</f>
        <v>#N/A</v>
      </c>
      <c r="N148" s="525" t="e">
        <f ca="1">+IF(AND(ISNUMBER(OFFSET('Water Data'!$G$6,0,10*ROW('Water Data'!G142))),'Data Summary'!CC148="Yes"),OFFSET('Water Data'!$G$6,0,10*ROW('Water Data'!G142)),NA())</f>
        <v>#N/A</v>
      </c>
      <c r="O148" s="525" t="e">
        <f ca="1">+IF(AND(ISNUMBER(OFFSET('Water Data'!$G$9,0,10*ROW('Water Data'!G142))),'Data Summary'!CD148="Yes"),OFFSET('Water Data'!$G$9,0,10*ROW('Water Data'!G142)),NA())</f>
        <v>#N/A</v>
      </c>
      <c r="P148" s="525" t="e">
        <f ca="1">+IF(AND(ISNUMBER(OFFSET('Water Data'!$H$4,0,10*ROW('Water Data'!H142))),'Data Summary'!CE148="Yes"),100-OFFSET('Water Data'!$H$4,0,10*ROW('Water Data'!H142)),NA())</f>
        <v>#N/A</v>
      </c>
      <c r="Q148" s="525" t="e">
        <f ca="1">+IF(AND(ISNUMBER(OFFSET('Water Data'!$H$6,0,10*ROW('Water Data'!H142))),'Data Summary'!CF148="Yes"),OFFSET('Water Data'!$H$6,0,10*ROW('Water Data'!H142)),NA())</f>
        <v>#N/A</v>
      </c>
      <c r="R148" s="525" t="e">
        <f ca="1">+IF(AND(ISNUMBER(OFFSET('Water Data'!$H$9,0,10*ROW('Water Data'!H142))),'Data Summary'!CG148="Yes"),OFFSET('Water Data'!$H$9,0,10*ROW('Water Data'!H142)),NA())</f>
        <v>#N/A</v>
      </c>
      <c r="S148" s="525" t="e">
        <f ca="1">+IF(AND(ISNUMBER(OFFSET('Water Data'!$I$4,0,10*ROW('Water Data'!I142))),'Data Summary'!CH148="Yes"),100-OFFSET('Water Data'!$I$4,0,10*ROW('Water Data'!I142)),NA())</f>
        <v>#N/A</v>
      </c>
      <c r="T148" s="525" t="e">
        <f ca="1">+IF(AND(ISNUMBER(OFFSET('Water Data'!$I$6,0,10*ROW('Water Data'!I142))),'Data Summary'!CI148="Yes"),OFFSET('Water Data'!$I$6,0,10*ROW('Water Data'!I142)),NA())</f>
        <v>#N/A</v>
      </c>
      <c r="U148" s="525" t="e">
        <f ca="1">+IF(AND(ISNUMBER(OFFSET('Water Data'!$I$9,0,10*ROW('Water Data'!I142))),'Data Summary'!CJ148="Yes"),OFFSET('Water Data'!$I$9,0,10*ROW('Water Data'!I142)),NA())</f>
        <v>#N/A</v>
      </c>
      <c r="V148" s="526" t="e">
        <f ca="1">+IF(AND(ISNUMBER(OFFSET('Sanitation Data'!$D$4,0,10*ROW('Sanitation Data'!D142))),'Data Summary'!CK148="Yes"),100-OFFSET('Sanitation Data'!$D$4,0,10*ROW('Sanitation Data'!D142)),NA())</f>
        <v>#N/A</v>
      </c>
      <c r="W148" s="526" t="e">
        <f ca="1">+IF(AND(ISNUMBER(OFFSET('Sanitation Data'!$D$6,0,10*ROW('Sanitation Data'!D142))),'Data Summary'!CL148="Yes"),OFFSET('Sanitation Data'!$D$6,0,10*ROW('Sanitation Data'!D142)),NA())</f>
        <v>#N/A</v>
      </c>
      <c r="X148" s="526" t="e">
        <f ca="1">+IF(AND(ISNUMBER(OFFSET('Sanitation Data'!$D$10,0,10*ROW('Sanitation Data'!D142))),'Data Summary'!CM148="Yes"),OFFSET('Sanitation Data'!$D$10,0,10*ROW('Sanitation Data'!D142)),NA())</f>
        <v>#N/A</v>
      </c>
      <c r="Y148" s="526" t="e">
        <f ca="1">+IF(AND(ISNUMBER(OFFSET('Sanitation Data'!$D$11,0,10*ROW('Sanitation Data'!D142))),'Data Summary'!CN148="Yes"),OFFSET('Sanitation Data'!$D$11,0,10*ROW('Sanitation Data'!D142)),NA())</f>
        <v>#N/A</v>
      </c>
      <c r="Z148" s="526" t="e">
        <f ca="1">+IF(AND(ISNUMBER(OFFSET('Sanitation Data'!$D$12,0,10*ROW('Sanitation Data'!D142))),'Data Summary'!CO148="Yes"),OFFSET('Sanitation Data'!$D$12,0,10*ROW('Sanitation Data'!D142)),NA())</f>
        <v>#N/A</v>
      </c>
      <c r="AA148" s="526" t="e">
        <f ca="1">+IF(AND(ISNUMBER(OFFSET('Sanitation Data'!$E$4,0,10*ROW('Sanitation Data'!E142))),'Data Summary'!CP148="Yes"),100-OFFSET('Sanitation Data'!$E$4,0,10*ROW('Sanitation Data'!E142)),NA())</f>
        <v>#N/A</v>
      </c>
      <c r="AB148" s="526" t="e">
        <f ca="1">+IF(AND(ISNUMBER(OFFSET('Sanitation Data'!$E$6,0,10*ROW('Sanitation Data'!E142))),'Data Summary'!CQ148="Yes"),OFFSET('Sanitation Data'!$E$6,0,10*ROW('Sanitation Data'!E142)),NA())</f>
        <v>#N/A</v>
      </c>
      <c r="AC148" s="526" t="e">
        <f ca="1">+IF(AND(ISNUMBER(OFFSET('Sanitation Data'!$E$10,0,10*ROW('Sanitation Data'!E142))),'Data Summary'!CR148="Yes"),OFFSET('Sanitation Data'!$E$10,0,10*ROW('Sanitation Data'!E142)),NA())</f>
        <v>#N/A</v>
      </c>
      <c r="AD148" s="526" t="e">
        <f ca="1">+IF(AND(ISNUMBER(OFFSET('Sanitation Data'!$E$11,0,10*ROW('Sanitation Data'!E142))),'Data Summary'!CS148="Yes"),OFFSET('Sanitation Data'!$E$11,0,10*ROW('Sanitation Data'!E142)),NA())</f>
        <v>#N/A</v>
      </c>
      <c r="AE148" s="526" t="e">
        <f ca="1">+IF(AND(ISNUMBER(OFFSET('Sanitation Data'!$E$12,0,10*ROW('Sanitation Data'!E142))),'Data Summary'!CT148="Yes"),OFFSET('Sanitation Data'!$E$12,0,10*ROW('Sanitation Data'!E142)),NA())</f>
        <v>#N/A</v>
      </c>
      <c r="AF148" s="526" t="e">
        <f ca="1">+IF(AND(ISNUMBER(OFFSET('Sanitation Data'!$F$4,0,10*ROW('Sanitation Data'!F142))),'Data Summary'!CU148="Yes"),100-OFFSET('Sanitation Data'!$F$4,0,10*ROW('Sanitation Data'!F142)),NA())</f>
        <v>#N/A</v>
      </c>
      <c r="AG148" s="526" t="e">
        <f ca="1">+IF(AND(ISNUMBER(OFFSET('Sanitation Data'!$F$6,0,10*ROW('Sanitation Data'!F142))),'Data Summary'!CV148="Yes"),OFFSET('Sanitation Data'!$F$6,0,10*ROW('Sanitation Data'!F142)),NA())</f>
        <v>#N/A</v>
      </c>
      <c r="AH148" s="526" t="e">
        <f ca="1">+IF(AND(ISNUMBER(OFFSET('Sanitation Data'!$F$10,0,10*ROW('Sanitation Data'!F142))),'Data Summary'!CW148="Yes"),OFFSET('Sanitation Data'!$F$10,0,10*ROW('Sanitation Data'!F142)),NA())</f>
        <v>#N/A</v>
      </c>
      <c r="AI148" s="526" t="e">
        <f ca="1">+IF(AND(ISNUMBER(OFFSET('Sanitation Data'!$F$11,0,10*ROW('Sanitation Data'!F142))),'Data Summary'!CX148="Yes"),OFFSET('Sanitation Data'!$F$11,0,10*ROW('Sanitation Data'!F142)),NA())</f>
        <v>#N/A</v>
      </c>
      <c r="AJ148" s="526" t="e">
        <f ca="1">+IF(AND(ISNUMBER(OFFSET('Sanitation Data'!$F$12,0,10*ROW('Sanitation Data'!F142))),'Data Summary'!CY148="Yes"),OFFSET('Sanitation Data'!$F$12,0,10*ROW('Sanitation Data'!F142)),NA())</f>
        <v>#N/A</v>
      </c>
      <c r="AK148" s="526" t="e">
        <f ca="1">+IF(AND(ISNUMBER(OFFSET('Sanitation Data'!$G$4,0,10*ROW('Sanitation Data'!G142))),'Data Summary'!CZ148="Yes"),100-OFFSET('Sanitation Data'!$G$4,0,10*ROW('Sanitation Data'!G142)),NA())</f>
        <v>#N/A</v>
      </c>
      <c r="AL148" s="526" t="e">
        <f ca="1">+IF(AND(ISNUMBER(OFFSET('Sanitation Data'!$G$6,0,10*ROW('Sanitation Data'!G142))),'Data Summary'!DA148="Yes"),OFFSET('Sanitation Data'!$G$6,0,10*ROW('Sanitation Data'!G142)),NA())</f>
        <v>#N/A</v>
      </c>
      <c r="AM148" s="526" t="e">
        <f ca="1">+IF(AND(ISNUMBER(OFFSET('Sanitation Data'!$G$10,0,10*ROW('Sanitation Data'!G142))),'Data Summary'!DB148="Yes"),OFFSET('Sanitation Data'!$G$10,0,10*ROW('Sanitation Data'!G142)),NA())</f>
        <v>#N/A</v>
      </c>
      <c r="AN148" s="526" t="e">
        <f ca="1">+IF(AND(ISNUMBER(OFFSET('Sanitation Data'!$G$11,0,10*ROW('Sanitation Data'!G142))),'Data Summary'!DC148="Yes"),OFFSET('Sanitation Data'!$G$11,0,10*ROW('Sanitation Data'!G142)),NA())</f>
        <v>#N/A</v>
      </c>
      <c r="AO148" s="526" t="e">
        <f ca="1">+IF(AND(ISNUMBER(OFFSET('Sanitation Data'!$G$12,0,10*ROW('Sanitation Data'!G142))),'Data Summary'!DD148="Yes"),OFFSET('Sanitation Data'!$G$12,0,10*ROW('Sanitation Data'!G142)),NA())</f>
        <v>#N/A</v>
      </c>
      <c r="AP148" s="526" t="e">
        <f ca="1">+IF(AND(ISNUMBER(OFFSET('Sanitation Data'!$H$4,0,10*ROW('Sanitation Data'!H142))),'Data Summary'!DE148="Yes"),100-OFFSET('Sanitation Data'!$H$4,0,10*ROW('Sanitation Data'!H142)),NA())</f>
        <v>#N/A</v>
      </c>
      <c r="AQ148" s="526" t="e">
        <f ca="1">+IF(AND(ISNUMBER(OFFSET('Sanitation Data'!$H$6,0,10*ROW('Sanitation Data'!H142))),'Data Summary'!DF148="Yes"),OFFSET('Sanitation Data'!$H$6,0,10*ROW('Sanitation Data'!H142)),NA())</f>
        <v>#N/A</v>
      </c>
      <c r="AR148" s="526" t="e">
        <f ca="1">+IF(AND(ISNUMBER(OFFSET('Sanitation Data'!$H$10,0,10*ROW('Sanitation Data'!H142))),'Data Summary'!DG148="Yes"),OFFSET('Sanitation Data'!$H$10,0,10*ROW('Sanitation Data'!H142)),NA())</f>
        <v>#N/A</v>
      </c>
      <c r="AS148" s="526" t="e">
        <f ca="1">+IF(AND(ISNUMBER(OFFSET('Sanitation Data'!$H$11,0,10*ROW('Sanitation Data'!H142))),'Data Summary'!DH148="Yes"),OFFSET('Sanitation Data'!$H$11,0,10*ROW('Sanitation Data'!H142)),NA())</f>
        <v>#N/A</v>
      </c>
      <c r="AT148" s="526" t="e">
        <f ca="1">+IF(AND(ISNUMBER(OFFSET('Sanitation Data'!$H$12,0,10*ROW('Sanitation Data'!H142))),'Data Summary'!DI148="Yes"),OFFSET('Sanitation Data'!$H$12,0,10*ROW('Sanitation Data'!H142)),NA())</f>
        <v>#N/A</v>
      </c>
      <c r="AU148" s="526" t="e">
        <f ca="1">+IF(AND(ISNUMBER(OFFSET('Sanitation Data'!$I$4,0,10*ROW('Sanitation Data'!I142))),'Data Summary'!DJ148="Yes"),100-OFFSET('Sanitation Data'!$I$4,0,10*ROW('Sanitation Data'!I142)),NA())</f>
        <v>#N/A</v>
      </c>
      <c r="AV148" s="526" t="e">
        <f ca="1">+IF(AND(ISNUMBER(OFFSET('Sanitation Data'!$I$6,0,10*ROW('Sanitation Data'!I142))),'Data Summary'!DK148="Yes"),OFFSET('Sanitation Data'!$I$6,0,10*ROW('Sanitation Data'!I142)),NA())</f>
        <v>#N/A</v>
      </c>
      <c r="AW148" s="526" t="e">
        <f ca="1">+IF(AND(ISNUMBER(OFFSET('Sanitation Data'!$I$10,0,10*ROW('Sanitation Data'!I142))),'Data Summary'!DL148="Yes"),OFFSET('Sanitation Data'!$I$10,0,10*ROW('Sanitation Data'!I142)),NA())</f>
        <v>#N/A</v>
      </c>
      <c r="AX148" s="526" t="e">
        <f ca="1">+IF(AND(ISNUMBER(OFFSET('Sanitation Data'!$I$11,0,10*ROW('Sanitation Data'!I142))),'Data Summary'!DM148="Yes"),OFFSET('Sanitation Data'!$I$11,0,10*ROW('Sanitation Data'!I142)),NA())</f>
        <v>#N/A</v>
      </c>
      <c r="AY148" s="526" t="e">
        <f ca="1">+IF(AND(ISNUMBER(OFFSET('Sanitation Data'!$I$12,0,10*ROW('Sanitation Data'!I142))),'Data Summary'!DN148="Yes"),OFFSET('Sanitation Data'!$I$12,0,10*ROW('Sanitation Data'!I142)),NA())</f>
        <v>#N/A</v>
      </c>
      <c r="AZ148" s="527" t="e">
        <f ca="1">+IF(AND(ISNUMBER(OFFSET('Hygiene Data'!$D$5,0,10*ROW('Hygiene Data'!D142))),'Data Summary'!DO148="Yes"),OFFSET('Hygiene Data'!$D$5,0,10*ROW('Hygiene Data'!D142)),NA())</f>
        <v>#N/A</v>
      </c>
      <c r="BA148" s="527" t="e">
        <f ca="1">+IF(AND(ISNUMBER(OFFSET('Hygiene Data'!$D$7,0,10*ROW('Hygiene Data'!D142))),'Data Summary'!DP148="Yes"),OFFSET('Hygiene Data'!$D$7,0,10*ROW('Hygiene Data'!D142)),NA())</f>
        <v>#N/A</v>
      </c>
      <c r="BB148" s="527" t="e">
        <f ca="1">+IF(AND(ISNUMBER(OFFSET('Hygiene Data'!$D$9,0,10*ROW('Hygiene Data'!D142))),'Data Summary'!DQ148="Yes"),OFFSET('Hygiene Data'!$D$9,0,10*ROW('Hygiene Data'!D142)),NA())</f>
        <v>#N/A</v>
      </c>
      <c r="BC148" s="527" t="e">
        <f ca="1">+IF(AND(ISNUMBER(OFFSET('Hygiene Data'!$E$5,0,10*ROW('Hygiene Data'!E142))),'Data Summary'!DR148="Yes"),OFFSET('Hygiene Data'!$E$5,0,10*ROW('Hygiene Data'!E142)),NA())</f>
        <v>#N/A</v>
      </c>
      <c r="BD148" s="527" t="e">
        <f ca="1">+IF(AND(ISNUMBER(OFFSET('Hygiene Data'!$E$7,0,10*ROW('Hygiene Data'!E142))),'Data Summary'!DS148="Yes"),OFFSET('Hygiene Data'!$E$7,0,10*ROW('Hygiene Data'!E142)),NA())</f>
        <v>#N/A</v>
      </c>
      <c r="BE148" s="527" t="e">
        <f ca="1">+IF(AND(ISNUMBER(OFFSET('Hygiene Data'!$E$9,0,10*ROW('Hygiene Data'!E142))),'Data Summary'!DT148="Yes"),OFFSET('Hygiene Data'!$E$9,0,10*ROW('Hygiene Data'!E142)),NA())</f>
        <v>#N/A</v>
      </c>
      <c r="BF148" s="527" t="e">
        <f ca="1">+IF(AND(ISNUMBER(OFFSET('Hygiene Data'!$F$5,0,10*ROW('Hygiene Data'!F142))),'Data Summary'!DU148="Yes"),OFFSET('Hygiene Data'!$F$5,0,10*ROW('Hygiene Data'!F142)),NA())</f>
        <v>#N/A</v>
      </c>
      <c r="BG148" s="527" t="e">
        <f ca="1">+IF(AND(ISNUMBER(OFFSET('Hygiene Data'!$F$7,0,10*ROW('Hygiene Data'!F142))),'Data Summary'!DV148="Yes"),OFFSET('Hygiene Data'!$F$7,0,10*ROW('Hygiene Data'!F142)),NA())</f>
        <v>#N/A</v>
      </c>
      <c r="BH148" s="527" t="e">
        <f ca="1">+IF(AND(ISNUMBER(OFFSET('Hygiene Data'!$F$9,0,10*ROW('Hygiene Data'!F142))),'Data Summary'!DW148="Yes"),OFFSET('Hygiene Data'!$F$9,0,10*ROW('Hygiene Data'!F142)),NA())</f>
        <v>#N/A</v>
      </c>
      <c r="BI148" s="527" t="e">
        <f ca="1">+IF(AND(ISNUMBER(OFFSET('Hygiene Data'!$G$5,0,10*ROW('Hygiene Data'!G142))),'Data Summary'!DX148="Yes"),OFFSET('Hygiene Data'!$G$5,0,10*ROW('Hygiene Data'!G142)),NA())</f>
        <v>#N/A</v>
      </c>
      <c r="BJ148" s="527" t="e">
        <f ca="1">+IF(AND(ISNUMBER(OFFSET('Hygiene Data'!$G$7,0,10*ROW('Hygiene Data'!G142))),'Data Summary'!DY148="Yes"),OFFSET('Hygiene Data'!$G$7,0,10*ROW('Hygiene Data'!G142)),NA())</f>
        <v>#N/A</v>
      </c>
      <c r="BK148" s="527" t="e">
        <f ca="1">+IF(AND(ISNUMBER(OFFSET('Hygiene Data'!$G$9,0,10*ROW('Hygiene Data'!G142))),'Data Summary'!DZ148="Yes"),OFFSET('Hygiene Data'!$G$9,0,10*ROW('Hygiene Data'!G142)),NA())</f>
        <v>#N/A</v>
      </c>
      <c r="BL148" s="527" t="e">
        <f ca="1">+IF(AND(ISNUMBER(OFFSET('Hygiene Data'!$H$5,0,10*ROW('Hygiene Data'!H142))),'Data Summary'!EA148="Yes"),OFFSET('Hygiene Data'!$H$5,0,10*ROW('Hygiene Data'!H142)),NA())</f>
        <v>#N/A</v>
      </c>
      <c r="BM148" s="527" t="e">
        <f ca="1">+IF(AND(ISNUMBER(OFFSET('Hygiene Data'!$H$7,0,10*ROW('Hygiene Data'!H142))),'Data Summary'!EB148="Yes"),OFFSET('Hygiene Data'!$H$7,0,10*ROW('Hygiene Data'!H142)),NA())</f>
        <v>#N/A</v>
      </c>
      <c r="BN148" s="527" t="e">
        <f ca="1">+IF(AND(ISNUMBER(OFFSET('Hygiene Data'!$H$9,0,10*ROW('Hygiene Data'!H142))),'Data Summary'!EC148="Yes"),OFFSET('Hygiene Data'!$H$9,0,10*ROW('Hygiene Data'!H142)),NA())</f>
        <v>#N/A</v>
      </c>
      <c r="BO148" s="527" t="e">
        <f ca="1">+IF(AND(ISNUMBER(OFFSET('Hygiene Data'!$I$5,0,10*ROW('Hygiene Data'!I142))),'Data Summary'!ED148="Yes"),OFFSET('Hygiene Data'!$I$5,0,10*ROW('Hygiene Data'!I142)),NA())</f>
        <v>#N/A</v>
      </c>
      <c r="BP148" s="527" t="e">
        <f ca="1">+IF(AND(ISNUMBER(OFFSET('Hygiene Data'!$I$7,0,10*ROW('Hygiene Data'!I142))),'Data Summary'!EE148="Yes"),OFFSET('Hygiene Data'!$I$7,0,10*ROW('Hygiene Data'!I142)),NA())</f>
        <v>#N/A</v>
      </c>
      <c r="BQ148" s="527" t="e">
        <f ca="1">+IF(AND(ISNUMBER(OFFSET('Hygiene Data'!$I$9,0,10*ROW('Hygiene Data'!I142))),'Data Summary'!EF148="Yes"),OFFSET('Hygiene Data'!$I$9,0,10*ROW('Hygiene Data'!I142)),NA())</f>
        <v>#N/A</v>
      </c>
    </row>
    <row r="149" spans="1:69" x14ac:dyDescent="0.25">
      <c r="A149" s="523" t="e">
        <f ca="1">+RIGHT('Data Summary'!A149,LEN('Data Summary'!A149)-9)</f>
        <v>#VALUE!</v>
      </c>
      <c r="B149" s="497" t="str">
        <f ca="1">+IF(ISTEXT('Data Summary'!B149),'Data Summary'!B149,"")</f>
        <v/>
      </c>
      <c r="C149" s="524" t="e">
        <f ca="1">+VALUE('Data Summary'!C149)</f>
        <v>#VALUE!</v>
      </c>
      <c r="D149" s="525" t="e">
        <f ca="1">+IF(AND(ISNUMBER(OFFSET('Water Data'!$D$4,0,10*ROW('Water Data'!D143))),'Data Summary'!BS149="Yes"),100-OFFSET('Water Data'!$D$4,0,10*ROW('Water Data'!D143)),NA())</f>
        <v>#N/A</v>
      </c>
      <c r="E149" s="525" t="e">
        <f ca="1">+IF(AND(ISNUMBER(OFFSET('Water Data'!$D$6,0,10*ROW('Water Data'!D143))),'Data Summary'!BT149="Yes"),OFFSET('Water Data'!$D$6,0,10*ROW('Water Data'!D143)),NA())</f>
        <v>#N/A</v>
      </c>
      <c r="F149" s="525" t="e">
        <f ca="1">+IF(AND(ISNUMBER(OFFSET('Water Data'!$D$9,0,10*ROW('Water Data'!D143))),'Data Summary'!BU149="Yes"),OFFSET('Water Data'!$D$9,0,10*ROW('Water Data'!D143)),NA())</f>
        <v>#N/A</v>
      </c>
      <c r="G149" s="525" t="e">
        <f ca="1">+IF(AND(ISNUMBER(OFFSET('Water Data'!$E$4,0,10*ROW('Water Data'!E143))),'Data Summary'!BV149="Yes"),100-OFFSET('Water Data'!$E$4,0,10*ROW('Water Data'!E143)),NA())</f>
        <v>#N/A</v>
      </c>
      <c r="H149" s="525" t="e">
        <f ca="1">+IF(AND(ISNUMBER(OFFSET('Water Data'!$E$6,0,10*ROW('Water Data'!E143))),'Data Summary'!BW149="Yes"),OFFSET('Water Data'!$E$6,0,10*ROW('Water Data'!E143)),NA())</f>
        <v>#N/A</v>
      </c>
      <c r="I149" s="525" t="e">
        <f ca="1">+IF(AND(ISNUMBER(OFFSET('Water Data'!$E$9,0,10*ROW('Water Data'!E143))),'Data Summary'!BX149="Yes"),OFFSET('Water Data'!$E$9,0,10*ROW('Water Data'!E143)),NA())</f>
        <v>#N/A</v>
      </c>
      <c r="J149" s="525" t="e">
        <f ca="1">+IF(AND(ISNUMBER(OFFSET('Water Data'!$F$4,0,10*ROW('Water Data'!F143))),'Data Summary'!BY149="Yes"),100-OFFSET('Water Data'!$F$4,0,10*ROW('Water Data'!F143)),NA())</f>
        <v>#N/A</v>
      </c>
      <c r="K149" s="525" t="e">
        <f ca="1">+IF(AND(ISNUMBER(OFFSET('Water Data'!$F$6,0,10*ROW('Water Data'!F143))),'Data Summary'!BZ149="Yes"),OFFSET('Water Data'!$F$6,0,10*ROW('Water Data'!F143)),NA())</f>
        <v>#N/A</v>
      </c>
      <c r="L149" s="525" t="e">
        <f ca="1">+IF(AND(ISNUMBER(OFFSET('Water Data'!$F$9,0,10*ROW('Water Data'!F143))),'Data Summary'!CA149="Yes"),OFFSET('Water Data'!$F$9,0,10*ROW('Water Data'!F143)),NA())</f>
        <v>#N/A</v>
      </c>
      <c r="M149" s="525" t="e">
        <f ca="1">+IF(AND(ISNUMBER(OFFSET('Water Data'!$G$4,0,10*ROW('Water Data'!G143))),'Data Summary'!CB149="Yes"),100-OFFSET('Water Data'!$G$4,0,10*ROW('Water Data'!G143)),NA())</f>
        <v>#N/A</v>
      </c>
      <c r="N149" s="525" t="e">
        <f ca="1">+IF(AND(ISNUMBER(OFFSET('Water Data'!$G$6,0,10*ROW('Water Data'!G143))),'Data Summary'!CC149="Yes"),OFFSET('Water Data'!$G$6,0,10*ROW('Water Data'!G143)),NA())</f>
        <v>#N/A</v>
      </c>
      <c r="O149" s="525" t="e">
        <f ca="1">+IF(AND(ISNUMBER(OFFSET('Water Data'!$G$9,0,10*ROW('Water Data'!G143))),'Data Summary'!CD149="Yes"),OFFSET('Water Data'!$G$9,0,10*ROW('Water Data'!G143)),NA())</f>
        <v>#N/A</v>
      </c>
      <c r="P149" s="525" t="e">
        <f ca="1">+IF(AND(ISNUMBER(OFFSET('Water Data'!$H$4,0,10*ROW('Water Data'!H143))),'Data Summary'!CE149="Yes"),100-OFFSET('Water Data'!$H$4,0,10*ROW('Water Data'!H143)),NA())</f>
        <v>#N/A</v>
      </c>
      <c r="Q149" s="525" t="e">
        <f ca="1">+IF(AND(ISNUMBER(OFFSET('Water Data'!$H$6,0,10*ROW('Water Data'!H143))),'Data Summary'!CF149="Yes"),OFFSET('Water Data'!$H$6,0,10*ROW('Water Data'!H143)),NA())</f>
        <v>#N/A</v>
      </c>
      <c r="R149" s="525" t="e">
        <f ca="1">+IF(AND(ISNUMBER(OFFSET('Water Data'!$H$9,0,10*ROW('Water Data'!H143))),'Data Summary'!CG149="Yes"),OFFSET('Water Data'!$H$9,0,10*ROW('Water Data'!H143)),NA())</f>
        <v>#N/A</v>
      </c>
      <c r="S149" s="525" t="e">
        <f ca="1">+IF(AND(ISNUMBER(OFFSET('Water Data'!$I$4,0,10*ROW('Water Data'!I143))),'Data Summary'!CH149="Yes"),100-OFFSET('Water Data'!$I$4,0,10*ROW('Water Data'!I143)),NA())</f>
        <v>#N/A</v>
      </c>
      <c r="T149" s="525" t="e">
        <f ca="1">+IF(AND(ISNUMBER(OFFSET('Water Data'!$I$6,0,10*ROW('Water Data'!I143))),'Data Summary'!CI149="Yes"),OFFSET('Water Data'!$I$6,0,10*ROW('Water Data'!I143)),NA())</f>
        <v>#N/A</v>
      </c>
      <c r="U149" s="525" t="e">
        <f ca="1">+IF(AND(ISNUMBER(OFFSET('Water Data'!$I$9,0,10*ROW('Water Data'!I143))),'Data Summary'!CJ149="Yes"),OFFSET('Water Data'!$I$9,0,10*ROW('Water Data'!I143)),NA())</f>
        <v>#N/A</v>
      </c>
      <c r="V149" s="526" t="e">
        <f ca="1">+IF(AND(ISNUMBER(OFFSET('Sanitation Data'!$D$4,0,10*ROW('Sanitation Data'!D143))),'Data Summary'!CK149="Yes"),100-OFFSET('Sanitation Data'!$D$4,0,10*ROW('Sanitation Data'!D143)),NA())</f>
        <v>#N/A</v>
      </c>
      <c r="W149" s="526" t="e">
        <f ca="1">+IF(AND(ISNUMBER(OFFSET('Sanitation Data'!$D$6,0,10*ROW('Sanitation Data'!D143))),'Data Summary'!CL149="Yes"),OFFSET('Sanitation Data'!$D$6,0,10*ROW('Sanitation Data'!D143)),NA())</f>
        <v>#N/A</v>
      </c>
      <c r="X149" s="526" t="e">
        <f ca="1">+IF(AND(ISNUMBER(OFFSET('Sanitation Data'!$D$10,0,10*ROW('Sanitation Data'!D143))),'Data Summary'!CM149="Yes"),OFFSET('Sanitation Data'!$D$10,0,10*ROW('Sanitation Data'!D143)),NA())</f>
        <v>#N/A</v>
      </c>
      <c r="Y149" s="526" t="e">
        <f ca="1">+IF(AND(ISNUMBER(OFFSET('Sanitation Data'!$D$11,0,10*ROW('Sanitation Data'!D143))),'Data Summary'!CN149="Yes"),OFFSET('Sanitation Data'!$D$11,0,10*ROW('Sanitation Data'!D143)),NA())</f>
        <v>#N/A</v>
      </c>
      <c r="Z149" s="526" t="e">
        <f ca="1">+IF(AND(ISNUMBER(OFFSET('Sanitation Data'!$D$12,0,10*ROW('Sanitation Data'!D143))),'Data Summary'!CO149="Yes"),OFFSET('Sanitation Data'!$D$12,0,10*ROW('Sanitation Data'!D143)),NA())</f>
        <v>#N/A</v>
      </c>
      <c r="AA149" s="526" t="e">
        <f ca="1">+IF(AND(ISNUMBER(OFFSET('Sanitation Data'!$E$4,0,10*ROW('Sanitation Data'!E143))),'Data Summary'!CP149="Yes"),100-OFFSET('Sanitation Data'!$E$4,0,10*ROW('Sanitation Data'!E143)),NA())</f>
        <v>#N/A</v>
      </c>
      <c r="AB149" s="526" t="e">
        <f ca="1">+IF(AND(ISNUMBER(OFFSET('Sanitation Data'!$E$6,0,10*ROW('Sanitation Data'!E143))),'Data Summary'!CQ149="Yes"),OFFSET('Sanitation Data'!$E$6,0,10*ROW('Sanitation Data'!E143)),NA())</f>
        <v>#N/A</v>
      </c>
      <c r="AC149" s="526" t="e">
        <f ca="1">+IF(AND(ISNUMBER(OFFSET('Sanitation Data'!$E$10,0,10*ROW('Sanitation Data'!E143))),'Data Summary'!CR149="Yes"),OFFSET('Sanitation Data'!$E$10,0,10*ROW('Sanitation Data'!E143)),NA())</f>
        <v>#N/A</v>
      </c>
      <c r="AD149" s="526" t="e">
        <f ca="1">+IF(AND(ISNUMBER(OFFSET('Sanitation Data'!$E$11,0,10*ROW('Sanitation Data'!E143))),'Data Summary'!CS149="Yes"),OFFSET('Sanitation Data'!$E$11,0,10*ROW('Sanitation Data'!E143)),NA())</f>
        <v>#N/A</v>
      </c>
      <c r="AE149" s="526" t="e">
        <f ca="1">+IF(AND(ISNUMBER(OFFSET('Sanitation Data'!$E$12,0,10*ROW('Sanitation Data'!E143))),'Data Summary'!CT149="Yes"),OFFSET('Sanitation Data'!$E$12,0,10*ROW('Sanitation Data'!E143)),NA())</f>
        <v>#N/A</v>
      </c>
      <c r="AF149" s="526" t="e">
        <f ca="1">+IF(AND(ISNUMBER(OFFSET('Sanitation Data'!$F$4,0,10*ROW('Sanitation Data'!F143))),'Data Summary'!CU149="Yes"),100-OFFSET('Sanitation Data'!$F$4,0,10*ROW('Sanitation Data'!F143)),NA())</f>
        <v>#N/A</v>
      </c>
      <c r="AG149" s="526" t="e">
        <f ca="1">+IF(AND(ISNUMBER(OFFSET('Sanitation Data'!$F$6,0,10*ROW('Sanitation Data'!F143))),'Data Summary'!CV149="Yes"),OFFSET('Sanitation Data'!$F$6,0,10*ROW('Sanitation Data'!F143)),NA())</f>
        <v>#N/A</v>
      </c>
      <c r="AH149" s="526" t="e">
        <f ca="1">+IF(AND(ISNUMBER(OFFSET('Sanitation Data'!$F$10,0,10*ROW('Sanitation Data'!F143))),'Data Summary'!CW149="Yes"),OFFSET('Sanitation Data'!$F$10,0,10*ROW('Sanitation Data'!F143)),NA())</f>
        <v>#N/A</v>
      </c>
      <c r="AI149" s="526" t="e">
        <f ca="1">+IF(AND(ISNUMBER(OFFSET('Sanitation Data'!$F$11,0,10*ROW('Sanitation Data'!F143))),'Data Summary'!CX149="Yes"),OFFSET('Sanitation Data'!$F$11,0,10*ROW('Sanitation Data'!F143)),NA())</f>
        <v>#N/A</v>
      </c>
      <c r="AJ149" s="526" t="e">
        <f ca="1">+IF(AND(ISNUMBER(OFFSET('Sanitation Data'!$F$12,0,10*ROW('Sanitation Data'!F143))),'Data Summary'!CY149="Yes"),OFFSET('Sanitation Data'!$F$12,0,10*ROW('Sanitation Data'!F143)),NA())</f>
        <v>#N/A</v>
      </c>
      <c r="AK149" s="526" t="e">
        <f ca="1">+IF(AND(ISNUMBER(OFFSET('Sanitation Data'!$G$4,0,10*ROW('Sanitation Data'!G143))),'Data Summary'!CZ149="Yes"),100-OFFSET('Sanitation Data'!$G$4,0,10*ROW('Sanitation Data'!G143)),NA())</f>
        <v>#N/A</v>
      </c>
      <c r="AL149" s="526" t="e">
        <f ca="1">+IF(AND(ISNUMBER(OFFSET('Sanitation Data'!$G$6,0,10*ROW('Sanitation Data'!G143))),'Data Summary'!DA149="Yes"),OFFSET('Sanitation Data'!$G$6,0,10*ROW('Sanitation Data'!G143)),NA())</f>
        <v>#N/A</v>
      </c>
      <c r="AM149" s="526" t="e">
        <f ca="1">+IF(AND(ISNUMBER(OFFSET('Sanitation Data'!$G$10,0,10*ROW('Sanitation Data'!G143))),'Data Summary'!DB149="Yes"),OFFSET('Sanitation Data'!$G$10,0,10*ROW('Sanitation Data'!G143)),NA())</f>
        <v>#N/A</v>
      </c>
      <c r="AN149" s="526" t="e">
        <f ca="1">+IF(AND(ISNUMBER(OFFSET('Sanitation Data'!$G$11,0,10*ROW('Sanitation Data'!G143))),'Data Summary'!DC149="Yes"),OFFSET('Sanitation Data'!$G$11,0,10*ROW('Sanitation Data'!G143)),NA())</f>
        <v>#N/A</v>
      </c>
      <c r="AO149" s="526" t="e">
        <f ca="1">+IF(AND(ISNUMBER(OFFSET('Sanitation Data'!$G$12,0,10*ROW('Sanitation Data'!G143))),'Data Summary'!DD149="Yes"),OFFSET('Sanitation Data'!$G$12,0,10*ROW('Sanitation Data'!G143)),NA())</f>
        <v>#N/A</v>
      </c>
      <c r="AP149" s="526" t="e">
        <f ca="1">+IF(AND(ISNUMBER(OFFSET('Sanitation Data'!$H$4,0,10*ROW('Sanitation Data'!H143))),'Data Summary'!DE149="Yes"),100-OFFSET('Sanitation Data'!$H$4,0,10*ROW('Sanitation Data'!H143)),NA())</f>
        <v>#N/A</v>
      </c>
      <c r="AQ149" s="526" t="e">
        <f ca="1">+IF(AND(ISNUMBER(OFFSET('Sanitation Data'!$H$6,0,10*ROW('Sanitation Data'!H143))),'Data Summary'!DF149="Yes"),OFFSET('Sanitation Data'!$H$6,0,10*ROW('Sanitation Data'!H143)),NA())</f>
        <v>#N/A</v>
      </c>
      <c r="AR149" s="526" t="e">
        <f ca="1">+IF(AND(ISNUMBER(OFFSET('Sanitation Data'!$H$10,0,10*ROW('Sanitation Data'!H143))),'Data Summary'!DG149="Yes"),OFFSET('Sanitation Data'!$H$10,0,10*ROW('Sanitation Data'!H143)),NA())</f>
        <v>#N/A</v>
      </c>
      <c r="AS149" s="526" t="e">
        <f ca="1">+IF(AND(ISNUMBER(OFFSET('Sanitation Data'!$H$11,0,10*ROW('Sanitation Data'!H143))),'Data Summary'!DH149="Yes"),OFFSET('Sanitation Data'!$H$11,0,10*ROW('Sanitation Data'!H143)),NA())</f>
        <v>#N/A</v>
      </c>
      <c r="AT149" s="526" t="e">
        <f ca="1">+IF(AND(ISNUMBER(OFFSET('Sanitation Data'!$H$12,0,10*ROW('Sanitation Data'!H143))),'Data Summary'!DI149="Yes"),OFFSET('Sanitation Data'!$H$12,0,10*ROW('Sanitation Data'!H143)),NA())</f>
        <v>#N/A</v>
      </c>
      <c r="AU149" s="526" t="e">
        <f ca="1">+IF(AND(ISNUMBER(OFFSET('Sanitation Data'!$I$4,0,10*ROW('Sanitation Data'!I143))),'Data Summary'!DJ149="Yes"),100-OFFSET('Sanitation Data'!$I$4,0,10*ROW('Sanitation Data'!I143)),NA())</f>
        <v>#N/A</v>
      </c>
      <c r="AV149" s="526" t="e">
        <f ca="1">+IF(AND(ISNUMBER(OFFSET('Sanitation Data'!$I$6,0,10*ROW('Sanitation Data'!I143))),'Data Summary'!DK149="Yes"),OFFSET('Sanitation Data'!$I$6,0,10*ROW('Sanitation Data'!I143)),NA())</f>
        <v>#N/A</v>
      </c>
      <c r="AW149" s="526" t="e">
        <f ca="1">+IF(AND(ISNUMBER(OFFSET('Sanitation Data'!$I$10,0,10*ROW('Sanitation Data'!I143))),'Data Summary'!DL149="Yes"),OFFSET('Sanitation Data'!$I$10,0,10*ROW('Sanitation Data'!I143)),NA())</f>
        <v>#N/A</v>
      </c>
      <c r="AX149" s="526" t="e">
        <f ca="1">+IF(AND(ISNUMBER(OFFSET('Sanitation Data'!$I$11,0,10*ROW('Sanitation Data'!I143))),'Data Summary'!DM149="Yes"),OFFSET('Sanitation Data'!$I$11,0,10*ROW('Sanitation Data'!I143)),NA())</f>
        <v>#N/A</v>
      </c>
      <c r="AY149" s="526" t="e">
        <f ca="1">+IF(AND(ISNUMBER(OFFSET('Sanitation Data'!$I$12,0,10*ROW('Sanitation Data'!I143))),'Data Summary'!DN149="Yes"),OFFSET('Sanitation Data'!$I$12,0,10*ROW('Sanitation Data'!I143)),NA())</f>
        <v>#N/A</v>
      </c>
      <c r="AZ149" s="527" t="e">
        <f ca="1">+IF(AND(ISNUMBER(OFFSET('Hygiene Data'!$D$5,0,10*ROW('Hygiene Data'!D143))),'Data Summary'!DO149="Yes"),OFFSET('Hygiene Data'!$D$5,0,10*ROW('Hygiene Data'!D143)),NA())</f>
        <v>#N/A</v>
      </c>
      <c r="BA149" s="527" t="e">
        <f ca="1">+IF(AND(ISNUMBER(OFFSET('Hygiene Data'!$D$7,0,10*ROW('Hygiene Data'!D143))),'Data Summary'!DP149="Yes"),OFFSET('Hygiene Data'!$D$7,0,10*ROW('Hygiene Data'!D143)),NA())</f>
        <v>#N/A</v>
      </c>
      <c r="BB149" s="527" t="e">
        <f ca="1">+IF(AND(ISNUMBER(OFFSET('Hygiene Data'!$D$9,0,10*ROW('Hygiene Data'!D143))),'Data Summary'!DQ149="Yes"),OFFSET('Hygiene Data'!$D$9,0,10*ROW('Hygiene Data'!D143)),NA())</f>
        <v>#N/A</v>
      </c>
      <c r="BC149" s="527" t="e">
        <f ca="1">+IF(AND(ISNUMBER(OFFSET('Hygiene Data'!$E$5,0,10*ROW('Hygiene Data'!E143))),'Data Summary'!DR149="Yes"),OFFSET('Hygiene Data'!$E$5,0,10*ROW('Hygiene Data'!E143)),NA())</f>
        <v>#N/A</v>
      </c>
      <c r="BD149" s="527" t="e">
        <f ca="1">+IF(AND(ISNUMBER(OFFSET('Hygiene Data'!$E$7,0,10*ROW('Hygiene Data'!E143))),'Data Summary'!DS149="Yes"),OFFSET('Hygiene Data'!$E$7,0,10*ROW('Hygiene Data'!E143)),NA())</f>
        <v>#N/A</v>
      </c>
      <c r="BE149" s="527" t="e">
        <f ca="1">+IF(AND(ISNUMBER(OFFSET('Hygiene Data'!$E$9,0,10*ROW('Hygiene Data'!E143))),'Data Summary'!DT149="Yes"),OFFSET('Hygiene Data'!$E$9,0,10*ROW('Hygiene Data'!E143)),NA())</f>
        <v>#N/A</v>
      </c>
      <c r="BF149" s="527" t="e">
        <f ca="1">+IF(AND(ISNUMBER(OFFSET('Hygiene Data'!$F$5,0,10*ROW('Hygiene Data'!F143))),'Data Summary'!DU149="Yes"),OFFSET('Hygiene Data'!$F$5,0,10*ROW('Hygiene Data'!F143)),NA())</f>
        <v>#N/A</v>
      </c>
      <c r="BG149" s="527" t="e">
        <f ca="1">+IF(AND(ISNUMBER(OFFSET('Hygiene Data'!$F$7,0,10*ROW('Hygiene Data'!F143))),'Data Summary'!DV149="Yes"),OFFSET('Hygiene Data'!$F$7,0,10*ROW('Hygiene Data'!F143)),NA())</f>
        <v>#N/A</v>
      </c>
      <c r="BH149" s="527" t="e">
        <f ca="1">+IF(AND(ISNUMBER(OFFSET('Hygiene Data'!$F$9,0,10*ROW('Hygiene Data'!F143))),'Data Summary'!DW149="Yes"),OFFSET('Hygiene Data'!$F$9,0,10*ROW('Hygiene Data'!F143)),NA())</f>
        <v>#N/A</v>
      </c>
      <c r="BI149" s="527" t="e">
        <f ca="1">+IF(AND(ISNUMBER(OFFSET('Hygiene Data'!$G$5,0,10*ROW('Hygiene Data'!G143))),'Data Summary'!DX149="Yes"),OFFSET('Hygiene Data'!$G$5,0,10*ROW('Hygiene Data'!G143)),NA())</f>
        <v>#N/A</v>
      </c>
      <c r="BJ149" s="527" t="e">
        <f ca="1">+IF(AND(ISNUMBER(OFFSET('Hygiene Data'!$G$7,0,10*ROW('Hygiene Data'!G143))),'Data Summary'!DY149="Yes"),OFFSET('Hygiene Data'!$G$7,0,10*ROW('Hygiene Data'!G143)),NA())</f>
        <v>#N/A</v>
      </c>
      <c r="BK149" s="527" t="e">
        <f ca="1">+IF(AND(ISNUMBER(OFFSET('Hygiene Data'!$G$9,0,10*ROW('Hygiene Data'!G143))),'Data Summary'!DZ149="Yes"),OFFSET('Hygiene Data'!$G$9,0,10*ROW('Hygiene Data'!G143)),NA())</f>
        <v>#N/A</v>
      </c>
      <c r="BL149" s="527" t="e">
        <f ca="1">+IF(AND(ISNUMBER(OFFSET('Hygiene Data'!$H$5,0,10*ROW('Hygiene Data'!H143))),'Data Summary'!EA149="Yes"),OFFSET('Hygiene Data'!$H$5,0,10*ROW('Hygiene Data'!H143)),NA())</f>
        <v>#N/A</v>
      </c>
      <c r="BM149" s="527" t="e">
        <f ca="1">+IF(AND(ISNUMBER(OFFSET('Hygiene Data'!$H$7,0,10*ROW('Hygiene Data'!H143))),'Data Summary'!EB149="Yes"),OFFSET('Hygiene Data'!$H$7,0,10*ROW('Hygiene Data'!H143)),NA())</f>
        <v>#N/A</v>
      </c>
      <c r="BN149" s="527" t="e">
        <f ca="1">+IF(AND(ISNUMBER(OFFSET('Hygiene Data'!$H$9,0,10*ROW('Hygiene Data'!H143))),'Data Summary'!EC149="Yes"),OFFSET('Hygiene Data'!$H$9,0,10*ROW('Hygiene Data'!H143)),NA())</f>
        <v>#N/A</v>
      </c>
      <c r="BO149" s="527" t="e">
        <f ca="1">+IF(AND(ISNUMBER(OFFSET('Hygiene Data'!$I$5,0,10*ROW('Hygiene Data'!I143))),'Data Summary'!ED149="Yes"),OFFSET('Hygiene Data'!$I$5,0,10*ROW('Hygiene Data'!I143)),NA())</f>
        <v>#N/A</v>
      </c>
      <c r="BP149" s="527" t="e">
        <f ca="1">+IF(AND(ISNUMBER(OFFSET('Hygiene Data'!$I$7,0,10*ROW('Hygiene Data'!I143))),'Data Summary'!EE149="Yes"),OFFSET('Hygiene Data'!$I$7,0,10*ROW('Hygiene Data'!I143)),NA())</f>
        <v>#N/A</v>
      </c>
      <c r="BQ149" s="527" t="e">
        <f ca="1">+IF(AND(ISNUMBER(OFFSET('Hygiene Data'!$I$9,0,10*ROW('Hygiene Data'!I143))),'Data Summary'!EF149="Yes"),OFFSET('Hygiene Data'!$I$9,0,10*ROW('Hygiene Data'!I143)),NA())</f>
        <v>#N/A</v>
      </c>
    </row>
    <row r="150" spans="1:69" x14ac:dyDescent="0.25">
      <c r="A150" s="523" t="e">
        <f ca="1">+RIGHT('Data Summary'!A150,LEN('Data Summary'!A150)-9)</f>
        <v>#VALUE!</v>
      </c>
      <c r="B150" s="497" t="str">
        <f ca="1">+IF(ISTEXT('Data Summary'!B150),'Data Summary'!B150,"")</f>
        <v/>
      </c>
      <c r="C150" s="524" t="e">
        <f ca="1">+VALUE('Data Summary'!C150)</f>
        <v>#VALUE!</v>
      </c>
      <c r="D150" s="525" t="e">
        <f ca="1">+IF(AND(ISNUMBER(OFFSET('Water Data'!$D$4,0,10*ROW('Water Data'!D144))),'Data Summary'!BS150="Yes"),100-OFFSET('Water Data'!$D$4,0,10*ROW('Water Data'!D144)),NA())</f>
        <v>#N/A</v>
      </c>
      <c r="E150" s="525" t="e">
        <f ca="1">+IF(AND(ISNUMBER(OFFSET('Water Data'!$D$6,0,10*ROW('Water Data'!D144))),'Data Summary'!BT150="Yes"),OFFSET('Water Data'!$D$6,0,10*ROW('Water Data'!D144)),NA())</f>
        <v>#N/A</v>
      </c>
      <c r="F150" s="525" t="e">
        <f ca="1">+IF(AND(ISNUMBER(OFFSET('Water Data'!$D$9,0,10*ROW('Water Data'!D144))),'Data Summary'!BU150="Yes"),OFFSET('Water Data'!$D$9,0,10*ROW('Water Data'!D144)),NA())</f>
        <v>#N/A</v>
      </c>
      <c r="G150" s="525" t="e">
        <f ca="1">+IF(AND(ISNUMBER(OFFSET('Water Data'!$E$4,0,10*ROW('Water Data'!E144))),'Data Summary'!BV150="Yes"),100-OFFSET('Water Data'!$E$4,0,10*ROW('Water Data'!E144)),NA())</f>
        <v>#N/A</v>
      </c>
      <c r="H150" s="525" t="e">
        <f ca="1">+IF(AND(ISNUMBER(OFFSET('Water Data'!$E$6,0,10*ROW('Water Data'!E144))),'Data Summary'!BW150="Yes"),OFFSET('Water Data'!$E$6,0,10*ROW('Water Data'!E144)),NA())</f>
        <v>#N/A</v>
      </c>
      <c r="I150" s="525" t="e">
        <f ca="1">+IF(AND(ISNUMBER(OFFSET('Water Data'!$E$9,0,10*ROW('Water Data'!E144))),'Data Summary'!BX150="Yes"),OFFSET('Water Data'!$E$9,0,10*ROW('Water Data'!E144)),NA())</f>
        <v>#N/A</v>
      </c>
      <c r="J150" s="525" t="e">
        <f ca="1">+IF(AND(ISNUMBER(OFFSET('Water Data'!$F$4,0,10*ROW('Water Data'!F144))),'Data Summary'!BY150="Yes"),100-OFFSET('Water Data'!$F$4,0,10*ROW('Water Data'!F144)),NA())</f>
        <v>#N/A</v>
      </c>
      <c r="K150" s="525" t="e">
        <f ca="1">+IF(AND(ISNUMBER(OFFSET('Water Data'!$F$6,0,10*ROW('Water Data'!F144))),'Data Summary'!BZ150="Yes"),OFFSET('Water Data'!$F$6,0,10*ROW('Water Data'!F144)),NA())</f>
        <v>#N/A</v>
      </c>
      <c r="L150" s="525" t="e">
        <f ca="1">+IF(AND(ISNUMBER(OFFSET('Water Data'!$F$9,0,10*ROW('Water Data'!F144))),'Data Summary'!CA150="Yes"),OFFSET('Water Data'!$F$9,0,10*ROW('Water Data'!F144)),NA())</f>
        <v>#N/A</v>
      </c>
      <c r="M150" s="525" t="e">
        <f ca="1">+IF(AND(ISNUMBER(OFFSET('Water Data'!$G$4,0,10*ROW('Water Data'!G144))),'Data Summary'!CB150="Yes"),100-OFFSET('Water Data'!$G$4,0,10*ROW('Water Data'!G144)),NA())</f>
        <v>#N/A</v>
      </c>
      <c r="N150" s="525" t="e">
        <f ca="1">+IF(AND(ISNUMBER(OFFSET('Water Data'!$G$6,0,10*ROW('Water Data'!G144))),'Data Summary'!CC150="Yes"),OFFSET('Water Data'!$G$6,0,10*ROW('Water Data'!G144)),NA())</f>
        <v>#N/A</v>
      </c>
      <c r="O150" s="525" t="e">
        <f ca="1">+IF(AND(ISNUMBER(OFFSET('Water Data'!$G$9,0,10*ROW('Water Data'!G144))),'Data Summary'!CD150="Yes"),OFFSET('Water Data'!$G$9,0,10*ROW('Water Data'!G144)),NA())</f>
        <v>#N/A</v>
      </c>
      <c r="P150" s="525" t="e">
        <f ca="1">+IF(AND(ISNUMBER(OFFSET('Water Data'!$H$4,0,10*ROW('Water Data'!H144))),'Data Summary'!CE150="Yes"),100-OFFSET('Water Data'!$H$4,0,10*ROW('Water Data'!H144)),NA())</f>
        <v>#N/A</v>
      </c>
      <c r="Q150" s="525" t="e">
        <f ca="1">+IF(AND(ISNUMBER(OFFSET('Water Data'!$H$6,0,10*ROW('Water Data'!H144))),'Data Summary'!CF150="Yes"),OFFSET('Water Data'!$H$6,0,10*ROW('Water Data'!H144)),NA())</f>
        <v>#N/A</v>
      </c>
      <c r="R150" s="525" t="e">
        <f ca="1">+IF(AND(ISNUMBER(OFFSET('Water Data'!$H$9,0,10*ROW('Water Data'!H144))),'Data Summary'!CG150="Yes"),OFFSET('Water Data'!$H$9,0,10*ROW('Water Data'!H144)),NA())</f>
        <v>#N/A</v>
      </c>
      <c r="S150" s="525" t="e">
        <f ca="1">+IF(AND(ISNUMBER(OFFSET('Water Data'!$I$4,0,10*ROW('Water Data'!I144))),'Data Summary'!CH150="Yes"),100-OFFSET('Water Data'!$I$4,0,10*ROW('Water Data'!I144)),NA())</f>
        <v>#N/A</v>
      </c>
      <c r="T150" s="525" t="e">
        <f ca="1">+IF(AND(ISNUMBER(OFFSET('Water Data'!$I$6,0,10*ROW('Water Data'!I144))),'Data Summary'!CI150="Yes"),OFFSET('Water Data'!$I$6,0,10*ROW('Water Data'!I144)),NA())</f>
        <v>#N/A</v>
      </c>
      <c r="U150" s="525" t="e">
        <f ca="1">+IF(AND(ISNUMBER(OFFSET('Water Data'!$I$9,0,10*ROW('Water Data'!I144))),'Data Summary'!CJ150="Yes"),OFFSET('Water Data'!$I$9,0,10*ROW('Water Data'!I144)),NA())</f>
        <v>#N/A</v>
      </c>
      <c r="V150" s="526" t="e">
        <f ca="1">+IF(AND(ISNUMBER(OFFSET('Sanitation Data'!$D$4,0,10*ROW('Sanitation Data'!D144))),'Data Summary'!CK150="Yes"),100-OFFSET('Sanitation Data'!$D$4,0,10*ROW('Sanitation Data'!D144)),NA())</f>
        <v>#N/A</v>
      </c>
      <c r="W150" s="526" t="e">
        <f ca="1">+IF(AND(ISNUMBER(OFFSET('Sanitation Data'!$D$6,0,10*ROW('Sanitation Data'!D144))),'Data Summary'!CL150="Yes"),OFFSET('Sanitation Data'!$D$6,0,10*ROW('Sanitation Data'!D144)),NA())</f>
        <v>#N/A</v>
      </c>
      <c r="X150" s="526" t="e">
        <f ca="1">+IF(AND(ISNUMBER(OFFSET('Sanitation Data'!$D$10,0,10*ROW('Sanitation Data'!D144))),'Data Summary'!CM150="Yes"),OFFSET('Sanitation Data'!$D$10,0,10*ROW('Sanitation Data'!D144)),NA())</f>
        <v>#N/A</v>
      </c>
      <c r="Y150" s="526" t="e">
        <f ca="1">+IF(AND(ISNUMBER(OFFSET('Sanitation Data'!$D$11,0,10*ROW('Sanitation Data'!D144))),'Data Summary'!CN150="Yes"),OFFSET('Sanitation Data'!$D$11,0,10*ROW('Sanitation Data'!D144)),NA())</f>
        <v>#N/A</v>
      </c>
      <c r="Z150" s="526" t="e">
        <f ca="1">+IF(AND(ISNUMBER(OFFSET('Sanitation Data'!$D$12,0,10*ROW('Sanitation Data'!D144))),'Data Summary'!CO150="Yes"),OFFSET('Sanitation Data'!$D$12,0,10*ROW('Sanitation Data'!D144)),NA())</f>
        <v>#N/A</v>
      </c>
      <c r="AA150" s="526" t="e">
        <f ca="1">+IF(AND(ISNUMBER(OFFSET('Sanitation Data'!$E$4,0,10*ROW('Sanitation Data'!E144))),'Data Summary'!CP150="Yes"),100-OFFSET('Sanitation Data'!$E$4,0,10*ROW('Sanitation Data'!E144)),NA())</f>
        <v>#N/A</v>
      </c>
      <c r="AB150" s="526" t="e">
        <f ca="1">+IF(AND(ISNUMBER(OFFSET('Sanitation Data'!$E$6,0,10*ROW('Sanitation Data'!E144))),'Data Summary'!CQ150="Yes"),OFFSET('Sanitation Data'!$E$6,0,10*ROW('Sanitation Data'!E144)),NA())</f>
        <v>#N/A</v>
      </c>
      <c r="AC150" s="526" t="e">
        <f ca="1">+IF(AND(ISNUMBER(OFFSET('Sanitation Data'!$E$10,0,10*ROW('Sanitation Data'!E144))),'Data Summary'!CR150="Yes"),OFFSET('Sanitation Data'!$E$10,0,10*ROW('Sanitation Data'!E144)),NA())</f>
        <v>#N/A</v>
      </c>
      <c r="AD150" s="526" t="e">
        <f ca="1">+IF(AND(ISNUMBER(OFFSET('Sanitation Data'!$E$11,0,10*ROW('Sanitation Data'!E144))),'Data Summary'!CS150="Yes"),OFFSET('Sanitation Data'!$E$11,0,10*ROW('Sanitation Data'!E144)),NA())</f>
        <v>#N/A</v>
      </c>
      <c r="AE150" s="526" t="e">
        <f ca="1">+IF(AND(ISNUMBER(OFFSET('Sanitation Data'!$E$12,0,10*ROW('Sanitation Data'!E144))),'Data Summary'!CT150="Yes"),OFFSET('Sanitation Data'!$E$12,0,10*ROW('Sanitation Data'!E144)),NA())</f>
        <v>#N/A</v>
      </c>
      <c r="AF150" s="526" t="e">
        <f ca="1">+IF(AND(ISNUMBER(OFFSET('Sanitation Data'!$F$4,0,10*ROW('Sanitation Data'!F144))),'Data Summary'!CU150="Yes"),100-OFFSET('Sanitation Data'!$F$4,0,10*ROW('Sanitation Data'!F144)),NA())</f>
        <v>#N/A</v>
      </c>
      <c r="AG150" s="526" t="e">
        <f ca="1">+IF(AND(ISNUMBER(OFFSET('Sanitation Data'!$F$6,0,10*ROW('Sanitation Data'!F144))),'Data Summary'!CV150="Yes"),OFFSET('Sanitation Data'!$F$6,0,10*ROW('Sanitation Data'!F144)),NA())</f>
        <v>#N/A</v>
      </c>
      <c r="AH150" s="526" t="e">
        <f ca="1">+IF(AND(ISNUMBER(OFFSET('Sanitation Data'!$F$10,0,10*ROW('Sanitation Data'!F144))),'Data Summary'!CW150="Yes"),OFFSET('Sanitation Data'!$F$10,0,10*ROW('Sanitation Data'!F144)),NA())</f>
        <v>#N/A</v>
      </c>
      <c r="AI150" s="526" t="e">
        <f ca="1">+IF(AND(ISNUMBER(OFFSET('Sanitation Data'!$F$11,0,10*ROW('Sanitation Data'!F144))),'Data Summary'!CX150="Yes"),OFFSET('Sanitation Data'!$F$11,0,10*ROW('Sanitation Data'!F144)),NA())</f>
        <v>#N/A</v>
      </c>
      <c r="AJ150" s="526" t="e">
        <f ca="1">+IF(AND(ISNUMBER(OFFSET('Sanitation Data'!$F$12,0,10*ROW('Sanitation Data'!F144))),'Data Summary'!CY150="Yes"),OFFSET('Sanitation Data'!$F$12,0,10*ROW('Sanitation Data'!F144)),NA())</f>
        <v>#N/A</v>
      </c>
      <c r="AK150" s="526" t="e">
        <f ca="1">+IF(AND(ISNUMBER(OFFSET('Sanitation Data'!$G$4,0,10*ROW('Sanitation Data'!G144))),'Data Summary'!CZ150="Yes"),100-OFFSET('Sanitation Data'!$G$4,0,10*ROW('Sanitation Data'!G144)),NA())</f>
        <v>#N/A</v>
      </c>
      <c r="AL150" s="526" t="e">
        <f ca="1">+IF(AND(ISNUMBER(OFFSET('Sanitation Data'!$G$6,0,10*ROW('Sanitation Data'!G144))),'Data Summary'!DA150="Yes"),OFFSET('Sanitation Data'!$G$6,0,10*ROW('Sanitation Data'!G144)),NA())</f>
        <v>#N/A</v>
      </c>
      <c r="AM150" s="526" t="e">
        <f ca="1">+IF(AND(ISNUMBER(OFFSET('Sanitation Data'!$G$10,0,10*ROW('Sanitation Data'!G144))),'Data Summary'!DB150="Yes"),OFFSET('Sanitation Data'!$G$10,0,10*ROW('Sanitation Data'!G144)),NA())</f>
        <v>#N/A</v>
      </c>
      <c r="AN150" s="526" t="e">
        <f ca="1">+IF(AND(ISNUMBER(OFFSET('Sanitation Data'!$G$11,0,10*ROW('Sanitation Data'!G144))),'Data Summary'!DC150="Yes"),OFFSET('Sanitation Data'!$G$11,0,10*ROW('Sanitation Data'!G144)),NA())</f>
        <v>#N/A</v>
      </c>
      <c r="AO150" s="526" t="e">
        <f ca="1">+IF(AND(ISNUMBER(OFFSET('Sanitation Data'!$G$12,0,10*ROW('Sanitation Data'!G144))),'Data Summary'!DD150="Yes"),OFFSET('Sanitation Data'!$G$12,0,10*ROW('Sanitation Data'!G144)),NA())</f>
        <v>#N/A</v>
      </c>
      <c r="AP150" s="526" t="e">
        <f ca="1">+IF(AND(ISNUMBER(OFFSET('Sanitation Data'!$H$4,0,10*ROW('Sanitation Data'!H144))),'Data Summary'!DE150="Yes"),100-OFFSET('Sanitation Data'!$H$4,0,10*ROW('Sanitation Data'!H144)),NA())</f>
        <v>#N/A</v>
      </c>
      <c r="AQ150" s="526" t="e">
        <f ca="1">+IF(AND(ISNUMBER(OFFSET('Sanitation Data'!$H$6,0,10*ROW('Sanitation Data'!H144))),'Data Summary'!DF150="Yes"),OFFSET('Sanitation Data'!$H$6,0,10*ROW('Sanitation Data'!H144)),NA())</f>
        <v>#N/A</v>
      </c>
      <c r="AR150" s="526" t="e">
        <f ca="1">+IF(AND(ISNUMBER(OFFSET('Sanitation Data'!$H$10,0,10*ROW('Sanitation Data'!H144))),'Data Summary'!DG150="Yes"),OFFSET('Sanitation Data'!$H$10,0,10*ROW('Sanitation Data'!H144)),NA())</f>
        <v>#N/A</v>
      </c>
      <c r="AS150" s="526" t="e">
        <f ca="1">+IF(AND(ISNUMBER(OFFSET('Sanitation Data'!$H$11,0,10*ROW('Sanitation Data'!H144))),'Data Summary'!DH150="Yes"),OFFSET('Sanitation Data'!$H$11,0,10*ROW('Sanitation Data'!H144)),NA())</f>
        <v>#N/A</v>
      </c>
      <c r="AT150" s="526" t="e">
        <f ca="1">+IF(AND(ISNUMBER(OFFSET('Sanitation Data'!$H$12,0,10*ROW('Sanitation Data'!H144))),'Data Summary'!DI150="Yes"),OFFSET('Sanitation Data'!$H$12,0,10*ROW('Sanitation Data'!H144)),NA())</f>
        <v>#N/A</v>
      </c>
      <c r="AU150" s="526" t="e">
        <f ca="1">+IF(AND(ISNUMBER(OFFSET('Sanitation Data'!$I$4,0,10*ROW('Sanitation Data'!I144))),'Data Summary'!DJ150="Yes"),100-OFFSET('Sanitation Data'!$I$4,0,10*ROW('Sanitation Data'!I144)),NA())</f>
        <v>#N/A</v>
      </c>
      <c r="AV150" s="526" t="e">
        <f ca="1">+IF(AND(ISNUMBER(OFFSET('Sanitation Data'!$I$6,0,10*ROW('Sanitation Data'!I144))),'Data Summary'!DK150="Yes"),OFFSET('Sanitation Data'!$I$6,0,10*ROW('Sanitation Data'!I144)),NA())</f>
        <v>#N/A</v>
      </c>
      <c r="AW150" s="526" t="e">
        <f ca="1">+IF(AND(ISNUMBER(OFFSET('Sanitation Data'!$I$10,0,10*ROW('Sanitation Data'!I144))),'Data Summary'!DL150="Yes"),OFFSET('Sanitation Data'!$I$10,0,10*ROW('Sanitation Data'!I144)),NA())</f>
        <v>#N/A</v>
      </c>
      <c r="AX150" s="526" t="e">
        <f ca="1">+IF(AND(ISNUMBER(OFFSET('Sanitation Data'!$I$11,0,10*ROW('Sanitation Data'!I144))),'Data Summary'!DM150="Yes"),OFFSET('Sanitation Data'!$I$11,0,10*ROW('Sanitation Data'!I144)),NA())</f>
        <v>#N/A</v>
      </c>
      <c r="AY150" s="526" t="e">
        <f ca="1">+IF(AND(ISNUMBER(OFFSET('Sanitation Data'!$I$12,0,10*ROW('Sanitation Data'!I144))),'Data Summary'!DN150="Yes"),OFFSET('Sanitation Data'!$I$12,0,10*ROW('Sanitation Data'!I144)),NA())</f>
        <v>#N/A</v>
      </c>
      <c r="AZ150" s="527" t="e">
        <f ca="1">+IF(AND(ISNUMBER(OFFSET('Hygiene Data'!$D$5,0,10*ROW('Hygiene Data'!D144))),'Data Summary'!DO150="Yes"),OFFSET('Hygiene Data'!$D$5,0,10*ROW('Hygiene Data'!D144)),NA())</f>
        <v>#N/A</v>
      </c>
      <c r="BA150" s="527" t="e">
        <f ca="1">+IF(AND(ISNUMBER(OFFSET('Hygiene Data'!$D$7,0,10*ROW('Hygiene Data'!D144))),'Data Summary'!DP150="Yes"),OFFSET('Hygiene Data'!$D$7,0,10*ROW('Hygiene Data'!D144)),NA())</f>
        <v>#N/A</v>
      </c>
      <c r="BB150" s="527" t="e">
        <f ca="1">+IF(AND(ISNUMBER(OFFSET('Hygiene Data'!$D$9,0,10*ROW('Hygiene Data'!D144))),'Data Summary'!DQ150="Yes"),OFFSET('Hygiene Data'!$D$9,0,10*ROW('Hygiene Data'!D144)),NA())</f>
        <v>#N/A</v>
      </c>
      <c r="BC150" s="527" t="e">
        <f ca="1">+IF(AND(ISNUMBER(OFFSET('Hygiene Data'!$E$5,0,10*ROW('Hygiene Data'!E144))),'Data Summary'!DR150="Yes"),OFFSET('Hygiene Data'!$E$5,0,10*ROW('Hygiene Data'!E144)),NA())</f>
        <v>#N/A</v>
      </c>
      <c r="BD150" s="527" t="e">
        <f ca="1">+IF(AND(ISNUMBER(OFFSET('Hygiene Data'!$E$7,0,10*ROW('Hygiene Data'!E144))),'Data Summary'!DS150="Yes"),OFFSET('Hygiene Data'!$E$7,0,10*ROW('Hygiene Data'!E144)),NA())</f>
        <v>#N/A</v>
      </c>
      <c r="BE150" s="527" t="e">
        <f ca="1">+IF(AND(ISNUMBER(OFFSET('Hygiene Data'!$E$9,0,10*ROW('Hygiene Data'!E144))),'Data Summary'!DT150="Yes"),OFFSET('Hygiene Data'!$E$9,0,10*ROW('Hygiene Data'!E144)),NA())</f>
        <v>#N/A</v>
      </c>
      <c r="BF150" s="527" t="e">
        <f ca="1">+IF(AND(ISNUMBER(OFFSET('Hygiene Data'!$F$5,0,10*ROW('Hygiene Data'!F144))),'Data Summary'!DU150="Yes"),OFFSET('Hygiene Data'!$F$5,0,10*ROW('Hygiene Data'!F144)),NA())</f>
        <v>#N/A</v>
      </c>
      <c r="BG150" s="527" t="e">
        <f ca="1">+IF(AND(ISNUMBER(OFFSET('Hygiene Data'!$F$7,0,10*ROW('Hygiene Data'!F144))),'Data Summary'!DV150="Yes"),OFFSET('Hygiene Data'!$F$7,0,10*ROW('Hygiene Data'!F144)),NA())</f>
        <v>#N/A</v>
      </c>
      <c r="BH150" s="527" t="e">
        <f ca="1">+IF(AND(ISNUMBER(OFFSET('Hygiene Data'!$F$9,0,10*ROW('Hygiene Data'!F144))),'Data Summary'!DW150="Yes"),OFFSET('Hygiene Data'!$F$9,0,10*ROW('Hygiene Data'!F144)),NA())</f>
        <v>#N/A</v>
      </c>
      <c r="BI150" s="527" t="e">
        <f ca="1">+IF(AND(ISNUMBER(OFFSET('Hygiene Data'!$G$5,0,10*ROW('Hygiene Data'!G144))),'Data Summary'!DX150="Yes"),OFFSET('Hygiene Data'!$G$5,0,10*ROW('Hygiene Data'!G144)),NA())</f>
        <v>#N/A</v>
      </c>
      <c r="BJ150" s="527" t="e">
        <f ca="1">+IF(AND(ISNUMBER(OFFSET('Hygiene Data'!$G$7,0,10*ROW('Hygiene Data'!G144))),'Data Summary'!DY150="Yes"),OFFSET('Hygiene Data'!$G$7,0,10*ROW('Hygiene Data'!G144)),NA())</f>
        <v>#N/A</v>
      </c>
      <c r="BK150" s="527" t="e">
        <f ca="1">+IF(AND(ISNUMBER(OFFSET('Hygiene Data'!$G$9,0,10*ROW('Hygiene Data'!G144))),'Data Summary'!DZ150="Yes"),OFFSET('Hygiene Data'!$G$9,0,10*ROW('Hygiene Data'!G144)),NA())</f>
        <v>#N/A</v>
      </c>
      <c r="BL150" s="527" t="e">
        <f ca="1">+IF(AND(ISNUMBER(OFFSET('Hygiene Data'!$H$5,0,10*ROW('Hygiene Data'!H144))),'Data Summary'!EA150="Yes"),OFFSET('Hygiene Data'!$H$5,0,10*ROW('Hygiene Data'!H144)),NA())</f>
        <v>#N/A</v>
      </c>
      <c r="BM150" s="527" t="e">
        <f ca="1">+IF(AND(ISNUMBER(OFFSET('Hygiene Data'!$H$7,0,10*ROW('Hygiene Data'!H144))),'Data Summary'!EB150="Yes"),OFFSET('Hygiene Data'!$H$7,0,10*ROW('Hygiene Data'!H144)),NA())</f>
        <v>#N/A</v>
      </c>
      <c r="BN150" s="527" t="e">
        <f ca="1">+IF(AND(ISNUMBER(OFFSET('Hygiene Data'!$H$9,0,10*ROW('Hygiene Data'!H144))),'Data Summary'!EC150="Yes"),OFFSET('Hygiene Data'!$H$9,0,10*ROW('Hygiene Data'!H144)),NA())</f>
        <v>#N/A</v>
      </c>
      <c r="BO150" s="527" t="e">
        <f ca="1">+IF(AND(ISNUMBER(OFFSET('Hygiene Data'!$I$5,0,10*ROW('Hygiene Data'!I144))),'Data Summary'!ED150="Yes"),OFFSET('Hygiene Data'!$I$5,0,10*ROW('Hygiene Data'!I144)),NA())</f>
        <v>#N/A</v>
      </c>
      <c r="BP150" s="527" t="e">
        <f ca="1">+IF(AND(ISNUMBER(OFFSET('Hygiene Data'!$I$7,0,10*ROW('Hygiene Data'!I144))),'Data Summary'!EE150="Yes"),OFFSET('Hygiene Data'!$I$7,0,10*ROW('Hygiene Data'!I144)),NA())</f>
        <v>#N/A</v>
      </c>
      <c r="BQ150" s="527" t="e">
        <f ca="1">+IF(AND(ISNUMBER(OFFSET('Hygiene Data'!$I$9,0,10*ROW('Hygiene Data'!I144))),'Data Summary'!EF150="Yes"),OFFSET('Hygiene Data'!$I$9,0,10*ROW('Hygiene Data'!I144)),NA())</f>
        <v>#N/A</v>
      </c>
    </row>
    <row r="151" spans="1:69" x14ac:dyDescent="0.25">
      <c r="A151" s="523" t="e">
        <f ca="1">+RIGHT('Data Summary'!A151,LEN('Data Summary'!A151)-9)</f>
        <v>#VALUE!</v>
      </c>
      <c r="B151" s="497" t="str">
        <f ca="1">+IF(ISTEXT('Data Summary'!B151),'Data Summary'!B151,"")</f>
        <v/>
      </c>
      <c r="C151" s="524" t="e">
        <f ca="1">+VALUE('Data Summary'!C151)</f>
        <v>#VALUE!</v>
      </c>
      <c r="D151" s="525" t="e">
        <f ca="1">+IF(AND(ISNUMBER(OFFSET('Water Data'!$D$4,0,10*ROW('Water Data'!D145))),'Data Summary'!BS151="Yes"),100-OFFSET('Water Data'!$D$4,0,10*ROW('Water Data'!D145)),NA())</f>
        <v>#N/A</v>
      </c>
      <c r="E151" s="525" t="e">
        <f ca="1">+IF(AND(ISNUMBER(OFFSET('Water Data'!$D$6,0,10*ROW('Water Data'!D145))),'Data Summary'!BT151="Yes"),OFFSET('Water Data'!$D$6,0,10*ROW('Water Data'!D145)),NA())</f>
        <v>#N/A</v>
      </c>
      <c r="F151" s="525" t="e">
        <f ca="1">+IF(AND(ISNUMBER(OFFSET('Water Data'!$D$9,0,10*ROW('Water Data'!D145))),'Data Summary'!BU151="Yes"),OFFSET('Water Data'!$D$9,0,10*ROW('Water Data'!D145)),NA())</f>
        <v>#N/A</v>
      </c>
      <c r="G151" s="525" t="e">
        <f ca="1">+IF(AND(ISNUMBER(OFFSET('Water Data'!$E$4,0,10*ROW('Water Data'!E145))),'Data Summary'!BV151="Yes"),100-OFFSET('Water Data'!$E$4,0,10*ROW('Water Data'!E145)),NA())</f>
        <v>#N/A</v>
      </c>
      <c r="H151" s="525" t="e">
        <f ca="1">+IF(AND(ISNUMBER(OFFSET('Water Data'!$E$6,0,10*ROW('Water Data'!E145))),'Data Summary'!BW151="Yes"),OFFSET('Water Data'!$E$6,0,10*ROW('Water Data'!E145)),NA())</f>
        <v>#N/A</v>
      </c>
      <c r="I151" s="525" t="e">
        <f ca="1">+IF(AND(ISNUMBER(OFFSET('Water Data'!$E$9,0,10*ROW('Water Data'!E145))),'Data Summary'!BX151="Yes"),OFFSET('Water Data'!$E$9,0,10*ROW('Water Data'!E145)),NA())</f>
        <v>#N/A</v>
      </c>
      <c r="J151" s="525" t="e">
        <f ca="1">+IF(AND(ISNUMBER(OFFSET('Water Data'!$F$4,0,10*ROW('Water Data'!F145))),'Data Summary'!BY151="Yes"),100-OFFSET('Water Data'!$F$4,0,10*ROW('Water Data'!F145)),NA())</f>
        <v>#N/A</v>
      </c>
      <c r="K151" s="525" t="e">
        <f ca="1">+IF(AND(ISNUMBER(OFFSET('Water Data'!$F$6,0,10*ROW('Water Data'!F145))),'Data Summary'!BZ151="Yes"),OFFSET('Water Data'!$F$6,0,10*ROW('Water Data'!F145)),NA())</f>
        <v>#N/A</v>
      </c>
      <c r="L151" s="525" t="e">
        <f ca="1">+IF(AND(ISNUMBER(OFFSET('Water Data'!$F$9,0,10*ROW('Water Data'!F145))),'Data Summary'!CA151="Yes"),OFFSET('Water Data'!$F$9,0,10*ROW('Water Data'!F145)),NA())</f>
        <v>#N/A</v>
      </c>
      <c r="M151" s="525" t="e">
        <f ca="1">+IF(AND(ISNUMBER(OFFSET('Water Data'!$G$4,0,10*ROW('Water Data'!G145))),'Data Summary'!CB151="Yes"),100-OFFSET('Water Data'!$G$4,0,10*ROW('Water Data'!G145)),NA())</f>
        <v>#N/A</v>
      </c>
      <c r="N151" s="525" t="e">
        <f ca="1">+IF(AND(ISNUMBER(OFFSET('Water Data'!$G$6,0,10*ROW('Water Data'!G145))),'Data Summary'!CC151="Yes"),OFFSET('Water Data'!$G$6,0,10*ROW('Water Data'!G145)),NA())</f>
        <v>#N/A</v>
      </c>
      <c r="O151" s="525" t="e">
        <f ca="1">+IF(AND(ISNUMBER(OFFSET('Water Data'!$G$9,0,10*ROW('Water Data'!G145))),'Data Summary'!CD151="Yes"),OFFSET('Water Data'!$G$9,0,10*ROW('Water Data'!G145)),NA())</f>
        <v>#N/A</v>
      </c>
      <c r="P151" s="525" t="e">
        <f ca="1">+IF(AND(ISNUMBER(OFFSET('Water Data'!$H$4,0,10*ROW('Water Data'!H145))),'Data Summary'!CE151="Yes"),100-OFFSET('Water Data'!$H$4,0,10*ROW('Water Data'!H145)),NA())</f>
        <v>#N/A</v>
      </c>
      <c r="Q151" s="525" t="e">
        <f ca="1">+IF(AND(ISNUMBER(OFFSET('Water Data'!$H$6,0,10*ROW('Water Data'!H145))),'Data Summary'!CF151="Yes"),OFFSET('Water Data'!$H$6,0,10*ROW('Water Data'!H145)),NA())</f>
        <v>#N/A</v>
      </c>
      <c r="R151" s="525" t="e">
        <f ca="1">+IF(AND(ISNUMBER(OFFSET('Water Data'!$H$9,0,10*ROW('Water Data'!H145))),'Data Summary'!CG151="Yes"),OFFSET('Water Data'!$H$9,0,10*ROW('Water Data'!H145)),NA())</f>
        <v>#N/A</v>
      </c>
      <c r="S151" s="525" t="e">
        <f ca="1">+IF(AND(ISNUMBER(OFFSET('Water Data'!$I$4,0,10*ROW('Water Data'!I145))),'Data Summary'!CH151="Yes"),100-OFFSET('Water Data'!$I$4,0,10*ROW('Water Data'!I145)),NA())</f>
        <v>#N/A</v>
      </c>
      <c r="T151" s="525" t="e">
        <f ca="1">+IF(AND(ISNUMBER(OFFSET('Water Data'!$I$6,0,10*ROW('Water Data'!I145))),'Data Summary'!CI151="Yes"),OFFSET('Water Data'!$I$6,0,10*ROW('Water Data'!I145)),NA())</f>
        <v>#N/A</v>
      </c>
      <c r="U151" s="525" t="e">
        <f ca="1">+IF(AND(ISNUMBER(OFFSET('Water Data'!$I$9,0,10*ROW('Water Data'!I145))),'Data Summary'!CJ151="Yes"),OFFSET('Water Data'!$I$9,0,10*ROW('Water Data'!I145)),NA())</f>
        <v>#N/A</v>
      </c>
      <c r="V151" s="526" t="e">
        <f ca="1">+IF(AND(ISNUMBER(OFFSET('Sanitation Data'!$D$4,0,10*ROW('Sanitation Data'!D145))),'Data Summary'!CK151="Yes"),100-OFFSET('Sanitation Data'!$D$4,0,10*ROW('Sanitation Data'!D145)),NA())</f>
        <v>#N/A</v>
      </c>
      <c r="W151" s="526" t="e">
        <f ca="1">+IF(AND(ISNUMBER(OFFSET('Sanitation Data'!$D$6,0,10*ROW('Sanitation Data'!D145))),'Data Summary'!CL151="Yes"),OFFSET('Sanitation Data'!$D$6,0,10*ROW('Sanitation Data'!D145)),NA())</f>
        <v>#N/A</v>
      </c>
      <c r="X151" s="526" t="e">
        <f ca="1">+IF(AND(ISNUMBER(OFFSET('Sanitation Data'!$D$10,0,10*ROW('Sanitation Data'!D145))),'Data Summary'!CM151="Yes"),OFFSET('Sanitation Data'!$D$10,0,10*ROW('Sanitation Data'!D145)),NA())</f>
        <v>#N/A</v>
      </c>
      <c r="Y151" s="526" t="e">
        <f ca="1">+IF(AND(ISNUMBER(OFFSET('Sanitation Data'!$D$11,0,10*ROW('Sanitation Data'!D145))),'Data Summary'!CN151="Yes"),OFFSET('Sanitation Data'!$D$11,0,10*ROW('Sanitation Data'!D145)),NA())</f>
        <v>#N/A</v>
      </c>
      <c r="Z151" s="526" t="e">
        <f ca="1">+IF(AND(ISNUMBER(OFFSET('Sanitation Data'!$D$12,0,10*ROW('Sanitation Data'!D145))),'Data Summary'!CO151="Yes"),OFFSET('Sanitation Data'!$D$12,0,10*ROW('Sanitation Data'!D145)),NA())</f>
        <v>#N/A</v>
      </c>
      <c r="AA151" s="526" t="e">
        <f ca="1">+IF(AND(ISNUMBER(OFFSET('Sanitation Data'!$E$4,0,10*ROW('Sanitation Data'!E145))),'Data Summary'!CP151="Yes"),100-OFFSET('Sanitation Data'!$E$4,0,10*ROW('Sanitation Data'!E145)),NA())</f>
        <v>#N/A</v>
      </c>
      <c r="AB151" s="526" t="e">
        <f ca="1">+IF(AND(ISNUMBER(OFFSET('Sanitation Data'!$E$6,0,10*ROW('Sanitation Data'!E145))),'Data Summary'!CQ151="Yes"),OFFSET('Sanitation Data'!$E$6,0,10*ROW('Sanitation Data'!E145)),NA())</f>
        <v>#N/A</v>
      </c>
      <c r="AC151" s="526" t="e">
        <f ca="1">+IF(AND(ISNUMBER(OFFSET('Sanitation Data'!$E$10,0,10*ROW('Sanitation Data'!E145))),'Data Summary'!CR151="Yes"),OFFSET('Sanitation Data'!$E$10,0,10*ROW('Sanitation Data'!E145)),NA())</f>
        <v>#N/A</v>
      </c>
      <c r="AD151" s="526" t="e">
        <f ca="1">+IF(AND(ISNUMBER(OFFSET('Sanitation Data'!$E$11,0,10*ROW('Sanitation Data'!E145))),'Data Summary'!CS151="Yes"),OFFSET('Sanitation Data'!$E$11,0,10*ROW('Sanitation Data'!E145)),NA())</f>
        <v>#N/A</v>
      </c>
      <c r="AE151" s="526" t="e">
        <f ca="1">+IF(AND(ISNUMBER(OFFSET('Sanitation Data'!$E$12,0,10*ROW('Sanitation Data'!E145))),'Data Summary'!CT151="Yes"),OFFSET('Sanitation Data'!$E$12,0,10*ROW('Sanitation Data'!E145)),NA())</f>
        <v>#N/A</v>
      </c>
      <c r="AF151" s="526" t="e">
        <f ca="1">+IF(AND(ISNUMBER(OFFSET('Sanitation Data'!$F$4,0,10*ROW('Sanitation Data'!F145))),'Data Summary'!CU151="Yes"),100-OFFSET('Sanitation Data'!$F$4,0,10*ROW('Sanitation Data'!F145)),NA())</f>
        <v>#N/A</v>
      </c>
      <c r="AG151" s="526" t="e">
        <f ca="1">+IF(AND(ISNUMBER(OFFSET('Sanitation Data'!$F$6,0,10*ROW('Sanitation Data'!F145))),'Data Summary'!CV151="Yes"),OFFSET('Sanitation Data'!$F$6,0,10*ROW('Sanitation Data'!F145)),NA())</f>
        <v>#N/A</v>
      </c>
      <c r="AH151" s="526" t="e">
        <f ca="1">+IF(AND(ISNUMBER(OFFSET('Sanitation Data'!$F$10,0,10*ROW('Sanitation Data'!F145))),'Data Summary'!CW151="Yes"),OFFSET('Sanitation Data'!$F$10,0,10*ROW('Sanitation Data'!F145)),NA())</f>
        <v>#N/A</v>
      </c>
      <c r="AI151" s="526" t="e">
        <f ca="1">+IF(AND(ISNUMBER(OFFSET('Sanitation Data'!$F$11,0,10*ROW('Sanitation Data'!F145))),'Data Summary'!CX151="Yes"),OFFSET('Sanitation Data'!$F$11,0,10*ROW('Sanitation Data'!F145)),NA())</f>
        <v>#N/A</v>
      </c>
      <c r="AJ151" s="526" t="e">
        <f ca="1">+IF(AND(ISNUMBER(OFFSET('Sanitation Data'!$F$12,0,10*ROW('Sanitation Data'!F145))),'Data Summary'!CY151="Yes"),OFFSET('Sanitation Data'!$F$12,0,10*ROW('Sanitation Data'!F145)),NA())</f>
        <v>#N/A</v>
      </c>
      <c r="AK151" s="526" t="e">
        <f ca="1">+IF(AND(ISNUMBER(OFFSET('Sanitation Data'!$G$4,0,10*ROW('Sanitation Data'!G145))),'Data Summary'!CZ151="Yes"),100-OFFSET('Sanitation Data'!$G$4,0,10*ROW('Sanitation Data'!G145)),NA())</f>
        <v>#N/A</v>
      </c>
      <c r="AL151" s="526" t="e">
        <f ca="1">+IF(AND(ISNUMBER(OFFSET('Sanitation Data'!$G$6,0,10*ROW('Sanitation Data'!G145))),'Data Summary'!DA151="Yes"),OFFSET('Sanitation Data'!$G$6,0,10*ROW('Sanitation Data'!G145)),NA())</f>
        <v>#N/A</v>
      </c>
      <c r="AM151" s="526" t="e">
        <f ca="1">+IF(AND(ISNUMBER(OFFSET('Sanitation Data'!$G$10,0,10*ROW('Sanitation Data'!G145))),'Data Summary'!DB151="Yes"),OFFSET('Sanitation Data'!$G$10,0,10*ROW('Sanitation Data'!G145)),NA())</f>
        <v>#N/A</v>
      </c>
      <c r="AN151" s="526" t="e">
        <f ca="1">+IF(AND(ISNUMBER(OFFSET('Sanitation Data'!$G$11,0,10*ROW('Sanitation Data'!G145))),'Data Summary'!DC151="Yes"),OFFSET('Sanitation Data'!$G$11,0,10*ROW('Sanitation Data'!G145)),NA())</f>
        <v>#N/A</v>
      </c>
      <c r="AO151" s="526" t="e">
        <f ca="1">+IF(AND(ISNUMBER(OFFSET('Sanitation Data'!$G$12,0,10*ROW('Sanitation Data'!G145))),'Data Summary'!DD151="Yes"),OFFSET('Sanitation Data'!$G$12,0,10*ROW('Sanitation Data'!G145)),NA())</f>
        <v>#N/A</v>
      </c>
      <c r="AP151" s="526" t="e">
        <f ca="1">+IF(AND(ISNUMBER(OFFSET('Sanitation Data'!$H$4,0,10*ROW('Sanitation Data'!H145))),'Data Summary'!DE151="Yes"),100-OFFSET('Sanitation Data'!$H$4,0,10*ROW('Sanitation Data'!H145)),NA())</f>
        <v>#N/A</v>
      </c>
      <c r="AQ151" s="526" t="e">
        <f ca="1">+IF(AND(ISNUMBER(OFFSET('Sanitation Data'!$H$6,0,10*ROW('Sanitation Data'!H145))),'Data Summary'!DF151="Yes"),OFFSET('Sanitation Data'!$H$6,0,10*ROW('Sanitation Data'!H145)),NA())</f>
        <v>#N/A</v>
      </c>
      <c r="AR151" s="526" t="e">
        <f ca="1">+IF(AND(ISNUMBER(OFFSET('Sanitation Data'!$H$10,0,10*ROW('Sanitation Data'!H145))),'Data Summary'!DG151="Yes"),OFFSET('Sanitation Data'!$H$10,0,10*ROW('Sanitation Data'!H145)),NA())</f>
        <v>#N/A</v>
      </c>
      <c r="AS151" s="526" t="e">
        <f ca="1">+IF(AND(ISNUMBER(OFFSET('Sanitation Data'!$H$11,0,10*ROW('Sanitation Data'!H145))),'Data Summary'!DH151="Yes"),OFFSET('Sanitation Data'!$H$11,0,10*ROW('Sanitation Data'!H145)),NA())</f>
        <v>#N/A</v>
      </c>
      <c r="AT151" s="526" t="e">
        <f ca="1">+IF(AND(ISNUMBER(OFFSET('Sanitation Data'!$H$12,0,10*ROW('Sanitation Data'!H145))),'Data Summary'!DI151="Yes"),OFFSET('Sanitation Data'!$H$12,0,10*ROW('Sanitation Data'!H145)),NA())</f>
        <v>#N/A</v>
      </c>
      <c r="AU151" s="526" t="e">
        <f ca="1">+IF(AND(ISNUMBER(OFFSET('Sanitation Data'!$I$4,0,10*ROW('Sanitation Data'!I145))),'Data Summary'!DJ151="Yes"),100-OFFSET('Sanitation Data'!$I$4,0,10*ROW('Sanitation Data'!I145)),NA())</f>
        <v>#N/A</v>
      </c>
      <c r="AV151" s="526" t="e">
        <f ca="1">+IF(AND(ISNUMBER(OFFSET('Sanitation Data'!$I$6,0,10*ROW('Sanitation Data'!I145))),'Data Summary'!DK151="Yes"),OFFSET('Sanitation Data'!$I$6,0,10*ROW('Sanitation Data'!I145)),NA())</f>
        <v>#N/A</v>
      </c>
      <c r="AW151" s="526" t="e">
        <f ca="1">+IF(AND(ISNUMBER(OFFSET('Sanitation Data'!$I$10,0,10*ROW('Sanitation Data'!I145))),'Data Summary'!DL151="Yes"),OFFSET('Sanitation Data'!$I$10,0,10*ROW('Sanitation Data'!I145)),NA())</f>
        <v>#N/A</v>
      </c>
      <c r="AX151" s="526" t="e">
        <f ca="1">+IF(AND(ISNUMBER(OFFSET('Sanitation Data'!$I$11,0,10*ROW('Sanitation Data'!I145))),'Data Summary'!DM151="Yes"),OFFSET('Sanitation Data'!$I$11,0,10*ROW('Sanitation Data'!I145)),NA())</f>
        <v>#N/A</v>
      </c>
      <c r="AY151" s="526" t="e">
        <f ca="1">+IF(AND(ISNUMBER(OFFSET('Sanitation Data'!$I$12,0,10*ROW('Sanitation Data'!I145))),'Data Summary'!DN151="Yes"),OFFSET('Sanitation Data'!$I$12,0,10*ROW('Sanitation Data'!I145)),NA())</f>
        <v>#N/A</v>
      </c>
      <c r="AZ151" s="527" t="e">
        <f ca="1">+IF(AND(ISNUMBER(OFFSET('Hygiene Data'!$D$5,0,10*ROW('Hygiene Data'!D145))),'Data Summary'!DO151="Yes"),OFFSET('Hygiene Data'!$D$5,0,10*ROW('Hygiene Data'!D145)),NA())</f>
        <v>#N/A</v>
      </c>
      <c r="BA151" s="527" t="e">
        <f ca="1">+IF(AND(ISNUMBER(OFFSET('Hygiene Data'!$D$7,0,10*ROW('Hygiene Data'!D145))),'Data Summary'!DP151="Yes"),OFFSET('Hygiene Data'!$D$7,0,10*ROW('Hygiene Data'!D145)),NA())</f>
        <v>#N/A</v>
      </c>
      <c r="BB151" s="527" t="e">
        <f ca="1">+IF(AND(ISNUMBER(OFFSET('Hygiene Data'!$D$9,0,10*ROW('Hygiene Data'!D145))),'Data Summary'!DQ151="Yes"),OFFSET('Hygiene Data'!$D$9,0,10*ROW('Hygiene Data'!D145)),NA())</f>
        <v>#N/A</v>
      </c>
      <c r="BC151" s="527" t="e">
        <f ca="1">+IF(AND(ISNUMBER(OFFSET('Hygiene Data'!$E$5,0,10*ROW('Hygiene Data'!E145))),'Data Summary'!DR151="Yes"),OFFSET('Hygiene Data'!$E$5,0,10*ROW('Hygiene Data'!E145)),NA())</f>
        <v>#N/A</v>
      </c>
      <c r="BD151" s="527" t="e">
        <f ca="1">+IF(AND(ISNUMBER(OFFSET('Hygiene Data'!$E$7,0,10*ROW('Hygiene Data'!E145))),'Data Summary'!DS151="Yes"),OFFSET('Hygiene Data'!$E$7,0,10*ROW('Hygiene Data'!E145)),NA())</f>
        <v>#N/A</v>
      </c>
      <c r="BE151" s="527" t="e">
        <f ca="1">+IF(AND(ISNUMBER(OFFSET('Hygiene Data'!$E$9,0,10*ROW('Hygiene Data'!E145))),'Data Summary'!DT151="Yes"),OFFSET('Hygiene Data'!$E$9,0,10*ROW('Hygiene Data'!E145)),NA())</f>
        <v>#N/A</v>
      </c>
      <c r="BF151" s="527" t="e">
        <f ca="1">+IF(AND(ISNUMBER(OFFSET('Hygiene Data'!$F$5,0,10*ROW('Hygiene Data'!F145))),'Data Summary'!DU151="Yes"),OFFSET('Hygiene Data'!$F$5,0,10*ROW('Hygiene Data'!F145)),NA())</f>
        <v>#N/A</v>
      </c>
      <c r="BG151" s="527" t="e">
        <f ca="1">+IF(AND(ISNUMBER(OFFSET('Hygiene Data'!$F$7,0,10*ROW('Hygiene Data'!F145))),'Data Summary'!DV151="Yes"),OFFSET('Hygiene Data'!$F$7,0,10*ROW('Hygiene Data'!F145)),NA())</f>
        <v>#N/A</v>
      </c>
      <c r="BH151" s="527" t="e">
        <f ca="1">+IF(AND(ISNUMBER(OFFSET('Hygiene Data'!$F$9,0,10*ROW('Hygiene Data'!F145))),'Data Summary'!DW151="Yes"),OFFSET('Hygiene Data'!$F$9,0,10*ROW('Hygiene Data'!F145)),NA())</f>
        <v>#N/A</v>
      </c>
      <c r="BI151" s="527" t="e">
        <f ca="1">+IF(AND(ISNUMBER(OFFSET('Hygiene Data'!$G$5,0,10*ROW('Hygiene Data'!G145))),'Data Summary'!DX151="Yes"),OFFSET('Hygiene Data'!$G$5,0,10*ROW('Hygiene Data'!G145)),NA())</f>
        <v>#N/A</v>
      </c>
      <c r="BJ151" s="527" t="e">
        <f ca="1">+IF(AND(ISNUMBER(OFFSET('Hygiene Data'!$G$7,0,10*ROW('Hygiene Data'!G145))),'Data Summary'!DY151="Yes"),OFFSET('Hygiene Data'!$G$7,0,10*ROW('Hygiene Data'!G145)),NA())</f>
        <v>#N/A</v>
      </c>
      <c r="BK151" s="527" t="e">
        <f ca="1">+IF(AND(ISNUMBER(OFFSET('Hygiene Data'!$G$9,0,10*ROW('Hygiene Data'!G145))),'Data Summary'!DZ151="Yes"),OFFSET('Hygiene Data'!$G$9,0,10*ROW('Hygiene Data'!G145)),NA())</f>
        <v>#N/A</v>
      </c>
      <c r="BL151" s="527" t="e">
        <f ca="1">+IF(AND(ISNUMBER(OFFSET('Hygiene Data'!$H$5,0,10*ROW('Hygiene Data'!H145))),'Data Summary'!EA151="Yes"),OFFSET('Hygiene Data'!$H$5,0,10*ROW('Hygiene Data'!H145)),NA())</f>
        <v>#N/A</v>
      </c>
      <c r="BM151" s="527" t="e">
        <f ca="1">+IF(AND(ISNUMBER(OFFSET('Hygiene Data'!$H$7,0,10*ROW('Hygiene Data'!H145))),'Data Summary'!EB151="Yes"),OFFSET('Hygiene Data'!$H$7,0,10*ROW('Hygiene Data'!H145)),NA())</f>
        <v>#N/A</v>
      </c>
      <c r="BN151" s="527" t="e">
        <f ca="1">+IF(AND(ISNUMBER(OFFSET('Hygiene Data'!$H$9,0,10*ROW('Hygiene Data'!H145))),'Data Summary'!EC151="Yes"),OFFSET('Hygiene Data'!$H$9,0,10*ROW('Hygiene Data'!H145)),NA())</f>
        <v>#N/A</v>
      </c>
      <c r="BO151" s="527" t="e">
        <f ca="1">+IF(AND(ISNUMBER(OFFSET('Hygiene Data'!$I$5,0,10*ROW('Hygiene Data'!I145))),'Data Summary'!ED151="Yes"),OFFSET('Hygiene Data'!$I$5,0,10*ROW('Hygiene Data'!I145)),NA())</f>
        <v>#N/A</v>
      </c>
      <c r="BP151" s="527" t="e">
        <f ca="1">+IF(AND(ISNUMBER(OFFSET('Hygiene Data'!$I$7,0,10*ROW('Hygiene Data'!I145))),'Data Summary'!EE151="Yes"),OFFSET('Hygiene Data'!$I$7,0,10*ROW('Hygiene Data'!I145)),NA())</f>
        <v>#N/A</v>
      </c>
      <c r="BQ151" s="527" t="e">
        <f ca="1">+IF(AND(ISNUMBER(OFFSET('Hygiene Data'!$I$9,0,10*ROW('Hygiene Data'!I145))),'Data Summary'!EF151="Yes"),OFFSET('Hygiene Data'!$I$9,0,10*ROW('Hygiene Data'!I145)),NA())</f>
        <v>#N/A</v>
      </c>
    </row>
    <row r="152" spans="1:69" x14ac:dyDescent="0.25">
      <c r="A152" s="523" t="e">
        <f ca="1">+RIGHT('Data Summary'!A152,LEN('Data Summary'!A152)-9)</f>
        <v>#VALUE!</v>
      </c>
      <c r="B152" s="497" t="str">
        <f ca="1">+IF(ISTEXT('Data Summary'!B152),'Data Summary'!B152,"")</f>
        <v/>
      </c>
      <c r="C152" s="524" t="e">
        <f ca="1">+VALUE('Data Summary'!C152)</f>
        <v>#VALUE!</v>
      </c>
      <c r="D152" s="525" t="e">
        <f ca="1">+IF(AND(ISNUMBER(OFFSET('Water Data'!$D$4,0,10*ROW('Water Data'!D146))),'Data Summary'!BS152="Yes"),100-OFFSET('Water Data'!$D$4,0,10*ROW('Water Data'!D146)),NA())</f>
        <v>#N/A</v>
      </c>
      <c r="E152" s="525" t="e">
        <f ca="1">+IF(AND(ISNUMBER(OFFSET('Water Data'!$D$6,0,10*ROW('Water Data'!D146))),'Data Summary'!BT152="Yes"),OFFSET('Water Data'!$D$6,0,10*ROW('Water Data'!D146)),NA())</f>
        <v>#N/A</v>
      </c>
      <c r="F152" s="525" t="e">
        <f ca="1">+IF(AND(ISNUMBER(OFFSET('Water Data'!$D$9,0,10*ROW('Water Data'!D146))),'Data Summary'!BU152="Yes"),OFFSET('Water Data'!$D$9,0,10*ROW('Water Data'!D146)),NA())</f>
        <v>#N/A</v>
      </c>
      <c r="G152" s="525" t="e">
        <f ca="1">+IF(AND(ISNUMBER(OFFSET('Water Data'!$E$4,0,10*ROW('Water Data'!E146))),'Data Summary'!BV152="Yes"),100-OFFSET('Water Data'!$E$4,0,10*ROW('Water Data'!E146)),NA())</f>
        <v>#N/A</v>
      </c>
      <c r="H152" s="525" t="e">
        <f ca="1">+IF(AND(ISNUMBER(OFFSET('Water Data'!$E$6,0,10*ROW('Water Data'!E146))),'Data Summary'!BW152="Yes"),OFFSET('Water Data'!$E$6,0,10*ROW('Water Data'!E146)),NA())</f>
        <v>#N/A</v>
      </c>
      <c r="I152" s="525" t="e">
        <f ca="1">+IF(AND(ISNUMBER(OFFSET('Water Data'!$E$9,0,10*ROW('Water Data'!E146))),'Data Summary'!BX152="Yes"),OFFSET('Water Data'!$E$9,0,10*ROW('Water Data'!E146)),NA())</f>
        <v>#N/A</v>
      </c>
      <c r="J152" s="525" t="e">
        <f ca="1">+IF(AND(ISNUMBER(OFFSET('Water Data'!$F$4,0,10*ROW('Water Data'!F146))),'Data Summary'!BY152="Yes"),100-OFFSET('Water Data'!$F$4,0,10*ROW('Water Data'!F146)),NA())</f>
        <v>#N/A</v>
      </c>
      <c r="K152" s="525" t="e">
        <f ca="1">+IF(AND(ISNUMBER(OFFSET('Water Data'!$F$6,0,10*ROW('Water Data'!F146))),'Data Summary'!BZ152="Yes"),OFFSET('Water Data'!$F$6,0,10*ROW('Water Data'!F146)),NA())</f>
        <v>#N/A</v>
      </c>
      <c r="L152" s="525" t="e">
        <f ca="1">+IF(AND(ISNUMBER(OFFSET('Water Data'!$F$9,0,10*ROW('Water Data'!F146))),'Data Summary'!CA152="Yes"),OFFSET('Water Data'!$F$9,0,10*ROW('Water Data'!F146)),NA())</f>
        <v>#N/A</v>
      </c>
      <c r="M152" s="525" t="e">
        <f ca="1">+IF(AND(ISNUMBER(OFFSET('Water Data'!$G$4,0,10*ROW('Water Data'!G146))),'Data Summary'!CB152="Yes"),100-OFFSET('Water Data'!$G$4,0,10*ROW('Water Data'!G146)),NA())</f>
        <v>#N/A</v>
      </c>
      <c r="N152" s="525" t="e">
        <f ca="1">+IF(AND(ISNUMBER(OFFSET('Water Data'!$G$6,0,10*ROW('Water Data'!G146))),'Data Summary'!CC152="Yes"),OFFSET('Water Data'!$G$6,0,10*ROW('Water Data'!G146)),NA())</f>
        <v>#N/A</v>
      </c>
      <c r="O152" s="525" t="e">
        <f ca="1">+IF(AND(ISNUMBER(OFFSET('Water Data'!$G$9,0,10*ROW('Water Data'!G146))),'Data Summary'!CD152="Yes"),OFFSET('Water Data'!$G$9,0,10*ROW('Water Data'!G146)),NA())</f>
        <v>#N/A</v>
      </c>
      <c r="P152" s="525" t="e">
        <f ca="1">+IF(AND(ISNUMBER(OFFSET('Water Data'!$H$4,0,10*ROW('Water Data'!H146))),'Data Summary'!CE152="Yes"),100-OFFSET('Water Data'!$H$4,0,10*ROW('Water Data'!H146)),NA())</f>
        <v>#N/A</v>
      </c>
      <c r="Q152" s="525" t="e">
        <f ca="1">+IF(AND(ISNUMBER(OFFSET('Water Data'!$H$6,0,10*ROW('Water Data'!H146))),'Data Summary'!CF152="Yes"),OFFSET('Water Data'!$H$6,0,10*ROW('Water Data'!H146)),NA())</f>
        <v>#N/A</v>
      </c>
      <c r="R152" s="525" t="e">
        <f ca="1">+IF(AND(ISNUMBER(OFFSET('Water Data'!$H$9,0,10*ROW('Water Data'!H146))),'Data Summary'!CG152="Yes"),OFFSET('Water Data'!$H$9,0,10*ROW('Water Data'!H146)),NA())</f>
        <v>#N/A</v>
      </c>
      <c r="S152" s="525" t="e">
        <f ca="1">+IF(AND(ISNUMBER(OFFSET('Water Data'!$I$4,0,10*ROW('Water Data'!I146))),'Data Summary'!CH152="Yes"),100-OFFSET('Water Data'!$I$4,0,10*ROW('Water Data'!I146)),NA())</f>
        <v>#N/A</v>
      </c>
      <c r="T152" s="525" t="e">
        <f ca="1">+IF(AND(ISNUMBER(OFFSET('Water Data'!$I$6,0,10*ROW('Water Data'!I146))),'Data Summary'!CI152="Yes"),OFFSET('Water Data'!$I$6,0,10*ROW('Water Data'!I146)),NA())</f>
        <v>#N/A</v>
      </c>
      <c r="U152" s="525" t="e">
        <f ca="1">+IF(AND(ISNUMBER(OFFSET('Water Data'!$I$9,0,10*ROW('Water Data'!I146))),'Data Summary'!CJ152="Yes"),OFFSET('Water Data'!$I$9,0,10*ROW('Water Data'!I146)),NA())</f>
        <v>#N/A</v>
      </c>
      <c r="V152" s="526" t="e">
        <f ca="1">+IF(AND(ISNUMBER(OFFSET('Sanitation Data'!$D$4,0,10*ROW('Sanitation Data'!D146))),'Data Summary'!CK152="Yes"),100-OFFSET('Sanitation Data'!$D$4,0,10*ROW('Sanitation Data'!D146)),NA())</f>
        <v>#N/A</v>
      </c>
      <c r="W152" s="526" t="e">
        <f ca="1">+IF(AND(ISNUMBER(OFFSET('Sanitation Data'!$D$6,0,10*ROW('Sanitation Data'!D146))),'Data Summary'!CL152="Yes"),OFFSET('Sanitation Data'!$D$6,0,10*ROW('Sanitation Data'!D146)),NA())</f>
        <v>#N/A</v>
      </c>
      <c r="X152" s="526" t="e">
        <f ca="1">+IF(AND(ISNUMBER(OFFSET('Sanitation Data'!$D$10,0,10*ROW('Sanitation Data'!D146))),'Data Summary'!CM152="Yes"),OFFSET('Sanitation Data'!$D$10,0,10*ROW('Sanitation Data'!D146)),NA())</f>
        <v>#N/A</v>
      </c>
      <c r="Y152" s="526" t="e">
        <f ca="1">+IF(AND(ISNUMBER(OFFSET('Sanitation Data'!$D$11,0,10*ROW('Sanitation Data'!D146))),'Data Summary'!CN152="Yes"),OFFSET('Sanitation Data'!$D$11,0,10*ROW('Sanitation Data'!D146)),NA())</f>
        <v>#N/A</v>
      </c>
      <c r="Z152" s="526" t="e">
        <f ca="1">+IF(AND(ISNUMBER(OFFSET('Sanitation Data'!$D$12,0,10*ROW('Sanitation Data'!D146))),'Data Summary'!CO152="Yes"),OFFSET('Sanitation Data'!$D$12,0,10*ROW('Sanitation Data'!D146)),NA())</f>
        <v>#N/A</v>
      </c>
      <c r="AA152" s="526" t="e">
        <f ca="1">+IF(AND(ISNUMBER(OFFSET('Sanitation Data'!$E$4,0,10*ROW('Sanitation Data'!E146))),'Data Summary'!CP152="Yes"),100-OFFSET('Sanitation Data'!$E$4,0,10*ROW('Sanitation Data'!E146)),NA())</f>
        <v>#N/A</v>
      </c>
      <c r="AB152" s="526" t="e">
        <f ca="1">+IF(AND(ISNUMBER(OFFSET('Sanitation Data'!$E$6,0,10*ROW('Sanitation Data'!E146))),'Data Summary'!CQ152="Yes"),OFFSET('Sanitation Data'!$E$6,0,10*ROW('Sanitation Data'!E146)),NA())</f>
        <v>#N/A</v>
      </c>
      <c r="AC152" s="526" t="e">
        <f ca="1">+IF(AND(ISNUMBER(OFFSET('Sanitation Data'!$E$10,0,10*ROW('Sanitation Data'!E146))),'Data Summary'!CR152="Yes"),OFFSET('Sanitation Data'!$E$10,0,10*ROW('Sanitation Data'!E146)),NA())</f>
        <v>#N/A</v>
      </c>
      <c r="AD152" s="526" t="e">
        <f ca="1">+IF(AND(ISNUMBER(OFFSET('Sanitation Data'!$E$11,0,10*ROW('Sanitation Data'!E146))),'Data Summary'!CS152="Yes"),OFFSET('Sanitation Data'!$E$11,0,10*ROW('Sanitation Data'!E146)),NA())</f>
        <v>#N/A</v>
      </c>
      <c r="AE152" s="526" t="e">
        <f ca="1">+IF(AND(ISNUMBER(OFFSET('Sanitation Data'!$E$12,0,10*ROW('Sanitation Data'!E146))),'Data Summary'!CT152="Yes"),OFFSET('Sanitation Data'!$E$12,0,10*ROW('Sanitation Data'!E146)),NA())</f>
        <v>#N/A</v>
      </c>
      <c r="AF152" s="526" t="e">
        <f ca="1">+IF(AND(ISNUMBER(OFFSET('Sanitation Data'!$F$4,0,10*ROW('Sanitation Data'!F146))),'Data Summary'!CU152="Yes"),100-OFFSET('Sanitation Data'!$F$4,0,10*ROW('Sanitation Data'!F146)),NA())</f>
        <v>#N/A</v>
      </c>
      <c r="AG152" s="526" t="e">
        <f ca="1">+IF(AND(ISNUMBER(OFFSET('Sanitation Data'!$F$6,0,10*ROW('Sanitation Data'!F146))),'Data Summary'!CV152="Yes"),OFFSET('Sanitation Data'!$F$6,0,10*ROW('Sanitation Data'!F146)),NA())</f>
        <v>#N/A</v>
      </c>
      <c r="AH152" s="526" t="e">
        <f ca="1">+IF(AND(ISNUMBER(OFFSET('Sanitation Data'!$F$10,0,10*ROW('Sanitation Data'!F146))),'Data Summary'!CW152="Yes"),OFFSET('Sanitation Data'!$F$10,0,10*ROW('Sanitation Data'!F146)),NA())</f>
        <v>#N/A</v>
      </c>
      <c r="AI152" s="526" t="e">
        <f ca="1">+IF(AND(ISNUMBER(OFFSET('Sanitation Data'!$F$11,0,10*ROW('Sanitation Data'!F146))),'Data Summary'!CX152="Yes"),OFFSET('Sanitation Data'!$F$11,0,10*ROW('Sanitation Data'!F146)),NA())</f>
        <v>#N/A</v>
      </c>
      <c r="AJ152" s="526" t="e">
        <f ca="1">+IF(AND(ISNUMBER(OFFSET('Sanitation Data'!$F$12,0,10*ROW('Sanitation Data'!F146))),'Data Summary'!CY152="Yes"),OFFSET('Sanitation Data'!$F$12,0,10*ROW('Sanitation Data'!F146)),NA())</f>
        <v>#N/A</v>
      </c>
      <c r="AK152" s="526" t="e">
        <f ca="1">+IF(AND(ISNUMBER(OFFSET('Sanitation Data'!$G$4,0,10*ROW('Sanitation Data'!G146))),'Data Summary'!CZ152="Yes"),100-OFFSET('Sanitation Data'!$G$4,0,10*ROW('Sanitation Data'!G146)),NA())</f>
        <v>#N/A</v>
      </c>
      <c r="AL152" s="526" t="e">
        <f ca="1">+IF(AND(ISNUMBER(OFFSET('Sanitation Data'!$G$6,0,10*ROW('Sanitation Data'!G146))),'Data Summary'!DA152="Yes"),OFFSET('Sanitation Data'!$G$6,0,10*ROW('Sanitation Data'!G146)),NA())</f>
        <v>#N/A</v>
      </c>
      <c r="AM152" s="526" t="e">
        <f ca="1">+IF(AND(ISNUMBER(OFFSET('Sanitation Data'!$G$10,0,10*ROW('Sanitation Data'!G146))),'Data Summary'!DB152="Yes"),OFFSET('Sanitation Data'!$G$10,0,10*ROW('Sanitation Data'!G146)),NA())</f>
        <v>#N/A</v>
      </c>
      <c r="AN152" s="526" t="e">
        <f ca="1">+IF(AND(ISNUMBER(OFFSET('Sanitation Data'!$G$11,0,10*ROW('Sanitation Data'!G146))),'Data Summary'!DC152="Yes"),OFFSET('Sanitation Data'!$G$11,0,10*ROW('Sanitation Data'!G146)),NA())</f>
        <v>#N/A</v>
      </c>
      <c r="AO152" s="526" t="e">
        <f ca="1">+IF(AND(ISNUMBER(OFFSET('Sanitation Data'!$G$12,0,10*ROW('Sanitation Data'!G146))),'Data Summary'!DD152="Yes"),OFFSET('Sanitation Data'!$G$12,0,10*ROW('Sanitation Data'!G146)),NA())</f>
        <v>#N/A</v>
      </c>
      <c r="AP152" s="526" t="e">
        <f ca="1">+IF(AND(ISNUMBER(OFFSET('Sanitation Data'!$H$4,0,10*ROW('Sanitation Data'!H146))),'Data Summary'!DE152="Yes"),100-OFFSET('Sanitation Data'!$H$4,0,10*ROW('Sanitation Data'!H146)),NA())</f>
        <v>#N/A</v>
      </c>
      <c r="AQ152" s="526" t="e">
        <f ca="1">+IF(AND(ISNUMBER(OFFSET('Sanitation Data'!$H$6,0,10*ROW('Sanitation Data'!H146))),'Data Summary'!DF152="Yes"),OFFSET('Sanitation Data'!$H$6,0,10*ROW('Sanitation Data'!H146)),NA())</f>
        <v>#N/A</v>
      </c>
      <c r="AR152" s="526" t="e">
        <f ca="1">+IF(AND(ISNUMBER(OFFSET('Sanitation Data'!$H$10,0,10*ROW('Sanitation Data'!H146))),'Data Summary'!DG152="Yes"),OFFSET('Sanitation Data'!$H$10,0,10*ROW('Sanitation Data'!H146)),NA())</f>
        <v>#N/A</v>
      </c>
      <c r="AS152" s="526" t="e">
        <f ca="1">+IF(AND(ISNUMBER(OFFSET('Sanitation Data'!$H$11,0,10*ROW('Sanitation Data'!H146))),'Data Summary'!DH152="Yes"),OFFSET('Sanitation Data'!$H$11,0,10*ROW('Sanitation Data'!H146)),NA())</f>
        <v>#N/A</v>
      </c>
      <c r="AT152" s="526" t="e">
        <f ca="1">+IF(AND(ISNUMBER(OFFSET('Sanitation Data'!$H$12,0,10*ROW('Sanitation Data'!H146))),'Data Summary'!DI152="Yes"),OFFSET('Sanitation Data'!$H$12,0,10*ROW('Sanitation Data'!H146)),NA())</f>
        <v>#N/A</v>
      </c>
      <c r="AU152" s="526" t="e">
        <f ca="1">+IF(AND(ISNUMBER(OFFSET('Sanitation Data'!$I$4,0,10*ROW('Sanitation Data'!I146))),'Data Summary'!DJ152="Yes"),100-OFFSET('Sanitation Data'!$I$4,0,10*ROW('Sanitation Data'!I146)),NA())</f>
        <v>#N/A</v>
      </c>
      <c r="AV152" s="526" t="e">
        <f ca="1">+IF(AND(ISNUMBER(OFFSET('Sanitation Data'!$I$6,0,10*ROW('Sanitation Data'!I146))),'Data Summary'!DK152="Yes"),OFFSET('Sanitation Data'!$I$6,0,10*ROW('Sanitation Data'!I146)),NA())</f>
        <v>#N/A</v>
      </c>
      <c r="AW152" s="526" t="e">
        <f ca="1">+IF(AND(ISNUMBER(OFFSET('Sanitation Data'!$I$10,0,10*ROW('Sanitation Data'!I146))),'Data Summary'!DL152="Yes"),OFFSET('Sanitation Data'!$I$10,0,10*ROW('Sanitation Data'!I146)),NA())</f>
        <v>#N/A</v>
      </c>
      <c r="AX152" s="526" t="e">
        <f ca="1">+IF(AND(ISNUMBER(OFFSET('Sanitation Data'!$I$11,0,10*ROW('Sanitation Data'!I146))),'Data Summary'!DM152="Yes"),OFFSET('Sanitation Data'!$I$11,0,10*ROW('Sanitation Data'!I146)),NA())</f>
        <v>#N/A</v>
      </c>
      <c r="AY152" s="526" t="e">
        <f ca="1">+IF(AND(ISNUMBER(OFFSET('Sanitation Data'!$I$12,0,10*ROW('Sanitation Data'!I146))),'Data Summary'!DN152="Yes"),OFFSET('Sanitation Data'!$I$12,0,10*ROW('Sanitation Data'!I146)),NA())</f>
        <v>#N/A</v>
      </c>
      <c r="AZ152" s="527" t="e">
        <f ca="1">+IF(AND(ISNUMBER(OFFSET('Hygiene Data'!$D$5,0,10*ROW('Hygiene Data'!D146))),'Data Summary'!DO152="Yes"),OFFSET('Hygiene Data'!$D$5,0,10*ROW('Hygiene Data'!D146)),NA())</f>
        <v>#N/A</v>
      </c>
      <c r="BA152" s="527" t="e">
        <f ca="1">+IF(AND(ISNUMBER(OFFSET('Hygiene Data'!$D$7,0,10*ROW('Hygiene Data'!D146))),'Data Summary'!DP152="Yes"),OFFSET('Hygiene Data'!$D$7,0,10*ROW('Hygiene Data'!D146)),NA())</f>
        <v>#N/A</v>
      </c>
      <c r="BB152" s="527" t="e">
        <f ca="1">+IF(AND(ISNUMBER(OFFSET('Hygiene Data'!$D$9,0,10*ROW('Hygiene Data'!D146))),'Data Summary'!DQ152="Yes"),OFFSET('Hygiene Data'!$D$9,0,10*ROW('Hygiene Data'!D146)),NA())</f>
        <v>#N/A</v>
      </c>
      <c r="BC152" s="527" t="e">
        <f ca="1">+IF(AND(ISNUMBER(OFFSET('Hygiene Data'!$E$5,0,10*ROW('Hygiene Data'!E146))),'Data Summary'!DR152="Yes"),OFFSET('Hygiene Data'!$E$5,0,10*ROW('Hygiene Data'!E146)),NA())</f>
        <v>#N/A</v>
      </c>
      <c r="BD152" s="527" t="e">
        <f ca="1">+IF(AND(ISNUMBER(OFFSET('Hygiene Data'!$E$7,0,10*ROW('Hygiene Data'!E146))),'Data Summary'!DS152="Yes"),OFFSET('Hygiene Data'!$E$7,0,10*ROW('Hygiene Data'!E146)),NA())</f>
        <v>#N/A</v>
      </c>
      <c r="BE152" s="527" t="e">
        <f ca="1">+IF(AND(ISNUMBER(OFFSET('Hygiene Data'!$E$9,0,10*ROW('Hygiene Data'!E146))),'Data Summary'!DT152="Yes"),OFFSET('Hygiene Data'!$E$9,0,10*ROW('Hygiene Data'!E146)),NA())</f>
        <v>#N/A</v>
      </c>
      <c r="BF152" s="527" t="e">
        <f ca="1">+IF(AND(ISNUMBER(OFFSET('Hygiene Data'!$F$5,0,10*ROW('Hygiene Data'!F146))),'Data Summary'!DU152="Yes"),OFFSET('Hygiene Data'!$F$5,0,10*ROW('Hygiene Data'!F146)),NA())</f>
        <v>#N/A</v>
      </c>
      <c r="BG152" s="527" t="e">
        <f ca="1">+IF(AND(ISNUMBER(OFFSET('Hygiene Data'!$F$7,0,10*ROW('Hygiene Data'!F146))),'Data Summary'!DV152="Yes"),OFFSET('Hygiene Data'!$F$7,0,10*ROW('Hygiene Data'!F146)),NA())</f>
        <v>#N/A</v>
      </c>
      <c r="BH152" s="527" t="e">
        <f ca="1">+IF(AND(ISNUMBER(OFFSET('Hygiene Data'!$F$9,0,10*ROW('Hygiene Data'!F146))),'Data Summary'!DW152="Yes"),OFFSET('Hygiene Data'!$F$9,0,10*ROW('Hygiene Data'!F146)),NA())</f>
        <v>#N/A</v>
      </c>
      <c r="BI152" s="527" t="e">
        <f ca="1">+IF(AND(ISNUMBER(OFFSET('Hygiene Data'!$G$5,0,10*ROW('Hygiene Data'!G146))),'Data Summary'!DX152="Yes"),OFFSET('Hygiene Data'!$G$5,0,10*ROW('Hygiene Data'!G146)),NA())</f>
        <v>#N/A</v>
      </c>
      <c r="BJ152" s="527" t="e">
        <f ca="1">+IF(AND(ISNUMBER(OFFSET('Hygiene Data'!$G$7,0,10*ROW('Hygiene Data'!G146))),'Data Summary'!DY152="Yes"),OFFSET('Hygiene Data'!$G$7,0,10*ROW('Hygiene Data'!G146)),NA())</f>
        <v>#N/A</v>
      </c>
      <c r="BK152" s="527" t="e">
        <f ca="1">+IF(AND(ISNUMBER(OFFSET('Hygiene Data'!$G$9,0,10*ROW('Hygiene Data'!G146))),'Data Summary'!DZ152="Yes"),OFFSET('Hygiene Data'!$G$9,0,10*ROW('Hygiene Data'!G146)),NA())</f>
        <v>#N/A</v>
      </c>
      <c r="BL152" s="527" t="e">
        <f ca="1">+IF(AND(ISNUMBER(OFFSET('Hygiene Data'!$H$5,0,10*ROW('Hygiene Data'!H146))),'Data Summary'!EA152="Yes"),OFFSET('Hygiene Data'!$H$5,0,10*ROW('Hygiene Data'!H146)),NA())</f>
        <v>#N/A</v>
      </c>
      <c r="BM152" s="527" t="e">
        <f ca="1">+IF(AND(ISNUMBER(OFFSET('Hygiene Data'!$H$7,0,10*ROW('Hygiene Data'!H146))),'Data Summary'!EB152="Yes"),OFFSET('Hygiene Data'!$H$7,0,10*ROW('Hygiene Data'!H146)),NA())</f>
        <v>#N/A</v>
      </c>
      <c r="BN152" s="527" t="e">
        <f ca="1">+IF(AND(ISNUMBER(OFFSET('Hygiene Data'!$H$9,0,10*ROW('Hygiene Data'!H146))),'Data Summary'!EC152="Yes"),OFFSET('Hygiene Data'!$H$9,0,10*ROW('Hygiene Data'!H146)),NA())</f>
        <v>#N/A</v>
      </c>
      <c r="BO152" s="527" t="e">
        <f ca="1">+IF(AND(ISNUMBER(OFFSET('Hygiene Data'!$I$5,0,10*ROW('Hygiene Data'!I146))),'Data Summary'!ED152="Yes"),OFFSET('Hygiene Data'!$I$5,0,10*ROW('Hygiene Data'!I146)),NA())</f>
        <v>#N/A</v>
      </c>
      <c r="BP152" s="527" t="e">
        <f ca="1">+IF(AND(ISNUMBER(OFFSET('Hygiene Data'!$I$7,0,10*ROW('Hygiene Data'!I146))),'Data Summary'!EE152="Yes"),OFFSET('Hygiene Data'!$I$7,0,10*ROW('Hygiene Data'!I146)),NA())</f>
        <v>#N/A</v>
      </c>
      <c r="BQ152" s="527" t="e">
        <f ca="1">+IF(AND(ISNUMBER(OFFSET('Hygiene Data'!$I$9,0,10*ROW('Hygiene Data'!I146))),'Data Summary'!EF152="Yes"),OFFSET('Hygiene Data'!$I$9,0,10*ROW('Hygiene Data'!I146)),NA())</f>
        <v>#N/A</v>
      </c>
    </row>
    <row r="153" spans="1:69" x14ac:dyDescent="0.25">
      <c r="A153" s="523" t="e">
        <f ca="1">+RIGHT('Data Summary'!A153,LEN('Data Summary'!A153)-9)</f>
        <v>#VALUE!</v>
      </c>
      <c r="B153" s="497" t="str">
        <f ca="1">+IF(ISTEXT('Data Summary'!B153),'Data Summary'!B153,"")</f>
        <v/>
      </c>
      <c r="C153" s="524" t="e">
        <f ca="1">+VALUE('Data Summary'!C153)</f>
        <v>#VALUE!</v>
      </c>
      <c r="D153" s="525" t="e">
        <f ca="1">+IF(AND(ISNUMBER(OFFSET('Water Data'!$D$4,0,10*ROW('Water Data'!D147))),'Data Summary'!BS153="Yes"),100-OFFSET('Water Data'!$D$4,0,10*ROW('Water Data'!D147)),NA())</f>
        <v>#N/A</v>
      </c>
      <c r="E153" s="525" t="e">
        <f ca="1">+IF(AND(ISNUMBER(OFFSET('Water Data'!$D$6,0,10*ROW('Water Data'!D147))),'Data Summary'!BT153="Yes"),OFFSET('Water Data'!$D$6,0,10*ROW('Water Data'!D147)),NA())</f>
        <v>#N/A</v>
      </c>
      <c r="F153" s="525" t="e">
        <f ca="1">+IF(AND(ISNUMBER(OFFSET('Water Data'!$D$9,0,10*ROW('Water Data'!D147))),'Data Summary'!BU153="Yes"),OFFSET('Water Data'!$D$9,0,10*ROW('Water Data'!D147)),NA())</f>
        <v>#N/A</v>
      </c>
      <c r="G153" s="525" t="e">
        <f ca="1">+IF(AND(ISNUMBER(OFFSET('Water Data'!$E$4,0,10*ROW('Water Data'!E147))),'Data Summary'!BV153="Yes"),100-OFFSET('Water Data'!$E$4,0,10*ROW('Water Data'!E147)),NA())</f>
        <v>#N/A</v>
      </c>
      <c r="H153" s="525" t="e">
        <f ca="1">+IF(AND(ISNUMBER(OFFSET('Water Data'!$E$6,0,10*ROW('Water Data'!E147))),'Data Summary'!BW153="Yes"),OFFSET('Water Data'!$E$6,0,10*ROW('Water Data'!E147)),NA())</f>
        <v>#N/A</v>
      </c>
      <c r="I153" s="525" t="e">
        <f ca="1">+IF(AND(ISNUMBER(OFFSET('Water Data'!$E$9,0,10*ROW('Water Data'!E147))),'Data Summary'!BX153="Yes"),OFFSET('Water Data'!$E$9,0,10*ROW('Water Data'!E147)),NA())</f>
        <v>#N/A</v>
      </c>
      <c r="J153" s="525" t="e">
        <f ca="1">+IF(AND(ISNUMBER(OFFSET('Water Data'!$F$4,0,10*ROW('Water Data'!F147))),'Data Summary'!BY153="Yes"),100-OFFSET('Water Data'!$F$4,0,10*ROW('Water Data'!F147)),NA())</f>
        <v>#N/A</v>
      </c>
      <c r="K153" s="525" t="e">
        <f ca="1">+IF(AND(ISNUMBER(OFFSET('Water Data'!$F$6,0,10*ROW('Water Data'!F147))),'Data Summary'!BZ153="Yes"),OFFSET('Water Data'!$F$6,0,10*ROW('Water Data'!F147)),NA())</f>
        <v>#N/A</v>
      </c>
      <c r="L153" s="525" t="e">
        <f ca="1">+IF(AND(ISNUMBER(OFFSET('Water Data'!$F$9,0,10*ROW('Water Data'!F147))),'Data Summary'!CA153="Yes"),OFFSET('Water Data'!$F$9,0,10*ROW('Water Data'!F147)),NA())</f>
        <v>#N/A</v>
      </c>
      <c r="M153" s="525" t="e">
        <f ca="1">+IF(AND(ISNUMBER(OFFSET('Water Data'!$G$4,0,10*ROW('Water Data'!G147))),'Data Summary'!CB153="Yes"),100-OFFSET('Water Data'!$G$4,0,10*ROW('Water Data'!G147)),NA())</f>
        <v>#N/A</v>
      </c>
      <c r="N153" s="525" t="e">
        <f ca="1">+IF(AND(ISNUMBER(OFFSET('Water Data'!$G$6,0,10*ROW('Water Data'!G147))),'Data Summary'!CC153="Yes"),OFFSET('Water Data'!$G$6,0,10*ROW('Water Data'!G147)),NA())</f>
        <v>#N/A</v>
      </c>
      <c r="O153" s="525" t="e">
        <f ca="1">+IF(AND(ISNUMBER(OFFSET('Water Data'!$G$9,0,10*ROW('Water Data'!G147))),'Data Summary'!CD153="Yes"),OFFSET('Water Data'!$G$9,0,10*ROW('Water Data'!G147)),NA())</f>
        <v>#N/A</v>
      </c>
      <c r="P153" s="525" t="e">
        <f ca="1">+IF(AND(ISNUMBER(OFFSET('Water Data'!$H$4,0,10*ROW('Water Data'!H147))),'Data Summary'!CE153="Yes"),100-OFFSET('Water Data'!$H$4,0,10*ROW('Water Data'!H147)),NA())</f>
        <v>#N/A</v>
      </c>
      <c r="Q153" s="525" t="e">
        <f ca="1">+IF(AND(ISNUMBER(OFFSET('Water Data'!$H$6,0,10*ROW('Water Data'!H147))),'Data Summary'!CF153="Yes"),OFFSET('Water Data'!$H$6,0,10*ROW('Water Data'!H147)),NA())</f>
        <v>#N/A</v>
      </c>
      <c r="R153" s="525" t="e">
        <f ca="1">+IF(AND(ISNUMBER(OFFSET('Water Data'!$H$9,0,10*ROW('Water Data'!H147))),'Data Summary'!CG153="Yes"),OFFSET('Water Data'!$H$9,0,10*ROW('Water Data'!H147)),NA())</f>
        <v>#N/A</v>
      </c>
      <c r="S153" s="525" t="e">
        <f ca="1">+IF(AND(ISNUMBER(OFFSET('Water Data'!$I$4,0,10*ROW('Water Data'!I147))),'Data Summary'!CH153="Yes"),100-OFFSET('Water Data'!$I$4,0,10*ROW('Water Data'!I147)),NA())</f>
        <v>#N/A</v>
      </c>
      <c r="T153" s="525" t="e">
        <f ca="1">+IF(AND(ISNUMBER(OFFSET('Water Data'!$I$6,0,10*ROW('Water Data'!I147))),'Data Summary'!CI153="Yes"),OFFSET('Water Data'!$I$6,0,10*ROW('Water Data'!I147)),NA())</f>
        <v>#N/A</v>
      </c>
      <c r="U153" s="525" t="e">
        <f ca="1">+IF(AND(ISNUMBER(OFFSET('Water Data'!$I$9,0,10*ROW('Water Data'!I147))),'Data Summary'!CJ153="Yes"),OFFSET('Water Data'!$I$9,0,10*ROW('Water Data'!I147)),NA())</f>
        <v>#N/A</v>
      </c>
      <c r="V153" s="526" t="e">
        <f ca="1">+IF(AND(ISNUMBER(OFFSET('Sanitation Data'!$D$4,0,10*ROW('Sanitation Data'!D147))),'Data Summary'!CK153="Yes"),100-OFFSET('Sanitation Data'!$D$4,0,10*ROW('Sanitation Data'!D147)),NA())</f>
        <v>#N/A</v>
      </c>
      <c r="W153" s="526" t="e">
        <f ca="1">+IF(AND(ISNUMBER(OFFSET('Sanitation Data'!$D$6,0,10*ROW('Sanitation Data'!D147))),'Data Summary'!CL153="Yes"),OFFSET('Sanitation Data'!$D$6,0,10*ROW('Sanitation Data'!D147)),NA())</f>
        <v>#N/A</v>
      </c>
      <c r="X153" s="526" t="e">
        <f ca="1">+IF(AND(ISNUMBER(OFFSET('Sanitation Data'!$D$10,0,10*ROW('Sanitation Data'!D147))),'Data Summary'!CM153="Yes"),OFFSET('Sanitation Data'!$D$10,0,10*ROW('Sanitation Data'!D147)),NA())</f>
        <v>#N/A</v>
      </c>
      <c r="Y153" s="526" t="e">
        <f ca="1">+IF(AND(ISNUMBER(OFFSET('Sanitation Data'!$D$11,0,10*ROW('Sanitation Data'!D147))),'Data Summary'!CN153="Yes"),OFFSET('Sanitation Data'!$D$11,0,10*ROW('Sanitation Data'!D147)),NA())</f>
        <v>#N/A</v>
      </c>
      <c r="Z153" s="526" t="e">
        <f ca="1">+IF(AND(ISNUMBER(OFFSET('Sanitation Data'!$D$12,0,10*ROW('Sanitation Data'!D147))),'Data Summary'!CO153="Yes"),OFFSET('Sanitation Data'!$D$12,0,10*ROW('Sanitation Data'!D147)),NA())</f>
        <v>#N/A</v>
      </c>
      <c r="AA153" s="526" t="e">
        <f ca="1">+IF(AND(ISNUMBER(OFFSET('Sanitation Data'!$E$4,0,10*ROW('Sanitation Data'!E147))),'Data Summary'!CP153="Yes"),100-OFFSET('Sanitation Data'!$E$4,0,10*ROW('Sanitation Data'!E147)),NA())</f>
        <v>#N/A</v>
      </c>
      <c r="AB153" s="526" t="e">
        <f ca="1">+IF(AND(ISNUMBER(OFFSET('Sanitation Data'!$E$6,0,10*ROW('Sanitation Data'!E147))),'Data Summary'!CQ153="Yes"),OFFSET('Sanitation Data'!$E$6,0,10*ROW('Sanitation Data'!E147)),NA())</f>
        <v>#N/A</v>
      </c>
      <c r="AC153" s="526" t="e">
        <f ca="1">+IF(AND(ISNUMBER(OFFSET('Sanitation Data'!$E$10,0,10*ROW('Sanitation Data'!E147))),'Data Summary'!CR153="Yes"),OFFSET('Sanitation Data'!$E$10,0,10*ROW('Sanitation Data'!E147)),NA())</f>
        <v>#N/A</v>
      </c>
      <c r="AD153" s="526" t="e">
        <f ca="1">+IF(AND(ISNUMBER(OFFSET('Sanitation Data'!$E$11,0,10*ROW('Sanitation Data'!E147))),'Data Summary'!CS153="Yes"),OFFSET('Sanitation Data'!$E$11,0,10*ROW('Sanitation Data'!E147)),NA())</f>
        <v>#N/A</v>
      </c>
      <c r="AE153" s="526" t="e">
        <f ca="1">+IF(AND(ISNUMBER(OFFSET('Sanitation Data'!$E$12,0,10*ROW('Sanitation Data'!E147))),'Data Summary'!CT153="Yes"),OFFSET('Sanitation Data'!$E$12,0,10*ROW('Sanitation Data'!E147)),NA())</f>
        <v>#N/A</v>
      </c>
      <c r="AF153" s="526" t="e">
        <f ca="1">+IF(AND(ISNUMBER(OFFSET('Sanitation Data'!$F$4,0,10*ROW('Sanitation Data'!F147))),'Data Summary'!CU153="Yes"),100-OFFSET('Sanitation Data'!$F$4,0,10*ROW('Sanitation Data'!F147)),NA())</f>
        <v>#N/A</v>
      </c>
      <c r="AG153" s="526" t="e">
        <f ca="1">+IF(AND(ISNUMBER(OFFSET('Sanitation Data'!$F$6,0,10*ROW('Sanitation Data'!F147))),'Data Summary'!CV153="Yes"),OFFSET('Sanitation Data'!$F$6,0,10*ROW('Sanitation Data'!F147)),NA())</f>
        <v>#N/A</v>
      </c>
      <c r="AH153" s="526" t="e">
        <f ca="1">+IF(AND(ISNUMBER(OFFSET('Sanitation Data'!$F$10,0,10*ROW('Sanitation Data'!F147))),'Data Summary'!CW153="Yes"),OFFSET('Sanitation Data'!$F$10,0,10*ROW('Sanitation Data'!F147)),NA())</f>
        <v>#N/A</v>
      </c>
      <c r="AI153" s="526" t="e">
        <f ca="1">+IF(AND(ISNUMBER(OFFSET('Sanitation Data'!$F$11,0,10*ROW('Sanitation Data'!F147))),'Data Summary'!CX153="Yes"),OFFSET('Sanitation Data'!$F$11,0,10*ROW('Sanitation Data'!F147)),NA())</f>
        <v>#N/A</v>
      </c>
      <c r="AJ153" s="526" t="e">
        <f ca="1">+IF(AND(ISNUMBER(OFFSET('Sanitation Data'!$F$12,0,10*ROW('Sanitation Data'!F147))),'Data Summary'!CY153="Yes"),OFFSET('Sanitation Data'!$F$12,0,10*ROW('Sanitation Data'!F147)),NA())</f>
        <v>#N/A</v>
      </c>
      <c r="AK153" s="526" t="e">
        <f ca="1">+IF(AND(ISNUMBER(OFFSET('Sanitation Data'!$G$4,0,10*ROW('Sanitation Data'!G147))),'Data Summary'!CZ153="Yes"),100-OFFSET('Sanitation Data'!$G$4,0,10*ROW('Sanitation Data'!G147)),NA())</f>
        <v>#N/A</v>
      </c>
      <c r="AL153" s="526" t="e">
        <f ca="1">+IF(AND(ISNUMBER(OFFSET('Sanitation Data'!$G$6,0,10*ROW('Sanitation Data'!G147))),'Data Summary'!DA153="Yes"),OFFSET('Sanitation Data'!$G$6,0,10*ROW('Sanitation Data'!G147)),NA())</f>
        <v>#N/A</v>
      </c>
      <c r="AM153" s="526" t="e">
        <f ca="1">+IF(AND(ISNUMBER(OFFSET('Sanitation Data'!$G$10,0,10*ROW('Sanitation Data'!G147))),'Data Summary'!DB153="Yes"),OFFSET('Sanitation Data'!$G$10,0,10*ROW('Sanitation Data'!G147)),NA())</f>
        <v>#N/A</v>
      </c>
      <c r="AN153" s="526" t="e">
        <f ca="1">+IF(AND(ISNUMBER(OFFSET('Sanitation Data'!$G$11,0,10*ROW('Sanitation Data'!G147))),'Data Summary'!DC153="Yes"),OFFSET('Sanitation Data'!$G$11,0,10*ROW('Sanitation Data'!G147)),NA())</f>
        <v>#N/A</v>
      </c>
      <c r="AO153" s="526" t="e">
        <f ca="1">+IF(AND(ISNUMBER(OFFSET('Sanitation Data'!$G$12,0,10*ROW('Sanitation Data'!G147))),'Data Summary'!DD153="Yes"),OFFSET('Sanitation Data'!$G$12,0,10*ROW('Sanitation Data'!G147)),NA())</f>
        <v>#N/A</v>
      </c>
      <c r="AP153" s="526" t="e">
        <f ca="1">+IF(AND(ISNUMBER(OFFSET('Sanitation Data'!$H$4,0,10*ROW('Sanitation Data'!H147))),'Data Summary'!DE153="Yes"),100-OFFSET('Sanitation Data'!$H$4,0,10*ROW('Sanitation Data'!H147)),NA())</f>
        <v>#N/A</v>
      </c>
      <c r="AQ153" s="526" t="e">
        <f ca="1">+IF(AND(ISNUMBER(OFFSET('Sanitation Data'!$H$6,0,10*ROW('Sanitation Data'!H147))),'Data Summary'!DF153="Yes"),OFFSET('Sanitation Data'!$H$6,0,10*ROW('Sanitation Data'!H147)),NA())</f>
        <v>#N/A</v>
      </c>
      <c r="AR153" s="526" t="e">
        <f ca="1">+IF(AND(ISNUMBER(OFFSET('Sanitation Data'!$H$10,0,10*ROW('Sanitation Data'!H147))),'Data Summary'!DG153="Yes"),OFFSET('Sanitation Data'!$H$10,0,10*ROW('Sanitation Data'!H147)),NA())</f>
        <v>#N/A</v>
      </c>
      <c r="AS153" s="526" t="e">
        <f ca="1">+IF(AND(ISNUMBER(OFFSET('Sanitation Data'!$H$11,0,10*ROW('Sanitation Data'!H147))),'Data Summary'!DH153="Yes"),OFFSET('Sanitation Data'!$H$11,0,10*ROW('Sanitation Data'!H147)),NA())</f>
        <v>#N/A</v>
      </c>
      <c r="AT153" s="526" t="e">
        <f ca="1">+IF(AND(ISNUMBER(OFFSET('Sanitation Data'!$H$12,0,10*ROW('Sanitation Data'!H147))),'Data Summary'!DI153="Yes"),OFFSET('Sanitation Data'!$H$12,0,10*ROW('Sanitation Data'!H147)),NA())</f>
        <v>#N/A</v>
      </c>
      <c r="AU153" s="526" t="e">
        <f ca="1">+IF(AND(ISNUMBER(OFFSET('Sanitation Data'!$I$4,0,10*ROW('Sanitation Data'!I147))),'Data Summary'!DJ153="Yes"),100-OFFSET('Sanitation Data'!$I$4,0,10*ROW('Sanitation Data'!I147)),NA())</f>
        <v>#N/A</v>
      </c>
      <c r="AV153" s="526" t="e">
        <f ca="1">+IF(AND(ISNUMBER(OFFSET('Sanitation Data'!$I$6,0,10*ROW('Sanitation Data'!I147))),'Data Summary'!DK153="Yes"),OFFSET('Sanitation Data'!$I$6,0,10*ROW('Sanitation Data'!I147)),NA())</f>
        <v>#N/A</v>
      </c>
      <c r="AW153" s="526" t="e">
        <f ca="1">+IF(AND(ISNUMBER(OFFSET('Sanitation Data'!$I$10,0,10*ROW('Sanitation Data'!I147))),'Data Summary'!DL153="Yes"),OFFSET('Sanitation Data'!$I$10,0,10*ROW('Sanitation Data'!I147)),NA())</f>
        <v>#N/A</v>
      </c>
      <c r="AX153" s="526" t="e">
        <f ca="1">+IF(AND(ISNUMBER(OFFSET('Sanitation Data'!$I$11,0,10*ROW('Sanitation Data'!I147))),'Data Summary'!DM153="Yes"),OFFSET('Sanitation Data'!$I$11,0,10*ROW('Sanitation Data'!I147)),NA())</f>
        <v>#N/A</v>
      </c>
      <c r="AY153" s="526" t="e">
        <f ca="1">+IF(AND(ISNUMBER(OFFSET('Sanitation Data'!$I$12,0,10*ROW('Sanitation Data'!I147))),'Data Summary'!DN153="Yes"),OFFSET('Sanitation Data'!$I$12,0,10*ROW('Sanitation Data'!I147)),NA())</f>
        <v>#N/A</v>
      </c>
      <c r="AZ153" s="527" t="e">
        <f ca="1">+IF(AND(ISNUMBER(OFFSET('Hygiene Data'!$D$5,0,10*ROW('Hygiene Data'!D147))),'Data Summary'!DO153="Yes"),OFFSET('Hygiene Data'!$D$5,0,10*ROW('Hygiene Data'!D147)),NA())</f>
        <v>#N/A</v>
      </c>
      <c r="BA153" s="527" t="e">
        <f ca="1">+IF(AND(ISNUMBER(OFFSET('Hygiene Data'!$D$7,0,10*ROW('Hygiene Data'!D147))),'Data Summary'!DP153="Yes"),OFFSET('Hygiene Data'!$D$7,0,10*ROW('Hygiene Data'!D147)),NA())</f>
        <v>#N/A</v>
      </c>
      <c r="BB153" s="527" t="e">
        <f ca="1">+IF(AND(ISNUMBER(OFFSET('Hygiene Data'!$D$9,0,10*ROW('Hygiene Data'!D147))),'Data Summary'!DQ153="Yes"),OFFSET('Hygiene Data'!$D$9,0,10*ROW('Hygiene Data'!D147)),NA())</f>
        <v>#N/A</v>
      </c>
      <c r="BC153" s="527" t="e">
        <f ca="1">+IF(AND(ISNUMBER(OFFSET('Hygiene Data'!$E$5,0,10*ROW('Hygiene Data'!E147))),'Data Summary'!DR153="Yes"),OFFSET('Hygiene Data'!$E$5,0,10*ROW('Hygiene Data'!E147)),NA())</f>
        <v>#N/A</v>
      </c>
      <c r="BD153" s="527" t="e">
        <f ca="1">+IF(AND(ISNUMBER(OFFSET('Hygiene Data'!$E$7,0,10*ROW('Hygiene Data'!E147))),'Data Summary'!DS153="Yes"),OFFSET('Hygiene Data'!$E$7,0,10*ROW('Hygiene Data'!E147)),NA())</f>
        <v>#N/A</v>
      </c>
      <c r="BE153" s="527" t="e">
        <f ca="1">+IF(AND(ISNUMBER(OFFSET('Hygiene Data'!$E$9,0,10*ROW('Hygiene Data'!E147))),'Data Summary'!DT153="Yes"),OFFSET('Hygiene Data'!$E$9,0,10*ROW('Hygiene Data'!E147)),NA())</f>
        <v>#N/A</v>
      </c>
      <c r="BF153" s="527" t="e">
        <f ca="1">+IF(AND(ISNUMBER(OFFSET('Hygiene Data'!$F$5,0,10*ROW('Hygiene Data'!F147))),'Data Summary'!DU153="Yes"),OFFSET('Hygiene Data'!$F$5,0,10*ROW('Hygiene Data'!F147)),NA())</f>
        <v>#N/A</v>
      </c>
      <c r="BG153" s="527" t="e">
        <f ca="1">+IF(AND(ISNUMBER(OFFSET('Hygiene Data'!$F$7,0,10*ROW('Hygiene Data'!F147))),'Data Summary'!DV153="Yes"),OFFSET('Hygiene Data'!$F$7,0,10*ROW('Hygiene Data'!F147)),NA())</f>
        <v>#N/A</v>
      </c>
      <c r="BH153" s="527" t="e">
        <f ca="1">+IF(AND(ISNUMBER(OFFSET('Hygiene Data'!$F$9,0,10*ROW('Hygiene Data'!F147))),'Data Summary'!DW153="Yes"),OFFSET('Hygiene Data'!$F$9,0,10*ROW('Hygiene Data'!F147)),NA())</f>
        <v>#N/A</v>
      </c>
      <c r="BI153" s="527" t="e">
        <f ca="1">+IF(AND(ISNUMBER(OFFSET('Hygiene Data'!$G$5,0,10*ROW('Hygiene Data'!G147))),'Data Summary'!DX153="Yes"),OFFSET('Hygiene Data'!$G$5,0,10*ROW('Hygiene Data'!G147)),NA())</f>
        <v>#N/A</v>
      </c>
      <c r="BJ153" s="527" t="e">
        <f ca="1">+IF(AND(ISNUMBER(OFFSET('Hygiene Data'!$G$7,0,10*ROW('Hygiene Data'!G147))),'Data Summary'!DY153="Yes"),OFFSET('Hygiene Data'!$G$7,0,10*ROW('Hygiene Data'!G147)),NA())</f>
        <v>#N/A</v>
      </c>
      <c r="BK153" s="527" t="e">
        <f ca="1">+IF(AND(ISNUMBER(OFFSET('Hygiene Data'!$G$9,0,10*ROW('Hygiene Data'!G147))),'Data Summary'!DZ153="Yes"),OFFSET('Hygiene Data'!$G$9,0,10*ROW('Hygiene Data'!G147)),NA())</f>
        <v>#N/A</v>
      </c>
      <c r="BL153" s="527" t="e">
        <f ca="1">+IF(AND(ISNUMBER(OFFSET('Hygiene Data'!$H$5,0,10*ROW('Hygiene Data'!H147))),'Data Summary'!EA153="Yes"),OFFSET('Hygiene Data'!$H$5,0,10*ROW('Hygiene Data'!H147)),NA())</f>
        <v>#N/A</v>
      </c>
      <c r="BM153" s="527" t="e">
        <f ca="1">+IF(AND(ISNUMBER(OFFSET('Hygiene Data'!$H$7,0,10*ROW('Hygiene Data'!H147))),'Data Summary'!EB153="Yes"),OFFSET('Hygiene Data'!$H$7,0,10*ROW('Hygiene Data'!H147)),NA())</f>
        <v>#N/A</v>
      </c>
      <c r="BN153" s="527" t="e">
        <f ca="1">+IF(AND(ISNUMBER(OFFSET('Hygiene Data'!$H$9,0,10*ROW('Hygiene Data'!H147))),'Data Summary'!EC153="Yes"),OFFSET('Hygiene Data'!$H$9,0,10*ROW('Hygiene Data'!H147)),NA())</f>
        <v>#N/A</v>
      </c>
      <c r="BO153" s="527" t="e">
        <f ca="1">+IF(AND(ISNUMBER(OFFSET('Hygiene Data'!$I$5,0,10*ROW('Hygiene Data'!I147))),'Data Summary'!ED153="Yes"),OFFSET('Hygiene Data'!$I$5,0,10*ROW('Hygiene Data'!I147)),NA())</f>
        <v>#N/A</v>
      </c>
      <c r="BP153" s="527" t="e">
        <f ca="1">+IF(AND(ISNUMBER(OFFSET('Hygiene Data'!$I$7,0,10*ROW('Hygiene Data'!I147))),'Data Summary'!EE153="Yes"),OFFSET('Hygiene Data'!$I$7,0,10*ROW('Hygiene Data'!I147)),NA())</f>
        <v>#N/A</v>
      </c>
      <c r="BQ153" s="527" t="e">
        <f ca="1">+IF(AND(ISNUMBER(OFFSET('Hygiene Data'!$I$9,0,10*ROW('Hygiene Data'!I147))),'Data Summary'!EF153="Yes"),OFFSET('Hygiene Data'!$I$9,0,10*ROW('Hygiene Data'!I147)),NA())</f>
        <v>#N/A</v>
      </c>
    </row>
    <row r="154" spans="1:69" x14ac:dyDescent="0.25">
      <c r="A154" s="523" t="e">
        <f ca="1">+RIGHT('Data Summary'!A154,LEN('Data Summary'!A154)-9)</f>
        <v>#VALUE!</v>
      </c>
      <c r="B154" s="497" t="str">
        <f ca="1">+IF(ISTEXT('Data Summary'!B154),'Data Summary'!B154,"")</f>
        <v/>
      </c>
      <c r="C154" s="524" t="e">
        <f ca="1">+VALUE('Data Summary'!C154)</f>
        <v>#VALUE!</v>
      </c>
      <c r="D154" s="525" t="e">
        <f ca="1">+IF(AND(ISNUMBER(OFFSET('Water Data'!$D$4,0,10*ROW('Water Data'!D148))),'Data Summary'!BS154="Yes"),100-OFFSET('Water Data'!$D$4,0,10*ROW('Water Data'!D148)),NA())</f>
        <v>#N/A</v>
      </c>
      <c r="E154" s="525" t="e">
        <f ca="1">+IF(AND(ISNUMBER(OFFSET('Water Data'!$D$6,0,10*ROW('Water Data'!D148))),'Data Summary'!BT154="Yes"),OFFSET('Water Data'!$D$6,0,10*ROW('Water Data'!D148)),NA())</f>
        <v>#N/A</v>
      </c>
      <c r="F154" s="525" t="e">
        <f ca="1">+IF(AND(ISNUMBER(OFFSET('Water Data'!$D$9,0,10*ROW('Water Data'!D148))),'Data Summary'!BU154="Yes"),OFFSET('Water Data'!$D$9,0,10*ROW('Water Data'!D148)),NA())</f>
        <v>#N/A</v>
      </c>
      <c r="G154" s="525" t="e">
        <f ca="1">+IF(AND(ISNUMBER(OFFSET('Water Data'!$E$4,0,10*ROW('Water Data'!E148))),'Data Summary'!BV154="Yes"),100-OFFSET('Water Data'!$E$4,0,10*ROW('Water Data'!E148)),NA())</f>
        <v>#N/A</v>
      </c>
      <c r="H154" s="525" t="e">
        <f ca="1">+IF(AND(ISNUMBER(OFFSET('Water Data'!$E$6,0,10*ROW('Water Data'!E148))),'Data Summary'!BW154="Yes"),OFFSET('Water Data'!$E$6,0,10*ROW('Water Data'!E148)),NA())</f>
        <v>#N/A</v>
      </c>
      <c r="I154" s="525" t="e">
        <f ca="1">+IF(AND(ISNUMBER(OFFSET('Water Data'!$E$9,0,10*ROW('Water Data'!E148))),'Data Summary'!BX154="Yes"),OFFSET('Water Data'!$E$9,0,10*ROW('Water Data'!E148)),NA())</f>
        <v>#N/A</v>
      </c>
      <c r="J154" s="525" t="e">
        <f ca="1">+IF(AND(ISNUMBER(OFFSET('Water Data'!$F$4,0,10*ROW('Water Data'!F148))),'Data Summary'!BY154="Yes"),100-OFFSET('Water Data'!$F$4,0,10*ROW('Water Data'!F148)),NA())</f>
        <v>#N/A</v>
      </c>
      <c r="K154" s="525" t="e">
        <f ca="1">+IF(AND(ISNUMBER(OFFSET('Water Data'!$F$6,0,10*ROW('Water Data'!F148))),'Data Summary'!BZ154="Yes"),OFFSET('Water Data'!$F$6,0,10*ROW('Water Data'!F148)),NA())</f>
        <v>#N/A</v>
      </c>
      <c r="L154" s="525" t="e">
        <f ca="1">+IF(AND(ISNUMBER(OFFSET('Water Data'!$F$9,0,10*ROW('Water Data'!F148))),'Data Summary'!CA154="Yes"),OFFSET('Water Data'!$F$9,0,10*ROW('Water Data'!F148)),NA())</f>
        <v>#N/A</v>
      </c>
      <c r="M154" s="525" t="e">
        <f ca="1">+IF(AND(ISNUMBER(OFFSET('Water Data'!$G$4,0,10*ROW('Water Data'!G148))),'Data Summary'!CB154="Yes"),100-OFFSET('Water Data'!$G$4,0,10*ROW('Water Data'!G148)),NA())</f>
        <v>#N/A</v>
      </c>
      <c r="N154" s="525" t="e">
        <f ca="1">+IF(AND(ISNUMBER(OFFSET('Water Data'!$G$6,0,10*ROW('Water Data'!G148))),'Data Summary'!CC154="Yes"),OFFSET('Water Data'!$G$6,0,10*ROW('Water Data'!G148)),NA())</f>
        <v>#N/A</v>
      </c>
      <c r="O154" s="525" t="e">
        <f ca="1">+IF(AND(ISNUMBER(OFFSET('Water Data'!$G$9,0,10*ROW('Water Data'!G148))),'Data Summary'!CD154="Yes"),OFFSET('Water Data'!$G$9,0,10*ROW('Water Data'!G148)),NA())</f>
        <v>#N/A</v>
      </c>
      <c r="P154" s="525" t="e">
        <f ca="1">+IF(AND(ISNUMBER(OFFSET('Water Data'!$H$4,0,10*ROW('Water Data'!H148))),'Data Summary'!CE154="Yes"),100-OFFSET('Water Data'!$H$4,0,10*ROW('Water Data'!H148)),NA())</f>
        <v>#N/A</v>
      </c>
      <c r="Q154" s="525" t="e">
        <f ca="1">+IF(AND(ISNUMBER(OFFSET('Water Data'!$H$6,0,10*ROW('Water Data'!H148))),'Data Summary'!CF154="Yes"),OFFSET('Water Data'!$H$6,0,10*ROW('Water Data'!H148)),NA())</f>
        <v>#N/A</v>
      </c>
      <c r="R154" s="525" t="e">
        <f ca="1">+IF(AND(ISNUMBER(OFFSET('Water Data'!$H$9,0,10*ROW('Water Data'!H148))),'Data Summary'!CG154="Yes"),OFFSET('Water Data'!$H$9,0,10*ROW('Water Data'!H148)),NA())</f>
        <v>#N/A</v>
      </c>
      <c r="S154" s="525" t="e">
        <f ca="1">+IF(AND(ISNUMBER(OFFSET('Water Data'!$I$4,0,10*ROW('Water Data'!I148))),'Data Summary'!CH154="Yes"),100-OFFSET('Water Data'!$I$4,0,10*ROW('Water Data'!I148)),NA())</f>
        <v>#N/A</v>
      </c>
      <c r="T154" s="525" t="e">
        <f ca="1">+IF(AND(ISNUMBER(OFFSET('Water Data'!$I$6,0,10*ROW('Water Data'!I148))),'Data Summary'!CI154="Yes"),OFFSET('Water Data'!$I$6,0,10*ROW('Water Data'!I148)),NA())</f>
        <v>#N/A</v>
      </c>
      <c r="U154" s="525" t="e">
        <f ca="1">+IF(AND(ISNUMBER(OFFSET('Water Data'!$I$9,0,10*ROW('Water Data'!I148))),'Data Summary'!CJ154="Yes"),OFFSET('Water Data'!$I$9,0,10*ROW('Water Data'!I148)),NA())</f>
        <v>#N/A</v>
      </c>
      <c r="V154" s="526" t="e">
        <f ca="1">+IF(AND(ISNUMBER(OFFSET('Sanitation Data'!$D$4,0,10*ROW('Sanitation Data'!D148))),'Data Summary'!CK154="Yes"),100-OFFSET('Sanitation Data'!$D$4,0,10*ROW('Sanitation Data'!D148)),NA())</f>
        <v>#N/A</v>
      </c>
      <c r="W154" s="526" t="e">
        <f ca="1">+IF(AND(ISNUMBER(OFFSET('Sanitation Data'!$D$6,0,10*ROW('Sanitation Data'!D148))),'Data Summary'!CL154="Yes"),OFFSET('Sanitation Data'!$D$6,0,10*ROW('Sanitation Data'!D148)),NA())</f>
        <v>#N/A</v>
      </c>
      <c r="X154" s="526" t="e">
        <f ca="1">+IF(AND(ISNUMBER(OFFSET('Sanitation Data'!$D$10,0,10*ROW('Sanitation Data'!D148))),'Data Summary'!CM154="Yes"),OFFSET('Sanitation Data'!$D$10,0,10*ROW('Sanitation Data'!D148)),NA())</f>
        <v>#N/A</v>
      </c>
      <c r="Y154" s="526" t="e">
        <f ca="1">+IF(AND(ISNUMBER(OFFSET('Sanitation Data'!$D$11,0,10*ROW('Sanitation Data'!D148))),'Data Summary'!CN154="Yes"),OFFSET('Sanitation Data'!$D$11,0,10*ROW('Sanitation Data'!D148)),NA())</f>
        <v>#N/A</v>
      </c>
      <c r="Z154" s="526" t="e">
        <f ca="1">+IF(AND(ISNUMBER(OFFSET('Sanitation Data'!$D$12,0,10*ROW('Sanitation Data'!D148))),'Data Summary'!CO154="Yes"),OFFSET('Sanitation Data'!$D$12,0,10*ROW('Sanitation Data'!D148)),NA())</f>
        <v>#N/A</v>
      </c>
      <c r="AA154" s="526" t="e">
        <f ca="1">+IF(AND(ISNUMBER(OFFSET('Sanitation Data'!$E$4,0,10*ROW('Sanitation Data'!E148))),'Data Summary'!CP154="Yes"),100-OFFSET('Sanitation Data'!$E$4,0,10*ROW('Sanitation Data'!E148)),NA())</f>
        <v>#N/A</v>
      </c>
      <c r="AB154" s="526" t="e">
        <f ca="1">+IF(AND(ISNUMBER(OFFSET('Sanitation Data'!$E$6,0,10*ROW('Sanitation Data'!E148))),'Data Summary'!CQ154="Yes"),OFFSET('Sanitation Data'!$E$6,0,10*ROW('Sanitation Data'!E148)),NA())</f>
        <v>#N/A</v>
      </c>
      <c r="AC154" s="526" t="e">
        <f ca="1">+IF(AND(ISNUMBER(OFFSET('Sanitation Data'!$E$10,0,10*ROW('Sanitation Data'!E148))),'Data Summary'!CR154="Yes"),OFFSET('Sanitation Data'!$E$10,0,10*ROW('Sanitation Data'!E148)),NA())</f>
        <v>#N/A</v>
      </c>
      <c r="AD154" s="526" t="e">
        <f ca="1">+IF(AND(ISNUMBER(OFFSET('Sanitation Data'!$E$11,0,10*ROW('Sanitation Data'!E148))),'Data Summary'!CS154="Yes"),OFFSET('Sanitation Data'!$E$11,0,10*ROW('Sanitation Data'!E148)),NA())</f>
        <v>#N/A</v>
      </c>
      <c r="AE154" s="526" t="e">
        <f ca="1">+IF(AND(ISNUMBER(OFFSET('Sanitation Data'!$E$12,0,10*ROW('Sanitation Data'!E148))),'Data Summary'!CT154="Yes"),OFFSET('Sanitation Data'!$E$12,0,10*ROW('Sanitation Data'!E148)),NA())</f>
        <v>#N/A</v>
      </c>
      <c r="AF154" s="526" t="e">
        <f ca="1">+IF(AND(ISNUMBER(OFFSET('Sanitation Data'!$F$4,0,10*ROW('Sanitation Data'!F148))),'Data Summary'!CU154="Yes"),100-OFFSET('Sanitation Data'!$F$4,0,10*ROW('Sanitation Data'!F148)),NA())</f>
        <v>#N/A</v>
      </c>
      <c r="AG154" s="526" t="e">
        <f ca="1">+IF(AND(ISNUMBER(OFFSET('Sanitation Data'!$F$6,0,10*ROW('Sanitation Data'!F148))),'Data Summary'!CV154="Yes"),OFFSET('Sanitation Data'!$F$6,0,10*ROW('Sanitation Data'!F148)),NA())</f>
        <v>#N/A</v>
      </c>
      <c r="AH154" s="526" t="e">
        <f ca="1">+IF(AND(ISNUMBER(OFFSET('Sanitation Data'!$F$10,0,10*ROW('Sanitation Data'!F148))),'Data Summary'!CW154="Yes"),OFFSET('Sanitation Data'!$F$10,0,10*ROW('Sanitation Data'!F148)),NA())</f>
        <v>#N/A</v>
      </c>
      <c r="AI154" s="526" t="e">
        <f ca="1">+IF(AND(ISNUMBER(OFFSET('Sanitation Data'!$F$11,0,10*ROW('Sanitation Data'!F148))),'Data Summary'!CX154="Yes"),OFFSET('Sanitation Data'!$F$11,0,10*ROW('Sanitation Data'!F148)),NA())</f>
        <v>#N/A</v>
      </c>
      <c r="AJ154" s="526" t="e">
        <f ca="1">+IF(AND(ISNUMBER(OFFSET('Sanitation Data'!$F$12,0,10*ROW('Sanitation Data'!F148))),'Data Summary'!CY154="Yes"),OFFSET('Sanitation Data'!$F$12,0,10*ROW('Sanitation Data'!F148)),NA())</f>
        <v>#N/A</v>
      </c>
      <c r="AK154" s="526" t="e">
        <f ca="1">+IF(AND(ISNUMBER(OFFSET('Sanitation Data'!$G$4,0,10*ROW('Sanitation Data'!G148))),'Data Summary'!CZ154="Yes"),100-OFFSET('Sanitation Data'!$G$4,0,10*ROW('Sanitation Data'!G148)),NA())</f>
        <v>#N/A</v>
      </c>
      <c r="AL154" s="526" t="e">
        <f ca="1">+IF(AND(ISNUMBER(OFFSET('Sanitation Data'!$G$6,0,10*ROW('Sanitation Data'!G148))),'Data Summary'!DA154="Yes"),OFFSET('Sanitation Data'!$G$6,0,10*ROW('Sanitation Data'!G148)),NA())</f>
        <v>#N/A</v>
      </c>
      <c r="AM154" s="526" t="e">
        <f ca="1">+IF(AND(ISNUMBER(OFFSET('Sanitation Data'!$G$10,0,10*ROW('Sanitation Data'!G148))),'Data Summary'!DB154="Yes"),OFFSET('Sanitation Data'!$G$10,0,10*ROW('Sanitation Data'!G148)),NA())</f>
        <v>#N/A</v>
      </c>
      <c r="AN154" s="526" t="e">
        <f ca="1">+IF(AND(ISNUMBER(OFFSET('Sanitation Data'!$G$11,0,10*ROW('Sanitation Data'!G148))),'Data Summary'!DC154="Yes"),OFFSET('Sanitation Data'!$G$11,0,10*ROW('Sanitation Data'!G148)),NA())</f>
        <v>#N/A</v>
      </c>
      <c r="AO154" s="526" t="e">
        <f ca="1">+IF(AND(ISNUMBER(OFFSET('Sanitation Data'!$G$12,0,10*ROW('Sanitation Data'!G148))),'Data Summary'!DD154="Yes"),OFFSET('Sanitation Data'!$G$12,0,10*ROW('Sanitation Data'!G148)),NA())</f>
        <v>#N/A</v>
      </c>
      <c r="AP154" s="526" t="e">
        <f ca="1">+IF(AND(ISNUMBER(OFFSET('Sanitation Data'!$H$4,0,10*ROW('Sanitation Data'!H148))),'Data Summary'!DE154="Yes"),100-OFFSET('Sanitation Data'!$H$4,0,10*ROW('Sanitation Data'!H148)),NA())</f>
        <v>#N/A</v>
      </c>
      <c r="AQ154" s="526" t="e">
        <f ca="1">+IF(AND(ISNUMBER(OFFSET('Sanitation Data'!$H$6,0,10*ROW('Sanitation Data'!H148))),'Data Summary'!DF154="Yes"),OFFSET('Sanitation Data'!$H$6,0,10*ROW('Sanitation Data'!H148)),NA())</f>
        <v>#N/A</v>
      </c>
      <c r="AR154" s="526" t="e">
        <f ca="1">+IF(AND(ISNUMBER(OFFSET('Sanitation Data'!$H$10,0,10*ROW('Sanitation Data'!H148))),'Data Summary'!DG154="Yes"),OFFSET('Sanitation Data'!$H$10,0,10*ROW('Sanitation Data'!H148)),NA())</f>
        <v>#N/A</v>
      </c>
      <c r="AS154" s="526" t="e">
        <f ca="1">+IF(AND(ISNUMBER(OFFSET('Sanitation Data'!$H$11,0,10*ROW('Sanitation Data'!H148))),'Data Summary'!DH154="Yes"),OFFSET('Sanitation Data'!$H$11,0,10*ROW('Sanitation Data'!H148)),NA())</f>
        <v>#N/A</v>
      </c>
      <c r="AT154" s="526" t="e">
        <f ca="1">+IF(AND(ISNUMBER(OFFSET('Sanitation Data'!$H$12,0,10*ROW('Sanitation Data'!H148))),'Data Summary'!DI154="Yes"),OFFSET('Sanitation Data'!$H$12,0,10*ROW('Sanitation Data'!H148)),NA())</f>
        <v>#N/A</v>
      </c>
      <c r="AU154" s="526" t="e">
        <f ca="1">+IF(AND(ISNUMBER(OFFSET('Sanitation Data'!$I$4,0,10*ROW('Sanitation Data'!I148))),'Data Summary'!DJ154="Yes"),100-OFFSET('Sanitation Data'!$I$4,0,10*ROW('Sanitation Data'!I148)),NA())</f>
        <v>#N/A</v>
      </c>
      <c r="AV154" s="526" t="e">
        <f ca="1">+IF(AND(ISNUMBER(OFFSET('Sanitation Data'!$I$6,0,10*ROW('Sanitation Data'!I148))),'Data Summary'!DK154="Yes"),OFFSET('Sanitation Data'!$I$6,0,10*ROW('Sanitation Data'!I148)),NA())</f>
        <v>#N/A</v>
      </c>
      <c r="AW154" s="526" t="e">
        <f ca="1">+IF(AND(ISNUMBER(OFFSET('Sanitation Data'!$I$10,0,10*ROW('Sanitation Data'!I148))),'Data Summary'!DL154="Yes"),OFFSET('Sanitation Data'!$I$10,0,10*ROW('Sanitation Data'!I148)),NA())</f>
        <v>#N/A</v>
      </c>
      <c r="AX154" s="526" t="e">
        <f ca="1">+IF(AND(ISNUMBER(OFFSET('Sanitation Data'!$I$11,0,10*ROW('Sanitation Data'!I148))),'Data Summary'!DM154="Yes"),OFFSET('Sanitation Data'!$I$11,0,10*ROW('Sanitation Data'!I148)),NA())</f>
        <v>#N/A</v>
      </c>
      <c r="AY154" s="526" t="e">
        <f ca="1">+IF(AND(ISNUMBER(OFFSET('Sanitation Data'!$I$12,0,10*ROW('Sanitation Data'!I148))),'Data Summary'!DN154="Yes"),OFFSET('Sanitation Data'!$I$12,0,10*ROW('Sanitation Data'!I148)),NA())</f>
        <v>#N/A</v>
      </c>
      <c r="AZ154" s="527" t="e">
        <f ca="1">+IF(AND(ISNUMBER(OFFSET('Hygiene Data'!$D$5,0,10*ROW('Hygiene Data'!D148))),'Data Summary'!DO154="Yes"),OFFSET('Hygiene Data'!$D$5,0,10*ROW('Hygiene Data'!D148)),NA())</f>
        <v>#N/A</v>
      </c>
      <c r="BA154" s="527" t="e">
        <f ca="1">+IF(AND(ISNUMBER(OFFSET('Hygiene Data'!$D$7,0,10*ROW('Hygiene Data'!D148))),'Data Summary'!DP154="Yes"),OFFSET('Hygiene Data'!$D$7,0,10*ROW('Hygiene Data'!D148)),NA())</f>
        <v>#N/A</v>
      </c>
      <c r="BB154" s="527" t="e">
        <f ca="1">+IF(AND(ISNUMBER(OFFSET('Hygiene Data'!$D$9,0,10*ROW('Hygiene Data'!D148))),'Data Summary'!DQ154="Yes"),OFFSET('Hygiene Data'!$D$9,0,10*ROW('Hygiene Data'!D148)),NA())</f>
        <v>#N/A</v>
      </c>
      <c r="BC154" s="527" t="e">
        <f ca="1">+IF(AND(ISNUMBER(OFFSET('Hygiene Data'!$E$5,0,10*ROW('Hygiene Data'!E148))),'Data Summary'!DR154="Yes"),OFFSET('Hygiene Data'!$E$5,0,10*ROW('Hygiene Data'!E148)),NA())</f>
        <v>#N/A</v>
      </c>
      <c r="BD154" s="527" t="e">
        <f ca="1">+IF(AND(ISNUMBER(OFFSET('Hygiene Data'!$E$7,0,10*ROW('Hygiene Data'!E148))),'Data Summary'!DS154="Yes"),OFFSET('Hygiene Data'!$E$7,0,10*ROW('Hygiene Data'!E148)),NA())</f>
        <v>#N/A</v>
      </c>
      <c r="BE154" s="527" t="e">
        <f ca="1">+IF(AND(ISNUMBER(OFFSET('Hygiene Data'!$E$9,0,10*ROW('Hygiene Data'!E148))),'Data Summary'!DT154="Yes"),OFFSET('Hygiene Data'!$E$9,0,10*ROW('Hygiene Data'!E148)),NA())</f>
        <v>#N/A</v>
      </c>
      <c r="BF154" s="527" t="e">
        <f ca="1">+IF(AND(ISNUMBER(OFFSET('Hygiene Data'!$F$5,0,10*ROW('Hygiene Data'!F148))),'Data Summary'!DU154="Yes"),OFFSET('Hygiene Data'!$F$5,0,10*ROW('Hygiene Data'!F148)),NA())</f>
        <v>#N/A</v>
      </c>
      <c r="BG154" s="527" t="e">
        <f ca="1">+IF(AND(ISNUMBER(OFFSET('Hygiene Data'!$F$7,0,10*ROW('Hygiene Data'!F148))),'Data Summary'!DV154="Yes"),OFFSET('Hygiene Data'!$F$7,0,10*ROW('Hygiene Data'!F148)),NA())</f>
        <v>#N/A</v>
      </c>
      <c r="BH154" s="527" t="e">
        <f ca="1">+IF(AND(ISNUMBER(OFFSET('Hygiene Data'!$F$9,0,10*ROW('Hygiene Data'!F148))),'Data Summary'!DW154="Yes"),OFFSET('Hygiene Data'!$F$9,0,10*ROW('Hygiene Data'!F148)),NA())</f>
        <v>#N/A</v>
      </c>
      <c r="BI154" s="527" t="e">
        <f ca="1">+IF(AND(ISNUMBER(OFFSET('Hygiene Data'!$G$5,0,10*ROW('Hygiene Data'!G148))),'Data Summary'!DX154="Yes"),OFFSET('Hygiene Data'!$G$5,0,10*ROW('Hygiene Data'!G148)),NA())</f>
        <v>#N/A</v>
      </c>
      <c r="BJ154" s="527" t="e">
        <f ca="1">+IF(AND(ISNUMBER(OFFSET('Hygiene Data'!$G$7,0,10*ROW('Hygiene Data'!G148))),'Data Summary'!DY154="Yes"),OFFSET('Hygiene Data'!$G$7,0,10*ROW('Hygiene Data'!G148)),NA())</f>
        <v>#N/A</v>
      </c>
      <c r="BK154" s="527" t="e">
        <f ca="1">+IF(AND(ISNUMBER(OFFSET('Hygiene Data'!$G$9,0,10*ROW('Hygiene Data'!G148))),'Data Summary'!DZ154="Yes"),OFFSET('Hygiene Data'!$G$9,0,10*ROW('Hygiene Data'!G148)),NA())</f>
        <v>#N/A</v>
      </c>
      <c r="BL154" s="527" t="e">
        <f ca="1">+IF(AND(ISNUMBER(OFFSET('Hygiene Data'!$H$5,0,10*ROW('Hygiene Data'!H148))),'Data Summary'!EA154="Yes"),OFFSET('Hygiene Data'!$H$5,0,10*ROW('Hygiene Data'!H148)),NA())</f>
        <v>#N/A</v>
      </c>
      <c r="BM154" s="527" t="e">
        <f ca="1">+IF(AND(ISNUMBER(OFFSET('Hygiene Data'!$H$7,0,10*ROW('Hygiene Data'!H148))),'Data Summary'!EB154="Yes"),OFFSET('Hygiene Data'!$H$7,0,10*ROW('Hygiene Data'!H148)),NA())</f>
        <v>#N/A</v>
      </c>
      <c r="BN154" s="527" t="e">
        <f ca="1">+IF(AND(ISNUMBER(OFFSET('Hygiene Data'!$H$9,0,10*ROW('Hygiene Data'!H148))),'Data Summary'!EC154="Yes"),OFFSET('Hygiene Data'!$H$9,0,10*ROW('Hygiene Data'!H148)),NA())</f>
        <v>#N/A</v>
      </c>
      <c r="BO154" s="527" t="e">
        <f ca="1">+IF(AND(ISNUMBER(OFFSET('Hygiene Data'!$I$5,0,10*ROW('Hygiene Data'!I148))),'Data Summary'!ED154="Yes"),OFFSET('Hygiene Data'!$I$5,0,10*ROW('Hygiene Data'!I148)),NA())</f>
        <v>#N/A</v>
      </c>
      <c r="BP154" s="527" t="e">
        <f ca="1">+IF(AND(ISNUMBER(OFFSET('Hygiene Data'!$I$7,0,10*ROW('Hygiene Data'!I148))),'Data Summary'!EE154="Yes"),OFFSET('Hygiene Data'!$I$7,0,10*ROW('Hygiene Data'!I148)),NA())</f>
        <v>#N/A</v>
      </c>
      <c r="BQ154" s="527" t="e">
        <f ca="1">+IF(AND(ISNUMBER(OFFSET('Hygiene Data'!$I$9,0,10*ROW('Hygiene Data'!I148))),'Data Summary'!EF154="Yes"),OFFSET('Hygiene Data'!$I$9,0,10*ROW('Hygiene Data'!I148)),NA())</f>
        <v>#N/A</v>
      </c>
    </row>
    <row r="155" spans="1:69" x14ac:dyDescent="0.25">
      <c r="A155" s="523" t="e">
        <f ca="1">+RIGHT('Data Summary'!A155,LEN('Data Summary'!A155)-9)</f>
        <v>#VALUE!</v>
      </c>
      <c r="B155" s="497" t="str">
        <f ca="1">+IF(ISTEXT('Data Summary'!B155),'Data Summary'!B155,"")</f>
        <v/>
      </c>
      <c r="C155" s="524" t="e">
        <f ca="1">+VALUE('Data Summary'!C155)</f>
        <v>#VALUE!</v>
      </c>
      <c r="D155" s="525" t="e">
        <f ca="1">+IF(AND(ISNUMBER(OFFSET('Water Data'!$D$4,0,10*ROW('Water Data'!D149))),'Data Summary'!BS155="Yes"),100-OFFSET('Water Data'!$D$4,0,10*ROW('Water Data'!D149)),NA())</f>
        <v>#N/A</v>
      </c>
      <c r="E155" s="525" t="e">
        <f ca="1">+IF(AND(ISNUMBER(OFFSET('Water Data'!$D$6,0,10*ROW('Water Data'!D149))),'Data Summary'!BT155="Yes"),OFFSET('Water Data'!$D$6,0,10*ROW('Water Data'!D149)),NA())</f>
        <v>#N/A</v>
      </c>
      <c r="F155" s="525" t="e">
        <f ca="1">+IF(AND(ISNUMBER(OFFSET('Water Data'!$D$9,0,10*ROW('Water Data'!D149))),'Data Summary'!BU155="Yes"),OFFSET('Water Data'!$D$9,0,10*ROW('Water Data'!D149)),NA())</f>
        <v>#N/A</v>
      </c>
      <c r="G155" s="525" t="e">
        <f ca="1">+IF(AND(ISNUMBER(OFFSET('Water Data'!$E$4,0,10*ROW('Water Data'!E149))),'Data Summary'!BV155="Yes"),100-OFFSET('Water Data'!$E$4,0,10*ROW('Water Data'!E149)),NA())</f>
        <v>#N/A</v>
      </c>
      <c r="H155" s="525" t="e">
        <f ca="1">+IF(AND(ISNUMBER(OFFSET('Water Data'!$E$6,0,10*ROW('Water Data'!E149))),'Data Summary'!BW155="Yes"),OFFSET('Water Data'!$E$6,0,10*ROW('Water Data'!E149)),NA())</f>
        <v>#N/A</v>
      </c>
      <c r="I155" s="525" t="e">
        <f ca="1">+IF(AND(ISNUMBER(OFFSET('Water Data'!$E$9,0,10*ROW('Water Data'!E149))),'Data Summary'!BX155="Yes"),OFFSET('Water Data'!$E$9,0,10*ROW('Water Data'!E149)),NA())</f>
        <v>#N/A</v>
      </c>
      <c r="J155" s="525" t="e">
        <f ca="1">+IF(AND(ISNUMBER(OFFSET('Water Data'!$F$4,0,10*ROW('Water Data'!F149))),'Data Summary'!BY155="Yes"),100-OFFSET('Water Data'!$F$4,0,10*ROW('Water Data'!F149)),NA())</f>
        <v>#N/A</v>
      </c>
      <c r="K155" s="525" t="e">
        <f ca="1">+IF(AND(ISNUMBER(OFFSET('Water Data'!$F$6,0,10*ROW('Water Data'!F149))),'Data Summary'!BZ155="Yes"),OFFSET('Water Data'!$F$6,0,10*ROW('Water Data'!F149)),NA())</f>
        <v>#N/A</v>
      </c>
      <c r="L155" s="525" t="e">
        <f ca="1">+IF(AND(ISNUMBER(OFFSET('Water Data'!$F$9,0,10*ROW('Water Data'!F149))),'Data Summary'!CA155="Yes"),OFFSET('Water Data'!$F$9,0,10*ROW('Water Data'!F149)),NA())</f>
        <v>#N/A</v>
      </c>
      <c r="M155" s="525" t="e">
        <f ca="1">+IF(AND(ISNUMBER(OFFSET('Water Data'!$G$4,0,10*ROW('Water Data'!G149))),'Data Summary'!CB155="Yes"),100-OFFSET('Water Data'!$G$4,0,10*ROW('Water Data'!G149)),NA())</f>
        <v>#N/A</v>
      </c>
      <c r="N155" s="525" t="e">
        <f ca="1">+IF(AND(ISNUMBER(OFFSET('Water Data'!$G$6,0,10*ROW('Water Data'!G149))),'Data Summary'!CC155="Yes"),OFFSET('Water Data'!$G$6,0,10*ROW('Water Data'!G149)),NA())</f>
        <v>#N/A</v>
      </c>
      <c r="O155" s="525" t="e">
        <f ca="1">+IF(AND(ISNUMBER(OFFSET('Water Data'!$G$9,0,10*ROW('Water Data'!G149))),'Data Summary'!CD155="Yes"),OFFSET('Water Data'!$G$9,0,10*ROW('Water Data'!G149)),NA())</f>
        <v>#N/A</v>
      </c>
      <c r="P155" s="525" t="e">
        <f ca="1">+IF(AND(ISNUMBER(OFFSET('Water Data'!$H$4,0,10*ROW('Water Data'!H149))),'Data Summary'!CE155="Yes"),100-OFFSET('Water Data'!$H$4,0,10*ROW('Water Data'!H149)),NA())</f>
        <v>#N/A</v>
      </c>
      <c r="Q155" s="525" t="e">
        <f ca="1">+IF(AND(ISNUMBER(OFFSET('Water Data'!$H$6,0,10*ROW('Water Data'!H149))),'Data Summary'!CF155="Yes"),OFFSET('Water Data'!$H$6,0,10*ROW('Water Data'!H149)),NA())</f>
        <v>#N/A</v>
      </c>
      <c r="R155" s="525" t="e">
        <f ca="1">+IF(AND(ISNUMBER(OFFSET('Water Data'!$H$9,0,10*ROW('Water Data'!H149))),'Data Summary'!CG155="Yes"),OFFSET('Water Data'!$H$9,0,10*ROW('Water Data'!H149)),NA())</f>
        <v>#N/A</v>
      </c>
      <c r="S155" s="525" t="e">
        <f ca="1">+IF(AND(ISNUMBER(OFFSET('Water Data'!$I$4,0,10*ROW('Water Data'!I149))),'Data Summary'!CH155="Yes"),100-OFFSET('Water Data'!$I$4,0,10*ROW('Water Data'!I149)),NA())</f>
        <v>#N/A</v>
      </c>
      <c r="T155" s="525" t="e">
        <f ca="1">+IF(AND(ISNUMBER(OFFSET('Water Data'!$I$6,0,10*ROW('Water Data'!I149))),'Data Summary'!CI155="Yes"),OFFSET('Water Data'!$I$6,0,10*ROW('Water Data'!I149)),NA())</f>
        <v>#N/A</v>
      </c>
      <c r="U155" s="525" t="e">
        <f ca="1">+IF(AND(ISNUMBER(OFFSET('Water Data'!$I$9,0,10*ROW('Water Data'!I149))),'Data Summary'!CJ155="Yes"),OFFSET('Water Data'!$I$9,0,10*ROW('Water Data'!I149)),NA())</f>
        <v>#N/A</v>
      </c>
      <c r="V155" s="526" t="e">
        <f ca="1">+IF(AND(ISNUMBER(OFFSET('Sanitation Data'!$D$4,0,10*ROW('Sanitation Data'!D149))),'Data Summary'!CK155="Yes"),100-OFFSET('Sanitation Data'!$D$4,0,10*ROW('Sanitation Data'!D149)),NA())</f>
        <v>#N/A</v>
      </c>
      <c r="W155" s="526" t="e">
        <f ca="1">+IF(AND(ISNUMBER(OFFSET('Sanitation Data'!$D$6,0,10*ROW('Sanitation Data'!D149))),'Data Summary'!CL155="Yes"),OFFSET('Sanitation Data'!$D$6,0,10*ROW('Sanitation Data'!D149)),NA())</f>
        <v>#N/A</v>
      </c>
      <c r="X155" s="526" t="e">
        <f ca="1">+IF(AND(ISNUMBER(OFFSET('Sanitation Data'!$D$10,0,10*ROW('Sanitation Data'!D149))),'Data Summary'!CM155="Yes"),OFFSET('Sanitation Data'!$D$10,0,10*ROW('Sanitation Data'!D149)),NA())</f>
        <v>#N/A</v>
      </c>
      <c r="Y155" s="526" t="e">
        <f ca="1">+IF(AND(ISNUMBER(OFFSET('Sanitation Data'!$D$11,0,10*ROW('Sanitation Data'!D149))),'Data Summary'!CN155="Yes"),OFFSET('Sanitation Data'!$D$11,0,10*ROW('Sanitation Data'!D149)),NA())</f>
        <v>#N/A</v>
      </c>
      <c r="Z155" s="526" t="e">
        <f ca="1">+IF(AND(ISNUMBER(OFFSET('Sanitation Data'!$D$12,0,10*ROW('Sanitation Data'!D149))),'Data Summary'!CO155="Yes"),OFFSET('Sanitation Data'!$D$12,0,10*ROW('Sanitation Data'!D149)),NA())</f>
        <v>#N/A</v>
      </c>
      <c r="AA155" s="526" t="e">
        <f ca="1">+IF(AND(ISNUMBER(OFFSET('Sanitation Data'!$E$4,0,10*ROW('Sanitation Data'!E149))),'Data Summary'!CP155="Yes"),100-OFFSET('Sanitation Data'!$E$4,0,10*ROW('Sanitation Data'!E149)),NA())</f>
        <v>#N/A</v>
      </c>
      <c r="AB155" s="526" t="e">
        <f ca="1">+IF(AND(ISNUMBER(OFFSET('Sanitation Data'!$E$6,0,10*ROW('Sanitation Data'!E149))),'Data Summary'!CQ155="Yes"),OFFSET('Sanitation Data'!$E$6,0,10*ROW('Sanitation Data'!E149)),NA())</f>
        <v>#N/A</v>
      </c>
      <c r="AC155" s="526" t="e">
        <f ca="1">+IF(AND(ISNUMBER(OFFSET('Sanitation Data'!$E$10,0,10*ROW('Sanitation Data'!E149))),'Data Summary'!CR155="Yes"),OFFSET('Sanitation Data'!$E$10,0,10*ROW('Sanitation Data'!E149)),NA())</f>
        <v>#N/A</v>
      </c>
      <c r="AD155" s="526" t="e">
        <f ca="1">+IF(AND(ISNUMBER(OFFSET('Sanitation Data'!$E$11,0,10*ROW('Sanitation Data'!E149))),'Data Summary'!CS155="Yes"),OFFSET('Sanitation Data'!$E$11,0,10*ROW('Sanitation Data'!E149)),NA())</f>
        <v>#N/A</v>
      </c>
      <c r="AE155" s="526" t="e">
        <f ca="1">+IF(AND(ISNUMBER(OFFSET('Sanitation Data'!$E$12,0,10*ROW('Sanitation Data'!E149))),'Data Summary'!CT155="Yes"),OFFSET('Sanitation Data'!$E$12,0,10*ROW('Sanitation Data'!E149)),NA())</f>
        <v>#N/A</v>
      </c>
      <c r="AF155" s="526" t="e">
        <f ca="1">+IF(AND(ISNUMBER(OFFSET('Sanitation Data'!$F$4,0,10*ROW('Sanitation Data'!F149))),'Data Summary'!CU155="Yes"),100-OFFSET('Sanitation Data'!$F$4,0,10*ROW('Sanitation Data'!F149)),NA())</f>
        <v>#N/A</v>
      </c>
      <c r="AG155" s="526" t="e">
        <f ca="1">+IF(AND(ISNUMBER(OFFSET('Sanitation Data'!$F$6,0,10*ROW('Sanitation Data'!F149))),'Data Summary'!CV155="Yes"),OFFSET('Sanitation Data'!$F$6,0,10*ROW('Sanitation Data'!F149)),NA())</f>
        <v>#N/A</v>
      </c>
      <c r="AH155" s="526" t="e">
        <f ca="1">+IF(AND(ISNUMBER(OFFSET('Sanitation Data'!$F$10,0,10*ROW('Sanitation Data'!F149))),'Data Summary'!CW155="Yes"),OFFSET('Sanitation Data'!$F$10,0,10*ROW('Sanitation Data'!F149)),NA())</f>
        <v>#N/A</v>
      </c>
      <c r="AI155" s="526" t="e">
        <f ca="1">+IF(AND(ISNUMBER(OFFSET('Sanitation Data'!$F$11,0,10*ROW('Sanitation Data'!F149))),'Data Summary'!CX155="Yes"),OFFSET('Sanitation Data'!$F$11,0,10*ROW('Sanitation Data'!F149)),NA())</f>
        <v>#N/A</v>
      </c>
      <c r="AJ155" s="526" t="e">
        <f ca="1">+IF(AND(ISNUMBER(OFFSET('Sanitation Data'!$F$12,0,10*ROW('Sanitation Data'!F149))),'Data Summary'!CY155="Yes"),OFFSET('Sanitation Data'!$F$12,0,10*ROW('Sanitation Data'!F149)),NA())</f>
        <v>#N/A</v>
      </c>
      <c r="AK155" s="526" t="e">
        <f ca="1">+IF(AND(ISNUMBER(OFFSET('Sanitation Data'!$G$4,0,10*ROW('Sanitation Data'!G149))),'Data Summary'!CZ155="Yes"),100-OFFSET('Sanitation Data'!$G$4,0,10*ROW('Sanitation Data'!G149)),NA())</f>
        <v>#N/A</v>
      </c>
      <c r="AL155" s="526" t="e">
        <f ca="1">+IF(AND(ISNUMBER(OFFSET('Sanitation Data'!$G$6,0,10*ROW('Sanitation Data'!G149))),'Data Summary'!DA155="Yes"),OFFSET('Sanitation Data'!$G$6,0,10*ROW('Sanitation Data'!G149)),NA())</f>
        <v>#N/A</v>
      </c>
      <c r="AM155" s="526" t="e">
        <f ca="1">+IF(AND(ISNUMBER(OFFSET('Sanitation Data'!$G$10,0,10*ROW('Sanitation Data'!G149))),'Data Summary'!DB155="Yes"),OFFSET('Sanitation Data'!$G$10,0,10*ROW('Sanitation Data'!G149)),NA())</f>
        <v>#N/A</v>
      </c>
      <c r="AN155" s="526" t="e">
        <f ca="1">+IF(AND(ISNUMBER(OFFSET('Sanitation Data'!$G$11,0,10*ROW('Sanitation Data'!G149))),'Data Summary'!DC155="Yes"),OFFSET('Sanitation Data'!$G$11,0,10*ROW('Sanitation Data'!G149)),NA())</f>
        <v>#N/A</v>
      </c>
      <c r="AO155" s="526" t="e">
        <f ca="1">+IF(AND(ISNUMBER(OFFSET('Sanitation Data'!$G$12,0,10*ROW('Sanitation Data'!G149))),'Data Summary'!DD155="Yes"),OFFSET('Sanitation Data'!$G$12,0,10*ROW('Sanitation Data'!G149)),NA())</f>
        <v>#N/A</v>
      </c>
      <c r="AP155" s="526" t="e">
        <f ca="1">+IF(AND(ISNUMBER(OFFSET('Sanitation Data'!$H$4,0,10*ROW('Sanitation Data'!H149))),'Data Summary'!DE155="Yes"),100-OFFSET('Sanitation Data'!$H$4,0,10*ROW('Sanitation Data'!H149)),NA())</f>
        <v>#N/A</v>
      </c>
      <c r="AQ155" s="526" t="e">
        <f ca="1">+IF(AND(ISNUMBER(OFFSET('Sanitation Data'!$H$6,0,10*ROW('Sanitation Data'!H149))),'Data Summary'!DF155="Yes"),OFFSET('Sanitation Data'!$H$6,0,10*ROW('Sanitation Data'!H149)),NA())</f>
        <v>#N/A</v>
      </c>
      <c r="AR155" s="526" t="e">
        <f ca="1">+IF(AND(ISNUMBER(OFFSET('Sanitation Data'!$H$10,0,10*ROW('Sanitation Data'!H149))),'Data Summary'!DG155="Yes"),OFFSET('Sanitation Data'!$H$10,0,10*ROW('Sanitation Data'!H149)),NA())</f>
        <v>#N/A</v>
      </c>
      <c r="AS155" s="526" t="e">
        <f ca="1">+IF(AND(ISNUMBER(OFFSET('Sanitation Data'!$H$11,0,10*ROW('Sanitation Data'!H149))),'Data Summary'!DH155="Yes"),OFFSET('Sanitation Data'!$H$11,0,10*ROW('Sanitation Data'!H149)),NA())</f>
        <v>#N/A</v>
      </c>
      <c r="AT155" s="526" t="e">
        <f ca="1">+IF(AND(ISNUMBER(OFFSET('Sanitation Data'!$H$12,0,10*ROW('Sanitation Data'!H149))),'Data Summary'!DI155="Yes"),OFFSET('Sanitation Data'!$H$12,0,10*ROW('Sanitation Data'!H149)),NA())</f>
        <v>#N/A</v>
      </c>
      <c r="AU155" s="526" t="e">
        <f ca="1">+IF(AND(ISNUMBER(OFFSET('Sanitation Data'!$I$4,0,10*ROW('Sanitation Data'!I149))),'Data Summary'!DJ155="Yes"),100-OFFSET('Sanitation Data'!$I$4,0,10*ROW('Sanitation Data'!I149)),NA())</f>
        <v>#N/A</v>
      </c>
      <c r="AV155" s="526" t="e">
        <f ca="1">+IF(AND(ISNUMBER(OFFSET('Sanitation Data'!$I$6,0,10*ROW('Sanitation Data'!I149))),'Data Summary'!DK155="Yes"),OFFSET('Sanitation Data'!$I$6,0,10*ROW('Sanitation Data'!I149)),NA())</f>
        <v>#N/A</v>
      </c>
      <c r="AW155" s="526" t="e">
        <f ca="1">+IF(AND(ISNUMBER(OFFSET('Sanitation Data'!$I$10,0,10*ROW('Sanitation Data'!I149))),'Data Summary'!DL155="Yes"),OFFSET('Sanitation Data'!$I$10,0,10*ROW('Sanitation Data'!I149)),NA())</f>
        <v>#N/A</v>
      </c>
      <c r="AX155" s="526" t="e">
        <f ca="1">+IF(AND(ISNUMBER(OFFSET('Sanitation Data'!$I$11,0,10*ROW('Sanitation Data'!I149))),'Data Summary'!DM155="Yes"),OFFSET('Sanitation Data'!$I$11,0,10*ROW('Sanitation Data'!I149)),NA())</f>
        <v>#N/A</v>
      </c>
      <c r="AY155" s="526" t="e">
        <f ca="1">+IF(AND(ISNUMBER(OFFSET('Sanitation Data'!$I$12,0,10*ROW('Sanitation Data'!I149))),'Data Summary'!DN155="Yes"),OFFSET('Sanitation Data'!$I$12,0,10*ROW('Sanitation Data'!I149)),NA())</f>
        <v>#N/A</v>
      </c>
      <c r="AZ155" s="527" t="e">
        <f ca="1">+IF(AND(ISNUMBER(OFFSET('Hygiene Data'!$D$5,0,10*ROW('Hygiene Data'!D149))),'Data Summary'!DO155="Yes"),OFFSET('Hygiene Data'!$D$5,0,10*ROW('Hygiene Data'!D149)),NA())</f>
        <v>#N/A</v>
      </c>
      <c r="BA155" s="527" t="e">
        <f ca="1">+IF(AND(ISNUMBER(OFFSET('Hygiene Data'!$D$7,0,10*ROW('Hygiene Data'!D149))),'Data Summary'!DP155="Yes"),OFFSET('Hygiene Data'!$D$7,0,10*ROW('Hygiene Data'!D149)),NA())</f>
        <v>#N/A</v>
      </c>
      <c r="BB155" s="527" t="e">
        <f ca="1">+IF(AND(ISNUMBER(OFFSET('Hygiene Data'!$D$9,0,10*ROW('Hygiene Data'!D149))),'Data Summary'!DQ155="Yes"),OFFSET('Hygiene Data'!$D$9,0,10*ROW('Hygiene Data'!D149)),NA())</f>
        <v>#N/A</v>
      </c>
      <c r="BC155" s="527" t="e">
        <f ca="1">+IF(AND(ISNUMBER(OFFSET('Hygiene Data'!$E$5,0,10*ROW('Hygiene Data'!E149))),'Data Summary'!DR155="Yes"),OFFSET('Hygiene Data'!$E$5,0,10*ROW('Hygiene Data'!E149)),NA())</f>
        <v>#N/A</v>
      </c>
      <c r="BD155" s="527" t="e">
        <f ca="1">+IF(AND(ISNUMBER(OFFSET('Hygiene Data'!$E$7,0,10*ROW('Hygiene Data'!E149))),'Data Summary'!DS155="Yes"),OFFSET('Hygiene Data'!$E$7,0,10*ROW('Hygiene Data'!E149)),NA())</f>
        <v>#N/A</v>
      </c>
      <c r="BE155" s="527" t="e">
        <f ca="1">+IF(AND(ISNUMBER(OFFSET('Hygiene Data'!$E$9,0,10*ROW('Hygiene Data'!E149))),'Data Summary'!DT155="Yes"),OFFSET('Hygiene Data'!$E$9,0,10*ROW('Hygiene Data'!E149)),NA())</f>
        <v>#N/A</v>
      </c>
      <c r="BF155" s="527" t="e">
        <f ca="1">+IF(AND(ISNUMBER(OFFSET('Hygiene Data'!$F$5,0,10*ROW('Hygiene Data'!F149))),'Data Summary'!DU155="Yes"),OFFSET('Hygiene Data'!$F$5,0,10*ROW('Hygiene Data'!F149)),NA())</f>
        <v>#N/A</v>
      </c>
      <c r="BG155" s="527" t="e">
        <f ca="1">+IF(AND(ISNUMBER(OFFSET('Hygiene Data'!$F$7,0,10*ROW('Hygiene Data'!F149))),'Data Summary'!DV155="Yes"),OFFSET('Hygiene Data'!$F$7,0,10*ROW('Hygiene Data'!F149)),NA())</f>
        <v>#N/A</v>
      </c>
      <c r="BH155" s="527" t="e">
        <f ca="1">+IF(AND(ISNUMBER(OFFSET('Hygiene Data'!$F$9,0,10*ROW('Hygiene Data'!F149))),'Data Summary'!DW155="Yes"),OFFSET('Hygiene Data'!$F$9,0,10*ROW('Hygiene Data'!F149)),NA())</f>
        <v>#N/A</v>
      </c>
      <c r="BI155" s="527" t="e">
        <f ca="1">+IF(AND(ISNUMBER(OFFSET('Hygiene Data'!$G$5,0,10*ROW('Hygiene Data'!G149))),'Data Summary'!DX155="Yes"),OFFSET('Hygiene Data'!$G$5,0,10*ROW('Hygiene Data'!G149)),NA())</f>
        <v>#N/A</v>
      </c>
      <c r="BJ155" s="527" t="e">
        <f ca="1">+IF(AND(ISNUMBER(OFFSET('Hygiene Data'!$G$7,0,10*ROW('Hygiene Data'!G149))),'Data Summary'!DY155="Yes"),OFFSET('Hygiene Data'!$G$7,0,10*ROW('Hygiene Data'!G149)),NA())</f>
        <v>#N/A</v>
      </c>
      <c r="BK155" s="527" t="e">
        <f ca="1">+IF(AND(ISNUMBER(OFFSET('Hygiene Data'!$G$9,0,10*ROW('Hygiene Data'!G149))),'Data Summary'!DZ155="Yes"),OFFSET('Hygiene Data'!$G$9,0,10*ROW('Hygiene Data'!G149)),NA())</f>
        <v>#N/A</v>
      </c>
      <c r="BL155" s="527" t="e">
        <f ca="1">+IF(AND(ISNUMBER(OFFSET('Hygiene Data'!$H$5,0,10*ROW('Hygiene Data'!H149))),'Data Summary'!EA155="Yes"),OFFSET('Hygiene Data'!$H$5,0,10*ROW('Hygiene Data'!H149)),NA())</f>
        <v>#N/A</v>
      </c>
      <c r="BM155" s="527" t="e">
        <f ca="1">+IF(AND(ISNUMBER(OFFSET('Hygiene Data'!$H$7,0,10*ROW('Hygiene Data'!H149))),'Data Summary'!EB155="Yes"),OFFSET('Hygiene Data'!$H$7,0,10*ROW('Hygiene Data'!H149)),NA())</f>
        <v>#N/A</v>
      </c>
      <c r="BN155" s="527" t="e">
        <f ca="1">+IF(AND(ISNUMBER(OFFSET('Hygiene Data'!$H$9,0,10*ROW('Hygiene Data'!H149))),'Data Summary'!EC155="Yes"),OFFSET('Hygiene Data'!$H$9,0,10*ROW('Hygiene Data'!H149)),NA())</f>
        <v>#N/A</v>
      </c>
      <c r="BO155" s="527" t="e">
        <f ca="1">+IF(AND(ISNUMBER(OFFSET('Hygiene Data'!$I$5,0,10*ROW('Hygiene Data'!I149))),'Data Summary'!ED155="Yes"),OFFSET('Hygiene Data'!$I$5,0,10*ROW('Hygiene Data'!I149)),NA())</f>
        <v>#N/A</v>
      </c>
      <c r="BP155" s="527" t="e">
        <f ca="1">+IF(AND(ISNUMBER(OFFSET('Hygiene Data'!$I$7,0,10*ROW('Hygiene Data'!I149))),'Data Summary'!EE155="Yes"),OFFSET('Hygiene Data'!$I$7,0,10*ROW('Hygiene Data'!I149)),NA())</f>
        <v>#N/A</v>
      </c>
      <c r="BQ155" s="527" t="e">
        <f ca="1">+IF(AND(ISNUMBER(OFFSET('Hygiene Data'!$I$9,0,10*ROW('Hygiene Data'!I149))),'Data Summary'!EF155="Yes"),OFFSET('Hygiene Data'!$I$9,0,10*ROW('Hygiene Data'!I149)),NA())</f>
        <v>#N/A</v>
      </c>
    </row>
    <row r="156" spans="1:69" x14ac:dyDescent="0.25">
      <c r="A156" s="523" t="e">
        <f ca="1">+RIGHT('Data Summary'!A156,LEN('Data Summary'!A156)-9)</f>
        <v>#VALUE!</v>
      </c>
      <c r="B156" s="497" t="str">
        <f ca="1">+IF(ISTEXT('Data Summary'!B156),'Data Summary'!B156,"")</f>
        <v/>
      </c>
      <c r="C156" s="524" t="e">
        <f ca="1">+VALUE('Data Summary'!C156)</f>
        <v>#VALUE!</v>
      </c>
      <c r="D156" s="525" t="e">
        <f ca="1">+IF(AND(ISNUMBER(OFFSET('Water Data'!$D$4,0,10*ROW('Water Data'!D150))),'Data Summary'!BS156="Yes"),100-OFFSET('Water Data'!$D$4,0,10*ROW('Water Data'!D150)),NA())</f>
        <v>#N/A</v>
      </c>
      <c r="E156" s="525" t="e">
        <f ca="1">+IF(AND(ISNUMBER(OFFSET('Water Data'!$D$6,0,10*ROW('Water Data'!D150))),'Data Summary'!BT156="Yes"),OFFSET('Water Data'!$D$6,0,10*ROW('Water Data'!D150)),NA())</f>
        <v>#N/A</v>
      </c>
      <c r="F156" s="525" t="e">
        <f ca="1">+IF(AND(ISNUMBER(OFFSET('Water Data'!$D$9,0,10*ROW('Water Data'!D150))),'Data Summary'!BU156="Yes"),OFFSET('Water Data'!$D$9,0,10*ROW('Water Data'!D150)),NA())</f>
        <v>#N/A</v>
      </c>
      <c r="G156" s="525" t="e">
        <f ca="1">+IF(AND(ISNUMBER(OFFSET('Water Data'!$E$4,0,10*ROW('Water Data'!E150))),'Data Summary'!BV156="Yes"),100-OFFSET('Water Data'!$E$4,0,10*ROW('Water Data'!E150)),NA())</f>
        <v>#N/A</v>
      </c>
      <c r="H156" s="525" t="e">
        <f ca="1">+IF(AND(ISNUMBER(OFFSET('Water Data'!$E$6,0,10*ROW('Water Data'!E150))),'Data Summary'!BW156="Yes"),OFFSET('Water Data'!$E$6,0,10*ROW('Water Data'!E150)),NA())</f>
        <v>#N/A</v>
      </c>
      <c r="I156" s="525" t="e">
        <f ca="1">+IF(AND(ISNUMBER(OFFSET('Water Data'!$E$9,0,10*ROW('Water Data'!E150))),'Data Summary'!BX156="Yes"),OFFSET('Water Data'!$E$9,0,10*ROW('Water Data'!E150)),NA())</f>
        <v>#N/A</v>
      </c>
      <c r="J156" s="525" t="e">
        <f ca="1">+IF(AND(ISNUMBER(OFFSET('Water Data'!$F$4,0,10*ROW('Water Data'!F150))),'Data Summary'!BY156="Yes"),100-OFFSET('Water Data'!$F$4,0,10*ROW('Water Data'!F150)),NA())</f>
        <v>#N/A</v>
      </c>
      <c r="K156" s="525" t="e">
        <f ca="1">+IF(AND(ISNUMBER(OFFSET('Water Data'!$F$6,0,10*ROW('Water Data'!F150))),'Data Summary'!BZ156="Yes"),OFFSET('Water Data'!$F$6,0,10*ROW('Water Data'!F150)),NA())</f>
        <v>#N/A</v>
      </c>
      <c r="L156" s="525" t="e">
        <f ca="1">+IF(AND(ISNUMBER(OFFSET('Water Data'!$F$9,0,10*ROW('Water Data'!F150))),'Data Summary'!CA156="Yes"),OFFSET('Water Data'!$F$9,0,10*ROW('Water Data'!F150)),NA())</f>
        <v>#N/A</v>
      </c>
      <c r="M156" s="525" t="e">
        <f ca="1">+IF(AND(ISNUMBER(OFFSET('Water Data'!$G$4,0,10*ROW('Water Data'!G150))),'Data Summary'!CB156="Yes"),100-OFFSET('Water Data'!$G$4,0,10*ROW('Water Data'!G150)),NA())</f>
        <v>#N/A</v>
      </c>
      <c r="N156" s="525" t="e">
        <f ca="1">+IF(AND(ISNUMBER(OFFSET('Water Data'!$G$6,0,10*ROW('Water Data'!G150))),'Data Summary'!CC156="Yes"),OFFSET('Water Data'!$G$6,0,10*ROW('Water Data'!G150)),NA())</f>
        <v>#N/A</v>
      </c>
      <c r="O156" s="525" t="e">
        <f ca="1">+IF(AND(ISNUMBER(OFFSET('Water Data'!$G$9,0,10*ROW('Water Data'!G150))),'Data Summary'!CD156="Yes"),OFFSET('Water Data'!$G$9,0,10*ROW('Water Data'!G150)),NA())</f>
        <v>#N/A</v>
      </c>
      <c r="P156" s="525" t="e">
        <f ca="1">+IF(AND(ISNUMBER(OFFSET('Water Data'!$H$4,0,10*ROW('Water Data'!H150))),'Data Summary'!CE156="Yes"),100-OFFSET('Water Data'!$H$4,0,10*ROW('Water Data'!H150)),NA())</f>
        <v>#N/A</v>
      </c>
      <c r="Q156" s="525" t="e">
        <f ca="1">+IF(AND(ISNUMBER(OFFSET('Water Data'!$H$6,0,10*ROW('Water Data'!H150))),'Data Summary'!CF156="Yes"),OFFSET('Water Data'!$H$6,0,10*ROW('Water Data'!H150)),NA())</f>
        <v>#N/A</v>
      </c>
      <c r="R156" s="525" t="e">
        <f ca="1">+IF(AND(ISNUMBER(OFFSET('Water Data'!$H$9,0,10*ROW('Water Data'!H150))),'Data Summary'!CG156="Yes"),OFFSET('Water Data'!$H$9,0,10*ROW('Water Data'!H150)),NA())</f>
        <v>#N/A</v>
      </c>
      <c r="S156" s="525" t="e">
        <f ca="1">+IF(AND(ISNUMBER(OFFSET('Water Data'!$I$4,0,10*ROW('Water Data'!I150))),'Data Summary'!CH156="Yes"),100-OFFSET('Water Data'!$I$4,0,10*ROW('Water Data'!I150)),NA())</f>
        <v>#N/A</v>
      </c>
      <c r="T156" s="525" t="e">
        <f ca="1">+IF(AND(ISNUMBER(OFFSET('Water Data'!$I$6,0,10*ROW('Water Data'!I150))),'Data Summary'!CI156="Yes"),OFFSET('Water Data'!$I$6,0,10*ROW('Water Data'!I150)),NA())</f>
        <v>#N/A</v>
      </c>
      <c r="U156" s="525" t="e">
        <f ca="1">+IF(AND(ISNUMBER(OFFSET('Water Data'!$I$9,0,10*ROW('Water Data'!I150))),'Data Summary'!CJ156="Yes"),OFFSET('Water Data'!$I$9,0,10*ROW('Water Data'!I150)),NA())</f>
        <v>#N/A</v>
      </c>
      <c r="V156" s="526" t="e">
        <f ca="1">+IF(AND(ISNUMBER(OFFSET('Sanitation Data'!$D$4,0,10*ROW('Sanitation Data'!D150))),'Data Summary'!CK156="Yes"),100-OFFSET('Sanitation Data'!$D$4,0,10*ROW('Sanitation Data'!D150)),NA())</f>
        <v>#N/A</v>
      </c>
      <c r="W156" s="526" t="e">
        <f ca="1">+IF(AND(ISNUMBER(OFFSET('Sanitation Data'!$D$6,0,10*ROW('Sanitation Data'!D150))),'Data Summary'!CL156="Yes"),OFFSET('Sanitation Data'!$D$6,0,10*ROW('Sanitation Data'!D150)),NA())</f>
        <v>#N/A</v>
      </c>
      <c r="X156" s="526" t="e">
        <f ca="1">+IF(AND(ISNUMBER(OFFSET('Sanitation Data'!$D$10,0,10*ROW('Sanitation Data'!D150))),'Data Summary'!CM156="Yes"),OFFSET('Sanitation Data'!$D$10,0,10*ROW('Sanitation Data'!D150)),NA())</f>
        <v>#N/A</v>
      </c>
      <c r="Y156" s="526" t="e">
        <f ca="1">+IF(AND(ISNUMBER(OFFSET('Sanitation Data'!$D$11,0,10*ROW('Sanitation Data'!D150))),'Data Summary'!CN156="Yes"),OFFSET('Sanitation Data'!$D$11,0,10*ROW('Sanitation Data'!D150)),NA())</f>
        <v>#N/A</v>
      </c>
      <c r="Z156" s="526" t="e">
        <f ca="1">+IF(AND(ISNUMBER(OFFSET('Sanitation Data'!$D$12,0,10*ROW('Sanitation Data'!D150))),'Data Summary'!CO156="Yes"),OFFSET('Sanitation Data'!$D$12,0,10*ROW('Sanitation Data'!D150)),NA())</f>
        <v>#N/A</v>
      </c>
      <c r="AA156" s="526" t="e">
        <f ca="1">+IF(AND(ISNUMBER(OFFSET('Sanitation Data'!$E$4,0,10*ROW('Sanitation Data'!E150))),'Data Summary'!CP156="Yes"),100-OFFSET('Sanitation Data'!$E$4,0,10*ROW('Sanitation Data'!E150)),NA())</f>
        <v>#N/A</v>
      </c>
      <c r="AB156" s="526" t="e">
        <f ca="1">+IF(AND(ISNUMBER(OFFSET('Sanitation Data'!$E$6,0,10*ROW('Sanitation Data'!E150))),'Data Summary'!CQ156="Yes"),OFFSET('Sanitation Data'!$E$6,0,10*ROW('Sanitation Data'!E150)),NA())</f>
        <v>#N/A</v>
      </c>
      <c r="AC156" s="526" t="e">
        <f ca="1">+IF(AND(ISNUMBER(OFFSET('Sanitation Data'!$E$10,0,10*ROW('Sanitation Data'!E150))),'Data Summary'!CR156="Yes"),OFFSET('Sanitation Data'!$E$10,0,10*ROW('Sanitation Data'!E150)),NA())</f>
        <v>#N/A</v>
      </c>
      <c r="AD156" s="526" t="e">
        <f ca="1">+IF(AND(ISNUMBER(OFFSET('Sanitation Data'!$E$11,0,10*ROW('Sanitation Data'!E150))),'Data Summary'!CS156="Yes"),OFFSET('Sanitation Data'!$E$11,0,10*ROW('Sanitation Data'!E150)),NA())</f>
        <v>#N/A</v>
      </c>
      <c r="AE156" s="526" t="e">
        <f ca="1">+IF(AND(ISNUMBER(OFFSET('Sanitation Data'!$E$12,0,10*ROW('Sanitation Data'!E150))),'Data Summary'!CT156="Yes"),OFFSET('Sanitation Data'!$E$12,0,10*ROW('Sanitation Data'!E150)),NA())</f>
        <v>#N/A</v>
      </c>
      <c r="AF156" s="526" t="e">
        <f ca="1">+IF(AND(ISNUMBER(OFFSET('Sanitation Data'!$F$4,0,10*ROW('Sanitation Data'!F150))),'Data Summary'!CU156="Yes"),100-OFFSET('Sanitation Data'!$F$4,0,10*ROW('Sanitation Data'!F150)),NA())</f>
        <v>#N/A</v>
      </c>
      <c r="AG156" s="526" t="e">
        <f ca="1">+IF(AND(ISNUMBER(OFFSET('Sanitation Data'!$F$6,0,10*ROW('Sanitation Data'!F150))),'Data Summary'!CV156="Yes"),OFFSET('Sanitation Data'!$F$6,0,10*ROW('Sanitation Data'!F150)),NA())</f>
        <v>#N/A</v>
      </c>
      <c r="AH156" s="526" t="e">
        <f ca="1">+IF(AND(ISNUMBER(OFFSET('Sanitation Data'!$F$10,0,10*ROW('Sanitation Data'!F150))),'Data Summary'!CW156="Yes"),OFFSET('Sanitation Data'!$F$10,0,10*ROW('Sanitation Data'!F150)),NA())</f>
        <v>#N/A</v>
      </c>
      <c r="AI156" s="526" t="e">
        <f ca="1">+IF(AND(ISNUMBER(OFFSET('Sanitation Data'!$F$11,0,10*ROW('Sanitation Data'!F150))),'Data Summary'!CX156="Yes"),OFFSET('Sanitation Data'!$F$11,0,10*ROW('Sanitation Data'!F150)),NA())</f>
        <v>#N/A</v>
      </c>
      <c r="AJ156" s="526" t="e">
        <f ca="1">+IF(AND(ISNUMBER(OFFSET('Sanitation Data'!$F$12,0,10*ROW('Sanitation Data'!F150))),'Data Summary'!CY156="Yes"),OFFSET('Sanitation Data'!$F$12,0,10*ROW('Sanitation Data'!F150)),NA())</f>
        <v>#N/A</v>
      </c>
      <c r="AK156" s="526" t="e">
        <f ca="1">+IF(AND(ISNUMBER(OFFSET('Sanitation Data'!$G$4,0,10*ROW('Sanitation Data'!G150))),'Data Summary'!CZ156="Yes"),100-OFFSET('Sanitation Data'!$G$4,0,10*ROW('Sanitation Data'!G150)),NA())</f>
        <v>#N/A</v>
      </c>
      <c r="AL156" s="526" t="e">
        <f ca="1">+IF(AND(ISNUMBER(OFFSET('Sanitation Data'!$G$6,0,10*ROW('Sanitation Data'!G150))),'Data Summary'!DA156="Yes"),OFFSET('Sanitation Data'!$G$6,0,10*ROW('Sanitation Data'!G150)),NA())</f>
        <v>#N/A</v>
      </c>
      <c r="AM156" s="526" t="e">
        <f ca="1">+IF(AND(ISNUMBER(OFFSET('Sanitation Data'!$G$10,0,10*ROW('Sanitation Data'!G150))),'Data Summary'!DB156="Yes"),OFFSET('Sanitation Data'!$G$10,0,10*ROW('Sanitation Data'!G150)),NA())</f>
        <v>#N/A</v>
      </c>
      <c r="AN156" s="526" t="e">
        <f ca="1">+IF(AND(ISNUMBER(OFFSET('Sanitation Data'!$G$11,0,10*ROW('Sanitation Data'!G150))),'Data Summary'!DC156="Yes"),OFFSET('Sanitation Data'!$G$11,0,10*ROW('Sanitation Data'!G150)),NA())</f>
        <v>#N/A</v>
      </c>
      <c r="AO156" s="526" t="e">
        <f ca="1">+IF(AND(ISNUMBER(OFFSET('Sanitation Data'!$G$12,0,10*ROW('Sanitation Data'!G150))),'Data Summary'!DD156="Yes"),OFFSET('Sanitation Data'!$G$12,0,10*ROW('Sanitation Data'!G150)),NA())</f>
        <v>#N/A</v>
      </c>
      <c r="AP156" s="526" t="e">
        <f ca="1">+IF(AND(ISNUMBER(OFFSET('Sanitation Data'!$H$4,0,10*ROW('Sanitation Data'!H150))),'Data Summary'!DE156="Yes"),100-OFFSET('Sanitation Data'!$H$4,0,10*ROW('Sanitation Data'!H150)),NA())</f>
        <v>#N/A</v>
      </c>
      <c r="AQ156" s="526" t="e">
        <f ca="1">+IF(AND(ISNUMBER(OFFSET('Sanitation Data'!$H$6,0,10*ROW('Sanitation Data'!H150))),'Data Summary'!DF156="Yes"),OFFSET('Sanitation Data'!$H$6,0,10*ROW('Sanitation Data'!H150)),NA())</f>
        <v>#N/A</v>
      </c>
      <c r="AR156" s="526" t="e">
        <f ca="1">+IF(AND(ISNUMBER(OFFSET('Sanitation Data'!$H$10,0,10*ROW('Sanitation Data'!H150))),'Data Summary'!DG156="Yes"),OFFSET('Sanitation Data'!$H$10,0,10*ROW('Sanitation Data'!H150)),NA())</f>
        <v>#N/A</v>
      </c>
      <c r="AS156" s="526" t="e">
        <f ca="1">+IF(AND(ISNUMBER(OFFSET('Sanitation Data'!$H$11,0,10*ROW('Sanitation Data'!H150))),'Data Summary'!DH156="Yes"),OFFSET('Sanitation Data'!$H$11,0,10*ROW('Sanitation Data'!H150)),NA())</f>
        <v>#N/A</v>
      </c>
      <c r="AT156" s="526" t="e">
        <f ca="1">+IF(AND(ISNUMBER(OFFSET('Sanitation Data'!$H$12,0,10*ROW('Sanitation Data'!H150))),'Data Summary'!DI156="Yes"),OFFSET('Sanitation Data'!$H$12,0,10*ROW('Sanitation Data'!H150)),NA())</f>
        <v>#N/A</v>
      </c>
      <c r="AU156" s="526" t="e">
        <f ca="1">+IF(AND(ISNUMBER(OFFSET('Sanitation Data'!$I$4,0,10*ROW('Sanitation Data'!I150))),'Data Summary'!DJ156="Yes"),100-OFFSET('Sanitation Data'!$I$4,0,10*ROW('Sanitation Data'!I150)),NA())</f>
        <v>#N/A</v>
      </c>
      <c r="AV156" s="526" t="e">
        <f ca="1">+IF(AND(ISNUMBER(OFFSET('Sanitation Data'!$I$6,0,10*ROW('Sanitation Data'!I150))),'Data Summary'!DK156="Yes"),OFFSET('Sanitation Data'!$I$6,0,10*ROW('Sanitation Data'!I150)),NA())</f>
        <v>#N/A</v>
      </c>
      <c r="AW156" s="526" t="e">
        <f ca="1">+IF(AND(ISNUMBER(OFFSET('Sanitation Data'!$I$10,0,10*ROW('Sanitation Data'!I150))),'Data Summary'!DL156="Yes"),OFFSET('Sanitation Data'!$I$10,0,10*ROW('Sanitation Data'!I150)),NA())</f>
        <v>#N/A</v>
      </c>
      <c r="AX156" s="526" t="e">
        <f ca="1">+IF(AND(ISNUMBER(OFFSET('Sanitation Data'!$I$11,0,10*ROW('Sanitation Data'!I150))),'Data Summary'!DM156="Yes"),OFFSET('Sanitation Data'!$I$11,0,10*ROW('Sanitation Data'!I150)),NA())</f>
        <v>#N/A</v>
      </c>
      <c r="AY156" s="526" t="e">
        <f ca="1">+IF(AND(ISNUMBER(OFFSET('Sanitation Data'!$I$12,0,10*ROW('Sanitation Data'!I150))),'Data Summary'!DN156="Yes"),OFFSET('Sanitation Data'!$I$12,0,10*ROW('Sanitation Data'!I150)),NA())</f>
        <v>#N/A</v>
      </c>
      <c r="AZ156" s="527" t="e">
        <f ca="1">+IF(AND(ISNUMBER(OFFSET('Hygiene Data'!$D$5,0,10*ROW('Hygiene Data'!D150))),'Data Summary'!DO156="Yes"),OFFSET('Hygiene Data'!$D$5,0,10*ROW('Hygiene Data'!D150)),NA())</f>
        <v>#N/A</v>
      </c>
      <c r="BA156" s="527" t="e">
        <f ca="1">+IF(AND(ISNUMBER(OFFSET('Hygiene Data'!$D$7,0,10*ROW('Hygiene Data'!D150))),'Data Summary'!DP156="Yes"),OFFSET('Hygiene Data'!$D$7,0,10*ROW('Hygiene Data'!D150)),NA())</f>
        <v>#N/A</v>
      </c>
      <c r="BB156" s="527" t="e">
        <f ca="1">+IF(AND(ISNUMBER(OFFSET('Hygiene Data'!$D$9,0,10*ROW('Hygiene Data'!D150))),'Data Summary'!DQ156="Yes"),OFFSET('Hygiene Data'!$D$9,0,10*ROW('Hygiene Data'!D150)),NA())</f>
        <v>#N/A</v>
      </c>
      <c r="BC156" s="527" t="e">
        <f ca="1">+IF(AND(ISNUMBER(OFFSET('Hygiene Data'!$E$5,0,10*ROW('Hygiene Data'!E150))),'Data Summary'!DR156="Yes"),OFFSET('Hygiene Data'!$E$5,0,10*ROW('Hygiene Data'!E150)),NA())</f>
        <v>#N/A</v>
      </c>
      <c r="BD156" s="527" t="e">
        <f ca="1">+IF(AND(ISNUMBER(OFFSET('Hygiene Data'!$E$7,0,10*ROW('Hygiene Data'!E150))),'Data Summary'!DS156="Yes"),OFFSET('Hygiene Data'!$E$7,0,10*ROW('Hygiene Data'!E150)),NA())</f>
        <v>#N/A</v>
      </c>
      <c r="BE156" s="527" t="e">
        <f ca="1">+IF(AND(ISNUMBER(OFFSET('Hygiene Data'!$E$9,0,10*ROW('Hygiene Data'!E150))),'Data Summary'!DT156="Yes"),OFFSET('Hygiene Data'!$E$9,0,10*ROW('Hygiene Data'!E150)),NA())</f>
        <v>#N/A</v>
      </c>
      <c r="BF156" s="527" t="e">
        <f ca="1">+IF(AND(ISNUMBER(OFFSET('Hygiene Data'!$F$5,0,10*ROW('Hygiene Data'!F150))),'Data Summary'!DU156="Yes"),OFFSET('Hygiene Data'!$F$5,0,10*ROW('Hygiene Data'!F150)),NA())</f>
        <v>#N/A</v>
      </c>
      <c r="BG156" s="527" t="e">
        <f ca="1">+IF(AND(ISNUMBER(OFFSET('Hygiene Data'!$F$7,0,10*ROW('Hygiene Data'!F150))),'Data Summary'!DV156="Yes"),OFFSET('Hygiene Data'!$F$7,0,10*ROW('Hygiene Data'!F150)),NA())</f>
        <v>#N/A</v>
      </c>
      <c r="BH156" s="527" t="e">
        <f ca="1">+IF(AND(ISNUMBER(OFFSET('Hygiene Data'!$F$9,0,10*ROW('Hygiene Data'!F150))),'Data Summary'!DW156="Yes"),OFFSET('Hygiene Data'!$F$9,0,10*ROW('Hygiene Data'!F150)),NA())</f>
        <v>#N/A</v>
      </c>
      <c r="BI156" s="527" t="e">
        <f ca="1">+IF(AND(ISNUMBER(OFFSET('Hygiene Data'!$G$5,0,10*ROW('Hygiene Data'!G150))),'Data Summary'!DX156="Yes"),OFFSET('Hygiene Data'!$G$5,0,10*ROW('Hygiene Data'!G150)),NA())</f>
        <v>#N/A</v>
      </c>
      <c r="BJ156" s="527" t="e">
        <f ca="1">+IF(AND(ISNUMBER(OFFSET('Hygiene Data'!$G$7,0,10*ROW('Hygiene Data'!G150))),'Data Summary'!DY156="Yes"),OFFSET('Hygiene Data'!$G$7,0,10*ROW('Hygiene Data'!G150)),NA())</f>
        <v>#N/A</v>
      </c>
      <c r="BK156" s="527" t="e">
        <f ca="1">+IF(AND(ISNUMBER(OFFSET('Hygiene Data'!$G$9,0,10*ROW('Hygiene Data'!G150))),'Data Summary'!DZ156="Yes"),OFFSET('Hygiene Data'!$G$9,0,10*ROW('Hygiene Data'!G150)),NA())</f>
        <v>#N/A</v>
      </c>
      <c r="BL156" s="527" t="e">
        <f ca="1">+IF(AND(ISNUMBER(OFFSET('Hygiene Data'!$H$5,0,10*ROW('Hygiene Data'!H150))),'Data Summary'!EA156="Yes"),OFFSET('Hygiene Data'!$H$5,0,10*ROW('Hygiene Data'!H150)),NA())</f>
        <v>#N/A</v>
      </c>
      <c r="BM156" s="527" t="e">
        <f ca="1">+IF(AND(ISNUMBER(OFFSET('Hygiene Data'!$H$7,0,10*ROW('Hygiene Data'!H150))),'Data Summary'!EB156="Yes"),OFFSET('Hygiene Data'!$H$7,0,10*ROW('Hygiene Data'!H150)),NA())</f>
        <v>#N/A</v>
      </c>
      <c r="BN156" s="527" t="e">
        <f ca="1">+IF(AND(ISNUMBER(OFFSET('Hygiene Data'!$H$9,0,10*ROW('Hygiene Data'!H150))),'Data Summary'!EC156="Yes"),OFFSET('Hygiene Data'!$H$9,0,10*ROW('Hygiene Data'!H150)),NA())</f>
        <v>#N/A</v>
      </c>
      <c r="BO156" s="527" t="e">
        <f ca="1">+IF(AND(ISNUMBER(OFFSET('Hygiene Data'!$I$5,0,10*ROW('Hygiene Data'!I150))),'Data Summary'!ED156="Yes"),OFFSET('Hygiene Data'!$I$5,0,10*ROW('Hygiene Data'!I150)),NA())</f>
        <v>#N/A</v>
      </c>
      <c r="BP156" s="527" t="e">
        <f ca="1">+IF(AND(ISNUMBER(OFFSET('Hygiene Data'!$I$7,0,10*ROW('Hygiene Data'!I150))),'Data Summary'!EE156="Yes"),OFFSET('Hygiene Data'!$I$7,0,10*ROW('Hygiene Data'!I150)),NA())</f>
        <v>#N/A</v>
      </c>
      <c r="BQ156" s="527" t="e">
        <f ca="1">+IF(AND(ISNUMBER(OFFSET('Hygiene Data'!$I$9,0,10*ROW('Hygiene Data'!I150))),'Data Summary'!EF156="Yes"),OFFSET('Hygiene Data'!$I$9,0,10*ROW('Hygiene Data'!I150)),NA())</f>
        <v>#N/A</v>
      </c>
    </row>
    <row r="157" spans="1:69" x14ac:dyDescent="0.25">
      <c r="A157" s="523" t="e">
        <f ca="1">+RIGHT('Data Summary'!A157,LEN('Data Summary'!A157)-9)</f>
        <v>#VALUE!</v>
      </c>
      <c r="B157" s="497" t="str">
        <f ca="1">+IF(ISTEXT('Data Summary'!B157),'Data Summary'!B157,"")</f>
        <v/>
      </c>
      <c r="C157" s="524" t="e">
        <f ca="1">+VALUE('Data Summary'!C157)</f>
        <v>#VALUE!</v>
      </c>
      <c r="D157" s="525" t="e">
        <f ca="1">+IF(AND(ISNUMBER(OFFSET('Water Data'!$D$4,0,10*ROW('Water Data'!D151))),'Data Summary'!BS157="Yes"),100-OFFSET('Water Data'!$D$4,0,10*ROW('Water Data'!D151)),NA())</f>
        <v>#N/A</v>
      </c>
      <c r="E157" s="525" t="e">
        <f ca="1">+IF(AND(ISNUMBER(OFFSET('Water Data'!$D$6,0,10*ROW('Water Data'!D151))),'Data Summary'!BT157="Yes"),OFFSET('Water Data'!$D$6,0,10*ROW('Water Data'!D151)),NA())</f>
        <v>#N/A</v>
      </c>
      <c r="F157" s="525" t="e">
        <f ca="1">+IF(AND(ISNUMBER(OFFSET('Water Data'!$D$9,0,10*ROW('Water Data'!D151))),'Data Summary'!BU157="Yes"),OFFSET('Water Data'!$D$9,0,10*ROW('Water Data'!D151)),NA())</f>
        <v>#N/A</v>
      </c>
      <c r="G157" s="525" t="e">
        <f ca="1">+IF(AND(ISNUMBER(OFFSET('Water Data'!$E$4,0,10*ROW('Water Data'!E151))),'Data Summary'!BV157="Yes"),100-OFFSET('Water Data'!$E$4,0,10*ROW('Water Data'!E151)),NA())</f>
        <v>#N/A</v>
      </c>
      <c r="H157" s="525" t="e">
        <f ca="1">+IF(AND(ISNUMBER(OFFSET('Water Data'!$E$6,0,10*ROW('Water Data'!E151))),'Data Summary'!BW157="Yes"),OFFSET('Water Data'!$E$6,0,10*ROW('Water Data'!E151)),NA())</f>
        <v>#N/A</v>
      </c>
      <c r="I157" s="525" t="e">
        <f ca="1">+IF(AND(ISNUMBER(OFFSET('Water Data'!$E$9,0,10*ROW('Water Data'!E151))),'Data Summary'!BX157="Yes"),OFFSET('Water Data'!$E$9,0,10*ROW('Water Data'!E151)),NA())</f>
        <v>#N/A</v>
      </c>
      <c r="J157" s="525" t="e">
        <f ca="1">+IF(AND(ISNUMBER(OFFSET('Water Data'!$F$4,0,10*ROW('Water Data'!F151))),'Data Summary'!BY157="Yes"),100-OFFSET('Water Data'!$F$4,0,10*ROW('Water Data'!F151)),NA())</f>
        <v>#N/A</v>
      </c>
      <c r="K157" s="525" t="e">
        <f ca="1">+IF(AND(ISNUMBER(OFFSET('Water Data'!$F$6,0,10*ROW('Water Data'!F151))),'Data Summary'!BZ157="Yes"),OFFSET('Water Data'!$F$6,0,10*ROW('Water Data'!F151)),NA())</f>
        <v>#N/A</v>
      </c>
      <c r="L157" s="525" t="e">
        <f ca="1">+IF(AND(ISNUMBER(OFFSET('Water Data'!$F$9,0,10*ROW('Water Data'!F151))),'Data Summary'!CA157="Yes"),OFFSET('Water Data'!$F$9,0,10*ROW('Water Data'!F151)),NA())</f>
        <v>#N/A</v>
      </c>
      <c r="M157" s="525" t="e">
        <f ca="1">+IF(AND(ISNUMBER(OFFSET('Water Data'!$G$4,0,10*ROW('Water Data'!G151))),'Data Summary'!CB157="Yes"),100-OFFSET('Water Data'!$G$4,0,10*ROW('Water Data'!G151)),NA())</f>
        <v>#N/A</v>
      </c>
      <c r="N157" s="525" t="e">
        <f ca="1">+IF(AND(ISNUMBER(OFFSET('Water Data'!$G$6,0,10*ROW('Water Data'!G151))),'Data Summary'!CC157="Yes"),OFFSET('Water Data'!$G$6,0,10*ROW('Water Data'!G151)),NA())</f>
        <v>#N/A</v>
      </c>
      <c r="O157" s="525" t="e">
        <f ca="1">+IF(AND(ISNUMBER(OFFSET('Water Data'!$G$9,0,10*ROW('Water Data'!G151))),'Data Summary'!CD157="Yes"),OFFSET('Water Data'!$G$9,0,10*ROW('Water Data'!G151)),NA())</f>
        <v>#N/A</v>
      </c>
      <c r="P157" s="525" t="e">
        <f ca="1">+IF(AND(ISNUMBER(OFFSET('Water Data'!$H$4,0,10*ROW('Water Data'!H151))),'Data Summary'!CE157="Yes"),100-OFFSET('Water Data'!$H$4,0,10*ROW('Water Data'!H151)),NA())</f>
        <v>#N/A</v>
      </c>
      <c r="Q157" s="525" t="e">
        <f ca="1">+IF(AND(ISNUMBER(OFFSET('Water Data'!$H$6,0,10*ROW('Water Data'!H151))),'Data Summary'!CF157="Yes"),OFFSET('Water Data'!$H$6,0,10*ROW('Water Data'!H151)),NA())</f>
        <v>#N/A</v>
      </c>
      <c r="R157" s="525" t="e">
        <f ca="1">+IF(AND(ISNUMBER(OFFSET('Water Data'!$H$9,0,10*ROW('Water Data'!H151))),'Data Summary'!CG157="Yes"),OFFSET('Water Data'!$H$9,0,10*ROW('Water Data'!H151)),NA())</f>
        <v>#N/A</v>
      </c>
      <c r="S157" s="525" t="e">
        <f ca="1">+IF(AND(ISNUMBER(OFFSET('Water Data'!$I$4,0,10*ROW('Water Data'!I151))),'Data Summary'!CH157="Yes"),100-OFFSET('Water Data'!$I$4,0,10*ROW('Water Data'!I151)),NA())</f>
        <v>#N/A</v>
      </c>
      <c r="T157" s="525" t="e">
        <f ca="1">+IF(AND(ISNUMBER(OFFSET('Water Data'!$I$6,0,10*ROW('Water Data'!I151))),'Data Summary'!CI157="Yes"),OFFSET('Water Data'!$I$6,0,10*ROW('Water Data'!I151)),NA())</f>
        <v>#N/A</v>
      </c>
      <c r="U157" s="525" t="e">
        <f ca="1">+IF(AND(ISNUMBER(OFFSET('Water Data'!$I$9,0,10*ROW('Water Data'!I151))),'Data Summary'!CJ157="Yes"),OFFSET('Water Data'!$I$9,0,10*ROW('Water Data'!I151)),NA())</f>
        <v>#N/A</v>
      </c>
      <c r="V157" s="526" t="e">
        <f ca="1">+IF(AND(ISNUMBER(OFFSET('Sanitation Data'!$D$4,0,10*ROW('Sanitation Data'!D151))),'Data Summary'!CK157="Yes"),100-OFFSET('Sanitation Data'!$D$4,0,10*ROW('Sanitation Data'!D151)),NA())</f>
        <v>#N/A</v>
      </c>
      <c r="W157" s="526" t="e">
        <f ca="1">+IF(AND(ISNUMBER(OFFSET('Sanitation Data'!$D$6,0,10*ROW('Sanitation Data'!D151))),'Data Summary'!CL157="Yes"),OFFSET('Sanitation Data'!$D$6,0,10*ROW('Sanitation Data'!D151)),NA())</f>
        <v>#N/A</v>
      </c>
      <c r="X157" s="526" t="e">
        <f ca="1">+IF(AND(ISNUMBER(OFFSET('Sanitation Data'!$D$10,0,10*ROW('Sanitation Data'!D151))),'Data Summary'!CM157="Yes"),OFFSET('Sanitation Data'!$D$10,0,10*ROW('Sanitation Data'!D151)),NA())</f>
        <v>#N/A</v>
      </c>
      <c r="Y157" s="526" t="e">
        <f ca="1">+IF(AND(ISNUMBER(OFFSET('Sanitation Data'!$D$11,0,10*ROW('Sanitation Data'!D151))),'Data Summary'!CN157="Yes"),OFFSET('Sanitation Data'!$D$11,0,10*ROW('Sanitation Data'!D151)),NA())</f>
        <v>#N/A</v>
      </c>
      <c r="Z157" s="526" t="e">
        <f ca="1">+IF(AND(ISNUMBER(OFFSET('Sanitation Data'!$D$12,0,10*ROW('Sanitation Data'!D151))),'Data Summary'!CO157="Yes"),OFFSET('Sanitation Data'!$D$12,0,10*ROW('Sanitation Data'!D151)),NA())</f>
        <v>#N/A</v>
      </c>
      <c r="AA157" s="526" t="e">
        <f ca="1">+IF(AND(ISNUMBER(OFFSET('Sanitation Data'!$E$4,0,10*ROW('Sanitation Data'!E151))),'Data Summary'!CP157="Yes"),100-OFFSET('Sanitation Data'!$E$4,0,10*ROW('Sanitation Data'!E151)),NA())</f>
        <v>#N/A</v>
      </c>
      <c r="AB157" s="526" t="e">
        <f ca="1">+IF(AND(ISNUMBER(OFFSET('Sanitation Data'!$E$6,0,10*ROW('Sanitation Data'!E151))),'Data Summary'!CQ157="Yes"),OFFSET('Sanitation Data'!$E$6,0,10*ROW('Sanitation Data'!E151)),NA())</f>
        <v>#N/A</v>
      </c>
      <c r="AC157" s="526" t="e">
        <f ca="1">+IF(AND(ISNUMBER(OFFSET('Sanitation Data'!$E$10,0,10*ROW('Sanitation Data'!E151))),'Data Summary'!CR157="Yes"),OFFSET('Sanitation Data'!$E$10,0,10*ROW('Sanitation Data'!E151)),NA())</f>
        <v>#N/A</v>
      </c>
      <c r="AD157" s="526" t="e">
        <f ca="1">+IF(AND(ISNUMBER(OFFSET('Sanitation Data'!$E$11,0,10*ROW('Sanitation Data'!E151))),'Data Summary'!CS157="Yes"),OFFSET('Sanitation Data'!$E$11,0,10*ROW('Sanitation Data'!E151)),NA())</f>
        <v>#N/A</v>
      </c>
      <c r="AE157" s="526" t="e">
        <f ca="1">+IF(AND(ISNUMBER(OFFSET('Sanitation Data'!$E$12,0,10*ROW('Sanitation Data'!E151))),'Data Summary'!CT157="Yes"),OFFSET('Sanitation Data'!$E$12,0,10*ROW('Sanitation Data'!E151)),NA())</f>
        <v>#N/A</v>
      </c>
      <c r="AF157" s="526" t="e">
        <f ca="1">+IF(AND(ISNUMBER(OFFSET('Sanitation Data'!$F$4,0,10*ROW('Sanitation Data'!F151))),'Data Summary'!CU157="Yes"),100-OFFSET('Sanitation Data'!$F$4,0,10*ROW('Sanitation Data'!F151)),NA())</f>
        <v>#N/A</v>
      </c>
      <c r="AG157" s="526" t="e">
        <f ca="1">+IF(AND(ISNUMBER(OFFSET('Sanitation Data'!$F$6,0,10*ROW('Sanitation Data'!F151))),'Data Summary'!CV157="Yes"),OFFSET('Sanitation Data'!$F$6,0,10*ROW('Sanitation Data'!F151)),NA())</f>
        <v>#N/A</v>
      </c>
      <c r="AH157" s="526" t="e">
        <f ca="1">+IF(AND(ISNUMBER(OFFSET('Sanitation Data'!$F$10,0,10*ROW('Sanitation Data'!F151))),'Data Summary'!CW157="Yes"),OFFSET('Sanitation Data'!$F$10,0,10*ROW('Sanitation Data'!F151)),NA())</f>
        <v>#N/A</v>
      </c>
      <c r="AI157" s="526" t="e">
        <f ca="1">+IF(AND(ISNUMBER(OFFSET('Sanitation Data'!$F$11,0,10*ROW('Sanitation Data'!F151))),'Data Summary'!CX157="Yes"),OFFSET('Sanitation Data'!$F$11,0,10*ROW('Sanitation Data'!F151)),NA())</f>
        <v>#N/A</v>
      </c>
      <c r="AJ157" s="526" t="e">
        <f ca="1">+IF(AND(ISNUMBER(OFFSET('Sanitation Data'!$F$12,0,10*ROW('Sanitation Data'!F151))),'Data Summary'!CY157="Yes"),OFFSET('Sanitation Data'!$F$12,0,10*ROW('Sanitation Data'!F151)),NA())</f>
        <v>#N/A</v>
      </c>
      <c r="AK157" s="526" t="e">
        <f ca="1">+IF(AND(ISNUMBER(OFFSET('Sanitation Data'!$G$4,0,10*ROW('Sanitation Data'!G151))),'Data Summary'!CZ157="Yes"),100-OFFSET('Sanitation Data'!$G$4,0,10*ROW('Sanitation Data'!G151)),NA())</f>
        <v>#N/A</v>
      </c>
      <c r="AL157" s="526" t="e">
        <f ca="1">+IF(AND(ISNUMBER(OFFSET('Sanitation Data'!$G$6,0,10*ROW('Sanitation Data'!G151))),'Data Summary'!DA157="Yes"),OFFSET('Sanitation Data'!$G$6,0,10*ROW('Sanitation Data'!G151)),NA())</f>
        <v>#N/A</v>
      </c>
      <c r="AM157" s="526" t="e">
        <f ca="1">+IF(AND(ISNUMBER(OFFSET('Sanitation Data'!$G$10,0,10*ROW('Sanitation Data'!G151))),'Data Summary'!DB157="Yes"),OFFSET('Sanitation Data'!$G$10,0,10*ROW('Sanitation Data'!G151)),NA())</f>
        <v>#N/A</v>
      </c>
      <c r="AN157" s="526" t="e">
        <f ca="1">+IF(AND(ISNUMBER(OFFSET('Sanitation Data'!$G$11,0,10*ROW('Sanitation Data'!G151))),'Data Summary'!DC157="Yes"),OFFSET('Sanitation Data'!$G$11,0,10*ROW('Sanitation Data'!G151)),NA())</f>
        <v>#N/A</v>
      </c>
      <c r="AO157" s="526" t="e">
        <f ca="1">+IF(AND(ISNUMBER(OFFSET('Sanitation Data'!$G$12,0,10*ROW('Sanitation Data'!G151))),'Data Summary'!DD157="Yes"),OFFSET('Sanitation Data'!$G$12,0,10*ROW('Sanitation Data'!G151)),NA())</f>
        <v>#N/A</v>
      </c>
      <c r="AP157" s="526" t="e">
        <f ca="1">+IF(AND(ISNUMBER(OFFSET('Sanitation Data'!$H$4,0,10*ROW('Sanitation Data'!H151))),'Data Summary'!DE157="Yes"),100-OFFSET('Sanitation Data'!$H$4,0,10*ROW('Sanitation Data'!H151)),NA())</f>
        <v>#N/A</v>
      </c>
      <c r="AQ157" s="526" t="e">
        <f ca="1">+IF(AND(ISNUMBER(OFFSET('Sanitation Data'!$H$6,0,10*ROW('Sanitation Data'!H151))),'Data Summary'!DF157="Yes"),OFFSET('Sanitation Data'!$H$6,0,10*ROW('Sanitation Data'!H151)),NA())</f>
        <v>#N/A</v>
      </c>
      <c r="AR157" s="526" t="e">
        <f ca="1">+IF(AND(ISNUMBER(OFFSET('Sanitation Data'!$H$10,0,10*ROW('Sanitation Data'!H151))),'Data Summary'!DG157="Yes"),OFFSET('Sanitation Data'!$H$10,0,10*ROW('Sanitation Data'!H151)),NA())</f>
        <v>#N/A</v>
      </c>
      <c r="AS157" s="526" t="e">
        <f ca="1">+IF(AND(ISNUMBER(OFFSET('Sanitation Data'!$H$11,0,10*ROW('Sanitation Data'!H151))),'Data Summary'!DH157="Yes"),OFFSET('Sanitation Data'!$H$11,0,10*ROW('Sanitation Data'!H151)),NA())</f>
        <v>#N/A</v>
      </c>
      <c r="AT157" s="526" t="e">
        <f ca="1">+IF(AND(ISNUMBER(OFFSET('Sanitation Data'!$H$12,0,10*ROW('Sanitation Data'!H151))),'Data Summary'!DI157="Yes"),OFFSET('Sanitation Data'!$H$12,0,10*ROW('Sanitation Data'!H151)),NA())</f>
        <v>#N/A</v>
      </c>
      <c r="AU157" s="526" t="e">
        <f ca="1">+IF(AND(ISNUMBER(OFFSET('Sanitation Data'!$I$4,0,10*ROW('Sanitation Data'!I151))),'Data Summary'!DJ157="Yes"),100-OFFSET('Sanitation Data'!$I$4,0,10*ROW('Sanitation Data'!I151)),NA())</f>
        <v>#N/A</v>
      </c>
      <c r="AV157" s="526" t="e">
        <f ca="1">+IF(AND(ISNUMBER(OFFSET('Sanitation Data'!$I$6,0,10*ROW('Sanitation Data'!I151))),'Data Summary'!DK157="Yes"),OFFSET('Sanitation Data'!$I$6,0,10*ROW('Sanitation Data'!I151)),NA())</f>
        <v>#N/A</v>
      </c>
      <c r="AW157" s="526" t="e">
        <f ca="1">+IF(AND(ISNUMBER(OFFSET('Sanitation Data'!$I$10,0,10*ROW('Sanitation Data'!I151))),'Data Summary'!DL157="Yes"),OFFSET('Sanitation Data'!$I$10,0,10*ROW('Sanitation Data'!I151)),NA())</f>
        <v>#N/A</v>
      </c>
      <c r="AX157" s="526" t="e">
        <f ca="1">+IF(AND(ISNUMBER(OFFSET('Sanitation Data'!$I$11,0,10*ROW('Sanitation Data'!I151))),'Data Summary'!DM157="Yes"),OFFSET('Sanitation Data'!$I$11,0,10*ROW('Sanitation Data'!I151)),NA())</f>
        <v>#N/A</v>
      </c>
      <c r="AY157" s="526" t="e">
        <f ca="1">+IF(AND(ISNUMBER(OFFSET('Sanitation Data'!$I$12,0,10*ROW('Sanitation Data'!I151))),'Data Summary'!DN157="Yes"),OFFSET('Sanitation Data'!$I$12,0,10*ROW('Sanitation Data'!I151)),NA())</f>
        <v>#N/A</v>
      </c>
      <c r="AZ157" s="527" t="e">
        <f ca="1">+IF(AND(ISNUMBER(OFFSET('Hygiene Data'!$D$5,0,10*ROW('Hygiene Data'!D151))),'Data Summary'!DO157="Yes"),OFFSET('Hygiene Data'!$D$5,0,10*ROW('Hygiene Data'!D151)),NA())</f>
        <v>#N/A</v>
      </c>
      <c r="BA157" s="527" t="e">
        <f ca="1">+IF(AND(ISNUMBER(OFFSET('Hygiene Data'!$D$7,0,10*ROW('Hygiene Data'!D151))),'Data Summary'!DP157="Yes"),OFFSET('Hygiene Data'!$D$7,0,10*ROW('Hygiene Data'!D151)),NA())</f>
        <v>#N/A</v>
      </c>
      <c r="BB157" s="527" t="e">
        <f ca="1">+IF(AND(ISNUMBER(OFFSET('Hygiene Data'!$D$9,0,10*ROW('Hygiene Data'!D151))),'Data Summary'!DQ157="Yes"),OFFSET('Hygiene Data'!$D$9,0,10*ROW('Hygiene Data'!D151)),NA())</f>
        <v>#N/A</v>
      </c>
      <c r="BC157" s="527" t="e">
        <f ca="1">+IF(AND(ISNUMBER(OFFSET('Hygiene Data'!$E$5,0,10*ROW('Hygiene Data'!E151))),'Data Summary'!DR157="Yes"),OFFSET('Hygiene Data'!$E$5,0,10*ROW('Hygiene Data'!E151)),NA())</f>
        <v>#N/A</v>
      </c>
      <c r="BD157" s="527" t="e">
        <f ca="1">+IF(AND(ISNUMBER(OFFSET('Hygiene Data'!$E$7,0,10*ROW('Hygiene Data'!E151))),'Data Summary'!DS157="Yes"),OFFSET('Hygiene Data'!$E$7,0,10*ROW('Hygiene Data'!E151)),NA())</f>
        <v>#N/A</v>
      </c>
      <c r="BE157" s="527" t="e">
        <f ca="1">+IF(AND(ISNUMBER(OFFSET('Hygiene Data'!$E$9,0,10*ROW('Hygiene Data'!E151))),'Data Summary'!DT157="Yes"),OFFSET('Hygiene Data'!$E$9,0,10*ROW('Hygiene Data'!E151)),NA())</f>
        <v>#N/A</v>
      </c>
      <c r="BF157" s="527" t="e">
        <f ca="1">+IF(AND(ISNUMBER(OFFSET('Hygiene Data'!$F$5,0,10*ROW('Hygiene Data'!F151))),'Data Summary'!DU157="Yes"),OFFSET('Hygiene Data'!$F$5,0,10*ROW('Hygiene Data'!F151)),NA())</f>
        <v>#N/A</v>
      </c>
      <c r="BG157" s="527" t="e">
        <f ca="1">+IF(AND(ISNUMBER(OFFSET('Hygiene Data'!$F$7,0,10*ROW('Hygiene Data'!F151))),'Data Summary'!DV157="Yes"),OFFSET('Hygiene Data'!$F$7,0,10*ROW('Hygiene Data'!F151)),NA())</f>
        <v>#N/A</v>
      </c>
      <c r="BH157" s="527" t="e">
        <f ca="1">+IF(AND(ISNUMBER(OFFSET('Hygiene Data'!$F$9,0,10*ROW('Hygiene Data'!F151))),'Data Summary'!DW157="Yes"),OFFSET('Hygiene Data'!$F$9,0,10*ROW('Hygiene Data'!F151)),NA())</f>
        <v>#N/A</v>
      </c>
      <c r="BI157" s="527" t="e">
        <f ca="1">+IF(AND(ISNUMBER(OFFSET('Hygiene Data'!$G$5,0,10*ROW('Hygiene Data'!G151))),'Data Summary'!DX157="Yes"),OFFSET('Hygiene Data'!$G$5,0,10*ROW('Hygiene Data'!G151)),NA())</f>
        <v>#N/A</v>
      </c>
      <c r="BJ157" s="527" t="e">
        <f ca="1">+IF(AND(ISNUMBER(OFFSET('Hygiene Data'!$G$7,0,10*ROW('Hygiene Data'!G151))),'Data Summary'!DY157="Yes"),OFFSET('Hygiene Data'!$G$7,0,10*ROW('Hygiene Data'!G151)),NA())</f>
        <v>#N/A</v>
      </c>
      <c r="BK157" s="527" t="e">
        <f ca="1">+IF(AND(ISNUMBER(OFFSET('Hygiene Data'!$G$9,0,10*ROW('Hygiene Data'!G151))),'Data Summary'!DZ157="Yes"),OFFSET('Hygiene Data'!$G$9,0,10*ROW('Hygiene Data'!G151)),NA())</f>
        <v>#N/A</v>
      </c>
      <c r="BL157" s="527" t="e">
        <f ca="1">+IF(AND(ISNUMBER(OFFSET('Hygiene Data'!$H$5,0,10*ROW('Hygiene Data'!H151))),'Data Summary'!EA157="Yes"),OFFSET('Hygiene Data'!$H$5,0,10*ROW('Hygiene Data'!H151)),NA())</f>
        <v>#N/A</v>
      </c>
      <c r="BM157" s="527" t="e">
        <f ca="1">+IF(AND(ISNUMBER(OFFSET('Hygiene Data'!$H$7,0,10*ROW('Hygiene Data'!H151))),'Data Summary'!EB157="Yes"),OFFSET('Hygiene Data'!$H$7,0,10*ROW('Hygiene Data'!H151)),NA())</f>
        <v>#N/A</v>
      </c>
      <c r="BN157" s="527" t="e">
        <f ca="1">+IF(AND(ISNUMBER(OFFSET('Hygiene Data'!$H$9,0,10*ROW('Hygiene Data'!H151))),'Data Summary'!EC157="Yes"),OFFSET('Hygiene Data'!$H$9,0,10*ROW('Hygiene Data'!H151)),NA())</f>
        <v>#N/A</v>
      </c>
      <c r="BO157" s="527" t="e">
        <f ca="1">+IF(AND(ISNUMBER(OFFSET('Hygiene Data'!$I$5,0,10*ROW('Hygiene Data'!I151))),'Data Summary'!ED157="Yes"),OFFSET('Hygiene Data'!$I$5,0,10*ROW('Hygiene Data'!I151)),NA())</f>
        <v>#N/A</v>
      </c>
      <c r="BP157" s="527" t="e">
        <f ca="1">+IF(AND(ISNUMBER(OFFSET('Hygiene Data'!$I$7,0,10*ROW('Hygiene Data'!I151))),'Data Summary'!EE157="Yes"),OFFSET('Hygiene Data'!$I$7,0,10*ROW('Hygiene Data'!I151)),NA())</f>
        <v>#N/A</v>
      </c>
      <c r="BQ157" s="527" t="e">
        <f ca="1">+IF(AND(ISNUMBER(OFFSET('Hygiene Data'!$I$9,0,10*ROW('Hygiene Data'!I151))),'Data Summary'!EF157="Yes"),OFFSET('Hygiene Data'!$I$9,0,10*ROW('Hygiene Data'!I151)),NA())</f>
        <v>#N/A</v>
      </c>
    </row>
    <row r="158" spans="1:69" x14ac:dyDescent="0.25">
      <c r="A158" s="523" t="e">
        <f ca="1">+RIGHT('Data Summary'!A158,LEN('Data Summary'!A158)-9)</f>
        <v>#VALUE!</v>
      </c>
      <c r="B158" s="497" t="str">
        <f ca="1">+IF(ISTEXT('Data Summary'!B158),'Data Summary'!B158,"")</f>
        <v/>
      </c>
      <c r="C158" s="524" t="e">
        <f ca="1">+VALUE('Data Summary'!C158)</f>
        <v>#VALUE!</v>
      </c>
      <c r="D158" s="525" t="e">
        <f ca="1">+IF(AND(ISNUMBER(OFFSET('Water Data'!$D$4,0,10*ROW('Water Data'!D152))),'Data Summary'!BS158="Yes"),100-OFFSET('Water Data'!$D$4,0,10*ROW('Water Data'!D152)),NA())</f>
        <v>#N/A</v>
      </c>
      <c r="E158" s="525" t="e">
        <f ca="1">+IF(AND(ISNUMBER(OFFSET('Water Data'!$D$6,0,10*ROW('Water Data'!D152))),'Data Summary'!BT158="Yes"),OFFSET('Water Data'!$D$6,0,10*ROW('Water Data'!D152)),NA())</f>
        <v>#N/A</v>
      </c>
      <c r="F158" s="525" t="e">
        <f ca="1">+IF(AND(ISNUMBER(OFFSET('Water Data'!$D$9,0,10*ROW('Water Data'!D152))),'Data Summary'!BU158="Yes"),OFFSET('Water Data'!$D$9,0,10*ROW('Water Data'!D152)),NA())</f>
        <v>#N/A</v>
      </c>
      <c r="G158" s="525" t="e">
        <f ca="1">+IF(AND(ISNUMBER(OFFSET('Water Data'!$E$4,0,10*ROW('Water Data'!E152))),'Data Summary'!BV158="Yes"),100-OFFSET('Water Data'!$E$4,0,10*ROW('Water Data'!E152)),NA())</f>
        <v>#N/A</v>
      </c>
      <c r="H158" s="525" t="e">
        <f ca="1">+IF(AND(ISNUMBER(OFFSET('Water Data'!$E$6,0,10*ROW('Water Data'!E152))),'Data Summary'!BW158="Yes"),OFFSET('Water Data'!$E$6,0,10*ROW('Water Data'!E152)),NA())</f>
        <v>#N/A</v>
      </c>
      <c r="I158" s="525" t="e">
        <f ca="1">+IF(AND(ISNUMBER(OFFSET('Water Data'!$E$9,0,10*ROW('Water Data'!E152))),'Data Summary'!BX158="Yes"),OFFSET('Water Data'!$E$9,0,10*ROW('Water Data'!E152)),NA())</f>
        <v>#N/A</v>
      </c>
      <c r="J158" s="525" t="e">
        <f ca="1">+IF(AND(ISNUMBER(OFFSET('Water Data'!$F$4,0,10*ROW('Water Data'!F152))),'Data Summary'!BY158="Yes"),100-OFFSET('Water Data'!$F$4,0,10*ROW('Water Data'!F152)),NA())</f>
        <v>#N/A</v>
      </c>
      <c r="K158" s="525" t="e">
        <f ca="1">+IF(AND(ISNUMBER(OFFSET('Water Data'!$F$6,0,10*ROW('Water Data'!F152))),'Data Summary'!BZ158="Yes"),OFFSET('Water Data'!$F$6,0,10*ROW('Water Data'!F152)),NA())</f>
        <v>#N/A</v>
      </c>
      <c r="L158" s="525" t="e">
        <f ca="1">+IF(AND(ISNUMBER(OFFSET('Water Data'!$F$9,0,10*ROW('Water Data'!F152))),'Data Summary'!CA158="Yes"),OFFSET('Water Data'!$F$9,0,10*ROW('Water Data'!F152)),NA())</f>
        <v>#N/A</v>
      </c>
      <c r="M158" s="525" t="e">
        <f ca="1">+IF(AND(ISNUMBER(OFFSET('Water Data'!$G$4,0,10*ROW('Water Data'!G152))),'Data Summary'!CB158="Yes"),100-OFFSET('Water Data'!$G$4,0,10*ROW('Water Data'!G152)),NA())</f>
        <v>#N/A</v>
      </c>
      <c r="N158" s="525" t="e">
        <f ca="1">+IF(AND(ISNUMBER(OFFSET('Water Data'!$G$6,0,10*ROW('Water Data'!G152))),'Data Summary'!CC158="Yes"),OFFSET('Water Data'!$G$6,0,10*ROW('Water Data'!G152)),NA())</f>
        <v>#N/A</v>
      </c>
      <c r="O158" s="525" t="e">
        <f ca="1">+IF(AND(ISNUMBER(OFFSET('Water Data'!$G$9,0,10*ROW('Water Data'!G152))),'Data Summary'!CD158="Yes"),OFFSET('Water Data'!$G$9,0,10*ROW('Water Data'!G152)),NA())</f>
        <v>#N/A</v>
      </c>
      <c r="P158" s="525" t="e">
        <f ca="1">+IF(AND(ISNUMBER(OFFSET('Water Data'!$H$4,0,10*ROW('Water Data'!H152))),'Data Summary'!CE158="Yes"),100-OFFSET('Water Data'!$H$4,0,10*ROW('Water Data'!H152)),NA())</f>
        <v>#N/A</v>
      </c>
      <c r="Q158" s="525" t="e">
        <f ca="1">+IF(AND(ISNUMBER(OFFSET('Water Data'!$H$6,0,10*ROW('Water Data'!H152))),'Data Summary'!CF158="Yes"),OFFSET('Water Data'!$H$6,0,10*ROW('Water Data'!H152)),NA())</f>
        <v>#N/A</v>
      </c>
      <c r="R158" s="525" t="e">
        <f ca="1">+IF(AND(ISNUMBER(OFFSET('Water Data'!$H$9,0,10*ROW('Water Data'!H152))),'Data Summary'!CG158="Yes"),OFFSET('Water Data'!$H$9,0,10*ROW('Water Data'!H152)),NA())</f>
        <v>#N/A</v>
      </c>
      <c r="S158" s="525" t="e">
        <f ca="1">+IF(AND(ISNUMBER(OFFSET('Water Data'!$I$4,0,10*ROW('Water Data'!I152))),'Data Summary'!CH158="Yes"),100-OFFSET('Water Data'!$I$4,0,10*ROW('Water Data'!I152)),NA())</f>
        <v>#N/A</v>
      </c>
      <c r="T158" s="525" t="e">
        <f ca="1">+IF(AND(ISNUMBER(OFFSET('Water Data'!$I$6,0,10*ROW('Water Data'!I152))),'Data Summary'!CI158="Yes"),OFFSET('Water Data'!$I$6,0,10*ROW('Water Data'!I152)),NA())</f>
        <v>#N/A</v>
      </c>
      <c r="U158" s="525" t="e">
        <f ca="1">+IF(AND(ISNUMBER(OFFSET('Water Data'!$I$9,0,10*ROW('Water Data'!I152))),'Data Summary'!CJ158="Yes"),OFFSET('Water Data'!$I$9,0,10*ROW('Water Data'!I152)),NA())</f>
        <v>#N/A</v>
      </c>
      <c r="V158" s="526" t="e">
        <f ca="1">+IF(AND(ISNUMBER(OFFSET('Sanitation Data'!$D$4,0,10*ROW('Sanitation Data'!D152))),'Data Summary'!CK158="Yes"),100-OFFSET('Sanitation Data'!$D$4,0,10*ROW('Sanitation Data'!D152)),NA())</f>
        <v>#N/A</v>
      </c>
      <c r="W158" s="526" t="e">
        <f ca="1">+IF(AND(ISNUMBER(OFFSET('Sanitation Data'!$D$6,0,10*ROW('Sanitation Data'!D152))),'Data Summary'!CL158="Yes"),OFFSET('Sanitation Data'!$D$6,0,10*ROW('Sanitation Data'!D152)),NA())</f>
        <v>#N/A</v>
      </c>
      <c r="X158" s="526" t="e">
        <f ca="1">+IF(AND(ISNUMBER(OFFSET('Sanitation Data'!$D$10,0,10*ROW('Sanitation Data'!D152))),'Data Summary'!CM158="Yes"),OFFSET('Sanitation Data'!$D$10,0,10*ROW('Sanitation Data'!D152)),NA())</f>
        <v>#N/A</v>
      </c>
      <c r="Y158" s="526" t="e">
        <f ca="1">+IF(AND(ISNUMBER(OFFSET('Sanitation Data'!$D$11,0,10*ROW('Sanitation Data'!D152))),'Data Summary'!CN158="Yes"),OFFSET('Sanitation Data'!$D$11,0,10*ROW('Sanitation Data'!D152)),NA())</f>
        <v>#N/A</v>
      </c>
      <c r="Z158" s="526" t="e">
        <f ca="1">+IF(AND(ISNUMBER(OFFSET('Sanitation Data'!$D$12,0,10*ROW('Sanitation Data'!D152))),'Data Summary'!CO158="Yes"),OFFSET('Sanitation Data'!$D$12,0,10*ROW('Sanitation Data'!D152)),NA())</f>
        <v>#N/A</v>
      </c>
      <c r="AA158" s="526" t="e">
        <f ca="1">+IF(AND(ISNUMBER(OFFSET('Sanitation Data'!$E$4,0,10*ROW('Sanitation Data'!E152))),'Data Summary'!CP158="Yes"),100-OFFSET('Sanitation Data'!$E$4,0,10*ROW('Sanitation Data'!E152)),NA())</f>
        <v>#N/A</v>
      </c>
      <c r="AB158" s="526" t="e">
        <f ca="1">+IF(AND(ISNUMBER(OFFSET('Sanitation Data'!$E$6,0,10*ROW('Sanitation Data'!E152))),'Data Summary'!CQ158="Yes"),OFFSET('Sanitation Data'!$E$6,0,10*ROW('Sanitation Data'!E152)),NA())</f>
        <v>#N/A</v>
      </c>
      <c r="AC158" s="526" t="e">
        <f ca="1">+IF(AND(ISNUMBER(OFFSET('Sanitation Data'!$E$10,0,10*ROW('Sanitation Data'!E152))),'Data Summary'!CR158="Yes"),OFFSET('Sanitation Data'!$E$10,0,10*ROW('Sanitation Data'!E152)),NA())</f>
        <v>#N/A</v>
      </c>
      <c r="AD158" s="526" t="e">
        <f ca="1">+IF(AND(ISNUMBER(OFFSET('Sanitation Data'!$E$11,0,10*ROW('Sanitation Data'!E152))),'Data Summary'!CS158="Yes"),OFFSET('Sanitation Data'!$E$11,0,10*ROW('Sanitation Data'!E152)),NA())</f>
        <v>#N/A</v>
      </c>
      <c r="AE158" s="526" t="e">
        <f ca="1">+IF(AND(ISNUMBER(OFFSET('Sanitation Data'!$E$12,0,10*ROW('Sanitation Data'!E152))),'Data Summary'!CT158="Yes"),OFFSET('Sanitation Data'!$E$12,0,10*ROW('Sanitation Data'!E152)),NA())</f>
        <v>#N/A</v>
      </c>
      <c r="AF158" s="526" t="e">
        <f ca="1">+IF(AND(ISNUMBER(OFFSET('Sanitation Data'!$F$4,0,10*ROW('Sanitation Data'!F152))),'Data Summary'!CU158="Yes"),100-OFFSET('Sanitation Data'!$F$4,0,10*ROW('Sanitation Data'!F152)),NA())</f>
        <v>#N/A</v>
      </c>
      <c r="AG158" s="526" t="e">
        <f ca="1">+IF(AND(ISNUMBER(OFFSET('Sanitation Data'!$F$6,0,10*ROW('Sanitation Data'!F152))),'Data Summary'!CV158="Yes"),OFFSET('Sanitation Data'!$F$6,0,10*ROW('Sanitation Data'!F152)),NA())</f>
        <v>#N/A</v>
      </c>
      <c r="AH158" s="526" t="e">
        <f ca="1">+IF(AND(ISNUMBER(OFFSET('Sanitation Data'!$F$10,0,10*ROW('Sanitation Data'!F152))),'Data Summary'!CW158="Yes"),OFFSET('Sanitation Data'!$F$10,0,10*ROW('Sanitation Data'!F152)),NA())</f>
        <v>#N/A</v>
      </c>
      <c r="AI158" s="526" t="e">
        <f ca="1">+IF(AND(ISNUMBER(OFFSET('Sanitation Data'!$F$11,0,10*ROW('Sanitation Data'!F152))),'Data Summary'!CX158="Yes"),OFFSET('Sanitation Data'!$F$11,0,10*ROW('Sanitation Data'!F152)),NA())</f>
        <v>#N/A</v>
      </c>
      <c r="AJ158" s="526" t="e">
        <f ca="1">+IF(AND(ISNUMBER(OFFSET('Sanitation Data'!$F$12,0,10*ROW('Sanitation Data'!F152))),'Data Summary'!CY158="Yes"),OFFSET('Sanitation Data'!$F$12,0,10*ROW('Sanitation Data'!F152)),NA())</f>
        <v>#N/A</v>
      </c>
      <c r="AK158" s="526" t="e">
        <f ca="1">+IF(AND(ISNUMBER(OFFSET('Sanitation Data'!$G$4,0,10*ROW('Sanitation Data'!G152))),'Data Summary'!CZ158="Yes"),100-OFFSET('Sanitation Data'!$G$4,0,10*ROW('Sanitation Data'!G152)),NA())</f>
        <v>#N/A</v>
      </c>
      <c r="AL158" s="526" t="e">
        <f ca="1">+IF(AND(ISNUMBER(OFFSET('Sanitation Data'!$G$6,0,10*ROW('Sanitation Data'!G152))),'Data Summary'!DA158="Yes"),OFFSET('Sanitation Data'!$G$6,0,10*ROW('Sanitation Data'!G152)),NA())</f>
        <v>#N/A</v>
      </c>
      <c r="AM158" s="526" t="e">
        <f ca="1">+IF(AND(ISNUMBER(OFFSET('Sanitation Data'!$G$10,0,10*ROW('Sanitation Data'!G152))),'Data Summary'!DB158="Yes"),OFFSET('Sanitation Data'!$G$10,0,10*ROW('Sanitation Data'!G152)),NA())</f>
        <v>#N/A</v>
      </c>
      <c r="AN158" s="526" t="e">
        <f ca="1">+IF(AND(ISNUMBER(OFFSET('Sanitation Data'!$G$11,0,10*ROW('Sanitation Data'!G152))),'Data Summary'!DC158="Yes"),OFFSET('Sanitation Data'!$G$11,0,10*ROW('Sanitation Data'!G152)),NA())</f>
        <v>#N/A</v>
      </c>
      <c r="AO158" s="526" t="e">
        <f ca="1">+IF(AND(ISNUMBER(OFFSET('Sanitation Data'!$G$12,0,10*ROW('Sanitation Data'!G152))),'Data Summary'!DD158="Yes"),OFFSET('Sanitation Data'!$G$12,0,10*ROW('Sanitation Data'!G152)),NA())</f>
        <v>#N/A</v>
      </c>
      <c r="AP158" s="526" t="e">
        <f ca="1">+IF(AND(ISNUMBER(OFFSET('Sanitation Data'!$H$4,0,10*ROW('Sanitation Data'!H152))),'Data Summary'!DE158="Yes"),100-OFFSET('Sanitation Data'!$H$4,0,10*ROW('Sanitation Data'!H152)),NA())</f>
        <v>#N/A</v>
      </c>
      <c r="AQ158" s="526" t="e">
        <f ca="1">+IF(AND(ISNUMBER(OFFSET('Sanitation Data'!$H$6,0,10*ROW('Sanitation Data'!H152))),'Data Summary'!DF158="Yes"),OFFSET('Sanitation Data'!$H$6,0,10*ROW('Sanitation Data'!H152)),NA())</f>
        <v>#N/A</v>
      </c>
      <c r="AR158" s="526" t="e">
        <f ca="1">+IF(AND(ISNUMBER(OFFSET('Sanitation Data'!$H$10,0,10*ROW('Sanitation Data'!H152))),'Data Summary'!DG158="Yes"),OFFSET('Sanitation Data'!$H$10,0,10*ROW('Sanitation Data'!H152)),NA())</f>
        <v>#N/A</v>
      </c>
      <c r="AS158" s="526" t="e">
        <f ca="1">+IF(AND(ISNUMBER(OFFSET('Sanitation Data'!$H$11,0,10*ROW('Sanitation Data'!H152))),'Data Summary'!DH158="Yes"),OFFSET('Sanitation Data'!$H$11,0,10*ROW('Sanitation Data'!H152)),NA())</f>
        <v>#N/A</v>
      </c>
      <c r="AT158" s="526" t="e">
        <f ca="1">+IF(AND(ISNUMBER(OFFSET('Sanitation Data'!$H$12,0,10*ROW('Sanitation Data'!H152))),'Data Summary'!DI158="Yes"),OFFSET('Sanitation Data'!$H$12,0,10*ROW('Sanitation Data'!H152)),NA())</f>
        <v>#N/A</v>
      </c>
      <c r="AU158" s="526" t="e">
        <f ca="1">+IF(AND(ISNUMBER(OFFSET('Sanitation Data'!$I$4,0,10*ROW('Sanitation Data'!I152))),'Data Summary'!DJ158="Yes"),100-OFFSET('Sanitation Data'!$I$4,0,10*ROW('Sanitation Data'!I152)),NA())</f>
        <v>#N/A</v>
      </c>
      <c r="AV158" s="526" t="e">
        <f ca="1">+IF(AND(ISNUMBER(OFFSET('Sanitation Data'!$I$6,0,10*ROW('Sanitation Data'!I152))),'Data Summary'!DK158="Yes"),OFFSET('Sanitation Data'!$I$6,0,10*ROW('Sanitation Data'!I152)),NA())</f>
        <v>#N/A</v>
      </c>
      <c r="AW158" s="526" t="e">
        <f ca="1">+IF(AND(ISNUMBER(OFFSET('Sanitation Data'!$I$10,0,10*ROW('Sanitation Data'!I152))),'Data Summary'!DL158="Yes"),OFFSET('Sanitation Data'!$I$10,0,10*ROW('Sanitation Data'!I152)),NA())</f>
        <v>#N/A</v>
      </c>
      <c r="AX158" s="526" t="e">
        <f ca="1">+IF(AND(ISNUMBER(OFFSET('Sanitation Data'!$I$11,0,10*ROW('Sanitation Data'!I152))),'Data Summary'!DM158="Yes"),OFFSET('Sanitation Data'!$I$11,0,10*ROW('Sanitation Data'!I152)),NA())</f>
        <v>#N/A</v>
      </c>
      <c r="AY158" s="526" t="e">
        <f ca="1">+IF(AND(ISNUMBER(OFFSET('Sanitation Data'!$I$12,0,10*ROW('Sanitation Data'!I152))),'Data Summary'!DN158="Yes"),OFFSET('Sanitation Data'!$I$12,0,10*ROW('Sanitation Data'!I152)),NA())</f>
        <v>#N/A</v>
      </c>
      <c r="AZ158" s="527" t="e">
        <f ca="1">+IF(AND(ISNUMBER(OFFSET('Hygiene Data'!$D$5,0,10*ROW('Hygiene Data'!D152))),'Data Summary'!DO158="Yes"),OFFSET('Hygiene Data'!$D$5,0,10*ROW('Hygiene Data'!D152)),NA())</f>
        <v>#N/A</v>
      </c>
      <c r="BA158" s="527" t="e">
        <f ca="1">+IF(AND(ISNUMBER(OFFSET('Hygiene Data'!$D$7,0,10*ROW('Hygiene Data'!D152))),'Data Summary'!DP158="Yes"),OFFSET('Hygiene Data'!$D$7,0,10*ROW('Hygiene Data'!D152)),NA())</f>
        <v>#N/A</v>
      </c>
      <c r="BB158" s="527" t="e">
        <f ca="1">+IF(AND(ISNUMBER(OFFSET('Hygiene Data'!$D$9,0,10*ROW('Hygiene Data'!D152))),'Data Summary'!DQ158="Yes"),OFFSET('Hygiene Data'!$D$9,0,10*ROW('Hygiene Data'!D152)),NA())</f>
        <v>#N/A</v>
      </c>
      <c r="BC158" s="527" t="e">
        <f ca="1">+IF(AND(ISNUMBER(OFFSET('Hygiene Data'!$E$5,0,10*ROW('Hygiene Data'!E152))),'Data Summary'!DR158="Yes"),OFFSET('Hygiene Data'!$E$5,0,10*ROW('Hygiene Data'!E152)),NA())</f>
        <v>#N/A</v>
      </c>
      <c r="BD158" s="527" t="e">
        <f ca="1">+IF(AND(ISNUMBER(OFFSET('Hygiene Data'!$E$7,0,10*ROW('Hygiene Data'!E152))),'Data Summary'!DS158="Yes"),OFFSET('Hygiene Data'!$E$7,0,10*ROW('Hygiene Data'!E152)),NA())</f>
        <v>#N/A</v>
      </c>
      <c r="BE158" s="527" t="e">
        <f ca="1">+IF(AND(ISNUMBER(OFFSET('Hygiene Data'!$E$9,0,10*ROW('Hygiene Data'!E152))),'Data Summary'!DT158="Yes"),OFFSET('Hygiene Data'!$E$9,0,10*ROW('Hygiene Data'!E152)),NA())</f>
        <v>#N/A</v>
      </c>
      <c r="BF158" s="527" t="e">
        <f ca="1">+IF(AND(ISNUMBER(OFFSET('Hygiene Data'!$F$5,0,10*ROW('Hygiene Data'!F152))),'Data Summary'!DU158="Yes"),OFFSET('Hygiene Data'!$F$5,0,10*ROW('Hygiene Data'!F152)),NA())</f>
        <v>#N/A</v>
      </c>
      <c r="BG158" s="527" t="e">
        <f ca="1">+IF(AND(ISNUMBER(OFFSET('Hygiene Data'!$F$7,0,10*ROW('Hygiene Data'!F152))),'Data Summary'!DV158="Yes"),OFFSET('Hygiene Data'!$F$7,0,10*ROW('Hygiene Data'!F152)),NA())</f>
        <v>#N/A</v>
      </c>
      <c r="BH158" s="527" t="e">
        <f ca="1">+IF(AND(ISNUMBER(OFFSET('Hygiene Data'!$F$9,0,10*ROW('Hygiene Data'!F152))),'Data Summary'!DW158="Yes"),OFFSET('Hygiene Data'!$F$9,0,10*ROW('Hygiene Data'!F152)),NA())</f>
        <v>#N/A</v>
      </c>
      <c r="BI158" s="527" t="e">
        <f ca="1">+IF(AND(ISNUMBER(OFFSET('Hygiene Data'!$G$5,0,10*ROW('Hygiene Data'!G152))),'Data Summary'!DX158="Yes"),OFFSET('Hygiene Data'!$G$5,0,10*ROW('Hygiene Data'!G152)),NA())</f>
        <v>#N/A</v>
      </c>
      <c r="BJ158" s="527" t="e">
        <f ca="1">+IF(AND(ISNUMBER(OFFSET('Hygiene Data'!$G$7,0,10*ROW('Hygiene Data'!G152))),'Data Summary'!DY158="Yes"),OFFSET('Hygiene Data'!$G$7,0,10*ROW('Hygiene Data'!G152)),NA())</f>
        <v>#N/A</v>
      </c>
      <c r="BK158" s="527" t="e">
        <f ca="1">+IF(AND(ISNUMBER(OFFSET('Hygiene Data'!$G$9,0,10*ROW('Hygiene Data'!G152))),'Data Summary'!DZ158="Yes"),OFFSET('Hygiene Data'!$G$9,0,10*ROW('Hygiene Data'!G152)),NA())</f>
        <v>#N/A</v>
      </c>
      <c r="BL158" s="527" t="e">
        <f ca="1">+IF(AND(ISNUMBER(OFFSET('Hygiene Data'!$H$5,0,10*ROW('Hygiene Data'!H152))),'Data Summary'!EA158="Yes"),OFFSET('Hygiene Data'!$H$5,0,10*ROW('Hygiene Data'!H152)),NA())</f>
        <v>#N/A</v>
      </c>
      <c r="BM158" s="527" t="e">
        <f ca="1">+IF(AND(ISNUMBER(OFFSET('Hygiene Data'!$H$7,0,10*ROW('Hygiene Data'!H152))),'Data Summary'!EB158="Yes"),OFFSET('Hygiene Data'!$H$7,0,10*ROW('Hygiene Data'!H152)),NA())</f>
        <v>#N/A</v>
      </c>
      <c r="BN158" s="527" t="e">
        <f ca="1">+IF(AND(ISNUMBER(OFFSET('Hygiene Data'!$H$9,0,10*ROW('Hygiene Data'!H152))),'Data Summary'!EC158="Yes"),OFFSET('Hygiene Data'!$H$9,0,10*ROW('Hygiene Data'!H152)),NA())</f>
        <v>#N/A</v>
      </c>
      <c r="BO158" s="527" t="e">
        <f ca="1">+IF(AND(ISNUMBER(OFFSET('Hygiene Data'!$I$5,0,10*ROW('Hygiene Data'!I152))),'Data Summary'!ED158="Yes"),OFFSET('Hygiene Data'!$I$5,0,10*ROW('Hygiene Data'!I152)),NA())</f>
        <v>#N/A</v>
      </c>
      <c r="BP158" s="527" t="e">
        <f ca="1">+IF(AND(ISNUMBER(OFFSET('Hygiene Data'!$I$7,0,10*ROW('Hygiene Data'!I152))),'Data Summary'!EE158="Yes"),OFFSET('Hygiene Data'!$I$7,0,10*ROW('Hygiene Data'!I152)),NA())</f>
        <v>#N/A</v>
      </c>
      <c r="BQ158" s="527" t="e">
        <f ca="1">+IF(AND(ISNUMBER(OFFSET('Hygiene Data'!$I$9,0,10*ROW('Hygiene Data'!I152))),'Data Summary'!EF158="Yes"),OFFSET('Hygiene Data'!$I$9,0,10*ROW('Hygiene Data'!I152)),NA())</f>
        <v>#N/A</v>
      </c>
    </row>
    <row r="159" spans="1:69" x14ac:dyDescent="0.25">
      <c r="A159" s="523" t="e">
        <f ca="1">+RIGHT('Data Summary'!A159,LEN('Data Summary'!A159)-9)</f>
        <v>#VALUE!</v>
      </c>
      <c r="B159" s="497" t="str">
        <f ca="1">+IF(ISTEXT('Data Summary'!B159),'Data Summary'!B159,"")</f>
        <v/>
      </c>
      <c r="C159" s="524" t="e">
        <f ca="1">+VALUE('Data Summary'!C159)</f>
        <v>#VALUE!</v>
      </c>
      <c r="D159" s="525" t="e">
        <f ca="1">+IF(AND(ISNUMBER(OFFSET('Water Data'!$D$4,0,10*ROW('Water Data'!D153))),'Data Summary'!BS159="Yes"),100-OFFSET('Water Data'!$D$4,0,10*ROW('Water Data'!D153)),NA())</f>
        <v>#N/A</v>
      </c>
      <c r="E159" s="525" t="e">
        <f ca="1">+IF(AND(ISNUMBER(OFFSET('Water Data'!$D$6,0,10*ROW('Water Data'!D153))),'Data Summary'!BT159="Yes"),OFFSET('Water Data'!$D$6,0,10*ROW('Water Data'!D153)),NA())</f>
        <v>#N/A</v>
      </c>
      <c r="F159" s="525" t="e">
        <f ca="1">+IF(AND(ISNUMBER(OFFSET('Water Data'!$D$9,0,10*ROW('Water Data'!D153))),'Data Summary'!BU159="Yes"),OFFSET('Water Data'!$D$9,0,10*ROW('Water Data'!D153)),NA())</f>
        <v>#N/A</v>
      </c>
      <c r="G159" s="525" t="e">
        <f ca="1">+IF(AND(ISNUMBER(OFFSET('Water Data'!$E$4,0,10*ROW('Water Data'!E153))),'Data Summary'!BV159="Yes"),100-OFFSET('Water Data'!$E$4,0,10*ROW('Water Data'!E153)),NA())</f>
        <v>#N/A</v>
      </c>
      <c r="H159" s="525" t="e">
        <f ca="1">+IF(AND(ISNUMBER(OFFSET('Water Data'!$E$6,0,10*ROW('Water Data'!E153))),'Data Summary'!BW159="Yes"),OFFSET('Water Data'!$E$6,0,10*ROW('Water Data'!E153)),NA())</f>
        <v>#N/A</v>
      </c>
      <c r="I159" s="525" t="e">
        <f ca="1">+IF(AND(ISNUMBER(OFFSET('Water Data'!$E$9,0,10*ROW('Water Data'!E153))),'Data Summary'!BX159="Yes"),OFFSET('Water Data'!$E$9,0,10*ROW('Water Data'!E153)),NA())</f>
        <v>#N/A</v>
      </c>
      <c r="J159" s="525" t="e">
        <f ca="1">+IF(AND(ISNUMBER(OFFSET('Water Data'!$F$4,0,10*ROW('Water Data'!F153))),'Data Summary'!BY159="Yes"),100-OFFSET('Water Data'!$F$4,0,10*ROW('Water Data'!F153)),NA())</f>
        <v>#N/A</v>
      </c>
      <c r="K159" s="525" t="e">
        <f ca="1">+IF(AND(ISNUMBER(OFFSET('Water Data'!$F$6,0,10*ROW('Water Data'!F153))),'Data Summary'!BZ159="Yes"),OFFSET('Water Data'!$F$6,0,10*ROW('Water Data'!F153)),NA())</f>
        <v>#N/A</v>
      </c>
      <c r="L159" s="525" t="e">
        <f ca="1">+IF(AND(ISNUMBER(OFFSET('Water Data'!$F$9,0,10*ROW('Water Data'!F153))),'Data Summary'!CA159="Yes"),OFFSET('Water Data'!$F$9,0,10*ROW('Water Data'!F153)),NA())</f>
        <v>#N/A</v>
      </c>
      <c r="M159" s="525" t="e">
        <f ca="1">+IF(AND(ISNUMBER(OFFSET('Water Data'!$G$4,0,10*ROW('Water Data'!G153))),'Data Summary'!CB159="Yes"),100-OFFSET('Water Data'!$G$4,0,10*ROW('Water Data'!G153)),NA())</f>
        <v>#N/A</v>
      </c>
      <c r="N159" s="525" t="e">
        <f ca="1">+IF(AND(ISNUMBER(OFFSET('Water Data'!$G$6,0,10*ROW('Water Data'!G153))),'Data Summary'!CC159="Yes"),OFFSET('Water Data'!$G$6,0,10*ROW('Water Data'!G153)),NA())</f>
        <v>#N/A</v>
      </c>
      <c r="O159" s="525" t="e">
        <f ca="1">+IF(AND(ISNUMBER(OFFSET('Water Data'!$G$9,0,10*ROW('Water Data'!G153))),'Data Summary'!CD159="Yes"),OFFSET('Water Data'!$G$9,0,10*ROW('Water Data'!G153)),NA())</f>
        <v>#N/A</v>
      </c>
      <c r="P159" s="525" t="e">
        <f ca="1">+IF(AND(ISNUMBER(OFFSET('Water Data'!$H$4,0,10*ROW('Water Data'!H153))),'Data Summary'!CE159="Yes"),100-OFFSET('Water Data'!$H$4,0,10*ROW('Water Data'!H153)),NA())</f>
        <v>#N/A</v>
      </c>
      <c r="Q159" s="525" t="e">
        <f ca="1">+IF(AND(ISNUMBER(OFFSET('Water Data'!$H$6,0,10*ROW('Water Data'!H153))),'Data Summary'!CF159="Yes"),OFFSET('Water Data'!$H$6,0,10*ROW('Water Data'!H153)),NA())</f>
        <v>#N/A</v>
      </c>
      <c r="R159" s="525" t="e">
        <f ca="1">+IF(AND(ISNUMBER(OFFSET('Water Data'!$H$9,0,10*ROW('Water Data'!H153))),'Data Summary'!CG159="Yes"),OFFSET('Water Data'!$H$9,0,10*ROW('Water Data'!H153)),NA())</f>
        <v>#N/A</v>
      </c>
      <c r="S159" s="525" t="e">
        <f ca="1">+IF(AND(ISNUMBER(OFFSET('Water Data'!$I$4,0,10*ROW('Water Data'!I153))),'Data Summary'!CH159="Yes"),100-OFFSET('Water Data'!$I$4,0,10*ROW('Water Data'!I153)),NA())</f>
        <v>#N/A</v>
      </c>
      <c r="T159" s="525" t="e">
        <f ca="1">+IF(AND(ISNUMBER(OFFSET('Water Data'!$I$6,0,10*ROW('Water Data'!I153))),'Data Summary'!CI159="Yes"),OFFSET('Water Data'!$I$6,0,10*ROW('Water Data'!I153)),NA())</f>
        <v>#N/A</v>
      </c>
      <c r="U159" s="525" t="e">
        <f ca="1">+IF(AND(ISNUMBER(OFFSET('Water Data'!$I$9,0,10*ROW('Water Data'!I153))),'Data Summary'!CJ159="Yes"),OFFSET('Water Data'!$I$9,0,10*ROW('Water Data'!I153)),NA())</f>
        <v>#N/A</v>
      </c>
      <c r="V159" s="526" t="e">
        <f ca="1">+IF(AND(ISNUMBER(OFFSET('Sanitation Data'!$D$4,0,10*ROW('Sanitation Data'!D153))),'Data Summary'!CK159="Yes"),100-OFFSET('Sanitation Data'!$D$4,0,10*ROW('Sanitation Data'!D153)),NA())</f>
        <v>#N/A</v>
      </c>
      <c r="W159" s="526" t="e">
        <f ca="1">+IF(AND(ISNUMBER(OFFSET('Sanitation Data'!$D$6,0,10*ROW('Sanitation Data'!D153))),'Data Summary'!CL159="Yes"),OFFSET('Sanitation Data'!$D$6,0,10*ROW('Sanitation Data'!D153)),NA())</f>
        <v>#N/A</v>
      </c>
      <c r="X159" s="526" t="e">
        <f ca="1">+IF(AND(ISNUMBER(OFFSET('Sanitation Data'!$D$10,0,10*ROW('Sanitation Data'!D153))),'Data Summary'!CM159="Yes"),OFFSET('Sanitation Data'!$D$10,0,10*ROW('Sanitation Data'!D153)),NA())</f>
        <v>#N/A</v>
      </c>
      <c r="Y159" s="526" t="e">
        <f ca="1">+IF(AND(ISNUMBER(OFFSET('Sanitation Data'!$D$11,0,10*ROW('Sanitation Data'!D153))),'Data Summary'!CN159="Yes"),OFFSET('Sanitation Data'!$D$11,0,10*ROW('Sanitation Data'!D153)),NA())</f>
        <v>#N/A</v>
      </c>
      <c r="Z159" s="526" t="e">
        <f ca="1">+IF(AND(ISNUMBER(OFFSET('Sanitation Data'!$D$12,0,10*ROW('Sanitation Data'!D153))),'Data Summary'!CO159="Yes"),OFFSET('Sanitation Data'!$D$12,0,10*ROW('Sanitation Data'!D153)),NA())</f>
        <v>#N/A</v>
      </c>
      <c r="AA159" s="526" t="e">
        <f ca="1">+IF(AND(ISNUMBER(OFFSET('Sanitation Data'!$E$4,0,10*ROW('Sanitation Data'!E153))),'Data Summary'!CP159="Yes"),100-OFFSET('Sanitation Data'!$E$4,0,10*ROW('Sanitation Data'!E153)),NA())</f>
        <v>#N/A</v>
      </c>
      <c r="AB159" s="526" t="e">
        <f ca="1">+IF(AND(ISNUMBER(OFFSET('Sanitation Data'!$E$6,0,10*ROW('Sanitation Data'!E153))),'Data Summary'!CQ159="Yes"),OFFSET('Sanitation Data'!$E$6,0,10*ROW('Sanitation Data'!E153)),NA())</f>
        <v>#N/A</v>
      </c>
      <c r="AC159" s="526" t="e">
        <f ca="1">+IF(AND(ISNUMBER(OFFSET('Sanitation Data'!$E$10,0,10*ROW('Sanitation Data'!E153))),'Data Summary'!CR159="Yes"),OFFSET('Sanitation Data'!$E$10,0,10*ROW('Sanitation Data'!E153)),NA())</f>
        <v>#N/A</v>
      </c>
      <c r="AD159" s="526" t="e">
        <f ca="1">+IF(AND(ISNUMBER(OFFSET('Sanitation Data'!$E$11,0,10*ROW('Sanitation Data'!E153))),'Data Summary'!CS159="Yes"),OFFSET('Sanitation Data'!$E$11,0,10*ROW('Sanitation Data'!E153)),NA())</f>
        <v>#N/A</v>
      </c>
      <c r="AE159" s="526" t="e">
        <f ca="1">+IF(AND(ISNUMBER(OFFSET('Sanitation Data'!$E$12,0,10*ROW('Sanitation Data'!E153))),'Data Summary'!CT159="Yes"),OFFSET('Sanitation Data'!$E$12,0,10*ROW('Sanitation Data'!E153)),NA())</f>
        <v>#N/A</v>
      </c>
      <c r="AF159" s="526" t="e">
        <f ca="1">+IF(AND(ISNUMBER(OFFSET('Sanitation Data'!$F$4,0,10*ROW('Sanitation Data'!F153))),'Data Summary'!CU159="Yes"),100-OFFSET('Sanitation Data'!$F$4,0,10*ROW('Sanitation Data'!F153)),NA())</f>
        <v>#N/A</v>
      </c>
      <c r="AG159" s="526" t="e">
        <f ca="1">+IF(AND(ISNUMBER(OFFSET('Sanitation Data'!$F$6,0,10*ROW('Sanitation Data'!F153))),'Data Summary'!CV159="Yes"),OFFSET('Sanitation Data'!$F$6,0,10*ROW('Sanitation Data'!F153)),NA())</f>
        <v>#N/A</v>
      </c>
      <c r="AH159" s="526" t="e">
        <f ca="1">+IF(AND(ISNUMBER(OFFSET('Sanitation Data'!$F$10,0,10*ROW('Sanitation Data'!F153))),'Data Summary'!CW159="Yes"),OFFSET('Sanitation Data'!$F$10,0,10*ROW('Sanitation Data'!F153)),NA())</f>
        <v>#N/A</v>
      </c>
      <c r="AI159" s="526" t="e">
        <f ca="1">+IF(AND(ISNUMBER(OFFSET('Sanitation Data'!$F$11,0,10*ROW('Sanitation Data'!F153))),'Data Summary'!CX159="Yes"),OFFSET('Sanitation Data'!$F$11,0,10*ROW('Sanitation Data'!F153)),NA())</f>
        <v>#N/A</v>
      </c>
      <c r="AJ159" s="526" t="e">
        <f ca="1">+IF(AND(ISNUMBER(OFFSET('Sanitation Data'!$F$12,0,10*ROW('Sanitation Data'!F153))),'Data Summary'!CY159="Yes"),OFFSET('Sanitation Data'!$F$12,0,10*ROW('Sanitation Data'!F153)),NA())</f>
        <v>#N/A</v>
      </c>
      <c r="AK159" s="526" t="e">
        <f ca="1">+IF(AND(ISNUMBER(OFFSET('Sanitation Data'!$G$4,0,10*ROW('Sanitation Data'!G153))),'Data Summary'!CZ159="Yes"),100-OFFSET('Sanitation Data'!$G$4,0,10*ROW('Sanitation Data'!G153)),NA())</f>
        <v>#N/A</v>
      </c>
      <c r="AL159" s="526" t="e">
        <f ca="1">+IF(AND(ISNUMBER(OFFSET('Sanitation Data'!$G$6,0,10*ROW('Sanitation Data'!G153))),'Data Summary'!DA159="Yes"),OFFSET('Sanitation Data'!$G$6,0,10*ROW('Sanitation Data'!G153)),NA())</f>
        <v>#N/A</v>
      </c>
      <c r="AM159" s="526" t="e">
        <f ca="1">+IF(AND(ISNUMBER(OFFSET('Sanitation Data'!$G$10,0,10*ROW('Sanitation Data'!G153))),'Data Summary'!DB159="Yes"),OFFSET('Sanitation Data'!$G$10,0,10*ROW('Sanitation Data'!G153)),NA())</f>
        <v>#N/A</v>
      </c>
      <c r="AN159" s="526" t="e">
        <f ca="1">+IF(AND(ISNUMBER(OFFSET('Sanitation Data'!$G$11,0,10*ROW('Sanitation Data'!G153))),'Data Summary'!DC159="Yes"),OFFSET('Sanitation Data'!$G$11,0,10*ROW('Sanitation Data'!G153)),NA())</f>
        <v>#N/A</v>
      </c>
      <c r="AO159" s="526" t="e">
        <f ca="1">+IF(AND(ISNUMBER(OFFSET('Sanitation Data'!$G$12,0,10*ROW('Sanitation Data'!G153))),'Data Summary'!DD159="Yes"),OFFSET('Sanitation Data'!$G$12,0,10*ROW('Sanitation Data'!G153)),NA())</f>
        <v>#N/A</v>
      </c>
      <c r="AP159" s="526" t="e">
        <f ca="1">+IF(AND(ISNUMBER(OFFSET('Sanitation Data'!$H$4,0,10*ROW('Sanitation Data'!H153))),'Data Summary'!DE159="Yes"),100-OFFSET('Sanitation Data'!$H$4,0,10*ROW('Sanitation Data'!H153)),NA())</f>
        <v>#N/A</v>
      </c>
      <c r="AQ159" s="526" t="e">
        <f ca="1">+IF(AND(ISNUMBER(OFFSET('Sanitation Data'!$H$6,0,10*ROW('Sanitation Data'!H153))),'Data Summary'!DF159="Yes"),OFFSET('Sanitation Data'!$H$6,0,10*ROW('Sanitation Data'!H153)),NA())</f>
        <v>#N/A</v>
      </c>
      <c r="AR159" s="526" t="e">
        <f ca="1">+IF(AND(ISNUMBER(OFFSET('Sanitation Data'!$H$10,0,10*ROW('Sanitation Data'!H153))),'Data Summary'!DG159="Yes"),OFFSET('Sanitation Data'!$H$10,0,10*ROW('Sanitation Data'!H153)),NA())</f>
        <v>#N/A</v>
      </c>
      <c r="AS159" s="526" t="e">
        <f ca="1">+IF(AND(ISNUMBER(OFFSET('Sanitation Data'!$H$11,0,10*ROW('Sanitation Data'!H153))),'Data Summary'!DH159="Yes"),OFFSET('Sanitation Data'!$H$11,0,10*ROW('Sanitation Data'!H153)),NA())</f>
        <v>#N/A</v>
      </c>
      <c r="AT159" s="526" t="e">
        <f ca="1">+IF(AND(ISNUMBER(OFFSET('Sanitation Data'!$H$12,0,10*ROW('Sanitation Data'!H153))),'Data Summary'!DI159="Yes"),OFFSET('Sanitation Data'!$H$12,0,10*ROW('Sanitation Data'!H153)),NA())</f>
        <v>#N/A</v>
      </c>
      <c r="AU159" s="526" t="e">
        <f ca="1">+IF(AND(ISNUMBER(OFFSET('Sanitation Data'!$I$4,0,10*ROW('Sanitation Data'!I153))),'Data Summary'!DJ159="Yes"),100-OFFSET('Sanitation Data'!$I$4,0,10*ROW('Sanitation Data'!I153)),NA())</f>
        <v>#N/A</v>
      </c>
      <c r="AV159" s="526" t="e">
        <f ca="1">+IF(AND(ISNUMBER(OFFSET('Sanitation Data'!$I$6,0,10*ROW('Sanitation Data'!I153))),'Data Summary'!DK159="Yes"),OFFSET('Sanitation Data'!$I$6,0,10*ROW('Sanitation Data'!I153)),NA())</f>
        <v>#N/A</v>
      </c>
      <c r="AW159" s="526" t="e">
        <f ca="1">+IF(AND(ISNUMBER(OFFSET('Sanitation Data'!$I$10,0,10*ROW('Sanitation Data'!I153))),'Data Summary'!DL159="Yes"),OFFSET('Sanitation Data'!$I$10,0,10*ROW('Sanitation Data'!I153)),NA())</f>
        <v>#N/A</v>
      </c>
      <c r="AX159" s="526" t="e">
        <f ca="1">+IF(AND(ISNUMBER(OFFSET('Sanitation Data'!$I$11,0,10*ROW('Sanitation Data'!I153))),'Data Summary'!DM159="Yes"),OFFSET('Sanitation Data'!$I$11,0,10*ROW('Sanitation Data'!I153)),NA())</f>
        <v>#N/A</v>
      </c>
      <c r="AY159" s="526" t="e">
        <f ca="1">+IF(AND(ISNUMBER(OFFSET('Sanitation Data'!$I$12,0,10*ROW('Sanitation Data'!I153))),'Data Summary'!DN159="Yes"),OFFSET('Sanitation Data'!$I$12,0,10*ROW('Sanitation Data'!I153)),NA())</f>
        <v>#N/A</v>
      </c>
      <c r="AZ159" s="527" t="e">
        <f ca="1">+IF(AND(ISNUMBER(OFFSET('Hygiene Data'!$D$5,0,10*ROW('Hygiene Data'!D153))),'Data Summary'!DO159="Yes"),OFFSET('Hygiene Data'!$D$5,0,10*ROW('Hygiene Data'!D153)),NA())</f>
        <v>#N/A</v>
      </c>
      <c r="BA159" s="527" t="e">
        <f ca="1">+IF(AND(ISNUMBER(OFFSET('Hygiene Data'!$D$7,0,10*ROW('Hygiene Data'!D153))),'Data Summary'!DP159="Yes"),OFFSET('Hygiene Data'!$D$7,0,10*ROW('Hygiene Data'!D153)),NA())</f>
        <v>#N/A</v>
      </c>
      <c r="BB159" s="527" t="e">
        <f ca="1">+IF(AND(ISNUMBER(OFFSET('Hygiene Data'!$D$9,0,10*ROW('Hygiene Data'!D153))),'Data Summary'!DQ159="Yes"),OFFSET('Hygiene Data'!$D$9,0,10*ROW('Hygiene Data'!D153)),NA())</f>
        <v>#N/A</v>
      </c>
      <c r="BC159" s="527" t="e">
        <f ca="1">+IF(AND(ISNUMBER(OFFSET('Hygiene Data'!$E$5,0,10*ROW('Hygiene Data'!E153))),'Data Summary'!DR159="Yes"),OFFSET('Hygiene Data'!$E$5,0,10*ROW('Hygiene Data'!E153)),NA())</f>
        <v>#N/A</v>
      </c>
      <c r="BD159" s="527" t="e">
        <f ca="1">+IF(AND(ISNUMBER(OFFSET('Hygiene Data'!$E$7,0,10*ROW('Hygiene Data'!E153))),'Data Summary'!DS159="Yes"),OFFSET('Hygiene Data'!$E$7,0,10*ROW('Hygiene Data'!E153)),NA())</f>
        <v>#N/A</v>
      </c>
      <c r="BE159" s="527" t="e">
        <f ca="1">+IF(AND(ISNUMBER(OFFSET('Hygiene Data'!$E$9,0,10*ROW('Hygiene Data'!E153))),'Data Summary'!DT159="Yes"),OFFSET('Hygiene Data'!$E$9,0,10*ROW('Hygiene Data'!E153)),NA())</f>
        <v>#N/A</v>
      </c>
      <c r="BF159" s="527" t="e">
        <f ca="1">+IF(AND(ISNUMBER(OFFSET('Hygiene Data'!$F$5,0,10*ROW('Hygiene Data'!F153))),'Data Summary'!DU159="Yes"),OFFSET('Hygiene Data'!$F$5,0,10*ROW('Hygiene Data'!F153)),NA())</f>
        <v>#N/A</v>
      </c>
      <c r="BG159" s="527" t="e">
        <f ca="1">+IF(AND(ISNUMBER(OFFSET('Hygiene Data'!$F$7,0,10*ROW('Hygiene Data'!F153))),'Data Summary'!DV159="Yes"),OFFSET('Hygiene Data'!$F$7,0,10*ROW('Hygiene Data'!F153)),NA())</f>
        <v>#N/A</v>
      </c>
      <c r="BH159" s="527" t="e">
        <f ca="1">+IF(AND(ISNUMBER(OFFSET('Hygiene Data'!$F$9,0,10*ROW('Hygiene Data'!F153))),'Data Summary'!DW159="Yes"),OFFSET('Hygiene Data'!$F$9,0,10*ROW('Hygiene Data'!F153)),NA())</f>
        <v>#N/A</v>
      </c>
      <c r="BI159" s="527" t="e">
        <f ca="1">+IF(AND(ISNUMBER(OFFSET('Hygiene Data'!$G$5,0,10*ROW('Hygiene Data'!G153))),'Data Summary'!DX159="Yes"),OFFSET('Hygiene Data'!$G$5,0,10*ROW('Hygiene Data'!G153)),NA())</f>
        <v>#N/A</v>
      </c>
      <c r="BJ159" s="527" t="e">
        <f ca="1">+IF(AND(ISNUMBER(OFFSET('Hygiene Data'!$G$7,0,10*ROW('Hygiene Data'!G153))),'Data Summary'!DY159="Yes"),OFFSET('Hygiene Data'!$G$7,0,10*ROW('Hygiene Data'!G153)),NA())</f>
        <v>#N/A</v>
      </c>
      <c r="BK159" s="527" t="e">
        <f ca="1">+IF(AND(ISNUMBER(OFFSET('Hygiene Data'!$G$9,0,10*ROW('Hygiene Data'!G153))),'Data Summary'!DZ159="Yes"),OFFSET('Hygiene Data'!$G$9,0,10*ROW('Hygiene Data'!G153)),NA())</f>
        <v>#N/A</v>
      </c>
      <c r="BL159" s="527" t="e">
        <f ca="1">+IF(AND(ISNUMBER(OFFSET('Hygiene Data'!$H$5,0,10*ROW('Hygiene Data'!H153))),'Data Summary'!EA159="Yes"),OFFSET('Hygiene Data'!$H$5,0,10*ROW('Hygiene Data'!H153)),NA())</f>
        <v>#N/A</v>
      </c>
      <c r="BM159" s="527" t="e">
        <f ca="1">+IF(AND(ISNUMBER(OFFSET('Hygiene Data'!$H$7,0,10*ROW('Hygiene Data'!H153))),'Data Summary'!EB159="Yes"),OFFSET('Hygiene Data'!$H$7,0,10*ROW('Hygiene Data'!H153)),NA())</f>
        <v>#N/A</v>
      </c>
      <c r="BN159" s="527" t="e">
        <f ca="1">+IF(AND(ISNUMBER(OFFSET('Hygiene Data'!$H$9,0,10*ROW('Hygiene Data'!H153))),'Data Summary'!EC159="Yes"),OFFSET('Hygiene Data'!$H$9,0,10*ROW('Hygiene Data'!H153)),NA())</f>
        <v>#N/A</v>
      </c>
      <c r="BO159" s="527" t="e">
        <f ca="1">+IF(AND(ISNUMBER(OFFSET('Hygiene Data'!$I$5,0,10*ROW('Hygiene Data'!I153))),'Data Summary'!ED159="Yes"),OFFSET('Hygiene Data'!$I$5,0,10*ROW('Hygiene Data'!I153)),NA())</f>
        <v>#N/A</v>
      </c>
      <c r="BP159" s="527" t="e">
        <f ca="1">+IF(AND(ISNUMBER(OFFSET('Hygiene Data'!$I$7,0,10*ROW('Hygiene Data'!I153))),'Data Summary'!EE159="Yes"),OFFSET('Hygiene Data'!$I$7,0,10*ROW('Hygiene Data'!I153)),NA())</f>
        <v>#N/A</v>
      </c>
      <c r="BQ159" s="527" t="e">
        <f ca="1">+IF(AND(ISNUMBER(OFFSET('Hygiene Data'!$I$9,0,10*ROW('Hygiene Data'!I153))),'Data Summary'!EF159="Yes"),OFFSET('Hygiene Data'!$I$9,0,10*ROW('Hygiene Data'!I153)),NA())</f>
        <v>#N/A</v>
      </c>
    </row>
    <row r="160" spans="1:69" x14ac:dyDescent="0.25">
      <c r="A160" s="523" t="e">
        <f ca="1">+RIGHT('Data Summary'!A160,LEN('Data Summary'!A160)-9)</f>
        <v>#VALUE!</v>
      </c>
      <c r="B160" s="497" t="str">
        <f ca="1">+IF(ISTEXT('Data Summary'!B160),'Data Summary'!B160,"")</f>
        <v/>
      </c>
      <c r="C160" s="524" t="e">
        <f ca="1">+VALUE('Data Summary'!C160)</f>
        <v>#VALUE!</v>
      </c>
      <c r="D160" s="525" t="e">
        <f ca="1">+IF(AND(ISNUMBER(OFFSET('Water Data'!$D$4,0,10*ROW('Water Data'!D154))),'Data Summary'!BS160="Yes"),100-OFFSET('Water Data'!$D$4,0,10*ROW('Water Data'!D154)),NA())</f>
        <v>#N/A</v>
      </c>
      <c r="E160" s="525" t="e">
        <f ca="1">+IF(AND(ISNUMBER(OFFSET('Water Data'!$D$6,0,10*ROW('Water Data'!D154))),'Data Summary'!BT160="Yes"),OFFSET('Water Data'!$D$6,0,10*ROW('Water Data'!D154)),NA())</f>
        <v>#N/A</v>
      </c>
      <c r="F160" s="525" t="e">
        <f ca="1">+IF(AND(ISNUMBER(OFFSET('Water Data'!$D$9,0,10*ROW('Water Data'!D154))),'Data Summary'!BU160="Yes"),OFFSET('Water Data'!$D$9,0,10*ROW('Water Data'!D154)),NA())</f>
        <v>#N/A</v>
      </c>
      <c r="G160" s="525" t="e">
        <f ca="1">+IF(AND(ISNUMBER(OFFSET('Water Data'!$E$4,0,10*ROW('Water Data'!E154))),'Data Summary'!BV160="Yes"),100-OFFSET('Water Data'!$E$4,0,10*ROW('Water Data'!E154)),NA())</f>
        <v>#N/A</v>
      </c>
      <c r="H160" s="525" t="e">
        <f ca="1">+IF(AND(ISNUMBER(OFFSET('Water Data'!$E$6,0,10*ROW('Water Data'!E154))),'Data Summary'!BW160="Yes"),OFFSET('Water Data'!$E$6,0,10*ROW('Water Data'!E154)),NA())</f>
        <v>#N/A</v>
      </c>
      <c r="I160" s="525" t="e">
        <f ca="1">+IF(AND(ISNUMBER(OFFSET('Water Data'!$E$9,0,10*ROW('Water Data'!E154))),'Data Summary'!BX160="Yes"),OFFSET('Water Data'!$E$9,0,10*ROW('Water Data'!E154)),NA())</f>
        <v>#N/A</v>
      </c>
      <c r="J160" s="525" t="e">
        <f ca="1">+IF(AND(ISNUMBER(OFFSET('Water Data'!$F$4,0,10*ROW('Water Data'!F154))),'Data Summary'!BY160="Yes"),100-OFFSET('Water Data'!$F$4,0,10*ROW('Water Data'!F154)),NA())</f>
        <v>#N/A</v>
      </c>
      <c r="K160" s="525" t="e">
        <f ca="1">+IF(AND(ISNUMBER(OFFSET('Water Data'!$F$6,0,10*ROW('Water Data'!F154))),'Data Summary'!BZ160="Yes"),OFFSET('Water Data'!$F$6,0,10*ROW('Water Data'!F154)),NA())</f>
        <v>#N/A</v>
      </c>
      <c r="L160" s="525" t="e">
        <f ca="1">+IF(AND(ISNUMBER(OFFSET('Water Data'!$F$9,0,10*ROW('Water Data'!F154))),'Data Summary'!CA160="Yes"),OFFSET('Water Data'!$F$9,0,10*ROW('Water Data'!F154)),NA())</f>
        <v>#N/A</v>
      </c>
      <c r="M160" s="525" t="e">
        <f ca="1">+IF(AND(ISNUMBER(OFFSET('Water Data'!$G$4,0,10*ROW('Water Data'!G154))),'Data Summary'!CB160="Yes"),100-OFFSET('Water Data'!$G$4,0,10*ROW('Water Data'!G154)),NA())</f>
        <v>#N/A</v>
      </c>
      <c r="N160" s="525" t="e">
        <f ca="1">+IF(AND(ISNUMBER(OFFSET('Water Data'!$G$6,0,10*ROW('Water Data'!G154))),'Data Summary'!CC160="Yes"),OFFSET('Water Data'!$G$6,0,10*ROW('Water Data'!G154)),NA())</f>
        <v>#N/A</v>
      </c>
      <c r="O160" s="525" t="e">
        <f ca="1">+IF(AND(ISNUMBER(OFFSET('Water Data'!$G$9,0,10*ROW('Water Data'!G154))),'Data Summary'!CD160="Yes"),OFFSET('Water Data'!$G$9,0,10*ROW('Water Data'!G154)),NA())</f>
        <v>#N/A</v>
      </c>
      <c r="P160" s="525" t="e">
        <f ca="1">+IF(AND(ISNUMBER(OFFSET('Water Data'!$H$4,0,10*ROW('Water Data'!H154))),'Data Summary'!CE160="Yes"),100-OFFSET('Water Data'!$H$4,0,10*ROW('Water Data'!H154)),NA())</f>
        <v>#N/A</v>
      </c>
      <c r="Q160" s="525" t="e">
        <f ca="1">+IF(AND(ISNUMBER(OFFSET('Water Data'!$H$6,0,10*ROW('Water Data'!H154))),'Data Summary'!CF160="Yes"),OFFSET('Water Data'!$H$6,0,10*ROW('Water Data'!H154)),NA())</f>
        <v>#N/A</v>
      </c>
      <c r="R160" s="525" t="e">
        <f ca="1">+IF(AND(ISNUMBER(OFFSET('Water Data'!$H$9,0,10*ROW('Water Data'!H154))),'Data Summary'!CG160="Yes"),OFFSET('Water Data'!$H$9,0,10*ROW('Water Data'!H154)),NA())</f>
        <v>#N/A</v>
      </c>
      <c r="S160" s="525" t="e">
        <f ca="1">+IF(AND(ISNUMBER(OFFSET('Water Data'!$I$4,0,10*ROW('Water Data'!I154))),'Data Summary'!CH160="Yes"),100-OFFSET('Water Data'!$I$4,0,10*ROW('Water Data'!I154)),NA())</f>
        <v>#N/A</v>
      </c>
      <c r="T160" s="525" t="e">
        <f ca="1">+IF(AND(ISNUMBER(OFFSET('Water Data'!$I$6,0,10*ROW('Water Data'!I154))),'Data Summary'!CI160="Yes"),OFFSET('Water Data'!$I$6,0,10*ROW('Water Data'!I154)),NA())</f>
        <v>#N/A</v>
      </c>
      <c r="U160" s="525" t="e">
        <f ca="1">+IF(AND(ISNUMBER(OFFSET('Water Data'!$I$9,0,10*ROW('Water Data'!I154))),'Data Summary'!CJ160="Yes"),OFFSET('Water Data'!$I$9,0,10*ROW('Water Data'!I154)),NA())</f>
        <v>#N/A</v>
      </c>
      <c r="V160" s="526" t="e">
        <f ca="1">+IF(AND(ISNUMBER(OFFSET('Sanitation Data'!$D$4,0,10*ROW('Sanitation Data'!D154))),'Data Summary'!CK160="Yes"),100-OFFSET('Sanitation Data'!$D$4,0,10*ROW('Sanitation Data'!D154)),NA())</f>
        <v>#N/A</v>
      </c>
      <c r="W160" s="526" t="e">
        <f ca="1">+IF(AND(ISNUMBER(OFFSET('Sanitation Data'!$D$6,0,10*ROW('Sanitation Data'!D154))),'Data Summary'!CL160="Yes"),OFFSET('Sanitation Data'!$D$6,0,10*ROW('Sanitation Data'!D154)),NA())</f>
        <v>#N/A</v>
      </c>
      <c r="X160" s="526" t="e">
        <f ca="1">+IF(AND(ISNUMBER(OFFSET('Sanitation Data'!$D$10,0,10*ROW('Sanitation Data'!D154))),'Data Summary'!CM160="Yes"),OFFSET('Sanitation Data'!$D$10,0,10*ROW('Sanitation Data'!D154)),NA())</f>
        <v>#N/A</v>
      </c>
      <c r="Y160" s="526" t="e">
        <f ca="1">+IF(AND(ISNUMBER(OFFSET('Sanitation Data'!$D$11,0,10*ROW('Sanitation Data'!D154))),'Data Summary'!CN160="Yes"),OFFSET('Sanitation Data'!$D$11,0,10*ROW('Sanitation Data'!D154)),NA())</f>
        <v>#N/A</v>
      </c>
      <c r="Z160" s="526" t="e">
        <f ca="1">+IF(AND(ISNUMBER(OFFSET('Sanitation Data'!$D$12,0,10*ROW('Sanitation Data'!D154))),'Data Summary'!CO160="Yes"),OFFSET('Sanitation Data'!$D$12,0,10*ROW('Sanitation Data'!D154)),NA())</f>
        <v>#N/A</v>
      </c>
      <c r="AA160" s="526" t="e">
        <f ca="1">+IF(AND(ISNUMBER(OFFSET('Sanitation Data'!$E$4,0,10*ROW('Sanitation Data'!E154))),'Data Summary'!CP160="Yes"),100-OFFSET('Sanitation Data'!$E$4,0,10*ROW('Sanitation Data'!E154)),NA())</f>
        <v>#N/A</v>
      </c>
      <c r="AB160" s="526" t="e">
        <f ca="1">+IF(AND(ISNUMBER(OFFSET('Sanitation Data'!$E$6,0,10*ROW('Sanitation Data'!E154))),'Data Summary'!CQ160="Yes"),OFFSET('Sanitation Data'!$E$6,0,10*ROW('Sanitation Data'!E154)),NA())</f>
        <v>#N/A</v>
      </c>
      <c r="AC160" s="526" t="e">
        <f ca="1">+IF(AND(ISNUMBER(OFFSET('Sanitation Data'!$E$10,0,10*ROW('Sanitation Data'!E154))),'Data Summary'!CR160="Yes"),OFFSET('Sanitation Data'!$E$10,0,10*ROW('Sanitation Data'!E154)),NA())</f>
        <v>#N/A</v>
      </c>
      <c r="AD160" s="526" t="e">
        <f ca="1">+IF(AND(ISNUMBER(OFFSET('Sanitation Data'!$E$11,0,10*ROW('Sanitation Data'!E154))),'Data Summary'!CS160="Yes"),OFFSET('Sanitation Data'!$E$11,0,10*ROW('Sanitation Data'!E154)),NA())</f>
        <v>#N/A</v>
      </c>
      <c r="AE160" s="526" t="e">
        <f ca="1">+IF(AND(ISNUMBER(OFFSET('Sanitation Data'!$E$12,0,10*ROW('Sanitation Data'!E154))),'Data Summary'!CT160="Yes"),OFFSET('Sanitation Data'!$E$12,0,10*ROW('Sanitation Data'!E154)),NA())</f>
        <v>#N/A</v>
      </c>
      <c r="AF160" s="526" t="e">
        <f ca="1">+IF(AND(ISNUMBER(OFFSET('Sanitation Data'!$F$4,0,10*ROW('Sanitation Data'!F154))),'Data Summary'!CU160="Yes"),100-OFFSET('Sanitation Data'!$F$4,0,10*ROW('Sanitation Data'!F154)),NA())</f>
        <v>#N/A</v>
      </c>
      <c r="AG160" s="526" t="e">
        <f ca="1">+IF(AND(ISNUMBER(OFFSET('Sanitation Data'!$F$6,0,10*ROW('Sanitation Data'!F154))),'Data Summary'!CV160="Yes"),OFFSET('Sanitation Data'!$F$6,0,10*ROW('Sanitation Data'!F154)),NA())</f>
        <v>#N/A</v>
      </c>
      <c r="AH160" s="526" t="e">
        <f ca="1">+IF(AND(ISNUMBER(OFFSET('Sanitation Data'!$F$10,0,10*ROW('Sanitation Data'!F154))),'Data Summary'!CW160="Yes"),OFFSET('Sanitation Data'!$F$10,0,10*ROW('Sanitation Data'!F154)),NA())</f>
        <v>#N/A</v>
      </c>
      <c r="AI160" s="526" t="e">
        <f ca="1">+IF(AND(ISNUMBER(OFFSET('Sanitation Data'!$F$11,0,10*ROW('Sanitation Data'!F154))),'Data Summary'!CX160="Yes"),OFFSET('Sanitation Data'!$F$11,0,10*ROW('Sanitation Data'!F154)),NA())</f>
        <v>#N/A</v>
      </c>
      <c r="AJ160" s="526" t="e">
        <f ca="1">+IF(AND(ISNUMBER(OFFSET('Sanitation Data'!$F$12,0,10*ROW('Sanitation Data'!F154))),'Data Summary'!CY160="Yes"),OFFSET('Sanitation Data'!$F$12,0,10*ROW('Sanitation Data'!F154)),NA())</f>
        <v>#N/A</v>
      </c>
      <c r="AK160" s="526" t="e">
        <f ca="1">+IF(AND(ISNUMBER(OFFSET('Sanitation Data'!$G$4,0,10*ROW('Sanitation Data'!G154))),'Data Summary'!CZ160="Yes"),100-OFFSET('Sanitation Data'!$G$4,0,10*ROW('Sanitation Data'!G154)),NA())</f>
        <v>#N/A</v>
      </c>
      <c r="AL160" s="526" t="e">
        <f ca="1">+IF(AND(ISNUMBER(OFFSET('Sanitation Data'!$G$6,0,10*ROW('Sanitation Data'!G154))),'Data Summary'!DA160="Yes"),OFFSET('Sanitation Data'!$G$6,0,10*ROW('Sanitation Data'!G154)),NA())</f>
        <v>#N/A</v>
      </c>
      <c r="AM160" s="526" t="e">
        <f ca="1">+IF(AND(ISNUMBER(OFFSET('Sanitation Data'!$G$10,0,10*ROW('Sanitation Data'!G154))),'Data Summary'!DB160="Yes"),OFFSET('Sanitation Data'!$G$10,0,10*ROW('Sanitation Data'!G154)),NA())</f>
        <v>#N/A</v>
      </c>
      <c r="AN160" s="526" t="e">
        <f ca="1">+IF(AND(ISNUMBER(OFFSET('Sanitation Data'!$G$11,0,10*ROW('Sanitation Data'!G154))),'Data Summary'!DC160="Yes"),OFFSET('Sanitation Data'!$G$11,0,10*ROW('Sanitation Data'!G154)),NA())</f>
        <v>#N/A</v>
      </c>
      <c r="AO160" s="526" t="e">
        <f ca="1">+IF(AND(ISNUMBER(OFFSET('Sanitation Data'!$G$12,0,10*ROW('Sanitation Data'!G154))),'Data Summary'!DD160="Yes"),OFFSET('Sanitation Data'!$G$12,0,10*ROW('Sanitation Data'!G154)),NA())</f>
        <v>#N/A</v>
      </c>
      <c r="AP160" s="526" t="e">
        <f ca="1">+IF(AND(ISNUMBER(OFFSET('Sanitation Data'!$H$4,0,10*ROW('Sanitation Data'!H154))),'Data Summary'!DE160="Yes"),100-OFFSET('Sanitation Data'!$H$4,0,10*ROW('Sanitation Data'!H154)),NA())</f>
        <v>#N/A</v>
      </c>
      <c r="AQ160" s="526" t="e">
        <f ca="1">+IF(AND(ISNUMBER(OFFSET('Sanitation Data'!$H$6,0,10*ROW('Sanitation Data'!H154))),'Data Summary'!DF160="Yes"),OFFSET('Sanitation Data'!$H$6,0,10*ROW('Sanitation Data'!H154)),NA())</f>
        <v>#N/A</v>
      </c>
      <c r="AR160" s="526" t="e">
        <f ca="1">+IF(AND(ISNUMBER(OFFSET('Sanitation Data'!$H$10,0,10*ROW('Sanitation Data'!H154))),'Data Summary'!DG160="Yes"),OFFSET('Sanitation Data'!$H$10,0,10*ROW('Sanitation Data'!H154)),NA())</f>
        <v>#N/A</v>
      </c>
      <c r="AS160" s="526" t="e">
        <f ca="1">+IF(AND(ISNUMBER(OFFSET('Sanitation Data'!$H$11,0,10*ROW('Sanitation Data'!H154))),'Data Summary'!DH160="Yes"),OFFSET('Sanitation Data'!$H$11,0,10*ROW('Sanitation Data'!H154)),NA())</f>
        <v>#N/A</v>
      </c>
      <c r="AT160" s="526" t="e">
        <f ca="1">+IF(AND(ISNUMBER(OFFSET('Sanitation Data'!$H$12,0,10*ROW('Sanitation Data'!H154))),'Data Summary'!DI160="Yes"),OFFSET('Sanitation Data'!$H$12,0,10*ROW('Sanitation Data'!H154)),NA())</f>
        <v>#N/A</v>
      </c>
      <c r="AU160" s="526" t="e">
        <f ca="1">+IF(AND(ISNUMBER(OFFSET('Sanitation Data'!$I$4,0,10*ROW('Sanitation Data'!I154))),'Data Summary'!DJ160="Yes"),100-OFFSET('Sanitation Data'!$I$4,0,10*ROW('Sanitation Data'!I154)),NA())</f>
        <v>#N/A</v>
      </c>
      <c r="AV160" s="526" t="e">
        <f ca="1">+IF(AND(ISNUMBER(OFFSET('Sanitation Data'!$I$6,0,10*ROW('Sanitation Data'!I154))),'Data Summary'!DK160="Yes"),OFFSET('Sanitation Data'!$I$6,0,10*ROW('Sanitation Data'!I154)),NA())</f>
        <v>#N/A</v>
      </c>
      <c r="AW160" s="526" t="e">
        <f ca="1">+IF(AND(ISNUMBER(OFFSET('Sanitation Data'!$I$10,0,10*ROW('Sanitation Data'!I154))),'Data Summary'!DL160="Yes"),OFFSET('Sanitation Data'!$I$10,0,10*ROW('Sanitation Data'!I154)),NA())</f>
        <v>#N/A</v>
      </c>
      <c r="AX160" s="526" t="e">
        <f ca="1">+IF(AND(ISNUMBER(OFFSET('Sanitation Data'!$I$11,0,10*ROW('Sanitation Data'!I154))),'Data Summary'!DM160="Yes"),OFFSET('Sanitation Data'!$I$11,0,10*ROW('Sanitation Data'!I154)),NA())</f>
        <v>#N/A</v>
      </c>
      <c r="AY160" s="526" t="e">
        <f ca="1">+IF(AND(ISNUMBER(OFFSET('Sanitation Data'!$I$12,0,10*ROW('Sanitation Data'!I154))),'Data Summary'!DN160="Yes"),OFFSET('Sanitation Data'!$I$12,0,10*ROW('Sanitation Data'!I154)),NA())</f>
        <v>#N/A</v>
      </c>
      <c r="AZ160" s="527" t="e">
        <f ca="1">+IF(AND(ISNUMBER(OFFSET('Hygiene Data'!$D$5,0,10*ROW('Hygiene Data'!D154))),'Data Summary'!DO160="Yes"),OFFSET('Hygiene Data'!$D$5,0,10*ROW('Hygiene Data'!D154)),NA())</f>
        <v>#N/A</v>
      </c>
      <c r="BA160" s="527" t="e">
        <f ca="1">+IF(AND(ISNUMBER(OFFSET('Hygiene Data'!$D$7,0,10*ROW('Hygiene Data'!D154))),'Data Summary'!DP160="Yes"),OFFSET('Hygiene Data'!$D$7,0,10*ROW('Hygiene Data'!D154)),NA())</f>
        <v>#N/A</v>
      </c>
      <c r="BB160" s="527" t="e">
        <f ca="1">+IF(AND(ISNUMBER(OFFSET('Hygiene Data'!$D$9,0,10*ROW('Hygiene Data'!D154))),'Data Summary'!DQ160="Yes"),OFFSET('Hygiene Data'!$D$9,0,10*ROW('Hygiene Data'!D154)),NA())</f>
        <v>#N/A</v>
      </c>
      <c r="BC160" s="527" t="e">
        <f ca="1">+IF(AND(ISNUMBER(OFFSET('Hygiene Data'!$E$5,0,10*ROW('Hygiene Data'!E154))),'Data Summary'!DR160="Yes"),OFFSET('Hygiene Data'!$E$5,0,10*ROW('Hygiene Data'!E154)),NA())</f>
        <v>#N/A</v>
      </c>
      <c r="BD160" s="527" t="e">
        <f ca="1">+IF(AND(ISNUMBER(OFFSET('Hygiene Data'!$E$7,0,10*ROW('Hygiene Data'!E154))),'Data Summary'!DS160="Yes"),OFFSET('Hygiene Data'!$E$7,0,10*ROW('Hygiene Data'!E154)),NA())</f>
        <v>#N/A</v>
      </c>
      <c r="BE160" s="527" t="e">
        <f ca="1">+IF(AND(ISNUMBER(OFFSET('Hygiene Data'!$E$9,0,10*ROW('Hygiene Data'!E154))),'Data Summary'!DT160="Yes"),OFFSET('Hygiene Data'!$E$9,0,10*ROW('Hygiene Data'!E154)),NA())</f>
        <v>#N/A</v>
      </c>
      <c r="BF160" s="527" t="e">
        <f ca="1">+IF(AND(ISNUMBER(OFFSET('Hygiene Data'!$F$5,0,10*ROW('Hygiene Data'!F154))),'Data Summary'!DU160="Yes"),OFFSET('Hygiene Data'!$F$5,0,10*ROW('Hygiene Data'!F154)),NA())</f>
        <v>#N/A</v>
      </c>
      <c r="BG160" s="527" t="e">
        <f ca="1">+IF(AND(ISNUMBER(OFFSET('Hygiene Data'!$F$7,0,10*ROW('Hygiene Data'!F154))),'Data Summary'!DV160="Yes"),OFFSET('Hygiene Data'!$F$7,0,10*ROW('Hygiene Data'!F154)),NA())</f>
        <v>#N/A</v>
      </c>
      <c r="BH160" s="527" t="e">
        <f ca="1">+IF(AND(ISNUMBER(OFFSET('Hygiene Data'!$F$9,0,10*ROW('Hygiene Data'!F154))),'Data Summary'!DW160="Yes"),OFFSET('Hygiene Data'!$F$9,0,10*ROW('Hygiene Data'!F154)),NA())</f>
        <v>#N/A</v>
      </c>
      <c r="BI160" s="527" t="e">
        <f ca="1">+IF(AND(ISNUMBER(OFFSET('Hygiene Data'!$G$5,0,10*ROW('Hygiene Data'!G154))),'Data Summary'!DX160="Yes"),OFFSET('Hygiene Data'!$G$5,0,10*ROW('Hygiene Data'!G154)),NA())</f>
        <v>#N/A</v>
      </c>
      <c r="BJ160" s="527" t="e">
        <f ca="1">+IF(AND(ISNUMBER(OFFSET('Hygiene Data'!$G$7,0,10*ROW('Hygiene Data'!G154))),'Data Summary'!DY160="Yes"),OFFSET('Hygiene Data'!$G$7,0,10*ROW('Hygiene Data'!G154)),NA())</f>
        <v>#N/A</v>
      </c>
      <c r="BK160" s="527" t="e">
        <f ca="1">+IF(AND(ISNUMBER(OFFSET('Hygiene Data'!$G$9,0,10*ROW('Hygiene Data'!G154))),'Data Summary'!DZ160="Yes"),OFFSET('Hygiene Data'!$G$9,0,10*ROW('Hygiene Data'!G154)),NA())</f>
        <v>#N/A</v>
      </c>
      <c r="BL160" s="527" t="e">
        <f ca="1">+IF(AND(ISNUMBER(OFFSET('Hygiene Data'!$H$5,0,10*ROW('Hygiene Data'!H154))),'Data Summary'!EA160="Yes"),OFFSET('Hygiene Data'!$H$5,0,10*ROW('Hygiene Data'!H154)),NA())</f>
        <v>#N/A</v>
      </c>
      <c r="BM160" s="527" t="e">
        <f ca="1">+IF(AND(ISNUMBER(OFFSET('Hygiene Data'!$H$7,0,10*ROW('Hygiene Data'!H154))),'Data Summary'!EB160="Yes"),OFFSET('Hygiene Data'!$H$7,0,10*ROW('Hygiene Data'!H154)),NA())</f>
        <v>#N/A</v>
      </c>
      <c r="BN160" s="527" t="e">
        <f ca="1">+IF(AND(ISNUMBER(OFFSET('Hygiene Data'!$H$9,0,10*ROW('Hygiene Data'!H154))),'Data Summary'!EC160="Yes"),OFFSET('Hygiene Data'!$H$9,0,10*ROW('Hygiene Data'!H154)),NA())</f>
        <v>#N/A</v>
      </c>
      <c r="BO160" s="527" t="e">
        <f ca="1">+IF(AND(ISNUMBER(OFFSET('Hygiene Data'!$I$5,0,10*ROW('Hygiene Data'!I154))),'Data Summary'!ED160="Yes"),OFFSET('Hygiene Data'!$I$5,0,10*ROW('Hygiene Data'!I154)),NA())</f>
        <v>#N/A</v>
      </c>
      <c r="BP160" s="527" t="e">
        <f ca="1">+IF(AND(ISNUMBER(OFFSET('Hygiene Data'!$I$7,0,10*ROW('Hygiene Data'!I154))),'Data Summary'!EE160="Yes"),OFFSET('Hygiene Data'!$I$7,0,10*ROW('Hygiene Data'!I154)),NA())</f>
        <v>#N/A</v>
      </c>
      <c r="BQ160" s="527" t="e">
        <f ca="1">+IF(AND(ISNUMBER(OFFSET('Hygiene Data'!$I$9,0,10*ROW('Hygiene Data'!I154))),'Data Summary'!EF160="Yes"),OFFSET('Hygiene Data'!$I$9,0,10*ROW('Hygiene Data'!I154)),NA())</f>
        <v>#N/A</v>
      </c>
    </row>
    <row r="161" spans="1:69" x14ac:dyDescent="0.25">
      <c r="A161" s="523" t="e">
        <f ca="1">+RIGHT('Data Summary'!A161,LEN('Data Summary'!A161)-9)</f>
        <v>#VALUE!</v>
      </c>
      <c r="B161" s="497" t="str">
        <f ca="1">+IF(ISTEXT('Data Summary'!B161),'Data Summary'!B161,"")</f>
        <v/>
      </c>
      <c r="C161" s="524" t="e">
        <f ca="1">+VALUE('Data Summary'!C161)</f>
        <v>#VALUE!</v>
      </c>
      <c r="D161" s="525" t="e">
        <f ca="1">+IF(AND(ISNUMBER(OFFSET('Water Data'!$D$4,0,10*ROW('Water Data'!D155))),'Data Summary'!BS161="Yes"),100-OFFSET('Water Data'!$D$4,0,10*ROW('Water Data'!D155)),NA())</f>
        <v>#N/A</v>
      </c>
      <c r="E161" s="525" t="e">
        <f ca="1">+IF(AND(ISNUMBER(OFFSET('Water Data'!$D$6,0,10*ROW('Water Data'!D155))),'Data Summary'!BT161="Yes"),OFFSET('Water Data'!$D$6,0,10*ROW('Water Data'!D155)),NA())</f>
        <v>#N/A</v>
      </c>
      <c r="F161" s="525" t="e">
        <f ca="1">+IF(AND(ISNUMBER(OFFSET('Water Data'!$D$9,0,10*ROW('Water Data'!D155))),'Data Summary'!BU161="Yes"),OFFSET('Water Data'!$D$9,0,10*ROW('Water Data'!D155)),NA())</f>
        <v>#N/A</v>
      </c>
      <c r="G161" s="525" t="e">
        <f ca="1">+IF(AND(ISNUMBER(OFFSET('Water Data'!$E$4,0,10*ROW('Water Data'!E155))),'Data Summary'!BV161="Yes"),100-OFFSET('Water Data'!$E$4,0,10*ROW('Water Data'!E155)),NA())</f>
        <v>#N/A</v>
      </c>
      <c r="H161" s="525" t="e">
        <f ca="1">+IF(AND(ISNUMBER(OFFSET('Water Data'!$E$6,0,10*ROW('Water Data'!E155))),'Data Summary'!BW161="Yes"),OFFSET('Water Data'!$E$6,0,10*ROW('Water Data'!E155)),NA())</f>
        <v>#N/A</v>
      </c>
      <c r="I161" s="525" t="e">
        <f ca="1">+IF(AND(ISNUMBER(OFFSET('Water Data'!$E$9,0,10*ROW('Water Data'!E155))),'Data Summary'!BX161="Yes"),OFFSET('Water Data'!$E$9,0,10*ROW('Water Data'!E155)),NA())</f>
        <v>#N/A</v>
      </c>
      <c r="J161" s="525" t="e">
        <f ca="1">+IF(AND(ISNUMBER(OFFSET('Water Data'!$F$4,0,10*ROW('Water Data'!F155))),'Data Summary'!BY161="Yes"),100-OFFSET('Water Data'!$F$4,0,10*ROW('Water Data'!F155)),NA())</f>
        <v>#N/A</v>
      </c>
      <c r="K161" s="525" t="e">
        <f ca="1">+IF(AND(ISNUMBER(OFFSET('Water Data'!$F$6,0,10*ROW('Water Data'!F155))),'Data Summary'!BZ161="Yes"),OFFSET('Water Data'!$F$6,0,10*ROW('Water Data'!F155)),NA())</f>
        <v>#N/A</v>
      </c>
      <c r="L161" s="525" t="e">
        <f ca="1">+IF(AND(ISNUMBER(OFFSET('Water Data'!$F$9,0,10*ROW('Water Data'!F155))),'Data Summary'!CA161="Yes"),OFFSET('Water Data'!$F$9,0,10*ROW('Water Data'!F155)),NA())</f>
        <v>#N/A</v>
      </c>
      <c r="M161" s="525" t="e">
        <f ca="1">+IF(AND(ISNUMBER(OFFSET('Water Data'!$G$4,0,10*ROW('Water Data'!G155))),'Data Summary'!CB161="Yes"),100-OFFSET('Water Data'!$G$4,0,10*ROW('Water Data'!G155)),NA())</f>
        <v>#N/A</v>
      </c>
      <c r="N161" s="525" t="e">
        <f ca="1">+IF(AND(ISNUMBER(OFFSET('Water Data'!$G$6,0,10*ROW('Water Data'!G155))),'Data Summary'!CC161="Yes"),OFFSET('Water Data'!$G$6,0,10*ROW('Water Data'!G155)),NA())</f>
        <v>#N/A</v>
      </c>
      <c r="O161" s="525" t="e">
        <f ca="1">+IF(AND(ISNUMBER(OFFSET('Water Data'!$G$9,0,10*ROW('Water Data'!G155))),'Data Summary'!CD161="Yes"),OFFSET('Water Data'!$G$9,0,10*ROW('Water Data'!G155)),NA())</f>
        <v>#N/A</v>
      </c>
      <c r="P161" s="525" t="e">
        <f ca="1">+IF(AND(ISNUMBER(OFFSET('Water Data'!$H$4,0,10*ROW('Water Data'!H155))),'Data Summary'!CE161="Yes"),100-OFFSET('Water Data'!$H$4,0,10*ROW('Water Data'!H155)),NA())</f>
        <v>#N/A</v>
      </c>
      <c r="Q161" s="525" t="e">
        <f ca="1">+IF(AND(ISNUMBER(OFFSET('Water Data'!$H$6,0,10*ROW('Water Data'!H155))),'Data Summary'!CF161="Yes"),OFFSET('Water Data'!$H$6,0,10*ROW('Water Data'!H155)),NA())</f>
        <v>#N/A</v>
      </c>
      <c r="R161" s="525" t="e">
        <f ca="1">+IF(AND(ISNUMBER(OFFSET('Water Data'!$H$9,0,10*ROW('Water Data'!H155))),'Data Summary'!CG161="Yes"),OFFSET('Water Data'!$H$9,0,10*ROW('Water Data'!H155)),NA())</f>
        <v>#N/A</v>
      </c>
      <c r="S161" s="525" t="e">
        <f ca="1">+IF(AND(ISNUMBER(OFFSET('Water Data'!$I$4,0,10*ROW('Water Data'!I155))),'Data Summary'!CH161="Yes"),100-OFFSET('Water Data'!$I$4,0,10*ROW('Water Data'!I155)),NA())</f>
        <v>#N/A</v>
      </c>
      <c r="T161" s="525" t="e">
        <f ca="1">+IF(AND(ISNUMBER(OFFSET('Water Data'!$I$6,0,10*ROW('Water Data'!I155))),'Data Summary'!CI161="Yes"),OFFSET('Water Data'!$I$6,0,10*ROW('Water Data'!I155)),NA())</f>
        <v>#N/A</v>
      </c>
      <c r="U161" s="525" t="e">
        <f ca="1">+IF(AND(ISNUMBER(OFFSET('Water Data'!$I$9,0,10*ROW('Water Data'!I155))),'Data Summary'!CJ161="Yes"),OFFSET('Water Data'!$I$9,0,10*ROW('Water Data'!I155)),NA())</f>
        <v>#N/A</v>
      </c>
      <c r="V161" s="526" t="e">
        <f ca="1">+IF(AND(ISNUMBER(OFFSET('Sanitation Data'!$D$4,0,10*ROW('Sanitation Data'!D155))),'Data Summary'!CK161="Yes"),100-OFFSET('Sanitation Data'!$D$4,0,10*ROW('Sanitation Data'!D155)),NA())</f>
        <v>#N/A</v>
      </c>
      <c r="W161" s="526" t="e">
        <f ca="1">+IF(AND(ISNUMBER(OFFSET('Sanitation Data'!$D$6,0,10*ROW('Sanitation Data'!D155))),'Data Summary'!CL161="Yes"),OFFSET('Sanitation Data'!$D$6,0,10*ROW('Sanitation Data'!D155)),NA())</f>
        <v>#N/A</v>
      </c>
      <c r="X161" s="526" t="e">
        <f ca="1">+IF(AND(ISNUMBER(OFFSET('Sanitation Data'!$D$10,0,10*ROW('Sanitation Data'!D155))),'Data Summary'!CM161="Yes"),OFFSET('Sanitation Data'!$D$10,0,10*ROW('Sanitation Data'!D155)),NA())</f>
        <v>#N/A</v>
      </c>
      <c r="Y161" s="526" t="e">
        <f ca="1">+IF(AND(ISNUMBER(OFFSET('Sanitation Data'!$D$11,0,10*ROW('Sanitation Data'!D155))),'Data Summary'!CN161="Yes"),OFFSET('Sanitation Data'!$D$11,0,10*ROW('Sanitation Data'!D155)),NA())</f>
        <v>#N/A</v>
      </c>
      <c r="Z161" s="526" t="e">
        <f ca="1">+IF(AND(ISNUMBER(OFFSET('Sanitation Data'!$D$12,0,10*ROW('Sanitation Data'!D155))),'Data Summary'!CO161="Yes"),OFFSET('Sanitation Data'!$D$12,0,10*ROW('Sanitation Data'!D155)),NA())</f>
        <v>#N/A</v>
      </c>
      <c r="AA161" s="526" t="e">
        <f ca="1">+IF(AND(ISNUMBER(OFFSET('Sanitation Data'!$E$4,0,10*ROW('Sanitation Data'!E155))),'Data Summary'!CP161="Yes"),100-OFFSET('Sanitation Data'!$E$4,0,10*ROW('Sanitation Data'!E155)),NA())</f>
        <v>#N/A</v>
      </c>
      <c r="AB161" s="526" t="e">
        <f ca="1">+IF(AND(ISNUMBER(OFFSET('Sanitation Data'!$E$6,0,10*ROW('Sanitation Data'!E155))),'Data Summary'!CQ161="Yes"),OFFSET('Sanitation Data'!$E$6,0,10*ROW('Sanitation Data'!E155)),NA())</f>
        <v>#N/A</v>
      </c>
      <c r="AC161" s="526" t="e">
        <f ca="1">+IF(AND(ISNUMBER(OFFSET('Sanitation Data'!$E$10,0,10*ROW('Sanitation Data'!E155))),'Data Summary'!CR161="Yes"),OFFSET('Sanitation Data'!$E$10,0,10*ROW('Sanitation Data'!E155)),NA())</f>
        <v>#N/A</v>
      </c>
      <c r="AD161" s="526" t="e">
        <f ca="1">+IF(AND(ISNUMBER(OFFSET('Sanitation Data'!$E$11,0,10*ROW('Sanitation Data'!E155))),'Data Summary'!CS161="Yes"),OFFSET('Sanitation Data'!$E$11,0,10*ROW('Sanitation Data'!E155)),NA())</f>
        <v>#N/A</v>
      </c>
      <c r="AE161" s="526" t="e">
        <f ca="1">+IF(AND(ISNUMBER(OFFSET('Sanitation Data'!$E$12,0,10*ROW('Sanitation Data'!E155))),'Data Summary'!CT161="Yes"),OFFSET('Sanitation Data'!$E$12,0,10*ROW('Sanitation Data'!E155)),NA())</f>
        <v>#N/A</v>
      </c>
      <c r="AF161" s="526" t="e">
        <f ca="1">+IF(AND(ISNUMBER(OFFSET('Sanitation Data'!$F$4,0,10*ROW('Sanitation Data'!F155))),'Data Summary'!CU161="Yes"),100-OFFSET('Sanitation Data'!$F$4,0,10*ROW('Sanitation Data'!F155)),NA())</f>
        <v>#N/A</v>
      </c>
      <c r="AG161" s="526" t="e">
        <f ca="1">+IF(AND(ISNUMBER(OFFSET('Sanitation Data'!$F$6,0,10*ROW('Sanitation Data'!F155))),'Data Summary'!CV161="Yes"),OFFSET('Sanitation Data'!$F$6,0,10*ROW('Sanitation Data'!F155)),NA())</f>
        <v>#N/A</v>
      </c>
      <c r="AH161" s="526" t="e">
        <f ca="1">+IF(AND(ISNUMBER(OFFSET('Sanitation Data'!$F$10,0,10*ROW('Sanitation Data'!F155))),'Data Summary'!CW161="Yes"),OFFSET('Sanitation Data'!$F$10,0,10*ROW('Sanitation Data'!F155)),NA())</f>
        <v>#N/A</v>
      </c>
      <c r="AI161" s="526" t="e">
        <f ca="1">+IF(AND(ISNUMBER(OFFSET('Sanitation Data'!$F$11,0,10*ROW('Sanitation Data'!F155))),'Data Summary'!CX161="Yes"),OFFSET('Sanitation Data'!$F$11,0,10*ROW('Sanitation Data'!F155)),NA())</f>
        <v>#N/A</v>
      </c>
      <c r="AJ161" s="526" t="e">
        <f ca="1">+IF(AND(ISNUMBER(OFFSET('Sanitation Data'!$F$12,0,10*ROW('Sanitation Data'!F155))),'Data Summary'!CY161="Yes"),OFFSET('Sanitation Data'!$F$12,0,10*ROW('Sanitation Data'!F155)),NA())</f>
        <v>#N/A</v>
      </c>
      <c r="AK161" s="526" t="e">
        <f ca="1">+IF(AND(ISNUMBER(OFFSET('Sanitation Data'!$G$4,0,10*ROW('Sanitation Data'!G155))),'Data Summary'!CZ161="Yes"),100-OFFSET('Sanitation Data'!$G$4,0,10*ROW('Sanitation Data'!G155)),NA())</f>
        <v>#N/A</v>
      </c>
      <c r="AL161" s="526" t="e">
        <f ca="1">+IF(AND(ISNUMBER(OFFSET('Sanitation Data'!$G$6,0,10*ROW('Sanitation Data'!G155))),'Data Summary'!DA161="Yes"),OFFSET('Sanitation Data'!$G$6,0,10*ROW('Sanitation Data'!G155)),NA())</f>
        <v>#N/A</v>
      </c>
      <c r="AM161" s="526" t="e">
        <f ca="1">+IF(AND(ISNUMBER(OFFSET('Sanitation Data'!$G$10,0,10*ROW('Sanitation Data'!G155))),'Data Summary'!DB161="Yes"),OFFSET('Sanitation Data'!$G$10,0,10*ROW('Sanitation Data'!G155)),NA())</f>
        <v>#N/A</v>
      </c>
      <c r="AN161" s="526" t="e">
        <f ca="1">+IF(AND(ISNUMBER(OFFSET('Sanitation Data'!$G$11,0,10*ROW('Sanitation Data'!G155))),'Data Summary'!DC161="Yes"),OFFSET('Sanitation Data'!$G$11,0,10*ROW('Sanitation Data'!G155)),NA())</f>
        <v>#N/A</v>
      </c>
      <c r="AO161" s="526" t="e">
        <f ca="1">+IF(AND(ISNUMBER(OFFSET('Sanitation Data'!$G$12,0,10*ROW('Sanitation Data'!G155))),'Data Summary'!DD161="Yes"),OFFSET('Sanitation Data'!$G$12,0,10*ROW('Sanitation Data'!G155)),NA())</f>
        <v>#N/A</v>
      </c>
      <c r="AP161" s="526" t="e">
        <f ca="1">+IF(AND(ISNUMBER(OFFSET('Sanitation Data'!$H$4,0,10*ROW('Sanitation Data'!H155))),'Data Summary'!DE161="Yes"),100-OFFSET('Sanitation Data'!$H$4,0,10*ROW('Sanitation Data'!H155)),NA())</f>
        <v>#N/A</v>
      </c>
      <c r="AQ161" s="526" t="e">
        <f ca="1">+IF(AND(ISNUMBER(OFFSET('Sanitation Data'!$H$6,0,10*ROW('Sanitation Data'!H155))),'Data Summary'!DF161="Yes"),OFFSET('Sanitation Data'!$H$6,0,10*ROW('Sanitation Data'!H155)),NA())</f>
        <v>#N/A</v>
      </c>
      <c r="AR161" s="526" t="e">
        <f ca="1">+IF(AND(ISNUMBER(OFFSET('Sanitation Data'!$H$10,0,10*ROW('Sanitation Data'!H155))),'Data Summary'!DG161="Yes"),OFFSET('Sanitation Data'!$H$10,0,10*ROW('Sanitation Data'!H155)),NA())</f>
        <v>#N/A</v>
      </c>
      <c r="AS161" s="526" t="e">
        <f ca="1">+IF(AND(ISNUMBER(OFFSET('Sanitation Data'!$H$11,0,10*ROW('Sanitation Data'!H155))),'Data Summary'!DH161="Yes"),OFFSET('Sanitation Data'!$H$11,0,10*ROW('Sanitation Data'!H155)),NA())</f>
        <v>#N/A</v>
      </c>
      <c r="AT161" s="526" t="e">
        <f ca="1">+IF(AND(ISNUMBER(OFFSET('Sanitation Data'!$H$12,0,10*ROW('Sanitation Data'!H155))),'Data Summary'!DI161="Yes"),OFFSET('Sanitation Data'!$H$12,0,10*ROW('Sanitation Data'!H155)),NA())</f>
        <v>#N/A</v>
      </c>
      <c r="AU161" s="526" t="e">
        <f ca="1">+IF(AND(ISNUMBER(OFFSET('Sanitation Data'!$I$4,0,10*ROW('Sanitation Data'!I155))),'Data Summary'!DJ161="Yes"),100-OFFSET('Sanitation Data'!$I$4,0,10*ROW('Sanitation Data'!I155)),NA())</f>
        <v>#N/A</v>
      </c>
      <c r="AV161" s="526" t="e">
        <f ca="1">+IF(AND(ISNUMBER(OFFSET('Sanitation Data'!$I$6,0,10*ROW('Sanitation Data'!I155))),'Data Summary'!DK161="Yes"),OFFSET('Sanitation Data'!$I$6,0,10*ROW('Sanitation Data'!I155)),NA())</f>
        <v>#N/A</v>
      </c>
      <c r="AW161" s="526" t="e">
        <f ca="1">+IF(AND(ISNUMBER(OFFSET('Sanitation Data'!$I$10,0,10*ROW('Sanitation Data'!I155))),'Data Summary'!DL161="Yes"),OFFSET('Sanitation Data'!$I$10,0,10*ROW('Sanitation Data'!I155)),NA())</f>
        <v>#N/A</v>
      </c>
      <c r="AX161" s="526" t="e">
        <f ca="1">+IF(AND(ISNUMBER(OFFSET('Sanitation Data'!$I$11,0,10*ROW('Sanitation Data'!I155))),'Data Summary'!DM161="Yes"),OFFSET('Sanitation Data'!$I$11,0,10*ROW('Sanitation Data'!I155)),NA())</f>
        <v>#N/A</v>
      </c>
      <c r="AY161" s="526" t="e">
        <f ca="1">+IF(AND(ISNUMBER(OFFSET('Sanitation Data'!$I$12,0,10*ROW('Sanitation Data'!I155))),'Data Summary'!DN161="Yes"),OFFSET('Sanitation Data'!$I$12,0,10*ROW('Sanitation Data'!I155)),NA())</f>
        <v>#N/A</v>
      </c>
      <c r="AZ161" s="527" t="e">
        <f ca="1">+IF(AND(ISNUMBER(OFFSET('Hygiene Data'!$D$5,0,10*ROW('Hygiene Data'!D155))),'Data Summary'!DO161="Yes"),OFFSET('Hygiene Data'!$D$5,0,10*ROW('Hygiene Data'!D155)),NA())</f>
        <v>#N/A</v>
      </c>
      <c r="BA161" s="527" t="e">
        <f ca="1">+IF(AND(ISNUMBER(OFFSET('Hygiene Data'!$D$7,0,10*ROW('Hygiene Data'!D155))),'Data Summary'!DP161="Yes"),OFFSET('Hygiene Data'!$D$7,0,10*ROW('Hygiene Data'!D155)),NA())</f>
        <v>#N/A</v>
      </c>
      <c r="BB161" s="527" t="e">
        <f ca="1">+IF(AND(ISNUMBER(OFFSET('Hygiene Data'!$D$9,0,10*ROW('Hygiene Data'!D155))),'Data Summary'!DQ161="Yes"),OFFSET('Hygiene Data'!$D$9,0,10*ROW('Hygiene Data'!D155)),NA())</f>
        <v>#N/A</v>
      </c>
      <c r="BC161" s="527" t="e">
        <f ca="1">+IF(AND(ISNUMBER(OFFSET('Hygiene Data'!$E$5,0,10*ROW('Hygiene Data'!E155))),'Data Summary'!DR161="Yes"),OFFSET('Hygiene Data'!$E$5,0,10*ROW('Hygiene Data'!E155)),NA())</f>
        <v>#N/A</v>
      </c>
      <c r="BD161" s="527" t="e">
        <f ca="1">+IF(AND(ISNUMBER(OFFSET('Hygiene Data'!$E$7,0,10*ROW('Hygiene Data'!E155))),'Data Summary'!DS161="Yes"),OFFSET('Hygiene Data'!$E$7,0,10*ROW('Hygiene Data'!E155)),NA())</f>
        <v>#N/A</v>
      </c>
      <c r="BE161" s="527" t="e">
        <f ca="1">+IF(AND(ISNUMBER(OFFSET('Hygiene Data'!$E$9,0,10*ROW('Hygiene Data'!E155))),'Data Summary'!DT161="Yes"),OFFSET('Hygiene Data'!$E$9,0,10*ROW('Hygiene Data'!E155)),NA())</f>
        <v>#N/A</v>
      </c>
      <c r="BF161" s="527" t="e">
        <f ca="1">+IF(AND(ISNUMBER(OFFSET('Hygiene Data'!$F$5,0,10*ROW('Hygiene Data'!F155))),'Data Summary'!DU161="Yes"),OFFSET('Hygiene Data'!$F$5,0,10*ROW('Hygiene Data'!F155)),NA())</f>
        <v>#N/A</v>
      </c>
      <c r="BG161" s="527" t="e">
        <f ca="1">+IF(AND(ISNUMBER(OFFSET('Hygiene Data'!$F$7,0,10*ROW('Hygiene Data'!F155))),'Data Summary'!DV161="Yes"),OFFSET('Hygiene Data'!$F$7,0,10*ROW('Hygiene Data'!F155)),NA())</f>
        <v>#N/A</v>
      </c>
      <c r="BH161" s="527" t="e">
        <f ca="1">+IF(AND(ISNUMBER(OFFSET('Hygiene Data'!$F$9,0,10*ROW('Hygiene Data'!F155))),'Data Summary'!DW161="Yes"),OFFSET('Hygiene Data'!$F$9,0,10*ROW('Hygiene Data'!F155)),NA())</f>
        <v>#N/A</v>
      </c>
      <c r="BI161" s="527" t="e">
        <f ca="1">+IF(AND(ISNUMBER(OFFSET('Hygiene Data'!$G$5,0,10*ROW('Hygiene Data'!G155))),'Data Summary'!DX161="Yes"),OFFSET('Hygiene Data'!$G$5,0,10*ROW('Hygiene Data'!G155)),NA())</f>
        <v>#N/A</v>
      </c>
      <c r="BJ161" s="527" t="e">
        <f ca="1">+IF(AND(ISNUMBER(OFFSET('Hygiene Data'!$G$7,0,10*ROW('Hygiene Data'!G155))),'Data Summary'!DY161="Yes"),OFFSET('Hygiene Data'!$G$7,0,10*ROW('Hygiene Data'!G155)),NA())</f>
        <v>#N/A</v>
      </c>
      <c r="BK161" s="527" t="e">
        <f ca="1">+IF(AND(ISNUMBER(OFFSET('Hygiene Data'!$G$9,0,10*ROW('Hygiene Data'!G155))),'Data Summary'!DZ161="Yes"),OFFSET('Hygiene Data'!$G$9,0,10*ROW('Hygiene Data'!G155)),NA())</f>
        <v>#N/A</v>
      </c>
      <c r="BL161" s="527" t="e">
        <f ca="1">+IF(AND(ISNUMBER(OFFSET('Hygiene Data'!$H$5,0,10*ROW('Hygiene Data'!H155))),'Data Summary'!EA161="Yes"),OFFSET('Hygiene Data'!$H$5,0,10*ROW('Hygiene Data'!H155)),NA())</f>
        <v>#N/A</v>
      </c>
      <c r="BM161" s="527" t="e">
        <f ca="1">+IF(AND(ISNUMBER(OFFSET('Hygiene Data'!$H$7,0,10*ROW('Hygiene Data'!H155))),'Data Summary'!EB161="Yes"),OFFSET('Hygiene Data'!$H$7,0,10*ROW('Hygiene Data'!H155)),NA())</f>
        <v>#N/A</v>
      </c>
      <c r="BN161" s="527" t="e">
        <f ca="1">+IF(AND(ISNUMBER(OFFSET('Hygiene Data'!$H$9,0,10*ROW('Hygiene Data'!H155))),'Data Summary'!EC161="Yes"),OFFSET('Hygiene Data'!$H$9,0,10*ROW('Hygiene Data'!H155)),NA())</f>
        <v>#N/A</v>
      </c>
      <c r="BO161" s="527" t="e">
        <f ca="1">+IF(AND(ISNUMBER(OFFSET('Hygiene Data'!$I$5,0,10*ROW('Hygiene Data'!I155))),'Data Summary'!ED161="Yes"),OFFSET('Hygiene Data'!$I$5,0,10*ROW('Hygiene Data'!I155)),NA())</f>
        <v>#N/A</v>
      </c>
      <c r="BP161" s="527" t="e">
        <f ca="1">+IF(AND(ISNUMBER(OFFSET('Hygiene Data'!$I$7,0,10*ROW('Hygiene Data'!I155))),'Data Summary'!EE161="Yes"),OFFSET('Hygiene Data'!$I$7,0,10*ROW('Hygiene Data'!I155)),NA())</f>
        <v>#N/A</v>
      </c>
      <c r="BQ161" s="527" t="e">
        <f ca="1">+IF(AND(ISNUMBER(OFFSET('Hygiene Data'!$I$9,0,10*ROW('Hygiene Data'!I155))),'Data Summary'!EF161="Yes"),OFFSET('Hygiene Data'!$I$9,0,10*ROW('Hygiene Data'!I155)),NA())</f>
        <v>#N/A</v>
      </c>
    </row>
    <row r="162" spans="1:69" x14ac:dyDescent="0.25">
      <c r="A162" s="523" t="e">
        <f ca="1">+RIGHT('Data Summary'!A162,LEN('Data Summary'!A162)-9)</f>
        <v>#VALUE!</v>
      </c>
      <c r="B162" s="497" t="str">
        <f ca="1">+IF(ISTEXT('Data Summary'!B162),'Data Summary'!B162,"")</f>
        <v/>
      </c>
      <c r="C162" s="524" t="e">
        <f ca="1">+VALUE('Data Summary'!C162)</f>
        <v>#VALUE!</v>
      </c>
      <c r="D162" s="525" t="e">
        <f ca="1">+IF(AND(ISNUMBER(OFFSET('Water Data'!$D$4,0,10*ROW('Water Data'!D156))),'Data Summary'!BS162="Yes"),100-OFFSET('Water Data'!$D$4,0,10*ROW('Water Data'!D156)),NA())</f>
        <v>#N/A</v>
      </c>
      <c r="E162" s="525" t="e">
        <f ca="1">+IF(AND(ISNUMBER(OFFSET('Water Data'!$D$6,0,10*ROW('Water Data'!D156))),'Data Summary'!BT162="Yes"),OFFSET('Water Data'!$D$6,0,10*ROW('Water Data'!D156)),NA())</f>
        <v>#N/A</v>
      </c>
      <c r="F162" s="525" t="e">
        <f ca="1">+IF(AND(ISNUMBER(OFFSET('Water Data'!$D$9,0,10*ROW('Water Data'!D156))),'Data Summary'!BU162="Yes"),OFFSET('Water Data'!$D$9,0,10*ROW('Water Data'!D156)),NA())</f>
        <v>#N/A</v>
      </c>
      <c r="G162" s="525" t="e">
        <f ca="1">+IF(AND(ISNUMBER(OFFSET('Water Data'!$E$4,0,10*ROW('Water Data'!E156))),'Data Summary'!BV162="Yes"),100-OFFSET('Water Data'!$E$4,0,10*ROW('Water Data'!E156)),NA())</f>
        <v>#N/A</v>
      </c>
      <c r="H162" s="525" t="e">
        <f ca="1">+IF(AND(ISNUMBER(OFFSET('Water Data'!$E$6,0,10*ROW('Water Data'!E156))),'Data Summary'!BW162="Yes"),OFFSET('Water Data'!$E$6,0,10*ROW('Water Data'!E156)),NA())</f>
        <v>#N/A</v>
      </c>
      <c r="I162" s="525" t="e">
        <f ca="1">+IF(AND(ISNUMBER(OFFSET('Water Data'!$E$9,0,10*ROW('Water Data'!E156))),'Data Summary'!BX162="Yes"),OFFSET('Water Data'!$E$9,0,10*ROW('Water Data'!E156)),NA())</f>
        <v>#N/A</v>
      </c>
      <c r="J162" s="525" t="e">
        <f ca="1">+IF(AND(ISNUMBER(OFFSET('Water Data'!$F$4,0,10*ROW('Water Data'!F156))),'Data Summary'!BY162="Yes"),100-OFFSET('Water Data'!$F$4,0,10*ROW('Water Data'!F156)),NA())</f>
        <v>#N/A</v>
      </c>
      <c r="K162" s="525" t="e">
        <f ca="1">+IF(AND(ISNUMBER(OFFSET('Water Data'!$F$6,0,10*ROW('Water Data'!F156))),'Data Summary'!BZ162="Yes"),OFFSET('Water Data'!$F$6,0,10*ROW('Water Data'!F156)),NA())</f>
        <v>#N/A</v>
      </c>
      <c r="L162" s="525" t="e">
        <f ca="1">+IF(AND(ISNUMBER(OFFSET('Water Data'!$F$9,0,10*ROW('Water Data'!F156))),'Data Summary'!CA162="Yes"),OFFSET('Water Data'!$F$9,0,10*ROW('Water Data'!F156)),NA())</f>
        <v>#N/A</v>
      </c>
      <c r="M162" s="525" t="e">
        <f ca="1">+IF(AND(ISNUMBER(OFFSET('Water Data'!$G$4,0,10*ROW('Water Data'!G156))),'Data Summary'!CB162="Yes"),100-OFFSET('Water Data'!$G$4,0,10*ROW('Water Data'!G156)),NA())</f>
        <v>#N/A</v>
      </c>
      <c r="N162" s="525" t="e">
        <f ca="1">+IF(AND(ISNUMBER(OFFSET('Water Data'!$G$6,0,10*ROW('Water Data'!G156))),'Data Summary'!CC162="Yes"),OFFSET('Water Data'!$G$6,0,10*ROW('Water Data'!G156)),NA())</f>
        <v>#N/A</v>
      </c>
      <c r="O162" s="525" t="e">
        <f ca="1">+IF(AND(ISNUMBER(OFFSET('Water Data'!$G$9,0,10*ROW('Water Data'!G156))),'Data Summary'!CD162="Yes"),OFFSET('Water Data'!$G$9,0,10*ROW('Water Data'!G156)),NA())</f>
        <v>#N/A</v>
      </c>
      <c r="P162" s="525" t="e">
        <f ca="1">+IF(AND(ISNUMBER(OFFSET('Water Data'!$H$4,0,10*ROW('Water Data'!H156))),'Data Summary'!CE162="Yes"),100-OFFSET('Water Data'!$H$4,0,10*ROW('Water Data'!H156)),NA())</f>
        <v>#N/A</v>
      </c>
      <c r="Q162" s="525" t="e">
        <f ca="1">+IF(AND(ISNUMBER(OFFSET('Water Data'!$H$6,0,10*ROW('Water Data'!H156))),'Data Summary'!CF162="Yes"),OFFSET('Water Data'!$H$6,0,10*ROW('Water Data'!H156)),NA())</f>
        <v>#N/A</v>
      </c>
      <c r="R162" s="525" t="e">
        <f ca="1">+IF(AND(ISNUMBER(OFFSET('Water Data'!$H$9,0,10*ROW('Water Data'!H156))),'Data Summary'!CG162="Yes"),OFFSET('Water Data'!$H$9,0,10*ROW('Water Data'!H156)),NA())</f>
        <v>#N/A</v>
      </c>
      <c r="S162" s="525" t="e">
        <f ca="1">+IF(AND(ISNUMBER(OFFSET('Water Data'!$I$4,0,10*ROW('Water Data'!I156))),'Data Summary'!CH162="Yes"),100-OFFSET('Water Data'!$I$4,0,10*ROW('Water Data'!I156)),NA())</f>
        <v>#N/A</v>
      </c>
      <c r="T162" s="525" t="e">
        <f ca="1">+IF(AND(ISNUMBER(OFFSET('Water Data'!$I$6,0,10*ROW('Water Data'!I156))),'Data Summary'!CI162="Yes"),OFFSET('Water Data'!$I$6,0,10*ROW('Water Data'!I156)),NA())</f>
        <v>#N/A</v>
      </c>
      <c r="U162" s="525" t="e">
        <f ca="1">+IF(AND(ISNUMBER(OFFSET('Water Data'!$I$9,0,10*ROW('Water Data'!I156))),'Data Summary'!CJ162="Yes"),OFFSET('Water Data'!$I$9,0,10*ROW('Water Data'!I156)),NA())</f>
        <v>#N/A</v>
      </c>
      <c r="V162" s="526" t="e">
        <f ca="1">+IF(AND(ISNUMBER(OFFSET('Sanitation Data'!$D$4,0,10*ROW('Sanitation Data'!D156))),'Data Summary'!CK162="Yes"),100-OFFSET('Sanitation Data'!$D$4,0,10*ROW('Sanitation Data'!D156)),NA())</f>
        <v>#N/A</v>
      </c>
      <c r="W162" s="526" t="e">
        <f ca="1">+IF(AND(ISNUMBER(OFFSET('Sanitation Data'!$D$6,0,10*ROW('Sanitation Data'!D156))),'Data Summary'!CL162="Yes"),OFFSET('Sanitation Data'!$D$6,0,10*ROW('Sanitation Data'!D156)),NA())</f>
        <v>#N/A</v>
      </c>
      <c r="X162" s="526" t="e">
        <f ca="1">+IF(AND(ISNUMBER(OFFSET('Sanitation Data'!$D$10,0,10*ROW('Sanitation Data'!D156))),'Data Summary'!CM162="Yes"),OFFSET('Sanitation Data'!$D$10,0,10*ROW('Sanitation Data'!D156)),NA())</f>
        <v>#N/A</v>
      </c>
      <c r="Y162" s="526" t="e">
        <f ca="1">+IF(AND(ISNUMBER(OFFSET('Sanitation Data'!$D$11,0,10*ROW('Sanitation Data'!D156))),'Data Summary'!CN162="Yes"),OFFSET('Sanitation Data'!$D$11,0,10*ROW('Sanitation Data'!D156)),NA())</f>
        <v>#N/A</v>
      </c>
      <c r="Z162" s="526" t="e">
        <f ca="1">+IF(AND(ISNUMBER(OFFSET('Sanitation Data'!$D$12,0,10*ROW('Sanitation Data'!D156))),'Data Summary'!CO162="Yes"),OFFSET('Sanitation Data'!$D$12,0,10*ROW('Sanitation Data'!D156)),NA())</f>
        <v>#N/A</v>
      </c>
      <c r="AA162" s="526" t="e">
        <f ca="1">+IF(AND(ISNUMBER(OFFSET('Sanitation Data'!$E$4,0,10*ROW('Sanitation Data'!E156))),'Data Summary'!CP162="Yes"),100-OFFSET('Sanitation Data'!$E$4,0,10*ROW('Sanitation Data'!E156)),NA())</f>
        <v>#N/A</v>
      </c>
      <c r="AB162" s="526" t="e">
        <f ca="1">+IF(AND(ISNUMBER(OFFSET('Sanitation Data'!$E$6,0,10*ROW('Sanitation Data'!E156))),'Data Summary'!CQ162="Yes"),OFFSET('Sanitation Data'!$E$6,0,10*ROW('Sanitation Data'!E156)),NA())</f>
        <v>#N/A</v>
      </c>
      <c r="AC162" s="526" t="e">
        <f ca="1">+IF(AND(ISNUMBER(OFFSET('Sanitation Data'!$E$10,0,10*ROW('Sanitation Data'!E156))),'Data Summary'!CR162="Yes"),OFFSET('Sanitation Data'!$E$10,0,10*ROW('Sanitation Data'!E156)),NA())</f>
        <v>#N/A</v>
      </c>
      <c r="AD162" s="526" t="e">
        <f ca="1">+IF(AND(ISNUMBER(OFFSET('Sanitation Data'!$E$11,0,10*ROW('Sanitation Data'!E156))),'Data Summary'!CS162="Yes"),OFFSET('Sanitation Data'!$E$11,0,10*ROW('Sanitation Data'!E156)),NA())</f>
        <v>#N/A</v>
      </c>
      <c r="AE162" s="526" t="e">
        <f ca="1">+IF(AND(ISNUMBER(OFFSET('Sanitation Data'!$E$12,0,10*ROW('Sanitation Data'!E156))),'Data Summary'!CT162="Yes"),OFFSET('Sanitation Data'!$E$12,0,10*ROW('Sanitation Data'!E156)),NA())</f>
        <v>#N/A</v>
      </c>
      <c r="AF162" s="526" t="e">
        <f ca="1">+IF(AND(ISNUMBER(OFFSET('Sanitation Data'!$F$4,0,10*ROW('Sanitation Data'!F156))),'Data Summary'!CU162="Yes"),100-OFFSET('Sanitation Data'!$F$4,0,10*ROW('Sanitation Data'!F156)),NA())</f>
        <v>#N/A</v>
      </c>
      <c r="AG162" s="526" t="e">
        <f ca="1">+IF(AND(ISNUMBER(OFFSET('Sanitation Data'!$F$6,0,10*ROW('Sanitation Data'!F156))),'Data Summary'!CV162="Yes"),OFFSET('Sanitation Data'!$F$6,0,10*ROW('Sanitation Data'!F156)),NA())</f>
        <v>#N/A</v>
      </c>
      <c r="AH162" s="526" t="e">
        <f ca="1">+IF(AND(ISNUMBER(OFFSET('Sanitation Data'!$F$10,0,10*ROW('Sanitation Data'!F156))),'Data Summary'!CW162="Yes"),OFFSET('Sanitation Data'!$F$10,0,10*ROW('Sanitation Data'!F156)),NA())</f>
        <v>#N/A</v>
      </c>
      <c r="AI162" s="526" t="e">
        <f ca="1">+IF(AND(ISNUMBER(OFFSET('Sanitation Data'!$F$11,0,10*ROW('Sanitation Data'!F156))),'Data Summary'!CX162="Yes"),OFFSET('Sanitation Data'!$F$11,0,10*ROW('Sanitation Data'!F156)),NA())</f>
        <v>#N/A</v>
      </c>
      <c r="AJ162" s="526" t="e">
        <f ca="1">+IF(AND(ISNUMBER(OFFSET('Sanitation Data'!$F$12,0,10*ROW('Sanitation Data'!F156))),'Data Summary'!CY162="Yes"),OFFSET('Sanitation Data'!$F$12,0,10*ROW('Sanitation Data'!F156)),NA())</f>
        <v>#N/A</v>
      </c>
      <c r="AK162" s="526" t="e">
        <f ca="1">+IF(AND(ISNUMBER(OFFSET('Sanitation Data'!$G$4,0,10*ROW('Sanitation Data'!G156))),'Data Summary'!CZ162="Yes"),100-OFFSET('Sanitation Data'!$G$4,0,10*ROW('Sanitation Data'!G156)),NA())</f>
        <v>#N/A</v>
      </c>
      <c r="AL162" s="526" t="e">
        <f ca="1">+IF(AND(ISNUMBER(OFFSET('Sanitation Data'!$G$6,0,10*ROW('Sanitation Data'!G156))),'Data Summary'!DA162="Yes"),OFFSET('Sanitation Data'!$G$6,0,10*ROW('Sanitation Data'!G156)),NA())</f>
        <v>#N/A</v>
      </c>
      <c r="AM162" s="526" t="e">
        <f ca="1">+IF(AND(ISNUMBER(OFFSET('Sanitation Data'!$G$10,0,10*ROW('Sanitation Data'!G156))),'Data Summary'!DB162="Yes"),OFFSET('Sanitation Data'!$G$10,0,10*ROW('Sanitation Data'!G156)),NA())</f>
        <v>#N/A</v>
      </c>
      <c r="AN162" s="526" t="e">
        <f ca="1">+IF(AND(ISNUMBER(OFFSET('Sanitation Data'!$G$11,0,10*ROW('Sanitation Data'!G156))),'Data Summary'!DC162="Yes"),OFFSET('Sanitation Data'!$G$11,0,10*ROW('Sanitation Data'!G156)),NA())</f>
        <v>#N/A</v>
      </c>
      <c r="AO162" s="526" t="e">
        <f ca="1">+IF(AND(ISNUMBER(OFFSET('Sanitation Data'!$G$12,0,10*ROW('Sanitation Data'!G156))),'Data Summary'!DD162="Yes"),OFFSET('Sanitation Data'!$G$12,0,10*ROW('Sanitation Data'!G156)),NA())</f>
        <v>#N/A</v>
      </c>
      <c r="AP162" s="526" t="e">
        <f ca="1">+IF(AND(ISNUMBER(OFFSET('Sanitation Data'!$H$4,0,10*ROW('Sanitation Data'!H156))),'Data Summary'!DE162="Yes"),100-OFFSET('Sanitation Data'!$H$4,0,10*ROW('Sanitation Data'!H156)),NA())</f>
        <v>#N/A</v>
      </c>
      <c r="AQ162" s="526" t="e">
        <f ca="1">+IF(AND(ISNUMBER(OFFSET('Sanitation Data'!$H$6,0,10*ROW('Sanitation Data'!H156))),'Data Summary'!DF162="Yes"),OFFSET('Sanitation Data'!$H$6,0,10*ROW('Sanitation Data'!H156)),NA())</f>
        <v>#N/A</v>
      </c>
      <c r="AR162" s="526" t="e">
        <f ca="1">+IF(AND(ISNUMBER(OFFSET('Sanitation Data'!$H$10,0,10*ROW('Sanitation Data'!H156))),'Data Summary'!DG162="Yes"),OFFSET('Sanitation Data'!$H$10,0,10*ROW('Sanitation Data'!H156)),NA())</f>
        <v>#N/A</v>
      </c>
      <c r="AS162" s="526" t="e">
        <f ca="1">+IF(AND(ISNUMBER(OFFSET('Sanitation Data'!$H$11,0,10*ROW('Sanitation Data'!H156))),'Data Summary'!DH162="Yes"),OFFSET('Sanitation Data'!$H$11,0,10*ROW('Sanitation Data'!H156)),NA())</f>
        <v>#N/A</v>
      </c>
      <c r="AT162" s="526" t="e">
        <f ca="1">+IF(AND(ISNUMBER(OFFSET('Sanitation Data'!$H$12,0,10*ROW('Sanitation Data'!H156))),'Data Summary'!DI162="Yes"),OFFSET('Sanitation Data'!$H$12,0,10*ROW('Sanitation Data'!H156)),NA())</f>
        <v>#N/A</v>
      </c>
      <c r="AU162" s="526" t="e">
        <f ca="1">+IF(AND(ISNUMBER(OFFSET('Sanitation Data'!$I$4,0,10*ROW('Sanitation Data'!I156))),'Data Summary'!DJ162="Yes"),100-OFFSET('Sanitation Data'!$I$4,0,10*ROW('Sanitation Data'!I156)),NA())</f>
        <v>#N/A</v>
      </c>
      <c r="AV162" s="526" t="e">
        <f ca="1">+IF(AND(ISNUMBER(OFFSET('Sanitation Data'!$I$6,0,10*ROW('Sanitation Data'!I156))),'Data Summary'!DK162="Yes"),OFFSET('Sanitation Data'!$I$6,0,10*ROW('Sanitation Data'!I156)),NA())</f>
        <v>#N/A</v>
      </c>
      <c r="AW162" s="526" t="e">
        <f ca="1">+IF(AND(ISNUMBER(OFFSET('Sanitation Data'!$I$10,0,10*ROW('Sanitation Data'!I156))),'Data Summary'!DL162="Yes"),OFFSET('Sanitation Data'!$I$10,0,10*ROW('Sanitation Data'!I156)),NA())</f>
        <v>#N/A</v>
      </c>
      <c r="AX162" s="526" t="e">
        <f ca="1">+IF(AND(ISNUMBER(OFFSET('Sanitation Data'!$I$11,0,10*ROW('Sanitation Data'!I156))),'Data Summary'!DM162="Yes"),OFFSET('Sanitation Data'!$I$11,0,10*ROW('Sanitation Data'!I156)),NA())</f>
        <v>#N/A</v>
      </c>
      <c r="AY162" s="526" t="e">
        <f ca="1">+IF(AND(ISNUMBER(OFFSET('Sanitation Data'!$I$12,0,10*ROW('Sanitation Data'!I156))),'Data Summary'!DN162="Yes"),OFFSET('Sanitation Data'!$I$12,0,10*ROW('Sanitation Data'!I156)),NA())</f>
        <v>#N/A</v>
      </c>
      <c r="AZ162" s="527" t="e">
        <f ca="1">+IF(AND(ISNUMBER(OFFSET('Hygiene Data'!$D$5,0,10*ROW('Hygiene Data'!D156))),'Data Summary'!DO162="Yes"),OFFSET('Hygiene Data'!$D$5,0,10*ROW('Hygiene Data'!D156)),NA())</f>
        <v>#N/A</v>
      </c>
      <c r="BA162" s="527" t="e">
        <f ca="1">+IF(AND(ISNUMBER(OFFSET('Hygiene Data'!$D$7,0,10*ROW('Hygiene Data'!D156))),'Data Summary'!DP162="Yes"),OFFSET('Hygiene Data'!$D$7,0,10*ROW('Hygiene Data'!D156)),NA())</f>
        <v>#N/A</v>
      </c>
      <c r="BB162" s="527" t="e">
        <f ca="1">+IF(AND(ISNUMBER(OFFSET('Hygiene Data'!$D$9,0,10*ROW('Hygiene Data'!D156))),'Data Summary'!DQ162="Yes"),OFFSET('Hygiene Data'!$D$9,0,10*ROW('Hygiene Data'!D156)),NA())</f>
        <v>#N/A</v>
      </c>
      <c r="BC162" s="527" t="e">
        <f ca="1">+IF(AND(ISNUMBER(OFFSET('Hygiene Data'!$E$5,0,10*ROW('Hygiene Data'!E156))),'Data Summary'!DR162="Yes"),OFFSET('Hygiene Data'!$E$5,0,10*ROW('Hygiene Data'!E156)),NA())</f>
        <v>#N/A</v>
      </c>
      <c r="BD162" s="527" t="e">
        <f ca="1">+IF(AND(ISNUMBER(OFFSET('Hygiene Data'!$E$7,0,10*ROW('Hygiene Data'!E156))),'Data Summary'!DS162="Yes"),OFFSET('Hygiene Data'!$E$7,0,10*ROW('Hygiene Data'!E156)),NA())</f>
        <v>#N/A</v>
      </c>
      <c r="BE162" s="527" t="e">
        <f ca="1">+IF(AND(ISNUMBER(OFFSET('Hygiene Data'!$E$9,0,10*ROW('Hygiene Data'!E156))),'Data Summary'!DT162="Yes"),OFFSET('Hygiene Data'!$E$9,0,10*ROW('Hygiene Data'!E156)),NA())</f>
        <v>#N/A</v>
      </c>
      <c r="BF162" s="527" t="e">
        <f ca="1">+IF(AND(ISNUMBER(OFFSET('Hygiene Data'!$F$5,0,10*ROW('Hygiene Data'!F156))),'Data Summary'!DU162="Yes"),OFFSET('Hygiene Data'!$F$5,0,10*ROW('Hygiene Data'!F156)),NA())</f>
        <v>#N/A</v>
      </c>
      <c r="BG162" s="527" t="e">
        <f ca="1">+IF(AND(ISNUMBER(OFFSET('Hygiene Data'!$F$7,0,10*ROW('Hygiene Data'!F156))),'Data Summary'!DV162="Yes"),OFFSET('Hygiene Data'!$F$7,0,10*ROW('Hygiene Data'!F156)),NA())</f>
        <v>#N/A</v>
      </c>
      <c r="BH162" s="527" t="e">
        <f ca="1">+IF(AND(ISNUMBER(OFFSET('Hygiene Data'!$F$9,0,10*ROW('Hygiene Data'!F156))),'Data Summary'!DW162="Yes"),OFFSET('Hygiene Data'!$F$9,0,10*ROW('Hygiene Data'!F156)),NA())</f>
        <v>#N/A</v>
      </c>
      <c r="BI162" s="527" t="e">
        <f ca="1">+IF(AND(ISNUMBER(OFFSET('Hygiene Data'!$G$5,0,10*ROW('Hygiene Data'!G156))),'Data Summary'!DX162="Yes"),OFFSET('Hygiene Data'!$G$5,0,10*ROW('Hygiene Data'!G156)),NA())</f>
        <v>#N/A</v>
      </c>
      <c r="BJ162" s="527" t="e">
        <f ca="1">+IF(AND(ISNUMBER(OFFSET('Hygiene Data'!$G$7,0,10*ROW('Hygiene Data'!G156))),'Data Summary'!DY162="Yes"),OFFSET('Hygiene Data'!$G$7,0,10*ROW('Hygiene Data'!G156)),NA())</f>
        <v>#N/A</v>
      </c>
      <c r="BK162" s="527" t="e">
        <f ca="1">+IF(AND(ISNUMBER(OFFSET('Hygiene Data'!$G$9,0,10*ROW('Hygiene Data'!G156))),'Data Summary'!DZ162="Yes"),OFFSET('Hygiene Data'!$G$9,0,10*ROW('Hygiene Data'!G156)),NA())</f>
        <v>#N/A</v>
      </c>
      <c r="BL162" s="527" t="e">
        <f ca="1">+IF(AND(ISNUMBER(OFFSET('Hygiene Data'!$H$5,0,10*ROW('Hygiene Data'!H156))),'Data Summary'!EA162="Yes"),OFFSET('Hygiene Data'!$H$5,0,10*ROW('Hygiene Data'!H156)),NA())</f>
        <v>#N/A</v>
      </c>
      <c r="BM162" s="527" t="e">
        <f ca="1">+IF(AND(ISNUMBER(OFFSET('Hygiene Data'!$H$7,0,10*ROW('Hygiene Data'!H156))),'Data Summary'!EB162="Yes"),OFFSET('Hygiene Data'!$H$7,0,10*ROW('Hygiene Data'!H156)),NA())</f>
        <v>#N/A</v>
      </c>
      <c r="BN162" s="527" t="e">
        <f ca="1">+IF(AND(ISNUMBER(OFFSET('Hygiene Data'!$H$9,0,10*ROW('Hygiene Data'!H156))),'Data Summary'!EC162="Yes"),OFFSET('Hygiene Data'!$H$9,0,10*ROW('Hygiene Data'!H156)),NA())</f>
        <v>#N/A</v>
      </c>
      <c r="BO162" s="527" t="e">
        <f ca="1">+IF(AND(ISNUMBER(OFFSET('Hygiene Data'!$I$5,0,10*ROW('Hygiene Data'!I156))),'Data Summary'!ED162="Yes"),OFFSET('Hygiene Data'!$I$5,0,10*ROW('Hygiene Data'!I156)),NA())</f>
        <v>#N/A</v>
      </c>
      <c r="BP162" s="527" t="e">
        <f ca="1">+IF(AND(ISNUMBER(OFFSET('Hygiene Data'!$I$7,0,10*ROW('Hygiene Data'!I156))),'Data Summary'!EE162="Yes"),OFFSET('Hygiene Data'!$I$7,0,10*ROW('Hygiene Data'!I156)),NA())</f>
        <v>#N/A</v>
      </c>
      <c r="BQ162" s="527" t="e">
        <f ca="1">+IF(AND(ISNUMBER(OFFSET('Hygiene Data'!$I$9,0,10*ROW('Hygiene Data'!I156))),'Data Summary'!EF162="Yes"),OFFSET('Hygiene Data'!$I$9,0,10*ROW('Hygiene Data'!I156)),NA())</f>
        <v>#N/A</v>
      </c>
    </row>
    <row r="163" spans="1:69" x14ac:dyDescent="0.25">
      <c r="A163" s="523" t="e">
        <f ca="1">+RIGHT('Data Summary'!A163,LEN('Data Summary'!A163)-9)</f>
        <v>#VALUE!</v>
      </c>
      <c r="B163" s="497" t="str">
        <f ca="1">+IF(ISTEXT('Data Summary'!B163),'Data Summary'!B163,"")</f>
        <v/>
      </c>
      <c r="C163" s="524" t="e">
        <f ca="1">+VALUE('Data Summary'!C163)</f>
        <v>#VALUE!</v>
      </c>
      <c r="D163" s="525" t="e">
        <f ca="1">+IF(AND(ISNUMBER(OFFSET('Water Data'!$D$4,0,10*ROW('Water Data'!D157))),'Data Summary'!BS163="Yes"),100-OFFSET('Water Data'!$D$4,0,10*ROW('Water Data'!D157)),NA())</f>
        <v>#N/A</v>
      </c>
      <c r="E163" s="525" t="e">
        <f ca="1">+IF(AND(ISNUMBER(OFFSET('Water Data'!$D$6,0,10*ROW('Water Data'!D157))),'Data Summary'!BT163="Yes"),OFFSET('Water Data'!$D$6,0,10*ROW('Water Data'!D157)),NA())</f>
        <v>#N/A</v>
      </c>
      <c r="F163" s="525" t="e">
        <f ca="1">+IF(AND(ISNUMBER(OFFSET('Water Data'!$D$9,0,10*ROW('Water Data'!D157))),'Data Summary'!BU163="Yes"),OFFSET('Water Data'!$D$9,0,10*ROW('Water Data'!D157)),NA())</f>
        <v>#N/A</v>
      </c>
      <c r="G163" s="525" t="e">
        <f ca="1">+IF(AND(ISNUMBER(OFFSET('Water Data'!$E$4,0,10*ROW('Water Data'!E157))),'Data Summary'!BV163="Yes"),100-OFFSET('Water Data'!$E$4,0,10*ROW('Water Data'!E157)),NA())</f>
        <v>#N/A</v>
      </c>
      <c r="H163" s="525" t="e">
        <f ca="1">+IF(AND(ISNUMBER(OFFSET('Water Data'!$E$6,0,10*ROW('Water Data'!E157))),'Data Summary'!BW163="Yes"),OFFSET('Water Data'!$E$6,0,10*ROW('Water Data'!E157)),NA())</f>
        <v>#N/A</v>
      </c>
      <c r="I163" s="525" t="e">
        <f ca="1">+IF(AND(ISNUMBER(OFFSET('Water Data'!$E$9,0,10*ROW('Water Data'!E157))),'Data Summary'!BX163="Yes"),OFFSET('Water Data'!$E$9,0,10*ROW('Water Data'!E157)),NA())</f>
        <v>#N/A</v>
      </c>
      <c r="J163" s="525" t="e">
        <f ca="1">+IF(AND(ISNUMBER(OFFSET('Water Data'!$F$4,0,10*ROW('Water Data'!F157))),'Data Summary'!BY163="Yes"),100-OFFSET('Water Data'!$F$4,0,10*ROW('Water Data'!F157)),NA())</f>
        <v>#N/A</v>
      </c>
      <c r="K163" s="525" t="e">
        <f ca="1">+IF(AND(ISNUMBER(OFFSET('Water Data'!$F$6,0,10*ROW('Water Data'!F157))),'Data Summary'!BZ163="Yes"),OFFSET('Water Data'!$F$6,0,10*ROW('Water Data'!F157)),NA())</f>
        <v>#N/A</v>
      </c>
      <c r="L163" s="525" t="e">
        <f ca="1">+IF(AND(ISNUMBER(OFFSET('Water Data'!$F$9,0,10*ROW('Water Data'!F157))),'Data Summary'!CA163="Yes"),OFFSET('Water Data'!$F$9,0,10*ROW('Water Data'!F157)),NA())</f>
        <v>#N/A</v>
      </c>
      <c r="M163" s="525" t="e">
        <f ca="1">+IF(AND(ISNUMBER(OFFSET('Water Data'!$G$4,0,10*ROW('Water Data'!G157))),'Data Summary'!CB163="Yes"),100-OFFSET('Water Data'!$G$4,0,10*ROW('Water Data'!G157)),NA())</f>
        <v>#N/A</v>
      </c>
      <c r="N163" s="525" t="e">
        <f ca="1">+IF(AND(ISNUMBER(OFFSET('Water Data'!$G$6,0,10*ROW('Water Data'!G157))),'Data Summary'!CC163="Yes"),OFFSET('Water Data'!$G$6,0,10*ROW('Water Data'!G157)),NA())</f>
        <v>#N/A</v>
      </c>
      <c r="O163" s="525" t="e">
        <f ca="1">+IF(AND(ISNUMBER(OFFSET('Water Data'!$G$9,0,10*ROW('Water Data'!G157))),'Data Summary'!CD163="Yes"),OFFSET('Water Data'!$G$9,0,10*ROW('Water Data'!G157)),NA())</f>
        <v>#N/A</v>
      </c>
      <c r="P163" s="525" t="e">
        <f ca="1">+IF(AND(ISNUMBER(OFFSET('Water Data'!$H$4,0,10*ROW('Water Data'!H157))),'Data Summary'!CE163="Yes"),100-OFFSET('Water Data'!$H$4,0,10*ROW('Water Data'!H157)),NA())</f>
        <v>#N/A</v>
      </c>
      <c r="Q163" s="525" t="e">
        <f ca="1">+IF(AND(ISNUMBER(OFFSET('Water Data'!$H$6,0,10*ROW('Water Data'!H157))),'Data Summary'!CF163="Yes"),OFFSET('Water Data'!$H$6,0,10*ROW('Water Data'!H157)),NA())</f>
        <v>#N/A</v>
      </c>
      <c r="R163" s="525" t="e">
        <f ca="1">+IF(AND(ISNUMBER(OFFSET('Water Data'!$H$9,0,10*ROW('Water Data'!H157))),'Data Summary'!CG163="Yes"),OFFSET('Water Data'!$H$9,0,10*ROW('Water Data'!H157)),NA())</f>
        <v>#N/A</v>
      </c>
      <c r="S163" s="525" t="e">
        <f ca="1">+IF(AND(ISNUMBER(OFFSET('Water Data'!$I$4,0,10*ROW('Water Data'!I157))),'Data Summary'!CH163="Yes"),100-OFFSET('Water Data'!$I$4,0,10*ROW('Water Data'!I157)),NA())</f>
        <v>#N/A</v>
      </c>
      <c r="T163" s="525" t="e">
        <f ca="1">+IF(AND(ISNUMBER(OFFSET('Water Data'!$I$6,0,10*ROW('Water Data'!I157))),'Data Summary'!CI163="Yes"),OFFSET('Water Data'!$I$6,0,10*ROW('Water Data'!I157)),NA())</f>
        <v>#N/A</v>
      </c>
      <c r="U163" s="525" t="e">
        <f ca="1">+IF(AND(ISNUMBER(OFFSET('Water Data'!$I$9,0,10*ROW('Water Data'!I157))),'Data Summary'!CJ163="Yes"),OFFSET('Water Data'!$I$9,0,10*ROW('Water Data'!I157)),NA())</f>
        <v>#N/A</v>
      </c>
      <c r="V163" s="526" t="e">
        <f ca="1">+IF(AND(ISNUMBER(OFFSET('Sanitation Data'!$D$4,0,10*ROW('Sanitation Data'!D157))),'Data Summary'!CK163="Yes"),100-OFFSET('Sanitation Data'!$D$4,0,10*ROW('Sanitation Data'!D157)),NA())</f>
        <v>#N/A</v>
      </c>
      <c r="W163" s="526" t="e">
        <f ca="1">+IF(AND(ISNUMBER(OFFSET('Sanitation Data'!$D$6,0,10*ROW('Sanitation Data'!D157))),'Data Summary'!CL163="Yes"),OFFSET('Sanitation Data'!$D$6,0,10*ROW('Sanitation Data'!D157)),NA())</f>
        <v>#N/A</v>
      </c>
      <c r="X163" s="526" t="e">
        <f ca="1">+IF(AND(ISNUMBER(OFFSET('Sanitation Data'!$D$10,0,10*ROW('Sanitation Data'!D157))),'Data Summary'!CM163="Yes"),OFFSET('Sanitation Data'!$D$10,0,10*ROW('Sanitation Data'!D157)),NA())</f>
        <v>#N/A</v>
      </c>
      <c r="Y163" s="526" t="e">
        <f ca="1">+IF(AND(ISNUMBER(OFFSET('Sanitation Data'!$D$11,0,10*ROW('Sanitation Data'!D157))),'Data Summary'!CN163="Yes"),OFFSET('Sanitation Data'!$D$11,0,10*ROW('Sanitation Data'!D157)),NA())</f>
        <v>#N/A</v>
      </c>
      <c r="Z163" s="526" t="e">
        <f ca="1">+IF(AND(ISNUMBER(OFFSET('Sanitation Data'!$D$12,0,10*ROW('Sanitation Data'!D157))),'Data Summary'!CO163="Yes"),OFFSET('Sanitation Data'!$D$12,0,10*ROW('Sanitation Data'!D157)),NA())</f>
        <v>#N/A</v>
      </c>
      <c r="AA163" s="526" t="e">
        <f ca="1">+IF(AND(ISNUMBER(OFFSET('Sanitation Data'!$E$4,0,10*ROW('Sanitation Data'!E157))),'Data Summary'!CP163="Yes"),100-OFFSET('Sanitation Data'!$E$4,0,10*ROW('Sanitation Data'!E157)),NA())</f>
        <v>#N/A</v>
      </c>
      <c r="AB163" s="526" t="e">
        <f ca="1">+IF(AND(ISNUMBER(OFFSET('Sanitation Data'!$E$6,0,10*ROW('Sanitation Data'!E157))),'Data Summary'!CQ163="Yes"),OFFSET('Sanitation Data'!$E$6,0,10*ROW('Sanitation Data'!E157)),NA())</f>
        <v>#N/A</v>
      </c>
      <c r="AC163" s="526" t="e">
        <f ca="1">+IF(AND(ISNUMBER(OFFSET('Sanitation Data'!$E$10,0,10*ROW('Sanitation Data'!E157))),'Data Summary'!CR163="Yes"),OFFSET('Sanitation Data'!$E$10,0,10*ROW('Sanitation Data'!E157)),NA())</f>
        <v>#N/A</v>
      </c>
      <c r="AD163" s="526" t="e">
        <f ca="1">+IF(AND(ISNUMBER(OFFSET('Sanitation Data'!$E$11,0,10*ROW('Sanitation Data'!E157))),'Data Summary'!CS163="Yes"),OFFSET('Sanitation Data'!$E$11,0,10*ROW('Sanitation Data'!E157)),NA())</f>
        <v>#N/A</v>
      </c>
      <c r="AE163" s="526" t="e">
        <f ca="1">+IF(AND(ISNUMBER(OFFSET('Sanitation Data'!$E$12,0,10*ROW('Sanitation Data'!E157))),'Data Summary'!CT163="Yes"),OFFSET('Sanitation Data'!$E$12,0,10*ROW('Sanitation Data'!E157)),NA())</f>
        <v>#N/A</v>
      </c>
      <c r="AF163" s="526" t="e">
        <f ca="1">+IF(AND(ISNUMBER(OFFSET('Sanitation Data'!$F$4,0,10*ROW('Sanitation Data'!F157))),'Data Summary'!CU163="Yes"),100-OFFSET('Sanitation Data'!$F$4,0,10*ROW('Sanitation Data'!F157)),NA())</f>
        <v>#N/A</v>
      </c>
      <c r="AG163" s="526" t="e">
        <f ca="1">+IF(AND(ISNUMBER(OFFSET('Sanitation Data'!$F$6,0,10*ROW('Sanitation Data'!F157))),'Data Summary'!CV163="Yes"),OFFSET('Sanitation Data'!$F$6,0,10*ROW('Sanitation Data'!F157)),NA())</f>
        <v>#N/A</v>
      </c>
      <c r="AH163" s="526" t="e">
        <f ca="1">+IF(AND(ISNUMBER(OFFSET('Sanitation Data'!$F$10,0,10*ROW('Sanitation Data'!F157))),'Data Summary'!CW163="Yes"),OFFSET('Sanitation Data'!$F$10,0,10*ROW('Sanitation Data'!F157)),NA())</f>
        <v>#N/A</v>
      </c>
      <c r="AI163" s="526" t="e">
        <f ca="1">+IF(AND(ISNUMBER(OFFSET('Sanitation Data'!$F$11,0,10*ROW('Sanitation Data'!F157))),'Data Summary'!CX163="Yes"),OFFSET('Sanitation Data'!$F$11,0,10*ROW('Sanitation Data'!F157)),NA())</f>
        <v>#N/A</v>
      </c>
      <c r="AJ163" s="526" t="e">
        <f ca="1">+IF(AND(ISNUMBER(OFFSET('Sanitation Data'!$F$12,0,10*ROW('Sanitation Data'!F157))),'Data Summary'!CY163="Yes"),OFFSET('Sanitation Data'!$F$12,0,10*ROW('Sanitation Data'!F157)),NA())</f>
        <v>#N/A</v>
      </c>
      <c r="AK163" s="526" t="e">
        <f ca="1">+IF(AND(ISNUMBER(OFFSET('Sanitation Data'!$G$4,0,10*ROW('Sanitation Data'!G157))),'Data Summary'!CZ163="Yes"),100-OFFSET('Sanitation Data'!$G$4,0,10*ROW('Sanitation Data'!G157)),NA())</f>
        <v>#N/A</v>
      </c>
      <c r="AL163" s="526" t="e">
        <f ca="1">+IF(AND(ISNUMBER(OFFSET('Sanitation Data'!$G$6,0,10*ROW('Sanitation Data'!G157))),'Data Summary'!DA163="Yes"),OFFSET('Sanitation Data'!$G$6,0,10*ROW('Sanitation Data'!G157)),NA())</f>
        <v>#N/A</v>
      </c>
      <c r="AM163" s="526" t="e">
        <f ca="1">+IF(AND(ISNUMBER(OFFSET('Sanitation Data'!$G$10,0,10*ROW('Sanitation Data'!G157))),'Data Summary'!DB163="Yes"),OFFSET('Sanitation Data'!$G$10,0,10*ROW('Sanitation Data'!G157)),NA())</f>
        <v>#N/A</v>
      </c>
      <c r="AN163" s="526" t="e">
        <f ca="1">+IF(AND(ISNUMBER(OFFSET('Sanitation Data'!$G$11,0,10*ROW('Sanitation Data'!G157))),'Data Summary'!DC163="Yes"),OFFSET('Sanitation Data'!$G$11,0,10*ROW('Sanitation Data'!G157)),NA())</f>
        <v>#N/A</v>
      </c>
      <c r="AO163" s="526" t="e">
        <f ca="1">+IF(AND(ISNUMBER(OFFSET('Sanitation Data'!$G$12,0,10*ROW('Sanitation Data'!G157))),'Data Summary'!DD163="Yes"),OFFSET('Sanitation Data'!$G$12,0,10*ROW('Sanitation Data'!G157)),NA())</f>
        <v>#N/A</v>
      </c>
      <c r="AP163" s="526" t="e">
        <f ca="1">+IF(AND(ISNUMBER(OFFSET('Sanitation Data'!$H$4,0,10*ROW('Sanitation Data'!H157))),'Data Summary'!DE163="Yes"),100-OFFSET('Sanitation Data'!$H$4,0,10*ROW('Sanitation Data'!H157)),NA())</f>
        <v>#N/A</v>
      </c>
      <c r="AQ163" s="526" t="e">
        <f ca="1">+IF(AND(ISNUMBER(OFFSET('Sanitation Data'!$H$6,0,10*ROW('Sanitation Data'!H157))),'Data Summary'!DF163="Yes"),OFFSET('Sanitation Data'!$H$6,0,10*ROW('Sanitation Data'!H157)),NA())</f>
        <v>#N/A</v>
      </c>
      <c r="AR163" s="526" t="e">
        <f ca="1">+IF(AND(ISNUMBER(OFFSET('Sanitation Data'!$H$10,0,10*ROW('Sanitation Data'!H157))),'Data Summary'!DG163="Yes"),OFFSET('Sanitation Data'!$H$10,0,10*ROW('Sanitation Data'!H157)),NA())</f>
        <v>#N/A</v>
      </c>
      <c r="AS163" s="526" t="e">
        <f ca="1">+IF(AND(ISNUMBER(OFFSET('Sanitation Data'!$H$11,0,10*ROW('Sanitation Data'!H157))),'Data Summary'!DH163="Yes"),OFFSET('Sanitation Data'!$H$11,0,10*ROW('Sanitation Data'!H157)),NA())</f>
        <v>#N/A</v>
      </c>
      <c r="AT163" s="526" t="e">
        <f ca="1">+IF(AND(ISNUMBER(OFFSET('Sanitation Data'!$H$12,0,10*ROW('Sanitation Data'!H157))),'Data Summary'!DI163="Yes"),OFFSET('Sanitation Data'!$H$12,0,10*ROW('Sanitation Data'!H157)),NA())</f>
        <v>#N/A</v>
      </c>
      <c r="AU163" s="526" t="e">
        <f ca="1">+IF(AND(ISNUMBER(OFFSET('Sanitation Data'!$I$4,0,10*ROW('Sanitation Data'!I157))),'Data Summary'!DJ163="Yes"),100-OFFSET('Sanitation Data'!$I$4,0,10*ROW('Sanitation Data'!I157)),NA())</f>
        <v>#N/A</v>
      </c>
      <c r="AV163" s="526" t="e">
        <f ca="1">+IF(AND(ISNUMBER(OFFSET('Sanitation Data'!$I$6,0,10*ROW('Sanitation Data'!I157))),'Data Summary'!DK163="Yes"),OFFSET('Sanitation Data'!$I$6,0,10*ROW('Sanitation Data'!I157)),NA())</f>
        <v>#N/A</v>
      </c>
      <c r="AW163" s="526" t="e">
        <f ca="1">+IF(AND(ISNUMBER(OFFSET('Sanitation Data'!$I$10,0,10*ROW('Sanitation Data'!I157))),'Data Summary'!DL163="Yes"),OFFSET('Sanitation Data'!$I$10,0,10*ROW('Sanitation Data'!I157)),NA())</f>
        <v>#N/A</v>
      </c>
      <c r="AX163" s="526" t="e">
        <f ca="1">+IF(AND(ISNUMBER(OFFSET('Sanitation Data'!$I$11,0,10*ROW('Sanitation Data'!I157))),'Data Summary'!DM163="Yes"),OFFSET('Sanitation Data'!$I$11,0,10*ROW('Sanitation Data'!I157)),NA())</f>
        <v>#N/A</v>
      </c>
      <c r="AY163" s="526" t="e">
        <f ca="1">+IF(AND(ISNUMBER(OFFSET('Sanitation Data'!$I$12,0,10*ROW('Sanitation Data'!I157))),'Data Summary'!DN163="Yes"),OFFSET('Sanitation Data'!$I$12,0,10*ROW('Sanitation Data'!I157)),NA())</f>
        <v>#N/A</v>
      </c>
      <c r="AZ163" s="527" t="e">
        <f ca="1">+IF(AND(ISNUMBER(OFFSET('Hygiene Data'!$D$5,0,10*ROW('Hygiene Data'!D157))),'Data Summary'!DO163="Yes"),OFFSET('Hygiene Data'!$D$5,0,10*ROW('Hygiene Data'!D157)),NA())</f>
        <v>#N/A</v>
      </c>
      <c r="BA163" s="527" t="e">
        <f ca="1">+IF(AND(ISNUMBER(OFFSET('Hygiene Data'!$D$7,0,10*ROW('Hygiene Data'!D157))),'Data Summary'!DP163="Yes"),OFFSET('Hygiene Data'!$D$7,0,10*ROW('Hygiene Data'!D157)),NA())</f>
        <v>#N/A</v>
      </c>
      <c r="BB163" s="527" t="e">
        <f ca="1">+IF(AND(ISNUMBER(OFFSET('Hygiene Data'!$D$9,0,10*ROW('Hygiene Data'!D157))),'Data Summary'!DQ163="Yes"),OFFSET('Hygiene Data'!$D$9,0,10*ROW('Hygiene Data'!D157)),NA())</f>
        <v>#N/A</v>
      </c>
      <c r="BC163" s="527" t="e">
        <f ca="1">+IF(AND(ISNUMBER(OFFSET('Hygiene Data'!$E$5,0,10*ROW('Hygiene Data'!E157))),'Data Summary'!DR163="Yes"),OFFSET('Hygiene Data'!$E$5,0,10*ROW('Hygiene Data'!E157)),NA())</f>
        <v>#N/A</v>
      </c>
      <c r="BD163" s="527" t="e">
        <f ca="1">+IF(AND(ISNUMBER(OFFSET('Hygiene Data'!$E$7,0,10*ROW('Hygiene Data'!E157))),'Data Summary'!DS163="Yes"),OFFSET('Hygiene Data'!$E$7,0,10*ROW('Hygiene Data'!E157)),NA())</f>
        <v>#N/A</v>
      </c>
      <c r="BE163" s="527" t="e">
        <f ca="1">+IF(AND(ISNUMBER(OFFSET('Hygiene Data'!$E$9,0,10*ROW('Hygiene Data'!E157))),'Data Summary'!DT163="Yes"),OFFSET('Hygiene Data'!$E$9,0,10*ROW('Hygiene Data'!E157)),NA())</f>
        <v>#N/A</v>
      </c>
      <c r="BF163" s="527" t="e">
        <f ca="1">+IF(AND(ISNUMBER(OFFSET('Hygiene Data'!$F$5,0,10*ROW('Hygiene Data'!F157))),'Data Summary'!DU163="Yes"),OFFSET('Hygiene Data'!$F$5,0,10*ROW('Hygiene Data'!F157)),NA())</f>
        <v>#N/A</v>
      </c>
      <c r="BG163" s="527" t="e">
        <f ca="1">+IF(AND(ISNUMBER(OFFSET('Hygiene Data'!$F$7,0,10*ROW('Hygiene Data'!F157))),'Data Summary'!DV163="Yes"),OFFSET('Hygiene Data'!$F$7,0,10*ROW('Hygiene Data'!F157)),NA())</f>
        <v>#N/A</v>
      </c>
      <c r="BH163" s="527" t="e">
        <f ca="1">+IF(AND(ISNUMBER(OFFSET('Hygiene Data'!$F$9,0,10*ROW('Hygiene Data'!F157))),'Data Summary'!DW163="Yes"),OFFSET('Hygiene Data'!$F$9,0,10*ROW('Hygiene Data'!F157)),NA())</f>
        <v>#N/A</v>
      </c>
      <c r="BI163" s="527" t="e">
        <f ca="1">+IF(AND(ISNUMBER(OFFSET('Hygiene Data'!$G$5,0,10*ROW('Hygiene Data'!G157))),'Data Summary'!DX163="Yes"),OFFSET('Hygiene Data'!$G$5,0,10*ROW('Hygiene Data'!G157)),NA())</f>
        <v>#N/A</v>
      </c>
      <c r="BJ163" s="527" t="e">
        <f ca="1">+IF(AND(ISNUMBER(OFFSET('Hygiene Data'!$G$7,0,10*ROW('Hygiene Data'!G157))),'Data Summary'!DY163="Yes"),OFFSET('Hygiene Data'!$G$7,0,10*ROW('Hygiene Data'!G157)),NA())</f>
        <v>#N/A</v>
      </c>
      <c r="BK163" s="527" t="e">
        <f ca="1">+IF(AND(ISNUMBER(OFFSET('Hygiene Data'!$G$9,0,10*ROW('Hygiene Data'!G157))),'Data Summary'!DZ163="Yes"),OFFSET('Hygiene Data'!$G$9,0,10*ROW('Hygiene Data'!G157)),NA())</f>
        <v>#N/A</v>
      </c>
      <c r="BL163" s="527" t="e">
        <f ca="1">+IF(AND(ISNUMBER(OFFSET('Hygiene Data'!$H$5,0,10*ROW('Hygiene Data'!H157))),'Data Summary'!EA163="Yes"),OFFSET('Hygiene Data'!$H$5,0,10*ROW('Hygiene Data'!H157)),NA())</f>
        <v>#N/A</v>
      </c>
      <c r="BM163" s="527" t="e">
        <f ca="1">+IF(AND(ISNUMBER(OFFSET('Hygiene Data'!$H$7,0,10*ROW('Hygiene Data'!H157))),'Data Summary'!EB163="Yes"),OFFSET('Hygiene Data'!$H$7,0,10*ROW('Hygiene Data'!H157)),NA())</f>
        <v>#N/A</v>
      </c>
      <c r="BN163" s="527" t="e">
        <f ca="1">+IF(AND(ISNUMBER(OFFSET('Hygiene Data'!$H$9,0,10*ROW('Hygiene Data'!H157))),'Data Summary'!EC163="Yes"),OFFSET('Hygiene Data'!$H$9,0,10*ROW('Hygiene Data'!H157)),NA())</f>
        <v>#N/A</v>
      </c>
      <c r="BO163" s="527" t="e">
        <f ca="1">+IF(AND(ISNUMBER(OFFSET('Hygiene Data'!$I$5,0,10*ROW('Hygiene Data'!I157))),'Data Summary'!ED163="Yes"),OFFSET('Hygiene Data'!$I$5,0,10*ROW('Hygiene Data'!I157)),NA())</f>
        <v>#N/A</v>
      </c>
      <c r="BP163" s="527" t="e">
        <f ca="1">+IF(AND(ISNUMBER(OFFSET('Hygiene Data'!$I$7,0,10*ROW('Hygiene Data'!I157))),'Data Summary'!EE163="Yes"),OFFSET('Hygiene Data'!$I$7,0,10*ROW('Hygiene Data'!I157)),NA())</f>
        <v>#N/A</v>
      </c>
      <c r="BQ163" s="527" t="e">
        <f ca="1">+IF(AND(ISNUMBER(OFFSET('Hygiene Data'!$I$9,0,10*ROW('Hygiene Data'!I157))),'Data Summary'!EF163="Yes"),OFFSET('Hygiene Data'!$I$9,0,10*ROW('Hygiene Data'!I157)),NA())</f>
        <v>#N/A</v>
      </c>
    </row>
    <row r="164" spans="1:69" x14ac:dyDescent="0.25">
      <c r="A164" s="523" t="e">
        <f ca="1">+RIGHT('Data Summary'!A164,LEN('Data Summary'!A164)-9)</f>
        <v>#VALUE!</v>
      </c>
      <c r="B164" s="497" t="str">
        <f ca="1">+IF(ISTEXT('Data Summary'!B164),'Data Summary'!B164,"")</f>
        <v/>
      </c>
      <c r="C164" s="524" t="e">
        <f ca="1">+VALUE('Data Summary'!C164)</f>
        <v>#VALUE!</v>
      </c>
      <c r="D164" s="525" t="e">
        <f ca="1">+IF(AND(ISNUMBER(OFFSET('Water Data'!$D$4,0,10*ROW('Water Data'!D158))),'Data Summary'!BS164="Yes"),100-OFFSET('Water Data'!$D$4,0,10*ROW('Water Data'!D158)),NA())</f>
        <v>#N/A</v>
      </c>
      <c r="E164" s="525" t="e">
        <f ca="1">+IF(AND(ISNUMBER(OFFSET('Water Data'!$D$6,0,10*ROW('Water Data'!D158))),'Data Summary'!BT164="Yes"),OFFSET('Water Data'!$D$6,0,10*ROW('Water Data'!D158)),NA())</f>
        <v>#N/A</v>
      </c>
      <c r="F164" s="525" t="e">
        <f ca="1">+IF(AND(ISNUMBER(OFFSET('Water Data'!$D$9,0,10*ROW('Water Data'!D158))),'Data Summary'!BU164="Yes"),OFFSET('Water Data'!$D$9,0,10*ROW('Water Data'!D158)),NA())</f>
        <v>#N/A</v>
      </c>
      <c r="G164" s="525" t="e">
        <f ca="1">+IF(AND(ISNUMBER(OFFSET('Water Data'!$E$4,0,10*ROW('Water Data'!E158))),'Data Summary'!BV164="Yes"),100-OFFSET('Water Data'!$E$4,0,10*ROW('Water Data'!E158)),NA())</f>
        <v>#N/A</v>
      </c>
      <c r="H164" s="525" t="e">
        <f ca="1">+IF(AND(ISNUMBER(OFFSET('Water Data'!$E$6,0,10*ROW('Water Data'!E158))),'Data Summary'!BW164="Yes"),OFFSET('Water Data'!$E$6,0,10*ROW('Water Data'!E158)),NA())</f>
        <v>#N/A</v>
      </c>
      <c r="I164" s="525" t="e">
        <f ca="1">+IF(AND(ISNUMBER(OFFSET('Water Data'!$E$9,0,10*ROW('Water Data'!E158))),'Data Summary'!BX164="Yes"),OFFSET('Water Data'!$E$9,0,10*ROW('Water Data'!E158)),NA())</f>
        <v>#N/A</v>
      </c>
      <c r="J164" s="525" t="e">
        <f ca="1">+IF(AND(ISNUMBER(OFFSET('Water Data'!$F$4,0,10*ROW('Water Data'!F158))),'Data Summary'!BY164="Yes"),100-OFFSET('Water Data'!$F$4,0,10*ROW('Water Data'!F158)),NA())</f>
        <v>#N/A</v>
      </c>
      <c r="K164" s="525" t="e">
        <f ca="1">+IF(AND(ISNUMBER(OFFSET('Water Data'!$F$6,0,10*ROW('Water Data'!F158))),'Data Summary'!BZ164="Yes"),OFFSET('Water Data'!$F$6,0,10*ROW('Water Data'!F158)),NA())</f>
        <v>#N/A</v>
      </c>
      <c r="L164" s="525" t="e">
        <f ca="1">+IF(AND(ISNUMBER(OFFSET('Water Data'!$F$9,0,10*ROW('Water Data'!F158))),'Data Summary'!CA164="Yes"),OFFSET('Water Data'!$F$9,0,10*ROW('Water Data'!F158)),NA())</f>
        <v>#N/A</v>
      </c>
      <c r="M164" s="525" t="e">
        <f ca="1">+IF(AND(ISNUMBER(OFFSET('Water Data'!$G$4,0,10*ROW('Water Data'!G158))),'Data Summary'!CB164="Yes"),100-OFFSET('Water Data'!$G$4,0,10*ROW('Water Data'!G158)),NA())</f>
        <v>#N/A</v>
      </c>
      <c r="N164" s="525" t="e">
        <f ca="1">+IF(AND(ISNUMBER(OFFSET('Water Data'!$G$6,0,10*ROW('Water Data'!G158))),'Data Summary'!CC164="Yes"),OFFSET('Water Data'!$G$6,0,10*ROW('Water Data'!G158)),NA())</f>
        <v>#N/A</v>
      </c>
      <c r="O164" s="525" t="e">
        <f ca="1">+IF(AND(ISNUMBER(OFFSET('Water Data'!$G$9,0,10*ROW('Water Data'!G158))),'Data Summary'!CD164="Yes"),OFFSET('Water Data'!$G$9,0,10*ROW('Water Data'!G158)),NA())</f>
        <v>#N/A</v>
      </c>
      <c r="P164" s="525" t="e">
        <f ca="1">+IF(AND(ISNUMBER(OFFSET('Water Data'!$H$4,0,10*ROW('Water Data'!H158))),'Data Summary'!CE164="Yes"),100-OFFSET('Water Data'!$H$4,0,10*ROW('Water Data'!H158)),NA())</f>
        <v>#N/A</v>
      </c>
      <c r="Q164" s="525" t="e">
        <f ca="1">+IF(AND(ISNUMBER(OFFSET('Water Data'!$H$6,0,10*ROW('Water Data'!H158))),'Data Summary'!CF164="Yes"),OFFSET('Water Data'!$H$6,0,10*ROW('Water Data'!H158)),NA())</f>
        <v>#N/A</v>
      </c>
      <c r="R164" s="525" t="e">
        <f ca="1">+IF(AND(ISNUMBER(OFFSET('Water Data'!$H$9,0,10*ROW('Water Data'!H158))),'Data Summary'!CG164="Yes"),OFFSET('Water Data'!$H$9,0,10*ROW('Water Data'!H158)),NA())</f>
        <v>#N/A</v>
      </c>
      <c r="S164" s="525" t="e">
        <f ca="1">+IF(AND(ISNUMBER(OFFSET('Water Data'!$I$4,0,10*ROW('Water Data'!I158))),'Data Summary'!CH164="Yes"),100-OFFSET('Water Data'!$I$4,0,10*ROW('Water Data'!I158)),NA())</f>
        <v>#N/A</v>
      </c>
      <c r="T164" s="525" t="e">
        <f ca="1">+IF(AND(ISNUMBER(OFFSET('Water Data'!$I$6,0,10*ROW('Water Data'!I158))),'Data Summary'!CI164="Yes"),OFFSET('Water Data'!$I$6,0,10*ROW('Water Data'!I158)),NA())</f>
        <v>#N/A</v>
      </c>
      <c r="U164" s="525" t="e">
        <f ca="1">+IF(AND(ISNUMBER(OFFSET('Water Data'!$I$9,0,10*ROW('Water Data'!I158))),'Data Summary'!CJ164="Yes"),OFFSET('Water Data'!$I$9,0,10*ROW('Water Data'!I158)),NA())</f>
        <v>#N/A</v>
      </c>
      <c r="V164" s="526" t="e">
        <f ca="1">+IF(AND(ISNUMBER(OFFSET('Sanitation Data'!$D$4,0,10*ROW('Sanitation Data'!D158))),'Data Summary'!CK164="Yes"),100-OFFSET('Sanitation Data'!$D$4,0,10*ROW('Sanitation Data'!D158)),NA())</f>
        <v>#N/A</v>
      </c>
      <c r="W164" s="526" t="e">
        <f ca="1">+IF(AND(ISNUMBER(OFFSET('Sanitation Data'!$D$6,0,10*ROW('Sanitation Data'!D158))),'Data Summary'!CL164="Yes"),OFFSET('Sanitation Data'!$D$6,0,10*ROW('Sanitation Data'!D158)),NA())</f>
        <v>#N/A</v>
      </c>
      <c r="X164" s="526" t="e">
        <f ca="1">+IF(AND(ISNUMBER(OFFSET('Sanitation Data'!$D$10,0,10*ROW('Sanitation Data'!D158))),'Data Summary'!CM164="Yes"),OFFSET('Sanitation Data'!$D$10,0,10*ROW('Sanitation Data'!D158)),NA())</f>
        <v>#N/A</v>
      </c>
      <c r="Y164" s="526" t="e">
        <f ca="1">+IF(AND(ISNUMBER(OFFSET('Sanitation Data'!$D$11,0,10*ROW('Sanitation Data'!D158))),'Data Summary'!CN164="Yes"),OFFSET('Sanitation Data'!$D$11,0,10*ROW('Sanitation Data'!D158)),NA())</f>
        <v>#N/A</v>
      </c>
      <c r="Z164" s="526" t="e">
        <f ca="1">+IF(AND(ISNUMBER(OFFSET('Sanitation Data'!$D$12,0,10*ROW('Sanitation Data'!D158))),'Data Summary'!CO164="Yes"),OFFSET('Sanitation Data'!$D$12,0,10*ROW('Sanitation Data'!D158)),NA())</f>
        <v>#N/A</v>
      </c>
      <c r="AA164" s="526" t="e">
        <f ca="1">+IF(AND(ISNUMBER(OFFSET('Sanitation Data'!$E$4,0,10*ROW('Sanitation Data'!E158))),'Data Summary'!CP164="Yes"),100-OFFSET('Sanitation Data'!$E$4,0,10*ROW('Sanitation Data'!E158)),NA())</f>
        <v>#N/A</v>
      </c>
      <c r="AB164" s="526" t="e">
        <f ca="1">+IF(AND(ISNUMBER(OFFSET('Sanitation Data'!$E$6,0,10*ROW('Sanitation Data'!E158))),'Data Summary'!CQ164="Yes"),OFFSET('Sanitation Data'!$E$6,0,10*ROW('Sanitation Data'!E158)),NA())</f>
        <v>#N/A</v>
      </c>
      <c r="AC164" s="526" t="e">
        <f ca="1">+IF(AND(ISNUMBER(OFFSET('Sanitation Data'!$E$10,0,10*ROW('Sanitation Data'!E158))),'Data Summary'!CR164="Yes"),OFFSET('Sanitation Data'!$E$10,0,10*ROW('Sanitation Data'!E158)),NA())</f>
        <v>#N/A</v>
      </c>
      <c r="AD164" s="526" t="e">
        <f ca="1">+IF(AND(ISNUMBER(OFFSET('Sanitation Data'!$E$11,0,10*ROW('Sanitation Data'!E158))),'Data Summary'!CS164="Yes"),OFFSET('Sanitation Data'!$E$11,0,10*ROW('Sanitation Data'!E158)),NA())</f>
        <v>#N/A</v>
      </c>
      <c r="AE164" s="526" t="e">
        <f ca="1">+IF(AND(ISNUMBER(OFFSET('Sanitation Data'!$E$12,0,10*ROW('Sanitation Data'!E158))),'Data Summary'!CT164="Yes"),OFFSET('Sanitation Data'!$E$12,0,10*ROW('Sanitation Data'!E158)),NA())</f>
        <v>#N/A</v>
      </c>
      <c r="AF164" s="526" t="e">
        <f ca="1">+IF(AND(ISNUMBER(OFFSET('Sanitation Data'!$F$4,0,10*ROW('Sanitation Data'!F158))),'Data Summary'!CU164="Yes"),100-OFFSET('Sanitation Data'!$F$4,0,10*ROW('Sanitation Data'!F158)),NA())</f>
        <v>#N/A</v>
      </c>
      <c r="AG164" s="526" t="e">
        <f ca="1">+IF(AND(ISNUMBER(OFFSET('Sanitation Data'!$F$6,0,10*ROW('Sanitation Data'!F158))),'Data Summary'!CV164="Yes"),OFFSET('Sanitation Data'!$F$6,0,10*ROW('Sanitation Data'!F158)),NA())</f>
        <v>#N/A</v>
      </c>
      <c r="AH164" s="526" t="e">
        <f ca="1">+IF(AND(ISNUMBER(OFFSET('Sanitation Data'!$F$10,0,10*ROW('Sanitation Data'!F158))),'Data Summary'!CW164="Yes"),OFFSET('Sanitation Data'!$F$10,0,10*ROW('Sanitation Data'!F158)),NA())</f>
        <v>#N/A</v>
      </c>
      <c r="AI164" s="526" t="e">
        <f ca="1">+IF(AND(ISNUMBER(OFFSET('Sanitation Data'!$F$11,0,10*ROW('Sanitation Data'!F158))),'Data Summary'!CX164="Yes"),OFFSET('Sanitation Data'!$F$11,0,10*ROW('Sanitation Data'!F158)),NA())</f>
        <v>#N/A</v>
      </c>
      <c r="AJ164" s="526" t="e">
        <f ca="1">+IF(AND(ISNUMBER(OFFSET('Sanitation Data'!$F$12,0,10*ROW('Sanitation Data'!F158))),'Data Summary'!CY164="Yes"),OFFSET('Sanitation Data'!$F$12,0,10*ROW('Sanitation Data'!F158)),NA())</f>
        <v>#N/A</v>
      </c>
      <c r="AK164" s="526" t="e">
        <f ca="1">+IF(AND(ISNUMBER(OFFSET('Sanitation Data'!$G$4,0,10*ROW('Sanitation Data'!G158))),'Data Summary'!CZ164="Yes"),100-OFFSET('Sanitation Data'!$G$4,0,10*ROW('Sanitation Data'!G158)),NA())</f>
        <v>#N/A</v>
      </c>
      <c r="AL164" s="526" t="e">
        <f ca="1">+IF(AND(ISNUMBER(OFFSET('Sanitation Data'!$G$6,0,10*ROW('Sanitation Data'!G158))),'Data Summary'!DA164="Yes"),OFFSET('Sanitation Data'!$G$6,0,10*ROW('Sanitation Data'!G158)),NA())</f>
        <v>#N/A</v>
      </c>
      <c r="AM164" s="526" t="e">
        <f ca="1">+IF(AND(ISNUMBER(OFFSET('Sanitation Data'!$G$10,0,10*ROW('Sanitation Data'!G158))),'Data Summary'!DB164="Yes"),OFFSET('Sanitation Data'!$G$10,0,10*ROW('Sanitation Data'!G158)),NA())</f>
        <v>#N/A</v>
      </c>
      <c r="AN164" s="526" t="e">
        <f ca="1">+IF(AND(ISNUMBER(OFFSET('Sanitation Data'!$G$11,0,10*ROW('Sanitation Data'!G158))),'Data Summary'!DC164="Yes"),OFFSET('Sanitation Data'!$G$11,0,10*ROW('Sanitation Data'!G158)),NA())</f>
        <v>#N/A</v>
      </c>
      <c r="AO164" s="526" t="e">
        <f ca="1">+IF(AND(ISNUMBER(OFFSET('Sanitation Data'!$G$12,0,10*ROW('Sanitation Data'!G158))),'Data Summary'!DD164="Yes"),OFFSET('Sanitation Data'!$G$12,0,10*ROW('Sanitation Data'!G158)),NA())</f>
        <v>#N/A</v>
      </c>
      <c r="AP164" s="526" t="e">
        <f ca="1">+IF(AND(ISNUMBER(OFFSET('Sanitation Data'!$H$4,0,10*ROW('Sanitation Data'!H158))),'Data Summary'!DE164="Yes"),100-OFFSET('Sanitation Data'!$H$4,0,10*ROW('Sanitation Data'!H158)),NA())</f>
        <v>#N/A</v>
      </c>
      <c r="AQ164" s="526" t="e">
        <f ca="1">+IF(AND(ISNUMBER(OFFSET('Sanitation Data'!$H$6,0,10*ROW('Sanitation Data'!H158))),'Data Summary'!DF164="Yes"),OFFSET('Sanitation Data'!$H$6,0,10*ROW('Sanitation Data'!H158)),NA())</f>
        <v>#N/A</v>
      </c>
      <c r="AR164" s="526" t="e">
        <f ca="1">+IF(AND(ISNUMBER(OFFSET('Sanitation Data'!$H$10,0,10*ROW('Sanitation Data'!H158))),'Data Summary'!DG164="Yes"),OFFSET('Sanitation Data'!$H$10,0,10*ROW('Sanitation Data'!H158)),NA())</f>
        <v>#N/A</v>
      </c>
      <c r="AS164" s="526" t="e">
        <f ca="1">+IF(AND(ISNUMBER(OFFSET('Sanitation Data'!$H$11,0,10*ROW('Sanitation Data'!H158))),'Data Summary'!DH164="Yes"),OFFSET('Sanitation Data'!$H$11,0,10*ROW('Sanitation Data'!H158)),NA())</f>
        <v>#N/A</v>
      </c>
      <c r="AT164" s="526" t="e">
        <f ca="1">+IF(AND(ISNUMBER(OFFSET('Sanitation Data'!$H$12,0,10*ROW('Sanitation Data'!H158))),'Data Summary'!DI164="Yes"),OFFSET('Sanitation Data'!$H$12,0,10*ROW('Sanitation Data'!H158)),NA())</f>
        <v>#N/A</v>
      </c>
      <c r="AU164" s="526" t="e">
        <f ca="1">+IF(AND(ISNUMBER(OFFSET('Sanitation Data'!$I$4,0,10*ROW('Sanitation Data'!I158))),'Data Summary'!DJ164="Yes"),100-OFFSET('Sanitation Data'!$I$4,0,10*ROW('Sanitation Data'!I158)),NA())</f>
        <v>#N/A</v>
      </c>
      <c r="AV164" s="526" t="e">
        <f ca="1">+IF(AND(ISNUMBER(OFFSET('Sanitation Data'!$I$6,0,10*ROW('Sanitation Data'!I158))),'Data Summary'!DK164="Yes"),OFFSET('Sanitation Data'!$I$6,0,10*ROW('Sanitation Data'!I158)),NA())</f>
        <v>#N/A</v>
      </c>
      <c r="AW164" s="526" t="e">
        <f ca="1">+IF(AND(ISNUMBER(OFFSET('Sanitation Data'!$I$10,0,10*ROW('Sanitation Data'!I158))),'Data Summary'!DL164="Yes"),OFFSET('Sanitation Data'!$I$10,0,10*ROW('Sanitation Data'!I158)),NA())</f>
        <v>#N/A</v>
      </c>
      <c r="AX164" s="526" t="e">
        <f ca="1">+IF(AND(ISNUMBER(OFFSET('Sanitation Data'!$I$11,0,10*ROW('Sanitation Data'!I158))),'Data Summary'!DM164="Yes"),OFFSET('Sanitation Data'!$I$11,0,10*ROW('Sanitation Data'!I158)),NA())</f>
        <v>#N/A</v>
      </c>
      <c r="AY164" s="526" t="e">
        <f ca="1">+IF(AND(ISNUMBER(OFFSET('Sanitation Data'!$I$12,0,10*ROW('Sanitation Data'!I158))),'Data Summary'!DN164="Yes"),OFFSET('Sanitation Data'!$I$12,0,10*ROW('Sanitation Data'!I158)),NA())</f>
        <v>#N/A</v>
      </c>
      <c r="AZ164" s="527" t="e">
        <f ca="1">+IF(AND(ISNUMBER(OFFSET('Hygiene Data'!$D$5,0,10*ROW('Hygiene Data'!D158))),'Data Summary'!DO164="Yes"),OFFSET('Hygiene Data'!$D$5,0,10*ROW('Hygiene Data'!D158)),NA())</f>
        <v>#N/A</v>
      </c>
      <c r="BA164" s="527" t="e">
        <f ca="1">+IF(AND(ISNUMBER(OFFSET('Hygiene Data'!$D$7,0,10*ROW('Hygiene Data'!D158))),'Data Summary'!DP164="Yes"),OFFSET('Hygiene Data'!$D$7,0,10*ROW('Hygiene Data'!D158)),NA())</f>
        <v>#N/A</v>
      </c>
      <c r="BB164" s="527" t="e">
        <f ca="1">+IF(AND(ISNUMBER(OFFSET('Hygiene Data'!$D$9,0,10*ROW('Hygiene Data'!D158))),'Data Summary'!DQ164="Yes"),OFFSET('Hygiene Data'!$D$9,0,10*ROW('Hygiene Data'!D158)),NA())</f>
        <v>#N/A</v>
      </c>
      <c r="BC164" s="527" t="e">
        <f ca="1">+IF(AND(ISNUMBER(OFFSET('Hygiene Data'!$E$5,0,10*ROW('Hygiene Data'!E158))),'Data Summary'!DR164="Yes"),OFFSET('Hygiene Data'!$E$5,0,10*ROW('Hygiene Data'!E158)),NA())</f>
        <v>#N/A</v>
      </c>
      <c r="BD164" s="527" t="e">
        <f ca="1">+IF(AND(ISNUMBER(OFFSET('Hygiene Data'!$E$7,0,10*ROW('Hygiene Data'!E158))),'Data Summary'!DS164="Yes"),OFFSET('Hygiene Data'!$E$7,0,10*ROW('Hygiene Data'!E158)),NA())</f>
        <v>#N/A</v>
      </c>
      <c r="BE164" s="527" t="e">
        <f ca="1">+IF(AND(ISNUMBER(OFFSET('Hygiene Data'!$E$9,0,10*ROW('Hygiene Data'!E158))),'Data Summary'!DT164="Yes"),OFFSET('Hygiene Data'!$E$9,0,10*ROW('Hygiene Data'!E158)),NA())</f>
        <v>#N/A</v>
      </c>
      <c r="BF164" s="527" t="e">
        <f ca="1">+IF(AND(ISNUMBER(OFFSET('Hygiene Data'!$F$5,0,10*ROW('Hygiene Data'!F158))),'Data Summary'!DU164="Yes"),OFFSET('Hygiene Data'!$F$5,0,10*ROW('Hygiene Data'!F158)),NA())</f>
        <v>#N/A</v>
      </c>
      <c r="BG164" s="527" t="e">
        <f ca="1">+IF(AND(ISNUMBER(OFFSET('Hygiene Data'!$F$7,0,10*ROW('Hygiene Data'!F158))),'Data Summary'!DV164="Yes"),OFFSET('Hygiene Data'!$F$7,0,10*ROW('Hygiene Data'!F158)),NA())</f>
        <v>#N/A</v>
      </c>
      <c r="BH164" s="527" t="e">
        <f ca="1">+IF(AND(ISNUMBER(OFFSET('Hygiene Data'!$F$9,0,10*ROW('Hygiene Data'!F158))),'Data Summary'!DW164="Yes"),OFFSET('Hygiene Data'!$F$9,0,10*ROW('Hygiene Data'!F158)),NA())</f>
        <v>#N/A</v>
      </c>
      <c r="BI164" s="527" t="e">
        <f ca="1">+IF(AND(ISNUMBER(OFFSET('Hygiene Data'!$G$5,0,10*ROW('Hygiene Data'!G158))),'Data Summary'!DX164="Yes"),OFFSET('Hygiene Data'!$G$5,0,10*ROW('Hygiene Data'!G158)),NA())</f>
        <v>#N/A</v>
      </c>
      <c r="BJ164" s="527" t="e">
        <f ca="1">+IF(AND(ISNUMBER(OFFSET('Hygiene Data'!$G$7,0,10*ROW('Hygiene Data'!G158))),'Data Summary'!DY164="Yes"),OFFSET('Hygiene Data'!$G$7,0,10*ROW('Hygiene Data'!G158)),NA())</f>
        <v>#N/A</v>
      </c>
      <c r="BK164" s="527" t="e">
        <f ca="1">+IF(AND(ISNUMBER(OFFSET('Hygiene Data'!$G$9,0,10*ROW('Hygiene Data'!G158))),'Data Summary'!DZ164="Yes"),OFFSET('Hygiene Data'!$G$9,0,10*ROW('Hygiene Data'!G158)),NA())</f>
        <v>#N/A</v>
      </c>
      <c r="BL164" s="527" t="e">
        <f ca="1">+IF(AND(ISNUMBER(OFFSET('Hygiene Data'!$H$5,0,10*ROW('Hygiene Data'!H158))),'Data Summary'!EA164="Yes"),OFFSET('Hygiene Data'!$H$5,0,10*ROW('Hygiene Data'!H158)),NA())</f>
        <v>#N/A</v>
      </c>
      <c r="BM164" s="527" t="e">
        <f ca="1">+IF(AND(ISNUMBER(OFFSET('Hygiene Data'!$H$7,0,10*ROW('Hygiene Data'!H158))),'Data Summary'!EB164="Yes"),OFFSET('Hygiene Data'!$H$7,0,10*ROW('Hygiene Data'!H158)),NA())</f>
        <v>#N/A</v>
      </c>
      <c r="BN164" s="527" t="e">
        <f ca="1">+IF(AND(ISNUMBER(OFFSET('Hygiene Data'!$H$9,0,10*ROW('Hygiene Data'!H158))),'Data Summary'!EC164="Yes"),OFFSET('Hygiene Data'!$H$9,0,10*ROW('Hygiene Data'!H158)),NA())</f>
        <v>#N/A</v>
      </c>
      <c r="BO164" s="527" t="e">
        <f ca="1">+IF(AND(ISNUMBER(OFFSET('Hygiene Data'!$I$5,0,10*ROW('Hygiene Data'!I158))),'Data Summary'!ED164="Yes"),OFFSET('Hygiene Data'!$I$5,0,10*ROW('Hygiene Data'!I158)),NA())</f>
        <v>#N/A</v>
      </c>
      <c r="BP164" s="527" t="e">
        <f ca="1">+IF(AND(ISNUMBER(OFFSET('Hygiene Data'!$I$7,0,10*ROW('Hygiene Data'!I158))),'Data Summary'!EE164="Yes"),OFFSET('Hygiene Data'!$I$7,0,10*ROW('Hygiene Data'!I158)),NA())</f>
        <v>#N/A</v>
      </c>
      <c r="BQ164" s="527" t="e">
        <f ca="1">+IF(AND(ISNUMBER(OFFSET('Hygiene Data'!$I$9,0,10*ROW('Hygiene Data'!I158))),'Data Summary'!EF164="Yes"),OFFSET('Hygiene Data'!$I$9,0,10*ROW('Hygiene Data'!I158)),NA())</f>
        <v>#N/A</v>
      </c>
    </row>
    <row r="165" spans="1:69" x14ac:dyDescent="0.25">
      <c r="A165" s="523" t="e">
        <f ca="1">+RIGHT('Data Summary'!A165,LEN('Data Summary'!A165)-9)</f>
        <v>#VALUE!</v>
      </c>
      <c r="B165" s="497" t="str">
        <f ca="1">+IF(ISTEXT('Data Summary'!B165),'Data Summary'!B165,"")</f>
        <v/>
      </c>
      <c r="C165" s="524" t="e">
        <f ca="1">+VALUE('Data Summary'!C165)</f>
        <v>#VALUE!</v>
      </c>
      <c r="D165" s="525" t="e">
        <f ca="1">+IF(AND(ISNUMBER(OFFSET('Water Data'!$D$4,0,10*ROW('Water Data'!D159))),'Data Summary'!BS165="Yes"),100-OFFSET('Water Data'!$D$4,0,10*ROW('Water Data'!D159)),NA())</f>
        <v>#N/A</v>
      </c>
      <c r="E165" s="525" t="e">
        <f ca="1">+IF(AND(ISNUMBER(OFFSET('Water Data'!$D$6,0,10*ROW('Water Data'!D159))),'Data Summary'!BT165="Yes"),OFFSET('Water Data'!$D$6,0,10*ROW('Water Data'!D159)),NA())</f>
        <v>#N/A</v>
      </c>
      <c r="F165" s="525" t="e">
        <f ca="1">+IF(AND(ISNUMBER(OFFSET('Water Data'!$D$9,0,10*ROW('Water Data'!D159))),'Data Summary'!BU165="Yes"),OFFSET('Water Data'!$D$9,0,10*ROW('Water Data'!D159)),NA())</f>
        <v>#N/A</v>
      </c>
      <c r="G165" s="525" t="e">
        <f ca="1">+IF(AND(ISNUMBER(OFFSET('Water Data'!$E$4,0,10*ROW('Water Data'!E159))),'Data Summary'!BV165="Yes"),100-OFFSET('Water Data'!$E$4,0,10*ROW('Water Data'!E159)),NA())</f>
        <v>#N/A</v>
      </c>
      <c r="H165" s="525" t="e">
        <f ca="1">+IF(AND(ISNUMBER(OFFSET('Water Data'!$E$6,0,10*ROW('Water Data'!E159))),'Data Summary'!BW165="Yes"),OFFSET('Water Data'!$E$6,0,10*ROW('Water Data'!E159)),NA())</f>
        <v>#N/A</v>
      </c>
      <c r="I165" s="525" t="e">
        <f ca="1">+IF(AND(ISNUMBER(OFFSET('Water Data'!$E$9,0,10*ROW('Water Data'!E159))),'Data Summary'!BX165="Yes"),OFFSET('Water Data'!$E$9,0,10*ROW('Water Data'!E159)),NA())</f>
        <v>#N/A</v>
      </c>
      <c r="J165" s="525" t="e">
        <f ca="1">+IF(AND(ISNUMBER(OFFSET('Water Data'!$F$4,0,10*ROW('Water Data'!F159))),'Data Summary'!BY165="Yes"),100-OFFSET('Water Data'!$F$4,0,10*ROW('Water Data'!F159)),NA())</f>
        <v>#N/A</v>
      </c>
      <c r="K165" s="525" t="e">
        <f ca="1">+IF(AND(ISNUMBER(OFFSET('Water Data'!$F$6,0,10*ROW('Water Data'!F159))),'Data Summary'!BZ165="Yes"),OFFSET('Water Data'!$F$6,0,10*ROW('Water Data'!F159)),NA())</f>
        <v>#N/A</v>
      </c>
      <c r="L165" s="525" t="e">
        <f ca="1">+IF(AND(ISNUMBER(OFFSET('Water Data'!$F$9,0,10*ROW('Water Data'!F159))),'Data Summary'!CA165="Yes"),OFFSET('Water Data'!$F$9,0,10*ROW('Water Data'!F159)),NA())</f>
        <v>#N/A</v>
      </c>
      <c r="M165" s="525" t="e">
        <f ca="1">+IF(AND(ISNUMBER(OFFSET('Water Data'!$G$4,0,10*ROW('Water Data'!G159))),'Data Summary'!CB165="Yes"),100-OFFSET('Water Data'!$G$4,0,10*ROW('Water Data'!G159)),NA())</f>
        <v>#N/A</v>
      </c>
      <c r="N165" s="525" t="e">
        <f ca="1">+IF(AND(ISNUMBER(OFFSET('Water Data'!$G$6,0,10*ROW('Water Data'!G159))),'Data Summary'!CC165="Yes"),OFFSET('Water Data'!$G$6,0,10*ROW('Water Data'!G159)),NA())</f>
        <v>#N/A</v>
      </c>
      <c r="O165" s="525" t="e">
        <f ca="1">+IF(AND(ISNUMBER(OFFSET('Water Data'!$G$9,0,10*ROW('Water Data'!G159))),'Data Summary'!CD165="Yes"),OFFSET('Water Data'!$G$9,0,10*ROW('Water Data'!G159)),NA())</f>
        <v>#N/A</v>
      </c>
      <c r="P165" s="525" t="e">
        <f ca="1">+IF(AND(ISNUMBER(OFFSET('Water Data'!$H$4,0,10*ROW('Water Data'!H159))),'Data Summary'!CE165="Yes"),100-OFFSET('Water Data'!$H$4,0,10*ROW('Water Data'!H159)),NA())</f>
        <v>#N/A</v>
      </c>
      <c r="Q165" s="525" t="e">
        <f ca="1">+IF(AND(ISNUMBER(OFFSET('Water Data'!$H$6,0,10*ROW('Water Data'!H159))),'Data Summary'!CF165="Yes"),OFFSET('Water Data'!$H$6,0,10*ROW('Water Data'!H159)),NA())</f>
        <v>#N/A</v>
      </c>
      <c r="R165" s="525" t="e">
        <f ca="1">+IF(AND(ISNUMBER(OFFSET('Water Data'!$H$9,0,10*ROW('Water Data'!H159))),'Data Summary'!CG165="Yes"),OFFSET('Water Data'!$H$9,0,10*ROW('Water Data'!H159)),NA())</f>
        <v>#N/A</v>
      </c>
      <c r="S165" s="525" t="e">
        <f ca="1">+IF(AND(ISNUMBER(OFFSET('Water Data'!$I$4,0,10*ROW('Water Data'!I159))),'Data Summary'!CH165="Yes"),100-OFFSET('Water Data'!$I$4,0,10*ROW('Water Data'!I159)),NA())</f>
        <v>#N/A</v>
      </c>
      <c r="T165" s="525" t="e">
        <f ca="1">+IF(AND(ISNUMBER(OFFSET('Water Data'!$I$6,0,10*ROW('Water Data'!I159))),'Data Summary'!CI165="Yes"),OFFSET('Water Data'!$I$6,0,10*ROW('Water Data'!I159)),NA())</f>
        <v>#N/A</v>
      </c>
      <c r="U165" s="525" t="e">
        <f ca="1">+IF(AND(ISNUMBER(OFFSET('Water Data'!$I$9,0,10*ROW('Water Data'!I159))),'Data Summary'!CJ165="Yes"),OFFSET('Water Data'!$I$9,0,10*ROW('Water Data'!I159)),NA())</f>
        <v>#N/A</v>
      </c>
      <c r="V165" s="526" t="e">
        <f ca="1">+IF(AND(ISNUMBER(OFFSET('Sanitation Data'!$D$4,0,10*ROW('Sanitation Data'!D159))),'Data Summary'!CK165="Yes"),100-OFFSET('Sanitation Data'!$D$4,0,10*ROW('Sanitation Data'!D159)),NA())</f>
        <v>#N/A</v>
      </c>
      <c r="W165" s="526" t="e">
        <f ca="1">+IF(AND(ISNUMBER(OFFSET('Sanitation Data'!$D$6,0,10*ROW('Sanitation Data'!D159))),'Data Summary'!CL165="Yes"),OFFSET('Sanitation Data'!$D$6,0,10*ROW('Sanitation Data'!D159)),NA())</f>
        <v>#N/A</v>
      </c>
      <c r="X165" s="526" t="e">
        <f ca="1">+IF(AND(ISNUMBER(OFFSET('Sanitation Data'!$D$10,0,10*ROW('Sanitation Data'!D159))),'Data Summary'!CM165="Yes"),OFFSET('Sanitation Data'!$D$10,0,10*ROW('Sanitation Data'!D159)),NA())</f>
        <v>#N/A</v>
      </c>
      <c r="Y165" s="526" t="e">
        <f ca="1">+IF(AND(ISNUMBER(OFFSET('Sanitation Data'!$D$11,0,10*ROW('Sanitation Data'!D159))),'Data Summary'!CN165="Yes"),OFFSET('Sanitation Data'!$D$11,0,10*ROW('Sanitation Data'!D159)),NA())</f>
        <v>#N/A</v>
      </c>
      <c r="Z165" s="526" t="e">
        <f ca="1">+IF(AND(ISNUMBER(OFFSET('Sanitation Data'!$D$12,0,10*ROW('Sanitation Data'!D159))),'Data Summary'!CO165="Yes"),OFFSET('Sanitation Data'!$D$12,0,10*ROW('Sanitation Data'!D159)),NA())</f>
        <v>#N/A</v>
      </c>
      <c r="AA165" s="526" t="e">
        <f ca="1">+IF(AND(ISNUMBER(OFFSET('Sanitation Data'!$E$4,0,10*ROW('Sanitation Data'!E159))),'Data Summary'!CP165="Yes"),100-OFFSET('Sanitation Data'!$E$4,0,10*ROW('Sanitation Data'!E159)),NA())</f>
        <v>#N/A</v>
      </c>
      <c r="AB165" s="526" t="e">
        <f ca="1">+IF(AND(ISNUMBER(OFFSET('Sanitation Data'!$E$6,0,10*ROW('Sanitation Data'!E159))),'Data Summary'!CQ165="Yes"),OFFSET('Sanitation Data'!$E$6,0,10*ROW('Sanitation Data'!E159)),NA())</f>
        <v>#N/A</v>
      </c>
      <c r="AC165" s="526" t="e">
        <f ca="1">+IF(AND(ISNUMBER(OFFSET('Sanitation Data'!$E$10,0,10*ROW('Sanitation Data'!E159))),'Data Summary'!CR165="Yes"),OFFSET('Sanitation Data'!$E$10,0,10*ROW('Sanitation Data'!E159)),NA())</f>
        <v>#N/A</v>
      </c>
      <c r="AD165" s="526" t="e">
        <f ca="1">+IF(AND(ISNUMBER(OFFSET('Sanitation Data'!$E$11,0,10*ROW('Sanitation Data'!E159))),'Data Summary'!CS165="Yes"),OFFSET('Sanitation Data'!$E$11,0,10*ROW('Sanitation Data'!E159)),NA())</f>
        <v>#N/A</v>
      </c>
      <c r="AE165" s="526" t="e">
        <f ca="1">+IF(AND(ISNUMBER(OFFSET('Sanitation Data'!$E$12,0,10*ROW('Sanitation Data'!E159))),'Data Summary'!CT165="Yes"),OFFSET('Sanitation Data'!$E$12,0,10*ROW('Sanitation Data'!E159)),NA())</f>
        <v>#N/A</v>
      </c>
      <c r="AF165" s="526" t="e">
        <f ca="1">+IF(AND(ISNUMBER(OFFSET('Sanitation Data'!$F$4,0,10*ROW('Sanitation Data'!F159))),'Data Summary'!CU165="Yes"),100-OFFSET('Sanitation Data'!$F$4,0,10*ROW('Sanitation Data'!F159)),NA())</f>
        <v>#N/A</v>
      </c>
      <c r="AG165" s="526" t="e">
        <f ca="1">+IF(AND(ISNUMBER(OFFSET('Sanitation Data'!$F$6,0,10*ROW('Sanitation Data'!F159))),'Data Summary'!CV165="Yes"),OFFSET('Sanitation Data'!$F$6,0,10*ROW('Sanitation Data'!F159)),NA())</f>
        <v>#N/A</v>
      </c>
      <c r="AH165" s="526" t="e">
        <f ca="1">+IF(AND(ISNUMBER(OFFSET('Sanitation Data'!$F$10,0,10*ROW('Sanitation Data'!F159))),'Data Summary'!CW165="Yes"),OFFSET('Sanitation Data'!$F$10,0,10*ROW('Sanitation Data'!F159)),NA())</f>
        <v>#N/A</v>
      </c>
      <c r="AI165" s="526" t="e">
        <f ca="1">+IF(AND(ISNUMBER(OFFSET('Sanitation Data'!$F$11,0,10*ROW('Sanitation Data'!F159))),'Data Summary'!CX165="Yes"),OFFSET('Sanitation Data'!$F$11,0,10*ROW('Sanitation Data'!F159)),NA())</f>
        <v>#N/A</v>
      </c>
      <c r="AJ165" s="526" t="e">
        <f ca="1">+IF(AND(ISNUMBER(OFFSET('Sanitation Data'!$F$12,0,10*ROW('Sanitation Data'!F159))),'Data Summary'!CY165="Yes"),OFFSET('Sanitation Data'!$F$12,0,10*ROW('Sanitation Data'!F159)),NA())</f>
        <v>#N/A</v>
      </c>
      <c r="AK165" s="526" t="e">
        <f ca="1">+IF(AND(ISNUMBER(OFFSET('Sanitation Data'!$G$4,0,10*ROW('Sanitation Data'!G159))),'Data Summary'!CZ165="Yes"),100-OFFSET('Sanitation Data'!$G$4,0,10*ROW('Sanitation Data'!G159)),NA())</f>
        <v>#N/A</v>
      </c>
      <c r="AL165" s="526" t="e">
        <f ca="1">+IF(AND(ISNUMBER(OFFSET('Sanitation Data'!$G$6,0,10*ROW('Sanitation Data'!G159))),'Data Summary'!DA165="Yes"),OFFSET('Sanitation Data'!$G$6,0,10*ROW('Sanitation Data'!G159)),NA())</f>
        <v>#N/A</v>
      </c>
      <c r="AM165" s="526" t="e">
        <f ca="1">+IF(AND(ISNUMBER(OFFSET('Sanitation Data'!$G$10,0,10*ROW('Sanitation Data'!G159))),'Data Summary'!DB165="Yes"),OFFSET('Sanitation Data'!$G$10,0,10*ROW('Sanitation Data'!G159)),NA())</f>
        <v>#N/A</v>
      </c>
      <c r="AN165" s="526" t="e">
        <f ca="1">+IF(AND(ISNUMBER(OFFSET('Sanitation Data'!$G$11,0,10*ROW('Sanitation Data'!G159))),'Data Summary'!DC165="Yes"),OFFSET('Sanitation Data'!$G$11,0,10*ROW('Sanitation Data'!G159)),NA())</f>
        <v>#N/A</v>
      </c>
      <c r="AO165" s="526" t="e">
        <f ca="1">+IF(AND(ISNUMBER(OFFSET('Sanitation Data'!$G$12,0,10*ROW('Sanitation Data'!G159))),'Data Summary'!DD165="Yes"),OFFSET('Sanitation Data'!$G$12,0,10*ROW('Sanitation Data'!G159)),NA())</f>
        <v>#N/A</v>
      </c>
      <c r="AP165" s="526" t="e">
        <f ca="1">+IF(AND(ISNUMBER(OFFSET('Sanitation Data'!$H$4,0,10*ROW('Sanitation Data'!H159))),'Data Summary'!DE165="Yes"),100-OFFSET('Sanitation Data'!$H$4,0,10*ROW('Sanitation Data'!H159)),NA())</f>
        <v>#N/A</v>
      </c>
      <c r="AQ165" s="526" t="e">
        <f ca="1">+IF(AND(ISNUMBER(OFFSET('Sanitation Data'!$H$6,0,10*ROW('Sanitation Data'!H159))),'Data Summary'!DF165="Yes"),OFFSET('Sanitation Data'!$H$6,0,10*ROW('Sanitation Data'!H159)),NA())</f>
        <v>#N/A</v>
      </c>
      <c r="AR165" s="526" t="e">
        <f ca="1">+IF(AND(ISNUMBER(OFFSET('Sanitation Data'!$H$10,0,10*ROW('Sanitation Data'!H159))),'Data Summary'!DG165="Yes"),OFFSET('Sanitation Data'!$H$10,0,10*ROW('Sanitation Data'!H159)),NA())</f>
        <v>#N/A</v>
      </c>
      <c r="AS165" s="526" t="e">
        <f ca="1">+IF(AND(ISNUMBER(OFFSET('Sanitation Data'!$H$11,0,10*ROW('Sanitation Data'!H159))),'Data Summary'!DH165="Yes"),OFFSET('Sanitation Data'!$H$11,0,10*ROW('Sanitation Data'!H159)),NA())</f>
        <v>#N/A</v>
      </c>
      <c r="AT165" s="526" t="e">
        <f ca="1">+IF(AND(ISNUMBER(OFFSET('Sanitation Data'!$H$12,0,10*ROW('Sanitation Data'!H159))),'Data Summary'!DI165="Yes"),OFFSET('Sanitation Data'!$H$12,0,10*ROW('Sanitation Data'!H159)),NA())</f>
        <v>#N/A</v>
      </c>
      <c r="AU165" s="526" t="e">
        <f ca="1">+IF(AND(ISNUMBER(OFFSET('Sanitation Data'!$I$4,0,10*ROW('Sanitation Data'!I159))),'Data Summary'!DJ165="Yes"),100-OFFSET('Sanitation Data'!$I$4,0,10*ROW('Sanitation Data'!I159)),NA())</f>
        <v>#N/A</v>
      </c>
      <c r="AV165" s="526" t="e">
        <f ca="1">+IF(AND(ISNUMBER(OFFSET('Sanitation Data'!$I$6,0,10*ROW('Sanitation Data'!I159))),'Data Summary'!DK165="Yes"),OFFSET('Sanitation Data'!$I$6,0,10*ROW('Sanitation Data'!I159)),NA())</f>
        <v>#N/A</v>
      </c>
      <c r="AW165" s="526" t="e">
        <f ca="1">+IF(AND(ISNUMBER(OFFSET('Sanitation Data'!$I$10,0,10*ROW('Sanitation Data'!I159))),'Data Summary'!DL165="Yes"),OFFSET('Sanitation Data'!$I$10,0,10*ROW('Sanitation Data'!I159)),NA())</f>
        <v>#N/A</v>
      </c>
      <c r="AX165" s="526" t="e">
        <f ca="1">+IF(AND(ISNUMBER(OFFSET('Sanitation Data'!$I$11,0,10*ROW('Sanitation Data'!I159))),'Data Summary'!DM165="Yes"),OFFSET('Sanitation Data'!$I$11,0,10*ROW('Sanitation Data'!I159)),NA())</f>
        <v>#N/A</v>
      </c>
      <c r="AY165" s="526" t="e">
        <f ca="1">+IF(AND(ISNUMBER(OFFSET('Sanitation Data'!$I$12,0,10*ROW('Sanitation Data'!I159))),'Data Summary'!DN165="Yes"),OFFSET('Sanitation Data'!$I$12,0,10*ROW('Sanitation Data'!I159)),NA())</f>
        <v>#N/A</v>
      </c>
      <c r="AZ165" s="527" t="e">
        <f ca="1">+IF(AND(ISNUMBER(OFFSET('Hygiene Data'!$D$5,0,10*ROW('Hygiene Data'!D159))),'Data Summary'!DO165="Yes"),OFFSET('Hygiene Data'!$D$5,0,10*ROW('Hygiene Data'!D159)),NA())</f>
        <v>#N/A</v>
      </c>
      <c r="BA165" s="527" t="e">
        <f ca="1">+IF(AND(ISNUMBER(OFFSET('Hygiene Data'!$D$7,0,10*ROW('Hygiene Data'!D159))),'Data Summary'!DP165="Yes"),OFFSET('Hygiene Data'!$D$7,0,10*ROW('Hygiene Data'!D159)),NA())</f>
        <v>#N/A</v>
      </c>
      <c r="BB165" s="527" t="e">
        <f ca="1">+IF(AND(ISNUMBER(OFFSET('Hygiene Data'!$D$9,0,10*ROW('Hygiene Data'!D159))),'Data Summary'!DQ165="Yes"),OFFSET('Hygiene Data'!$D$9,0,10*ROW('Hygiene Data'!D159)),NA())</f>
        <v>#N/A</v>
      </c>
      <c r="BC165" s="527" t="e">
        <f ca="1">+IF(AND(ISNUMBER(OFFSET('Hygiene Data'!$E$5,0,10*ROW('Hygiene Data'!E159))),'Data Summary'!DR165="Yes"),OFFSET('Hygiene Data'!$E$5,0,10*ROW('Hygiene Data'!E159)),NA())</f>
        <v>#N/A</v>
      </c>
      <c r="BD165" s="527" t="e">
        <f ca="1">+IF(AND(ISNUMBER(OFFSET('Hygiene Data'!$E$7,0,10*ROW('Hygiene Data'!E159))),'Data Summary'!DS165="Yes"),OFFSET('Hygiene Data'!$E$7,0,10*ROW('Hygiene Data'!E159)),NA())</f>
        <v>#N/A</v>
      </c>
      <c r="BE165" s="527" t="e">
        <f ca="1">+IF(AND(ISNUMBER(OFFSET('Hygiene Data'!$E$9,0,10*ROW('Hygiene Data'!E159))),'Data Summary'!DT165="Yes"),OFFSET('Hygiene Data'!$E$9,0,10*ROW('Hygiene Data'!E159)),NA())</f>
        <v>#N/A</v>
      </c>
      <c r="BF165" s="527" t="e">
        <f ca="1">+IF(AND(ISNUMBER(OFFSET('Hygiene Data'!$F$5,0,10*ROW('Hygiene Data'!F159))),'Data Summary'!DU165="Yes"),OFFSET('Hygiene Data'!$F$5,0,10*ROW('Hygiene Data'!F159)),NA())</f>
        <v>#N/A</v>
      </c>
      <c r="BG165" s="527" t="e">
        <f ca="1">+IF(AND(ISNUMBER(OFFSET('Hygiene Data'!$F$7,0,10*ROW('Hygiene Data'!F159))),'Data Summary'!DV165="Yes"),OFFSET('Hygiene Data'!$F$7,0,10*ROW('Hygiene Data'!F159)),NA())</f>
        <v>#N/A</v>
      </c>
      <c r="BH165" s="527" t="e">
        <f ca="1">+IF(AND(ISNUMBER(OFFSET('Hygiene Data'!$F$9,0,10*ROW('Hygiene Data'!F159))),'Data Summary'!DW165="Yes"),OFFSET('Hygiene Data'!$F$9,0,10*ROW('Hygiene Data'!F159)),NA())</f>
        <v>#N/A</v>
      </c>
      <c r="BI165" s="527" t="e">
        <f ca="1">+IF(AND(ISNUMBER(OFFSET('Hygiene Data'!$G$5,0,10*ROW('Hygiene Data'!G159))),'Data Summary'!DX165="Yes"),OFFSET('Hygiene Data'!$G$5,0,10*ROW('Hygiene Data'!G159)),NA())</f>
        <v>#N/A</v>
      </c>
      <c r="BJ165" s="527" t="e">
        <f ca="1">+IF(AND(ISNUMBER(OFFSET('Hygiene Data'!$G$7,0,10*ROW('Hygiene Data'!G159))),'Data Summary'!DY165="Yes"),OFFSET('Hygiene Data'!$G$7,0,10*ROW('Hygiene Data'!G159)),NA())</f>
        <v>#N/A</v>
      </c>
      <c r="BK165" s="527" t="e">
        <f ca="1">+IF(AND(ISNUMBER(OFFSET('Hygiene Data'!$G$9,0,10*ROW('Hygiene Data'!G159))),'Data Summary'!DZ165="Yes"),OFFSET('Hygiene Data'!$G$9,0,10*ROW('Hygiene Data'!G159)),NA())</f>
        <v>#N/A</v>
      </c>
      <c r="BL165" s="527" t="e">
        <f ca="1">+IF(AND(ISNUMBER(OFFSET('Hygiene Data'!$H$5,0,10*ROW('Hygiene Data'!H159))),'Data Summary'!EA165="Yes"),OFFSET('Hygiene Data'!$H$5,0,10*ROW('Hygiene Data'!H159)),NA())</f>
        <v>#N/A</v>
      </c>
      <c r="BM165" s="527" t="e">
        <f ca="1">+IF(AND(ISNUMBER(OFFSET('Hygiene Data'!$H$7,0,10*ROW('Hygiene Data'!H159))),'Data Summary'!EB165="Yes"),OFFSET('Hygiene Data'!$H$7,0,10*ROW('Hygiene Data'!H159)),NA())</f>
        <v>#N/A</v>
      </c>
      <c r="BN165" s="527" t="e">
        <f ca="1">+IF(AND(ISNUMBER(OFFSET('Hygiene Data'!$H$9,0,10*ROW('Hygiene Data'!H159))),'Data Summary'!EC165="Yes"),OFFSET('Hygiene Data'!$H$9,0,10*ROW('Hygiene Data'!H159)),NA())</f>
        <v>#N/A</v>
      </c>
      <c r="BO165" s="527" t="e">
        <f ca="1">+IF(AND(ISNUMBER(OFFSET('Hygiene Data'!$I$5,0,10*ROW('Hygiene Data'!I159))),'Data Summary'!ED165="Yes"),OFFSET('Hygiene Data'!$I$5,0,10*ROW('Hygiene Data'!I159)),NA())</f>
        <v>#N/A</v>
      </c>
      <c r="BP165" s="527" t="e">
        <f ca="1">+IF(AND(ISNUMBER(OFFSET('Hygiene Data'!$I$7,0,10*ROW('Hygiene Data'!I159))),'Data Summary'!EE165="Yes"),OFFSET('Hygiene Data'!$I$7,0,10*ROW('Hygiene Data'!I159)),NA())</f>
        <v>#N/A</v>
      </c>
      <c r="BQ165" s="527" t="e">
        <f ca="1">+IF(AND(ISNUMBER(OFFSET('Hygiene Data'!$I$9,0,10*ROW('Hygiene Data'!I159))),'Data Summary'!EF165="Yes"),OFFSET('Hygiene Data'!$I$9,0,10*ROW('Hygiene Data'!I159)),NA())</f>
        <v>#N/A</v>
      </c>
    </row>
    <row r="166" spans="1:69" x14ac:dyDescent="0.25">
      <c r="A166" s="523" t="e">
        <f ca="1">+RIGHT('Data Summary'!A166,LEN('Data Summary'!A166)-9)</f>
        <v>#VALUE!</v>
      </c>
      <c r="B166" s="497" t="str">
        <f ca="1">+IF(ISTEXT('Data Summary'!B166),'Data Summary'!B166,"")</f>
        <v/>
      </c>
      <c r="C166" s="524" t="e">
        <f ca="1">+VALUE('Data Summary'!C166)</f>
        <v>#VALUE!</v>
      </c>
      <c r="D166" s="525" t="e">
        <f ca="1">+IF(AND(ISNUMBER(OFFSET('Water Data'!$D$4,0,10*ROW('Water Data'!D160))),'Data Summary'!BS166="Yes"),100-OFFSET('Water Data'!$D$4,0,10*ROW('Water Data'!D160)),NA())</f>
        <v>#N/A</v>
      </c>
      <c r="E166" s="525" t="e">
        <f ca="1">+IF(AND(ISNUMBER(OFFSET('Water Data'!$D$6,0,10*ROW('Water Data'!D160))),'Data Summary'!BT166="Yes"),OFFSET('Water Data'!$D$6,0,10*ROW('Water Data'!D160)),NA())</f>
        <v>#N/A</v>
      </c>
      <c r="F166" s="525" t="e">
        <f ca="1">+IF(AND(ISNUMBER(OFFSET('Water Data'!$D$9,0,10*ROW('Water Data'!D160))),'Data Summary'!BU166="Yes"),OFFSET('Water Data'!$D$9,0,10*ROW('Water Data'!D160)),NA())</f>
        <v>#N/A</v>
      </c>
      <c r="G166" s="525" t="e">
        <f ca="1">+IF(AND(ISNUMBER(OFFSET('Water Data'!$E$4,0,10*ROW('Water Data'!E160))),'Data Summary'!BV166="Yes"),100-OFFSET('Water Data'!$E$4,0,10*ROW('Water Data'!E160)),NA())</f>
        <v>#N/A</v>
      </c>
      <c r="H166" s="525" t="e">
        <f ca="1">+IF(AND(ISNUMBER(OFFSET('Water Data'!$E$6,0,10*ROW('Water Data'!E160))),'Data Summary'!BW166="Yes"),OFFSET('Water Data'!$E$6,0,10*ROW('Water Data'!E160)),NA())</f>
        <v>#N/A</v>
      </c>
      <c r="I166" s="525" t="e">
        <f ca="1">+IF(AND(ISNUMBER(OFFSET('Water Data'!$E$9,0,10*ROW('Water Data'!E160))),'Data Summary'!BX166="Yes"),OFFSET('Water Data'!$E$9,0,10*ROW('Water Data'!E160)),NA())</f>
        <v>#N/A</v>
      </c>
      <c r="J166" s="525" t="e">
        <f ca="1">+IF(AND(ISNUMBER(OFFSET('Water Data'!$F$4,0,10*ROW('Water Data'!F160))),'Data Summary'!BY166="Yes"),100-OFFSET('Water Data'!$F$4,0,10*ROW('Water Data'!F160)),NA())</f>
        <v>#N/A</v>
      </c>
      <c r="K166" s="525" t="e">
        <f ca="1">+IF(AND(ISNUMBER(OFFSET('Water Data'!$F$6,0,10*ROW('Water Data'!F160))),'Data Summary'!BZ166="Yes"),OFFSET('Water Data'!$F$6,0,10*ROW('Water Data'!F160)),NA())</f>
        <v>#N/A</v>
      </c>
      <c r="L166" s="525" t="e">
        <f ca="1">+IF(AND(ISNUMBER(OFFSET('Water Data'!$F$9,0,10*ROW('Water Data'!F160))),'Data Summary'!CA166="Yes"),OFFSET('Water Data'!$F$9,0,10*ROW('Water Data'!F160)),NA())</f>
        <v>#N/A</v>
      </c>
      <c r="M166" s="525" t="e">
        <f ca="1">+IF(AND(ISNUMBER(OFFSET('Water Data'!$G$4,0,10*ROW('Water Data'!G160))),'Data Summary'!CB166="Yes"),100-OFFSET('Water Data'!$G$4,0,10*ROW('Water Data'!G160)),NA())</f>
        <v>#N/A</v>
      </c>
      <c r="N166" s="525" t="e">
        <f ca="1">+IF(AND(ISNUMBER(OFFSET('Water Data'!$G$6,0,10*ROW('Water Data'!G160))),'Data Summary'!CC166="Yes"),OFFSET('Water Data'!$G$6,0,10*ROW('Water Data'!G160)),NA())</f>
        <v>#N/A</v>
      </c>
      <c r="O166" s="525" t="e">
        <f ca="1">+IF(AND(ISNUMBER(OFFSET('Water Data'!$G$9,0,10*ROW('Water Data'!G160))),'Data Summary'!CD166="Yes"),OFFSET('Water Data'!$G$9,0,10*ROW('Water Data'!G160)),NA())</f>
        <v>#N/A</v>
      </c>
      <c r="P166" s="525" t="e">
        <f ca="1">+IF(AND(ISNUMBER(OFFSET('Water Data'!$H$4,0,10*ROW('Water Data'!H160))),'Data Summary'!CE166="Yes"),100-OFFSET('Water Data'!$H$4,0,10*ROW('Water Data'!H160)),NA())</f>
        <v>#N/A</v>
      </c>
      <c r="Q166" s="525" t="e">
        <f ca="1">+IF(AND(ISNUMBER(OFFSET('Water Data'!$H$6,0,10*ROW('Water Data'!H160))),'Data Summary'!CF166="Yes"),OFFSET('Water Data'!$H$6,0,10*ROW('Water Data'!H160)),NA())</f>
        <v>#N/A</v>
      </c>
      <c r="R166" s="525" t="e">
        <f ca="1">+IF(AND(ISNUMBER(OFFSET('Water Data'!$H$9,0,10*ROW('Water Data'!H160))),'Data Summary'!CG166="Yes"),OFFSET('Water Data'!$H$9,0,10*ROW('Water Data'!H160)),NA())</f>
        <v>#N/A</v>
      </c>
      <c r="S166" s="525" t="e">
        <f ca="1">+IF(AND(ISNUMBER(OFFSET('Water Data'!$I$4,0,10*ROW('Water Data'!I160))),'Data Summary'!CH166="Yes"),100-OFFSET('Water Data'!$I$4,0,10*ROW('Water Data'!I160)),NA())</f>
        <v>#N/A</v>
      </c>
      <c r="T166" s="525" t="e">
        <f ca="1">+IF(AND(ISNUMBER(OFFSET('Water Data'!$I$6,0,10*ROW('Water Data'!I160))),'Data Summary'!CI166="Yes"),OFFSET('Water Data'!$I$6,0,10*ROW('Water Data'!I160)),NA())</f>
        <v>#N/A</v>
      </c>
      <c r="U166" s="525" t="e">
        <f ca="1">+IF(AND(ISNUMBER(OFFSET('Water Data'!$I$9,0,10*ROW('Water Data'!I160))),'Data Summary'!CJ166="Yes"),OFFSET('Water Data'!$I$9,0,10*ROW('Water Data'!I160)),NA())</f>
        <v>#N/A</v>
      </c>
      <c r="V166" s="526" t="e">
        <f ca="1">+IF(AND(ISNUMBER(OFFSET('Sanitation Data'!$D$4,0,10*ROW('Sanitation Data'!D160))),'Data Summary'!CK166="Yes"),100-OFFSET('Sanitation Data'!$D$4,0,10*ROW('Sanitation Data'!D160)),NA())</f>
        <v>#N/A</v>
      </c>
      <c r="W166" s="526" t="e">
        <f ca="1">+IF(AND(ISNUMBER(OFFSET('Sanitation Data'!$D$6,0,10*ROW('Sanitation Data'!D160))),'Data Summary'!CL166="Yes"),OFFSET('Sanitation Data'!$D$6,0,10*ROW('Sanitation Data'!D160)),NA())</f>
        <v>#N/A</v>
      </c>
      <c r="X166" s="526" t="e">
        <f ca="1">+IF(AND(ISNUMBER(OFFSET('Sanitation Data'!$D$10,0,10*ROW('Sanitation Data'!D160))),'Data Summary'!CM166="Yes"),OFFSET('Sanitation Data'!$D$10,0,10*ROW('Sanitation Data'!D160)),NA())</f>
        <v>#N/A</v>
      </c>
      <c r="Y166" s="526" t="e">
        <f ca="1">+IF(AND(ISNUMBER(OFFSET('Sanitation Data'!$D$11,0,10*ROW('Sanitation Data'!D160))),'Data Summary'!CN166="Yes"),OFFSET('Sanitation Data'!$D$11,0,10*ROW('Sanitation Data'!D160)),NA())</f>
        <v>#N/A</v>
      </c>
      <c r="Z166" s="526" t="e">
        <f ca="1">+IF(AND(ISNUMBER(OFFSET('Sanitation Data'!$D$12,0,10*ROW('Sanitation Data'!D160))),'Data Summary'!CO166="Yes"),OFFSET('Sanitation Data'!$D$12,0,10*ROW('Sanitation Data'!D160)),NA())</f>
        <v>#N/A</v>
      </c>
      <c r="AA166" s="526" t="e">
        <f ca="1">+IF(AND(ISNUMBER(OFFSET('Sanitation Data'!$E$4,0,10*ROW('Sanitation Data'!E160))),'Data Summary'!CP166="Yes"),100-OFFSET('Sanitation Data'!$E$4,0,10*ROW('Sanitation Data'!E160)),NA())</f>
        <v>#N/A</v>
      </c>
      <c r="AB166" s="526" t="e">
        <f ca="1">+IF(AND(ISNUMBER(OFFSET('Sanitation Data'!$E$6,0,10*ROW('Sanitation Data'!E160))),'Data Summary'!CQ166="Yes"),OFFSET('Sanitation Data'!$E$6,0,10*ROW('Sanitation Data'!E160)),NA())</f>
        <v>#N/A</v>
      </c>
      <c r="AC166" s="526" t="e">
        <f ca="1">+IF(AND(ISNUMBER(OFFSET('Sanitation Data'!$E$10,0,10*ROW('Sanitation Data'!E160))),'Data Summary'!CR166="Yes"),OFFSET('Sanitation Data'!$E$10,0,10*ROW('Sanitation Data'!E160)),NA())</f>
        <v>#N/A</v>
      </c>
      <c r="AD166" s="526" t="e">
        <f ca="1">+IF(AND(ISNUMBER(OFFSET('Sanitation Data'!$E$11,0,10*ROW('Sanitation Data'!E160))),'Data Summary'!CS166="Yes"),OFFSET('Sanitation Data'!$E$11,0,10*ROW('Sanitation Data'!E160)),NA())</f>
        <v>#N/A</v>
      </c>
      <c r="AE166" s="526" t="e">
        <f ca="1">+IF(AND(ISNUMBER(OFFSET('Sanitation Data'!$E$12,0,10*ROW('Sanitation Data'!E160))),'Data Summary'!CT166="Yes"),OFFSET('Sanitation Data'!$E$12,0,10*ROW('Sanitation Data'!E160)),NA())</f>
        <v>#N/A</v>
      </c>
      <c r="AF166" s="526" t="e">
        <f ca="1">+IF(AND(ISNUMBER(OFFSET('Sanitation Data'!$F$4,0,10*ROW('Sanitation Data'!F160))),'Data Summary'!CU166="Yes"),100-OFFSET('Sanitation Data'!$F$4,0,10*ROW('Sanitation Data'!F160)),NA())</f>
        <v>#N/A</v>
      </c>
      <c r="AG166" s="526" t="e">
        <f ca="1">+IF(AND(ISNUMBER(OFFSET('Sanitation Data'!$F$6,0,10*ROW('Sanitation Data'!F160))),'Data Summary'!CV166="Yes"),OFFSET('Sanitation Data'!$F$6,0,10*ROW('Sanitation Data'!F160)),NA())</f>
        <v>#N/A</v>
      </c>
      <c r="AH166" s="526" t="e">
        <f ca="1">+IF(AND(ISNUMBER(OFFSET('Sanitation Data'!$F$10,0,10*ROW('Sanitation Data'!F160))),'Data Summary'!CW166="Yes"),OFFSET('Sanitation Data'!$F$10,0,10*ROW('Sanitation Data'!F160)),NA())</f>
        <v>#N/A</v>
      </c>
      <c r="AI166" s="526" t="e">
        <f ca="1">+IF(AND(ISNUMBER(OFFSET('Sanitation Data'!$F$11,0,10*ROW('Sanitation Data'!F160))),'Data Summary'!CX166="Yes"),OFFSET('Sanitation Data'!$F$11,0,10*ROW('Sanitation Data'!F160)),NA())</f>
        <v>#N/A</v>
      </c>
      <c r="AJ166" s="526" t="e">
        <f ca="1">+IF(AND(ISNUMBER(OFFSET('Sanitation Data'!$F$12,0,10*ROW('Sanitation Data'!F160))),'Data Summary'!CY166="Yes"),OFFSET('Sanitation Data'!$F$12,0,10*ROW('Sanitation Data'!F160)),NA())</f>
        <v>#N/A</v>
      </c>
      <c r="AK166" s="526" t="e">
        <f ca="1">+IF(AND(ISNUMBER(OFFSET('Sanitation Data'!$G$4,0,10*ROW('Sanitation Data'!G160))),'Data Summary'!CZ166="Yes"),100-OFFSET('Sanitation Data'!$G$4,0,10*ROW('Sanitation Data'!G160)),NA())</f>
        <v>#N/A</v>
      </c>
      <c r="AL166" s="526" t="e">
        <f ca="1">+IF(AND(ISNUMBER(OFFSET('Sanitation Data'!$G$6,0,10*ROW('Sanitation Data'!G160))),'Data Summary'!DA166="Yes"),OFFSET('Sanitation Data'!$G$6,0,10*ROW('Sanitation Data'!G160)),NA())</f>
        <v>#N/A</v>
      </c>
      <c r="AM166" s="526" t="e">
        <f ca="1">+IF(AND(ISNUMBER(OFFSET('Sanitation Data'!$G$10,0,10*ROW('Sanitation Data'!G160))),'Data Summary'!DB166="Yes"),OFFSET('Sanitation Data'!$G$10,0,10*ROW('Sanitation Data'!G160)),NA())</f>
        <v>#N/A</v>
      </c>
      <c r="AN166" s="526" t="e">
        <f ca="1">+IF(AND(ISNUMBER(OFFSET('Sanitation Data'!$G$11,0,10*ROW('Sanitation Data'!G160))),'Data Summary'!DC166="Yes"),OFFSET('Sanitation Data'!$G$11,0,10*ROW('Sanitation Data'!G160)),NA())</f>
        <v>#N/A</v>
      </c>
      <c r="AO166" s="526" t="e">
        <f ca="1">+IF(AND(ISNUMBER(OFFSET('Sanitation Data'!$G$12,0,10*ROW('Sanitation Data'!G160))),'Data Summary'!DD166="Yes"),OFFSET('Sanitation Data'!$G$12,0,10*ROW('Sanitation Data'!G160)),NA())</f>
        <v>#N/A</v>
      </c>
      <c r="AP166" s="526" t="e">
        <f ca="1">+IF(AND(ISNUMBER(OFFSET('Sanitation Data'!$H$4,0,10*ROW('Sanitation Data'!H160))),'Data Summary'!DE166="Yes"),100-OFFSET('Sanitation Data'!$H$4,0,10*ROW('Sanitation Data'!H160)),NA())</f>
        <v>#N/A</v>
      </c>
      <c r="AQ166" s="526" t="e">
        <f ca="1">+IF(AND(ISNUMBER(OFFSET('Sanitation Data'!$H$6,0,10*ROW('Sanitation Data'!H160))),'Data Summary'!DF166="Yes"),OFFSET('Sanitation Data'!$H$6,0,10*ROW('Sanitation Data'!H160)),NA())</f>
        <v>#N/A</v>
      </c>
      <c r="AR166" s="526" t="e">
        <f ca="1">+IF(AND(ISNUMBER(OFFSET('Sanitation Data'!$H$10,0,10*ROW('Sanitation Data'!H160))),'Data Summary'!DG166="Yes"),OFFSET('Sanitation Data'!$H$10,0,10*ROW('Sanitation Data'!H160)),NA())</f>
        <v>#N/A</v>
      </c>
      <c r="AS166" s="526" t="e">
        <f ca="1">+IF(AND(ISNUMBER(OFFSET('Sanitation Data'!$H$11,0,10*ROW('Sanitation Data'!H160))),'Data Summary'!DH166="Yes"),OFFSET('Sanitation Data'!$H$11,0,10*ROW('Sanitation Data'!H160)),NA())</f>
        <v>#N/A</v>
      </c>
      <c r="AT166" s="526" t="e">
        <f ca="1">+IF(AND(ISNUMBER(OFFSET('Sanitation Data'!$H$12,0,10*ROW('Sanitation Data'!H160))),'Data Summary'!DI166="Yes"),OFFSET('Sanitation Data'!$H$12,0,10*ROW('Sanitation Data'!H160)),NA())</f>
        <v>#N/A</v>
      </c>
      <c r="AU166" s="526" t="e">
        <f ca="1">+IF(AND(ISNUMBER(OFFSET('Sanitation Data'!$I$4,0,10*ROW('Sanitation Data'!I160))),'Data Summary'!DJ166="Yes"),100-OFFSET('Sanitation Data'!$I$4,0,10*ROW('Sanitation Data'!I160)),NA())</f>
        <v>#N/A</v>
      </c>
      <c r="AV166" s="526" t="e">
        <f ca="1">+IF(AND(ISNUMBER(OFFSET('Sanitation Data'!$I$6,0,10*ROW('Sanitation Data'!I160))),'Data Summary'!DK166="Yes"),OFFSET('Sanitation Data'!$I$6,0,10*ROW('Sanitation Data'!I160)),NA())</f>
        <v>#N/A</v>
      </c>
      <c r="AW166" s="526" t="e">
        <f ca="1">+IF(AND(ISNUMBER(OFFSET('Sanitation Data'!$I$10,0,10*ROW('Sanitation Data'!I160))),'Data Summary'!DL166="Yes"),OFFSET('Sanitation Data'!$I$10,0,10*ROW('Sanitation Data'!I160)),NA())</f>
        <v>#N/A</v>
      </c>
      <c r="AX166" s="526" t="e">
        <f ca="1">+IF(AND(ISNUMBER(OFFSET('Sanitation Data'!$I$11,0,10*ROW('Sanitation Data'!I160))),'Data Summary'!DM166="Yes"),OFFSET('Sanitation Data'!$I$11,0,10*ROW('Sanitation Data'!I160)),NA())</f>
        <v>#N/A</v>
      </c>
      <c r="AY166" s="526" t="e">
        <f ca="1">+IF(AND(ISNUMBER(OFFSET('Sanitation Data'!$I$12,0,10*ROW('Sanitation Data'!I160))),'Data Summary'!DN166="Yes"),OFFSET('Sanitation Data'!$I$12,0,10*ROW('Sanitation Data'!I160)),NA())</f>
        <v>#N/A</v>
      </c>
      <c r="AZ166" s="527" t="e">
        <f ca="1">+IF(AND(ISNUMBER(OFFSET('Hygiene Data'!$D$5,0,10*ROW('Hygiene Data'!D160))),'Data Summary'!DO166="Yes"),OFFSET('Hygiene Data'!$D$5,0,10*ROW('Hygiene Data'!D160)),NA())</f>
        <v>#N/A</v>
      </c>
      <c r="BA166" s="527" t="e">
        <f ca="1">+IF(AND(ISNUMBER(OFFSET('Hygiene Data'!$D$7,0,10*ROW('Hygiene Data'!D160))),'Data Summary'!DP166="Yes"),OFFSET('Hygiene Data'!$D$7,0,10*ROW('Hygiene Data'!D160)),NA())</f>
        <v>#N/A</v>
      </c>
      <c r="BB166" s="527" t="e">
        <f ca="1">+IF(AND(ISNUMBER(OFFSET('Hygiene Data'!$D$9,0,10*ROW('Hygiene Data'!D160))),'Data Summary'!DQ166="Yes"),OFFSET('Hygiene Data'!$D$9,0,10*ROW('Hygiene Data'!D160)),NA())</f>
        <v>#N/A</v>
      </c>
      <c r="BC166" s="527" t="e">
        <f ca="1">+IF(AND(ISNUMBER(OFFSET('Hygiene Data'!$E$5,0,10*ROW('Hygiene Data'!E160))),'Data Summary'!DR166="Yes"),OFFSET('Hygiene Data'!$E$5,0,10*ROW('Hygiene Data'!E160)),NA())</f>
        <v>#N/A</v>
      </c>
      <c r="BD166" s="527" t="e">
        <f ca="1">+IF(AND(ISNUMBER(OFFSET('Hygiene Data'!$E$7,0,10*ROW('Hygiene Data'!E160))),'Data Summary'!DS166="Yes"),OFFSET('Hygiene Data'!$E$7,0,10*ROW('Hygiene Data'!E160)),NA())</f>
        <v>#N/A</v>
      </c>
      <c r="BE166" s="527" t="e">
        <f ca="1">+IF(AND(ISNUMBER(OFFSET('Hygiene Data'!$E$9,0,10*ROW('Hygiene Data'!E160))),'Data Summary'!DT166="Yes"),OFFSET('Hygiene Data'!$E$9,0,10*ROW('Hygiene Data'!E160)),NA())</f>
        <v>#N/A</v>
      </c>
      <c r="BF166" s="527" t="e">
        <f ca="1">+IF(AND(ISNUMBER(OFFSET('Hygiene Data'!$F$5,0,10*ROW('Hygiene Data'!F160))),'Data Summary'!DU166="Yes"),OFFSET('Hygiene Data'!$F$5,0,10*ROW('Hygiene Data'!F160)),NA())</f>
        <v>#N/A</v>
      </c>
      <c r="BG166" s="527" t="e">
        <f ca="1">+IF(AND(ISNUMBER(OFFSET('Hygiene Data'!$F$7,0,10*ROW('Hygiene Data'!F160))),'Data Summary'!DV166="Yes"),OFFSET('Hygiene Data'!$F$7,0,10*ROW('Hygiene Data'!F160)),NA())</f>
        <v>#N/A</v>
      </c>
      <c r="BH166" s="527" t="e">
        <f ca="1">+IF(AND(ISNUMBER(OFFSET('Hygiene Data'!$F$9,0,10*ROW('Hygiene Data'!F160))),'Data Summary'!DW166="Yes"),OFFSET('Hygiene Data'!$F$9,0,10*ROW('Hygiene Data'!F160)),NA())</f>
        <v>#N/A</v>
      </c>
      <c r="BI166" s="527" t="e">
        <f ca="1">+IF(AND(ISNUMBER(OFFSET('Hygiene Data'!$G$5,0,10*ROW('Hygiene Data'!G160))),'Data Summary'!DX166="Yes"),OFFSET('Hygiene Data'!$G$5,0,10*ROW('Hygiene Data'!G160)),NA())</f>
        <v>#N/A</v>
      </c>
      <c r="BJ166" s="527" t="e">
        <f ca="1">+IF(AND(ISNUMBER(OFFSET('Hygiene Data'!$G$7,0,10*ROW('Hygiene Data'!G160))),'Data Summary'!DY166="Yes"),OFFSET('Hygiene Data'!$G$7,0,10*ROW('Hygiene Data'!G160)),NA())</f>
        <v>#N/A</v>
      </c>
      <c r="BK166" s="527" t="e">
        <f ca="1">+IF(AND(ISNUMBER(OFFSET('Hygiene Data'!$G$9,0,10*ROW('Hygiene Data'!G160))),'Data Summary'!DZ166="Yes"),OFFSET('Hygiene Data'!$G$9,0,10*ROW('Hygiene Data'!G160)),NA())</f>
        <v>#N/A</v>
      </c>
      <c r="BL166" s="527" t="e">
        <f ca="1">+IF(AND(ISNUMBER(OFFSET('Hygiene Data'!$H$5,0,10*ROW('Hygiene Data'!H160))),'Data Summary'!EA166="Yes"),OFFSET('Hygiene Data'!$H$5,0,10*ROW('Hygiene Data'!H160)),NA())</f>
        <v>#N/A</v>
      </c>
      <c r="BM166" s="527" t="e">
        <f ca="1">+IF(AND(ISNUMBER(OFFSET('Hygiene Data'!$H$7,0,10*ROW('Hygiene Data'!H160))),'Data Summary'!EB166="Yes"),OFFSET('Hygiene Data'!$H$7,0,10*ROW('Hygiene Data'!H160)),NA())</f>
        <v>#N/A</v>
      </c>
      <c r="BN166" s="527" t="e">
        <f ca="1">+IF(AND(ISNUMBER(OFFSET('Hygiene Data'!$H$9,0,10*ROW('Hygiene Data'!H160))),'Data Summary'!EC166="Yes"),OFFSET('Hygiene Data'!$H$9,0,10*ROW('Hygiene Data'!H160)),NA())</f>
        <v>#N/A</v>
      </c>
      <c r="BO166" s="527" t="e">
        <f ca="1">+IF(AND(ISNUMBER(OFFSET('Hygiene Data'!$I$5,0,10*ROW('Hygiene Data'!I160))),'Data Summary'!ED166="Yes"),OFFSET('Hygiene Data'!$I$5,0,10*ROW('Hygiene Data'!I160)),NA())</f>
        <v>#N/A</v>
      </c>
      <c r="BP166" s="527" t="e">
        <f ca="1">+IF(AND(ISNUMBER(OFFSET('Hygiene Data'!$I$7,0,10*ROW('Hygiene Data'!I160))),'Data Summary'!EE166="Yes"),OFFSET('Hygiene Data'!$I$7,0,10*ROW('Hygiene Data'!I160)),NA())</f>
        <v>#N/A</v>
      </c>
      <c r="BQ166" s="527" t="e">
        <f ca="1">+IF(AND(ISNUMBER(OFFSET('Hygiene Data'!$I$9,0,10*ROW('Hygiene Data'!I160))),'Data Summary'!EF166="Yes"),OFFSET('Hygiene Data'!$I$9,0,10*ROW('Hygiene Data'!I160)),NA())</f>
        <v>#N/A</v>
      </c>
    </row>
    <row r="167" spans="1:69" x14ac:dyDescent="0.25">
      <c r="A167" s="523" t="e">
        <f ca="1">+RIGHT('Data Summary'!A167,LEN('Data Summary'!A167)-9)</f>
        <v>#VALUE!</v>
      </c>
      <c r="B167" s="497" t="str">
        <f ca="1">+IF(ISTEXT('Data Summary'!B167),'Data Summary'!B167,"")</f>
        <v/>
      </c>
      <c r="C167" s="524" t="e">
        <f ca="1">+VALUE('Data Summary'!C167)</f>
        <v>#VALUE!</v>
      </c>
      <c r="D167" s="525" t="e">
        <f ca="1">+IF(AND(ISNUMBER(OFFSET('Water Data'!$D$4,0,10*ROW('Water Data'!D161))),'Data Summary'!BS167="Yes"),100-OFFSET('Water Data'!$D$4,0,10*ROW('Water Data'!D161)),NA())</f>
        <v>#N/A</v>
      </c>
      <c r="E167" s="525" t="e">
        <f ca="1">+IF(AND(ISNUMBER(OFFSET('Water Data'!$D$6,0,10*ROW('Water Data'!D161))),'Data Summary'!BT167="Yes"),OFFSET('Water Data'!$D$6,0,10*ROW('Water Data'!D161)),NA())</f>
        <v>#N/A</v>
      </c>
      <c r="F167" s="525" t="e">
        <f ca="1">+IF(AND(ISNUMBER(OFFSET('Water Data'!$D$9,0,10*ROW('Water Data'!D161))),'Data Summary'!BU167="Yes"),OFFSET('Water Data'!$D$9,0,10*ROW('Water Data'!D161)),NA())</f>
        <v>#N/A</v>
      </c>
      <c r="G167" s="525" t="e">
        <f ca="1">+IF(AND(ISNUMBER(OFFSET('Water Data'!$E$4,0,10*ROW('Water Data'!E161))),'Data Summary'!BV167="Yes"),100-OFFSET('Water Data'!$E$4,0,10*ROW('Water Data'!E161)),NA())</f>
        <v>#N/A</v>
      </c>
      <c r="H167" s="525" t="e">
        <f ca="1">+IF(AND(ISNUMBER(OFFSET('Water Data'!$E$6,0,10*ROW('Water Data'!E161))),'Data Summary'!BW167="Yes"),OFFSET('Water Data'!$E$6,0,10*ROW('Water Data'!E161)),NA())</f>
        <v>#N/A</v>
      </c>
      <c r="I167" s="525" t="e">
        <f ca="1">+IF(AND(ISNUMBER(OFFSET('Water Data'!$E$9,0,10*ROW('Water Data'!E161))),'Data Summary'!BX167="Yes"),OFFSET('Water Data'!$E$9,0,10*ROW('Water Data'!E161)),NA())</f>
        <v>#N/A</v>
      </c>
      <c r="J167" s="525" t="e">
        <f ca="1">+IF(AND(ISNUMBER(OFFSET('Water Data'!$F$4,0,10*ROW('Water Data'!F161))),'Data Summary'!BY167="Yes"),100-OFFSET('Water Data'!$F$4,0,10*ROW('Water Data'!F161)),NA())</f>
        <v>#N/A</v>
      </c>
      <c r="K167" s="525" t="e">
        <f ca="1">+IF(AND(ISNUMBER(OFFSET('Water Data'!$F$6,0,10*ROW('Water Data'!F161))),'Data Summary'!BZ167="Yes"),OFFSET('Water Data'!$F$6,0,10*ROW('Water Data'!F161)),NA())</f>
        <v>#N/A</v>
      </c>
      <c r="L167" s="525" t="e">
        <f ca="1">+IF(AND(ISNUMBER(OFFSET('Water Data'!$F$9,0,10*ROW('Water Data'!F161))),'Data Summary'!CA167="Yes"),OFFSET('Water Data'!$F$9,0,10*ROW('Water Data'!F161)),NA())</f>
        <v>#N/A</v>
      </c>
      <c r="M167" s="525" t="e">
        <f ca="1">+IF(AND(ISNUMBER(OFFSET('Water Data'!$G$4,0,10*ROW('Water Data'!G161))),'Data Summary'!CB167="Yes"),100-OFFSET('Water Data'!$G$4,0,10*ROW('Water Data'!G161)),NA())</f>
        <v>#N/A</v>
      </c>
      <c r="N167" s="525" t="e">
        <f ca="1">+IF(AND(ISNUMBER(OFFSET('Water Data'!$G$6,0,10*ROW('Water Data'!G161))),'Data Summary'!CC167="Yes"),OFFSET('Water Data'!$G$6,0,10*ROW('Water Data'!G161)),NA())</f>
        <v>#N/A</v>
      </c>
      <c r="O167" s="525" t="e">
        <f ca="1">+IF(AND(ISNUMBER(OFFSET('Water Data'!$G$9,0,10*ROW('Water Data'!G161))),'Data Summary'!CD167="Yes"),OFFSET('Water Data'!$G$9,0,10*ROW('Water Data'!G161)),NA())</f>
        <v>#N/A</v>
      </c>
      <c r="P167" s="525" t="e">
        <f ca="1">+IF(AND(ISNUMBER(OFFSET('Water Data'!$H$4,0,10*ROW('Water Data'!H161))),'Data Summary'!CE167="Yes"),100-OFFSET('Water Data'!$H$4,0,10*ROW('Water Data'!H161)),NA())</f>
        <v>#N/A</v>
      </c>
      <c r="Q167" s="525" t="e">
        <f ca="1">+IF(AND(ISNUMBER(OFFSET('Water Data'!$H$6,0,10*ROW('Water Data'!H161))),'Data Summary'!CF167="Yes"),OFFSET('Water Data'!$H$6,0,10*ROW('Water Data'!H161)),NA())</f>
        <v>#N/A</v>
      </c>
      <c r="R167" s="525" t="e">
        <f ca="1">+IF(AND(ISNUMBER(OFFSET('Water Data'!$H$9,0,10*ROW('Water Data'!H161))),'Data Summary'!CG167="Yes"),OFFSET('Water Data'!$H$9,0,10*ROW('Water Data'!H161)),NA())</f>
        <v>#N/A</v>
      </c>
      <c r="S167" s="525" t="e">
        <f ca="1">+IF(AND(ISNUMBER(OFFSET('Water Data'!$I$4,0,10*ROW('Water Data'!I161))),'Data Summary'!CH167="Yes"),100-OFFSET('Water Data'!$I$4,0,10*ROW('Water Data'!I161)),NA())</f>
        <v>#N/A</v>
      </c>
      <c r="T167" s="525" t="e">
        <f ca="1">+IF(AND(ISNUMBER(OFFSET('Water Data'!$I$6,0,10*ROW('Water Data'!I161))),'Data Summary'!CI167="Yes"),OFFSET('Water Data'!$I$6,0,10*ROW('Water Data'!I161)),NA())</f>
        <v>#N/A</v>
      </c>
      <c r="U167" s="525" t="e">
        <f ca="1">+IF(AND(ISNUMBER(OFFSET('Water Data'!$I$9,0,10*ROW('Water Data'!I161))),'Data Summary'!CJ167="Yes"),OFFSET('Water Data'!$I$9,0,10*ROW('Water Data'!I161)),NA())</f>
        <v>#N/A</v>
      </c>
      <c r="V167" s="526" t="e">
        <f ca="1">+IF(AND(ISNUMBER(OFFSET('Sanitation Data'!$D$4,0,10*ROW('Sanitation Data'!D161))),'Data Summary'!CK167="Yes"),100-OFFSET('Sanitation Data'!$D$4,0,10*ROW('Sanitation Data'!D161)),NA())</f>
        <v>#N/A</v>
      </c>
      <c r="W167" s="526" t="e">
        <f ca="1">+IF(AND(ISNUMBER(OFFSET('Sanitation Data'!$D$6,0,10*ROW('Sanitation Data'!D161))),'Data Summary'!CL167="Yes"),OFFSET('Sanitation Data'!$D$6,0,10*ROW('Sanitation Data'!D161)),NA())</f>
        <v>#N/A</v>
      </c>
      <c r="X167" s="526" t="e">
        <f ca="1">+IF(AND(ISNUMBER(OFFSET('Sanitation Data'!$D$10,0,10*ROW('Sanitation Data'!D161))),'Data Summary'!CM167="Yes"),OFFSET('Sanitation Data'!$D$10,0,10*ROW('Sanitation Data'!D161)),NA())</f>
        <v>#N/A</v>
      </c>
      <c r="Y167" s="526" t="e">
        <f ca="1">+IF(AND(ISNUMBER(OFFSET('Sanitation Data'!$D$11,0,10*ROW('Sanitation Data'!D161))),'Data Summary'!CN167="Yes"),OFFSET('Sanitation Data'!$D$11,0,10*ROW('Sanitation Data'!D161)),NA())</f>
        <v>#N/A</v>
      </c>
      <c r="Z167" s="526" t="e">
        <f ca="1">+IF(AND(ISNUMBER(OFFSET('Sanitation Data'!$D$12,0,10*ROW('Sanitation Data'!D161))),'Data Summary'!CO167="Yes"),OFFSET('Sanitation Data'!$D$12,0,10*ROW('Sanitation Data'!D161)),NA())</f>
        <v>#N/A</v>
      </c>
      <c r="AA167" s="526" t="e">
        <f ca="1">+IF(AND(ISNUMBER(OFFSET('Sanitation Data'!$E$4,0,10*ROW('Sanitation Data'!E161))),'Data Summary'!CP167="Yes"),100-OFFSET('Sanitation Data'!$E$4,0,10*ROW('Sanitation Data'!E161)),NA())</f>
        <v>#N/A</v>
      </c>
      <c r="AB167" s="526" t="e">
        <f ca="1">+IF(AND(ISNUMBER(OFFSET('Sanitation Data'!$E$6,0,10*ROW('Sanitation Data'!E161))),'Data Summary'!CQ167="Yes"),OFFSET('Sanitation Data'!$E$6,0,10*ROW('Sanitation Data'!E161)),NA())</f>
        <v>#N/A</v>
      </c>
      <c r="AC167" s="526" t="e">
        <f ca="1">+IF(AND(ISNUMBER(OFFSET('Sanitation Data'!$E$10,0,10*ROW('Sanitation Data'!E161))),'Data Summary'!CR167="Yes"),OFFSET('Sanitation Data'!$E$10,0,10*ROW('Sanitation Data'!E161)),NA())</f>
        <v>#N/A</v>
      </c>
      <c r="AD167" s="526" t="e">
        <f ca="1">+IF(AND(ISNUMBER(OFFSET('Sanitation Data'!$E$11,0,10*ROW('Sanitation Data'!E161))),'Data Summary'!CS167="Yes"),OFFSET('Sanitation Data'!$E$11,0,10*ROW('Sanitation Data'!E161)),NA())</f>
        <v>#N/A</v>
      </c>
      <c r="AE167" s="526" t="e">
        <f ca="1">+IF(AND(ISNUMBER(OFFSET('Sanitation Data'!$E$12,0,10*ROW('Sanitation Data'!E161))),'Data Summary'!CT167="Yes"),OFFSET('Sanitation Data'!$E$12,0,10*ROW('Sanitation Data'!E161)),NA())</f>
        <v>#N/A</v>
      </c>
      <c r="AF167" s="526" t="e">
        <f ca="1">+IF(AND(ISNUMBER(OFFSET('Sanitation Data'!$F$4,0,10*ROW('Sanitation Data'!F161))),'Data Summary'!CU167="Yes"),100-OFFSET('Sanitation Data'!$F$4,0,10*ROW('Sanitation Data'!F161)),NA())</f>
        <v>#N/A</v>
      </c>
      <c r="AG167" s="526" t="e">
        <f ca="1">+IF(AND(ISNUMBER(OFFSET('Sanitation Data'!$F$6,0,10*ROW('Sanitation Data'!F161))),'Data Summary'!CV167="Yes"),OFFSET('Sanitation Data'!$F$6,0,10*ROW('Sanitation Data'!F161)),NA())</f>
        <v>#N/A</v>
      </c>
      <c r="AH167" s="526" t="e">
        <f ca="1">+IF(AND(ISNUMBER(OFFSET('Sanitation Data'!$F$10,0,10*ROW('Sanitation Data'!F161))),'Data Summary'!CW167="Yes"),OFFSET('Sanitation Data'!$F$10,0,10*ROW('Sanitation Data'!F161)),NA())</f>
        <v>#N/A</v>
      </c>
      <c r="AI167" s="526" t="e">
        <f ca="1">+IF(AND(ISNUMBER(OFFSET('Sanitation Data'!$F$11,0,10*ROW('Sanitation Data'!F161))),'Data Summary'!CX167="Yes"),OFFSET('Sanitation Data'!$F$11,0,10*ROW('Sanitation Data'!F161)),NA())</f>
        <v>#N/A</v>
      </c>
      <c r="AJ167" s="526" t="e">
        <f ca="1">+IF(AND(ISNUMBER(OFFSET('Sanitation Data'!$F$12,0,10*ROW('Sanitation Data'!F161))),'Data Summary'!CY167="Yes"),OFFSET('Sanitation Data'!$F$12,0,10*ROW('Sanitation Data'!F161)),NA())</f>
        <v>#N/A</v>
      </c>
      <c r="AK167" s="526" t="e">
        <f ca="1">+IF(AND(ISNUMBER(OFFSET('Sanitation Data'!$G$4,0,10*ROW('Sanitation Data'!G161))),'Data Summary'!CZ167="Yes"),100-OFFSET('Sanitation Data'!$G$4,0,10*ROW('Sanitation Data'!G161)),NA())</f>
        <v>#N/A</v>
      </c>
      <c r="AL167" s="526" t="e">
        <f ca="1">+IF(AND(ISNUMBER(OFFSET('Sanitation Data'!$G$6,0,10*ROW('Sanitation Data'!G161))),'Data Summary'!DA167="Yes"),OFFSET('Sanitation Data'!$G$6,0,10*ROW('Sanitation Data'!G161)),NA())</f>
        <v>#N/A</v>
      </c>
      <c r="AM167" s="526" t="e">
        <f ca="1">+IF(AND(ISNUMBER(OFFSET('Sanitation Data'!$G$10,0,10*ROW('Sanitation Data'!G161))),'Data Summary'!DB167="Yes"),OFFSET('Sanitation Data'!$G$10,0,10*ROW('Sanitation Data'!G161)),NA())</f>
        <v>#N/A</v>
      </c>
      <c r="AN167" s="526" t="e">
        <f ca="1">+IF(AND(ISNUMBER(OFFSET('Sanitation Data'!$G$11,0,10*ROW('Sanitation Data'!G161))),'Data Summary'!DC167="Yes"),OFFSET('Sanitation Data'!$G$11,0,10*ROW('Sanitation Data'!G161)),NA())</f>
        <v>#N/A</v>
      </c>
      <c r="AO167" s="526" t="e">
        <f ca="1">+IF(AND(ISNUMBER(OFFSET('Sanitation Data'!$G$12,0,10*ROW('Sanitation Data'!G161))),'Data Summary'!DD167="Yes"),OFFSET('Sanitation Data'!$G$12,0,10*ROW('Sanitation Data'!G161)),NA())</f>
        <v>#N/A</v>
      </c>
      <c r="AP167" s="526" t="e">
        <f ca="1">+IF(AND(ISNUMBER(OFFSET('Sanitation Data'!$H$4,0,10*ROW('Sanitation Data'!H161))),'Data Summary'!DE167="Yes"),100-OFFSET('Sanitation Data'!$H$4,0,10*ROW('Sanitation Data'!H161)),NA())</f>
        <v>#N/A</v>
      </c>
      <c r="AQ167" s="526" t="e">
        <f ca="1">+IF(AND(ISNUMBER(OFFSET('Sanitation Data'!$H$6,0,10*ROW('Sanitation Data'!H161))),'Data Summary'!DF167="Yes"),OFFSET('Sanitation Data'!$H$6,0,10*ROW('Sanitation Data'!H161)),NA())</f>
        <v>#N/A</v>
      </c>
      <c r="AR167" s="526" t="e">
        <f ca="1">+IF(AND(ISNUMBER(OFFSET('Sanitation Data'!$H$10,0,10*ROW('Sanitation Data'!H161))),'Data Summary'!DG167="Yes"),OFFSET('Sanitation Data'!$H$10,0,10*ROW('Sanitation Data'!H161)),NA())</f>
        <v>#N/A</v>
      </c>
      <c r="AS167" s="526" t="e">
        <f ca="1">+IF(AND(ISNUMBER(OFFSET('Sanitation Data'!$H$11,0,10*ROW('Sanitation Data'!H161))),'Data Summary'!DH167="Yes"),OFFSET('Sanitation Data'!$H$11,0,10*ROW('Sanitation Data'!H161)),NA())</f>
        <v>#N/A</v>
      </c>
      <c r="AT167" s="526" t="e">
        <f ca="1">+IF(AND(ISNUMBER(OFFSET('Sanitation Data'!$H$12,0,10*ROW('Sanitation Data'!H161))),'Data Summary'!DI167="Yes"),OFFSET('Sanitation Data'!$H$12,0,10*ROW('Sanitation Data'!H161)),NA())</f>
        <v>#N/A</v>
      </c>
      <c r="AU167" s="526" t="e">
        <f ca="1">+IF(AND(ISNUMBER(OFFSET('Sanitation Data'!$I$4,0,10*ROW('Sanitation Data'!I161))),'Data Summary'!DJ167="Yes"),100-OFFSET('Sanitation Data'!$I$4,0,10*ROW('Sanitation Data'!I161)),NA())</f>
        <v>#N/A</v>
      </c>
      <c r="AV167" s="526" t="e">
        <f ca="1">+IF(AND(ISNUMBER(OFFSET('Sanitation Data'!$I$6,0,10*ROW('Sanitation Data'!I161))),'Data Summary'!DK167="Yes"),OFFSET('Sanitation Data'!$I$6,0,10*ROW('Sanitation Data'!I161)),NA())</f>
        <v>#N/A</v>
      </c>
      <c r="AW167" s="526" t="e">
        <f ca="1">+IF(AND(ISNUMBER(OFFSET('Sanitation Data'!$I$10,0,10*ROW('Sanitation Data'!I161))),'Data Summary'!DL167="Yes"),OFFSET('Sanitation Data'!$I$10,0,10*ROW('Sanitation Data'!I161)),NA())</f>
        <v>#N/A</v>
      </c>
      <c r="AX167" s="526" t="e">
        <f ca="1">+IF(AND(ISNUMBER(OFFSET('Sanitation Data'!$I$11,0,10*ROW('Sanitation Data'!I161))),'Data Summary'!DM167="Yes"),OFFSET('Sanitation Data'!$I$11,0,10*ROW('Sanitation Data'!I161)),NA())</f>
        <v>#N/A</v>
      </c>
      <c r="AY167" s="526" t="e">
        <f ca="1">+IF(AND(ISNUMBER(OFFSET('Sanitation Data'!$I$12,0,10*ROW('Sanitation Data'!I161))),'Data Summary'!DN167="Yes"),OFFSET('Sanitation Data'!$I$12,0,10*ROW('Sanitation Data'!I161)),NA())</f>
        <v>#N/A</v>
      </c>
      <c r="AZ167" s="527" t="e">
        <f ca="1">+IF(AND(ISNUMBER(OFFSET('Hygiene Data'!$D$5,0,10*ROW('Hygiene Data'!D161))),'Data Summary'!DO167="Yes"),OFFSET('Hygiene Data'!$D$5,0,10*ROW('Hygiene Data'!D161)),NA())</f>
        <v>#N/A</v>
      </c>
      <c r="BA167" s="527" t="e">
        <f ca="1">+IF(AND(ISNUMBER(OFFSET('Hygiene Data'!$D$7,0,10*ROW('Hygiene Data'!D161))),'Data Summary'!DP167="Yes"),OFFSET('Hygiene Data'!$D$7,0,10*ROW('Hygiene Data'!D161)),NA())</f>
        <v>#N/A</v>
      </c>
      <c r="BB167" s="527" t="e">
        <f ca="1">+IF(AND(ISNUMBER(OFFSET('Hygiene Data'!$D$9,0,10*ROW('Hygiene Data'!D161))),'Data Summary'!DQ167="Yes"),OFFSET('Hygiene Data'!$D$9,0,10*ROW('Hygiene Data'!D161)),NA())</f>
        <v>#N/A</v>
      </c>
      <c r="BC167" s="527" t="e">
        <f ca="1">+IF(AND(ISNUMBER(OFFSET('Hygiene Data'!$E$5,0,10*ROW('Hygiene Data'!E161))),'Data Summary'!DR167="Yes"),OFFSET('Hygiene Data'!$E$5,0,10*ROW('Hygiene Data'!E161)),NA())</f>
        <v>#N/A</v>
      </c>
      <c r="BD167" s="527" t="e">
        <f ca="1">+IF(AND(ISNUMBER(OFFSET('Hygiene Data'!$E$7,0,10*ROW('Hygiene Data'!E161))),'Data Summary'!DS167="Yes"),OFFSET('Hygiene Data'!$E$7,0,10*ROW('Hygiene Data'!E161)),NA())</f>
        <v>#N/A</v>
      </c>
      <c r="BE167" s="527" t="e">
        <f ca="1">+IF(AND(ISNUMBER(OFFSET('Hygiene Data'!$E$9,0,10*ROW('Hygiene Data'!E161))),'Data Summary'!DT167="Yes"),OFFSET('Hygiene Data'!$E$9,0,10*ROW('Hygiene Data'!E161)),NA())</f>
        <v>#N/A</v>
      </c>
      <c r="BF167" s="527" t="e">
        <f ca="1">+IF(AND(ISNUMBER(OFFSET('Hygiene Data'!$F$5,0,10*ROW('Hygiene Data'!F161))),'Data Summary'!DU167="Yes"),OFFSET('Hygiene Data'!$F$5,0,10*ROW('Hygiene Data'!F161)),NA())</f>
        <v>#N/A</v>
      </c>
      <c r="BG167" s="527" t="e">
        <f ca="1">+IF(AND(ISNUMBER(OFFSET('Hygiene Data'!$F$7,0,10*ROW('Hygiene Data'!F161))),'Data Summary'!DV167="Yes"),OFFSET('Hygiene Data'!$F$7,0,10*ROW('Hygiene Data'!F161)),NA())</f>
        <v>#N/A</v>
      </c>
      <c r="BH167" s="527" t="e">
        <f ca="1">+IF(AND(ISNUMBER(OFFSET('Hygiene Data'!$F$9,0,10*ROW('Hygiene Data'!F161))),'Data Summary'!DW167="Yes"),OFFSET('Hygiene Data'!$F$9,0,10*ROW('Hygiene Data'!F161)),NA())</f>
        <v>#N/A</v>
      </c>
      <c r="BI167" s="527" t="e">
        <f ca="1">+IF(AND(ISNUMBER(OFFSET('Hygiene Data'!$G$5,0,10*ROW('Hygiene Data'!G161))),'Data Summary'!DX167="Yes"),OFFSET('Hygiene Data'!$G$5,0,10*ROW('Hygiene Data'!G161)),NA())</f>
        <v>#N/A</v>
      </c>
      <c r="BJ167" s="527" t="e">
        <f ca="1">+IF(AND(ISNUMBER(OFFSET('Hygiene Data'!$G$7,0,10*ROW('Hygiene Data'!G161))),'Data Summary'!DY167="Yes"),OFFSET('Hygiene Data'!$G$7,0,10*ROW('Hygiene Data'!G161)),NA())</f>
        <v>#N/A</v>
      </c>
      <c r="BK167" s="527" t="e">
        <f ca="1">+IF(AND(ISNUMBER(OFFSET('Hygiene Data'!$G$9,0,10*ROW('Hygiene Data'!G161))),'Data Summary'!DZ167="Yes"),OFFSET('Hygiene Data'!$G$9,0,10*ROW('Hygiene Data'!G161)),NA())</f>
        <v>#N/A</v>
      </c>
      <c r="BL167" s="527" t="e">
        <f ca="1">+IF(AND(ISNUMBER(OFFSET('Hygiene Data'!$H$5,0,10*ROW('Hygiene Data'!H161))),'Data Summary'!EA167="Yes"),OFFSET('Hygiene Data'!$H$5,0,10*ROW('Hygiene Data'!H161)),NA())</f>
        <v>#N/A</v>
      </c>
      <c r="BM167" s="527" t="e">
        <f ca="1">+IF(AND(ISNUMBER(OFFSET('Hygiene Data'!$H$7,0,10*ROW('Hygiene Data'!H161))),'Data Summary'!EB167="Yes"),OFFSET('Hygiene Data'!$H$7,0,10*ROW('Hygiene Data'!H161)),NA())</f>
        <v>#N/A</v>
      </c>
      <c r="BN167" s="527" t="e">
        <f ca="1">+IF(AND(ISNUMBER(OFFSET('Hygiene Data'!$H$9,0,10*ROW('Hygiene Data'!H161))),'Data Summary'!EC167="Yes"),OFFSET('Hygiene Data'!$H$9,0,10*ROW('Hygiene Data'!H161)),NA())</f>
        <v>#N/A</v>
      </c>
      <c r="BO167" s="527" t="e">
        <f ca="1">+IF(AND(ISNUMBER(OFFSET('Hygiene Data'!$I$5,0,10*ROW('Hygiene Data'!I161))),'Data Summary'!ED167="Yes"),OFFSET('Hygiene Data'!$I$5,0,10*ROW('Hygiene Data'!I161)),NA())</f>
        <v>#N/A</v>
      </c>
      <c r="BP167" s="527" t="e">
        <f ca="1">+IF(AND(ISNUMBER(OFFSET('Hygiene Data'!$I$7,0,10*ROW('Hygiene Data'!I161))),'Data Summary'!EE167="Yes"),OFFSET('Hygiene Data'!$I$7,0,10*ROW('Hygiene Data'!I161)),NA())</f>
        <v>#N/A</v>
      </c>
      <c r="BQ167" s="527" t="e">
        <f ca="1">+IF(AND(ISNUMBER(OFFSET('Hygiene Data'!$I$9,0,10*ROW('Hygiene Data'!I161))),'Data Summary'!EF167="Yes"),OFFSET('Hygiene Data'!$I$9,0,10*ROW('Hygiene Data'!I161)),NA())</f>
        <v>#N/A</v>
      </c>
    </row>
    <row r="168" spans="1:69" x14ac:dyDescent="0.25">
      <c r="A168" s="523" t="e">
        <f ca="1">+RIGHT('Data Summary'!A168,LEN('Data Summary'!A168)-9)</f>
        <v>#VALUE!</v>
      </c>
      <c r="B168" s="497" t="str">
        <f ca="1">+IF(ISTEXT('Data Summary'!B168),'Data Summary'!B168,"")</f>
        <v/>
      </c>
      <c r="C168" s="524" t="e">
        <f ca="1">+VALUE('Data Summary'!C168)</f>
        <v>#VALUE!</v>
      </c>
      <c r="D168" s="525" t="e">
        <f ca="1">+IF(AND(ISNUMBER(OFFSET('Water Data'!$D$4,0,10*ROW('Water Data'!D162))),'Data Summary'!BS168="Yes"),100-OFFSET('Water Data'!$D$4,0,10*ROW('Water Data'!D162)),NA())</f>
        <v>#N/A</v>
      </c>
      <c r="E168" s="525" t="e">
        <f ca="1">+IF(AND(ISNUMBER(OFFSET('Water Data'!$D$6,0,10*ROW('Water Data'!D162))),'Data Summary'!BT168="Yes"),OFFSET('Water Data'!$D$6,0,10*ROW('Water Data'!D162)),NA())</f>
        <v>#N/A</v>
      </c>
      <c r="F168" s="525" t="e">
        <f ca="1">+IF(AND(ISNUMBER(OFFSET('Water Data'!$D$9,0,10*ROW('Water Data'!D162))),'Data Summary'!BU168="Yes"),OFFSET('Water Data'!$D$9,0,10*ROW('Water Data'!D162)),NA())</f>
        <v>#N/A</v>
      </c>
      <c r="G168" s="525" t="e">
        <f ca="1">+IF(AND(ISNUMBER(OFFSET('Water Data'!$E$4,0,10*ROW('Water Data'!E162))),'Data Summary'!BV168="Yes"),100-OFFSET('Water Data'!$E$4,0,10*ROW('Water Data'!E162)),NA())</f>
        <v>#N/A</v>
      </c>
      <c r="H168" s="525" t="e">
        <f ca="1">+IF(AND(ISNUMBER(OFFSET('Water Data'!$E$6,0,10*ROW('Water Data'!E162))),'Data Summary'!BW168="Yes"),OFFSET('Water Data'!$E$6,0,10*ROW('Water Data'!E162)),NA())</f>
        <v>#N/A</v>
      </c>
      <c r="I168" s="525" t="e">
        <f ca="1">+IF(AND(ISNUMBER(OFFSET('Water Data'!$E$9,0,10*ROW('Water Data'!E162))),'Data Summary'!BX168="Yes"),OFFSET('Water Data'!$E$9,0,10*ROW('Water Data'!E162)),NA())</f>
        <v>#N/A</v>
      </c>
      <c r="J168" s="525" t="e">
        <f ca="1">+IF(AND(ISNUMBER(OFFSET('Water Data'!$F$4,0,10*ROW('Water Data'!F162))),'Data Summary'!BY168="Yes"),100-OFFSET('Water Data'!$F$4,0,10*ROW('Water Data'!F162)),NA())</f>
        <v>#N/A</v>
      </c>
      <c r="K168" s="525" t="e">
        <f ca="1">+IF(AND(ISNUMBER(OFFSET('Water Data'!$F$6,0,10*ROW('Water Data'!F162))),'Data Summary'!BZ168="Yes"),OFFSET('Water Data'!$F$6,0,10*ROW('Water Data'!F162)),NA())</f>
        <v>#N/A</v>
      </c>
      <c r="L168" s="525" t="e">
        <f ca="1">+IF(AND(ISNUMBER(OFFSET('Water Data'!$F$9,0,10*ROW('Water Data'!F162))),'Data Summary'!CA168="Yes"),OFFSET('Water Data'!$F$9,0,10*ROW('Water Data'!F162)),NA())</f>
        <v>#N/A</v>
      </c>
      <c r="M168" s="525" t="e">
        <f ca="1">+IF(AND(ISNUMBER(OFFSET('Water Data'!$G$4,0,10*ROW('Water Data'!G162))),'Data Summary'!CB168="Yes"),100-OFFSET('Water Data'!$G$4,0,10*ROW('Water Data'!G162)),NA())</f>
        <v>#N/A</v>
      </c>
      <c r="N168" s="525" t="e">
        <f ca="1">+IF(AND(ISNUMBER(OFFSET('Water Data'!$G$6,0,10*ROW('Water Data'!G162))),'Data Summary'!CC168="Yes"),OFFSET('Water Data'!$G$6,0,10*ROW('Water Data'!G162)),NA())</f>
        <v>#N/A</v>
      </c>
      <c r="O168" s="525" t="e">
        <f ca="1">+IF(AND(ISNUMBER(OFFSET('Water Data'!$G$9,0,10*ROW('Water Data'!G162))),'Data Summary'!CD168="Yes"),OFFSET('Water Data'!$G$9,0,10*ROW('Water Data'!G162)),NA())</f>
        <v>#N/A</v>
      </c>
      <c r="P168" s="525" t="e">
        <f ca="1">+IF(AND(ISNUMBER(OFFSET('Water Data'!$H$4,0,10*ROW('Water Data'!H162))),'Data Summary'!CE168="Yes"),100-OFFSET('Water Data'!$H$4,0,10*ROW('Water Data'!H162)),NA())</f>
        <v>#N/A</v>
      </c>
      <c r="Q168" s="525" t="e">
        <f ca="1">+IF(AND(ISNUMBER(OFFSET('Water Data'!$H$6,0,10*ROW('Water Data'!H162))),'Data Summary'!CF168="Yes"),OFFSET('Water Data'!$H$6,0,10*ROW('Water Data'!H162)),NA())</f>
        <v>#N/A</v>
      </c>
      <c r="R168" s="525" t="e">
        <f ca="1">+IF(AND(ISNUMBER(OFFSET('Water Data'!$H$9,0,10*ROW('Water Data'!H162))),'Data Summary'!CG168="Yes"),OFFSET('Water Data'!$H$9,0,10*ROW('Water Data'!H162)),NA())</f>
        <v>#N/A</v>
      </c>
      <c r="S168" s="525" t="e">
        <f ca="1">+IF(AND(ISNUMBER(OFFSET('Water Data'!$I$4,0,10*ROW('Water Data'!I162))),'Data Summary'!CH168="Yes"),100-OFFSET('Water Data'!$I$4,0,10*ROW('Water Data'!I162)),NA())</f>
        <v>#N/A</v>
      </c>
      <c r="T168" s="525" t="e">
        <f ca="1">+IF(AND(ISNUMBER(OFFSET('Water Data'!$I$6,0,10*ROW('Water Data'!I162))),'Data Summary'!CI168="Yes"),OFFSET('Water Data'!$I$6,0,10*ROW('Water Data'!I162)),NA())</f>
        <v>#N/A</v>
      </c>
      <c r="U168" s="525" t="e">
        <f ca="1">+IF(AND(ISNUMBER(OFFSET('Water Data'!$I$9,0,10*ROW('Water Data'!I162))),'Data Summary'!CJ168="Yes"),OFFSET('Water Data'!$I$9,0,10*ROW('Water Data'!I162)),NA())</f>
        <v>#N/A</v>
      </c>
      <c r="V168" s="526" t="e">
        <f ca="1">+IF(AND(ISNUMBER(OFFSET('Sanitation Data'!$D$4,0,10*ROW('Sanitation Data'!D162))),'Data Summary'!CK168="Yes"),100-OFFSET('Sanitation Data'!$D$4,0,10*ROW('Sanitation Data'!D162)),NA())</f>
        <v>#N/A</v>
      </c>
      <c r="W168" s="526" t="e">
        <f ca="1">+IF(AND(ISNUMBER(OFFSET('Sanitation Data'!$D$6,0,10*ROW('Sanitation Data'!D162))),'Data Summary'!CL168="Yes"),OFFSET('Sanitation Data'!$D$6,0,10*ROW('Sanitation Data'!D162)),NA())</f>
        <v>#N/A</v>
      </c>
      <c r="X168" s="526" t="e">
        <f ca="1">+IF(AND(ISNUMBER(OFFSET('Sanitation Data'!$D$10,0,10*ROW('Sanitation Data'!D162))),'Data Summary'!CM168="Yes"),OFFSET('Sanitation Data'!$D$10,0,10*ROW('Sanitation Data'!D162)),NA())</f>
        <v>#N/A</v>
      </c>
      <c r="Y168" s="526" t="e">
        <f ca="1">+IF(AND(ISNUMBER(OFFSET('Sanitation Data'!$D$11,0,10*ROW('Sanitation Data'!D162))),'Data Summary'!CN168="Yes"),OFFSET('Sanitation Data'!$D$11,0,10*ROW('Sanitation Data'!D162)),NA())</f>
        <v>#N/A</v>
      </c>
      <c r="Z168" s="526" t="e">
        <f ca="1">+IF(AND(ISNUMBER(OFFSET('Sanitation Data'!$D$12,0,10*ROW('Sanitation Data'!D162))),'Data Summary'!CO168="Yes"),OFFSET('Sanitation Data'!$D$12,0,10*ROW('Sanitation Data'!D162)),NA())</f>
        <v>#N/A</v>
      </c>
      <c r="AA168" s="526" t="e">
        <f ca="1">+IF(AND(ISNUMBER(OFFSET('Sanitation Data'!$E$4,0,10*ROW('Sanitation Data'!E162))),'Data Summary'!CP168="Yes"),100-OFFSET('Sanitation Data'!$E$4,0,10*ROW('Sanitation Data'!E162)),NA())</f>
        <v>#N/A</v>
      </c>
      <c r="AB168" s="526" t="e">
        <f ca="1">+IF(AND(ISNUMBER(OFFSET('Sanitation Data'!$E$6,0,10*ROW('Sanitation Data'!E162))),'Data Summary'!CQ168="Yes"),OFFSET('Sanitation Data'!$E$6,0,10*ROW('Sanitation Data'!E162)),NA())</f>
        <v>#N/A</v>
      </c>
      <c r="AC168" s="526" t="e">
        <f ca="1">+IF(AND(ISNUMBER(OFFSET('Sanitation Data'!$E$10,0,10*ROW('Sanitation Data'!E162))),'Data Summary'!CR168="Yes"),OFFSET('Sanitation Data'!$E$10,0,10*ROW('Sanitation Data'!E162)),NA())</f>
        <v>#N/A</v>
      </c>
      <c r="AD168" s="526" t="e">
        <f ca="1">+IF(AND(ISNUMBER(OFFSET('Sanitation Data'!$E$11,0,10*ROW('Sanitation Data'!E162))),'Data Summary'!CS168="Yes"),OFFSET('Sanitation Data'!$E$11,0,10*ROW('Sanitation Data'!E162)),NA())</f>
        <v>#N/A</v>
      </c>
      <c r="AE168" s="526" t="e">
        <f ca="1">+IF(AND(ISNUMBER(OFFSET('Sanitation Data'!$E$12,0,10*ROW('Sanitation Data'!E162))),'Data Summary'!CT168="Yes"),OFFSET('Sanitation Data'!$E$12,0,10*ROW('Sanitation Data'!E162)),NA())</f>
        <v>#N/A</v>
      </c>
      <c r="AF168" s="526" t="e">
        <f ca="1">+IF(AND(ISNUMBER(OFFSET('Sanitation Data'!$F$4,0,10*ROW('Sanitation Data'!F162))),'Data Summary'!CU168="Yes"),100-OFFSET('Sanitation Data'!$F$4,0,10*ROW('Sanitation Data'!F162)),NA())</f>
        <v>#N/A</v>
      </c>
      <c r="AG168" s="526" t="e">
        <f ca="1">+IF(AND(ISNUMBER(OFFSET('Sanitation Data'!$F$6,0,10*ROW('Sanitation Data'!F162))),'Data Summary'!CV168="Yes"),OFFSET('Sanitation Data'!$F$6,0,10*ROW('Sanitation Data'!F162)),NA())</f>
        <v>#N/A</v>
      </c>
      <c r="AH168" s="526" t="e">
        <f ca="1">+IF(AND(ISNUMBER(OFFSET('Sanitation Data'!$F$10,0,10*ROW('Sanitation Data'!F162))),'Data Summary'!CW168="Yes"),OFFSET('Sanitation Data'!$F$10,0,10*ROW('Sanitation Data'!F162)),NA())</f>
        <v>#N/A</v>
      </c>
      <c r="AI168" s="526" t="e">
        <f ca="1">+IF(AND(ISNUMBER(OFFSET('Sanitation Data'!$F$11,0,10*ROW('Sanitation Data'!F162))),'Data Summary'!CX168="Yes"),OFFSET('Sanitation Data'!$F$11,0,10*ROW('Sanitation Data'!F162)),NA())</f>
        <v>#N/A</v>
      </c>
      <c r="AJ168" s="526" t="e">
        <f ca="1">+IF(AND(ISNUMBER(OFFSET('Sanitation Data'!$F$12,0,10*ROW('Sanitation Data'!F162))),'Data Summary'!CY168="Yes"),OFFSET('Sanitation Data'!$F$12,0,10*ROW('Sanitation Data'!F162)),NA())</f>
        <v>#N/A</v>
      </c>
      <c r="AK168" s="526" t="e">
        <f ca="1">+IF(AND(ISNUMBER(OFFSET('Sanitation Data'!$G$4,0,10*ROW('Sanitation Data'!G162))),'Data Summary'!CZ168="Yes"),100-OFFSET('Sanitation Data'!$G$4,0,10*ROW('Sanitation Data'!G162)),NA())</f>
        <v>#N/A</v>
      </c>
      <c r="AL168" s="526" t="e">
        <f ca="1">+IF(AND(ISNUMBER(OFFSET('Sanitation Data'!$G$6,0,10*ROW('Sanitation Data'!G162))),'Data Summary'!DA168="Yes"),OFFSET('Sanitation Data'!$G$6,0,10*ROW('Sanitation Data'!G162)),NA())</f>
        <v>#N/A</v>
      </c>
      <c r="AM168" s="526" t="e">
        <f ca="1">+IF(AND(ISNUMBER(OFFSET('Sanitation Data'!$G$10,0,10*ROW('Sanitation Data'!G162))),'Data Summary'!DB168="Yes"),OFFSET('Sanitation Data'!$G$10,0,10*ROW('Sanitation Data'!G162)),NA())</f>
        <v>#N/A</v>
      </c>
      <c r="AN168" s="526" t="e">
        <f ca="1">+IF(AND(ISNUMBER(OFFSET('Sanitation Data'!$G$11,0,10*ROW('Sanitation Data'!G162))),'Data Summary'!DC168="Yes"),OFFSET('Sanitation Data'!$G$11,0,10*ROW('Sanitation Data'!G162)),NA())</f>
        <v>#N/A</v>
      </c>
      <c r="AO168" s="526" t="e">
        <f ca="1">+IF(AND(ISNUMBER(OFFSET('Sanitation Data'!$G$12,0,10*ROW('Sanitation Data'!G162))),'Data Summary'!DD168="Yes"),OFFSET('Sanitation Data'!$G$12,0,10*ROW('Sanitation Data'!G162)),NA())</f>
        <v>#N/A</v>
      </c>
      <c r="AP168" s="526" t="e">
        <f ca="1">+IF(AND(ISNUMBER(OFFSET('Sanitation Data'!$H$4,0,10*ROW('Sanitation Data'!H162))),'Data Summary'!DE168="Yes"),100-OFFSET('Sanitation Data'!$H$4,0,10*ROW('Sanitation Data'!H162)),NA())</f>
        <v>#N/A</v>
      </c>
      <c r="AQ168" s="526" t="e">
        <f ca="1">+IF(AND(ISNUMBER(OFFSET('Sanitation Data'!$H$6,0,10*ROW('Sanitation Data'!H162))),'Data Summary'!DF168="Yes"),OFFSET('Sanitation Data'!$H$6,0,10*ROW('Sanitation Data'!H162)),NA())</f>
        <v>#N/A</v>
      </c>
      <c r="AR168" s="526" t="e">
        <f ca="1">+IF(AND(ISNUMBER(OFFSET('Sanitation Data'!$H$10,0,10*ROW('Sanitation Data'!H162))),'Data Summary'!DG168="Yes"),OFFSET('Sanitation Data'!$H$10,0,10*ROW('Sanitation Data'!H162)),NA())</f>
        <v>#N/A</v>
      </c>
      <c r="AS168" s="526" t="e">
        <f ca="1">+IF(AND(ISNUMBER(OFFSET('Sanitation Data'!$H$11,0,10*ROW('Sanitation Data'!H162))),'Data Summary'!DH168="Yes"),OFFSET('Sanitation Data'!$H$11,0,10*ROW('Sanitation Data'!H162)),NA())</f>
        <v>#N/A</v>
      </c>
      <c r="AT168" s="526" t="e">
        <f ca="1">+IF(AND(ISNUMBER(OFFSET('Sanitation Data'!$H$12,0,10*ROW('Sanitation Data'!H162))),'Data Summary'!DI168="Yes"),OFFSET('Sanitation Data'!$H$12,0,10*ROW('Sanitation Data'!H162)),NA())</f>
        <v>#N/A</v>
      </c>
      <c r="AU168" s="526" t="e">
        <f ca="1">+IF(AND(ISNUMBER(OFFSET('Sanitation Data'!$I$4,0,10*ROW('Sanitation Data'!I162))),'Data Summary'!DJ168="Yes"),100-OFFSET('Sanitation Data'!$I$4,0,10*ROW('Sanitation Data'!I162)),NA())</f>
        <v>#N/A</v>
      </c>
      <c r="AV168" s="526" t="e">
        <f ca="1">+IF(AND(ISNUMBER(OFFSET('Sanitation Data'!$I$6,0,10*ROW('Sanitation Data'!I162))),'Data Summary'!DK168="Yes"),OFFSET('Sanitation Data'!$I$6,0,10*ROW('Sanitation Data'!I162)),NA())</f>
        <v>#N/A</v>
      </c>
      <c r="AW168" s="526" t="e">
        <f ca="1">+IF(AND(ISNUMBER(OFFSET('Sanitation Data'!$I$10,0,10*ROW('Sanitation Data'!I162))),'Data Summary'!DL168="Yes"),OFFSET('Sanitation Data'!$I$10,0,10*ROW('Sanitation Data'!I162)),NA())</f>
        <v>#N/A</v>
      </c>
      <c r="AX168" s="526" t="e">
        <f ca="1">+IF(AND(ISNUMBER(OFFSET('Sanitation Data'!$I$11,0,10*ROW('Sanitation Data'!I162))),'Data Summary'!DM168="Yes"),OFFSET('Sanitation Data'!$I$11,0,10*ROW('Sanitation Data'!I162)),NA())</f>
        <v>#N/A</v>
      </c>
      <c r="AY168" s="526" t="e">
        <f ca="1">+IF(AND(ISNUMBER(OFFSET('Sanitation Data'!$I$12,0,10*ROW('Sanitation Data'!I162))),'Data Summary'!DN168="Yes"),OFFSET('Sanitation Data'!$I$12,0,10*ROW('Sanitation Data'!I162)),NA())</f>
        <v>#N/A</v>
      </c>
      <c r="AZ168" s="527" t="e">
        <f ca="1">+IF(AND(ISNUMBER(OFFSET('Hygiene Data'!$D$5,0,10*ROW('Hygiene Data'!D162))),'Data Summary'!DO168="Yes"),OFFSET('Hygiene Data'!$D$5,0,10*ROW('Hygiene Data'!D162)),NA())</f>
        <v>#N/A</v>
      </c>
      <c r="BA168" s="527" t="e">
        <f ca="1">+IF(AND(ISNUMBER(OFFSET('Hygiene Data'!$D$7,0,10*ROW('Hygiene Data'!D162))),'Data Summary'!DP168="Yes"),OFFSET('Hygiene Data'!$D$7,0,10*ROW('Hygiene Data'!D162)),NA())</f>
        <v>#N/A</v>
      </c>
      <c r="BB168" s="527" t="e">
        <f ca="1">+IF(AND(ISNUMBER(OFFSET('Hygiene Data'!$D$9,0,10*ROW('Hygiene Data'!D162))),'Data Summary'!DQ168="Yes"),OFFSET('Hygiene Data'!$D$9,0,10*ROW('Hygiene Data'!D162)),NA())</f>
        <v>#N/A</v>
      </c>
      <c r="BC168" s="527" t="e">
        <f ca="1">+IF(AND(ISNUMBER(OFFSET('Hygiene Data'!$E$5,0,10*ROW('Hygiene Data'!E162))),'Data Summary'!DR168="Yes"),OFFSET('Hygiene Data'!$E$5,0,10*ROW('Hygiene Data'!E162)),NA())</f>
        <v>#N/A</v>
      </c>
      <c r="BD168" s="527" t="e">
        <f ca="1">+IF(AND(ISNUMBER(OFFSET('Hygiene Data'!$E$7,0,10*ROW('Hygiene Data'!E162))),'Data Summary'!DS168="Yes"),OFFSET('Hygiene Data'!$E$7,0,10*ROW('Hygiene Data'!E162)),NA())</f>
        <v>#N/A</v>
      </c>
      <c r="BE168" s="527" t="e">
        <f ca="1">+IF(AND(ISNUMBER(OFFSET('Hygiene Data'!$E$9,0,10*ROW('Hygiene Data'!E162))),'Data Summary'!DT168="Yes"),OFFSET('Hygiene Data'!$E$9,0,10*ROW('Hygiene Data'!E162)),NA())</f>
        <v>#N/A</v>
      </c>
      <c r="BF168" s="527" t="e">
        <f ca="1">+IF(AND(ISNUMBER(OFFSET('Hygiene Data'!$F$5,0,10*ROW('Hygiene Data'!F162))),'Data Summary'!DU168="Yes"),OFFSET('Hygiene Data'!$F$5,0,10*ROW('Hygiene Data'!F162)),NA())</f>
        <v>#N/A</v>
      </c>
      <c r="BG168" s="527" t="e">
        <f ca="1">+IF(AND(ISNUMBER(OFFSET('Hygiene Data'!$F$7,0,10*ROW('Hygiene Data'!F162))),'Data Summary'!DV168="Yes"),OFFSET('Hygiene Data'!$F$7,0,10*ROW('Hygiene Data'!F162)),NA())</f>
        <v>#N/A</v>
      </c>
      <c r="BH168" s="527" t="e">
        <f ca="1">+IF(AND(ISNUMBER(OFFSET('Hygiene Data'!$F$9,0,10*ROW('Hygiene Data'!F162))),'Data Summary'!DW168="Yes"),OFFSET('Hygiene Data'!$F$9,0,10*ROW('Hygiene Data'!F162)),NA())</f>
        <v>#N/A</v>
      </c>
      <c r="BI168" s="527" t="e">
        <f ca="1">+IF(AND(ISNUMBER(OFFSET('Hygiene Data'!$G$5,0,10*ROW('Hygiene Data'!G162))),'Data Summary'!DX168="Yes"),OFFSET('Hygiene Data'!$G$5,0,10*ROW('Hygiene Data'!G162)),NA())</f>
        <v>#N/A</v>
      </c>
      <c r="BJ168" s="527" t="e">
        <f ca="1">+IF(AND(ISNUMBER(OFFSET('Hygiene Data'!$G$7,0,10*ROW('Hygiene Data'!G162))),'Data Summary'!DY168="Yes"),OFFSET('Hygiene Data'!$G$7,0,10*ROW('Hygiene Data'!G162)),NA())</f>
        <v>#N/A</v>
      </c>
      <c r="BK168" s="527" t="e">
        <f ca="1">+IF(AND(ISNUMBER(OFFSET('Hygiene Data'!$G$9,0,10*ROW('Hygiene Data'!G162))),'Data Summary'!DZ168="Yes"),OFFSET('Hygiene Data'!$G$9,0,10*ROW('Hygiene Data'!G162)),NA())</f>
        <v>#N/A</v>
      </c>
      <c r="BL168" s="527" t="e">
        <f ca="1">+IF(AND(ISNUMBER(OFFSET('Hygiene Data'!$H$5,0,10*ROW('Hygiene Data'!H162))),'Data Summary'!EA168="Yes"),OFFSET('Hygiene Data'!$H$5,0,10*ROW('Hygiene Data'!H162)),NA())</f>
        <v>#N/A</v>
      </c>
      <c r="BM168" s="527" t="e">
        <f ca="1">+IF(AND(ISNUMBER(OFFSET('Hygiene Data'!$H$7,0,10*ROW('Hygiene Data'!H162))),'Data Summary'!EB168="Yes"),OFFSET('Hygiene Data'!$H$7,0,10*ROW('Hygiene Data'!H162)),NA())</f>
        <v>#N/A</v>
      </c>
      <c r="BN168" s="527" t="e">
        <f ca="1">+IF(AND(ISNUMBER(OFFSET('Hygiene Data'!$H$9,0,10*ROW('Hygiene Data'!H162))),'Data Summary'!EC168="Yes"),OFFSET('Hygiene Data'!$H$9,0,10*ROW('Hygiene Data'!H162)),NA())</f>
        <v>#N/A</v>
      </c>
      <c r="BO168" s="527" t="e">
        <f ca="1">+IF(AND(ISNUMBER(OFFSET('Hygiene Data'!$I$5,0,10*ROW('Hygiene Data'!I162))),'Data Summary'!ED168="Yes"),OFFSET('Hygiene Data'!$I$5,0,10*ROW('Hygiene Data'!I162)),NA())</f>
        <v>#N/A</v>
      </c>
      <c r="BP168" s="527" t="e">
        <f ca="1">+IF(AND(ISNUMBER(OFFSET('Hygiene Data'!$I$7,0,10*ROW('Hygiene Data'!I162))),'Data Summary'!EE168="Yes"),OFFSET('Hygiene Data'!$I$7,0,10*ROW('Hygiene Data'!I162)),NA())</f>
        <v>#N/A</v>
      </c>
      <c r="BQ168" s="527" t="e">
        <f ca="1">+IF(AND(ISNUMBER(OFFSET('Hygiene Data'!$I$9,0,10*ROW('Hygiene Data'!I162))),'Data Summary'!EF168="Yes"),OFFSET('Hygiene Data'!$I$9,0,10*ROW('Hygiene Data'!I162)),NA())</f>
        <v>#N/A</v>
      </c>
    </row>
    <row r="169" spans="1:69" x14ac:dyDescent="0.25">
      <c r="A169" s="523" t="e">
        <f ca="1">+RIGHT('Data Summary'!A169,LEN('Data Summary'!A169)-9)</f>
        <v>#VALUE!</v>
      </c>
      <c r="B169" s="497" t="str">
        <f ca="1">+IF(ISTEXT('Data Summary'!B169),'Data Summary'!B169,"")</f>
        <v/>
      </c>
      <c r="C169" s="524" t="e">
        <f ca="1">+VALUE('Data Summary'!C169)</f>
        <v>#VALUE!</v>
      </c>
      <c r="D169" s="525" t="e">
        <f ca="1">+IF(AND(ISNUMBER(OFFSET('Water Data'!$D$4,0,10*ROW('Water Data'!D163))),'Data Summary'!BS169="Yes"),100-OFFSET('Water Data'!$D$4,0,10*ROW('Water Data'!D163)),NA())</f>
        <v>#N/A</v>
      </c>
      <c r="E169" s="525" t="e">
        <f ca="1">+IF(AND(ISNUMBER(OFFSET('Water Data'!$D$6,0,10*ROW('Water Data'!D163))),'Data Summary'!BT169="Yes"),OFFSET('Water Data'!$D$6,0,10*ROW('Water Data'!D163)),NA())</f>
        <v>#N/A</v>
      </c>
      <c r="F169" s="525" t="e">
        <f ca="1">+IF(AND(ISNUMBER(OFFSET('Water Data'!$D$9,0,10*ROW('Water Data'!D163))),'Data Summary'!BU169="Yes"),OFFSET('Water Data'!$D$9,0,10*ROW('Water Data'!D163)),NA())</f>
        <v>#N/A</v>
      </c>
      <c r="G169" s="525" t="e">
        <f ca="1">+IF(AND(ISNUMBER(OFFSET('Water Data'!$E$4,0,10*ROW('Water Data'!E163))),'Data Summary'!BV169="Yes"),100-OFFSET('Water Data'!$E$4,0,10*ROW('Water Data'!E163)),NA())</f>
        <v>#N/A</v>
      </c>
      <c r="H169" s="525" t="e">
        <f ca="1">+IF(AND(ISNUMBER(OFFSET('Water Data'!$E$6,0,10*ROW('Water Data'!E163))),'Data Summary'!BW169="Yes"),OFFSET('Water Data'!$E$6,0,10*ROW('Water Data'!E163)),NA())</f>
        <v>#N/A</v>
      </c>
      <c r="I169" s="525" t="e">
        <f ca="1">+IF(AND(ISNUMBER(OFFSET('Water Data'!$E$9,0,10*ROW('Water Data'!E163))),'Data Summary'!BX169="Yes"),OFFSET('Water Data'!$E$9,0,10*ROW('Water Data'!E163)),NA())</f>
        <v>#N/A</v>
      </c>
      <c r="J169" s="525" t="e">
        <f ca="1">+IF(AND(ISNUMBER(OFFSET('Water Data'!$F$4,0,10*ROW('Water Data'!F163))),'Data Summary'!BY169="Yes"),100-OFFSET('Water Data'!$F$4,0,10*ROW('Water Data'!F163)),NA())</f>
        <v>#N/A</v>
      </c>
      <c r="K169" s="525" t="e">
        <f ca="1">+IF(AND(ISNUMBER(OFFSET('Water Data'!$F$6,0,10*ROW('Water Data'!F163))),'Data Summary'!BZ169="Yes"),OFFSET('Water Data'!$F$6,0,10*ROW('Water Data'!F163)),NA())</f>
        <v>#N/A</v>
      </c>
      <c r="L169" s="525" t="e">
        <f ca="1">+IF(AND(ISNUMBER(OFFSET('Water Data'!$F$9,0,10*ROW('Water Data'!F163))),'Data Summary'!CA169="Yes"),OFFSET('Water Data'!$F$9,0,10*ROW('Water Data'!F163)),NA())</f>
        <v>#N/A</v>
      </c>
      <c r="M169" s="525" t="e">
        <f ca="1">+IF(AND(ISNUMBER(OFFSET('Water Data'!$G$4,0,10*ROW('Water Data'!G163))),'Data Summary'!CB169="Yes"),100-OFFSET('Water Data'!$G$4,0,10*ROW('Water Data'!G163)),NA())</f>
        <v>#N/A</v>
      </c>
      <c r="N169" s="525" t="e">
        <f ca="1">+IF(AND(ISNUMBER(OFFSET('Water Data'!$G$6,0,10*ROW('Water Data'!G163))),'Data Summary'!CC169="Yes"),OFFSET('Water Data'!$G$6,0,10*ROW('Water Data'!G163)),NA())</f>
        <v>#N/A</v>
      </c>
      <c r="O169" s="525" t="e">
        <f ca="1">+IF(AND(ISNUMBER(OFFSET('Water Data'!$G$9,0,10*ROW('Water Data'!G163))),'Data Summary'!CD169="Yes"),OFFSET('Water Data'!$G$9,0,10*ROW('Water Data'!G163)),NA())</f>
        <v>#N/A</v>
      </c>
      <c r="P169" s="525" t="e">
        <f ca="1">+IF(AND(ISNUMBER(OFFSET('Water Data'!$H$4,0,10*ROW('Water Data'!H163))),'Data Summary'!CE169="Yes"),100-OFFSET('Water Data'!$H$4,0,10*ROW('Water Data'!H163)),NA())</f>
        <v>#N/A</v>
      </c>
      <c r="Q169" s="525" t="e">
        <f ca="1">+IF(AND(ISNUMBER(OFFSET('Water Data'!$H$6,0,10*ROW('Water Data'!H163))),'Data Summary'!CF169="Yes"),OFFSET('Water Data'!$H$6,0,10*ROW('Water Data'!H163)),NA())</f>
        <v>#N/A</v>
      </c>
      <c r="R169" s="525" t="e">
        <f ca="1">+IF(AND(ISNUMBER(OFFSET('Water Data'!$H$9,0,10*ROW('Water Data'!H163))),'Data Summary'!CG169="Yes"),OFFSET('Water Data'!$H$9,0,10*ROW('Water Data'!H163)),NA())</f>
        <v>#N/A</v>
      </c>
      <c r="S169" s="525" t="e">
        <f ca="1">+IF(AND(ISNUMBER(OFFSET('Water Data'!$I$4,0,10*ROW('Water Data'!I163))),'Data Summary'!CH169="Yes"),100-OFFSET('Water Data'!$I$4,0,10*ROW('Water Data'!I163)),NA())</f>
        <v>#N/A</v>
      </c>
      <c r="T169" s="525" t="e">
        <f ca="1">+IF(AND(ISNUMBER(OFFSET('Water Data'!$I$6,0,10*ROW('Water Data'!I163))),'Data Summary'!CI169="Yes"),OFFSET('Water Data'!$I$6,0,10*ROW('Water Data'!I163)),NA())</f>
        <v>#N/A</v>
      </c>
      <c r="U169" s="525" t="e">
        <f ca="1">+IF(AND(ISNUMBER(OFFSET('Water Data'!$I$9,0,10*ROW('Water Data'!I163))),'Data Summary'!CJ169="Yes"),OFFSET('Water Data'!$I$9,0,10*ROW('Water Data'!I163)),NA())</f>
        <v>#N/A</v>
      </c>
      <c r="V169" s="526" t="e">
        <f ca="1">+IF(AND(ISNUMBER(OFFSET('Sanitation Data'!$D$4,0,10*ROW('Sanitation Data'!D163))),'Data Summary'!CK169="Yes"),100-OFFSET('Sanitation Data'!$D$4,0,10*ROW('Sanitation Data'!D163)),NA())</f>
        <v>#N/A</v>
      </c>
      <c r="W169" s="526" t="e">
        <f ca="1">+IF(AND(ISNUMBER(OFFSET('Sanitation Data'!$D$6,0,10*ROW('Sanitation Data'!D163))),'Data Summary'!CL169="Yes"),OFFSET('Sanitation Data'!$D$6,0,10*ROW('Sanitation Data'!D163)),NA())</f>
        <v>#N/A</v>
      </c>
      <c r="X169" s="526" t="e">
        <f ca="1">+IF(AND(ISNUMBER(OFFSET('Sanitation Data'!$D$10,0,10*ROW('Sanitation Data'!D163))),'Data Summary'!CM169="Yes"),OFFSET('Sanitation Data'!$D$10,0,10*ROW('Sanitation Data'!D163)),NA())</f>
        <v>#N/A</v>
      </c>
      <c r="Y169" s="526" t="e">
        <f ca="1">+IF(AND(ISNUMBER(OFFSET('Sanitation Data'!$D$11,0,10*ROW('Sanitation Data'!D163))),'Data Summary'!CN169="Yes"),OFFSET('Sanitation Data'!$D$11,0,10*ROW('Sanitation Data'!D163)),NA())</f>
        <v>#N/A</v>
      </c>
      <c r="Z169" s="526" t="e">
        <f ca="1">+IF(AND(ISNUMBER(OFFSET('Sanitation Data'!$D$12,0,10*ROW('Sanitation Data'!D163))),'Data Summary'!CO169="Yes"),OFFSET('Sanitation Data'!$D$12,0,10*ROW('Sanitation Data'!D163)),NA())</f>
        <v>#N/A</v>
      </c>
      <c r="AA169" s="526" t="e">
        <f ca="1">+IF(AND(ISNUMBER(OFFSET('Sanitation Data'!$E$4,0,10*ROW('Sanitation Data'!E163))),'Data Summary'!CP169="Yes"),100-OFFSET('Sanitation Data'!$E$4,0,10*ROW('Sanitation Data'!E163)),NA())</f>
        <v>#N/A</v>
      </c>
      <c r="AB169" s="526" t="e">
        <f ca="1">+IF(AND(ISNUMBER(OFFSET('Sanitation Data'!$E$6,0,10*ROW('Sanitation Data'!E163))),'Data Summary'!CQ169="Yes"),OFFSET('Sanitation Data'!$E$6,0,10*ROW('Sanitation Data'!E163)),NA())</f>
        <v>#N/A</v>
      </c>
      <c r="AC169" s="526" t="e">
        <f ca="1">+IF(AND(ISNUMBER(OFFSET('Sanitation Data'!$E$10,0,10*ROW('Sanitation Data'!E163))),'Data Summary'!CR169="Yes"),OFFSET('Sanitation Data'!$E$10,0,10*ROW('Sanitation Data'!E163)),NA())</f>
        <v>#N/A</v>
      </c>
      <c r="AD169" s="526" t="e">
        <f ca="1">+IF(AND(ISNUMBER(OFFSET('Sanitation Data'!$E$11,0,10*ROW('Sanitation Data'!E163))),'Data Summary'!CS169="Yes"),OFFSET('Sanitation Data'!$E$11,0,10*ROW('Sanitation Data'!E163)),NA())</f>
        <v>#N/A</v>
      </c>
      <c r="AE169" s="526" t="e">
        <f ca="1">+IF(AND(ISNUMBER(OFFSET('Sanitation Data'!$E$12,0,10*ROW('Sanitation Data'!E163))),'Data Summary'!CT169="Yes"),OFFSET('Sanitation Data'!$E$12,0,10*ROW('Sanitation Data'!E163)),NA())</f>
        <v>#N/A</v>
      </c>
      <c r="AF169" s="526" t="e">
        <f ca="1">+IF(AND(ISNUMBER(OFFSET('Sanitation Data'!$F$4,0,10*ROW('Sanitation Data'!F163))),'Data Summary'!CU169="Yes"),100-OFFSET('Sanitation Data'!$F$4,0,10*ROW('Sanitation Data'!F163)),NA())</f>
        <v>#N/A</v>
      </c>
      <c r="AG169" s="526" t="e">
        <f ca="1">+IF(AND(ISNUMBER(OFFSET('Sanitation Data'!$F$6,0,10*ROW('Sanitation Data'!F163))),'Data Summary'!CV169="Yes"),OFFSET('Sanitation Data'!$F$6,0,10*ROW('Sanitation Data'!F163)),NA())</f>
        <v>#N/A</v>
      </c>
      <c r="AH169" s="526" t="e">
        <f ca="1">+IF(AND(ISNUMBER(OFFSET('Sanitation Data'!$F$10,0,10*ROW('Sanitation Data'!F163))),'Data Summary'!CW169="Yes"),OFFSET('Sanitation Data'!$F$10,0,10*ROW('Sanitation Data'!F163)),NA())</f>
        <v>#N/A</v>
      </c>
      <c r="AI169" s="526" t="e">
        <f ca="1">+IF(AND(ISNUMBER(OFFSET('Sanitation Data'!$F$11,0,10*ROW('Sanitation Data'!F163))),'Data Summary'!CX169="Yes"),OFFSET('Sanitation Data'!$F$11,0,10*ROW('Sanitation Data'!F163)),NA())</f>
        <v>#N/A</v>
      </c>
      <c r="AJ169" s="526" t="e">
        <f ca="1">+IF(AND(ISNUMBER(OFFSET('Sanitation Data'!$F$12,0,10*ROW('Sanitation Data'!F163))),'Data Summary'!CY169="Yes"),OFFSET('Sanitation Data'!$F$12,0,10*ROW('Sanitation Data'!F163)),NA())</f>
        <v>#N/A</v>
      </c>
      <c r="AK169" s="526" t="e">
        <f ca="1">+IF(AND(ISNUMBER(OFFSET('Sanitation Data'!$G$4,0,10*ROW('Sanitation Data'!G163))),'Data Summary'!CZ169="Yes"),100-OFFSET('Sanitation Data'!$G$4,0,10*ROW('Sanitation Data'!G163)),NA())</f>
        <v>#N/A</v>
      </c>
      <c r="AL169" s="526" t="e">
        <f ca="1">+IF(AND(ISNUMBER(OFFSET('Sanitation Data'!$G$6,0,10*ROW('Sanitation Data'!G163))),'Data Summary'!DA169="Yes"),OFFSET('Sanitation Data'!$G$6,0,10*ROW('Sanitation Data'!G163)),NA())</f>
        <v>#N/A</v>
      </c>
      <c r="AM169" s="526" t="e">
        <f ca="1">+IF(AND(ISNUMBER(OFFSET('Sanitation Data'!$G$10,0,10*ROW('Sanitation Data'!G163))),'Data Summary'!DB169="Yes"),OFFSET('Sanitation Data'!$G$10,0,10*ROW('Sanitation Data'!G163)),NA())</f>
        <v>#N/A</v>
      </c>
      <c r="AN169" s="526" t="e">
        <f ca="1">+IF(AND(ISNUMBER(OFFSET('Sanitation Data'!$G$11,0,10*ROW('Sanitation Data'!G163))),'Data Summary'!DC169="Yes"),OFFSET('Sanitation Data'!$G$11,0,10*ROW('Sanitation Data'!G163)),NA())</f>
        <v>#N/A</v>
      </c>
      <c r="AO169" s="526" t="e">
        <f ca="1">+IF(AND(ISNUMBER(OFFSET('Sanitation Data'!$G$12,0,10*ROW('Sanitation Data'!G163))),'Data Summary'!DD169="Yes"),OFFSET('Sanitation Data'!$G$12,0,10*ROW('Sanitation Data'!G163)),NA())</f>
        <v>#N/A</v>
      </c>
      <c r="AP169" s="526" t="e">
        <f ca="1">+IF(AND(ISNUMBER(OFFSET('Sanitation Data'!$H$4,0,10*ROW('Sanitation Data'!H163))),'Data Summary'!DE169="Yes"),100-OFFSET('Sanitation Data'!$H$4,0,10*ROW('Sanitation Data'!H163)),NA())</f>
        <v>#N/A</v>
      </c>
      <c r="AQ169" s="526" t="e">
        <f ca="1">+IF(AND(ISNUMBER(OFFSET('Sanitation Data'!$H$6,0,10*ROW('Sanitation Data'!H163))),'Data Summary'!DF169="Yes"),OFFSET('Sanitation Data'!$H$6,0,10*ROW('Sanitation Data'!H163)),NA())</f>
        <v>#N/A</v>
      </c>
      <c r="AR169" s="526" t="e">
        <f ca="1">+IF(AND(ISNUMBER(OFFSET('Sanitation Data'!$H$10,0,10*ROW('Sanitation Data'!H163))),'Data Summary'!DG169="Yes"),OFFSET('Sanitation Data'!$H$10,0,10*ROW('Sanitation Data'!H163)),NA())</f>
        <v>#N/A</v>
      </c>
      <c r="AS169" s="526" t="e">
        <f ca="1">+IF(AND(ISNUMBER(OFFSET('Sanitation Data'!$H$11,0,10*ROW('Sanitation Data'!H163))),'Data Summary'!DH169="Yes"),OFFSET('Sanitation Data'!$H$11,0,10*ROW('Sanitation Data'!H163)),NA())</f>
        <v>#N/A</v>
      </c>
      <c r="AT169" s="526" t="e">
        <f ca="1">+IF(AND(ISNUMBER(OFFSET('Sanitation Data'!$H$12,0,10*ROW('Sanitation Data'!H163))),'Data Summary'!DI169="Yes"),OFFSET('Sanitation Data'!$H$12,0,10*ROW('Sanitation Data'!H163)),NA())</f>
        <v>#N/A</v>
      </c>
      <c r="AU169" s="526" t="e">
        <f ca="1">+IF(AND(ISNUMBER(OFFSET('Sanitation Data'!$I$4,0,10*ROW('Sanitation Data'!I163))),'Data Summary'!DJ169="Yes"),100-OFFSET('Sanitation Data'!$I$4,0,10*ROW('Sanitation Data'!I163)),NA())</f>
        <v>#N/A</v>
      </c>
      <c r="AV169" s="526" t="e">
        <f ca="1">+IF(AND(ISNUMBER(OFFSET('Sanitation Data'!$I$6,0,10*ROW('Sanitation Data'!I163))),'Data Summary'!DK169="Yes"),OFFSET('Sanitation Data'!$I$6,0,10*ROW('Sanitation Data'!I163)),NA())</f>
        <v>#N/A</v>
      </c>
      <c r="AW169" s="526" t="e">
        <f ca="1">+IF(AND(ISNUMBER(OFFSET('Sanitation Data'!$I$10,0,10*ROW('Sanitation Data'!I163))),'Data Summary'!DL169="Yes"),OFFSET('Sanitation Data'!$I$10,0,10*ROW('Sanitation Data'!I163)),NA())</f>
        <v>#N/A</v>
      </c>
      <c r="AX169" s="526" t="e">
        <f ca="1">+IF(AND(ISNUMBER(OFFSET('Sanitation Data'!$I$11,0,10*ROW('Sanitation Data'!I163))),'Data Summary'!DM169="Yes"),OFFSET('Sanitation Data'!$I$11,0,10*ROW('Sanitation Data'!I163)),NA())</f>
        <v>#N/A</v>
      </c>
      <c r="AY169" s="526" t="e">
        <f ca="1">+IF(AND(ISNUMBER(OFFSET('Sanitation Data'!$I$12,0,10*ROW('Sanitation Data'!I163))),'Data Summary'!DN169="Yes"),OFFSET('Sanitation Data'!$I$12,0,10*ROW('Sanitation Data'!I163)),NA())</f>
        <v>#N/A</v>
      </c>
      <c r="AZ169" s="527" t="e">
        <f ca="1">+IF(AND(ISNUMBER(OFFSET('Hygiene Data'!$D$5,0,10*ROW('Hygiene Data'!D163))),'Data Summary'!DO169="Yes"),OFFSET('Hygiene Data'!$D$5,0,10*ROW('Hygiene Data'!D163)),NA())</f>
        <v>#N/A</v>
      </c>
      <c r="BA169" s="527" t="e">
        <f ca="1">+IF(AND(ISNUMBER(OFFSET('Hygiene Data'!$D$7,0,10*ROW('Hygiene Data'!D163))),'Data Summary'!DP169="Yes"),OFFSET('Hygiene Data'!$D$7,0,10*ROW('Hygiene Data'!D163)),NA())</f>
        <v>#N/A</v>
      </c>
      <c r="BB169" s="527" t="e">
        <f ca="1">+IF(AND(ISNUMBER(OFFSET('Hygiene Data'!$D$9,0,10*ROW('Hygiene Data'!D163))),'Data Summary'!DQ169="Yes"),OFFSET('Hygiene Data'!$D$9,0,10*ROW('Hygiene Data'!D163)),NA())</f>
        <v>#N/A</v>
      </c>
      <c r="BC169" s="527" t="e">
        <f ca="1">+IF(AND(ISNUMBER(OFFSET('Hygiene Data'!$E$5,0,10*ROW('Hygiene Data'!E163))),'Data Summary'!DR169="Yes"),OFFSET('Hygiene Data'!$E$5,0,10*ROW('Hygiene Data'!E163)),NA())</f>
        <v>#N/A</v>
      </c>
      <c r="BD169" s="527" t="e">
        <f ca="1">+IF(AND(ISNUMBER(OFFSET('Hygiene Data'!$E$7,0,10*ROW('Hygiene Data'!E163))),'Data Summary'!DS169="Yes"),OFFSET('Hygiene Data'!$E$7,0,10*ROW('Hygiene Data'!E163)),NA())</f>
        <v>#N/A</v>
      </c>
      <c r="BE169" s="527" t="e">
        <f ca="1">+IF(AND(ISNUMBER(OFFSET('Hygiene Data'!$E$9,0,10*ROW('Hygiene Data'!E163))),'Data Summary'!DT169="Yes"),OFFSET('Hygiene Data'!$E$9,0,10*ROW('Hygiene Data'!E163)),NA())</f>
        <v>#N/A</v>
      </c>
      <c r="BF169" s="527" t="e">
        <f ca="1">+IF(AND(ISNUMBER(OFFSET('Hygiene Data'!$F$5,0,10*ROW('Hygiene Data'!F163))),'Data Summary'!DU169="Yes"),OFFSET('Hygiene Data'!$F$5,0,10*ROW('Hygiene Data'!F163)),NA())</f>
        <v>#N/A</v>
      </c>
      <c r="BG169" s="527" t="e">
        <f ca="1">+IF(AND(ISNUMBER(OFFSET('Hygiene Data'!$F$7,0,10*ROW('Hygiene Data'!F163))),'Data Summary'!DV169="Yes"),OFFSET('Hygiene Data'!$F$7,0,10*ROW('Hygiene Data'!F163)),NA())</f>
        <v>#N/A</v>
      </c>
      <c r="BH169" s="527" t="e">
        <f ca="1">+IF(AND(ISNUMBER(OFFSET('Hygiene Data'!$F$9,0,10*ROW('Hygiene Data'!F163))),'Data Summary'!DW169="Yes"),OFFSET('Hygiene Data'!$F$9,0,10*ROW('Hygiene Data'!F163)),NA())</f>
        <v>#N/A</v>
      </c>
      <c r="BI169" s="527" t="e">
        <f ca="1">+IF(AND(ISNUMBER(OFFSET('Hygiene Data'!$G$5,0,10*ROW('Hygiene Data'!G163))),'Data Summary'!DX169="Yes"),OFFSET('Hygiene Data'!$G$5,0,10*ROW('Hygiene Data'!G163)),NA())</f>
        <v>#N/A</v>
      </c>
      <c r="BJ169" s="527" t="e">
        <f ca="1">+IF(AND(ISNUMBER(OFFSET('Hygiene Data'!$G$7,0,10*ROW('Hygiene Data'!G163))),'Data Summary'!DY169="Yes"),OFFSET('Hygiene Data'!$G$7,0,10*ROW('Hygiene Data'!G163)),NA())</f>
        <v>#N/A</v>
      </c>
      <c r="BK169" s="527" t="e">
        <f ca="1">+IF(AND(ISNUMBER(OFFSET('Hygiene Data'!$G$9,0,10*ROW('Hygiene Data'!G163))),'Data Summary'!DZ169="Yes"),OFFSET('Hygiene Data'!$G$9,0,10*ROW('Hygiene Data'!G163)),NA())</f>
        <v>#N/A</v>
      </c>
      <c r="BL169" s="527" t="e">
        <f ca="1">+IF(AND(ISNUMBER(OFFSET('Hygiene Data'!$H$5,0,10*ROW('Hygiene Data'!H163))),'Data Summary'!EA169="Yes"),OFFSET('Hygiene Data'!$H$5,0,10*ROW('Hygiene Data'!H163)),NA())</f>
        <v>#N/A</v>
      </c>
      <c r="BM169" s="527" t="e">
        <f ca="1">+IF(AND(ISNUMBER(OFFSET('Hygiene Data'!$H$7,0,10*ROW('Hygiene Data'!H163))),'Data Summary'!EB169="Yes"),OFFSET('Hygiene Data'!$H$7,0,10*ROW('Hygiene Data'!H163)),NA())</f>
        <v>#N/A</v>
      </c>
      <c r="BN169" s="527" t="e">
        <f ca="1">+IF(AND(ISNUMBER(OFFSET('Hygiene Data'!$H$9,0,10*ROW('Hygiene Data'!H163))),'Data Summary'!EC169="Yes"),OFFSET('Hygiene Data'!$H$9,0,10*ROW('Hygiene Data'!H163)),NA())</f>
        <v>#N/A</v>
      </c>
      <c r="BO169" s="527" t="e">
        <f ca="1">+IF(AND(ISNUMBER(OFFSET('Hygiene Data'!$I$5,0,10*ROW('Hygiene Data'!I163))),'Data Summary'!ED169="Yes"),OFFSET('Hygiene Data'!$I$5,0,10*ROW('Hygiene Data'!I163)),NA())</f>
        <v>#N/A</v>
      </c>
      <c r="BP169" s="527" t="e">
        <f ca="1">+IF(AND(ISNUMBER(OFFSET('Hygiene Data'!$I$7,0,10*ROW('Hygiene Data'!I163))),'Data Summary'!EE169="Yes"),OFFSET('Hygiene Data'!$I$7,0,10*ROW('Hygiene Data'!I163)),NA())</f>
        <v>#N/A</v>
      </c>
      <c r="BQ169" s="527" t="e">
        <f ca="1">+IF(AND(ISNUMBER(OFFSET('Hygiene Data'!$I$9,0,10*ROW('Hygiene Data'!I163))),'Data Summary'!EF169="Yes"),OFFSET('Hygiene Data'!$I$9,0,10*ROW('Hygiene Data'!I163)),NA())</f>
        <v>#N/A</v>
      </c>
    </row>
    <row r="170" spans="1:69" x14ac:dyDescent="0.25">
      <c r="A170" s="523" t="e">
        <f ca="1">+RIGHT('Data Summary'!A170,LEN('Data Summary'!A170)-9)</f>
        <v>#VALUE!</v>
      </c>
      <c r="B170" s="497" t="str">
        <f ca="1">+IF(ISTEXT('Data Summary'!B170),'Data Summary'!B170,"")</f>
        <v/>
      </c>
      <c r="C170" s="524" t="e">
        <f ca="1">+VALUE('Data Summary'!C170)</f>
        <v>#VALUE!</v>
      </c>
      <c r="D170" s="525" t="e">
        <f ca="1">+IF(AND(ISNUMBER(OFFSET('Water Data'!$D$4,0,10*ROW('Water Data'!D164))),'Data Summary'!BS170="Yes"),100-OFFSET('Water Data'!$D$4,0,10*ROW('Water Data'!D164)),NA())</f>
        <v>#N/A</v>
      </c>
      <c r="E170" s="525" t="e">
        <f ca="1">+IF(AND(ISNUMBER(OFFSET('Water Data'!$D$6,0,10*ROW('Water Data'!D164))),'Data Summary'!BT170="Yes"),OFFSET('Water Data'!$D$6,0,10*ROW('Water Data'!D164)),NA())</f>
        <v>#N/A</v>
      </c>
      <c r="F170" s="525" t="e">
        <f ca="1">+IF(AND(ISNUMBER(OFFSET('Water Data'!$D$9,0,10*ROW('Water Data'!D164))),'Data Summary'!BU170="Yes"),OFFSET('Water Data'!$D$9,0,10*ROW('Water Data'!D164)),NA())</f>
        <v>#N/A</v>
      </c>
      <c r="G170" s="525" t="e">
        <f ca="1">+IF(AND(ISNUMBER(OFFSET('Water Data'!$E$4,0,10*ROW('Water Data'!E164))),'Data Summary'!BV170="Yes"),100-OFFSET('Water Data'!$E$4,0,10*ROW('Water Data'!E164)),NA())</f>
        <v>#N/A</v>
      </c>
      <c r="H170" s="525" t="e">
        <f ca="1">+IF(AND(ISNUMBER(OFFSET('Water Data'!$E$6,0,10*ROW('Water Data'!E164))),'Data Summary'!BW170="Yes"),OFFSET('Water Data'!$E$6,0,10*ROW('Water Data'!E164)),NA())</f>
        <v>#N/A</v>
      </c>
      <c r="I170" s="525" t="e">
        <f ca="1">+IF(AND(ISNUMBER(OFFSET('Water Data'!$E$9,0,10*ROW('Water Data'!E164))),'Data Summary'!BX170="Yes"),OFFSET('Water Data'!$E$9,0,10*ROW('Water Data'!E164)),NA())</f>
        <v>#N/A</v>
      </c>
      <c r="J170" s="525" t="e">
        <f ca="1">+IF(AND(ISNUMBER(OFFSET('Water Data'!$F$4,0,10*ROW('Water Data'!F164))),'Data Summary'!BY170="Yes"),100-OFFSET('Water Data'!$F$4,0,10*ROW('Water Data'!F164)),NA())</f>
        <v>#N/A</v>
      </c>
      <c r="K170" s="525" t="e">
        <f ca="1">+IF(AND(ISNUMBER(OFFSET('Water Data'!$F$6,0,10*ROW('Water Data'!F164))),'Data Summary'!BZ170="Yes"),OFFSET('Water Data'!$F$6,0,10*ROW('Water Data'!F164)),NA())</f>
        <v>#N/A</v>
      </c>
      <c r="L170" s="525" t="e">
        <f ca="1">+IF(AND(ISNUMBER(OFFSET('Water Data'!$F$9,0,10*ROW('Water Data'!F164))),'Data Summary'!CA170="Yes"),OFFSET('Water Data'!$F$9,0,10*ROW('Water Data'!F164)),NA())</f>
        <v>#N/A</v>
      </c>
      <c r="M170" s="525" t="e">
        <f ca="1">+IF(AND(ISNUMBER(OFFSET('Water Data'!$G$4,0,10*ROW('Water Data'!G164))),'Data Summary'!CB170="Yes"),100-OFFSET('Water Data'!$G$4,0,10*ROW('Water Data'!G164)),NA())</f>
        <v>#N/A</v>
      </c>
      <c r="N170" s="525" t="e">
        <f ca="1">+IF(AND(ISNUMBER(OFFSET('Water Data'!$G$6,0,10*ROW('Water Data'!G164))),'Data Summary'!CC170="Yes"),OFFSET('Water Data'!$G$6,0,10*ROW('Water Data'!G164)),NA())</f>
        <v>#N/A</v>
      </c>
      <c r="O170" s="525" t="e">
        <f ca="1">+IF(AND(ISNUMBER(OFFSET('Water Data'!$G$9,0,10*ROW('Water Data'!G164))),'Data Summary'!CD170="Yes"),OFFSET('Water Data'!$G$9,0,10*ROW('Water Data'!G164)),NA())</f>
        <v>#N/A</v>
      </c>
      <c r="P170" s="525" t="e">
        <f ca="1">+IF(AND(ISNUMBER(OFFSET('Water Data'!$H$4,0,10*ROW('Water Data'!H164))),'Data Summary'!CE170="Yes"),100-OFFSET('Water Data'!$H$4,0,10*ROW('Water Data'!H164)),NA())</f>
        <v>#N/A</v>
      </c>
      <c r="Q170" s="525" t="e">
        <f ca="1">+IF(AND(ISNUMBER(OFFSET('Water Data'!$H$6,0,10*ROW('Water Data'!H164))),'Data Summary'!CF170="Yes"),OFFSET('Water Data'!$H$6,0,10*ROW('Water Data'!H164)),NA())</f>
        <v>#N/A</v>
      </c>
      <c r="R170" s="525" t="e">
        <f ca="1">+IF(AND(ISNUMBER(OFFSET('Water Data'!$H$9,0,10*ROW('Water Data'!H164))),'Data Summary'!CG170="Yes"),OFFSET('Water Data'!$H$9,0,10*ROW('Water Data'!H164)),NA())</f>
        <v>#N/A</v>
      </c>
      <c r="S170" s="525" t="e">
        <f ca="1">+IF(AND(ISNUMBER(OFFSET('Water Data'!$I$4,0,10*ROW('Water Data'!I164))),'Data Summary'!CH170="Yes"),100-OFFSET('Water Data'!$I$4,0,10*ROW('Water Data'!I164)),NA())</f>
        <v>#N/A</v>
      </c>
      <c r="T170" s="525" t="e">
        <f ca="1">+IF(AND(ISNUMBER(OFFSET('Water Data'!$I$6,0,10*ROW('Water Data'!I164))),'Data Summary'!CI170="Yes"),OFFSET('Water Data'!$I$6,0,10*ROW('Water Data'!I164)),NA())</f>
        <v>#N/A</v>
      </c>
      <c r="U170" s="525" t="e">
        <f ca="1">+IF(AND(ISNUMBER(OFFSET('Water Data'!$I$9,0,10*ROW('Water Data'!I164))),'Data Summary'!CJ170="Yes"),OFFSET('Water Data'!$I$9,0,10*ROW('Water Data'!I164)),NA())</f>
        <v>#N/A</v>
      </c>
      <c r="V170" s="526" t="e">
        <f ca="1">+IF(AND(ISNUMBER(OFFSET('Sanitation Data'!$D$4,0,10*ROW('Sanitation Data'!D164))),'Data Summary'!CK170="Yes"),100-OFFSET('Sanitation Data'!$D$4,0,10*ROW('Sanitation Data'!D164)),NA())</f>
        <v>#N/A</v>
      </c>
      <c r="W170" s="526" t="e">
        <f ca="1">+IF(AND(ISNUMBER(OFFSET('Sanitation Data'!$D$6,0,10*ROW('Sanitation Data'!D164))),'Data Summary'!CL170="Yes"),OFFSET('Sanitation Data'!$D$6,0,10*ROW('Sanitation Data'!D164)),NA())</f>
        <v>#N/A</v>
      </c>
      <c r="X170" s="526" t="e">
        <f ca="1">+IF(AND(ISNUMBER(OFFSET('Sanitation Data'!$D$10,0,10*ROW('Sanitation Data'!D164))),'Data Summary'!CM170="Yes"),OFFSET('Sanitation Data'!$D$10,0,10*ROW('Sanitation Data'!D164)),NA())</f>
        <v>#N/A</v>
      </c>
      <c r="Y170" s="526" t="e">
        <f ca="1">+IF(AND(ISNUMBER(OFFSET('Sanitation Data'!$D$11,0,10*ROW('Sanitation Data'!D164))),'Data Summary'!CN170="Yes"),OFFSET('Sanitation Data'!$D$11,0,10*ROW('Sanitation Data'!D164)),NA())</f>
        <v>#N/A</v>
      </c>
      <c r="Z170" s="526" t="e">
        <f ca="1">+IF(AND(ISNUMBER(OFFSET('Sanitation Data'!$D$12,0,10*ROW('Sanitation Data'!D164))),'Data Summary'!CO170="Yes"),OFFSET('Sanitation Data'!$D$12,0,10*ROW('Sanitation Data'!D164)),NA())</f>
        <v>#N/A</v>
      </c>
      <c r="AA170" s="526" t="e">
        <f ca="1">+IF(AND(ISNUMBER(OFFSET('Sanitation Data'!$E$4,0,10*ROW('Sanitation Data'!E164))),'Data Summary'!CP170="Yes"),100-OFFSET('Sanitation Data'!$E$4,0,10*ROW('Sanitation Data'!E164)),NA())</f>
        <v>#N/A</v>
      </c>
      <c r="AB170" s="526" t="e">
        <f ca="1">+IF(AND(ISNUMBER(OFFSET('Sanitation Data'!$E$6,0,10*ROW('Sanitation Data'!E164))),'Data Summary'!CQ170="Yes"),OFFSET('Sanitation Data'!$E$6,0,10*ROW('Sanitation Data'!E164)),NA())</f>
        <v>#N/A</v>
      </c>
      <c r="AC170" s="526" t="e">
        <f ca="1">+IF(AND(ISNUMBER(OFFSET('Sanitation Data'!$E$10,0,10*ROW('Sanitation Data'!E164))),'Data Summary'!CR170="Yes"),OFFSET('Sanitation Data'!$E$10,0,10*ROW('Sanitation Data'!E164)),NA())</f>
        <v>#N/A</v>
      </c>
      <c r="AD170" s="526" t="e">
        <f ca="1">+IF(AND(ISNUMBER(OFFSET('Sanitation Data'!$E$11,0,10*ROW('Sanitation Data'!E164))),'Data Summary'!CS170="Yes"),OFFSET('Sanitation Data'!$E$11,0,10*ROW('Sanitation Data'!E164)),NA())</f>
        <v>#N/A</v>
      </c>
      <c r="AE170" s="526" t="e">
        <f ca="1">+IF(AND(ISNUMBER(OFFSET('Sanitation Data'!$E$12,0,10*ROW('Sanitation Data'!E164))),'Data Summary'!CT170="Yes"),OFFSET('Sanitation Data'!$E$12,0,10*ROW('Sanitation Data'!E164)),NA())</f>
        <v>#N/A</v>
      </c>
      <c r="AF170" s="526" t="e">
        <f ca="1">+IF(AND(ISNUMBER(OFFSET('Sanitation Data'!$F$4,0,10*ROW('Sanitation Data'!F164))),'Data Summary'!CU170="Yes"),100-OFFSET('Sanitation Data'!$F$4,0,10*ROW('Sanitation Data'!F164)),NA())</f>
        <v>#N/A</v>
      </c>
      <c r="AG170" s="526" t="e">
        <f ca="1">+IF(AND(ISNUMBER(OFFSET('Sanitation Data'!$F$6,0,10*ROW('Sanitation Data'!F164))),'Data Summary'!CV170="Yes"),OFFSET('Sanitation Data'!$F$6,0,10*ROW('Sanitation Data'!F164)),NA())</f>
        <v>#N/A</v>
      </c>
      <c r="AH170" s="526" t="e">
        <f ca="1">+IF(AND(ISNUMBER(OFFSET('Sanitation Data'!$F$10,0,10*ROW('Sanitation Data'!F164))),'Data Summary'!CW170="Yes"),OFFSET('Sanitation Data'!$F$10,0,10*ROW('Sanitation Data'!F164)),NA())</f>
        <v>#N/A</v>
      </c>
      <c r="AI170" s="526" t="e">
        <f ca="1">+IF(AND(ISNUMBER(OFFSET('Sanitation Data'!$F$11,0,10*ROW('Sanitation Data'!F164))),'Data Summary'!CX170="Yes"),OFFSET('Sanitation Data'!$F$11,0,10*ROW('Sanitation Data'!F164)),NA())</f>
        <v>#N/A</v>
      </c>
      <c r="AJ170" s="526" t="e">
        <f ca="1">+IF(AND(ISNUMBER(OFFSET('Sanitation Data'!$F$12,0,10*ROW('Sanitation Data'!F164))),'Data Summary'!CY170="Yes"),OFFSET('Sanitation Data'!$F$12,0,10*ROW('Sanitation Data'!F164)),NA())</f>
        <v>#N/A</v>
      </c>
      <c r="AK170" s="526" t="e">
        <f ca="1">+IF(AND(ISNUMBER(OFFSET('Sanitation Data'!$G$4,0,10*ROW('Sanitation Data'!G164))),'Data Summary'!CZ170="Yes"),100-OFFSET('Sanitation Data'!$G$4,0,10*ROW('Sanitation Data'!G164)),NA())</f>
        <v>#N/A</v>
      </c>
      <c r="AL170" s="526" t="e">
        <f ca="1">+IF(AND(ISNUMBER(OFFSET('Sanitation Data'!$G$6,0,10*ROW('Sanitation Data'!G164))),'Data Summary'!DA170="Yes"),OFFSET('Sanitation Data'!$G$6,0,10*ROW('Sanitation Data'!G164)),NA())</f>
        <v>#N/A</v>
      </c>
      <c r="AM170" s="526" t="e">
        <f ca="1">+IF(AND(ISNUMBER(OFFSET('Sanitation Data'!$G$10,0,10*ROW('Sanitation Data'!G164))),'Data Summary'!DB170="Yes"),OFFSET('Sanitation Data'!$G$10,0,10*ROW('Sanitation Data'!G164)),NA())</f>
        <v>#N/A</v>
      </c>
      <c r="AN170" s="526" t="e">
        <f ca="1">+IF(AND(ISNUMBER(OFFSET('Sanitation Data'!$G$11,0,10*ROW('Sanitation Data'!G164))),'Data Summary'!DC170="Yes"),OFFSET('Sanitation Data'!$G$11,0,10*ROW('Sanitation Data'!G164)),NA())</f>
        <v>#N/A</v>
      </c>
      <c r="AO170" s="526" t="e">
        <f ca="1">+IF(AND(ISNUMBER(OFFSET('Sanitation Data'!$G$12,0,10*ROW('Sanitation Data'!G164))),'Data Summary'!DD170="Yes"),OFFSET('Sanitation Data'!$G$12,0,10*ROW('Sanitation Data'!G164)),NA())</f>
        <v>#N/A</v>
      </c>
      <c r="AP170" s="526" t="e">
        <f ca="1">+IF(AND(ISNUMBER(OFFSET('Sanitation Data'!$H$4,0,10*ROW('Sanitation Data'!H164))),'Data Summary'!DE170="Yes"),100-OFFSET('Sanitation Data'!$H$4,0,10*ROW('Sanitation Data'!H164)),NA())</f>
        <v>#N/A</v>
      </c>
      <c r="AQ170" s="526" t="e">
        <f ca="1">+IF(AND(ISNUMBER(OFFSET('Sanitation Data'!$H$6,0,10*ROW('Sanitation Data'!H164))),'Data Summary'!DF170="Yes"),OFFSET('Sanitation Data'!$H$6,0,10*ROW('Sanitation Data'!H164)),NA())</f>
        <v>#N/A</v>
      </c>
      <c r="AR170" s="526" t="e">
        <f ca="1">+IF(AND(ISNUMBER(OFFSET('Sanitation Data'!$H$10,0,10*ROW('Sanitation Data'!H164))),'Data Summary'!DG170="Yes"),OFFSET('Sanitation Data'!$H$10,0,10*ROW('Sanitation Data'!H164)),NA())</f>
        <v>#N/A</v>
      </c>
      <c r="AS170" s="526" t="e">
        <f ca="1">+IF(AND(ISNUMBER(OFFSET('Sanitation Data'!$H$11,0,10*ROW('Sanitation Data'!H164))),'Data Summary'!DH170="Yes"),OFFSET('Sanitation Data'!$H$11,0,10*ROW('Sanitation Data'!H164)),NA())</f>
        <v>#N/A</v>
      </c>
      <c r="AT170" s="526" t="e">
        <f ca="1">+IF(AND(ISNUMBER(OFFSET('Sanitation Data'!$H$12,0,10*ROW('Sanitation Data'!H164))),'Data Summary'!DI170="Yes"),OFFSET('Sanitation Data'!$H$12,0,10*ROW('Sanitation Data'!H164)),NA())</f>
        <v>#N/A</v>
      </c>
      <c r="AU170" s="526" t="e">
        <f ca="1">+IF(AND(ISNUMBER(OFFSET('Sanitation Data'!$I$4,0,10*ROW('Sanitation Data'!I164))),'Data Summary'!DJ170="Yes"),100-OFFSET('Sanitation Data'!$I$4,0,10*ROW('Sanitation Data'!I164)),NA())</f>
        <v>#N/A</v>
      </c>
      <c r="AV170" s="526" t="e">
        <f ca="1">+IF(AND(ISNUMBER(OFFSET('Sanitation Data'!$I$6,0,10*ROW('Sanitation Data'!I164))),'Data Summary'!DK170="Yes"),OFFSET('Sanitation Data'!$I$6,0,10*ROW('Sanitation Data'!I164)),NA())</f>
        <v>#N/A</v>
      </c>
      <c r="AW170" s="526" t="e">
        <f ca="1">+IF(AND(ISNUMBER(OFFSET('Sanitation Data'!$I$10,0,10*ROW('Sanitation Data'!I164))),'Data Summary'!DL170="Yes"),OFFSET('Sanitation Data'!$I$10,0,10*ROW('Sanitation Data'!I164)),NA())</f>
        <v>#N/A</v>
      </c>
      <c r="AX170" s="526" t="e">
        <f ca="1">+IF(AND(ISNUMBER(OFFSET('Sanitation Data'!$I$11,0,10*ROW('Sanitation Data'!I164))),'Data Summary'!DM170="Yes"),OFFSET('Sanitation Data'!$I$11,0,10*ROW('Sanitation Data'!I164)),NA())</f>
        <v>#N/A</v>
      </c>
      <c r="AY170" s="526" t="e">
        <f ca="1">+IF(AND(ISNUMBER(OFFSET('Sanitation Data'!$I$12,0,10*ROW('Sanitation Data'!I164))),'Data Summary'!DN170="Yes"),OFFSET('Sanitation Data'!$I$12,0,10*ROW('Sanitation Data'!I164)),NA())</f>
        <v>#N/A</v>
      </c>
      <c r="AZ170" s="527" t="e">
        <f ca="1">+IF(AND(ISNUMBER(OFFSET('Hygiene Data'!$D$5,0,10*ROW('Hygiene Data'!D164))),'Data Summary'!DO170="Yes"),OFFSET('Hygiene Data'!$D$5,0,10*ROW('Hygiene Data'!D164)),NA())</f>
        <v>#N/A</v>
      </c>
      <c r="BA170" s="527" t="e">
        <f ca="1">+IF(AND(ISNUMBER(OFFSET('Hygiene Data'!$D$7,0,10*ROW('Hygiene Data'!D164))),'Data Summary'!DP170="Yes"),OFFSET('Hygiene Data'!$D$7,0,10*ROW('Hygiene Data'!D164)),NA())</f>
        <v>#N/A</v>
      </c>
      <c r="BB170" s="527" t="e">
        <f ca="1">+IF(AND(ISNUMBER(OFFSET('Hygiene Data'!$D$9,0,10*ROW('Hygiene Data'!D164))),'Data Summary'!DQ170="Yes"),OFFSET('Hygiene Data'!$D$9,0,10*ROW('Hygiene Data'!D164)),NA())</f>
        <v>#N/A</v>
      </c>
      <c r="BC170" s="527" t="e">
        <f ca="1">+IF(AND(ISNUMBER(OFFSET('Hygiene Data'!$E$5,0,10*ROW('Hygiene Data'!E164))),'Data Summary'!DR170="Yes"),OFFSET('Hygiene Data'!$E$5,0,10*ROW('Hygiene Data'!E164)),NA())</f>
        <v>#N/A</v>
      </c>
      <c r="BD170" s="527" t="e">
        <f ca="1">+IF(AND(ISNUMBER(OFFSET('Hygiene Data'!$E$7,0,10*ROW('Hygiene Data'!E164))),'Data Summary'!DS170="Yes"),OFFSET('Hygiene Data'!$E$7,0,10*ROW('Hygiene Data'!E164)),NA())</f>
        <v>#N/A</v>
      </c>
      <c r="BE170" s="527" t="e">
        <f ca="1">+IF(AND(ISNUMBER(OFFSET('Hygiene Data'!$E$9,0,10*ROW('Hygiene Data'!E164))),'Data Summary'!DT170="Yes"),OFFSET('Hygiene Data'!$E$9,0,10*ROW('Hygiene Data'!E164)),NA())</f>
        <v>#N/A</v>
      </c>
      <c r="BF170" s="527" t="e">
        <f ca="1">+IF(AND(ISNUMBER(OFFSET('Hygiene Data'!$F$5,0,10*ROW('Hygiene Data'!F164))),'Data Summary'!DU170="Yes"),OFFSET('Hygiene Data'!$F$5,0,10*ROW('Hygiene Data'!F164)),NA())</f>
        <v>#N/A</v>
      </c>
      <c r="BG170" s="527" t="e">
        <f ca="1">+IF(AND(ISNUMBER(OFFSET('Hygiene Data'!$F$7,0,10*ROW('Hygiene Data'!F164))),'Data Summary'!DV170="Yes"),OFFSET('Hygiene Data'!$F$7,0,10*ROW('Hygiene Data'!F164)),NA())</f>
        <v>#N/A</v>
      </c>
      <c r="BH170" s="527" t="e">
        <f ca="1">+IF(AND(ISNUMBER(OFFSET('Hygiene Data'!$F$9,0,10*ROW('Hygiene Data'!F164))),'Data Summary'!DW170="Yes"),OFFSET('Hygiene Data'!$F$9,0,10*ROW('Hygiene Data'!F164)),NA())</f>
        <v>#N/A</v>
      </c>
      <c r="BI170" s="527" t="e">
        <f ca="1">+IF(AND(ISNUMBER(OFFSET('Hygiene Data'!$G$5,0,10*ROW('Hygiene Data'!G164))),'Data Summary'!DX170="Yes"),OFFSET('Hygiene Data'!$G$5,0,10*ROW('Hygiene Data'!G164)),NA())</f>
        <v>#N/A</v>
      </c>
      <c r="BJ170" s="527" t="e">
        <f ca="1">+IF(AND(ISNUMBER(OFFSET('Hygiene Data'!$G$7,0,10*ROW('Hygiene Data'!G164))),'Data Summary'!DY170="Yes"),OFFSET('Hygiene Data'!$G$7,0,10*ROW('Hygiene Data'!G164)),NA())</f>
        <v>#N/A</v>
      </c>
      <c r="BK170" s="527" t="e">
        <f ca="1">+IF(AND(ISNUMBER(OFFSET('Hygiene Data'!$G$9,0,10*ROW('Hygiene Data'!G164))),'Data Summary'!DZ170="Yes"),OFFSET('Hygiene Data'!$G$9,0,10*ROW('Hygiene Data'!G164)),NA())</f>
        <v>#N/A</v>
      </c>
      <c r="BL170" s="527" t="e">
        <f ca="1">+IF(AND(ISNUMBER(OFFSET('Hygiene Data'!$H$5,0,10*ROW('Hygiene Data'!H164))),'Data Summary'!EA170="Yes"),OFFSET('Hygiene Data'!$H$5,0,10*ROW('Hygiene Data'!H164)),NA())</f>
        <v>#N/A</v>
      </c>
      <c r="BM170" s="527" t="e">
        <f ca="1">+IF(AND(ISNUMBER(OFFSET('Hygiene Data'!$H$7,0,10*ROW('Hygiene Data'!H164))),'Data Summary'!EB170="Yes"),OFFSET('Hygiene Data'!$H$7,0,10*ROW('Hygiene Data'!H164)),NA())</f>
        <v>#N/A</v>
      </c>
      <c r="BN170" s="527" t="e">
        <f ca="1">+IF(AND(ISNUMBER(OFFSET('Hygiene Data'!$H$9,0,10*ROW('Hygiene Data'!H164))),'Data Summary'!EC170="Yes"),OFFSET('Hygiene Data'!$H$9,0,10*ROW('Hygiene Data'!H164)),NA())</f>
        <v>#N/A</v>
      </c>
      <c r="BO170" s="527" t="e">
        <f ca="1">+IF(AND(ISNUMBER(OFFSET('Hygiene Data'!$I$5,0,10*ROW('Hygiene Data'!I164))),'Data Summary'!ED170="Yes"),OFFSET('Hygiene Data'!$I$5,0,10*ROW('Hygiene Data'!I164)),NA())</f>
        <v>#N/A</v>
      </c>
      <c r="BP170" s="527" t="e">
        <f ca="1">+IF(AND(ISNUMBER(OFFSET('Hygiene Data'!$I$7,0,10*ROW('Hygiene Data'!I164))),'Data Summary'!EE170="Yes"),OFFSET('Hygiene Data'!$I$7,0,10*ROW('Hygiene Data'!I164)),NA())</f>
        <v>#N/A</v>
      </c>
      <c r="BQ170" s="527" t="e">
        <f ca="1">+IF(AND(ISNUMBER(OFFSET('Hygiene Data'!$I$9,0,10*ROW('Hygiene Data'!I164))),'Data Summary'!EF170="Yes"),OFFSET('Hygiene Data'!$I$9,0,10*ROW('Hygiene Data'!I164)),NA())</f>
        <v>#N/A</v>
      </c>
    </row>
    <row r="171" spans="1:69" x14ac:dyDescent="0.25">
      <c r="A171" s="523" t="e">
        <f ca="1">+RIGHT('Data Summary'!A171,LEN('Data Summary'!A171)-9)</f>
        <v>#VALUE!</v>
      </c>
      <c r="B171" s="497" t="str">
        <f ca="1">+IF(ISTEXT('Data Summary'!B171),'Data Summary'!B171,"")</f>
        <v/>
      </c>
      <c r="C171" s="524" t="e">
        <f ca="1">+VALUE('Data Summary'!C171)</f>
        <v>#VALUE!</v>
      </c>
      <c r="D171" s="525" t="e">
        <f ca="1">+IF(AND(ISNUMBER(OFFSET('Water Data'!$D$4,0,10*ROW('Water Data'!D165))),'Data Summary'!BS171="Yes"),100-OFFSET('Water Data'!$D$4,0,10*ROW('Water Data'!D165)),NA())</f>
        <v>#N/A</v>
      </c>
      <c r="E171" s="525" t="e">
        <f ca="1">+IF(AND(ISNUMBER(OFFSET('Water Data'!$D$6,0,10*ROW('Water Data'!D165))),'Data Summary'!BT171="Yes"),OFFSET('Water Data'!$D$6,0,10*ROW('Water Data'!D165)),NA())</f>
        <v>#N/A</v>
      </c>
      <c r="F171" s="525" t="e">
        <f ca="1">+IF(AND(ISNUMBER(OFFSET('Water Data'!$D$9,0,10*ROW('Water Data'!D165))),'Data Summary'!BU171="Yes"),OFFSET('Water Data'!$D$9,0,10*ROW('Water Data'!D165)),NA())</f>
        <v>#N/A</v>
      </c>
      <c r="G171" s="525" t="e">
        <f ca="1">+IF(AND(ISNUMBER(OFFSET('Water Data'!$E$4,0,10*ROW('Water Data'!E165))),'Data Summary'!BV171="Yes"),100-OFFSET('Water Data'!$E$4,0,10*ROW('Water Data'!E165)),NA())</f>
        <v>#N/A</v>
      </c>
      <c r="H171" s="525" t="e">
        <f ca="1">+IF(AND(ISNUMBER(OFFSET('Water Data'!$E$6,0,10*ROW('Water Data'!E165))),'Data Summary'!BW171="Yes"),OFFSET('Water Data'!$E$6,0,10*ROW('Water Data'!E165)),NA())</f>
        <v>#N/A</v>
      </c>
      <c r="I171" s="525" t="e">
        <f ca="1">+IF(AND(ISNUMBER(OFFSET('Water Data'!$E$9,0,10*ROW('Water Data'!E165))),'Data Summary'!BX171="Yes"),OFFSET('Water Data'!$E$9,0,10*ROW('Water Data'!E165)),NA())</f>
        <v>#N/A</v>
      </c>
      <c r="J171" s="525" t="e">
        <f ca="1">+IF(AND(ISNUMBER(OFFSET('Water Data'!$F$4,0,10*ROW('Water Data'!F165))),'Data Summary'!BY171="Yes"),100-OFFSET('Water Data'!$F$4,0,10*ROW('Water Data'!F165)),NA())</f>
        <v>#N/A</v>
      </c>
      <c r="K171" s="525" t="e">
        <f ca="1">+IF(AND(ISNUMBER(OFFSET('Water Data'!$F$6,0,10*ROW('Water Data'!F165))),'Data Summary'!BZ171="Yes"),OFFSET('Water Data'!$F$6,0,10*ROW('Water Data'!F165)),NA())</f>
        <v>#N/A</v>
      </c>
      <c r="L171" s="525" t="e">
        <f ca="1">+IF(AND(ISNUMBER(OFFSET('Water Data'!$F$9,0,10*ROW('Water Data'!F165))),'Data Summary'!CA171="Yes"),OFFSET('Water Data'!$F$9,0,10*ROW('Water Data'!F165)),NA())</f>
        <v>#N/A</v>
      </c>
      <c r="M171" s="525" t="e">
        <f ca="1">+IF(AND(ISNUMBER(OFFSET('Water Data'!$G$4,0,10*ROW('Water Data'!G165))),'Data Summary'!CB171="Yes"),100-OFFSET('Water Data'!$G$4,0,10*ROW('Water Data'!G165)),NA())</f>
        <v>#N/A</v>
      </c>
      <c r="N171" s="525" t="e">
        <f ca="1">+IF(AND(ISNUMBER(OFFSET('Water Data'!$G$6,0,10*ROW('Water Data'!G165))),'Data Summary'!CC171="Yes"),OFFSET('Water Data'!$G$6,0,10*ROW('Water Data'!G165)),NA())</f>
        <v>#N/A</v>
      </c>
      <c r="O171" s="525" t="e">
        <f ca="1">+IF(AND(ISNUMBER(OFFSET('Water Data'!$G$9,0,10*ROW('Water Data'!G165))),'Data Summary'!CD171="Yes"),OFFSET('Water Data'!$G$9,0,10*ROW('Water Data'!G165)),NA())</f>
        <v>#N/A</v>
      </c>
      <c r="P171" s="525" t="e">
        <f ca="1">+IF(AND(ISNUMBER(OFFSET('Water Data'!$H$4,0,10*ROW('Water Data'!H165))),'Data Summary'!CE171="Yes"),100-OFFSET('Water Data'!$H$4,0,10*ROW('Water Data'!H165)),NA())</f>
        <v>#N/A</v>
      </c>
      <c r="Q171" s="525" t="e">
        <f ca="1">+IF(AND(ISNUMBER(OFFSET('Water Data'!$H$6,0,10*ROW('Water Data'!H165))),'Data Summary'!CF171="Yes"),OFFSET('Water Data'!$H$6,0,10*ROW('Water Data'!H165)),NA())</f>
        <v>#N/A</v>
      </c>
      <c r="R171" s="525" t="e">
        <f ca="1">+IF(AND(ISNUMBER(OFFSET('Water Data'!$H$9,0,10*ROW('Water Data'!H165))),'Data Summary'!CG171="Yes"),OFFSET('Water Data'!$H$9,0,10*ROW('Water Data'!H165)),NA())</f>
        <v>#N/A</v>
      </c>
      <c r="S171" s="525" t="e">
        <f ca="1">+IF(AND(ISNUMBER(OFFSET('Water Data'!$I$4,0,10*ROW('Water Data'!I165))),'Data Summary'!CH171="Yes"),100-OFFSET('Water Data'!$I$4,0,10*ROW('Water Data'!I165)),NA())</f>
        <v>#N/A</v>
      </c>
      <c r="T171" s="525" t="e">
        <f ca="1">+IF(AND(ISNUMBER(OFFSET('Water Data'!$I$6,0,10*ROW('Water Data'!I165))),'Data Summary'!CI171="Yes"),OFFSET('Water Data'!$I$6,0,10*ROW('Water Data'!I165)),NA())</f>
        <v>#N/A</v>
      </c>
      <c r="U171" s="525" t="e">
        <f ca="1">+IF(AND(ISNUMBER(OFFSET('Water Data'!$I$9,0,10*ROW('Water Data'!I165))),'Data Summary'!CJ171="Yes"),OFFSET('Water Data'!$I$9,0,10*ROW('Water Data'!I165)),NA())</f>
        <v>#N/A</v>
      </c>
      <c r="V171" s="526" t="e">
        <f ca="1">+IF(AND(ISNUMBER(OFFSET('Sanitation Data'!$D$4,0,10*ROW('Sanitation Data'!D165))),'Data Summary'!CK171="Yes"),100-OFFSET('Sanitation Data'!$D$4,0,10*ROW('Sanitation Data'!D165)),NA())</f>
        <v>#N/A</v>
      </c>
      <c r="W171" s="526" t="e">
        <f ca="1">+IF(AND(ISNUMBER(OFFSET('Sanitation Data'!$D$6,0,10*ROW('Sanitation Data'!D165))),'Data Summary'!CL171="Yes"),OFFSET('Sanitation Data'!$D$6,0,10*ROW('Sanitation Data'!D165)),NA())</f>
        <v>#N/A</v>
      </c>
      <c r="X171" s="526" t="e">
        <f ca="1">+IF(AND(ISNUMBER(OFFSET('Sanitation Data'!$D$10,0,10*ROW('Sanitation Data'!D165))),'Data Summary'!CM171="Yes"),OFFSET('Sanitation Data'!$D$10,0,10*ROW('Sanitation Data'!D165)),NA())</f>
        <v>#N/A</v>
      </c>
      <c r="Y171" s="526" t="e">
        <f ca="1">+IF(AND(ISNUMBER(OFFSET('Sanitation Data'!$D$11,0,10*ROW('Sanitation Data'!D165))),'Data Summary'!CN171="Yes"),OFFSET('Sanitation Data'!$D$11,0,10*ROW('Sanitation Data'!D165)),NA())</f>
        <v>#N/A</v>
      </c>
      <c r="Z171" s="526" t="e">
        <f ca="1">+IF(AND(ISNUMBER(OFFSET('Sanitation Data'!$D$12,0,10*ROW('Sanitation Data'!D165))),'Data Summary'!CO171="Yes"),OFFSET('Sanitation Data'!$D$12,0,10*ROW('Sanitation Data'!D165)),NA())</f>
        <v>#N/A</v>
      </c>
      <c r="AA171" s="526" t="e">
        <f ca="1">+IF(AND(ISNUMBER(OFFSET('Sanitation Data'!$E$4,0,10*ROW('Sanitation Data'!E165))),'Data Summary'!CP171="Yes"),100-OFFSET('Sanitation Data'!$E$4,0,10*ROW('Sanitation Data'!E165)),NA())</f>
        <v>#N/A</v>
      </c>
      <c r="AB171" s="526" t="e">
        <f ca="1">+IF(AND(ISNUMBER(OFFSET('Sanitation Data'!$E$6,0,10*ROW('Sanitation Data'!E165))),'Data Summary'!CQ171="Yes"),OFFSET('Sanitation Data'!$E$6,0,10*ROW('Sanitation Data'!E165)),NA())</f>
        <v>#N/A</v>
      </c>
      <c r="AC171" s="526" t="e">
        <f ca="1">+IF(AND(ISNUMBER(OFFSET('Sanitation Data'!$E$10,0,10*ROW('Sanitation Data'!E165))),'Data Summary'!CR171="Yes"),OFFSET('Sanitation Data'!$E$10,0,10*ROW('Sanitation Data'!E165)),NA())</f>
        <v>#N/A</v>
      </c>
      <c r="AD171" s="526" t="e">
        <f ca="1">+IF(AND(ISNUMBER(OFFSET('Sanitation Data'!$E$11,0,10*ROW('Sanitation Data'!E165))),'Data Summary'!CS171="Yes"),OFFSET('Sanitation Data'!$E$11,0,10*ROW('Sanitation Data'!E165)),NA())</f>
        <v>#N/A</v>
      </c>
      <c r="AE171" s="526" t="e">
        <f ca="1">+IF(AND(ISNUMBER(OFFSET('Sanitation Data'!$E$12,0,10*ROW('Sanitation Data'!E165))),'Data Summary'!CT171="Yes"),OFFSET('Sanitation Data'!$E$12,0,10*ROW('Sanitation Data'!E165)),NA())</f>
        <v>#N/A</v>
      </c>
      <c r="AF171" s="526" t="e">
        <f ca="1">+IF(AND(ISNUMBER(OFFSET('Sanitation Data'!$F$4,0,10*ROW('Sanitation Data'!F165))),'Data Summary'!CU171="Yes"),100-OFFSET('Sanitation Data'!$F$4,0,10*ROW('Sanitation Data'!F165)),NA())</f>
        <v>#N/A</v>
      </c>
      <c r="AG171" s="526" t="e">
        <f ca="1">+IF(AND(ISNUMBER(OFFSET('Sanitation Data'!$F$6,0,10*ROW('Sanitation Data'!F165))),'Data Summary'!CV171="Yes"),OFFSET('Sanitation Data'!$F$6,0,10*ROW('Sanitation Data'!F165)),NA())</f>
        <v>#N/A</v>
      </c>
      <c r="AH171" s="526" t="e">
        <f ca="1">+IF(AND(ISNUMBER(OFFSET('Sanitation Data'!$F$10,0,10*ROW('Sanitation Data'!F165))),'Data Summary'!CW171="Yes"),OFFSET('Sanitation Data'!$F$10,0,10*ROW('Sanitation Data'!F165)),NA())</f>
        <v>#N/A</v>
      </c>
      <c r="AI171" s="526" t="e">
        <f ca="1">+IF(AND(ISNUMBER(OFFSET('Sanitation Data'!$F$11,0,10*ROW('Sanitation Data'!F165))),'Data Summary'!CX171="Yes"),OFFSET('Sanitation Data'!$F$11,0,10*ROW('Sanitation Data'!F165)),NA())</f>
        <v>#N/A</v>
      </c>
      <c r="AJ171" s="526" t="e">
        <f ca="1">+IF(AND(ISNUMBER(OFFSET('Sanitation Data'!$F$12,0,10*ROW('Sanitation Data'!F165))),'Data Summary'!CY171="Yes"),OFFSET('Sanitation Data'!$F$12,0,10*ROW('Sanitation Data'!F165)),NA())</f>
        <v>#N/A</v>
      </c>
      <c r="AK171" s="526" t="e">
        <f ca="1">+IF(AND(ISNUMBER(OFFSET('Sanitation Data'!$G$4,0,10*ROW('Sanitation Data'!G165))),'Data Summary'!CZ171="Yes"),100-OFFSET('Sanitation Data'!$G$4,0,10*ROW('Sanitation Data'!G165)),NA())</f>
        <v>#N/A</v>
      </c>
      <c r="AL171" s="526" t="e">
        <f ca="1">+IF(AND(ISNUMBER(OFFSET('Sanitation Data'!$G$6,0,10*ROW('Sanitation Data'!G165))),'Data Summary'!DA171="Yes"),OFFSET('Sanitation Data'!$G$6,0,10*ROW('Sanitation Data'!G165)),NA())</f>
        <v>#N/A</v>
      </c>
      <c r="AM171" s="526" t="e">
        <f ca="1">+IF(AND(ISNUMBER(OFFSET('Sanitation Data'!$G$10,0,10*ROW('Sanitation Data'!G165))),'Data Summary'!DB171="Yes"),OFFSET('Sanitation Data'!$G$10,0,10*ROW('Sanitation Data'!G165)),NA())</f>
        <v>#N/A</v>
      </c>
      <c r="AN171" s="526" t="e">
        <f ca="1">+IF(AND(ISNUMBER(OFFSET('Sanitation Data'!$G$11,0,10*ROW('Sanitation Data'!G165))),'Data Summary'!DC171="Yes"),OFFSET('Sanitation Data'!$G$11,0,10*ROW('Sanitation Data'!G165)),NA())</f>
        <v>#N/A</v>
      </c>
      <c r="AO171" s="526" t="e">
        <f ca="1">+IF(AND(ISNUMBER(OFFSET('Sanitation Data'!$G$12,0,10*ROW('Sanitation Data'!G165))),'Data Summary'!DD171="Yes"),OFFSET('Sanitation Data'!$G$12,0,10*ROW('Sanitation Data'!G165)),NA())</f>
        <v>#N/A</v>
      </c>
      <c r="AP171" s="526" t="e">
        <f ca="1">+IF(AND(ISNUMBER(OFFSET('Sanitation Data'!$H$4,0,10*ROW('Sanitation Data'!H165))),'Data Summary'!DE171="Yes"),100-OFFSET('Sanitation Data'!$H$4,0,10*ROW('Sanitation Data'!H165)),NA())</f>
        <v>#N/A</v>
      </c>
      <c r="AQ171" s="526" t="e">
        <f ca="1">+IF(AND(ISNUMBER(OFFSET('Sanitation Data'!$H$6,0,10*ROW('Sanitation Data'!H165))),'Data Summary'!DF171="Yes"),OFFSET('Sanitation Data'!$H$6,0,10*ROW('Sanitation Data'!H165)),NA())</f>
        <v>#N/A</v>
      </c>
      <c r="AR171" s="526" t="e">
        <f ca="1">+IF(AND(ISNUMBER(OFFSET('Sanitation Data'!$H$10,0,10*ROW('Sanitation Data'!H165))),'Data Summary'!DG171="Yes"),OFFSET('Sanitation Data'!$H$10,0,10*ROW('Sanitation Data'!H165)),NA())</f>
        <v>#N/A</v>
      </c>
      <c r="AS171" s="526" t="e">
        <f ca="1">+IF(AND(ISNUMBER(OFFSET('Sanitation Data'!$H$11,0,10*ROW('Sanitation Data'!H165))),'Data Summary'!DH171="Yes"),OFFSET('Sanitation Data'!$H$11,0,10*ROW('Sanitation Data'!H165)),NA())</f>
        <v>#N/A</v>
      </c>
      <c r="AT171" s="526" t="e">
        <f ca="1">+IF(AND(ISNUMBER(OFFSET('Sanitation Data'!$H$12,0,10*ROW('Sanitation Data'!H165))),'Data Summary'!DI171="Yes"),OFFSET('Sanitation Data'!$H$12,0,10*ROW('Sanitation Data'!H165)),NA())</f>
        <v>#N/A</v>
      </c>
      <c r="AU171" s="526" t="e">
        <f ca="1">+IF(AND(ISNUMBER(OFFSET('Sanitation Data'!$I$4,0,10*ROW('Sanitation Data'!I165))),'Data Summary'!DJ171="Yes"),100-OFFSET('Sanitation Data'!$I$4,0,10*ROW('Sanitation Data'!I165)),NA())</f>
        <v>#N/A</v>
      </c>
      <c r="AV171" s="526" t="e">
        <f ca="1">+IF(AND(ISNUMBER(OFFSET('Sanitation Data'!$I$6,0,10*ROW('Sanitation Data'!I165))),'Data Summary'!DK171="Yes"),OFFSET('Sanitation Data'!$I$6,0,10*ROW('Sanitation Data'!I165)),NA())</f>
        <v>#N/A</v>
      </c>
      <c r="AW171" s="526" t="e">
        <f ca="1">+IF(AND(ISNUMBER(OFFSET('Sanitation Data'!$I$10,0,10*ROW('Sanitation Data'!I165))),'Data Summary'!DL171="Yes"),OFFSET('Sanitation Data'!$I$10,0,10*ROW('Sanitation Data'!I165)),NA())</f>
        <v>#N/A</v>
      </c>
      <c r="AX171" s="526" t="e">
        <f ca="1">+IF(AND(ISNUMBER(OFFSET('Sanitation Data'!$I$11,0,10*ROW('Sanitation Data'!I165))),'Data Summary'!DM171="Yes"),OFFSET('Sanitation Data'!$I$11,0,10*ROW('Sanitation Data'!I165)),NA())</f>
        <v>#N/A</v>
      </c>
      <c r="AY171" s="526" t="e">
        <f ca="1">+IF(AND(ISNUMBER(OFFSET('Sanitation Data'!$I$12,0,10*ROW('Sanitation Data'!I165))),'Data Summary'!DN171="Yes"),OFFSET('Sanitation Data'!$I$12,0,10*ROW('Sanitation Data'!I165)),NA())</f>
        <v>#N/A</v>
      </c>
      <c r="AZ171" s="527" t="e">
        <f ca="1">+IF(AND(ISNUMBER(OFFSET('Hygiene Data'!$D$5,0,10*ROW('Hygiene Data'!D165))),'Data Summary'!DO171="Yes"),OFFSET('Hygiene Data'!$D$5,0,10*ROW('Hygiene Data'!D165)),NA())</f>
        <v>#N/A</v>
      </c>
      <c r="BA171" s="527" t="e">
        <f ca="1">+IF(AND(ISNUMBER(OFFSET('Hygiene Data'!$D$7,0,10*ROW('Hygiene Data'!D165))),'Data Summary'!DP171="Yes"),OFFSET('Hygiene Data'!$D$7,0,10*ROW('Hygiene Data'!D165)),NA())</f>
        <v>#N/A</v>
      </c>
      <c r="BB171" s="527" t="e">
        <f ca="1">+IF(AND(ISNUMBER(OFFSET('Hygiene Data'!$D$9,0,10*ROW('Hygiene Data'!D165))),'Data Summary'!DQ171="Yes"),OFFSET('Hygiene Data'!$D$9,0,10*ROW('Hygiene Data'!D165)),NA())</f>
        <v>#N/A</v>
      </c>
      <c r="BC171" s="527" t="e">
        <f ca="1">+IF(AND(ISNUMBER(OFFSET('Hygiene Data'!$E$5,0,10*ROW('Hygiene Data'!E165))),'Data Summary'!DR171="Yes"),OFFSET('Hygiene Data'!$E$5,0,10*ROW('Hygiene Data'!E165)),NA())</f>
        <v>#N/A</v>
      </c>
      <c r="BD171" s="527" t="e">
        <f ca="1">+IF(AND(ISNUMBER(OFFSET('Hygiene Data'!$E$7,0,10*ROW('Hygiene Data'!E165))),'Data Summary'!DS171="Yes"),OFFSET('Hygiene Data'!$E$7,0,10*ROW('Hygiene Data'!E165)),NA())</f>
        <v>#N/A</v>
      </c>
      <c r="BE171" s="527" t="e">
        <f ca="1">+IF(AND(ISNUMBER(OFFSET('Hygiene Data'!$E$9,0,10*ROW('Hygiene Data'!E165))),'Data Summary'!DT171="Yes"),OFFSET('Hygiene Data'!$E$9,0,10*ROW('Hygiene Data'!E165)),NA())</f>
        <v>#N/A</v>
      </c>
      <c r="BF171" s="527" t="e">
        <f ca="1">+IF(AND(ISNUMBER(OFFSET('Hygiene Data'!$F$5,0,10*ROW('Hygiene Data'!F165))),'Data Summary'!DU171="Yes"),OFFSET('Hygiene Data'!$F$5,0,10*ROW('Hygiene Data'!F165)),NA())</f>
        <v>#N/A</v>
      </c>
      <c r="BG171" s="527" t="e">
        <f ca="1">+IF(AND(ISNUMBER(OFFSET('Hygiene Data'!$F$7,0,10*ROW('Hygiene Data'!F165))),'Data Summary'!DV171="Yes"),OFFSET('Hygiene Data'!$F$7,0,10*ROW('Hygiene Data'!F165)),NA())</f>
        <v>#N/A</v>
      </c>
      <c r="BH171" s="527" t="e">
        <f ca="1">+IF(AND(ISNUMBER(OFFSET('Hygiene Data'!$F$9,0,10*ROW('Hygiene Data'!F165))),'Data Summary'!DW171="Yes"),OFFSET('Hygiene Data'!$F$9,0,10*ROW('Hygiene Data'!F165)),NA())</f>
        <v>#N/A</v>
      </c>
      <c r="BI171" s="527" t="e">
        <f ca="1">+IF(AND(ISNUMBER(OFFSET('Hygiene Data'!$G$5,0,10*ROW('Hygiene Data'!G165))),'Data Summary'!DX171="Yes"),OFFSET('Hygiene Data'!$G$5,0,10*ROW('Hygiene Data'!G165)),NA())</f>
        <v>#N/A</v>
      </c>
      <c r="BJ171" s="527" t="e">
        <f ca="1">+IF(AND(ISNUMBER(OFFSET('Hygiene Data'!$G$7,0,10*ROW('Hygiene Data'!G165))),'Data Summary'!DY171="Yes"),OFFSET('Hygiene Data'!$G$7,0,10*ROW('Hygiene Data'!G165)),NA())</f>
        <v>#N/A</v>
      </c>
      <c r="BK171" s="527" t="e">
        <f ca="1">+IF(AND(ISNUMBER(OFFSET('Hygiene Data'!$G$9,0,10*ROW('Hygiene Data'!G165))),'Data Summary'!DZ171="Yes"),OFFSET('Hygiene Data'!$G$9,0,10*ROW('Hygiene Data'!G165)),NA())</f>
        <v>#N/A</v>
      </c>
      <c r="BL171" s="527" t="e">
        <f ca="1">+IF(AND(ISNUMBER(OFFSET('Hygiene Data'!$H$5,0,10*ROW('Hygiene Data'!H165))),'Data Summary'!EA171="Yes"),OFFSET('Hygiene Data'!$H$5,0,10*ROW('Hygiene Data'!H165)),NA())</f>
        <v>#N/A</v>
      </c>
      <c r="BM171" s="527" t="e">
        <f ca="1">+IF(AND(ISNUMBER(OFFSET('Hygiene Data'!$H$7,0,10*ROW('Hygiene Data'!H165))),'Data Summary'!EB171="Yes"),OFFSET('Hygiene Data'!$H$7,0,10*ROW('Hygiene Data'!H165)),NA())</f>
        <v>#N/A</v>
      </c>
      <c r="BN171" s="527" t="e">
        <f ca="1">+IF(AND(ISNUMBER(OFFSET('Hygiene Data'!$H$9,0,10*ROW('Hygiene Data'!H165))),'Data Summary'!EC171="Yes"),OFFSET('Hygiene Data'!$H$9,0,10*ROW('Hygiene Data'!H165)),NA())</f>
        <v>#N/A</v>
      </c>
      <c r="BO171" s="527" t="e">
        <f ca="1">+IF(AND(ISNUMBER(OFFSET('Hygiene Data'!$I$5,0,10*ROW('Hygiene Data'!I165))),'Data Summary'!ED171="Yes"),OFFSET('Hygiene Data'!$I$5,0,10*ROW('Hygiene Data'!I165)),NA())</f>
        <v>#N/A</v>
      </c>
      <c r="BP171" s="527" t="e">
        <f ca="1">+IF(AND(ISNUMBER(OFFSET('Hygiene Data'!$I$7,0,10*ROW('Hygiene Data'!I165))),'Data Summary'!EE171="Yes"),OFFSET('Hygiene Data'!$I$7,0,10*ROW('Hygiene Data'!I165)),NA())</f>
        <v>#N/A</v>
      </c>
      <c r="BQ171" s="527" t="e">
        <f ca="1">+IF(AND(ISNUMBER(OFFSET('Hygiene Data'!$I$9,0,10*ROW('Hygiene Data'!I165))),'Data Summary'!EF171="Yes"),OFFSET('Hygiene Data'!$I$9,0,10*ROW('Hygiene Data'!I165)),NA())</f>
        <v>#N/A</v>
      </c>
    </row>
    <row r="172" spans="1:69" x14ac:dyDescent="0.25">
      <c r="A172" s="523" t="e">
        <f ca="1">+RIGHT('Data Summary'!A172,LEN('Data Summary'!A172)-9)</f>
        <v>#VALUE!</v>
      </c>
      <c r="B172" s="497" t="str">
        <f ca="1">+IF(ISTEXT('Data Summary'!B172),'Data Summary'!B172,"")</f>
        <v/>
      </c>
      <c r="C172" s="524" t="e">
        <f ca="1">+VALUE('Data Summary'!C172)</f>
        <v>#VALUE!</v>
      </c>
      <c r="D172" s="525" t="e">
        <f ca="1">+IF(AND(ISNUMBER(OFFSET('Water Data'!$D$4,0,10*ROW('Water Data'!D166))),'Data Summary'!BS172="Yes"),100-OFFSET('Water Data'!$D$4,0,10*ROW('Water Data'!D166)),NA())</f>
        <v>#N/A</v>
      </c>
      <c r="E172" s="525" t="e">
        <f ca="1">+IF(AND(ISNUMBER(OFFSET('Water Data'!$D$6,0,10*ROW('Water Data'!D166))),'Data Summary'!BT172="Yes"),OFFSET('Water Data'!$D$6,0,10*ROW('Water Data'!D166)),NA())</f>
        <v>#N/A</v>
      </c>
      <c r="F172" s="525" t="e">
        <f ca="1">+IF(AND(ISNUMBER(OFFSET('Water Data'!$D$9,0,10*ROW('Water Data'!D166))),'Data Summary'!BU172="Yes"),OFFSET('Water Data'!$D$9,0,10*ROW('Water Data'!D166)),NA())</f>
        <v>#N/A</v>
      </c>
      <c r="G172" s="525" t="e">
        <f ca="1">+IF(AND(ISNUMBER(OFFSET('Water Data'!$E$4,0,10*ROW('Water Data'!E166))),'Data Summary'!BV172="Yes"),100-OFFSET('Water Data'!$E$4,0,10*ROW('Water Data'!E166)),NA())</f>
        <v>#N/A</v>
      </c>
      <c r="H172" s="525" t="e">
        <f ca="1">+IF(AND(ISNUMBER(OFFSET('Water Data'!$E$6,0,10*ROW('Water Data'!E166))),'Data Summary'!BW172="Yes"),OFFSET('Water Data'!$E$6,0,10*ROW('Water Data'!E166)),NA())</f>
        <v>#N/A</v>
      </c>
      <c r="I172" s="525" t="e">
        <f ca="1">+IF(AND(ISNUMBER(OFFSET('Water Data'!$E$9,0,10*ROW('Water Data'!E166))),'Data Summary'!BX172="Yes"),OFFSET('Water Data'!$E$9,0,10*ROW('Water Data'!E166)),NA())</f>
        <v>#N/A</v>
      </c>
      <c r="J172" s="525" t="e">
        <f ca="1">+IF(AND(ISNUMBER(OFFSET('Water Data'!$F$4,0,10*ROW('Water Data'!F166))),'Data Summary'!BY172="Yes"),100-OFFSET('Water Data'!$F$4,0,10*ROW('Water Data'!F166)),NA())</f>
        <v>#N/A</v>
      </c>
      <c r="K172" s="525" t="e">
        <f ca="1">+IF(AND(ISNUMBER(OFFSET('Water Data'!$F$6,0,10*ROW('Water Data'!F166))),'Data Summary'!BZ172="Yes"),OFFSET('Water Data'!$F$6,0,10*ROW('Water Data'!F166)),NA())</f>
        <v>#N/A</v>
      </c>
      <c r="L172" s="525" t="e">
        <f ca="1">+IF(AND(ISNUMBER(OFFSET('Water Data'!$F$9,0,10*ROW('Water Data'!F166))),'Data Summary'!CA172="Yes"),OFFSET('Water Data'!$F$9,0,10*ROW('Water Data'!F166)),NA())</f>
        <v>#N/A</v>
      </c>
      <c r="M172" s="525" t="e">
        <f ca="1">+IF(AND(ISNUMBER(OFFSET('Water Data'!$G$4,0,10*ROW('Water Data'!G166))),'Data Summary'!CB172="Yes"),100-OFFSET('Water Data'!$G$4,0,10*ROW('Water Data'!G166)),NA())</f>
        <v>#N/A</v>
      </c>
      <c r="N172" s="525" t="e">
        <f ca="1">+IF(AND(ISNUMBER(OFFSET('Water Data'!$G$6,0,10*ROW('Water Data'!G166))),'Data Summary'!CC172="Yes"),OFFSET('Water Data'!$G$6,0,10*ROW('Water Data'!G166)),NA())</f>
        <v>#N/A</v>
      </c>
      <c r="O172" s="525" t="e">
        <f ca="1">+IF(AND(ISNUMBER(OFFSET('Water Data'!$G$9,0,10*ROW('Water Data'!G166))),'Data Summary'!CD172="Yes"),OFFSET('Water Data'!$G$9,0,10*ROW('Water Data'!G166)),NA())</f>
        <v>#N/A</v>
      </c>
      <c r="P172" s="525" t="e">
        <f ca="1">+IF(AND(ISNUMBER(OFFSET('Water Data'!$H$4,0,10*ROW('Water Data'!H166))),'Data Summary'!CE172="Yes"),100-OFFSET('Water Data'!$H$4,0,10*ROW('Water Data'!H166)),NA())</f>
        <v>#N/A</v>
      </c>
      <c r="Q172" s="525" t="e">
        <f ca="1">+IF(AND(ISNUMBER(OFFSET('Water Data'!$H$6,0,10*ROW('Water Data'!H166))),'Data Summary'!CF172="Yes"),OFFSET('Water Data'!$H$6,0,10*ROW('Water Data'!H166)),NA())</f>
        <v>#N/A</v>
      </c>
      <c r="R172" s="525" t="e">
        <f ca="1">+IF(AND(ISNUMBER(OFFSET('Water Data'!$H$9,0,10*ROW('Water Data'!H166))),'Data Summary'!CG172="Yes"),OFFSET('Water Data'!$H$9,0,10*ROW('Water Data'!H166)),NA())</f>
        <v>#N/A</v>
      </c>
      <c r="S172" s="525" t="e">
        <f ca="1">+IF(AND(ISNUMBER(OFFSET('Water Data'!$I$4,0,10*ROW('Water Data'!I166))),'Data Summary'!CH172="Yes"),100-OFFSET('Water Data'!$I$4,0,10*ROW('Water Data'!I166)),NA())</f>
        <v>#N/A</v>
      </c>
      <c r="T172" s="525" t="e">
        <f ca="1">+IF(AND(ISNUMBER(OFFSET('Water Data'!$I$6,0,10*ROW('Water Data'!I166))),'Data Summary'!CI172="Yes"),OFFSET('Water Data'!$I$6,0,10*ROW('Water Data'!I166)),NA())</f>
        <v>#N/A</v>
      </c>
      <c r="U172" s="525" t="e">
        <f ca="1">+IF(AND(ISNUMBER(OFFSET('Water Data'!$I$9,0,10*ROW('Water Data'!I166))),'Data Summary'!CJ172="Yes"),OFFSET('Water Data'!$I$9,0,10*ROW('Water Data'!I166)),NA())</f>
        <v>#N/A</v>
      </c>
      <c r="V172" s="526" t="e">
        <f ca="1">+IF(AND(ISNUMBER(OFFSET('Sanitation Data'!$D$4,0,10*ROW('Sanitation Data'!D166))),'Data Summary'!CK172="Yes"),100-OFFSET('Sanitation Data'!$D$4,0,10*ROW('Sanitation Data'!D166)),NA())</f>
        <v>#N/A</v>
      </c>
      <c r="W172" s="526" t="e">
        <f ca="1">+IF(AND(ISNUMBER(OFFSET('Sanitation Data'!$D$6,0,10*ROW('Sanitation Data'!D166))),'Data Summary'!CL172="Yes"),OFFSET('Sanitation Data'!$D$6,0,10*ROW('Sanitation Data'!D166)),NA())</f>
        <v>#N/A</v>
      </c>
      <c r="X172" s="526" t="e">
        <f ca="1">+IF(AND(ISNUMBER(OFFSET('Sanitation Data'!$D$10,0,10*ROW('Sanitation Data'!D166))),'Data Summary'!CM172="Yes"),OFFSET('Sanitation Data'!$D$10,0,10*ROW('Sanitation Data'!D166)),NA())</f>
        <v>#N/A</v>
      </c>
      <c r="Y172" s="526" t="e">
        <f ca="1">+IF(AND(ISNUMBER(OFFSET('Sanitation Data'!$D$11,0,10*ROW('Sanitation Data'!D166))),'Data Summary'!CN172="Yes"),OFFSET('Sanitation Data'!$D$11,0,10*ROW('Sanitation Data'!D166)),NA())</f>
        <v>#N/A</v>
      </c>
      <c r="Z172" s="526" t="e">
        <f ca="1">+IF(AND(ISNUMBER(OFFSET('Sanitation Data'!$D$12,0,10*ROW('Sanitation Data'!D166))),'Data Summary'!CO172="Yes"),OFFSET('Sanitation Data'!$D$12,0,10*ROW('Sanitation Data'!D166)),NA())</f>
        <v>#N/A</v>
      </c>
      <c r="AA172" s="526" t="e">
        <f ca="1">+IF(AND(ISNUMBER(OFFSET('Sanitation Data'!$E$4,0,10*ROW('Sanitation Data'!E166))),'Data Summary'!CP172="Yes"),100-OFFSET('Sanitation Data'!$E$4,0,10*ROW('Sanitation Data'!E166)),NA())</f>
        <v>#N/A</v>
      </c>
      <c r="AB172" s="526" t="e">
        <f ca="1">+IF(AND(ISNUMBER(OFFSET('Sanitation Data'!$E$6,0,10*ROW('Sanitation Data'!E166))),'Data Summary'!CQ172="Yes"),OFFSET('Sanitation Data'!$E$6,0,10*ROW('Sanitation Data'!E166)),NA())</f>
        <v>#N/A</v>
      </c>
      <c r="AC172" s="526" t="e">
        <f ca="1">+IF(AND(ISNUMBER(OFFSET('Sanitation Data'!$E$10,0,10*ROW('Sanitation Data'!E166))),'Data Summary'!CR172="Yes"),OFFSET('Sanitation Data'!$E$10,0,10*ROW('Sanitation Data'!E166)),NA())</f>
        <v>#N/A</v>
      </c>
      <c r="AD172" s="526" t="e">
        <f ca="1">+IF(AND(ISNUMBER(OFFSET('Sanitation Data'!$E$11,0,10*ROW('Sanitation Data'!E166))),'Data Summary'!CS172="Yes"),OFFSET('Sanitation Data'!$E$11,0,10*ROW('Sanitation Data'!E166)),NA())</f>
        <v>#N/A</v>
      </c>
      <c r="AE172" s="526" t="e">
        <f ca="1">+IF(AND(ISNUMBER(OFFSET('Sanitation Data'!$E$12,0,10*ROW('Sanitation Data'!E166))),'Data Summary'!CT172="Yes"),OFFSET('Sanitation Data'!$E$12,0,10*ROW('Sanitation Data'!E166)),NA())</f>
        <v>#N/A</v>
      </c>
      <c r="AF172" s="526" t="e">
        <f ca="1">+IF(AND(ISNUMBER(OFFSET('Sanitation Data'!$F$4,0,10*ROW('Sanitation Data'!F166))),'Data Summary'!CU172="Yes"),100-OFFSET('Sanitation Data'!$F$4,0,10*ROW('Sanitation Data'!F166)),NA())</f>
        <v>#N/A</v>
      </c>
      <c r="AG172" s="526" t="e">
        <f ca="1">+IF(AND(ISNUMBER(OFFSET('Sanitation Data'!$F$6,0,10*ROW('Sanitation Data'!F166))),'Data Summary'!CV172="Yes"),OFFSET('Sanitation Data'!$F$6,0,10*ROW('Sanitation Data'!F166)),NA())</f>
        <v>#N/A</v>
      </c>
      <c r="AH172" s="526" t="e">
        <f ca="1">+IF(AND(ISNUMBER(OFFSET('Sanitation Data'!$F$10,0,10*ROW('Sanitation Data'!F166))),'Data Summary'!CW172="Yes"),OFFSET('Sanitation Data'!$F$10,0,10*ROW('Sanitation Data'!F166)),NA())</f>
        <v>#N/A</v>
      </c>
      <c r="AI172" s="526" t="e">
        <f ca="1">+IF(AND(ISNUMBER(OFFSET('Sanitation Data'!$F$11,0,10*ROW('Sanitation Data'!F166))),'Data Summary'!CX172="Yes"),OFFSET('Sanitation Data'!$F$11,0,10*ROW('Sanitation Data'!F166)),NA())</f>
        <v>#N/A</v>
      </c>
      <c r="AJ172" s="526" t="e">
        <f ca="1">+IF(AND(ISNUMBER(OFFSET('Sanitation Data'!$F$12,0,10*ROW('Sanitation Data'!F166))),'Data Summary'!CY172="Yes"),OFFSET('Sanitation Data'!$F$12,0,10*ROW('Sanitation Data'!F166)),NA())</f>
        <v>#N/A</v>
      </c>
      <c r="AK172" s="526" t="e">
        <f ca="1">+IF(AND(ISNUMBER(OFFSET('Sanitation Data'!$G$4,0,10*ROW('Sanitation Data'!G166))),'Data Summary'!CZ172="Yes"),100-OFFSET('Sanitation Data'!$G$4,0,10*ROW('Sanitation Data'!G166)),NA())</f>
        <v>#N/A</v>
      </c>
      <c r="AL172" s="526" t="e">
        <f ca="1">+IF(AND(ISNUMBER(OFFSET('Sanitation Data'!$G$6,0,10*ROW('Sanitation Data'!G166))),'Data Summary'!DA172="Yes"),OFFSET('Sanitation Data'!$G$6,0,10*ROW('Sanitation Data'!G166)),NA())</f>
        <v>#N/A</v>
      </c>
      <c r="AM172" s="526" t="e">
        <f ca="1">+IF(AND(ISNUMBER(OFFSET('Sanitation Data'!$G$10,0,10*ROW('Sanitation Data'!G166))),'Data Summary'!DB172="Yes"),OFFSET('Sanitation Data'!$G$10,0,10*ROW('Sanitation Data'!G166)),NA())</f>
        <v>#N/A</v>
      </c>
      <c r="AN172" s="526" t="e">
        <f ca="1">+IF(AND(ISNUMBER(OFFSET('Sanitation Data'!$G$11,0,10*ROW('Sanitation Data'!G166))),'Data Summary'!DC172="Yes"),OFFSET('Sanitation Data'!$G$11,0,10*ROW('Sanitation Data'!G166)),NA())</f>
        <v>#N/A</v>
      </c>
      <c r="AO172" s="526" t="e">
        <f ca="1">+IF(AND(ISNUMBER(OFFSET('Sanitation Data'!$G$12,0,10*ROW('Sanitation Data'!G166))),'Data Summary'!DD172="Yes"),OFFSET('Sanitation Data'!$G$12,0,10*ROW('Sanitation Data'!G166)),NA())</f>
        <v>#N/A</v>
      </c>
      <c r="AP172" s="526" t="e">
        <f ca="1">+IF(AND(ISNUMBER(OFFSET('Sanitation Data'!$H$4,0,10*ROW('Sanitation Data'!H166))),'Data Summary'!DE172="Yes"),100-OFFSET('Sanitation Data'!$H$4,0,10*ROW('Sanitation Data'!H166)),NA())</f>
        <v>#N/A</v>
      </c>
      <c r="AQ172" s="526" t="e">
        <f ca="1">+IF(AND(ISNUMBER(OFFSET('Sanitation Data'!$H$6,0,10*ROW('Sanitation Data'!H166))),'Data Summary'!DF172="Yes"),OFFSET('Sanitation Data'!$H$6,0,10*ROW('Sanitation Data'!H166)),NA())</f>
        <v>#N/A</v>
      </c>
      <c r="AR172" s="526" t="e">
        <f ca="1">+IF(AND(ISNUMBER(OFFSET('Sanitation Data'!$H$10,0,10*ROW('Sanitation Data'!H166))),'Data Summary'!DG172="Yes"),OFFSET('Sanitation Data'!$H$10,0,10*ROW('Sanitation Data'!H166)),NA())</f>
        <v>#N/A</v>
      </c>
      <c r="AS172" s="526" t="e">
        <f ca="1">+IF(AND(ISNUMBER(OFFSET('Sanitation Data'!$H$11,0,10*ROW('Sanitation Data'!H166))),'Data Summary'!DH172="Yes"),OFFSET('Sanitation Data'!$H$11,0,10*ROW('Sanitation Data'!H166)),NA())</f>
        <v>#N/A</v>
      </c>
      <c r="AT172" s="526" t="e">
        <f ca="1">+IF(AND(ISNUMBER(OFFSET('Sanitation Data'!$H$12,0,10*ROW('Sanitation Data'!H166))),'Data Summary'!DI172="Yes"),OFFSET('Sanitation Data'!$H$12,0,10*ROW('Sanitation Data'!H166)),NA())</f>
        <v>#N/A</v>
      </c>
      <c r="AU172" s="526" t="e">
        <f ca="1">+IF(AND(ISNUMBER(OFFSET('Sanitation Data'!$I$4,0,10*ROW('Sanitation Data'!I166))),'Data Summary'!DJ172="Yes"),100-OFFSET('Sanitation Data'!$I$4,0,10*ROW('Sanitation Data'!I166)),NA())</f>
        <v>#N/A</v>
      </c>
      <c r="AV172" s="526" t="e">
        <f ca="1">+IF(AND(ISNUMBER(OFFSET('Sanitation Data'!$I$6,0,10*ROW('Sanitation Data'!I166))),'Data Summary'!DK172="Yes"),OFFSET('Sanitation Data'!$I$6,0,10*ROW('Sanitation Data'!I166)),NA())</f>
        <v>#N/A</v>
      </c>
      <c r="AW172" s="526" t="e">
        <f ca="1">+IF(AND(ISNUMBER(OFFSET('Sanitation Data'!$I$10,0,10*ROW('Sanitation Data'!I166))),'Data Summary'!DL172="Yes"),OFFSET('Sanitation Data'!$I$10,0,10*ROW('Sanitation Data'!I166)),NA())</f>
        <v>#N/A</v>
      </c>
      <c r="AX172" s="526" t="e">
        <f ca="1">+IF(AND(ISNUMBER(OFFSET('Sanitation Data'!$I$11,0,10*ROW('Sanitation Data'!I166))),'Data Summary'!DM172="Yes"),OFFSET('Sanitation Data'!$I$11,0,10*ROW('Sanitation Data'!I166)),NA())</f>
        <v>#N/A</v>
      </c>
      <c r="AY172" s="526" t="e">
        <f ca="1">+IF(AND(ISNUMBER(OFFSET('Sanitation Data'!$I$12,0,10*ROW('Sanitation Data'!I166))),'Data Summary'!DN172="Yes"),OFFSET('Sanitation Data'!$I$12,0,10*ROW('Sanitation Data'!I166)),NA())</f>
        <v>#N/A</v>
      </c>
      <c r="AZ172" s="527" t="e">
        <f ca="1">+IF(AND(ISNUMBER(OFFSET('Hygiene Data'!$D$5,0,10*ROW('Hygiene Data'!D166))),'Data Summary'!DO172="Yes"),OFFSET('Hygiene Data'!$D$5,0,10*ROW('Hygiene Data'!D166)),NA())</f>
        <v>#N/A</v>
      </c>
      <c r="BA172" s="527" t="e">
        <f ca="1">+IF(AND(ISNUMBER(OFFSET('Hygiene Data'!$D$7,0,10*ROW('Hygiene Data'!D166))),'Data Summary'!DP172="Yes"),OFFSET('Hygiene Data'!$D$7,0,10*ROW('Hygiene Data'!D166)),NA())</f>
        <v>#N/A</v>
      </c>
      <c r="BB172" s="527" t="e">
        <f ca="1">+IF(AND(ISNUMBER(OFFSET('Hygiene Data'!$D$9,0,10*ROW('Hygiene Data'!D166))),'Data Summary'!DQ172="Yes"),OFFSET('Hygiene Data'!$D$9,0,10*ROW('Hygiene Data'!D166)),NA())</f>
        <v>#N/A</v>
      </c>
      <c r="BC172" s="527" t="e">
        <f ca="1">+IF(AND(ISNUMBER(OFFSET('Hygiene Data'!$E$5,0,10*ROW('Hygiene Data'!E166))),'Data Summary'!DR172="Yes"),OFFSET('Hygiene Data'!$E$5,0,10*ROW('Hygiene Data'!E166)),NA())</f>
        <v>#N/A</v>
      </c>
      <c r="BD172" s="527" t="e">
        <f ca="1">+IF(AND(ISNUMBER(OFFSET('Hygiene Data'!$E$7,0,10*ROW('Hygiene Data'!E166))),'Data Summary'!DS172="Yes"),OFFSET('Hygiene Data'!$E$7,0,10*ROW('Hygiene Data'!E166)),NA())</f>
        <v>#N/A</v>
      </c>
      <c r="BE172" s="527" t="e">
        <f ca="1">+IF(AND(ISNUMBER(OFFSET('Hygiene Data'!$E$9,0,10*ROW('Hygiene Data'!E166))),'Data Summary'!DT172="Yes"),OFFSET('Hygiene Data'!$E$9,0,10*ROW('Hygiene Data'!E166)),NA())</f>
        <v>#N/A</v>
      </c>
      <c r="BF172" s="527" t="e">
        <f ca="1">+IF(AND(ISNUMBER(OFFSET('Hygiene Data'!$F$5,0,10*ROW('Hygiene Data'!F166))),'Data Summary'!DU172="Yes"),OFFSET('Hygiene Data'!$F$5,0,10*ROW('Hygiene Data'!F166)),NA())</f>
        <v>#N/A</v>
      </c>
      <c r="BG172" s="527" t="e">
        <f ca="1">+IF(AND(ISNUMBER(OFFSET('Hygiene Data'!$F$7,0,10*ROW('Hygiene Data'!F166))),'Data Summary'!DV172="Yes"),OFFSET('Hygiene Data'!$F$7,0,10*ROW('Hygiene Data'!F166)),NA())</f>
        <v>#N/A</v>
      </c>
      <c r="BH172" s="527" t="e">
        <f ca="1">+IF(AND(ISNUMBER(OFFSET('Hygiene Data'!$F$9,0,10*ROW('Hygiene Data'!F166))),'Data Summary'!DW172="Yes"),OFFSET('Hygiene Data'!$F$9,0,10*ROW('Hygiene Data'!F166)),NA())</f>
        <v>#N/A</v>
      </c>
      <c r="BI172" s="527" t="e">
        <f ca="1">+IF(AND(ISNUMBER(OFFSET('Hygiene Data'!$G$5,0,10*ROW('Hygiene Data'!G166))),'Data Summary'!DX172="Yes"),OFFSET('Hygiene Data'!$G$5,0,10*ROW('Hygiene Data'!G166)),NA())</f>
        <v>#N/A</v>
      </c>
      <c r="BJ172" s="527" t="e">
        <f ca="1">+IF(AND(ISNUMBER(OFFSET('Hygiene Data'!$G$7,0,10*ROW('Hygiene Data'!G166))),'Data Summary'!DY172="Yes"),OFFSET('Hygiene Data'!$G$7,0,10*ROW('Hygiene Data'!G166)),NA())</f>
        <v>#N/A</v>
      </c>
      <c r="BK172" s="527" t="e">
        <f ca="1">+IF(AND(ISNUMBER(OFFSET('Hygiene Data'!$G$9,0,10*ROW('Hygiene Data'!G166))),'Data Summary'!DZ172="Yes"),OFFSET('Hygiene Data'!$G$9,0,10*ROW('Hygiene Data'!G166)),NA())</f>
        <v>#N/A</v>
      </c>
      <c r="BL172" s="527" t="e">
        <f ca="1">+IF(AND(ISNUMBER(OFFSET('Hygiene Data'!$H$5,0,10*ROW('Hygiene Data'!H166))),'Data Summary'!EA172="Yes"),OFFSET('Hygiene Data'!$H$5,0,10*ROW('Hygiene Data'!H166)),NA())</f>
        <v>#N/A</v>
      </c>
      <c r="BM172" s="527" t="e">
        <f ca="1">+IF(AND(ISNUMBER(OFFSET('Hygiene Data'!$H$7,0,10*ROW('Hygiene Data'!H166))),'Data Summary'!EB172="Yes"),OFFSET('Hygiene Data'!$H$7,0,10*ROW('Hygiene Data'!H166)),NA())</f>
        <v>#N/A</v>
      </c>
      <c r="BN172" s="527" t="e">
        <f ca="1">+IF(AND(ISNUMBER(OFFSET('Hygiene Data'!$H$9,0,10*ROW('Hygiene Data'!H166))),'Data Summary'!EC172="Yes"),OFFSET('Hygiene Data'!$H$9,0,10*ROW('Hygiene Data'!H166)),NA())</f>
        <v>#N/A</v>
      </c>
      <c r="BO172" s="527" t="e">
        <f ca="1">+IF(AND(ISNUMBER(OFFSET('Hygiene Data'!$I$5,0,10*ROW('Hygiene Data'!I166))),'Data Summary'!ED172="Yes"),OFFSET('Hygiene Data'!$I$5,0,10*ROW('Hygiene Data'!I166)),NA())</f>
        <v>#N/A</v>
      </c>
      <c r="BP172" s="527" t="e">
        <f ca="1">+IF(AND(ISNUMBER(OFFSET('Hygiene Data'!$I$7,0,10*ROW('Hygiene Data'!I166))),'Data Summary'!EE172="Yes"),OFFSET('Hygiene Data'!$I$7,0,10*ROW('Hygiene Data'!I166)),NA())</f>
        <v>#N/A</v>
      </c>
      <c r="BQ172" s="527" t="e">
        <f ca="1">+IF(AND(ISNUMBER(OFFSET('Hygiene Data'!$I$9,0,10*ROW('Hygiene Data'!I166))),'Data Summary'!EF172="Yes"),OFFSET('Hygiene Data'!$I$9,0,10*ROW('Hygiene Data'!I166)),NA())</f>
        <v>#N/A</v>
      </c>
    </row>
    <row r="173" spans="1:69" x14ac:dyDescent="0.25">
      <c r="A173" s="523" t="e">
        <f ca="1">+RIGHT('Data Summary'!A173,LEN('Data Summary'!A173)-9)</f>
        <v>#VALUE!</v>
      </c>
      <c r="B173" s="497" t="str">
        <f ca="1">+IF(ISTEXT('Data Summary'!B173),'Data Summary'!B173,"")</f>
        <v/>
      </c>
      <c r="C173" s="524" t="e">
        <f ca="1">+VALUE('Data Summary'!C173)</f>
        <v>#VALUE!</v>
      </c>
      <c r="D173" s="525" t="e">
        <f ca="1">+IF(AND(ISNUMBER(OFFSET('Water Data'!$D$4,0,10*ROW('Water Data'!D167))),'Data Summary'!BS173="Yes"),100-OFFSET('Water Data'!$D$4,0,10*ROW('Water Data'!D167)),NA())</f>
        <v>#N/A</v>
      </c>
      <c r="E173" s="525" t="e">
        <f ca="1">+IF(AND(ISNUMBER(OFFSET('Water Data'!$D$6,0,10*ROW('Water Data'!D167))),'Data Summary'!BT173="Yes"),OFFSET('Water Data'!$D$6,0,10*ROW('Water Data'!D167)),NA())</f>
        <v>#N/A</v>
      </c>
      <c r="F173" s="525" t="e">
        <f ca="1">+IF(AND(ISNUMBER(OFFSET('Water Data'!$D$9,0,10*ROW('Water Data'!D167))),'Data Summary'!BU173="Yes"),OFFSET('Water Data'!$D$9,0,10*ROW('Water Data'!D167)),NA())</f>
        <v>#N/A</v>
      </c>
      <c r="G173" s="525" t="e">
        <f ca="1">+IF(AND(ISNUMBER(OFFSET('Water Data'!$E$4,0,10*ROW('Water Data'!E167))),'Data Summary'!BV173="Yes"),100-OFFSET('Water Data'!$E$4,0,10*ROW('Water Data'!E167)),NA())</f>
        <v>#N/A</v>
      </c>
      <c r="H173" s="525" t="e">
        <f ca="1">+IF(AND(ISNUMBER(OFFSET('Water Data'!$E$6,0,10*ROW('Water Data'!E167))),'Data Summary'!BW173="Yes"),OFFSET('Water Data'!$E$6,0,10*ROW('Water Data'!E167)),NA())</f>
        <v>#N/A</v>
      </c>
      <c r="I173" s="525" t="e">
        <f ca="1">+IF(AND(ISNUMBER(OFFSET('Water Data'!$E$9,0,10*ROW('Water Data'!E167))),'Data Summary'!BX173="Yes"),OFFSET('Water Data'!$E$9,0,10*ROW('Water Data'!E167)),NA())</f>
        <v>#N/A</v>
      </c>
      <c r="J173" s="525" t="e">
        <f ca="1">+IF(AND(ISNUMBER(OFFSET('Water Data'!$F$4,0,10*ROW('Water Data'!F167))),'Data Summary'!BY173="Yes"),100-OFFSET('Water Data'!$F$4,0,10*ROW('Water Data'!F167)),NA())</f>
        <v>#N/A</v>
      </c>
      <c r="K173" s="525" t="e">
        <f ca="1">+IF(AND(ISNUMBER(OFFSET('Water Data'!$F$6,0,10*ROW('Water Data'!F167))),'Data Summary'!BZ173="Yes"),OFFSET('Water Data'!$F$6,0,10*ROW('Water Data'!F167)),NA())</f>
        <v>#N/A</v>
      </c>
      <c r="L173" s="525" t="e">
        <f ca="1">+IF(AND(ISNUMBER(OFFSET('Water Data'!$F$9,0,10*ROW('Water Data'!F167))),'Data Summary'!CA173="Yes"),OFFSET('Water Data'!$F$9,0,10*ROW('Water Data'!F167)),NA())</f>
        <v>#N/A</v>
      </c>
      <c r="M173" s="525" t="e">
        <f ca="1">+IF(AND(ISNUMBER(OFFSET('Water Data'!$G$4,0,10*ROW('Water Data'!G167))),'Data Summary'!CB173="Yes"),100-OFFSET('Water Data'!$G$4,0,10*ROW('Water Data'!G167)),NA())</f>
        <v>#N/A</v>
      </c>
      <c r="N173" s="525" t="e">
        <f ca="1">+IF(AND(ISNUMBER(OFFSET('Water Data'!$G$6,0,10*ROW('Water Data'!G167))),'Data Summary'!CC173="Yes"),OFFSET('Water Data'!$G$6,0,10*ROW('Water Data'!G167)),NA())</f>
        <v>#N/A</v>
      </c>
      <c r="O173" s="525" t="e">
        <f ca="1">+IF(AND(ISNUMBER(OFFSET('Water Data'!$G$9,0,10*ROW('Water Data'!G167))),'Data Summary'!CD173="Yes"),OFFSET('Water Data'!$G$9,0,10*ROW('Water Data'!G167)),NA())</f>
        <v>#N/A</v>
      </c>
      <c r="P173" s="525" t="e">
        <f ca="1">+IF(AND(ISNUMBER(OFFSET('Water Data'!$H$4,0,10*ROW('Water Data'!H167))),'Data Summary'!CE173="Yes"),100-OFFSET('Water Data'!$H$4,0,10*ROW('Water Data'!H167)),NA())</f>
        <v>#N/A</v>
      </c>
      <c r="Q173" s="525" t="e">
        <f ca="1">+IF(AND(ISNUMBER(OFFSET('Water Data'!$H$6,0,10*ROW('Water Data'!H167))),'Data Summary'!CF173="Yes"),OFFSET('Water Data'!$H$6,0,10*ROW('Water Data'!H167)),NA())</f>
        <v>#N/A</v>
      </c>
      <c r="R173" s="525" t="e">
        <f ca="1">+IF(AND(ISNUMBER(OFFSET('Water Data'!$H$9,0,10*ROW('Water Data'!H167))),'Data Summary'!CG173="Yes"),OFFSET('Water Data'!$H$9,0,10*ROW('Water Data'!H167)),NA())</f>
        <v>#N/A</v>
      </c>
      <c r="S173" s="525" t="e">
        <f ca="1">+IF(AND(ISNUMBER(OFFSET('Water Data'!$I$4,0,10*ROW('Water Data'!I167))),'Data Summary'!CH173="Yes"),100-OFFSET('Water Data'!$I$4,0,10*ROW('Water Data'!I167)),NA())</f>
        <v>#N/A</v>
      </c>
      <c r="T173" s="525" t="e">
        <f ca="1">+IF(AND(ISNUMBER(OFFSET('Water Data'!$I$6,0,10*ROW('Water Data'!I167))),'Data Summary'!CI173="Yes"),OFFSET('Water Data'!$I$6,0,10*ROW('Water Data'!I167)),NA())</f>
        <v>#N/A</v>
      </c>
      <c r="U173" s="525" t="e">
        <f ca="1">+IF(AND(ISNUMBER(OFFSET('Water Data'!$I$9,0,10*ROW('Water Data'!I167))),'Data Summary'!CJ173="Yes"),OFFSET('Water Data'!$I$9,0,10*ROW('Water Data'!I167)),NA())</f>
        <v>#N/A</v>
      </c>
      <c r="V173" s="526" t="e">
        <f ca="1">+IF(AND(ISNUMBER(OFFSET('Sanitation Data'!$D$4,0,10*ROW('Sanitation Data'!D167))),'Data Summary'!CK173="Yes"),100-OFFSET('Sanitation Data'!$D$4,0,10*ROW('Sanitation Data'!D167)),NA())</f>
        <v>#N/A</v>
      </c>
      <c r="W173" s="526" t="e">
        <f ca="1">+IF(AND(ISNUMBER(OFFSET('Sanitation Data'!$D$6,0,10*ROW('Sanitation Data'!D167))),'Data Summary'!CL173="Yes"),OFFSET('Sanitation Data'!$D$6,0,10*ROW('Sanitation Data'!D167)),NA())</f>
        <v>#N/A</v>
      </c>
      <c r="X173" s="526" t="e">
        <f ca="1">+IF(AND(ISNUMBER(OFFSET('Sanitation Data'!$D$10,0,10*ROW('Sanitation Data'!D167))),'Data Summary'!CM173="Yes"),OFFSET('Sanitation Data'!$D$10,0,10*ROW('Sanitation Data'!D167)),NA())</f>
        <v>#N/A</v>
      </c>
      <c r="Y173" s="526" t="e">
        <f ca="1">+IF(AND(ISNUMBER(OFFSET('Sanitation Data'!$D$11,0,10*ROW('Sanitation Data'!D167))),'Data Summary'!CN173="Yes"),OFFSET('Sanitation Data'!$D$11,0,10*ROW('Sanitation Data'!D167)),NA())</f>
        <v>#N/A</v>
      </c>
      <c r="Z173" s="526" t="e">
        <f ca="1">+IF(AND(ISNUMBER(OFFSET('Sanitation Data'!$D$12,0,10*ROW('Sanitation Data'!D167))),'Data Summary'!CO173="Yes"),OFFSET('Sanitation Data'!$D$12,0,10*ROW('Sanitation Data'!D167)),NA())</f>
        <v>#N/A</v>
      </c>
      <c r="AA173" s="526" t="e">
        <f ca="1">+IF(AND(ISNUMBER(OFFSET('Sanitation Data'!$E$4,0,10*ROW('Sanitation Data'!E167))),'Data Summary'!CP173="Yes"),100-OFFSET('Sanitation Data'!$E$4,0,10*ROW('Sanitation Data'!E167)),NA())</f>
        <v>#N/A</v>
      </c>
      <c r="AB173" s="526" t="e">
        <f ca="1">+IF(AND(ISNUMBER(OFFSET('Sanitation Data'!$E$6,0,10*ROW('Sanitation Data'!E167))),'Data Summary'!CQ173="Yes"),OFFSET('Sanitation Data'!$E$6,0,10*ROW('Sanitation Data'!E167)),NA())</f>
        <v>#N/A</v>
      </c>
      <c r="AC173" s="526" t="e">
        <f ca="1">+IF(AND(ISNUMBER(OFFSET('Sanitation Data'!$E$10,0,10*ROW('Sanitation Data'!E167))),'Data Summary'!CR173="Yes"),OFFSET('Sanitation Data'!$E$10,0,10*ROW('Sanitation Data'!E167)),NA())</f>
        <v>#N/A</v>
      </c>
      <c r="AD173" s="526" t="e">
        <f ca="1">+IF(AND(ISNUMBER(OFFSET('Sanitation Data'!$E$11,0,10*ROW('Sanitation Data'!E167))),'Data Summary'!CS173="Yes"),OFFSET('Sanitation Data'!$E$11,0,10*ROW('Sanitation Data'!E167)),NA())</f>
        <v>#N/A</v>
      </c>
      <c r="AE173" s="526" t="e">
        <f ca="1">+IF(AND(ISNUMBER(OFFSET('Sanitation Data'!$E$12,0,10*ROW('Sanitation Data'!E167))),'Data Summary'!CT173="Yes"),OFFSET('Sanitation Data'!$E$12,0,10*ROW('Sanitation Data'!E167)),NA())</f>
        <v>#N/A</v>
      </c>
      <c r="AF173" s="526" t="e">
        <f ca="1">+IF(AND(ISNUMBER(OFFSET('Sanitation Data'!$F$4,0,10*ROW('Sanitation Data'!F167))),'Data Summary'!CU173="Yes"),100-OFFSET('Sanitation Data'!$F$4,0,10*ROW('Sanitation Data'!F167)),NA())</f>
        <v>#N/A</v>
      </c>
      <c r="AG173" s="526" t="e">
        <f ca="1">+IF(AND(ISNUMBER(OFFSET('Sanitation Data'!$F$6,0,10*ROW('Sanitation Data'!F167))),'Data Summary'!CV173="Yes"),OFFSET('Sanitation Data'!$F$6,0,10*ROW('Sanitation Data'!F167)),NA())</f>
        <v>#N/A</v>
      </c>
      <c r="AH173" s="526" t="e">
        <f ca="1">+IF(AND(ISNUMBER(OFFSET('Sanitation Data'!$F$10,0,10*ROW('Sanitation Data'!F167))),'Data Summary'!CW173="Yes"),OFFSET('Sanitation Data'!$F$10,0,10*ROW('Sanitation Data'!F167)),NA())</f>
        <v>#N/A</v>
      </c>
      <c r="AI173" s="526" t="e">
        <f ca="1">+IF(AND(ISNUMBER(OFFSET('Sanitation Data'!$F$11,0,10*ROW('Sanitation Data'!F167))),'Data Summary'!CX173="Yes"),OFFSET('Sanitation Data'!$F$11,0,10*ROW('Sanitation Data'!F167)),NA())</f>
        <v>#N/A</v>
      </c>
      <c r="AJ173" s="526" t="e">
        <f ca="1">+IF(AND(ISNUMBER(OFFSET('Sanitation Data'!$F$12,0,10*ROW('Sanitation Data'!F167))),'Data Summary'!CY173="Yes"),OFFSET('Sanitation Data'!$F$12,0,10*ROW('Sanitation Data'!F167)),NA())</f>
        <v>#N/A</v>
      </c>
      <c r="AK173" s="526" t="e">
        <f ca="1">+IF(AND(ISNUMBER(OFFSET('Sanitation Data'!$G$4,0,10*ROW('Sanitation Data'!G167))),'Data Summary'!CZ173="Yes"),100-OFFSET('Sanitation Data'!$G$4,0,10*ROW('Sanitation Data'!G167)),NA())</f>
        <v>#N/A</v>
      </c>
      <c r="AL173" s="526" t="e">
        <f ca="1">+IF(AND(ISNUMBER(OFFSET('Sanitation Data'!$G$6,0,10*ROW('Sanitation Data'!G167))),'Data Summary'!DA173="Yes"),OFFSET('Sanitation Data'!$G$6,0,10*ROW('Sanitation Data'!G167)),NA())</f>
        <v>#N/A</v>
      </c>
      <c r="AM173" s="526" t="e">
        <f ca="1">+IF(AND(ISNUMBER(OFFSET('Sanitation Data'!$G$10,0,10*ROW('Sanitation Data'!G167))),'Data Summary'!DB173="Yes"),OFFSET('Sanitation Data'!$G$10,0,10*ROW('Sanitation Data'!G167)),NA())</f>
        <v>#N/A</v>
      </c>
      <c r="AN173" s="526" t="e">
        <f ca="1">+IF(AND(ISNUMBER(OFFSET('Sanitation Data'!$G$11,0,10*ROW('Sanitation Data'!G167))),'Data Summary'!DC173="Yes"),OFFSET('Sanitation Data'!$G$11,0,10*ROW('Sanitation Data'!G167)),NA())</f>
        <v>#N/A</v>
      </c>
      <c r="AO173" s="526" t="e">
        <f ca="1">+IF(AND(ISNUMBER(OFFSET('Sanitation Data'!$G$12,0,10*ROW('Sanitation Data'!G167))),'Data Summary'!DD173="Yes"),OFFSET('Sanitation Data'!$G$12,0,10*ROW('Sanitation Data'!G167)),NA())</f>
        <v>#N/A</v>
      </c>
      <c r="AP173" s="526" t="e">
        <f ca="1">+IF(AND(ISNUMBER(OFFSET('Sanitation Data'!$H$4,0,10*ROW('Sanitation Data'!H167))),'Data Summary'!DE173="Yes"),100-OFFSET('Sanitation Data'!$H$4,0,10*ROW('Sanitation Data'!H167)),NA())</f>
        <v>#N/A</v>
      </c>
      <c r="AQ173" s="526" t="e">
        <f ca="1">+IF(AND(ISNUMBER(OFFSET('Sanitation Data'!$H$6,0,10*ROW('Sanitation Data'!H167))),'Data Summary'!DF173="Yes"),OFFSET('Sanitation Data'!$H$6,0,10*ROW('Sanitation Data'!H167)),NA())</f>
        <v>#N/A</v>
      </c>
      <c r="AR173" s="526" t="e">
        <f ca="1">+IF(AND(ISNUMBER(OFFSET('Sanitation Data'!$H$10,0,10*ROW('Sanitation Data'!H167))),'Data Summary'!DG173="Yes"),OFFSET('Sanitation Data'!$H$10,0,10*ROW('Sanitation Data'!H167)),NA())</f>
        <v>#N/A</v>
      </c>
      <c r="AS173" s="526" t="e">
        <f ca="1">+IF(AND(ISNUMBER(OFFSET('Sanitation Data'!$H$11,0,10*ROW('Sanitation Data'!H167))),'Data Summary'!DH173="Yes"),OFFSET('Sanitation Data'!$H$11,0,10*ROW('Sanitation Data'!H167)),NA())</f>
        <v>#N/A</v>
      </c>
      <c r="AT173" s="526" t="e">
        <f ca="1">+IF(AND(ISNUMBER(OFFSET('Sanitation Data'!$H$12,0,10*ROW('Sanitation Data'!H167))),'Data Summary'!DI173="Yes"),OFFSET('Sanitation Data'!$H$12,0,10*ROW('Sanitation Data'!H167)),NA())</f>
        <v>#N/A</v>
      </c>
      <c r="AU173" s="526" t="e">
        <f ca="1">+IF(AND(ISNUMBER(OFFSET('Sanitation Data'!$I$4,0,10*ROW('Sanitation Data'!I167))),'Data Summary'!DJ173="Yes"),100-OFFSET('Sanitation Data'!$I$4,0,10*ROW('Sanitation Data'!I167)),NA())</f>
        <v>#N/A</v>
      </c>
      <c r="AV173" s="526" t="e">
        <f ca="1">+IF(AND(ISNUMBER(OFFSET('Sanitation Data'!$I$6,0,10*ROW('Sanitation Data'!I167))),'Data Summary'!DK173="Yes"),OFFSET('Sanitation Data'!$I$6,0,10*ROW('Sanitation Data'!I167)),NA())</f>
        <v>#N/A</v>
      </c>
      <c r="AW173" s="526" t="e">
        <f ca="1">+IF(AND(ISNUMBER(OFFSET('Sanitation Data'!$I$10,0,10*ROW('Sanitation Data'!I167))),'Data Summary'!DL173="Yes"),OFFSET('Sanitation Data'!$I$10,0,10*ROW('Sanitation Data'!I167)),NA())</f>
        <v>#N/A</v>
      </c>
      <c r="AX173" s="526" t="e">
        <f ca="1">+IF(AND(ISNUMBER(OFFSET('Sanitation Data'!$I$11,0,10*ROW('Sanitation Data'!I167))),'Data Summary'!DM173="Yes"),OFFSET('Sanitation Data'!$I$11,0,10*ROW('Sanitation Data'!I167)),NA())</f>
        <v>#N/A</v>
      </c>
      <c r="AY173" s="526" t="e">
        <f ca="1">+IF(AND(ISNUMBER(OFFSET('Sanitation Data'!$I$12,0,10*ROW('Sanitation Data'!I167))),'Data Summary'!DN173="Yes"),OFFSET('Sanitation Data'!$I$12,0,10*ROW('Sanitation Data'!I167)),NA())</f>
        <v>#N/A</v>
      </c>
      <c r="AZ173" s="527" t="e">
        <f ca="1">+IF(AND(ISNUMBER(OFFSET('Hygiene Data'!$D$5,0,10*ROW('Hygiene Data'!D167))),'Data Summary'!DO173="Yes"),OFFSET('Hygiene Data'!$D$5,0,10*ROW('Hygiene Data'!D167)),NA())</f>
        <v>#N/A</v>
      </c>
      <c r="BA173" s="527" t="e">
        <f ca="1">+IF(AND(ISNUMBER(OFFSET('Hygiene Data'!$D$7,0,10*ROW('Hygiene Data'!D167))),'Data Summary'!DP173="Yes"),OFFSET('Hygiene Data'!$D$7,0,10*ROW('Hygiene Data'!D167)),NA())</f>
        <v>#N/A</v>
      </c>
      <c r="BB173" s="527" t="e">
        <f ca="1">+IF(AND(ISNUMBER(OFFSET('Hygiene Data'!$D$9,0,10*ROW('Hygiene Data'!D167))),'Data Summary'!DQ173="Yes"),OFFSET('Hygiene Data'!$D$9,0,10*ROW('Hygiene Data'!D167)),NA())</f>
        <v>#N/A</v>
      </c>
      <c r="BC173" s="527" t="e">
        <f ca="1">+IF(AND(ISNUMBER(OFFSET('Hygiene Data'!$E$5,0,10*ROW('Hygiene Data'!E167))),'Data Summary'!DR173="Yes"),OFFSET('Hygiene Data'!$E$5,0,10*ROW('Hygiene Data'!E167)),NA())</f>
        <v>#N/A</v>
      </c>
      <c r="BD173" s="527" t="e">
        <f ca="1">+IF(AND(ISNUMBER(OFFSET('Hygiene Data'!$E$7,0,10*ROW('Hygiene Data'!E167))),'Data Summary'!DS173="Yes"),OFFSET('Hygiene Data'!$E$7,0,10*ROW('Hygiene Data'!E167)),NA())</f>
        <v>#N/A</v>
      </c>
      <c r="BE173" s="527" t="e">
        <f ca="1">+IF(AND(ISNUMBER(OFFSET('Hygiene Data'!$E$9,0,10*ROW('Hygiene Data'!E167))),'Data Summary'!DT173="Yes"),OFFSET('Hygiene Data'!$E$9,0,10*ROW('Hygiene Data'!E167)),NA())</f>
        <v>#N/A</v>
      </c>
      <c r="BF173" s="527" t="e">
        <f ca="1">+IF(AND(ISNUMBER(OFFSET('Hygiene Data'!$F$5,0,10*ROW('Hygiene Data'!F167))),'Data Summary'!DU173="Yes"),OFFSET('Hygiene Data'!$F$5,0,10*ROW('Hygiene Data'!F167)),NA())</f>
        <v>#N/A</v>
      </c>
      <c r="BG173" s="527" t="e">
        <f ca="1">+IF(AND(ISNUMBER(OFFSET('Hygiene Data'!$F$7,0,10*ROW('Hygiene Data'!F167))),'Data Summary'!DV173="Yes"),OFFSET('Hygiene Data'!$F$7,0,10*ROW('Hygiene Data'!F167)),NA())</f>
        <v>#N/A</v>
      </c>
      <c r="BH173" s="527" t="e">
        <f ca="1">+IF(AND(ISNUMBER(OFFSET('Hygiene Data'!$F$9,0,10*ROW('Hygiene Data'!F167))),'Data Summary'!DW173="Yes"),OFFSET('Hygiene Data'!$F$9,0,10*ROW('Hygiene Data'!F167)),NA())</f>
        <v>#N/A</v>
      </c>
      <c r="BI173" s="527" t="e">
        <f ca="1">+IF(AND(ISNUMBER(OFFSET('Hygiene Data'!$G$5,0,10*ROW('Hygiene Data'!G167))),'Data Summary'!DX173="Yes"),OFFSET('Hygiene Data'!$G$5,0,10*ROW('Hygiene Data'!G167)),NA())</f>
        <v>#N/A</v>
      </c>
      <c r="BJ173" s="527" t="e">
        <f ca="1">+IF(AND(ISNUMBER(OFFSET('Hygiene Data'!$G$7,0,10*ROW('Hygiene Data'!G167))),'Data Summary'!DY173="Yes"),OFFSET('Hygiene Data'!$G$7,0,10*ROW('Hygiene Data'!G167)),NA())</f>
        <v>#N/A</v>
      </c>
      <c r="BK173" s="527" t="e">
        <f ca="1">+IF(AND(ISNUMBER(OFFSET('Hygiene Data'!$G$9,0,10*ROW('Hygiene Data'!G167))),'Data Summary'!DZ173="Yes"),OFFSET('Hygiene Data'!$G$9,0,10*ROW('Hygiene Data'!G167)),NA())</f>
        <v>#N/A</v>
      </c>
      <c r="BL173" s="527" t="e">
        <f ca="1">+IF(AND(ISNUMBER(OFFSET('Hygiene Data'!$H$5,0,10*ROW('Hygiene Data'!H167))),'Data Summary'!EA173="Yes"),OFFSET('Hygiene Data'!$H$5,0,10*ROW('Hygiene Data'!H167)),NA())</f>
        <v>#N/A</v>
      </c>
      <c r="BM173" s="527" t="e">
        <f ca="1">+IF(AND(ISNUMBER(OFFSET('Hygiene Data'!$H$7,0,10*ROW('Hygiene Data'!H167))),'Data Summary'!EB173="Yes"),OFFSET('Hygiene Data'!$H$7,0,10*ROW('Hygiene Data'!H167)),NA())</f>
        <v>#N/A</v>
      </c>
      <c r="BN173" s="527" t="e">
        <f ca="1">+IF(AND(ISNUMBER(OFFSET('Hygiene Data'!$H$9,0,10*ROW('Hygiene Data'!H167))),'Data Summary'!EC173="Yes"),OFFSET('Hygiene Data'!$H$9,0,10*ROW('Hygiene Data'!H167)),NA())</f>
        <v>#N/A</v>
      </c>
      <c r="BO173" s="527" t="e">
        <f ca="1">+IF(AND(ISNUMBER(OFFSET('Hygiene Data'!$I$5,0,10*ROW('Hygiene Data'!I167))),'Data Summary'!ED173="Yes"),OFFSET('Hygiene Data'!$I$5,0,10*ROW('Hygiene Data'!I167)),NA())</f>
        <v>#N/A</v>
      </c>
      <c r="BP173" s="527" t="e">
        <f ca="1">+IF(AND(ISNUMBER(OFFSET('Hygiene Data'!$I$7,0,10*ROW('Hygiene Data'!I167))),'Data Summary'!EE173="Yes"),OFFSET('Hygiene Data'!$I$7,0,10*ROW('Hygiene Data'!I167)),NA())</f>
        <v>#N/A</v>
      </c>
      <c r="BQ173" s="527" t="e">
        <f ca="1">+IF(AND(ISNUMBER(OFFSET('Hygiene Data'!$I$9,0,10*ROW('Hygiene Data'!I167))),'Data Summary'!EF173="Yes"),OFFSET('Hygiene Data'!$I$9,0,10*ROW('Hygiene Data'!I167)),NA())</f>
        <v>#N/A</v>
      </c>
    </row>
    <row r="174" spans="1:69" x14ac:dyDescent="0.25">
      <c r="A174" s="523" t="e">
        <f ca="1">+RIGHT('Data Summary'!A174,LEN('Data Summary'!A174)-9)</f>
        <v>#VALUE!</v>
      </c>
      <c r="B174" s="497" t="str">
        <f ca="1">+IF(ISTEXT('Data Summary'!B174),'Data Summary'!B174,"")</f>
        <v/>
      </c>
      <c r="C174" s="524" t="e">
        <f ca="1">+VALUE('Data Summary'!C174)</f>
        <v>#VALUE!</v>
      </c>
      <c r="D174" s="525" t="e">
        <f ca="1">+IF(AND(ISNUMBER(OFFSET('Water Data'!$D$4,0,10*ROW('Water Data'!D168))),'Data Summary'!BS174="Yes"),100-OFFSET('Water Data'!$D$4,0,10*ROW('Water Data'!D168)),NA())</f>
        <v>#N/A</v>
      </c>
      <c r="E174" s="525" t="e">
        <f ca="1">+IF(AND(ISNUMBER(OFFSET('Water Data'!$D$6,0,10*ROW('Water Data'!D168))),'Data Summary'!BT174="Yes"),OFFSET('Water Data'!$D$6,0,10*ROW('Water Data'!D168)),NA())</f>
        <v>#N/A</v>
      </c>
      <c r="F174" s="525" t="e">
        <f ca="1">+IF(AND(ISNUMBER(OFFSET('Water Data'!$D$9,0,10*ROW('Water Data'!D168))),'Data Summary'!BU174="Yes"),OFFSET('Water Data'!$D$9,0,10*ROW('Water Data'!D168)),NA())</f>
        <v>#N/A</v>
      </c>
      <c r="G174" s="525" t="e">
        <f ca="1">+IF(AND(ISNUMBER(OFFSET('Water Data'!$E$4,0,10*ROW('Water Data'!E168))),'Data Summary'!BV174="Yes"),100-OFFSET('Water Data'!$E$4,0,10*ROW('Water Data'!E168)),NA())</f>
        <v>#N/A</v>
      </c>
      <c r="H174" s="525" t="e">
        <f ca="1">+IF(AND(ISNUMBER(OFFSET('Water Data'!$E$6,0,10*ROW('Water Data'!E168))),'Data Summary'!BW174="Yes"),OFFSET('Water Data'!$E$6,0,10*ROW('Water Data'!E168)),NA())</f>
        <v>#N/A</v>
      </c>
      <c r="I174" s="525" t="e">
        <f ca="1">+IF(AND(ISNUMBER(OFFSET('Water Data'!$E$9,0,10*ROW('Water Data'!E168))),'Data Summary'!BX174="Yes"),OFFSET('Water Data'!$E$9,0,10*ROW('Water Data'!E168)),NA())</f>
        <v>#N/A</v>
      </c>
      <c r="J174" s="525" t="e">
        <f ca="1">+IF(AND(ISNUMBER(OFFSET('Water Data'!$F$4,0,10*ROW('Water Data'!F168))),'Data Summary'!BY174="Yes"),100-OFFSET('Water Data'!$F$4,0,10*ROW('Water Data'!F168)),NA())</f>
        <v>#N/A</v>
      </c>
      <c r="K174" s="525" t="e">
        <f ca="1">+IF(AND(ISNUMBER(OFFSET('Water Data'!$F$6,0,10*ROW('Water Data'!F168))),'Data Summary'!BZ174="Yes"),OFFSET('Water Data'!$F$6,0,10*ROW('Water Data'!F168)),NA())</f>
        <v>#N/A</v>
      </c>
      <c r="L174" s="525" t="e">
        <f ca="1">+IF(AND(ISNUMBER(OFFSET('Water Data'!$F$9,0,10*ROW('Water Data'!F168))),'Data Summary'!CA174="Yes"),OFFSET('Water Data'!$F$9,0,10*ROW('Water Data'!F168)),NA())</f>
        <v>#N/A</v>
      </c>
      <c r="M174" s="525" t="e">
        <f ca="1">+IF(AND(ISNUMBER(OFFSET('Water Data'!$G$4,0,10*ROW('Water Data'!G168))),'Data Summary'!CB174="Yes"),100-OFFSET('Water Data'!$G$4,0,10*ROW('Water Data'!G168)),NA())</f>
        <v>#N/A</v>
      </c>
      <c r="N174" s="525" t="e">
        <f ca="1">+IF(AND(ISNUMBER(OFFSET('Water Data'!$G$6,0,10*ROW('Water Data'!G168))),'Data Summary'!CC174="Yes"),OFFSET('Water Data'!$G$6,0,10*ROW('Water Data'!G168)),NA())</f>
        <v>#N/A</v>
      </c>
      <c r="O174" s="525" t="e">
        <f ca="1">+IF(AND(ISNUMBER(OFFSET('Water Data'!$G$9,0,10*ROW('Water Data'!G168))),'Data Summary'!CD174="Yes"),OFFSET('Water Data'!$G$9,0,10*ROW('Water Data'!G168)),NA())</f>
        <v>#N/A</v>
      </c>
      <c r="P174" s="525" t="e">
        <f ca="1">+IF(AND(ISNUMBER(OFFSET('Water Data'!$H$4,0,10*ROW('Water Data'!H168))),'Data Summary'!CE174="Yes"),100-OFFSET('Water Data'!$H$4,0,10*ROW('Water Data'!H168)),NA())</f>
        <v>#N/A</v>
      </c>
      <c r="Q174" s="525" t="e">
        <f ca="1">+IF(AND(ISNUMBER(OFFSET('Water Data'!$H$6,0,10*ROW('Water Data'!H168))),'Data Summary'!CF174="Yes"),OFFSET('Water Data'!$H$6,0,10*ROW('Water Data'!H168)),NA())</f>
        <v>#N/A</v>
      </c>
      <c r="R174" s="525" t="e">
        <f ca="1">+IF(AND(ISNUMBER(OFFSET('Water Data'!$H$9,0,10*ROW('Water Data'!H168))),'Data Summary'!CG174="Yes"),OFFSET('Water Data'!$H$9,0,10*ROW('Water Data'!H168)),NA())</f>
        <v>#N/A</v>
      </c>
      <c r="S174" s="525" t="e">
        <f ca="1">+IF(AND(ISNUMBER(OFFSET('Water Data'!$I$4,0,10*ROW('Water Data'!I168))),'Data Summary'!CH174="Yes"),100-OFFSET('Water Data'!$I$4,0,10*ROW('Water Data'!I168)),NA())</f>
        <v>#N/A</v>
      </c>
      <c r="T174" s="525" t="e">
        <f ca="1">+IF(AND(ISNUMBER(OFFSET('Water Data'!$I$6,0,10*ROW('Water Data'!I168))),'Data Summary'!CI174="Yes"),OFFSET('Water Data'!$I$6,0,10*ROW('Water Data'!I168)),NA())</f>
        <v>#N/A</v>
      </c>
      <c r="U174" s="525" t="e">
        <f ca="1">+IF(AND(ISNUMBER(OFFSET('Water Data'!$I$9,0,10*ROW('Water Data'!I168))),'Data Summary'!CJ174="Yes"),OFFSET('Water Data'!$I$9,0,10*ROW('Water Data'!I168)),NA())</f>
        <v>#N/A</v>
      </c>
      <c r="V174" s="526" t="e">
        <f ca="1">+IF(AND(ISNUMBER(OFFSET('Sanitation Data'!$D$4,0,10*ROW('Sanitation Data'!D168))),'Data Summary'!CK174="Yes"),100-OFFSET('Sanitation Data'!$D$4,0,10*ROW('Sanitation Data'!D168)),NA())</f>
        <v>#N/A</v>
      </c>
      <c r="W174" s="526" t="e">
        <f ca="1">+IF(AND(ISNUMBER(OFFSET('Sanitation Data'!$D$6,0,10*ROW('Sanitation Data'!D168))),'Data Summary'!CL174="Yes"),OFFSET('Sanitation Data'!$D$6,0,10*ROW('Sanitation Data'!D168)),NA())</f>
        <v>#N/A</v>
      </c>
      <c r="X174" s="526" t="e">
        <f ca="1">+IF(AND(ISNUMBER(OFFSET('Sanitation Data'!$D$10,0,10*ROW('Sanitation Data'!D168))),'Data Summary'!CM174="Yes"),OFFSET('Sanitation Data'!$D$10,0,10*ROW('Sanitation Data'!D168)),NA())</f>
        <v>#N/A</v>
      </c>
      <c r="Y174" s="526" t="e">
        <f ca="1">+IF(AND(ISNUMBER(OFFSET('Sanitation Data'!$D$11,0,10*ROW('Sanitation Data'!D168))),'Data Summary'!CN174="Yes"),OFFSET('Sanitation Data'!$D$11,0,10*ROW('Sanitation Data'!D168)),NA())</f>
        <v>#N/A</v>
      </c>
      <c r="Z174" s="526" t="e">
        <f ca="1">+IF(AND(ISNUMBER(OFFSET('Sanitation Data'!$D$12,0,10*ROW('Sanitation Data'!D168))),'Data Summary'!CO174="Yes"),OFFSET('Sanitation Data'!$D$12,0,10*ROW('Sanitation Data'!D168)),NA())</f>
        <v>#N/A</v>
      </c>
      <c r="AA174" s="526" t="e">
        <f ca="1">+IF(AND(ISNUMBER(OFFSET('Sanitation Data'!$E$4,0,10*ROW('Sanitation Data'!E168))),'Data Summary'!CP174="Yes"),100-OFFSET('Sanitation Data'!$E$4,0,10*ROW('Sanitation Data'!E168)),NA())</f>
        <v>#N/A</v>
      </c>
      <c r="AB174" s="526" t="e">
        <f ca="1">+IF(AND(ISNUMBER(OFFSET('Sanitation Data'!$E$6,0,10*ROW('Sanitation Data'!E168))),'Data Summary'!CQ174="Yes"),OFFSET('Sanitation Data'!$E$6,0,10*ROW('Sanitation Data'!E168)),NA())</f>
        <v>#N/A</v>
      </c>
      <c r="AC174" s="526" t="e">
        <f ca="1">+IF(AND(ISNUMBER(OFFSET('Sanitation Data'!$E$10,0,10*ROW('Sanitation Data'!E168))),'Data Summary'!CR174="Yes"),OFFSET('Sanitation Data'!$E$10,0,10*ROW('Sanitation Data'!E168)),NA())</f>
        <v>#N/A</v>
      </c>
      <c r="AD174" s="526" t="e">
        <f ca="1">+IF(AND(ISNUMBER(OFFSET('Sanitation Data'!$E$11,0,10*ROW('Sanitation Data'!E168))),'Data Summary'!CS174="Yes"),OFFSET('Sanitation Data'!$E$11,0,10*ROW('Sanitation Data'!E168)),NA())</f>
        <v>#N/A</v>
      </c>
      <c r="AE174" s="526" t="e">
        <f ca="1">+IF(AND(ISNUMBER(OFFSET('Sanitation Data'!$E$12,0,10*ROW('Sanitation Data'!E168))),'Data Summary'!CT174="Yes"),OFFSET('Sanitation Data'!$E$12,0,10*ROW('Sanitation Data'!E168)),NA())</f>
        <v>#N/A</v>
      </c>
      <c r="AF174" s="526" t="e">
        <f ca="1">+IF(AND(ISNUMBER(OFFSET('Sanitation Data'!$F$4,0,10*ROW('Sanitation Data'!F168))),'Data Summary'!CU174="Yes"),100-OFFSET('Sanitation Data'!$F$4,0,10*ROW('Sanitation Data'!F168)),NA())</f>
        <v>#N/A</v>
      </c>
      <c r="AG174" s="526" t="e">
        <f ca="1">+IF(AND(ISNUMBER(OFFSET('Sanitation Data'!$F$6,0,10*ROW('Sanitation Data'!F168))),'Data Summary'!CV174="Yes"),OFFSET('Sanitation Data'!$F$6,0,10*ROW('Sanitation Data'!F168)),NA())</f>
        <v>#N/A</v>
      </c>
      <c r="AH174" s="526" t="e">
        <f ca="1">+IF(AND(ISNUMBER(OFFSET('Sanitation Data'!$F$10,0,10*ROW('Sanitation Data'!F168))),'Data Summary'!CW174="Yes"),OFFSET('Sanitation Data'!$F$10,0,10*ROW('Sanitation Data'!F168)),NA())</f>
        <v>#N/A</v>
      </c>
      <c r="AI174" s="526" t="e">
        <f ca="1">+IF(AND(ISNUMBER(OFFSET('Sanitation Data'!$F$11,0,10*ROW('Sanitation Data'!F168))),'Data Summary'!CX174="Yes"),OFFSET('Sanitation Data'!$F$11,0,10*ROW('Sanitation Data'!F168)),NA())</f>
        <v>#N/A</v>
      </c>
      <c r="AJ174" s="526" t="e">
        <f ca="1">+IF(AND(ISNUMBER(OFFSET('Sanitation Data'!$F$12,0,10*ROW('Sanitation Data'!F168))),'Data Summary'!CY174="Yes"),OFFSET('Sanitation Data'!$F$12,0,10*ROW('Sanitation Data'!F168)),NA())</f>
        <v>#N/A</v>
      </c>
      <c r="AK174" s="526" t="e">
        <f ca="1">+IF(AND(ISNUMBER(OFFSET('Sanitation Data'!$G$4,0,10*ROW('Sanitation Data'!G168))),'Data Summary'!CZ174="Yes"),100-OFFSET('Sanitation Data'!$G$4,0,10*ROW('Sanitation Data'!G168)),NA())</f>
        <v>#N/A</v>
      </c>
      <c r="AL174" s="526" t="e">
        <f ca="1">+IF(AND(ISNUMBER(OFFSET('Sanitation Data'!$G$6,0,10*ROW('Sanitation Data'!G168))),'Data Summary'!DA174="Yes"),OFFSET('Sanitation Data'!$G$6,0,10*ROW('Sanitation Data'!G168)),NA())</f>
        <v>#N/A</v>
      </c>
      <c r="AM174" s="526" t="e">
        <f ca="1">+IF(AND(ISNUMBER(OFFSET('Sanitation Data'!$G$10,0,10*ROW('Sanitation Data'!G168))),'Data Summary'!DB174="Yes"),OFFSET('Sanitation Data'!$G$10,0,10*ROW('Sanitation Data'!G168)),NA())</f>
        <v>#N/A</v>
      </c>
      <c r="AN174" s="526" t="e">
        <f ca="1">+IF(AND(ISNUMBER(OFFSET('Sanitation Data'!$G$11,0,10*ROW('Sanitation Data'!G168))),'Data Summary'!DC174="Yes"),OFFSET('Sanitation Data'!$G$11,0,10*ROW('Sanitation Data'!G168)),NA())</f>
        <v>#N/A</v>
      </c>
      <c r="AO174" s="526" t="e">
        <f ca="1">+IF(AND(ISNUMBER(OFFSET('Sanitation Data'!$G$12,0,10*ROW('Sanitation Data'!G168))),'Data Summary'!DD174="Yes"),OFFSET('Sanitation Data'!$G$12,0,10*ROW('Sanitation Data'!G168)),NA())</f>
        <v>#N/A</v>
      </c>
      <c r="AP174" s="526" t="e">
        <f ca="1">+IF(AND(ISNUMBER(OFFSET('Sanitation Data'!$H$4,0,10*ROW('Sanitation Data'!H168))),'Data Summary'!DE174="Yes"),100-OFFSET('Sanitation Data'!$H$4,0,10*ROW('Sanitation Data'!H168)),NA())</f>
        <v>#N/A</v>
      </c>
      <c r="AQ174" s="526" t="e">
        <f ca="1">+IF(AND(ISNUMBER(OFFSET('Sanitation Data'!$H$6,0,10*ROW('Sanitation Data'!H168))),'Data Summary'!DF174="Yes"),OFFSET('Sanitation Data'!$H$6,0,10*ROW('Sanitation Data'!H168)),NA())</f>
        <v>#N/A</v>
      </c>
      <c r="AR174" s="526" t="e">
        <f ca="1">+IF(AND(ISNUMBER(OFFSET('Sanitation Data'!$H$10,0,10*ROW('Sanitation Data'!H168))),'Data Summary'!DG174="Yes"),OFFSET('Sanitation Data'!$H$10,0,10*ROW('Sanitation Data'!H168)),NA())</f>
        <v>#N/A</v>
      </c>
      <c r="AS174" s="526" t="e">
        <f ca="1">+IF(AND(ISNUMBER(OFFSET('Sanitation Data'!$H$11,0,10*ROW('Sanitation Data'!H168))),'Data Summary'!DH174="Yes"),OFFSET('Sanitation Data'!$H$11,0,10*ROW('Sanitation Data'!H168)),NA())</f>
        <v>#N/A</v>
      </c>
      <c r="AT174" s="526" t="e">
        <f ca="1">+IF(AND(ISNUMBER(OFFSET('Sanitation Data'!$H$12,0,10*ROW('Sanitation Data'!H168))),'Data Summary'!DI174="Yes"),OFFSET('Sanitation Data'!$H$12,0,10*ROW('Sanitation Data'!H168)),NA())</f>
        <v>#N/A</v>
      </c>
      <c r="AU174" s="526" t="e">
        <f ca="1">+IF(AND(ISNUMBER(OFFSET('Sanitation Data'!$I$4,0,10*ROW('Sanitation Data'!I168))),'Data Summary'!DJ174="Yes"),100-OFFSET('Sanitation Data'!$I$4,0,10*ROW('Sanitation Data'!I168)),NA())</f>
        <v>#N/A</v>
      </c>
      <c r="AV174" s="526" t="e">
        <f ca="1">+IF(AND(ISNUMBER(OFFSET('Sanitation Data'!$I$6,0,10*ROW('Sanitation Data'!I168))),'Data Summary'!DK174="Yes"),OFFSET('Sanitation Data'!$I$6,0,10*ROW('Sanitation Data'!I168)),NA())</f>
        <v>#N/A</v>
      </c>
      <c r="AW174" s="526" t="e">
        <f ca="1">+IF(AND(ISNUMBER(OFFSET('Sanitation Data'!$I$10,0,10*ROW('Sanitation Data'!I168))),'Data Summary'!DL174="Yes"),OFFSET('Sanitation Data'!$I$10,0,10*ROW('Sanitation Data'!I168)),NA())</f>
        <v>#N/A</v>
      </c>
      <c r="AX174" s="526" t="e">
        <f ca="1">+IF(AND(ISNUMBER(OFFSET('Sanitation Data'!$I$11,0,10*ROW('Sanitation Data'!I168))),'Data Summary'!DM174="Yes"),OFFSET('Sanitation Data'!$I$11,0,10*ROW('Sanitation Data'!I168)),NA())</f>
        <v>#N/A</v>
      </c>
      <c r="AY174" s="526" t="e">
        <f ca="1">+IF(AND(ISNUMBER(OFFSET('Sanitation Data'!$I$12,0,10*ROW('Sanitation Data'!I168))),'Data Summary'!DN174="Yes"),OFFSET('Sanitation Data'!$I$12,0,10*ROW('Sanitation Data'!I168)),NA())</f>
        <v>#N/A</v>
      </c>
      <c r="AZ174" s="527" t="e">
        <f ca="1">+IF(AND(ISNUMBER(OFFSET('Hygiene Data'!$D$5,0,10*ROW('Hygiene Data'!D168))),'Data Summary'!DO174="Yes"),OFFSET('Hygiene Data'!$D$5,0,10*ROW('Hygiene Data'!D168)),NA())</f>
        <v>#N/A</v>
      </c>
      <c r="BA174" s="527" t="e">
        <f ca="1">+IF(AND(ISNUMBER(OFFSET('Hygiene Data'!$D$7,0,10*ROW('Hygiene Data'!D168))),'Data Summary'!DP174="Yes"),OFFSET('Hygiene Data'!$D$7,0,10*ROW('Hygiene Data'!D168)),NA())</f>
        <v>#N/A</v>
      </c>
      <c r="BB174" s="527" t="e">
        <f ca="1">+IF(AND(ISNUMBER(OFFSET('Hygiene Data'!$D$9,0,10*ROW('Hygiene Data'!D168))),'Data Summary'!DQ174="Yes"),OFFSET('Hygiene Data'!$D$9,0,10*ROW('Hygiene Data'!D168)),NA())</f>
        <v>#N/A</v>
      </c>
      <c r="BC174" s="527" t="e">
        <f ca="1">+IF(AND(ISNUMBER(OFFSET('Hygiene Data'!$E$5,0,10*ROW('Hygiene Data'!E168))),'Data Summary'!DR174="Yes"),OFFSET('Hygiene Data'!$E$5,0,10*ROW('Hygiene Data'!E168)),NA())</f>
        <v>#N/A</v>
      </c>
      <c r="BD174" s="527" t="e">
        <f ca="1">+IF(AND(ISNUMBER(OFFSET('Hygiene Data'!$E$7,0,10*ROW('Hygiene Data'!E168))),'Data Summary'!DS174="Yes"),OFFSET('Hygiene Data'!$E$7,0,10*ROW('Hygiene Data'!E168)),NA())</f>
        <v>#N/A</v>
      </c>
      <c r="BE174" s="527" t="e">
        <f ca="1">+IF(AND(ISNUMBER(OFFSET('Hygiene Data'!$E$9,0,10*ROW('Hygiene Data'!E168))),'Data Summary'!DT174="Yes"),OFFSET('Hygiene Data'!$E$9,0,10*ROW('Hygiene Data'!E168)),NA())</f>
        <v>#N/A</v>
      </c>
      <c r="BF174" s="527" t="e">
        <f ca="1">+IF(AND(ISNUMBER(OFFSET('Hygiene Data'!$F$5,0,10*ROW('Hygiene Data'!F168))),'Data Summary'!DU174="Yes"),OFFSET('Hygiene Data'!$F$5,0,10*ROW('Hygiene Data'!F168)),NA())</f>
        <v>#N/A</v>
      </c>
      <c r="BG174" s="527" t="e">
        <f ca="1">+IF(AND(ISNUMBER(OFFSET('Hygiene Data'!$F$7,0,10*ROW('Hygiene Data'!F168))),'Data Summary'!DV174="Yes"),OFFSET('Hygiene Data'!$F$7,0,10*ROW('Hygiene Data'!F168)),NA())</f>
        <v>#N/A</v>
      </c>
      <c r="BH174" s="527" t="e">
        <f ca="1">+IF(AND(ISNUMBER(OFFSET('Hygiene Data'!$F$9,0,10*ROW('Hygiene Data'!F168))),'Data Summary'!DW174="Yes"),OFFSET('Hygiene Data'!$F$9,0,10*ROW('Hygiene Data'!F168)),NA())</f>
        <v>#N/A</v>
      </c>
      <c r="BI174" s="527" t="e">
        <f ca="1">+IF(AND(ISNUMBER(OFFSET('Hygiene Data'!$G$5,0,10*ROW('Hygiene Data'!G168))),'Data Summary'!DX174="Yes"),OFFSET('Hygiene Data'!$G$5,0,10*ROW('Hygiene Data'!G168)),NA())</f>
        <v>#N/A</v>
      </c>
      <c r="BJ174" s="527" t="e">
        <f ca="1">+IF(AND(ISNUMBER(OFFSET('Hygiene Data'!$G$7,0,10*ROW('Hygiene Data'!G168))),'Data Summary'!DY174="Yes"),OFFSET('Hygiene Data'!$G$7,0,10*ROW('Hygiene Data'!G168)),NA())</f>
        <v>#N/A</v>
      </c>
      <c r="BK174" s="527" t="e">
        <f ca="1">+IF(AND(ISNUMBER(OFFSET('Hygiene Data'!$G$9,0,10*ROW('Hygiene Data'!G168))),'Data Summary'!DZ174="Yes"),OFFSET('Hygiene Data'!$G$9,0,10*ROW('Hygiene Data'!G168)),NA())</f>
        <v>#N/A</v>
      </c>
      <c r="BL174" s="527" t="e">
        <f ca="1">+IF(AND(ISNUMBER(OFFSET('Hygiene Data'!$H$5,0,10*ROW('Hygiene Data'!H168))),'Data Summary'!EA174="Yes"),OFFSET('Hygiene Data'!$H$5,0,10*ROW('Hygiene Data'!H168)),NA())</f>
        <v>#N/A</v>
      </c>
      <c r="BM174" s="527" t="e">
        <f ca="1">+IF(AND(ISNUMBER(OFFSET('Hygiene Data'!$H$7,0,10*ROW('Hygiene Data'!H168))),'Data Summary'!EB174="Yes"),OFFSET('Hygiene Data'!$H$7,0,10*ROW('Hygiene Data'!H168)),NA())</f>
        <v>#N/A</v>
      </c>
      <c r="BN174" s="527" t="e">
        <f ca="1">+IF(AND(ISNUMBER(OFFSET('Hygiene Data'!$H$9,0,10*ROW('Hygiene Data'!H168))),'Data Summary'!EC174="Yes"),OFFSET('Hygiene Data'!$H$9,0,10*ROW('Hygiene Data'!H168)),NA())</f>
        <v>#N/A</v>
      </c>
      <c r="BO174" s="527" t="e">
        <f ca="1">+IF(AND(ISNUMBER(OFFSET('Hygiene Data'!$I$5,0,10*ROW('Hygiene Data'!I168))),'Data Summary'!ED174="Yes"),OFFSET('Hygiene Data'!$I$5,0,10*ROW('Hygiene Data'!I168)),NA())</f>
        <v>#N/A</v>
      </c>
      <c r="BP174" s="527" t="e">
        <f ca="1">+IF(AND(ISNUMBER(OFFSET('Hygiene Data'!$I$7,0,10*ROW('Hygiene Data'!I168))),'Data Summary'!EE174="Yes"),OFFSET('Hygiene Data'!$I$7,0,10*ROW('Hygiene Data'!I168)),NA())</f>
        <v>#N/A</v>
      </c>
      <c r="BQ174" s="527" t="e">
        <f ca="1">+IF(AND(ISNUMBER(OFFSET('Hygiene Data'!$I$9,0,10*ROW('Hygiene Data'!I168))),'Data Summary'!EF174="Yes"),OFFSET('Hygiene Data'!$I$9,0,10*ROW('Hygiene Data'!I168)),NA())</f>
        <v>#N/A</v>
      </c>
    </row>
    <row r="175" spans="1:69" x14ac:dyDescent="0.25">
      <c r="A175" s="523" t="e">
        <f ca="1">+RIGHT('Data Summary'!A175,LEN('Data Summary'!A175)-9)</f>
        <v>#VALUE!</v>
      </c>
      <c r="B175" s="497" t="str">
        <f ca="1">+IF(ISTEXT('Data Summary'!B175),'Data Summary'!B175,"")</f>
        <v/>
      </c>
      <c r="C175" s="524" t="e">
        <f ca="1">+VALUE('Data Summary'!C175)</f>
        <v>#VALUE!</v>
      </c>
      <c r="D175" s="525" t="e">
        <f ca="1">+IF(AND(ISNUMBER(OFFSET('Water Data'!$D$4,0,10*ROW('Water Data'!D169))),'Data Summary'!BS175="Yes"),100-OFFSET('Water Data'!$D$4,0,10*ROW('Water Data'!D169)),NA())</f>
        <v>#N/A</v>
      </c>
      <c r="E175" s="525" t="e">
        <f ca="1">+IF(AND(ISNUMBER(OFFSET('Water Data'!$D$6,0,10*ROW('Water Data'!D169))),'Data Summary'!BT175="Yes"),OFFSET('Water Data'!$D$6,0,10*ROW('Water Data'!D169)),NA())</f>
        <v>#N/A</v>
      </c>
      <c r="F175" s="525" t="e">
        <f ca="1">+IF(AND(ISNUMBER(OFFSET('Water Data'!$D$9,0,10*ROW('Water Data'!D169))),'Data Summary'!BU175="Yes"),OFFSET('Water Data'!$D$9,0,10*ROW('Water Data'!D169)),NA())</f>
        <v>#N/A</v>
      </c>
      <c r="G175" s="525" t="e">
        <f ca="1">+IF(AND(ISNUMBER(OFFSET('Water Data'!$E$4,0,10*ROW('Water Data'!E169))),'Data Summary'!BV175="Yes"),100-OFFSET('Water Data'!$E$4,0,10*ROW('Water Data'!E169)),NA())</f>
        <v>#N/A</v>
      </c>
      <c r="H175" s="525" t="e">
        <f ca="1">+IF(AND(ISNUMBER(OFFSET('Water Data'!$E$6,0,10*ROW('Water Data'!E169))),'Data Summary'!BW175="Yes"),OFFSET('Water Data'!$E$6,0,10*ROW('Water Data'!E169)),NA())</f>
        <v>#N/A</v>
      </c>
      <c r="I175" s="525" t="e">
        <f ca="1">+IF(AND(ISNUMBER(OFFSET('Water Data'!$E$9,0,10*ROW('Water Data'!E169))),'Data Summary'!BX175="Yes"),OFFSET('Water Data'!$E$9,0,10*ROW('Water Data'!E169)),NA())</f>
        <v>#N/A</v>
      </c>
      <c r="J175" s="525" t="e">
        <f ca="1">+IF(AND(ISNUMBER(OFFSET('Water Data'!$F$4,0,10*ROW('Water Data'!F169))),'Data Summary'!BY175="Yes"),100-OFFSET('Water Data'!$F$4,0,10*ROW('Water Data'!F169)),NA())</f>
        <v>#N/A</v>
      </c>
      <c r="K175" s="525" t="e">
        <f ca="1">+IF(AND(ISNUMBER(OFFSET('Water Data'!$F$6,0,10*ROW('Water Data'!F169))),'Data Summary'!BZ175="Yes"),OFFSET('Water Data'!$F$6,0,10*ROW('Water Data'!F169)),NA())</f>
        <v>#N/A</v>
      </c>
      <c r="L175" s="525" t="e">
        <f ca="1">+IF(AND(ISNUMBER(OFFSET('Water Data'!$F$9,0,10*ROW('Water Data'!F169))),'Data Summary'!CA175="Yes"),OFFSET('Water Data'!$F$9,0,10*ROW('Water Data'!F169)),NA())</f>
        <v>#N/A</v>
      </c>
      <c r="M175" s="525" t="e">
        <f ca="1">+IF(AND(ISNUMBER(OFFSET('Water Data'!$G$4,0,10*ROW('Water Data'!G169))),'Data Summary'!CB175="Yes"),100-OFFSET('Water Data'!$G$4,0,10*ROW('Water Data'!G169)),NA())</f>
        <v>#N/A</v>
      </c>
      <c r="N175" s="525" t="e">
        <f ca="1">+IF(AND(ISNUMBER(OFFSET('Water Data'!$G$6,0,10*ROW('Water Data'!G169))),'Data Summary'!CC175="Yes"),OFFSET('Water Data'!$G$6,0,10*ROW('Water Data'!G169)),NA())</f>
        <v>#N/A</v>
      </c>
      <c r="O175" s="525" t="e">
        <f ca="1">+IF(AND(ISNUMBER(OFFSET('Water Data'!$G$9,0,10*ROW('Water Data'!G169))),'Data Summary'!CD175="Yes"),OFFSET('Water Data'!$G$9,0,10*ROW('Water Data'!G169)),NA())</f>
        <v>#N/A</v>
      </c>
      <c r="P175" s="525" t="e">
        <f ca="1">+IF(AND(ISNUMBER(OFFSET('Water Data'!$H$4,0,10*ROW('Water Data'!H169))),'Data Summary'!CE175="Yes"),100-OFFSET('Water Data'!$H$4,0,10*ROW('Water Data'!H169)),NA())</f>
        <v>#N/A</v>
      </c>
      <c r="Q175" s="525" t="e">
        <f ca="1">+IF(AND(ISNUMBER(OFFSET('Water Data'!$H$6,0,10*ROW('Water Data'!H169))),'Data Summary'!CF175="Yes"),OFFSET('Water Data'!$H$6,0,10*ROW('Water Data'!H169)),NA())</f>
        <v>#N/A</v>
      </c>
      <c r="R175" s="525" t="e">
        <f ca="1">+IF(AND(ISNUMBER(OFFSET('Water Data'!$H$9,0,10*ROW('Water Data'!H169))),'Data Summary'!CG175="Yes"),OFFSET('Water Data'!$H$9,0,10*ROW('Water Data'!H169)),NA())</f>
        <v>#N/A</v>
      </c>
      <c r="S175" s="525" t="e">
        <f ca="1">+IF(AND(ISNUMBER(OFFSET('Water Data'!$I$4,0,10*ROW('Water Data'!I169))),'Data Summary'!CH175="Yes"),100-OFFSET('Water Data'!$I$4,0,10*ROW('Water Data'!I169)),NA())</f>
        <v>#N/A</v>
      </c>
      <c r="T175" s="525" t="e">
        <f ca="1">+IF(AND(ISNUMBER(OFFSET('Water Data'!$I$6,0,10*ROW('Water Data'!I169))),'Data Summary'!CI175="Yes"),OFFSET('Water Data'!$I$6,0,10*ROW('Water Data'!I169)),NA())</f>
        <v>#N/A</v>
      </c>
      <c r="U175" s="525" t="e">
        <f ca="1">+IF(AND(ISNUMBER(OFFSET('Water Data'!$I$9,0,10*ROW('Water Data'!I169))),'Data Summary'!CJ175="Yes"),OFFSET('Water Data'!$I$9,0,10*ROW('Water Data'!I169)),NA())</f>
        <v>#N/A</v>
      </c>
      <c r="V175" s="526" t="e">
        <f ca="1">+IF(AND(ISNUMBER(OFFSET('Sanitation Data'!$D$4,0,10*ROW('Sanitation Data'!D169))),'Data Summary'!CK175="Yes"),100-OFFSET('Sanitation Data'!$D$4,0,10*ROW('Sanitation Data'!D169)),NA())</f>
        <v>#N/A</v>
      </c>
      <c r="W175" s="526" t="e">
        <f ca="1">+IF(AND(ISNUMBER(OFFSET('Sanitation Data'!$D$6,0,10*ROW('Sanitation Data'!D169))),'Data Summary'!CL175="Yes"),OFFSET('Sanitation Data'!$D$6,0,10*ROW('Sanitation Data'!D169)),NA())</f>
        <v>#N/A</v>
      </c>
      <c r="X175" s="526" t="e">
        <f ca="1">+IF(AND(ISNUMBER(OFFSET('Sanitation Data'!$D$10,0,10*ROW('Sanitation Data'!D169))),'Data Summary'!CM175="Yes"),OFFSET('Sanitation Data'!$D$10,0,10*ROW('Sanitation Data'!D169)),NA())</f>
        <v>#N/A</v>
      </c>
      <c r="Y175" s="526" t="e">
        <f ca="1">+IF(AND(ISNUMBER(OFFSET('Sanitation Data'!$D$11,0,10*ROW('Sanitation Data'!D169))),'Data Summary'!CN175="Yes"),OFFSET('Sanitation Data'!$D$11,0,10*ROW('Sanitation Data'!D169)),NA())</f>
        <v>#N/A</v>
      </c>
      <c r="Z175" s="526" t="e">
        <f ca="1">+IF(AND(ISNUMBER(OFFSET('Sanitation Data'!$D$12,0,10*ROW('Sanitation Data'!D169))),'Data Summary'!CO175="Yes"),OFFSET('Sanitation Data'!$D$12,0,10*ROW('Sanitation Data'!D169)),NA())</f>
        <v>#N/A</v>
      </c>
      <c r="AA175" s="526" t="e">
        <f ca="1">+IF(AND(ISNUMBER(OFFSET('Sanitation Data'!$E$4,0,10*ROW('Sanitation Data'!E169))),'Data Summary'!CP175="Yes"),100-OFFSET('Sanitation Data'!$E$4,0,10*ROW('Sanitation Data'!E169)),NA())</f>
        <v>#N/A</v>
      </c>
      <c r="AB175" s="526" t="e">
        <f ca="1">+IF(AND(ISNUMBER(OFFSET('Sanitation Data'!$E$6,0,10*ROW('Sanitation Data'!E169))),'Data Summary'!CQ175="Yes"),OFFSET('Sanitation Data'!$E$6,0,10*ROW('Sanitation Data'!E169)),NA())</f>
        <v>#N/A</v>
      </c>
      <c r="AC175" s="526" t="e">
        <f ca="1">+IF(AND(ISNUMBER(OFFSET('Sanitation Data'!$E$10,0,10*ROW('Sanitation Data'!E169))),'Data Summary'!CR175="Yes"),OFFSET('Sanitation Data'!$E$10,0,10*ROW('Sanitation Data'!E169)),NA())</f>
        <v>#N/A</v>
      </c>
      <c r="AD175" s="526" t="e">
        <f ca="1">+IF(AND(ISNUMBER(OFFSET('Sanitation Data'!$E$11,0,10*ROW('Sanitation Data'!E169))),'Data Summary'!CS175="Yes"),OFFSET('Sanitation Data'!$E$11,0,10*ROW('Sanitation Data'!E169)),NA())</f>
        <v>#N/A</v>
      </c>
      <c r="AE175" s="526" t="e">
        <f ca="1">+IF(AND(ISNUMBER(OFFSET('Sanitation Data'!$E$12,0,10*ROW('Sanitation Data'!E169))),'Data Summary'!CT175="Yes"),OFFSET('Sanitation Data'!$E$12,0,10*ROW('Sanitation Data'!E169)),NA())</f>
        <v>#N/A</v>
      </c>
      <c r="AF175" s="526" t="e">
        <f ca="1">+IF(AND(ISNUMBER(OFFSET('Sanitation Data'!$F$4,0,10*ROW('Sanitation Data'!F169))),'Data Summary'!CU175="Yes"),100-OFFSET('Sanitation Data'!$F$4,0,10*ROW('Sanitation Data'!F169)),NA())</f>
        <v>#N/A</v>
      </c>
      <c r="AG175" s="526" t="e">
        <f ca="1">+IF(AND(ISNUMBER(OFFSET('Sanitation Data'!$F$6,0,10*ROW('Sanitation Data'!F169))),'Data Summary'!CV175="Yes"),OFFSET('Sanitation Data'!$F$6,0,10*ROW('Sanitation Data'!F169)),NA())</f>
        <v>#N/A</v>
      </c>
      <c r="AH175" s="526" t="e">
        <f ca="1">+IF(AND(ISNUMBER(OFFSET('Sanitation Data'!$F$10,0,10*ROW('Sanitation Data'!F169))),'Data Summary'!CW175="Yes"),OFFSET('Sanitation Data'!$F$10,0,10*ROW('Sanitation Data'!F169)),NA())</f>
        <v>#N/A</v>
      </c>
      <c r="AI175" s="526" t="e">
        <f ca="1">+IF(AND(ISNUMBER(OFFSET('Sanitation Data'!$F$11,0,10*ROW('Sanitation Data'!F169))),'Data Summary'!CX175="Yes"),OFFSET('Sanitation Data'!$F$11,0,10*ROW('Sanitation Data'!F169)),NA())</f>
        <v>#N/A</v>
      </c>
      <c r="AJ175" s="526" t="e">
        <f ca="1">+IF(AND(ISNUMBER(OFFSET('Sanitation Data'!$F$12,0,10*ROW('Sanitation Data'!F169))),'Data Summary'!CY175="Yes"),OFFSET('Sanitation Data'!$F$12,0,10*ROW('Sanitation Data'!F169)),NA())</f>
        <v>#N/A</v>
      </c>
      <c r="AK175" s="526" t="e">
        <f ca="1">+IF(AND(ISNUMBER(OFFSET('Sanitation Data'!$G$4,0,10*ROW('Sanitation Data'!G169))),'Data Summary'!CZ175="Yes"),100-OFFSET('Sanitation Data'!$G$4,0,10*ROW('Sanitation Data'!G169)),NA())</f>
        <v>#N/A</v>
      </c>
      <c r="AL175" s="526" t="e">
        <f ca="1">+IF(AND(ISNUMBER(OFFSET('Sanitation Data'!$G$6,0,10*ROW('Sanitation Data'!G169))),'Data Summary'!DA175="Yes"),OFFSET('Sanitation Data'!$G$6,0,10*ROW('Sanitation Data'!G169)),NA())</f>
        <v>#N/A</v>
      </c>
      <c r="AM175" s="526" t="e">
        <f ca="1">+IF(AND(ISNUMBER(OFFSET('Sanitation Data'!$G$10,0,10*ROW('Sanitation Data'!G169))),'Data Summary'!DB175="Yes"),OFFSET('Sanitation Data'!$G$10,0,10*ROW('Sanitation Data'!G169)),NA())</f>
        <v>#N/A</v>
      </c>
      <c r="AN175" s="526" t="e">
        <f ca="1">+IF(AND(ISNUMBER(OFFSET('Sanitation Data'!$G$11,0,10*ROW('Sanitation Data'!G169))),'Data Summary'!DC175="Yes"),OFFSET('Sanitation Data'!$G$11,0,10*ROW('Sanitation Data'!G169)),NA())</f>
        <v>#N/A</v>
      </c>
      <c r="AO175" s="526" t="e">
        <f ca="1">+IF(AND(ISNUMBER(OFFSET('Sanitation Data'!$G$12,0,10*ROW('Sanitation Data'!G169))),'Data Summary'!DD175="Yes"),OFFSET('Sanitation Data'!$G$12,0,10*ROW('Sanitation Data'!G169)),NA())</f>
        <v>#N/A</v>
      </c>
      <c r="AP175" s="526" t="e">
        <f ca="1">+IF(AND(ISNUMBER(OFFSET('Sanitation Data'!$H$4,0,10*ROW('Sanitation Data'!H169))),'Data Summary'!DE175="Yes"),100-OFFSET('Sanitation Data'!$H$4,0,10*ROW('Sanitation Data'!H169)),NA())</f>
        <v>#N/A</v>
      </c>
      <c r="AQ175" s="526" t="e">
        <f ca="1">+IF(AND(ISNUMBER(OFFSET('Sanitation Data'!$H$6,0,10*ROW('Sanitation Data'!H169))),'Data Summary'!DF175="Yes"),OFFSET('Sanitation Data'!$H$6,0,10*ROW('Sanitation Data'!H169)),NA())</f>
        <v>#N/A</v>
      </c>
      <c r="AR175" s="526" t="e">
        <f ca="1">+IF(AND(ISNUMBER(OFFSET('Sanitation Data'!$H$10,0,10*ROW('Sanitation Data'!H169))),'Data Summary'!DG175="Yes"),OFFSET('Sanitation Data'!$H$10,0,10*ROW('Sanitation Data'!H169)),NA())</f>
        <v>#N/A</v>
      </c>
      <c r="AS175" s="526" t="e">
        <f ca="1">+IF(AND(ISNUMBER(OFFSET('Sanitation Data'!$H$11,0,10*ROW('Sanitation Data'!H169))),'Data Summary'!DH175="Yes"),OFFSET('Sanitation Data'!$H$11,0,10*ROW('Sanitation Data'!H169)),NA())</f>
        <v>#N/A</v>
      </c>
      <c r="AT175" s="526" t="e">
        <f ca="1">+IF(AND(ISNUMBER(OFFSET('Sanitation Data'!$H$12,0,10*ROW('Sanitation Data'!H169))),'Data Summary'!DI175="Yes"),OFFSET('Sanitation Data'!$H$12,0,10*ROW('Sanitation Data'!H169)),NA())</f>
        <v>#N/A</v>
      </c>
      <c r="AU175" s="526" t="e">
        <f ca="1">+IF(AND(ISNUMBER(OFFSET('Sanitation Data'!$I$4,0,10*ROW('Sanitation Data'!I169))),'Data Summary'!DJ175="Yes"),100-OFFSET('Sanitation Data'!$I$4,0,10*ROW('Sanitation Data'!I169)),NA())</f>
        <v>#N/A</v>
      </c>
      <c r="AV175" s="526" t="e">
        <f ca="1">+IF(AND(ISNUMBER(OFFSET('Sanitation Data'!$I$6,0,10*ROW('Sanitation Data'!I169))),'Data Summary'!DK175="Yes"),OFFSET('Sanitation Data'!$I$6,0,10*ROW('Sanitation Data'!I169)),NA())</f>
        <v>#N/A</v>
      </c>
      <c r="AW175" s="526" t="e">
        <f ca="1">+IF(AND(ISNUMBER(OFFSET('Sanitation Data'!$I$10,0,10*ROW('Sanitation Data'!I169))),'Data Summary'!DL175="Yes"),OFFSET('Sanitation Data'!$I$10,0,10*ROW('Sanitation Data'!I169)),NA())</f>
        <v>#N/A</v>
      </c>
      <c r="AX175" s="526" t="e">
        <f ca="1">+IF(AND(ISNUMBER(OFFSET('Sanitation Data'!$I$11,0,10*ROW('Sanitation Data'!I169))),'Data Summary'!DM175="Yes"),OFFSET('Sanitation Data'!$I$11,0,10*ROW('Sanitation Data'!I169)),NA())</f>
        <v>#N/A</v>
      </c>
      <c r="AY175" s="526" t="e">
        <f ca="1">+IF(AND(ISNUMBER(OFFSET('Sanitation Data'!$I$12,0,10*ROW('Sanitation Data'!I169))),'Data Summary'!DN175="Yes"),OFFSET('Sanitation Data'!$I$12,0,10*ROW('Sanitation Data'!I169)),NA())</f>
        <v>#N/A</v>
      </c>
      <c r="AZ175" s="527" t="e">
        <f ca="1">+IF(AND(ISNUMBER(OFFSET('Hygiene Data'!$D$5,0,10*ROW('Hygiene Data'!D169))),'Data Summary'!DO175="Yes"),OFFSET('Hygiene Data'!$D$5,0,10*ROW('Hygiene Data'!D169)),NA())</f>
        <v>#N/A</v>
      </c>
      <c r="BA175" s="527" t="e">
        <f ca="1">+IF(AND(ISNUMBER(OFFSET('Hygiene Data'!$D$7,0,10*ROW('Hygiene Data'!D169))),'Data Summary'!DP175="Yes"),OFFSET('Hygiene Data'!$D$7,0,10*ROW('Hygiene Data'!D169)),NA())</f>
        <v>#N/A</v>
      </c>
      <c r="BB175" s="527" t="e">
        <f ca="1">+IF(AND(ISNUMBER(OFFSET('Hygiene Data'!$D$9,0,10*ROW('Hygiene Data'!D169))),'Data Summary'!DQ175="Yes"),OFFSET('Hygiene Data'!$D$9,0,10*ROW('Hygiene Data'!D169)),NA())</f>
        <v>#N/A</v>
      </c>
      <c r="BC175" s="527" t="e">
        <f ca="1">+IF(AND(ISNUMBER(OFFSET('Hygiene Data'!$E$5,0,10*ROW('Hygiene Data'!E169))),'Data Summary'!DR175="Yes"),OFFSET('Hygiene Data'!$E$5,0,10*ROW('Hygiene Data'!E169)),NA())</f>
        <v>#N/A</v>
      </c>
      <c r="BD175" s="527" t="e">
        <f ca="1">+IF(AND(ISNUMBER(OFFSET('Hygiene Data'!$E$7,0,10*ROW('Hygiene Data'!E169))),'Data Summary'!DS175="Yes"),OFFSET('Hygiene Data'!$E$7,0,10*ROW('Hygiene Data'!E169)),NA())</f>
        <v>#N/A</v>
      </c>
      <c r="BE175" s="527" t="e">
        <f ca="1">+IF(AND(ISNUMBER(OFFSET('Hygiene Data'!$E$9,0,10*ROW('Hygiene Data'!E169))),'Data Summary'!DT175="Yes"),OFFSET('Hygiene Data'!$E$9,0,10*ROW('Hygiene Data'!E169)),NA())</f>
        <v>#N/A</v>
      </c>
      <c r="BF175" s="527" t="e">
        <f ca="1">+IF(AND(ISNUMBER(OFFSET('Hygiene Data'!$F$5,0,10*ROW('Hygiene Data'!F169))),'Data Summary'!DU175="Yes"),OFFSET('Hygiene Data'!$F$5,0,10*ROW('Hygiene Data'!F169)),NA())</f>
        <v>#N/A</v>
      </c>
      <c r="BG175" s="527" t="e">
        <f ca="1">+IF(AND(ISNUMBER(OFFSET('Hygiene Data'!$F$7,0,10*ROW('Hygiene Data'!F169))),'Data Summary'!DV175="Yes"),OFFSET('Hygiene Data'!$F$7,0,10*ROW('Hygiene Data'!F169)),NA())</f>
        <v>#N/A</v>
      </c>
      <c r="BH175" s="527" t="e">
        <f ca="1">+IF(AND(ISNUMBER(OFFSET('Hygiene Data'!$F$9,0,10*ROW('Hygiene Data'!F169))),'Data Summary'!DW175="Yes"),OFFSET('Hygiene Data'!$F$9,0,10*ROW('Hygiene Data'!F169)),NA())</f>
        <v>#N/A</v>
      </c>
      <c r="BI175" s="527" t="e">
        <f ca="1">+IF(AND(ISNUMBER(OFFSET('Hygiene Data'!$G$5,0,10*ROW('Hygiene Data'!G169))),'Data Summary'!DX175="Yes"),OFFSET('Hygiene Data'!$G$5,0,10*ROW('Hygiene Data'!G169)),NA())</f>
        <v>#N/A</v>
      </c>
      <c r="BJ175" s="527" t="e">
        <f ca="1">+IF(AND(ISNUMBER(OFFSET('Hygiene Data'!$G$7,0,10*ROW('Hygiene Data'!G169))),'Data Summary'!DY175="Yes"),OFFSET('Hygiene Data'!$G$7,0,10*ROW('Hygiene Data'!G169)),NA())</f>
        <v>#N/A</v>
      </c>
      <c r="BK175" s="527" t="e">
        <f ca="1">+IF(AND(ISNUMBER(OFFSET('Hygiene Data'!$G$9,0,10*ROW('Hygiene Data'!G169))),'Data Summary'!DZ175="Yes"),OFFSET('Hygiene Data'!$G$9,0,10*ROW('Hygiene Data'!G169)),NA())</f>
        <v>#N/A</v>
      </c>
      <c r="BL175" s="527" t="e">
        <f ca="1">+IF(AND(ISNUMBER(OFFSET('Hygiene Data'!$H$5,0,10*ROW('Hygiene Data'!H169))),'Data Summary'!EA175="Yes"),OFFSET('Hygiene Data'!$H$5,0,10*ROW('Hygiene Data'!H169)),NA())</f>
        <v>#N/A</v>
      </c>
      <c r="BM175" s="527" t="e">
        <f ca="1">+IF(AND(ISNUMBER(OFFSET('Hygiene Data'!$H$7,0,10*ROW('Hygiene Data'!H169))),'Data Summary'!EB175="Yes"),OFFSET('Hygiene Data'!$H$7,0,10*ROW('Hygiene Data'!H169)),NA())</f>
        <v>#N/A</v>
      </c>
      <c r="BN175" s="527" t="e">
        <f ca="1">+IF(AND(ISNUMBER(OFFSET('Hygiene Data'!$H$9,0,10*ROW('Hygiene Data'!H169))),'Data Summary'!EC175="Yes"),OFFSET('Hygiene Data'!$H$9,0,10*ROW('Hygiene Data'!H169)),NA())</f>
        <v>#N/A</v>
      </c>
      <c r="BO175" s="527" t="e">
        <f ca="1">+IF(AND(ISNUMBER(OFFSET('Hygiene Data'!$I$5,0,10*ROW('Hygiene Data'!I169))),'Data Summary'!ED175="Yes"),OFFSET('Hygiene Data'!$I$5,0,10*ROW('Hygiene Data'!I169)),NA())</f>
        <v>#N/A</v>
      </c>
      <c r="BP175" s="527" t="e">
        <f ca="1">+IF(AND(ISNUMBER(OFFSET('Hygiene Data'!$I$7,0,10*ROW('Hygiene Data'!I169))),'Data Summary'!EE175="Yes"),OFFSET('Hygiene Data'!$I$7,0,10*ROW('Hygiene Data'!I169)),NA())</f>
        <v>#N/A</v>
      </c>
      <c r="BQ175" s="527" t="e">
        <f ca="1">+IF(AND(ISNUMBER(OFFSET('Hygiene Data'!$I$9,0,10*ROW('Hygiene Data'!I169))),'Data Summary'!EF175="Yes"),OFFSET('Hygiene Data'!$I$9,0,10*ROW('Hygiene Data'!I169)),NA())</f>
        <v>#N/A</v>
      </c>
    </row>
    <row r="176" spans="1:69" x14ac:dyDescent="0.25">
      <c r="A176" s="523" t="e">
        <f ca="1">+RIGHT('Data Summary'!A176,LEN('Data Summary'!A176)-9)</f>
        <v>#VALUE!</v>
      </c>
      <c r="B176" s="497" t="str">
        <f ca="1">+IF(ISTEXT('Data Summary'!B176),'Data Summary'!B176,"")</f>
        <v/>
      </c>
      <c r="C176" s="524" t="e">
        <f ca="1">+VALUE('Data Summary'!C176)</f>
        <v>#VALUE!</v>
      </c>
      <c r="D176" s="525" t="e">
        <f ca="1">+IF(AND(ISNUMBER(OFFSET('Water Data'!$D$4,0,10*ROW('Water Data'!D170))),'Data Summary'!BS176="Yes"),100-OFFSET('Water Data'!$D$4,0,10*ROW('Water Data'!D170)),NA())</f>
        <v>#N/A</v>
      </c>
      <c r="E176" s="525" t="e">
        <f ca="1">+IF(AND(ISNUMBER(OFFSET('Water Data'!$D$6,0,10*ROW('Water Data'!D170))),'Data Summary'!BT176="Yes"),OFFSET('Water Data'!$D$6,0,10*ROW('Water Data'!D170)),NA())</f>
        <v>#N/A</v>
      </c>
      <c r="F176" s="525" t="e">
        <f ca="1">+IF(AND(ISNUMBER(OFFSET('Water Data'!$D$9,0,10*ROW('Water Data'!D170))),'Data Summary'!BU176="Yes"),OFFSET('Water Data'!$D$9,0,10*ROW('Water Data'!D170)),NA())</f>
        <v>#N/A</v>
      </c>
      <c r="G176" s="525" t="e">
        <f ca="1">+IF(AND(ISNUMBER(OFFSET('Water Data'!$E$4,0,10*ROW('Water Data'!E170))),'Data Summary'!BV176="Yes"),100-OFFSET('Water Data'!$E$4,0,10*ROW('Water Data'!E170)),NA())</f>
        <v>#N/A</v>
      </c>
      <c r="H176" s="525" t="e">
        <f ca="1">+IF(AND(ISNUMBER(OFFSET('Water Data'!$E$6,0,10*ROW('Water Data'!E170))),'Data Summary'!BW176="Yes"),OFFSET('Water Data'!$E$6,0,10*ROW('Water Data'!E170)),NA())</f>
        <v>#N/A</v>
      </c>
      <c r="I176" s="525" t="e">
        <f ca="1">+IF(AND(ISNUMBER(OFFSET('Water Data'!$E$9,0,10*ROW('Water Data'!E170))),'Data Summary'!BX176="Yes"),OFFSET('Water Data'!$E$9,0,10*ROW('Water Data'!E170)),NA())</f>
        <v>#N/A</v>
      </c>
      <c r="J176" s="525" t="e">
        <f ca="1">+IF(AND(ISNUMBER(OFFSET('Water Data'!$F$4,0,10*ROW('Water Data'!F170))),'Data Summary'!BY176="Yes"),100-OFFSET('Water Data'!$F$4,0,10*ROW('Water Data'!F170)),NA())</f>
        <v>#N/A</v>
      </c>
      <c r="K176" s="525" t="e">
        <f ca="1">+IF(AND(ISNUMBER(OFFSET('Water Data'!$F$6,0,10*ROW('Water Data'!F170))),'Data Summary'!BZ176="Yes"),OFFSET('Water Data'!$F$6,0,10*ROW('Water Data'!F170)),NA())</f>
        <v>#N/A</v>
      </c>
      <c r="L176" s="525" t="e">
        <f ca="1">+IF(AND(ISNUMBER(OFFSET('Water Data'!$F$9,0,10*ROW('Water Data'!F170))),'Data Summary'!CA176="Yes"),OFFSET('Water Data'!$F$9,0,10*ROW('Water Data'!F170)),NA())</f>
        <v>#N/A</v>
      </c>
      <c r="M176" s="525" t="e">
        <f ca="1">+IF(AND(ISNUMBER(OFFSET('Water Data'!$G$4,0,10*ROW('Water Data'!G170))),'Data Summary'!CB176="Yes"),100-OFFSET('Water Data'!$G$4,0,10*ROW('Water Data'!G170)),NA())</f>
        <v>#N/A</v>
      </c>
      <c r="N176" s="525" t="e">
        <f ca="1">+IF(AND(ISNUMBER(OFFSET('Water Data'!$G$6,0,10*ROW('Water Data'!G170))),'Data Summary'!CC176="Yes"),OFFSET('Water Data'!$G$6,0,10*ROW('Water Data'!G170)),NA())</f>
        <v>#N/A</v>
      </c>
      <c r="O176" s="525" t="e">
        <f ca="1">+IF(AND(ISNUMBER(OFFSET('Water Data'!$G$9,0,10*ROW('Water Data'!G170))),'Data Summary'!CD176="Yes"),OFFSET('Water Data'!$G$9,0,10*ROW('Water Data'!G170)),NA())</f>
        <v>#N/A</v>
      </c>
      <c r="P176" s="525" t="e">
        <f ca="1">+IF(AND(ISNUMBER(OFFSET('Water Data'!$H$4,0,10*ROW('Water Data'!H170))),'Data Summary'!CE176="Yes"),100-OFFSET('Water Data'!$H$4,0,10*ROW('Water Data'!H170)),NA())</f>
        <v>#N/A</v>
      </c>
      <c r="Q176" s="525" t="e">
        <f ca="1">+IF(AND(ISNUMBER(OFFSET('Water Data'!$H$6,0,10*ROW('Water Data'!H170))),'Data Summary'!CF176="Yes"),OFFSET('Water Data'!$H$6,0,10*ROW('Water Data'!H170)),NA())</f>
        <v>#N/A</v>
      </c>
      <c r="R176" s="525" t="e">
        <f ca="1">+IF(AND(ISNUMBER(OFFSET('Water Data'!$H$9,0,10*ROW('Water Data'!H170))),'Data Summary'!CG176="Yes"),OFFSET('Water Data'!$H$9,0,10*ROW('Water Data'!H170)),NA())</f>
        <v>#N/A</v>
      </c>
      <c r="S176" s="525" t="e">
        <f ca="1">+IF(AND(ISNUMBER(OFFSET('Water Data'!$I$4,0,10*ROW('Water Data'!I170))),'Data Summary'!CH176="Yes"),100-OFFSET('Water Data'!$I$4,0,10*ROW('Water Data'!I170)),NA())</f>
        <v>#N/A</v>
      </c>
      <c r="T176" s="525" t="e">
        <f ca="1">+IF(AND(ISNUMBER(OFFSET('Water Data'!$I$6,0,10*ROW('Water Data'!I170))),'Data Summary'!CI176="Yes"),OFFSET('Water Data'!$I$6,0,10*ROW('Water Data'!I170)),NA())</f>
        <v>#N/A</v>
      </c>
      <c r="U176" s="525" t="e">
        <f ca="1">+IF(AND(ISNUMBER(OFFSET('Water Data'!$I$9,0,10*ROW('Water Data'!I170))),'Data Summary'!CJ176="Yes"),OFFSET('Water Data'!$I$9,0,10*ROW('Water Data'!I170)),NA())</f>
        <v>#N/A</v>
      </c>
      <c r="V176" s="526" t="e">
        <f ca="1">+IF(AND(ISNUMBER(OFFSET('Sanitation Data'!$D$4,0,10*ROW('Sanitation Data'!D170))),'Data Summary'!CK176="Yes"),100-OFFSET('Sanitation Data'!$D$4,0,10*ROW('Sanitation Data'!D170)),NA())</f>
        <v>#N/A</v>
      </c>
      <c r="W176" s="526" t="e">
        <f ca="1">+IF(AND(ISNUMBER(OFFSET('Sanitation Data'!$D$6,0,10*ROW('Sanitation Data'!D170))),'Data Summary'!CL176="Yes"),OFFSET('Sanitation Data'!$D$6,0,10*ROW('Sanitation Data'!D170)),NA())</f>
        <v>#N/A</v>
      </c>
      <c r="X176" s="526" t="e">
        <f ca="1">+IF(AND(ISNUMBER(OFFSET('Sanitation Data'!$D$10,0,10*ROW('Sanitation Data'!D170))),'Data Summary'!CM176="Yes"),OFFSET('Sanitation Data'!$D$10,0,10*ROW('Sanitation Data'!D170)),NA())</f>
        <v>#N/A</v>
      </c>
      <c r="Y176" s="526" t="e">
        <f ca="1">+IF(AND(ISNUMBER(OFFSET('Sanitation Data'!$D$11,0,10*ROW('Sanitation Data'!D170))),'Data Summary'!CN176="Yes"),OFFSET('Sanitation Data'!$D$11,0,10*ROW('Sanitation Data'!D170)),NA())</f>
        <v>#N/A</v>
      </c>
      <c r="Z176" s="526" t="e">
        <f ca="1">+IF(AND(ISNUMBER(OFFSET('Sanitation Data'!$D$12,0,10*ROW('Sanitation Data'!D170))),'Data Summary'!CO176="Yes"),OFFSET('Sanitation Data'!$D$12,0,10*ROW('Sanitation Data'!D170)),NA())</f>
        <v>#N/A</v>
      </c>
      <c r="AA176" s="526" t="e">
        <f ca="1">+IF(AND(ISNUMBER(OFFSET('Sanitation Data'!$E$4,0,10*ROW('Sanitation Data'!E170))),'Data Summary'!CP176="Yes"),100-OFFSET('Sanitation Data'!$E$4,0,10*ROW('Sanitation Data'!E170)),NA())</f>
        <v>#N/A</v>
      </c>
      <c r="AB176" s="526" t="e">
        <f ca="1">+IF(AND(ISNUMBER(OFFSET('Sanitation Data'!$E$6,0,10*ROW('Sanitation Data'!E170))),'Data Summary'!CQ176="Yes"),OFFSET('Sanitation Data'!$E$6,0,10*ROW('Sanitation Data'!E170)),NA())</f>
        <v>#N/A</v>
      </c>
      <c r="AC176" s="526" t="e">
        <f ca="1">+IF(AND(ISNUMBER(OFFSET('Sanitation Data'!$E$10,0,10*ROW('Sanitation Data'!E170))),'Data Summary'!CR176="Yes"),OFFSET('Sanitation Data'!$E$10,0,10*ROW('Sanitation Data'!E170)),NA())</f>
        <v>#N/A</v>
      </c>
      <c r="AD176" s="526" t="e">
        <f ca="1">+IF(AND(ISNUMBER(OFFSET('Sanitation Data'!$E$11,0,10*ROW('Sanitation Data'!E170))),'Data Summary'!CS176="Yes"),OFFSET('Sanitation Data'!$E$11,0,10*ROW('Sanitation Data'!E170)),NA())</f>
        <v>#N/A</v>
      </c>
      <c r="AE176" s="526" t="e">
        <f ca="1">+IF(AND(ISNUMBER(OFFSET('Sanitation Data'!$E$12,0,10*ROW('Sanitation Data'!E170))),'Data Summary'!CT176="Yes"),OFFSET('Sanitation Data'!$E$12,0,10*ROW('Sanitation Data'!E170)),NA())</f>
        <v>#N/A</v>
      </c>
      <c r="AF176" s="526" t="e">
        <f ca="1">+IF(AND(ISNUMBER(OFFSET('Sanitation Data'!$F$4,0,10*ROW('Sanitation Data'!F170))),'Data Summary'!CU176="Yes"),100-OFFSET('Sanitation Data'!$F$4,0,10*ROW('Sanitation Data'!F170)),NA())</f>
        <v>#N/A</v>
      </c>
      <c r="AG176" s="526" t="e">
        <f ca="1">+IF(AND(ISNUMBER(OFFSET('Sanitation Data'!$F$6,0,10*ROW('Sanitation Data'!F170))),'Data Summary'!CV176="Yes"),OFFSET('Sanitation Data'!$F$6,0,10*ROW('Sanitation Data'!F170)),NA())</f>
        <v>#N/A</v>
      </c>
      <c r="AH176" s="526" t="e">
        <f ca="1">+IF(AND(ISNUMBER(OFFSET('Sanitation Data'!$F$10,0,10*ROW('Sanitation Data'!F170))),'Data Summary'!CW176="Yes"),OFFSET('Sanitation Data'!$F$10,0,10*ROW('Sanitation Data'!F170)),NA())</f>
        <v>#N/A</v>
      </c>
      <c r="AI176" s="526" t="e">
        <f ca="1">+IF(AND(ISNUMBER(OFFSET('Sanitation Data'!$F$11,0,10*ROW('Sanitation Data'!F170))),'Data Summary'!CX176="Yes"),OFFSET('Sanitation Data'!$F$11,0,10*ROW('Sanitation Data'!F170)),NA())</f>
        <v>#N/A</v>
      </c>
      <c r="AJ176" s="526" t="e">
        <f ca="1">+IF(AND(ISNUMBER(OFFSET('Sanitation Data'!$F$12,0,10*ROW('Sanitation Data'!F170))),'Data Summary'!CY176="Yes"),OFFSET('Sanitation Data'!$F$12,0,10*ROW('Sanitation Data'!F170)),NA())</f>
        <v>#N/A</v>
      </c>
      <c r="AK176" s="526" t="e">
        <f ca="1">+IF(AND(ISNUMBER(OFFSET('Sanitation Data'!$G$4,0,10*ROW('Sanitation Data'!G170))),'Data Summary'!CZ176="Yes"),100-OFFSET('Sanitation Data'!$G$4,0,10*ROW('Sanitation Data'!G170)),NA())</f>
        <v>#N/A</v>
      </c>
      <c r="AL176" s="526" t="e">
        <f ca="1">+IF(AND(ISNUMBER(OFFSET('Sanitation Data'!$G$6,0,10*ROW('Sanitation Data'!G170))),'Data Summary'!DA176="Yes"),OFFSET('Sanitation Data'!$G$6,0,10*ROW('Sanitation Data'!G170)),NA())</f>
        <v>#N/A</v>
      </c>
      <c r="AM176" s="526" t="e">
        <f ca="1">+IF(AND(ISNUMBER(OFFSET('Sanitation Data'!$G$10,0,10*ROW('Sanitation Data'!G170))),'Data Summary'!DB176="Yes"),OFFSET('Sanitation Data'!$G$10,0,10*ROW('Sanitation Data'!G170)),NA())</f>
        <v>#N/A</v>
      </c>
      <c r="AN176" s="526" t="e">
        <f ca="1">+IF(AND(ISNUMBER(OFFSET('Sanitation Data'!$G$11,0,10*ROW('Sanitation Data'!G170))),'Data Summary'!DC176="Yes"),OFFSET('Sanitation Data'!$G$11,0,10*ROW('Sanitation Data'!G170)),NA())</f>
        <v>#N/A</v>
      </c>
      <c r="AO176" s="526" t="e">
        <f ca="1">+IF(AND(ISNUMBER(OFFSET('Sanitation Data'!$G$12,0,10*ROW('Sanitation Data'!G170))),'Data Summary'!DD176="Yes"),OFFSET('Sanitation Data'!$G$12,0,10*ROW('Sanitation Data'!G170)),NA())</f>
        <v>#N/A</v>
      </c>
      <c r="AP176" s="526" t="e">
        <f ca="1">+IF(AND(ISNUMBER(OFFSET('Sanitation Data'!$H$4,0,10*ROW('Sanitation Data'!H170))),'Data Summary'!DE176="Yes"),100-OFFSET('Sanitation Data'!$H$4,0,10*ROW('Sanitation Data'!H170)),NA())</f>
        <v>#N/A</v>
      </c>
      <c r="AQ176" s="526" t="e">
        <f ca="1">+IF(AND(ISNUMBER(OFFSET('Sanitation Data'!$H$6,0,10*ROW('Sanitation Data'!H170))),'Data Summary'!DF176="Yes"),OFFSET('Sanitation Data'!$H$6,0,10*ROW('Sanitation Data'!H170)),NA())</f>
        <v>#N/A</v>
      </c>
      <c r="AR176" s="526" t="e">
        <f ca="1">+IF(AND(ISNUMBER(OFFSET('Sanitation Data'!$H$10,0,10*ROW('Sanitation Data'!H170))),'Data Summary'!DG176="Yes"),OFFSET('Sanitation Data'!$H$10,0,10*ROW('Sanitation Data'!H170)),NA())</f>
        <v>#N/A</v>
      </c>
      <c r="AS176" s="526" t="e">
        <f ca="1">+IF(AND(ISNUMBER(OFFSET('Sanitation Data'!$H$11,0,10*ROW('Sanitation Data'!H170))),'Data Summary'!DH176="Yes"),OFFSET('Sanitation Data'!$H$11,0,10*ROW('Sanitation Data'!H170)),NA())</f>
        <v>#N/A</v>
      </c>
      <c r="AT176" s="526" t="e">
        <f ca="1">+IF(AND(ISNUMBER(OFFSET('Sanitation Data'!$H$12,0,10*ROW('Sanitation Data'!H170))),'Data Summary'!DI176="Yes"),OFFSET('Sanitation Data'!$H$12,0,10*ROW('Sanitation Data'!H170)),NA())</f>
        <v>#N/A</v>
      </c>
      <c r="AU176" s="526" t="e">
        <f ca="1">+IF(AND(ISNUMBER(OFFSET('Sanitation Data'!$I$4,0,10*ROW('Sanitation Data'!I170))),'Data Summary'!DJ176="Yes"),100-OFFSET('Sanitation Data'!$I$4,0,10*ROW('Sanitation Data'!I170)),NA())</f>
        <v>#N/A</v>
      </c>
      <c r="AV176" s="526" t="e">
        <f ca="1">+IF(AND(ISNUMBER(OFFSET('Sanitation Data'!$I$6,0,10*ROW('Sanitation Data'!I170))),'Data Summary'!DK176="Yes"),OFFSET('Sanitation Data'!$I$6,0,10*ROW('Sanitation Data'!I170)),NA())</f>
        <v>#N/A</v>
      </c>
      <c r="AW176" s="526" t="e">
        <f ca="1">+IF(AND(ISNUMBER(OFFSET('Sanitation Data'!$I$10,0,10*ROW('Sanitation Data'!I170))),'Data Summary'!DL176="Yes"),OFFSET('Sanitation Data'!$I$10,0,10*ROW('Sanitation Data'!I170)),NA())</f>
        <v>#N/A</v>
      </c>
      <c r="AX176" s="526" t="e">
        <f ca="1">+IF(AND(ISNUMBER(OFFSET('Sanitation Data'!$I$11,0,10*ROW('Sanitation Data'!I170))),'Data Summary'!DM176="Yes"),OFFSET('Sanitation Data'!$I$11,0,10*ROW('Sanitation Data'!I170)),NA())</f>
        <v>#N/A</v>
      </c>
      <c r="AY176" s="526" t="e">
        <f ca="1">+IF(AND(ISNUMBER(OFFSET('Sanitation Data'!$I$12,0,10*ROW('Sanitation Data'!I170))),'Data Summary'!DN176="Yes"),OFFSET('Sanitation Data'!$I$12,0,10*ROW('Sanitation Data'!I170)),NA())</f>
        <v>#N/A</v>
      </c>
      <c r="AZ176" s="527" t="e">
        <f ca="1">+IF(AND(ISNUMBER(OFFSET('Hygiene Data'!$D$5,0,10*ROW('Hygiene Data'!D170))),'Data Summary'!DO176="Yes"),OFFSET('Hygiene Data'!$D$5,0,10*ROW('Hygiene Data'!D170)),NA())</f>
        <v>#N/A</v>
      </c>
      <c r="BA176" s="527" t="e">
        <f ca="1">+IF(AND(ISNUMBER(OFFSET('Hygiene Data'!$D$7,0,10*ROW('Hygiene Data'!D170))),'Data Summary'!DP176="Yes"),OFFSET('Hygiene Data'!$D$7,0,10*ROW('Hygiene Data'!D170)),NA())</f>
        <v>#N/A</v>
      </c>
      <c r="BB176" s="527" t="e">
        <f ca="1">+IF(AND(ISNUMBER(OFFSET('Hygiene Data'!$D$9,0,10*ROW('Hygiene Data'!D170))),'Data Summary'!DQ176="Yes"),OFFSET('Hygiene Data'!$D$9,0,10*ROW('Hygiene Data'!D170)),NA())</f>
        <v>#N/A</v>
      </c>
      <c r="BC176" s="527" t="e">
        <f ca="1">+IF(AND(ISNUMBER(OFFSET('Hygiene Data'!$E$5,0,10*ROW('Hygiene Data'!E170))),'Data Summary'!DR176="Yes"),OFFSET('Hygiene Data'!$E$5,0,10*ROW('Hygiene Data'!E170)),NA())</f>
        <v>#N/A</v>
      </c>
      <c r="BD176" s="527" t="e">
        <f ca="1">+IF(AND(ISNUMBER(OFFSET('Hygiene Data'!$E$7,0,10*ROW('Hygiene Data'!E170))),'Data Summary'!DS176="Yes"),OFFSET('Hygiene Data'!$E$7,0,10*ROW('Hygiene Data'!E170)),NA())</f>
        <v>#N/A</v>
      </c>
      <c r="BE176" s="527" t="e">
        <f ca="1">+IF(AND(ISNUMBER(OFFSET('Hygiene Data'!$E$9,0,10*ROW('Hygiene Data'!E170))),'Data Summary'!DT176="Yes"),OFFSET('Hygiene Data'!$E$9,0,10*ROW('Hygiene Data'!E170)),NA())</f>
        <v>#N/A</v>
      </c>
      <c r="BF176" s="527" t="e">
        <f ca="1">+IF(AND(ISNUMBER(OFFSET('Hygiene Data'!$F$5,0,10*ROW('Hygiene Data'!F170))),'Data Summary'!DU176="Yes"),OFFSET('Hygiene Data'!$F$5,0,10*ROW('Hygiene Data'!F170)),NA())</f>
        <v>#N/A</v>
      </c>
      <c r="BG176" s="527" t="e">
        <f ca="1">+IF(AND(ISNUMBER(OFFSET('Hygiene Data'!$F$7,0,10*ROW('Hygiene Data'!F170))),'Data Summary'!DV176="Yes"),OFFSET('Hygiene Data'!$F$7,0,10*ROW('Hygiene Data'!F170)),NA())</f>
        <v>#N/A</v>
      </c>
      <c r="BH176" s="527" t="e">
        <f ca="1">+IF(AND(ISNUMBER(OFFSET('Hygiene Data'!$F$9,0,10*ROW('Hygiene Data'!F170))),'Data Summary'!DW176="Yes"),OFFSET('Hygiene Data'!$F$9,0,10*ROW('Hygiene Data'!F170)),NA())</f>
        <v>#N/A</v>
      </c>
      <c r="BI176" s="527" t="e">
        <f ca="1">+IF(AND(ISNUMBER(OFFSET('Hygiene Data'!$G$5,0,10*ROW('Hygiene Data'!G170))),'Data Summary'!DX176="Yes"),OFFSET('Hygiene Data'!$G$5,0,10*ROW('Hygiene Data'!G170)),NA())</f>
        <v>#N/A</v>
      </c>
      <c r="BJ176" s="527" t="e">
        <f ca="1">+IF(AND(ISNUMBER(OFFSET('Hygiene Data'!$G$7,0,10*ROW('Hygiene Data'!G170))),'Data Summary'!DY176="Yes"),OFFSET('Hygiene Data'!$G$7,0,10*ROW('Hygiene Data'!G170)),NA())</f>
        <v>#N/A</v>
      </c>
      <c r="BK176" s="527" t="e">
        <f ca="1">+IF(AND(ISNUMBER(OFFSET('Hygiene Data'!$G$9,0,10*ROW('Hygiene Data'!G170))),'Data Summary'!DZ176="Yes"),OFFSET('Hygiene Data'!$G$9,0,10*ROW('Hygiene Data'!G170)),NA())</f>
        <v>#N/A</v>
      </c>
      <c r="BL176" s="527" t="e">
        <f ca="1">+IF(AND(ISNUMBER(OFFSET('Hygiene Data'!$H$5,0,10*ROW('Hygiene Data'!H170))),'Data Summary'!EA176="Yes"),OFFSET('Hygiene Data'!$H$5,0,10*ROW('Hygiene Data'!H170)),NA())</f>
        <v>#N/A</v>
      </c>
      <c r="BM176" s="527" t="e">
        <f ca="1">+IF(AND(ISNUMBER(OFFSET('Hygiene Data'!$H$7,0,10*ROW('Hygiene Data'!H170))),'Data Summary'!EB176="Yes"),OFFSET('Hygiene Data'!$H$7,0,10*ROW('Hygiene Data'!H170)),NA())</f>
        <v>#N/A</v>
      </c>
      <c r="BN176" s="527" t="e">
        <f ca="1">+IF(AND(ISNUMBER(OFFSET('Hygiene Data'!$H$9,0,10*ROW('Hygiene Data'!H170))),'Data Summary'!EC176="Yes"),OFFSET('Hygiene Data'!$H$9,0,10*ROW('Hygiene Data'!H170)),NA())</f>
        <v>#N/A</v>
      </c>
      <c r="BO176" s="527" t="e">
        <f ca="1">+IF(AND(ISNUMBER(OFFSET('Hygiene Data'!$I$5,0,10*ROW('Hygiene Data'!I170))),'Data Summary'!ED176="Yes"),OFFSET('Hygiene Data'!$I$5,0,10*ROW('Hygiene Data'!I170)),NA())</f>
        <v>#N/A</v>
      </c>
      <c r="BP176" s="527" t="e">
        <f ca="1">+IF(AND(ISNUMBER(OFFSET('Hygiene Data'!$I$7,0,10*ROW('Hygiene Data'!I170))),'Data Summary'!EE176="Yes"),OFFSET('Hygiene Data'!$I$7,0,10*ROW('Hygiene Data'!I170)),NA())</f>
        <v>#N/A</v>
      </c>
      <c r="BQ176" s="527" t="e">
        <f ca="1">+IF(AND(ISNUMBER(OFFSET('Hygiene Data'!$I$9,0,10*ROW('Hygiene Data'!I170))),'Data Summary'!EF176="Yes"),OFFSET('Hygiene Data'!$I$9,0,10*ROW('Hygiene Data'!I170)),NA())</f>
        <v>#N/A</v>
      </c>
    </row>
    <row r="177" spans="1:69" x14ac:dyDescent="0.25">
      <c r="A177" s="523" t="e">
        <f ca="1">+RIGHT('Data Summary'!A177,LEN('Data Summary'!A177)-9)</f>
        <v>#VALUE!</v>
      </c>
      <c r="B177" s="497" t="str">
        <f ca="1">+IF(ISTEXT('Data Summary'!B177),'Data Summary'!B177,"")</f>
        <v/>
      </c>
      <c r="C177" s="524" t="e">
        <f ca="1">+VALUE('Data Summary'!C177)</f>
        <v>#VALUE!</v>
      </c>
      <c r="D177" s="525" t="e">
        <f ca="1">+IF(AND(ISNUMBER(OFFSET('Water Data'!$D$4,0,10*ROW('Water Data'!D171))),'Data Summary'!BS177="Yes"),100-OFFSET('Water Data'!$D$4,0,10*ROW('Water Data'!D171)),NA())</f>
        <v>#N/A</v>
      </c>
      <c r="E177" s="525" t="e">
        <f ca="1">+IF(AND(ISNUMBER(OFFSET('Water Data'!$D$6,0,10*ROW('Water Data'!D171))),'Data Summary'!BT177="Yes"),OFFSET('Water Data'!$D$6,0,10*ROW('Water Data'!D171)),NA())</f>
        <v>#N/A</v>
      </c>
      <c r="F177" s="525" t="e">
        <f ca="1">+IF(AND(ISNUMBER(OFFSET('Water Data'!$D$9,0,10*ROW('Water Data'!D171))),'Data Summary'!BU177="Yes"),OFFSET('Water Data'!$D$9,0,10*ROW('Water Data'!D171)),NA())</f>
        <v>#N/A</v>
      </c>
      <c r="G177" s="525" t="e">
        <f ca="1">+IF(AND(ISNUMBER(OFFSET('Water Data'!$E$4,0,10*ROW('Water Data'!E171))),'Data Summary'!BV177="Yes"),100-OFFSET('Water Data'!$E$4,0,10*ROW('Water Data'!E171)),NA())</f>
        <v>#N/A</v>
      </c>
      <c r="H177" s="525" t="e">
        <f ca="1">+IF(AND(ISNUMBER(OFFSET('Water Data'!$E$6,0,10*ROW('Water Data'!E171))),'Data Summary'!BW177="Yes"),OFFSET('Water Data'!$E$6,0,10*ROW('Water Data'!E171)),NA())</f>
        <v>#N/A</v>
      </c>
      <c r="I177" s="525" t="e">
        <f ca="1">+IF(AND(ISNUMBER(OFFSET('Water Data'!$E$9,0,10*ROW('Water Data'!E171))),'Data Summary'!BX177="Yes"),OFFSET('Water Data'!$E$9,0,10*ROW('Water Data'!E171)),NA())</f>
        <v>#N/A</v>
      </c>
      <c r="J177" s="525" t="e">
        <f ca="1">+IF(AND(ISNUMBER(OFFSET('Water Data'!$F$4,0,10*ROW('Water Data'!F171))),'Data Summary'!BY177="Yes"),100-OFFSET('Water Data'!$F$4,0,10*ROW('Water Data'!F171)),NA())</f>
        <v>#N/A</v>
      </c>
      <c r="K177" s="525" t="e">
        <f ca="1">+IF(AND(ISNUMBER(OFFSET('Water Data'!$F$6,0,10*ROW('Water Data'!F171))),'Data Summary'!BZ177="Yes"),OFFSET('Water Data'!$F$6,0,10*ROW('Water Data'!F171)),NA())</f>
        <v>#N/A</v>
      </c>
      <c r="L177" s="525" t="e">
        <f ca="1">+IF(AND(ISNUMBER(OFFSET('Water Data'!$F$9,0,10*ROW('Water Data'!F171))),'Data Summary'!CA177="Yes"),OFFSET('Water Data'!$F$9,0,10*ROW('Water Data'!F171)),NA())</f>
        <v>#N/A</v>
      </c>
      <c r="M177" s="525" t="e">
        <f ca="1">+IF(AND(ISNUMBER(OFFSET('Water Data'!$G$4,0,10*ROW('Water Data'!G171))),'Data Summary'!CB177="Yes"),100-OFFSET('Water Data'!$G$4,0,10*ROW('Water Data'!G171)),NA())</f>
        <v>#N/A</v>
      </c>
      <c r="N177" s="525" t="e">
        <f ca="1">+IF(AND(ISNUMBER(OFFSET('Water Data'!$G$6,0,10*ROW('Water Data'!G171))),'Data Summary'!CC177="Yes"),OFFSET('Water Data'!$G$6,0,10*ROW('Water Data'!G171)),NA())</f>
        <v>#N/A</v>
      </c>
      <c r="O177" s="525" t="e">
        <f ca="1">+IF(AND(ISNUMBER(OFFSET('Water Data'!$G$9,0,10*ROW('Water Data'!G171))),'Data Summary'!CD177="Yes"),OFFSET('Water Data'!$G$9,0,10*ROW('Water Data'!G171)),NA())</f>
        <v>#N/A</v>
      </c>
      <c r="P177" s="525" t="e">
        <f ca="1">+IF(AND(ISNUMBER(OFFSET('Water Data'!$H$4,0,10*ROW('Water Data'!H171))),'Data Summary'!CE177="Yes"),100-OFFSET('Water Data'!$H$4,0,10*ROW('Water Data'!H171)),NA())</f>
        <v>#N/A</v>
      </c>
      <c r="Q177" s="525" t="e">
        <f ca="1">+IF(AND(ISNUMBER(OFFSET('Water Data'!$H$6,0,10*ROW('Water Data'!H171))),'Data Summary'!CF177="Yes"),OFFSET('Water Data'!$H$6,0,10*ROW('Water Data'!H171)),NA())</f>
        <v>#N/A</v>
      </c>
      <c r="R177" s="525" t="e">
        <f ca="1">+IF(AND(ISNUMBER(OFFSET('Water Data'!$H$9,0,10*ROW('Water Data'!H171))),'Data Summary'!CG177="Yes"),OFFSET('Water Data'!$H$9,0,10*ROW('Water Data'!H171)),NA())</f>
        <v>#N/A</v>
      </c>
      <c r="S177" s="525" t="e">
        <f ca="1">+IF(AND(ISNUMBER(OFFSET('Water Data'!$I$4,0,10*ROW('Water Data'!I171))),'Data Summary'!CH177="Yes"),100-OFFSET('Water Data'!$I$4,0,10*ROW('Water Data'!I171)),NA())</f>
        <v>#N/A</v>
      </c>
      <c r="T177" s="525" t="e">
        <f ca="1">+IF(AND(ISNUMBER(OFFSET('Water Data'!$I$6,0,10*ROW('Water Data'!I171))),'Data Summary'!CI177="Yes"),OFFSET('Water Data'!$I$6,0,10*ROW('Water Data'!I171)),NA())</f>
        <v>#N/A</v>
      </c>
      <c r="U177" s="525" t="e">
        <f ca="1">+IF(AND(ISNUMBER(OFFSET('Water Data'!$I$9,0,10*ROW('Water Data'!I171))),'Data Summary'!CJ177="Yes"),OFFSET('Water Data'!$I$9,0,10*ROW('Water Data'!I171)),NA())</f>
        <v>#N/A</v>
      </c>
      <c r="V177" s="526" t="e">
        <f ca="1">+IF(AND(ISNUMBER(OFFSET('Sanitation Data'!$D$4,0,10*ROW('Sanitation Data'!D171))),'Data Summary'!CK177="Yes"),100-OFFSET('Sanitation Data'!$D$4,0,10*ROW('Sanitation Data'!D171)),NA())</f>
        <v>#N/A</v>
      </c>
      <c r="W177" s="526" t="e">
        <f ca="1">+IF(AND(ISNUMBER(OFFSET('Sanitation Data'!$D$6,0,10*ROW('Sanitation Data'!D171))),'Data Summary'!CL177="Yes"),OFFSET('Sanitation Data'!$D$6,0,10*ROW('Sanitation Data'!D171)),NA())</f>
        <v>#N/A</v>
      </c>
      <c r="X177" s="526" t="e">
        <f ca="1">+IF(AND(ISNUMBER(OFFSET('Sanitation Data'!$D$10,0,10*ROW('Sanitation Data'!D171))),'Data Summary'!CM177="Yes"),OFFSET('Sanitation Data'!$D$10,0,10*ROW('Sanitation Data'!D171)),NA())</f>
        <v>#N/A</v>
      </c>
      <c r="Y177" s="526" t="e">
        <f ca="1">+IF(AND(ISNUMBER(OFFSET('Sanitation Data'!$D$11,0,10*ROW('Sanitation Data'!D171))),'Data Summary'!CN177="Yes"),OFFSET('Sanitation Data'!$D$11,0,10*ROW('Sanitation Data'!D171)),NA())</f>
        <v>#N/A</v>
      </c>
      <c r="Z177" s="526" t="e">
        <f ca="1">+IF(AND(ISNUMBER(OFFSET('Sanitation Data'!$D$12,0,10*ROW('Sanitation Data'!D171))),'Data Summary'!CO177="Yes"),OFFSET('Sanitation Data'!$D$12,0,10*ROW('Sanitation Data'!D171)),NA())</f>
        <v>#N/A</v>
      </c>
      <c r="AA177" s="526" t="e">
        <f ca="1">+IF(AND(ISNUMBER(OFFSET('Sanitation Data'!$E$4,0,10*ROW('Sanitation Data'!E171))),'Data Summary'!CP177="Yes"),100-OFFSET('Sanitation Data'!$E$4,0,10*ROW('Sanitation Data'!E171)),NA())</f>
        <v>#N/A</v>
      </c>
      <c r="AB177" s="526" t="e">
        <f ca="1">+IF(AND(ISNUMBER(OFFSET('Sanitation Data'!$E$6,0,10*ROW('Sanitation Data'!E171))),'Data Summary'!CQ177="Yes"),OFFSET('Sanitation Data'!$E$6,0,10*ROW('Sanitation Data'!E171)),NA())</f>
        <v>#N/A</v>
      </c>
      <c r="AC177" s="526" t="e">
        <f ca="1">+IF(AND(ISNUMBER(OFFSET('Sanitation Data'!$E$10,0,10*ROW('Sanitation Data'!E171))),'Data Summary'!CR177="Yes"),OFFSET('Sanitation Data'!$E$10,0,10*ROW('Sanitation Data'!E171)),NA())</f>
        <v>#N/A</v>
      </c>
      <c r="AD177" s="526" t="e">
        <f ca="1">+IF(AND(ISNUMBER(OFFSET('Sanitation Data'!$E$11,0,10*ROW('Sanitation Data'!E171))),'Data Summary'!CS177="Yes"),OFFSET('Sanitation Data'!$E$11,0,10*ROW('Sanitation Data'!E171)),NA())</f>
        <v>#N/A</v>
      </c>
      <c r="AE177" s="526" t="e">
        <f ca="1">+IF(AND(ISNUMBER(OFFSET('Sanitation Data'!$E$12,0,10*ROW('Sanitation Data'!E171))),'Data Summary'!CT177="Yes"),OFFSET('Sanitation Data'!$E$12,0,10*ROW('Sanitation Data'!E171)),NA())</f>
        <v>#N/A</v>
      </c>
      <c r="AF177" s="526" t="e">
        <f ca="1">+IF(AND(ISNUMBER(OFFSET('Sanitation Data'!$F$4,0,10*ROW('Sanitation Data'!F171))),'Data Summary'!CU177="Yes"),100-OFFSET('Sanitation Data'!$F$4,0,10*ROW('Sanitation Data'!F171)),NA())</f>
        <v>#N/A</v>
      </c>
      <c r="AG177" s="526" t="e">
        <f ca="1">+IF(AND(ISNUMBER(OFFSET('Sanitation Data'!$F$6,0,10*ROW('Sanitation Data'!F171))),'Data Summary'!CV177="Yes"),OFFSET('Sanitation Data'!$F$6,0,10*ROW('Sanitation Data'!F171)),NA())</f>
        <v>#N/A</v>
      </c>
      <c r="AH177" s="526" t="e">
        <f ca="1">+IF(AND(ISNUMBER(OFFSET('Sanitation Data'!$F$10,0,10*ROW('Sanitation Data'!F171))),'Data Summary'!CW177="Yes"),OFFSET('Sanitation Data'!$F$10,0,10*ROW('Sanitation Data'!F171)),NA())</f>
        <v>#N/A</v>
      </c>
      <c r="AI177" s="526" t="e">
        <f ca="1">+IF(AND(ISNUMBER(OFFSET('Sanitation Data'!$F$11,0,10*ROW('Sanitation Data'!F171))),'Data Summary'!CX177="Yes"),OFFSET('Sanitation Data'!$F$11,0,10*ROW('Sanitation Data'!F171)),NA())</f>
        <v>#N/A</v>
      </c>
      <c r="AJ177" s="526" t="e">
        <f ca="1">+IF(AND(ISNUMBER(OFFSET('Sanitation Data'!$F$12,0,10*ROW('Sanitation Data'!F171))),'Data Summary'!CY177="Yes"),OFFSET('Sanitation Data'!$F$12,0,10*ROW('Sanitation Data'!F171)),NA())</f>
        <v>#N/A</v>
      </c>
      <c r="AK177" s="526" t="e">
        <f ca="1">+IF(AND(ISNUMBER(OFFSET('Sanitation Data'!$G$4,0,10*ROW('Sanitation Data'!G171))),'Data Summary'!CZ177="Yes"),100-OFFSET('Sanitation Data'!$G$4,0,10*ROW('Sanitation Data'!G171)),NA())</f>
        <v>#N/A</v>
      </c>
      <c r="AL177" s="526" t="e">
        <f ca="1">+IF(AND(ISNUMBER(OFFSET('Sanitation Data'!$G$6,0,10*ROW('Sanitation Data'!G171))),'Data Summary'!DA177="Yes"),OFFSET('Sanitation Data'!$G$6,0,10*ROW('Sanitation Data'!G171)),NA())</f>
        <v>#N/A</v>
      </c>
      <c r="AM177" s="526" t="e">
        <f ca="1">+IF(AND(ISNUMBER(OFFSET('Sanitation Data'!$G$10,0,10*ROW('Sanitation Data'!G171))),'Data Summary'!DB177="Yes"),OFFSET('Sanitation Data'!$G$10,0,10*ROW('Sanitation Data'!G171)),NA())</f>
        <v>#N/A</v>
      </c>
      <c r="AN177" s="526" t="e">
        <f ca="1">+IF(AND(ISNUMBER(OFFSET('Sanitation Data'!$G$11,0,10*ROW('Sanitation Data'!G171))),'Data Summary'!DC177="Yes"),OFFSET('Sanitation Data'!$G$11,0,10*ROW('Sanitation Data'!G171)),NA())</f>
        <v>#N/A</v>
      </c>
      <c r="AO177" s="526" t="e">
        <f ca="1">+IF(AND(ISNUMBER(OFFSET('Sanitation Data'!$G$12,0,10*ROW('Sanitation Data'!G171))),'Data Summary'!DD177="Yes"),OFFSET('Sanitation Data'!$G$12,0,10*ROW('Sanitation Data'!G171)),NA())</f>
        <v>#N/A</v>
      </c>
      <c r="AP177" s="526" t="e">
        <f ca="1">+IF(AND(ISNUMBER(OFFSET('Sanitation Data'!$H$4,0,10*ROW('Sanitation Data'!H171))),'Data Summary'!DE177="Yes"),100-OFFSET('Sanitation Data'!$H$4,0,10*ROW('Sanitation Data'!H171)),NA())</f>
        <v>#N/A</v>
      </c>
      <c r="AQ177" s="526" t="e">
        <f ca="1">+IF(AND(ISNUMBER(OFFSET('Sanitation Data'!$H$6,0,10*ROW('Sanitation Data'!H171))),'Data Summary'!DF177="Yes"),OFFSET('Sanitation Data'!$H$6,0,10*ROW('Sanitation Data'!H171)),NA())</f>
        <v>#N/A</v>
      </c>
      <c r="AR177" s="526" t="e">
        <f ca="1">+IF(AND(ISNUMBER(OFFSET('Sanitation Data'!$H$10,0,10*ROW('Sanitation Data'!H171))),'Data Summary'!DG177="Yes"),OFFSET('Sanitation Data'!$H$10,0,10*ROW('Sanitation Data'!H171)),NA())</f>
        <v>#N/A</v>
      </c>
      <c r="AS177" s="526" t="e">
        <f ca="1">+IF(AND(ISNUMBER(OFFSET('Sanitation Data'!$H$11,0,10*ROW('Sanitation Data'!H171))),'Data Summary'!DH177="Yes"),OFFSET('Sanitation Data'!$H$11,0,10*ROW('Sanitation Data'!H171)),NA())</f>
        <v>#N/A</v>
      </c>
      <c r="AT177" s="526" t="e">
        <f ca="1">+IF(AND(ISNUMBER(OFFSET('Sanitation Data'!$H$12,0,10*ROW('Sanitation Data'!H171))),'Data Summary'!DI177="Yes"),OFFSET('Sanitation Data'!$H$12,0,10*ROW('Sanitation Data'!H171)),NA())</f>
        <v>#N/A</v>
      </c>
      <c r="AU177" s="526" t="e">
        <f ca="1">+IF(AND(ISNUMBER(OFFSET('Sanitation Data'!$I$4,0,10*ROW('Sanitation Data'!I171))),'Data Summary'!DJ177="Yes"),100-OFFSET('Sanitation Data'!$I$4,0,10*ROW('Sanitation Data'!I171)),NA())</f>
        <v>#N/A</v>
      </c>
      <c r="AV177" s="526" t="e">
        <f ca="1">+IF(AND(ISNUMBER(OFFSET('Sanitation Data'!$I$6,0,10*ROW('Sanitation Data'!I171))),'Data Summary'!DK177="Yes"),OFFSET('Sanitation Data'!$I$6,0,10*ROW('Sanitation Data'!I171)),NA())</f>
        <v>#N/A</v>
      </c>
      <c r="AW177" s="526" t="e">
        <f ca="1">+IF(AND(ISNUMBER(OFFSET('Sanitation Data'!$I$10,0,10*ROW('Sanitation Data'!I171))),'Data Summary'!DL177="Yes"),OFFSET('Sanitation Data'!$I$10,0,10*ROW('Sanitation Data'!I171)),NA())</f>
        <v>#N/A</v>
      </c>
      <c r="AX177" s="526" t="e">
        <f ca="1">+IF(AND(ISNUMBER(OFFSET('Sanitation Data'!$I$11,0,10*ROW('Sanitation Data'!I171))),'Data Summary'!DM177="Yes"),OFFSET('Sanitation Data'!$I$11,0,10*ROW('Sanitation Data'!I171)),NA())</f>
        <v>#N/A</v>
      </c>
      <c r="AY177" s="526" t="e">
        <f ca="1">+IF(AND(ISNUMBER(OFFSET('Sanitation Data'!$I$12,0,10*ROW('Sanitation Data'!I171))),'Data Summary'!DN177="Yes"),OFFSET('Sanitation Data'!$I$12,0,10*ROW('Sanitation Data'!I171)),NA())</f>
        <v>#N/A</v>
      </c>
      <c r="AZ177" s="527" t="e">
        <f ca="1">+IF(AND(ISNUMBER(OFFSET('Hygiene Data'!$D$5,0,10*ROW('Hygiene Data'!D171))),'Data Summary'!DO177="Yes"),OFFSET('Hygiene Data'!$D$5,0,10*ROW('Hygiene Data'!D171)),NA())</f>
        <v>#N/A</v>
      </c>
      <c r="BA177" s="527" t="e">
        <f ca="1">+IF(AND(ISNUMBER(OFFSET('Hygiene Data'!$D$7,0,10*ROW('Hygiene Data'!D171))),'Data Summary'!DP177="Yes"),OFFSET('Hygiene Data'!$D$7,0,10*ROW('Hygiene Data'!D171)),NA())</f>
        <v>#N/A</v>
      </c>
      <c r="BB177" s="527" t="e">
        <f ca="1">+IF(AND(ISNUMBER(OFFSET('Hygiene Data'!$D$9,0,10*ROW('Hygiene Data'!D171))),'Data Summary'!DQ177="Yes"),OFFSET('Hygiene Data'!$D$9,0,10*ROW('Hygiene Data'!D171)),NA())</f>
        <v>#N/A</v>
      </c>
      <c r="BC177" s="527" t="e">
        <f ca="1">+IF(AND(ISNUMBER(OFFSET('Hygiene Data'!$E$5,0,10*ROW('Hygiene Data'!E171))),'Data Summary'!DR177="Yes"),OFFSET('Hygiene Data'!$E$5,0,10*ROW('Hygiene Data'!E171)),NA())</f>
        <v>#N/A</v>
      </c>
      <c r="BD177" s="527" t="e">
        <f ca="1">+IF(AND(ISNUMBER(OFFSET('Hygiene Data'!$E$7,0,10*ROW('Hygiene Data'!E171))),'Data Summary'!DS177="Yes"),OFFSET('Hygiene Data'!$E$7,0,10*ROW('Hygiene Data'!E171)),NA())</f>
        <v>#N/A</v>
      </c>
      <c r="BE177" s="527" t="e">
        <f ca="1">+IF(AND(ISNUMBER(OFFSET('Hygiene Data'!$E$9,0,10*ROW('Hygiene Data'!E171))),'Data Summary'!DT177="Yes"),OFFSET('Hygiene Data'!$E$9,0,10*ROW('Hygiene Data'!E171)),NA())</f>
        <v>#N/A</v>
      </c>
      <c r="BF177" s="527" t="e">
        <f ca="1">+IF(AND(ISNUMBER(OFFSET('Hygiene Data'!$F$5,0,10*ROW('Hygiene Data'!F171))),'Data Summary'!DU177="Yes"),OFFSET('Hygiene Data'!$F$5,0,10*ROW('Hygiene Data'!F171)),NA())</f>
        <v>#N/A</v>
      </c>
      <c r="BG177" s="527" t="e">
        <f ca="1">+IF(AND(ISNUMBER(OFFSET('Hygiene Data'!$F$7,0,10*ROW('Hygiene Data'!F171))),'Data Summary'!DV177="Yes"),OFFSET('Hygiene Data'!$F$7,0,10*ROW('Hygiene Data'!F171)),NA())</f>
        <v>#N/A</v>
      </c>
      <c r="BH177" s="527" t="e">
        <f ca="1">+IF(AND(ISNUMBER(OFFSET('Hygiene Data'!$F$9,0,10*ROW('Hygiene Data'!F171))),'Data Summary'!DW177="Yes"),OFFSET('Hygiene Data'!$F$9,0,10*ROW('Hygiene Data'!F171)),NA())</f>
        <v>#N/A</v>
      </c>
      <c r="BI177" s="527" t="e">
        <f ca="1">+IF(AND(ISNUMBER(OFFSET('Hygiene Data'!$G$5,0,10*ROW('Hygiene Data'!G171))),'Data Summary'!DX177="Yes"),OFFSET('Hygiene Data'!$G$5,0,10*ROW('Hygiene Data'!G171)),NA())</f>
        <v>#N/A</v>
      </c>
      <c r="BJ177" s="527" t="e">
        <f ca="1">+IF(AND(ISNUMBER(OFFSET('Hygiene Data'!$G$7,0,10*ROW('Hygiene Data'!G171))),'Data Summary'!DY177="Yes"),OFFSET('Hygiene Data'!$G$7,0,10*ROW('Hygiene Data'!G171)),NA())</f>
        <v>#N/A</v>
      </c>
      <c r="BK177" s="527" t="e">
        <f ca="1">+IF(AND(ISNUMBER(OFFSET('Hygiene Data'!$G$9,0,10*ROW('Hygiene Data'!G171))),'Data Summary'!DZ177="Yes"),OFFSET('Hygiene Data'!$G$9,0,10*ROW('Hygiene Data'!G171)),NA())</f>
        <v>#N/A</v>
      </c>
      <c r="BL177" s="527" t="e">
        <f ca="1">+IF(AND(ISNUMBER(OFFSET('Hygiene Data'!$H$5,0,10*ROW('Hygiene Data'!H171))),'Data Summary'!EA177="Yes"),OFFSET('Hygiene Data'!$H$5,0,10*ROW('Hygiene Data'!H171)),NA())</f>
        <v>#N/A</v>
      </c>
      <c r="BM177" s="527" t="e">
        <f ca="1">+IF(AND(ISNUMBER(OFFSET('Hygiene Data'!$H$7,0,10*ROW('Hygiene Data'!H171))),'Data Summary'!EB177="Yes"),OFFSET('Hygiene Data'!$H$7,0,10*ROW('Hygiene Data'!H171)),NA())</f>
        <v>#N/A</v>
      </c>
      <c r="BN177" s="527" t="e">
        <f ca="1">+IF(AND(ISNUMBER(OFFSET('Hygiene Data'!$H$9,0,10*ROW('Hygiene Data'!H171))),'Data Summary'!EC177="Yes"),OFFSET('Hygiene Data'!$H$9,0,10*ROW('Hygiene Data'!H171)),NA())</f>
        <v>#N/A</v>
      </c>
      <c r="BO177" s="527" t="e">
        <f ca="1">+IF(AND(ISNUMBER(OFFSET('Hygiene Data'!$I$5,0,10*ROW('Hygiene Data'!I171))),'Data Summary'!ED177="Yes"),OFFSET('Hygiene Data'!$I$5,0,10*ROW('Hygiene Data'!I171)),NA())</f>
        <v>#N/A</v>
      </c>
      <c r="BP177" s="527" t="e">
        <f ca="1">+IF(AND(ISNUMBER(OFFSET('Hygiene Data'!$I$7,0,10*ROW('Hygiene Data'!I171))),'Data Summary'!EE177="Yes"),OFFSET('Hygiene Data'!$I$7,0,10*ROW('Hygiene Data'!I171)),NA())</f>
        <v>#N/A</v>
      </c>
      <c r="BQ177" s="527" t="e">
        <f ca="1">+IF(AND(ISNUMBER(OFFSET('Hygiene Data'!$I$9,0,10*ROW('Hygiene Data'!I171))),'Data Summary'!EF177="Yes"),OFFSET('Hygiene Data'!$I$9,0,10*ROW('Hygiene Data'!I171)),NA())</f>
        <v>#N/A</v>
      </c>
    </row>
    <row r="178" spans="1:69" x14ac:dyDescent="0.25">
      <c r="A178" s="523" t="e">
        <f ca="1">+RIGHT('Data Summary'!A178,LEN('Data Summary'!A178)-9)</f>
        <v>#VALUE!</v>
      </c>
      <c r="B178" s="497" t="str">
        <f ca="1">+IF(ISTEXT('Data Summary'!B178),'Data Summary'!B178,"")</f>
        <v/>
      </c>
      <c r="C178" s="524" t="e">
        <f ca="1">+VALUE('Data Summary'!C178)</f>
        <v>#VALUE!</v>
      </c>
      <c r="D178" s="525" t="e">
        <f ca="1">+IF(AND(ISNUMBER(OFFSET('Water Data'!$D$4,0,10*ROW('Water Data'!D172))),'Data Summary'!BS178="Yes"),100-OFFSET('Water Data'!$D$4,0,10*ROW('Water Data'!D172)),NA())</f>
        <v>#N/A</v>
      </c>
      <c r="E178" s="525" t="e">
        <f ca="1">+IF(AND(ISNUMBER(OFFSET('Water Data'!$D$6,0,10*ROW('Water Data'!D172))),'Data Summary'!BT178="Yes"),OFFSET('Water Data'!$D$6,0,10*ROW('Water Data'!D172)),NA())</f>
        <v>#N/A</v>
      </c>
      <c r="F178" s="525" t="e">
        <f ca="1">+IF(AND(ISNUMBER(OFFSET('Water Data'!$D$9,0,10*ROW('Water Data'!D172))),'Data Summary'!BU178="Yes"),OFFSET('Water Data'!$D$9,0,10*ROW('Water Data'!D172)),NA())</f>
        <v>#N/A</v>
      </c>
      <c r="G178" s="525" t="e">
        <f ca="1">+IF(AND(ISNUMBER(OFFSET('Water Data'!$E$4,0,10*ROW('Water Data'!E172))),'Data Summary'!BV178="Yes"),100-OFFSET('Water Data'!$E$4,0,10*ROW('Water Data'!E172)),NA())</f>
        <v>#N/A</v>
      </c>
      <c r="H178" s="525" t="e">
        <f ca="1">+IF(AND(ISNUMBER(OFFSET('Water Data'!$E$6,0,10*ROW('Water Data'!E172))),'Data Summary'!BW178="Yes"),OFFSET('Water Data'!$E$6,0,10*ROW('Water Data'!E172)),NA())</f>
        <v>#N/A</v>
      </c>
      <c r="I178" s="525" t="e">
        <f ca="1">+IF(AND(ISNUMBER(OFFSET('Water Data'!$E$9,0,10*ROW('Water Data'!E172))),'Data Summary'!BX178="Yes"),OFFSET('Water Data'!$E$9,0,10*ROW('Water Data'!E172)),NA())</f>
        <v>#N/A</v>
      </c>
      <c r="J178" s="525" t="e">
        <f ca="1">+IF(AND(ISNUMBER(OFFSET('Water Data'!$F$4,0,10*ROW('Water Data'!F172))),'Data Summary'!BY178="Yes"),100-OFFSET('Water Data'!$F$4,0,10*ROW('Water Data'!F172)),NA())</f>
        <v>#N/A</v>
      </c>
      <c r="K178" s="525" t="e">
        <f ca="1">+IF(AND(ISNUMBER(OFFSET('Water Data'!$F$6,0,10*ROW('Water Data'!F172))),'Data Summary'!BZ178="Yes"),OFFSET('Water Data'!$F$6,0,10*ROW('Water Data'!F172)),NA())</f>
        <v>#N/A</v>
      </c>
      <c r="L178" s="525" t="e">
        <f ca="1">+IF(AND(ISNUMBER(OFFSET('Water Data'!$F$9,0,10*ROW('Water Data'!F172))),'Data Summary'!CA178="Yes"),OFFSET('Water Data'!$F$9,0,10*ROW('Water Data'!F172)),NA())</f>
        <v>#N/A</v>
      </c>
      <c r="M178" s="525" t="e">
        <f ca="1">+IF(AND(ISNUMBER(OFFSET('Water Data'!$G$4,0,10*ROW('Water Data'!G172))),'Data Summary'!CB178="Yes"),100-OFFSET('Water Data'!$G$4,0,10*ROW('Water Data'!G172)),NA())</f>
        <v>#N/A</v>
      </c>
      <c r="N178" s="525" t="e">
        <f ca="1">+IF(AND(ISNUMBER(OFFSET('Water Data'!$G$6,0,10*ROW('Water Data'!G172))),'Data Summary'!CC178="Yes"),OFFSET('Water Data'!$G$6,0,10*ROW('Water Data'!G172)),NA())</f>
        <v>#N/A</v>
      </c>
      <c r="O178" s="525" t="e">
        <f ca="1">+IF(AND(ISNUMBER(OFFSET('Water Data'!$G$9,0,10*ROW('Water Data'!G172))),'Data Summary'!CD178="Yes"),OFFSET('Water Data'!$G$9,0,10*ROW('Water Data'!G172)),NA())</f>
        <v>#N/A</v>
      </c>
      <c r="P178" s="525" t="e">
        <f ca="1">+IF(AND(ISNUMBER(OFFSET('Water Data'!$H$4,0,10*ROW('Water Data'!H172))),'Data Summary'!CE178="Yes"),100-OFFSET('Water Data'!$H$4,0,10*ROW('Water Data'!H172)),NA())</f>
        <v>#N/A</v>
      </c>
      <c r="Q178" s="525" t="e">
        <f ca="1">+IF(AND(ISNUMBER(OFFSET('Water Data'!$H$6,0,10*ROW('Water Data'!H172))),'Data Summary'!CF178="Yes"),OFFSET('Water Data'!$H$6,0,10*ROW('Water Data'!H172)),NA())</f>
        <v>#N/A</v>
      </c>
      <c r="R178" s="525" t="e">
        <f ca="1">+IF(AND(ISNUMBER(OFFSET('Water Data'!$H$9,0,10*ROW('Water Data'!H172))),'Data Summary'!CG178="Yes"),OFFSET('Water Data'!$H$9,0,10*ROW('Water Data'!H172)),NA())</f>
        <v>#N/A</v>
      </c>
      <c r="S178" s="525" t="e">
        <f ca="1">+IF(AND(ISNUMBER(OFFSET('Water Data'!$I$4,0,10*ROW('Water Data'!I172))),'Data Summary'!CH178="Yes"),100-OFFSET('Water Data'!$I$4,0,10*ROW('Water Data'!I172)),NA())</f>
        <v>#N/A</v>
      </c>
      <c r="T178" s="525" t="e">
        <f ca="1">+IF(AND(ISNUMBER(OFFSET('Water Data'!$I$6,0,10*ROW('Water Data'!I172))),'Data Summary'!CI178="Yes"),OFFSET('Water Data'!$I$6,0,10*ROW('Water Data'!I172)),NA())</f>
        <v>#N/A</v>
      </c>
      <c r="U178" s="525" t="e">
        <f ca="1">+IF(AND(ISNUMBER(OFFSET('Water Data'!$I$9,0,10*ROW('Water Data'!I172))),'Data Summary'!CJ178="Yes"),OFFSET('Water Data'!$I$9,0,10*ROW('Water Data'!I172)),NA())</f>
        <v>#N/A</v>
      </c>
      <c r="V178" s="526" t="e">
        <f ca="1">+IF(AND(ISNUMBER(OFFSET('Sanitation Data'!$D$4,0,10*ROW('Sanitation Data'!D172))),'Data Summary'!CK178="Yes"),100-OFFSET('Sanitation Data'!$D$4,0,10*ROW('Sanitation Data'!D172)),NA())</f>
        <v>#N/A</v>
      </c>
      <c r="W178" s="526" t="e">
        <f ca="1">+IF(AND(ISNUMBER(OFFSET('Sanitation Data'!$D$6,0,10*ROW('Sanitation Data'!D172))),'Data Summary'!CL178="Yes"),OFFSET('Sanitation Data'!$D$6,0,10*ROW('Sanitation Data'!D172)),NA())</f>
        <v>#N/A</v>
      </c>
      <c r="X178" s="526" t="e">
        <f ca="1">+IF(AND(ISNUMBER(OFFSET('Sanitation Data'!$D$10,0,10*ROW('Sanitation Data'!D172))),'Data Summary'!CM178="Yes"),OFFSET('Sanitation Data'!$D$10,0,10*ROW('Sanitation Data'!D172)),NA())</f>
        <v>#N/A</v>
      </c>
      <c r="Y178" s="526" t="e">
        <f ca="1">+IF(AND(ISNUMBER(OFFSET('Sanitation Data'!$D$11,0,10*ROW('Sanitation Data'!D172))),'Data Summary'!CN178="Yes"),OFFSET('Sanitation Data'!$D$11,0,10*ROW('Sanitation Data'!D172)),NA())</f>
        <v>#N/A</v>
      </c>
      <c r="Z178" s="526" t="e">
        <f ca="1">+IF(AND(ISNUMBER(OFFSET('Sanitation Data'!$D$12,0,10*ROW('Sanitation Data'!D172))),'Data Summary'!CO178="Yes"),OFFSET('Sanitation Data'!$D$12,0,10*ROW('Sanitation Data'!D172)),NA())</f>
        <v>#N/A</v>
      </c>
      <c r="AA178" s="526" t="e">
        <f ca="1">+IF(AND(ISNUMBER(OFFSET('Sanitation Data'!$E$4,0,10*ROW('Sanitation Data'!E172))),'Data Summary'!CP178="Yes"),100-OFFSET('Sanitation Data'!$E$4,0,10*ROW('Sanitation Data'!E172)),NA())</f>
        <v>#N/A</v>
      </c>
      <c r="AB178" s="526" t="e">
        <f ca="1">+IF(AND(ISNUMBER(OFFSET('Sanitation Data'!$E$6,0,10*ROW('Sanitation Data'!E172))),'Data Summary'!CQ178="Yes"),OFFSET('Sanitation Data'!$E$6,0,10*ROW('Sanitation Data'!E172)),NA())</f>
        <v>#N/A</v>
      </c>
      <c r="AC178" s="526" t="e">
        <f ca="1">+IF(AND(ISNUMBER(OFFSET('Sanitation Data'!$E$10,0,10*ROW('Sanitation Data'!E172))),'Data Summary'!CR178="Yes"),OFFSET('Sanitation Data'!$E$10,0,10*ROW('Sanitation Data'!E172)),NA())</f>
        <v>#N/A</v>
      </c>
      <c r="AD178" s="526" t="e">
        <f ca="1">+IF(AND(ISNUMBER(OFFSET('Sanitation Data'!$E$11,0,10*ROW('Sanitation Data'!E172))),'Data Summary'!CS178="Yes"),OFFSET('Sanitation Data'!$E$11,0,10*ROW('Sanitation Data'!E172)),NA())</f>
        <v>#N/A</v>
      </c>
      <c r="AE178" s="526" t="e">
        <f ca="1">+IF(AND(ISNUMBER(OFFSET('Sanitation Data'!$E$12,0,10*ROW('Sanitation Data'!E172))),'Data Summary'!CT178="Yes"),OFFSET('Sanitation Data'!$E$12,0,10*ROW('Sanitation Data'!E172)),NA())</f>
        <v>#N/A</v>
      </c>
      <c r="AF178" s="526" t="e">
        <f ca="1">+IF(AND(ISNUMBER(OFFSET('Sanitation Data'!$F$4,0,10*ROW('Sanitation Data'!F172))),'Data Summary'!CU178="Yes"),100-OFFSET('Sanitation Data'!$F$4,0,10*ROW('Sanitation Data'!F172)),NA())</f>
        <v>#N/A</v>
      </c>
      <c r="AG178" s="526" t="e">
        <f ca="1">+IF(AND(ISNUMBER(OFFSET('Sanitation Data'!$F$6,0,10*ROW('Sanitation Data'!F172))),'Data Summary'!CV178="Yes"),OFFSET('Sanitation Data'!$F$6,0,10*ROW('Sanitation Data'!F172)),NA())</f>
        <v>#N/A</v>
      </c>
      <c r="AH178" s="526" t="e">
        <f ca="1">+IF(AND(ISNUMBER(OFFSET('Sanitation Data'!$F$10,0,10*ROW('Sanitation Data'!F172))),'Data Summary'!CW178="Yes"),OFFSET('Sanitation Data'!$F$10,0,10*ROW('Sanitation Data'!F172)),NA())</f>
        <v>#N/A</v>
      </c>
      <c r="AI178" s="526" t="e">
        <f ca="1">+IF(AND(ISNUMBER(OFFSET('Sanitation Data'!$F$11,0,10*ROW('Sanitation Data'!F172))),'Data Summary'!CX178="Yes"),OFFSET('Sanitation Data'!$F$11,0,10*ROW('Sanitation Data'!F172)),NA())</f>
        <v>#N/A</v>
      </c>
      <c r="AJ178" s="526" t="e">
        <f ca="1">+IF(AND(ISNUMBER(OFFSET('Sanitation Data'!$F$12,0,10*ROW('Sanitation Data'!F172))),'Data Summary'!CY178="Yes"),OFFSET('Sanitation Data'!$F$12,0,10*ROW('Sanitation Data'!F172)),NA())</f>
        <v>#N/A</v>
      </c>
      <c r="AK178" s="526" t="e">
        <f ca="1">+IF(AND(ISNUMBER(OFFSET('Sanitation Data'!$G$4,0,10*ROW('Sanitation Data'!G172))),'Data Summary'!CZ178="Yes"),100-OFFSET('Sanitation Data'!$G$4,0,10*ROW('Sanitation Data'!G172)),NA())</f>
        <v>#N/A</v>
      </c>
      <c r="AL178" s="526" t="e">
        <f ca="1">+IF(AND(ISNUMBER(OFFSET('Sanitation Data'!$G$6,0,10*ROW('Sanitation Data'!G172))),'Data Summary'!DA178="Yes"),OFFSET('Sanitation Data'!$G$6,0,10*ROW('Sanitation Data'!G172)),NA())</f>
        <v>#N/A</v>
      </c>
      <c r="AM178" s="526" t="e">
        <f ca="1">+IF(AND(ISNUMBER(OFFSET('Sanitation Data'!$G$10,0,10*ROW('Sanitation Data'!G172))),'Data Summary'!DB178="Yes"),OFFSET('Sanitation Data'!$G$10,0,10*ROW('Sanitation Data'!G172)),NA())</f>
        <v>#N/A</v>
      </c>
      <c r="AN178" s="526" t="e">
        <f ca="1">+IF(AND(ISNUMBER(OFFSET('Sanitation Data'!$G$11,0,10*ROW('Sanitation Data'!G172))),'Data Summary'!DC178="Yes"),OFFSET('Sanitation Data'!$G$11,0,10*ROW('Sanitation Data'!G172)),NA())</f>
        <v>#N/A</v>
      </c>
      <c r="AO178" s="526" t="e">
        <f ca="1">+IF(AND(ISNUMBER(OFFSET('Sanitation Data'!$G$12,0,10*ROW('Sanitation Data'!G172))),'Data Summary'!DD178="Yes"),OFFSET('Sanitation Data'!$G$12,0,10*ROW('Sanitation Data'!G172)),NA())</f>
        <v>#N/A</v>
      </c>
      <c r="AP178" s="526" t="e">
        <f ca="1">+IF(AND(ISNUMBER(OFFSET('Sanitation Data'!$H$4,0,10*ROW('Sanitation Data'!H172))),'Data Summary'!DE178="Yes"),100-OFFSET('Sanitation Data'!$H$4,0,10*ROW('Sanitation Data'!H172)),NA())</f>
        <v>#N/A</v>
      </c>
      <c r="AQ178" s="526" t="e">
        <f ca="1">+IF(AND(ISNUMBER(OFFSET('Sanitation Data'!$H$6,0,10*ROW('Sanitation Data'!H172))),'Data Summary'!DF178="Yes"),OFFSET('Sanitation Data'!$H$6,0,10*ROW('Sanitation Data'!H172)),NA())</f>
        <v>#N/A</v>
      </c>
      <c r="AR178" s="526" t="e">
        <f ca="1">+IF(AND(ISNUMBER(OFFSET('Sanitation Data'!$H$10,0,10*ROW('Sanitation Data'!H172))),'Data Summary'!DG178="Yes"),OFFSET('Sanitation Data'!$H$10,0,10*ROW('Sanitation Data'!H172)),NA())</f>
        <v>#N/A</v>
      </c>
      <c r="AS178" s="526" t="e">
        <f ca="1">+IF(AND(ISNUMBER(OFFSET('Sanitation Data'!$H$11,0,10*ROW('Sanitation Data'!H172))),'Data Summary'!DH178="Yes"),OFFSET('Sanitation Data'!$H$11,0,10*ROW('Sanitation Data'!H172)),NA())</f>
        <v>#N/A</v>
      </c>
      <c r="AT178" s="526" t="e">
        <f ca="1">+IF(AND(ISNUMBER(OFFSET('Sanitation Data'!$H$12,0,10*ROW('Sanitation Data'!H172))),'Data Summary'!DI178="Yes"),OFFSET('Sanitation Data'!$H$12,0,10*ROW('Sanitation Data'!H172)),NA())</f>
        <v>#N/A</v>
      </c>
      <c r="AU178" s="526" t="e">
        <f ca="1">+IF(AND(ISNUMBER(OFFSET('Sanitation Data'!$I$4,0,10*ROW('Sanitation Data'!I172))),'Data Summary'!DJ178="Yes"),100-OFFSET('Sanitation Data'!$I$4,0,10*ROW('Sanitation Data'!I172)),NA())</f>
        <v>#N/A</v>
      </c>
      <c r="AV178" s="526" t="e">
        <f ca="1">+IF(AND(ISNUMBER(OFFSET('Sanitation Data'!$I$6,0,10*ROW('Sanitation Data'!I172))),'Data Summary'!DK178="Yes"),OFFSET('Sanitation Data'!$I$6,0,10*ROW('Sanitation Data'!I172)),NA())</f>
        <v>#N/A</v>
      </c>
      <c r="AW178" s="526" t="e">
        <f ca="1">+IF(AND(ISNUMBER(OFFSET('Sanitation Data'!$I$10,0,10*ROW('Sanitation Data'!I172))),'Data Summary'!DL178="Yes"),OFFSET('Sanitation Data'!$I$10,0,10*ROW('Sanitation Data'!I172)),NA())</f>
        <v>#N/A</v>
      </c>
      <c r="AX178" s="526" t="e">
        <f ca="1">+IF(AND(ISNUMBER(OFFSET('Sanitation Data'!$I$11,0,10*ROW('Sanitation Data'!I172))),'Data Summary'!DM178="Yes"),OFFSET('Sanitation Data'!$I$11,0,10*ROW('Sanitation Data'!I172)),NA())</f>
        <v>#N/A</v>
      </c>
      <c r="AY178" s="526" t="e">
        <f ca="1">+IF(AND(ISNUMBER(OFFSET('Sanitation Data'!$I$12,0,10*ROW('Sanitation Data'!I172))),'Data Summary'!DN178="Yes"),OFFSET('Sanitation Data'!$I$12,0,10*ROW('Sanitation Data'!I172)),NA())</f>
        <v>#N/A</v>
      </c>
      <c r="AZ178" s="527" t="e">
        <f ca="1">+IF(AND(ISNUMBER(OFFSET('Hygiene Data'!$D$5,0,10*ROW('Hygiene Data'!D172))),'Data Summary'!DO178="Yes"),OFFSET('Hygiene Data'!$D$5,0,10*ROW('Hygiene Data'!D172)),NA())</f>
        <v>#N/A</v>
      </c>
      <c r="BA178" s="527" t="e">
        <f ca="1">+IF(AND(ISNUMBER(OFFSET('Hygiene Data'!$D$7,0,10*ROW('Hygiene Data'!D172))),'Data Summary'!DP178="Yes"),OFFSET('Hygiene Data'!$D$7,0,10*ROW('Hygiene Data'!D172)),NA())</f>
        <v>#N/A</v>
      </c>
      <c r="BB178" s="527" t="e">
        <f ca="1">+IF(AND(ISNUMBER(OFFSET('Hygiene Data'!$D$9,0,10*ROW('Hygiene Data'!D172))),'Data Summary'!DQ178="Yes"),OFFSET('Hygiene Data'!$D$9,0,10*ROW('Hygiene Data'!D172)),NA())</f>
        <v>#N/A</v>
      </c>
      <c r="BC178" s="527" t="e">
        <f ca="1">+IF(AND(ISNUMBER(OFFSET('Hygiene Data'!$E$5,0,10*ROW('Hygiene Data'!E172))),'Data Summary'!DR178="Yes"),OFFSET('Hygiene Data'!$E$5,0,10*ROW('Hygiene Data'!E172)),NA())</f>
        <v>#N/A</v>
      </c>
      <c r="BD178" s="527" t="e">
        <f ca="1">+IF(AND(ISNUMBER(OFFSET('Hygiene Data'!$E$7,0,10*ROW('Hygiene Data'!E172))),'Data Summary'!DS178="Yes"),OFFSET('Hygiene Data'!$E$7,0,10*ROW('Hygiene Data'!E172)),NA())</f>
        <v>#N/A</v>
      </c>
      <c r="BE178" s="527" t="e">
        <f ca="1">+IF(AND(ISNUMBER(OFFSET('Hygiene Data'!$E$9,0,10*ROW('Hygiene Data'!E172))),'Data Summary'!DT178="Yes"),OFFSET('Hygiene Data'!$E$9,0,10*ROW('Hygiene Data'!E172)),NA())</f>
        <v>#N/A</v>
      </c>
      <c r="BF178" s="527" t="e">
        <f ca="1">+IF(AND(ISNUMBER(OFFSET('Hygiene Data'!$F$5,0,10*ROW('Hygiene Data'!F172))),'Data Summary'!DU178="Yes"),OFFSET('Hygiene Data'!$F$5,0,10*ROW('Hygiene Data'!F172)),NA())</f>
        <v>#N/A</v>
      </c>
      <c r="BG178" s="527" t="e">
        <f ca="1">+IF(AND(ISNUMBER(OFFSET('Hygiene Data'!$F$7,0,10*ROW('Hygiene Data'!F172))),'Data Summary'!DV178="Yes"),OFFSET('Hygiene Data'!$F$7,0,10*ROW('Hygiene Data'!F172)),NA())</f>
        <v>#N/A</v>
      </c>
      <c r="BH178" s="527" t="e">
        <f ca="1">+IF(AND(ISNUMBER(OFFSET('Hygiene Data'!$F$9,0,10*ROW('Hygiene Data'!F172))),'Data Summary'!DW178="Yes"),OFFSET('Hygiene Data'!$F$9,0,10*ROW('Hygiene Data'!F172)),NA())</f>
        <v>#N/A</v>
      </c>
      <c r="BI178" s="527" t="e">
        <f ca="1">+IF(AND(ISNUMBER(OFFSET('Hygiene Data'!$G$5,0,10*ROW('Hygiene Data'!G172))),'Data Summary'!DX178="Yes"),OFFSET('Hygiene Data'!$G$5,0,10*ROW('Hygiene Data'!G172)),NA())</f>
        <v>#N/A</v>
      </c>
      <c r="BJ178" s="527" t="e">
        <f ca="1">+IF(AND(ISNUMBER(OFFSET('Hygiene Data'!$G$7,0,10*ROW('Hygiene Data'!G172))),'Data Summary'!DY178="Yes"),OFFSET('Hygiene Data'!$G$7,0,10*ROW('Hygiene Data'!G172)),NA())</f>
        <v>#N/A</v>
      </c>
      <c r="BK178" s="527" t="e">
        <f ca="1">+IF(AND(ISNUMBER(OFFSET('Hygiene Data'!$G$9,0,10*ROW('Hygiene Data'!G172))),'Data Summary'!DZ178="Yes"),OFFSET('Hygiene Data'!$G$9,0,10*ROW('Hygiene Data'!G172)),NA())</f>
        <v>#N/A</v>
      </c>
      <c r="BL178" s="527" t="e">
        <f ca="1">+IF(AND(ISNUMBER(OFFSET('Hygiene Data'!$H$5,0,10*ROW('Hygiene Data'!H172))),'Data Summary'!EA178="Yes"),OFFSET('Hygiene Data'!$H$5,0,10*ROW('Hygiene Data'!H172)),NA())</f>
        <v>#N/A</v>
      </c>
      <c r="BM178" s="527" t="e">
        <f ca="1">+IF(AND(ISNUMBER(OFFSET('Hygiene Data'!$H$7,0,10*ROW('Hygiene Data'!H172))),'Data Summary'!EB178="Yes"),OFFSET('Hygiene Data'!$H$7,0,10*ROW('Hygiene Data'!H172)),NA())</f>
        <v>#N/A</v>
      </c>
      <c r="BN178" s="527" t="e">
        <f ca="1">+IF(AND(ISNUMBER(OFFSET('Hygiene Data'!$H$9,0,10*ROW('Hygiene Data'!H172))),'Data Summary'!EC178="Yes"),OFFSET('Hygiene Data'!$H$9,0,10*ROW('Hygiene Data'!H172)),NA())</f>
        <v>#N/A</v>
      </c>
      <c r="BO178" s="527" t="e">
        <f ca="1">+IF(AND(ISNUMBER(OFFSET('Hygiene Data'!$I$5,0,10*ROW('Hygiene Data'!I172))),'Data Summary'!ED178="Yes"),OFFSET('Hygiene Data'!$I$5,0,10*ROW('Hygiene Data'!I172)),NA())</f>
        <v>#N/A</v>
      </c>
      <c r="BP178" s="527" t="e">
        <f ca="1">+IF(AND(ISNUMBER(OFFSET('Hygiene Data'!$I$7,0,10*ROW('Hygiene Data'!I172))),'Data Summary'!EE178="Yes"),OFFSET('Hygiene Data'!$I$7,0,10*ROW('Hygiene Data'!I172)),NA())</f>
        <v>#N/A</v>
      </c>
      <c r="BQ178" s="527" t="e">
        <f ca="1">+IF(AND(ISNUMBER(OFFSET('Hygiene Data'!$I$9,0,10*ROW('Hygiene Data'!I172))),'Data Summary'!EF178="Yes"),OFFSET('Hygiene Data'!$I$9,0,10*ROW('Hygiene Data'!I172)),NA())</f>
        <v>#N/A</v>
      </c>
    </row>
    <row r="179" spans="1:69" x14ac:dyDescent="0.25">
      <c r="A179" s="523" t="e">
        <f ca="1">+RIGHT('Data Summary'!A179,LEN('Data Summary'!A179)-9)</f>
        <v>#VALUE!</v>
      </c>
      <c r="B179" s="497" t="str">
        <f ca="1">+IF(ISTEXT('Data Summary'!B179),'Data Summary'!B179,"")</f>
        <v/>
      </c>
      <c r="C179" s="524" t="e">
        <f ca="1">+VALUE('Data Summary'!C179)</f>
        <v>#VALUE!</v>
      </c>
      <c r="D179" s="525" t="e">
        <f ca="1">+IF(AND(ISNUMBER(OFFSET('Water Data'!$D$4,0,10*ROW('Water Data'!D173))),'Data Summary'!BS179="Yes"),100-OFFSET('Water Data'!$D$4,0,10*ROW('Water Data'!D173)),NA())</f>
        <v>#N/A</v>
      </c>
      <c r="E179" s="525" t="e">
        <f ca="1">+IF(AND(ISNUMBER(OFFSET('Water Data'!$D$6,0,10*ROW('Water Data'!D173))),'Data Summary'!BT179="Yes"),OFFSET('Water Data'!$D$6,0,10*ROW('Water Data'!D173)),NA())</f>
        <v>#N/A</v>
      </c>
      <c r="F179" s="525" t="e">
        <f ca="1">+IF(AND(ISNUMBER(OFFSET('Water Data'!$D$9,0,10*ROW('Water Data'!D173))),'Data Summary'!BU179="Yes"),OFFSET('Water Data'!$D$9,0,10*ROW('Water Data'!D173)),NA())</f>
        <v>#N/A</v>
      </c>
      <c r="G179" s="525" t="e">
        <f ca="1">+IF(AND(ISNUMBER(OFFSET('Water Data'!$E$4,0,10*ROW('Water Data'!E173))),'Data Summary'!BV179="Yes"),100-OFFSET('Water Data'!$E$4,0,10*ROW('Water Data'!E173)),NA())</f>
        <v>#N/A</v>
      </c>
      <c r="H179" s="525" t="e">
        <f ca="1">+IF(AND(ISNUMBER(OFFSET('Water Data'!$E$6,0,10*ROW('Water Data'!E173))),'Data Summary'!BW179="Yes"),OFFSET('Water Data'!$E$6,0,10*ROW('Water Data'!E173)),NA())</f>
        <v>#N/A</v>
      </c>
      <c r="I179" s="525" t="e">
        <f ca="1">+IF(AND(ISNUMBER(OFFSET('Water Data'!$E$9,0,10*ROW('Water Data'!E173))),'Data Summary'!BX179="Yes"),OFFSET('Water Data'!$E$9,0,10*ROW('Water Data'!E173)),NA())</f>
        <v>#N/A</v>
      </c>
      <c r="J179" s="525" t="e">
        <f ca="1">+IF(AND(ISNUMBER(OFFSET('Water Data'!$F$4,0,10*ROW('Water Data'!F173))),'Data Summary'!BY179="Yes"),100-OFFSET('Water Data'!$F$4,0,10*ROW('Water Data'!F173)),NA())</f>
        <v>#N/A</v>
      </c>
      <c r="K179" s="525" t="e">
        <f ca="1">+IF(AND(ISNUMBER(OFFSET('Water Data'!$F$6,0,10*ROW('Water Data'!F173))),'Data Summary'!BZ179="Yes"),OFFSET('Water Data'!$F$6,0,10*ROW('Water Data'!F173)),NA())</f>
        <v>#N/A</v>
      </c>
      <c r="L179" s="525" t="e">
        <f ca="1">+IF(AND(ISNUMBER(OFFSET('Water Data'!$F$9,0,10*ROW('Water Data'!F173))),'Data Summary'!CA179="Yes"),OFFSET('Water Data'!$F$9,0,10*ROW('Water Data'!F173)),NA())</f>
        <v>#N/A</v>
      </c>
      <c r="M179" s="525" t="e">
        <f ca="1">+IF(AND(ISNUMBER(OFFSET('Water Data'!$G$4,0,10*ROW('Water Data'!G173))),'Data Summary'!CB179="Yes"),100-OFFSET('Water Data'!$G$4,0,10*ROW('Water Data'!G173)),NA())</f>
        <v>#N/A</v>
      </c>
      <c r="N179" s="525" t="e">
        <f ca="1">+IF(AND(ISNUMBER(OFFSET('Water Data'!$G$6,0,10*ROW('Water Data'!G173))),'Data Summary'!CC179="Yes"),OFFSET('Water Data'!$G$6,0,10*ROW('Water Data'!G173)),NA())</f>
        <v>#N/A</v>
      </c>
      <c r="O179" s="525" t="e">
        <f ca="1">+IF(AND(ISNUMBER(OFFSET('Water Data'!$G$9,0,10*ROW('Water Data'!G173))),'Data Summary'!CD179="Yes"),OFFSET('Water Data'!$G$9,0,10*ROW('Water Data'!G173)),NA())</f>
        <v>#N/A</v>
      </c>
      <c r="P179" s="525" t="e">
        <f ca="1">+IF(AND(ISNUMBER(OFFSET('Water Data'!$H$4,0,10*ROW('Water Data'!H173))),'Data Summary'!CE179="Yes"),100-OFFSET('Water Data'!$H$4,0,10*ROW('Water Data'!H173)),NA())</f>
        <v>#N/A</v>
      </c>
      <c r="Q179" s="525" t="e">
        <f ca="1">+IF(AND(ISNUMBER(OFFSET('Water Data'!$H$6,0,10*ROW('Water Data'!H173))),'Data Summary'!CF179="Yes"),OFFSET('Water Data'!$H$6,0,10*ROW('Water Data'!H173)),NA())</f>
        <v>#N/A</v>
      </c>
      <c r="R179" s="525" t="e">
        <f ca="1">+IF(AND(ISNUMBER(OFFSET('Water Data'!$H$9,0,10*ROW('Water Data'!H173))),'Data Summary'!CG179="Yes"),OFFSET('Water Data'!$H$9,0,10*ROW('Water Data'!H173)),NA())</f>
        <v>#N/A</v>
      </c>
      <c r="S179" s="525" t="e">
        <f ca="1">+IF(AND(ISNUMBER(OFFSET('Water Data'!$I$4,0,10*ROW('Water Data'!I173))),'Data Summary'!CH179="Yes"),100-OFFSET('Water Data'!$I$4,0,10*ROW('Water Data'!I173)),NA())</f>
        <v>#N/A</v>
      </c>
      <c r="T179" s="525" t="e">
        <f ca="1">+IF(AND(ISNUMBER(OFFSET('Water Data'!$I$6,0,10*ROW('Water Data'!I173))),'Data Summary'!CI179="Yes"),OFFSET('Water Data'!$I$6,0,10*ROW('Water Data'!I173)),NA())</f>
        <v>#N/A</v>
      </c>
      <c r="U179" s="525" t="e">
        <f ca="1">+IF(AND(ISNUMBER(OFFSET('Water Data'!$I$9,0,10*ROW('Water Data'!I173))),'Data Summary'!CJ179="Yes"),OFFSET('Water Data'!$I$9,0,10*ROW('Water Data'!I173)),NA())</f>
        <v>#N/A</v>
      </c>
      <c r="V179" s="526" t="e">
        <f ca="1">+IF(AND(ISNUMBER(OFFSET('Sanitation Data'!$D$4,0,10*ROW('Sanitation Data'!D173))),'Data Summary'!CK179="Yes"),100-OFFSET('Sanitation Data'!$D$4,0,10*ROW('Sanitation Data'!D173)),NA())</f>
        <v>#N/A</v>
      </c>
      <c r="W179" s="526" t="e">
        <f ca="1">+IF(AND(ISNUMBER(OFFSET('Sanitation Data'!$D$6,0,10*ROW('Sanitation Data'!D173))),'Data Summary'!CL179="Yes"),OFFSET('Sanitation Data'!$D$6,0,10*ROW('Sanitation Data'!D173)),NA())</f>
        <v>#N/A</v>
      </c>
      <c r="X179" s="526" t="e">
        <f ca="1">+IF(AND(ISNUMBER(OFFSET('Sanitation Data'!$D$10,0,10*ROW('Sanitation Data'!D173))),'Data Summary'!CM179="Yes"),OFFSET('Sanitation Data'!$D$10,0,10*ROW('Sanitation Data'!D173)),NA())</f>
        <v>#N/A</v>
      </c>
      <c r="Y179" s="526" t="e">
        <f ca="1">+IF(AND(ISNUMBER(OFFSET('Sanitation Data'!$D$11,0,10*ROW('Sanitation Data'!D173))),'Data Summary'!CN179="Yes"),OFFSET('Sanitation Data'!$D$11,0,10*ROW('Sanitation Data'!D173)),NA())</f>
        <v>#N/A</v>
      </c>
      <c r="Z179" s="526" t="e">
        <f ca="1">+IF(AND(ISNUMBER(OFFSET('Sanitation Data'!$D$12,0,10*ROW('Sanitation Data'!D173))),'Data Summary'!CO179="Yes"),OFFSET('Sanitation Data'!$D$12,0,10*ROW('Sanitation Data'!D173)),NA())</f>
        <v>#N/A</v>
      </c>
      <c r="AA179" s="526" t="e">
        <f ca="1">+IF(AND(ISNUMBER(OFFSET('Sanitation Data'!$E$4,0,10*ROW('Sanitation Data'!E173))),'Data Summary'!CP179="Yes"),100-OFFSET('Sanitation Data'!$E$4,0,10*ROW('Sanitation Data'!E173)),NA())</f>
        <v>#N/A</v>
      </c>
      <c r="AB179" s="526" t="e">
        <f ca="1">+IF(AND(ISNUMBER(OFFSET('Sanitation Data'!$E$6,0,10*ROW('Sanitation Data'!E173))),'Data Summary'!CQ179="Yes"),OFFSET('Sanitation Data'!$E$6,0,10*ROW('Sanitation Data'!E173)),NA())</f>
        <v>#N/A</v>
      </c>
      <c r="AC179" s="526" t="e">
        <f ca="1">+IF(AND(ISNUMBER(OFFSET('Sanitation Data'!$E$10,0,10*ROW('Sanitation Data'!E173))),'Data Summary'!CR179="Yes"),OFFSET('Sanitation Data'!$E$10,0,10*ROW('Sanitation Data'!E173)),NA())</f>
        <v>#N/A</v>
      </c>
      <c r="AD179" s="526" t="e">
        <f ca="1">+IF(AND(ISNUMBER(OFFSET('Sanitation Data'!$E$11,0,10*ROW('Sanitation Data'!E173))),'Data Summary'!CS179="Yes"),OFFSET('Sanitation Data'!$E$11,0,10*ROW('Sanitation Data'!E173)),NA())</f>
        <v>#N/A</v>
      </c>
      <c r="AE179" s="526" t="e">
        <f ca="1">+IF(AND(ISNUMBER(OFFSET('Sanitation Data'!$E$12,0,10*ROW('Sanitation Data'!E173))),'Data Summary'!CT179="Yes"),OFFSET('Sanitation Data'!$E$12,0,10*ROW('Sanitation Data'!E173)),NA())</f>
        <v>#N/A</v>
      </c>
      <c r="AF179" s="526" t="e">
        <f ca="1">+IF(AND(ISNUMBER(OFFSET('Sanitation Data'!$F$4,0,10*ROW('Sanitation Data'!F173))),'Data Summary'!CU179="Yes"),100-OFFSET('Sanitation Data'!$F$4,0,10*ROW('Sanitation Data'!F173)),NA())</f>
        <v>#N/A</v>
      </c>
      <c r="AG179" s="526" t="e">
        <f ca="1">+IF(AND(ISNUMBER(OFFSET('Sanitation Data'!$F$6,0,10*ROW('Sanitation Data'!F173))),'Data Summary'!CV179="Yes"),OFFSET('Sanitation Data'!$F$6,0,10*ROW('Sanitation Data'!F173)),NA())</f>
        <v>#N/A</v>
      </c>
      <c r="AH179" s="526" t="e">
        <f ca="1">+IF(AND(ISNUMBER(OFFSET('Sanitation Data'!$F$10,0,10*ROW('Sanitation Data'!F173))),'Data Summary'!CW179="Yes"),OFFSET('Sanitation Data'!$F$10,0,10*ROW('Sanitation Data'!F173)),NA())</f>
        <v>#N/A</v>
      </c>
      <c r="AI179" s="526" t="e">
        <f ca="1">+IF(AND(ISNUMBER(OFFSET('Sanitation Data'!$F$11,0,10*ROW('Sanitation Data'!F173))),'Data Summary'!CX179="Yes"),OFFSET('Sanitation Data'!$F$11,0,10*ROW('Sanitation Data'!F173)),NA())</f>
        <v>#N/A</v>
      </c>
      <c r="AJ179" s="526" t="e">
        <f ca="1">+IF(AND(ISNUMBER(OFFSET('Sanitation Data'!$F$12,0,10*ROW('Sanitation Data'!F173))),'Data Summary'!CY179="Yes"),OFFSET('Sanitation Data'!$F$12,0,10*ROW('Sanitation Data'!F173)),NA())</f>
        <v>#N/A</v>
      </c>
      <c r="AK179" s="526" t="e">
        <f ca="1">+IF(AND(ISNUMBER(OFFSET('Sanitation Data'!$G$4,0,10*ROW('Sanitation Data'!G173))),'Data Summary'!CZ179="Yes"),100-OFFSET('Sanitation Data'!$G$4,0,10*ROW('Sanitation Data'!G173)),NA())</f>
        <v>#N/A</v>
      </c>
      <c r="AL179" s="526" t="e">
        <f ca="1">+IF(AND(ISNUMBER(OFFSET('Sanitation Data'!$G$6,0,10*ROW('Sanitation Data'!G173))),'Data Summary'!DA179="Yes"),OFFSET('Sanitation Data'!$G$6,0,10*ROW('Sanitation Data'!G173)),NA())</f>
        <v>#N/A</v>
      </c>
      <c r="AM179" s="526" t="e">
        <f ca="1">+IF(AND(ISNUMBER(OFFSET('Sanitation Data'!$G$10,0,10*ROW('Sanitation Data'!G173))),'Data Summary'!DB179="Yes"),OFFSET('Sanitation Data'!$G$10,0,10*ROW('Sanitation Data'!G173)),NA())</f>
        <v>#N/A</v>
      </c>
      <c r="AN179" s="526" t="e">
        <f ca="1">+IF(AND(ISNUMBER(OFFSET('Sanitation Data'!$G$11,0,10*ROW('Sanitation Data'!G173))),'Data Summary'!DC179="Yes"),OFFSET('Sanitation Data'!$G$11,0,10*ROW('Sanitation Data'!G173)),NA())</f>
        <v>#N/A</v>
      </c>
      <c r="AO179" s="526" t="e">
        <f ca="1">+IF(AND(ISNUMBER(OFFSET('Sanitation Data'!$G$12,0,10*ROW('Sanitation Data'!G173))),'Data Summary'!DD179="Yes"),OFFSET('Sanitation Data'!$G$12,0,10*ROW('Sanitation Data'!G173)),NA())</f>
        <v>#N/A</v>
      </c>
      <c r="AP179" s="526" t="e">
        <f ca="1">+IF(AND(ISNUMBER(OFFSET('Sanitation Data'!$H$4,0,10*ROW('Sanitation Data'!H173))),'Data Summary'!DE179="Yes"),100-OFFSET('Sanitation Data'!$H$4,0,10*ROW('Sanitation Data'!H173)),NA())</f>
        <v>#N/A</v>
      </c>
      <c r="AQ179" s="526" t="e">
        <f ca="1">+IF(AND(ISNUMBER(OFFSET('Sanitation Data'!$H$6,0,10*ROW('Sanitation Data'!H173))),'Data Summary'!DF179="Yes"),OFFSET('Sanitation Data'!$H$6,0,10*ROW('Sanitation Data'!H173)),NA())</f>
        <v>#N/A</v>
      </c>
      <c r="AR179" s="526" t="e">
        <f ca="1">+IF(AND(ISNUMBER(OFFSET('Sanitation Data'!$H$10,0,10*ROW('Sanitation Data'!H173))),'Data Summary'!DG179="Yes"),OFFSET('Sanitation Data'!$H$10,0,10*ROW('Sanitation Data'!H173)),NA())</f>
        <v>#N/A</v>
      </c>
      <c r="AS179" s="526" t="e">
        <f ca="1">+IF(AND(ISNUMBER(OFFSET('Sanitation Data'!$H$11,0,10*ROW('Sanitation Data'!H173))),'Data Summary'!DH179="Yes"),OFFSET('Sanitation Data'!$H$11,0,10*ROW('Sanitation Data'!H173)),NA())</f>
        <v>#N/A</v>
      </c>
      <c r="AT179" s="526" t="e">
        <f ca="1">+IF(AND(ISNUMBER(OFFSET('Sanitation Data'!$H$12,0,10*ROW('Sanitation Data'!H173))),'Data Summary'!DI179="Yes"),OFFSET('Sanitation Data'!$H$12,0,10*ROW('Sanitation Data'!H173)),NA())</f>
        <v>#N/A</v>
      </c>
      <c r="AU179" s="526" t="e">
        <f ca="1">+IF(AND(ISNUMBER(OFFSET('Sanitation Data'!$I$4,0,10*ROW('Sanitation Data'!I173))),'Data Summary'!DJ179="Yes"),100-OFFSET('Sanitation Data'!$I$4,0,10*ROW('Sanitation Data'!I173)),NA())</f>
        <v>#N/A</v>
      </c>
      <c r="AV179" s="526" t="e">
        <f ca="1">+IF(AND(ISNUMBER(OFFSET('Sanitation Data'!$I$6,0,10*ROW('Sanitation Data'!I173))),'Data Summary'!DK179="Yes"),OFFSET('Sanitation Data'!$I$6,0,10*ROW('Sanitation Data'!I173)),NA())</f>
        <v>#N/A</v>
      </c>
      <c r="AW179" s="526" t="e">
        <f ca="1">+IF(AND(ISNUMBER(OFFSET('Sanitation Data'!$I$10,0,10*ROW('Sanitation Data'!I173))),'Data Summary'!DL179="Yes"),OFFSET('Sanitation Data'!$I$10,0,10*ROW('Sanitation Data'!I173)),NA())</f>
        <v>#N/A</v>
      </c>
      <c r="AX179" s="526" t="e">
        <f ca="1">+IF(AND(ISNUMBER(OFFSET('Sanitation Data'!$I$11,0,10*ROW('Sanitation Data'!I173))),'Data Summary'!DM179="Yes"),OFFSET('Sanitation Data'!$I$11,0,10*ROW('Sanitation Data'!I173)),NA())</f>
        <v>#N/A</v>
      </c>
      <c r="AY179" s="526" t="e">
        <f ca="1">+IF(AND(ISNUMBER(OFFSET('Sanitation Data'!$I$12,0,10*ROW('Sanitation Data'!I173))),'Data Summary'!DN179="Yes"),OFFSET('Sanitation Data'!$I$12,0,10*ROW('Sanitation Data'!I173)),NA())</f>
        <v>#N/A</v>
      </c>
      <c r="AZ179" s="527" t="e">
        <f ca="1">+IF(AND(ISNUMBER(OFFSET('Hygiene Data'!$D$5,0,10*ROW('Hygiene Data'!D173))),'Data Summary'!DO179="Yes"),OFFSET('Hygiene Data'!$D$5,0,10*ROW('Hygiene Data'!D173)),NA())</f>
        <v>#N/A</v>
      </c>
      <c r="BA179" s="527" t="e">
        <f ca="1">+IF(AND(ISNUMBER(OFFSET('Hygiene Data'!$D$7,0,10*ROW('Hygiene Data'!D173))),'Data Summary'!DP179="Yes"),OFFSET('Hygiene Data'!$D$7,0,10*ROW('Hygiene Data'!D173)),NA())</f>
        <v>#N/A</v>
      </c>
      <c r="BB179" s="527" t="e">
        <f ca="1">+IF(AND(ISNUMBER(OFFSET('Hygiene Data'!$D$9,0,10*ROW('Hygiene Data'!D173))),'Data Summary'!DQ179="Yes"),OFFSET('Hygiene Data'!$D$9,0,10*ROW('Hygiene Data'!D173)),NA())</f>
        <v>#N/A</v>
      </c>
      <c r="BC179" s="527" t="e">
        <f ca="1">+IF(AND(ISNUMBER(OFFSET('Hygiene Data'!$E$5,0,10*ROW('Hygiene Data'!E173))),'Data Summary'!DR179="Yes"),OFFSET('Hygiene Data'!$E$5,0,10*ROW('Hygiene Data'!E173)),NA())</f>
        <v>#N/A</v>
      </c>
      <c r="BD179" s="527" t="e">
        <f ca="1">+IF(AND(ISNUMBER(OFFSET('Hygiene Data'!$E$7,0,10*ROW('Hygiene Data'!E173))),'Data Summary'!DS179="Yes"),OFFSET('Hygiene Data'!$E$7,0,10*ROW('Hygiene Data'!E173)),NA())</f>
        <v>#N/A</v>
      </c>
      <c r="BE179" s="527" t="e">
        <f ca="1">+IF(AND(ISNUMBER(OFFSET('Hygiene Data'!$E$9,0,10*ROW('Hygiene Data'!E173))),'Data Summary'!DT179="Yes"),OFFSET('Hygiene Data'!$E$9,0,10*ROW('Hygiene Data'!E173)),NA())</f>
        <v>#N/A</v>
      </c>
      <c r="BF179" s="527" t="e">
        <f ca="1">+IF(AND(ISNUMBER(OFFSET('Hygiene Data'!$F$5,0,10*ROW('Hygiene Data'!F173))),'Data Summary'!DU179="Yes"),OFFSET('Hygiene Data'!$F$5,0,10*ROW('Hygiene Data'!F173)),NA())</f>
        <v>#N/A</v>
      </c>
      <c r="BG179" s="527" t="e">
        <f ca="1">+IF(AND(ISNUMBER(OFFSET('Hygiene Data'!$F$7,0,10*ROW('Hygiene Data'!F173))),'Data Summary'!DV179="Yes"),OFFSET('Hygiene Data'!$F$7,0,10*ROW('Hygiene Data'!F173)),NA())</f>
        <v>#N/A</v>
      </c>
      <c r="BH179" s="527" t="e">
        <f ca="1">+IF(AND(ISNUMBER(OFFSET('Hygiene Data'!$F$9,0,10*ROW('Hygiene Data'!F173))),'Data Summary'!DW179="Yes"),OFFSET('Hygiene Data'!$F$9,0,10*ROW('Hygiene Data'!F173)),NA())</f>
        <v>#N/A</v>
      </c>
      <c r="BI179" s="527" t="e">
        <f ca="1">+IF(AND(ISNUMBER(OFFSET('Hygiene Data'!$G$5,0,10*ROW('Hygiene Data'!G173))),'Data Summary'!DX179="Yes"),OFFSET('Hygiene Data'!$G$5,0,10*ROW('Hygiene Data'!G173)),NA())</f>
        <v>#N/A</v>
      </c>
      <c r="BJ179" s="527" t="e">
        <f ca="1">+IF(AND(ISNUMBER(OFFSET('Hygiene Data'!$G$7,0,10*ROW('Hygiene Data'!G173))),'Data Summary'!DY179="Yes"),OFFSET('Hygiene Data'!$G$7,0,10*ROW('Hygiene Data'!G173)),NA())</f>
        <v>#N/A</v>
      </c>
      <c r="BK179" s="527" t="e">
        <f ca="1">+IF(AND(ISNUMBER(OFFSET('Hygiene Data'!$G$9,0,10*ROW('Hygiene Data'!G173))),'Data Summary'!DZ179="Yes"),OFFSET('Hygiene Data'!$G$9,0,10*ROW('Hygiene Data'!G173)),NA())</f>
        <v>#N/A</v>
      </c>
      <c r="BL179" s="527" t="e">
        <f ca="1">+IF(AND(ISNUMBER(OFFSET('Hygiene Data'!$H$5,0,10*ROW('Hygiene Data'!H173))),'Data Summary'!EA179="Yes"),OFFSET('Hygiene Data'!$H$5,0,10*ROW('Hygiene Data'!H173)),NA())</f>
        <v>#N/A</v>
      </c>
      <c r="BM179" s="527" t="e">
        <f ca="1">+IF(AND(ISNUMBER(OFFSET('Hygiene Data'!$H$7,0,10*ROW('Hygiene Data'!H173))),'Data Summary'!EB179="Yes"),OFFSET('Hygiene Data'!$H$7,0,10*ROW('Hygiene Data'!H173)),NA())</f>
        <v>#N/A</v>
      </c>
      <c r="BN179" s="527" t="e">
        <f ca="1">+IF(AND(ISNUMBER(OFFSET('Hygiene Data'!$H$9,0,10*ROW('Hygiene Data'!H173))),'Data Summary'!EC179="Yes"),OFFSET('Hygiene Data'!$H$9,0,10*ROW('Hygiene Data'!H173)),NA())</f>
        <v>#N/A</v>
      </c>
      <c r="BO179" s="527" t="e">
        <f ca="1">+IF(AND(ISNUMBER(OFFSET('Hygiene Data'!$I$5,0,10*ROW('Hygiene Data'!I173))),'Data Summary'!ED179="Yes"),OFFSET('Hygiene Data'!$I$5,0,10*ROW('Hygiene Data'!I173)),NA())</f>
        <v>#N/A</v>
      </c>
      <c r="BP179" s="527" t="e">
        <f ca="1">+IF(AND(ISNUMBER(OFFSET('Hygiene Data'!$I$7,0,10*ROW('Hygiene Data'!I173))),'Data Summary'!EE179="Yes"),OFFSET('Hygiene Data'!$I$7,0,10*ROW('Hygiene Data'!I173)),NA())</f>
        <v>#N/A</v>
      </c>
      <c r="BQ179" s="527" t="e">
        <f ca="1">+IF(AND(ISNUMBER(OFFSET('Hygiene Data'!$I$9,0,10*ROW('Hygiene Data'!I173))),'Data Summary'!EF179="Yes"),OFFSET('Hygiene Data'!$I$9,0,10*ROW('Hygiene Data'!I173)),NA())</f>
        <v>#N/A</v>
      </c>
    </row>
    <row r="180" spans="1:69" x14ac:dyDescent="0.25">
      <c r="A180" s="523" t="e">
        <f ca="1">+RIGHT('Data Summary'!A180,LEN('Data Summary'!A180)-9)</f>
        <v>#VALUE!</v>
      </c>
      <c r="B180" s="497" t="str">
        <f ca="1">+IF(ISTEXT('Data Summary'!B180),'Data Summary'!B180,"")</f>
        <v/>
      </c>
      <c r="C180" s="524" t="e">
        <f ca="1">+VALUE('Data Summary'!C180)</f>
        <v>#VALUE!</v>
      </c>
      <c r="D180" s="525" t="e">
        <f ca="1">+IF(AND(ISNUMBER(OFFSET('Water Data'!$D$4,0,10*ROW('Water Data'!D174))),'Data Summary'!BS180="Yes"),100-OFFSET('Water Data'!$D$4,0,10*ROW('Water Data'!D174)),NA())</f>
        <v>#N/A</v>
      </c>
      <c r="E180" s="525" t="e">
        <f ca="1">+IF(AND(ISNUMBER(OFFSET('Water Data'!$D$6,0,10*ROW('Water Data'!D174))),'Data Summary'!BT180="Yes"),OFFSET('Water Data'!$D$6,0,10*ROW('Water Data'!D174)),NA())</f>
        <v>#N/A</v>
      </c>
      <c r="F180" s="525" t="e">
        <f ca="1">+IF(AND(ISNUMBER(OFFSET('Water Data'!$D$9,0,10*ROW('Water Data'!D174))),'Data Summary'!BU180="Yes"),OFFSET('Water Data'!$D$9,0,10*ROW('Water Data'!D174)),NA())</f>
        <v>#N/A</v>
      </c>
      <c r="G180" s="525" t="e">
        <f ca="1">+IF(AND(ISNUMBER(OFFSET('Water Data'!$E$4,0,10*ROW('Water Data'!E174))),'Data Summary'!BV180="Yes"),100-OFFSET('Water Data'!$E$4,0,10*ROW('Water Data'!E174)),NA())</f>
        <v>#N/A</v>
      </c>
      <c r="H180" s="525" t="e">
        <f ca="1">+IF(AND(ISNUMBER(OFFSET('Water Data'!$E$6,0,10*ROW('Water Data'!E174))),'Data Summary'!BW180="Yes"),OFFSET('Water Data'!$E$6,0,10*ROW('Water Data'!E174)),NA())</f>
        <v>#N/A</v>
      </c>
      <c r="I180" s="525" t="e">
        <f ca="1">+IF(AND(ISNUMBER(OFFSET('Water Data'!$E$9,0,10*ROW('Water Data'!E174))),'Data Summary'!BX180="Yes"),OFFSET('Water Data'!$E$9,0,10*ROW('Water Data'!E174)),NA())</f>
        <v>#N/A</v>
      </c>
      <c r="J180" s="525" t="e">
        <f ca="1">+IF(AND(ISNUMBER(OFFSET('Water Data'!$F$4,0,10*ROW('Water Data'!F174))),'Data Summary'!BY180="Yes"),100-OFFSET('Water Data'!$F$4,0,10*ROW('Water Data'!F174)),NA())</f>
        <v>#N/A</v>
      </c>
      <c r="K180" s="525" t="e">
        <f ca="1">+IF(AND(ISNUMBER(OFFSET('Water Data'!$F$6,0,10*ROW('Water Data'!F174))),'Data Summary'!BZ180="Yes"),OFFSET('Water Data'!$F$6,0,10*ROW('Water Data'!F174)),NA())</f>
        <v>#N/A</v>
      </c>
      <c r="L180" s="525" t="e">
        <f ca="1">+IF(AND(ISNUMBER(OFFSET('Water Data'!$F$9,0,10*ROW('Water Data'!F174))),'Data Summary'!CA180="Yes"),OFFSET('Water Data'!$F$9,0,10*ROW('Water Data'!F174)),NA())</f>
        <v>#N/A</v>
      </c>
      <c r="M180" s="525" t="e">
        <f ca="1">+IF(AND(ISNUMBER(OFFSET('Water Data'!$G$4,0,10*ROW('Water Data'!G174))),'Data Summary'!CB180="Yes"),100-OFFSET('Water Data'!$G$4,0,10*ROW('Water Data'!G174)),NA())</f>
        <v>#N/A</v>
      </c>
      <c r="N180" s="525" t="e">
        <f ca="1">+IF(AND(ISNUMBER(OFFSET('Water Data'!$G$6,0,10*ROW('Water Data'!G174))),'Data Summary'!CC180="Yes"),OFFSET('Water Data'!$G$6,0,10*ROW('Water Data'!G174)),NA())</f>
        <v>#N/A</v>
      </c>
      <c r="O180" s="525" t="e">
        <f ca="1">+IF(AND(ISNUMBER(OFFSET('Water Data'!$G$9,0,10*ROW('Water Data'!G174))),'Data Summary'!CD180="Yes"),OFFSET('Water Data'!$G$9,0,10*ROW('Water Data'!G174)),NA())</f>
        <v>#N/A</v>
      </c>
      <c r="P180" s="525" t="e">
        <f ca="1">+IF(AND(ISNUMBER(OFFSET('Water Data'!$H$4,0,10*ROW('Water Data'!H174))),'Data Summary'!CE180="Yes"),100-OFFSET('Water Data'!$H$4,0,10*ROW('Water Data'!H174)),NA())</f>
        <v>#N/A</v>
      </c>
      <c r="Q180" s="525" t="e">
        <f ca="1">+IF(AND(ISNUMBER(OFFSET('Water Data'!$H$6,0,10*ROW('Water Data'!H174))),'Data Summary'!CF180="Yes"),OFFSET('Water Data'!$H$6,0,10*ROW('Water Data'!H174)),NA())</f>
        <v>#N/A</v>
      </c>
      <c r="R180" s="525" t="e">
        <f ca="1">+IF(AND(ISNUMBER(OFFSET('Water Data'!$H$9,0,10*ROW('Water Data'!H174))),'Data Summary'!CG180="Yes"),OFFSET('Water Data'!$H$9,0,10*ROW('Water Data'!H174)),NA())</f>
        <v>#N/A</v>
      </c>
      <c r="S180" s="525" t="e">
        <f ca="1">+IF(AND(ISNUMBER(OFFSET('Water Data'!$I$4,0,10*ROW('Water Data'!I174))),'Data Summary'!CH180="Yes"),100-OFFSET('Water Data'!$I$4,0,10*ROW('Water Data'!I174)),NA())</f>
        <v>#N/A</v>
      </c>
      <c r="T180" s="525" t="e">
        <f ca="1">+IF(AND(ISNUMBER(OFFSET('Water Data'!$I$6,0,10*ROW('Water Data'!I174))),'Data Summary'!CI180="Yes"),OFFSET('Water Data'!$I$6,0,10*ROW('Water Data'!I174)),NA())</f>
        <v>#N/A</v>
      </c>
      <c r="U180" s="525" t="e">
        <f ca="1">+IF(AND(ISNUMBER(OFFSET('Water Data'!$I$9,0,10*ROW('Water Data'!I174))),'Data Summary'!CJ180="Yes"),OFFSET('Water Data'!$I$9,0,10*ROW('Water Data'!I174)),NA())</f>
        <v>#N/A</v>
      </c>
      <c r="V180" s="526" t="e">
        <f ca="1">+IF(AND(ISNUMBER(OFFSET('Sanitation Data'!$D$4,0,10*ROW('Sanitation Data'!D174))),'Data Summary'!CK180="Yes"),100-OFFSET('Sanitation Data'!$D$4,0,10*ROW('Sanitation Data'!D174)),NA())</f>
        <v>#N/A</v>
      </c>
      <c r="W180" s="526" t="e">
        <f ca="1">+IF(AND(ISNUMBER(OFFSET('Sanitation Data'!$D$6,0,10*ROW('Sanitation Data'!D174))),'Data Summary'!CL180="Yes"),OFFSET('Sanitation Data'!$D$6,0,10*ROW('Sanitation Data'!D174)),NA())</f>
        <v>#N/A</v>
      </c>
      <c r="X180" s="526" t="e">
        <f ca="1">+IF(AND(ISNUMBER(OFFSET('Sanitation Data'!$D$10,0,10*ROW('Sanitation Data'!D174))),'Data Summary'!CM180="Yes"),OFFSET('Sanitation Data'!$D$10,0,10*ROW('Sanitation Data'!D174)),NA())</f>
        <v>#N/A</v>
      </c>
      <c r="Y180" s="526" t="e">
        <f ca="1">+IF(AND(ISNUMBER(OFFSET('Sanitation Data'!$D$11,0,10*ROW('Sanitation Data'!D174))),'Data Summary'!CN180="Yes"),OFFSET('Sanitation Data'!$D$11,0,10*ROW('Sanitation Data'!D174)),NA())</f>
        <v>#N/A</v>
      </c>
      <c r="Z180" s="526" t="e">
        <f ca="1">+IF(AND(ISNUMBER(OFFSET('Sanitation Data'!$D$12,0,10*ROW('Sanitation Data'!D174))),'Data Summary'!CO180="Yes"),OFFSET('Sanitation Data'!$D$12,0,10*ROW('Sanitation Data'!D174)),NA())</f>
        <v>#N/A</v>
      </c>
      <c r="AA180" s="526" t="e">
        <f ca="1">+IF(AND(ISNUMBER(OFFSET('Sanitation Data'!$E$4,0,10*ROW('Sanitation Data'!E174))),'Data Summary'!CP180="Yes"),100-OFFSET('Sanitation Data'!$E$4,0,10*ROW('Sanitation Data'!E174)),NA())</f>
        <v>#N/A</v>
      </c>
      <c r="AB180" s="526" t="e">
        <f ca="1">+IF(AND(ISNUMBER(OFFSET('Sanitation Data'!$E$6,0,10*ROW('Sanitation Data'!E174))),'Data Summary'!CQ180="Yes"),OFFSET('Sanitation Data'!$E$6,0,10*ROW('Sanitation Data'!E174)),NA())</f>
        <v>#N/A</v>
      </c>
      <c r="AC180" s="526" t="e">
        <f ca="1">+IF(AND(ISNUMBER(OFFSET('Sanitation Data'!$E$10,0,10*ROW('Sanitation Data'!E174))),'Data Summary'!CR180="Yes"),OFFSET('Sanitation Data'!$E$10,0,10*ROW('Sanitation Data'!E174)),NA())</f>
        <v>#N/A</v>
      </c>
      <c r="AD180" s="526" t="e">
        <f ca="1">+IF(AND(ISNUMBER(OFFSET('Sanitation Data'!$E$11,0,10*ROW('Sanitation Data'!E174))),'Data Summary'!CS180="Yes"),OFFSET('Sanitation Data'!$E$11,0,10*ROW('Sanitation Data'!E174)),NA())</f>
        <v>#N/A</v>
      </c>
      <c r="AE180" s="526" t="e">
        <f ca="1">+IF(AND(ISNUMBER(OFFSET('Sanitation Data'!$E$12,0,10*ROW('Sanitation Data'!E174))),'Data Summary'!CT180="Yes"),OFFSET('Sanitation Data'!$E$12,0,10*ROW('Sanitation Data'!E174)),NA())</f>
        <v>#N/A</v>
      </c>
      <c r="AF180" s="526" t="e">
        <f ca="1">+IF(AND(ISNUMBER(OFFSET('Sanitation Data'!$F$4,0,10*ROW('Sanitation Data'!F174))),'Data Summary'!CU180="Yes"),100-OFFSET('Sanitation Data'!$F$4,0,10*ROW('Sanitation Data'!F174)),NA())</f>
        <v>#N/A</v>
      </c>
      <c r="AG180" s="526" t="e">
        <f ca="1">+IF(AND(ISNUMBER(OFFSET('Sanitation Data'!$F$6,0,10*ROW('Sanitation Data'!F174))),'Data Summary'!CV180="Yes"),OFFSET('Sanitation Data'!$F$6,0,10*ROW('Sanitation Data'!F174)),NA())</f>
        <v>#N/A</v>
      </c>
      <c r="AH180" s="526" t="e">
        <f ca="1">+IF(AND(ISNUMBER(OFFSET('Sanitation Data'!$F$10,0,10*ROW('Sanitation Data'!F174))),'Data Summary'!CW180="Yes"),OFFSET('Sanitation Data'!$F$10,0,10*ROW('Sanitation Data'!F174)),NA())</f>
        <v>#N/A</v>
      </c>
      <c r="AI180" s="526" t="e">
        <f ca="1">+IF(AND(ISNUMBER(OFFSET('Sanitation Data'!$F$11,0,10*ROW('Sanitation Data'!F174))),'Data Summary'!CX180="Yes"),OFFSET('Sanitation Data'!$F$11,0,10*ROW('Sanitation Data'!F174)),NA())</f>
        <v>#N/A</v>
      </c>
      <c r="AJ180" s="526" t="e">
        <f ca="1">+IF(AND(ISNUMBER(OFFSET('Sanitation Data'!$F$12,0,10*ROW('Sanitation Data'!F174))),'Data Summary'!CY180="Yes"),OFFSET('Sanitation Data'!$F$12,0,10*ROW('Sanitation Data'!F174)),NA())</f>
        <v>#N/A</v>
      </c>
      <c r="AK180" s="526" t="e">
        <f ca="1">+IF(AND(ISNUMBER(OFFSET('Sanitation Data'!$G$4,0,10*ROW('Sanitation Data'!G174))),'Data Summary'!CZ180="Yes"),100-OFFSET('Sanitation Data'!$G$4,0,10*ROW('Sanitation Data'!G174)),NA())</f>
        <v>#N/A</v>
      </c>
      <c r="AL180" s="526" t="e">
        <f ca="1">+IF(AND(ISNUMBER(OFFSET('Sanitation Data'!$G$6,0,10*ROW('Sanitation Data'!G174))),'Data Summary'!DA180="Yes"),OFFSET('Sanitation Data'!$G$6,0,10*ROW('Sanitation Data'!G174)),NA())</f>
        <v>#N/A</v>
      </c>
      <c r="AM180" s="526" t="e">
        <f ca="1">+IF(AND(ISNUMBER(OFFSET('Sanitation Data'!$G$10,0,10*ROW('Sanitation Data'!G174))),'Data Summary'!DB180="Yes"),OFFSET('Sanitation Data'!$G$10,0,10*ROW('Sanitation Data'!G174)),NA())</f>
        <v>#N/A</v>
      </c>
      <c r="AN180" s="526" t="e">
        <f ca="1">+IF(AND(ISNUMBER(OFFSET('Sanitation Data'!$G$11,0,10*ROW('Sanitation Data'!G174))),'Data Summary'!DC180="Yes"),OFFSET('Sanitation Data'!$G$11,0,10*ROW('Sanitation Data'!G174)),NA())</f>
        <v>#N/A</v>
      </c>
      <c r="AO180" s="526" t="e">
        <f ca="1">+IF(AND(ISNUMBER(OFFSET('Sanitation Data'!$G$12,0,10*ROW('Sanitation Data'!G174))),'Data Summary'!DD180="Yes"),OFFSET('Sanitation Data'!$G$12,0,10*ROW('Sanitation Data'!G174)),NA())</f>
        <v>#N/A</v>
      </c>
      <c r="AP180" s="526" t="e">
        <f ca="1">+IF(AND(ISNUMBER(OFFSET('Sanitation Data'!$H$4,0,10*ROW('Sanitation Data'!H174))),'Data Summary'!DE180="Yes"),100-OFFSET('Sanitation Data'!$H$4,0,10*ROW('Sanitation Data'!H174)),NA())</f>
        <v>#N/A</v>
      </c>
      <c r="AQ180" s="526" t="e">
        <f ca="1">+IF(AND(ISNUMBER(OFFSET('Sanitation Data'!$H$6,0,10*ROW('Sanitation Data'!H174))),'Data Summary'!DF180="Yes"),OFFSET('Sanitation Data'!$H$6,0,10*ROW('Sanitation Data'!H174)),NA())</f>
        <v>#N/A</v>
      </c>
      <c r="AR180" s="526" t="e">
        <f ca="1">+IF(AND(ISNUMBER(OFFSET('Sanitation Data'!$H$10,0,10*ROW('Sanitation Data'!H174))),'Data Summary'!DG180="Yes"),OFFSET('Sanitation Data'!$H$10,0,10*ROW('Sanitation Data'!H174)),NA())</f>
        <v>#N/A</v>
      </c>
      <c r="AS180" s="526" t="e">
        <f ca="1">+IF(AND(ISNUMBER(OFFSET('Sanitation Data'!$H$11,0,10*ROW('Sanitation Data'!H174))),'Data Summary'!DH180="Yes"),OFFSET('Sanitation Data'!$H$11,0,10*ROW('Sanitation Data'!H174)),NA())</f>
        <v>#N/A</v>
      </c>
      <c r="AT180" s="526" t="e">
        <f ca="1">+IF(AND(ISNUMBER(OFFSET('Sanitation Data'!$H$12,0,10*ROW('Sanitation Data'!H174))),'Data Summary'!DI180="Yes"),OFFSET('Sanitation Data'!$H$12,0,10*ROW('Sanitation Data'!H174)),NA())</f>
        <v>#N/A</v>
      </c>
      <c r="AU180" s="526" t="e">
        <f ca="1">+IF(AND(ISNUMBER(OFFSET('Sanitation Data'!$I$4,0,10*ROW('Sanitation Data'!I174))),'Data Summary'!DJ180="Yes"),100-OFFSET('Sanitation Data'!$I$4,0,10*ROW('Sanitation Data'!I174)),NA())</f>
        <v>#N/A</v>
      </c>
      <c r="AV180" s="526" t="e">
        <f ca="1">+IF(AND(ISNUMBER(OFFSET('Sanitation Data'!$I$6,0,10*ROW('Sanitation Data'!I174))),'Data Summary'!DK180="Yes"),OFFSET('Sanitation Data'!$I$6,0,10*ROW('Sanitation Data'!I174)),NA())</f>
        <v>#N/A</v>
      </c>
      <c r="AW180" s="526" t="e">
        <f ca="1">+IF(AND(ISNUMBER(OFFSET('Sanitation Data'!$I$10,0,10*ROW('Sanitation Data'!I174))),'Data Summary'!DL180="Yes"),OFFSET('Sanitation Data'!$I$10,0,10*ROW('Sanitation Data'!I174)),NA())</f>
        <v>#N/A</v>
      </c>
      <c r="AX180" s="526" t="e">
        <f ca="1">+IF(AND(ISNUMBER(OFFSET('Sanitation Data'!$I$11,0,10*ROW('Sanitation Data'!I174))),'Data Summary'!DM180="Yes"),OFFSET('Sanitation Data'!$I$11,0,10*ROW('Sanitation Data'!I174)),NA())</f>
        <v>#N/A</v>
      </c>
      <c r="AY180" s="526" t="e">
        <f ca="1">+IF(AND(ISNUMBER(OFFSET('Sanitation Data'!$I$12,0,10*ROW('Sanitation Data'!I174))),'Data Summary'!DN180="Yes"),OFFSET('Sanitation Data'!$I$12,0,10*ROW('Sanitation Data'!I174)),NA())</f>
        <v>#N/A</v>
      </c>
      <c r="AZ180" s="527" t="e">
        <f ca="1">+IF(AND(ISNUMBER(OFFSET('Hygiene Data'!$D$5,0,10*ROW('Hygiene Data'!D174))),'Data Summary'!DO180="Yes"),OFFSET('Hygiene Data'!$D$5,0,10*ROW('Hygiene Data'!D174)),NA())</f>
        <v>#N/A</v>
      </c>
      <c r="BA180" s="527" t="e">
        <f ca="1">+IF(AND(ISNUMBER(OFFSET('Hygiene Data'!$D$7,0,10*ROW('Hygiene Data'!D174))),'Data Summary'!DP180="Yes"),OFFSET('Hygiene Data'!$D$7,0,10*ROW('Hygiene Data'!D174)),NA())</f>
        <v>#N/A</v>
      </c>
      <c r="BB180" s="527" t="e">
        <f ca="1">+IF(AND(ISNUMBER(OFFSET('Hygiene Data'!$D$9,0,10*ROW('Hygiene Data'!D174))),'Data Summary'!DQ180="Yes"),OFFSET('Hygiene Data'!$D$9,0,10*ROW('Hygiene Data'!D174)),NA())</f>
        <v>#N/A</v>
      </c>
      <c r="BC180" s="527" t="e">
        <f ca="1">+IF(AND(ISNUMBER(OFFSET('Hygiene Data'!$E$5,0,10*ROW('Hygiene Data'!E174))),'Data Summary'!DR180="Yes"),OFFSET('Hygiene Data'!$E$5,0,10*ROW('Hygiene Data'!E174)),NA())</f>
        <v>#N/A</v>
      </c>
      <c r="BD180" s="527" t="e">
        <f ca="1">+IF(AND(ISNUMBER(OFFSET('Hygiene Data'!$E$7,0,10*ROW('Hygiene Data'!E174))),'Data Summary'!DS180="Yes"),OFFSET('Hygiene Data'!$E$7,0,10*ROW('Hygiene Data'!E174)),NA())</f>
        <v>#N/A</v>
      </c>
      <c r="BE180" s="527" t="e">
        <f ca="1">+IF(AND(ISNUMBER(OFFSET('Hygiene Data'!$E$9,0,10*ROW('Hygiene Data'!E174))),'Data Summary'!DT180="Yes"),OFFSET('Hygiene Data'!$E$9,0,10*ROW('Hygiene Data'!E174)),NA())</f>
        <v>#N/A</v>
      </c>
      <c r="BF180" s="527" t="e">
        <f ca="1">+IF(AND(ISNUMBER(OFFSET('Hygiene Data'!$F$5,0,10*ROW('Hygiene Data'!F174))),'Data Summary'!DU180="Yes"),OFFSET('Hygiene Data'!$F$5,0,10*ROW('Hygiene Data'!F174)),NA())</f>
        <v>#N/A</v>
      </c>
      <c r="BG180" s="527" t="e">
        <f ca="1">+IF(AND(ISNUMBER(OFFSET('Hygiene Data'!$F$7,0,10*ROW('Hygiene Data'!F174))),'Data Summary'!DV180="Yes"),OFFSET('Hygiene Data'!$F$7,0,10*ROW('Hygiene Data'!F174)),NA())</f>
        <v>#N/A</v>
      </c>
      <c r="BH180" s="527" t="e">
        <f ca="1">+IF(AND(ISNUMBER(OFFSET('Hygiene Data'!$F$9,0,10*ROW('Hygiene Data'!F174))),'Data Summary'!DW180="Yes"),OFFSET('Hygiene Data'!$F$9,0,10*ROW('Hygiene Data'!F174)),NA())</f>
        <v>#N/A</v>
      </c>
      <c r="BI180" s="527" t="e">
        <f ca="1">+IF(AND(ISNUMBER(OFFSET('Hygiene Data'!$G$5,0,10*ROW('Hygiene Data'!G174))),'Data Summary'!DX180="Yes"),OFFSET('Hygiene Data'!$G$5,0,10*ROW('Hygiene Data'!G174)),NA())</f>
        <v>#N/A</v>
      </c>
      <c r="BJ180" s="527" t="e">
        <f ca="1">+IF(AND(ISNUMBER(OFFSET('Hygiene Data'!$G$7,0,10*ROW('Hygiene Data'!G174))),'Data Summary'!DY180="Yes"),OFFSET('Hygiene Data'!$G$7,0,10*ROW('Hygiene Data'!G174)),NA())</f>
        <v>#N/A</v>
      </c>
      <c r="BK180" s="527" t="e">
        <f ca="1">+IF(AND(ISNUMBER(OFFSET('Hygiene Data'!$G$9,0,10*ROW('Hygiene Data'!G174))),'Data Summary'!DZ180="Yes"),OFFSET('Hygiene Data'!$G$9,0,10*ROW('Hygiene Data'!G174)),NA())</f>
        <v>#N/A</v>
      </c>
      <c r="BL180" s="527" t="e">
        <f ca="1">+IF(AND(ISNUMBER(OFFSET('Hygiene Data'!$H$5,0,10*ROW('Hygiene Data'!H174))),'Data Summary'!EA180="Yes"),OFFSET('Hygiene Data'!$H$5,0,10*ROW('Hygiene Data'!H174)),NA())</f>
        <v>#N/A</v>
      </c>
      <c r="BM180" s="527" t="e">
        <f ca="1">+IF(AND(ISNUMBER(OFFSET('Hygiene Data'!$H$7,0,10*ROW('Hygiene Data'!H174))),'Data Summary'!EB180="Yes"),OFFSET('Hygiene Data'!$H$7,0,10*ROW('Hygiene Data'!H174)),NA())</f>
        <v>#N/A</v>
      </c>
      <c r="BN180" s="527" t="e">
        <f ca="1">+IF(AND(ISNUMBER(OFFSET('Hygiene Data'!$H$9,0,10*ROW('Hygiene Data'!H174))),'Data Summary'!EC180="Yes"),OFFSET('Hygiene Data'!$H$9,0,10*ROW('Hygiene Data'!H174)),NA())</f>
        <v>#N/A</v>
      </c>
      <c r="BO180" s="527" t="e">
        <f ca="1">+IF(AND(ISNUMBER(OFFSET('Hygiene Data'!$I$5,0,10*ROW('Hygiene Data'!I174))),'Data Summary'!ED180="Yes"),OFFSET('Hygiene Data'!$I$5,0,10*ROW('Hygiene Data'!I174)),NA())</f>
        <v>#N/A</v>
      </c>
      <c r="BP180" s="527" t="e">
        <f ca="1">+IF(AND(ISNUMBER(OFFSET('Hygiene Data'!$I$7,0,10*ROW('Hygiene Data'!I174))),'Data Summary'!EE180="Yes"),OFFSET('Hygiene Data'!$I$7,0,10*ROW('Hygiene Data'!I174)),NA())</f>
        <v>#N/A</v>
      </c>
      <c r="BQ180" s="527" t="e">
        <f ca="1">+IF(AND(ISNUMBER(OFFSET('Hygiene Data'!$I$9,0,10*ROW('Hygiene Data'!I174))),'Data Summary'!EF180="Yes"),OFFSET('Hygiene Data'!$I$9,0,10*ROW('Hygiene Data'!I174)),NA())</f>
        <v>#N/A</v>
      </c>
    </row>
    <row r="181" spans="1:69" x14ac:dyDescent="0.25">
      <c r="A181" s="523" t="e">
        <f ca="1">+RIGHT('Data Summary'!A181,LEN('Data Summary'!A181)-9)</f>
        <v>#VALUE!</v>
      </c>
      <c r="B181" s="497" t="str">
        <f ca="1">+IF(ISTEXT('Data Summary'!B181),'Data Summary'!B181,"")</f>
        <v/>
      </c>
      <c r="C181" s="524" t="e">
        <f ca="1">+VALUE('Data Summary'!C181)</f>
        <v>#VALUE!</v>
      </c>
      <c r="D181" s="525" t="e">
        <f ca="1">+IF(AND(ISNUMBER(OFFSET('Water Data'!$D$4,0,10*ROW('Water Data'!D175))),'Data Summary'!BS181="Yes"),100-OFFSET('Water Data'!$D$4,0,10*ROW('Water Data'!D175)),NA())</f>
        <v>#N/A</v>
      </c>
      <c r="E181" s="525" t="e">
        <f ca="1">+IF(AND(ISNUMBER(OFFSET('Water Data'!$D$6,0,10*ROW('Water Data'!D175))),'Data Summary'!BT181="Yes"),OFFSET('Water Data'!$D$6,0,10*ROW('Water Data'!D175)),NA())</f>
        <v>#N/A</v>
      </c>
      <c r="F181" s="525" t="e">
        <f ca="1">+IF(AND(ISNUMBER(OFFSET('Water Data'!$D$9,0,10*ROW('Water Data'!D175))),'Data Summary'!BU181="Yes"),OFFSET('Water Data'!$D$9,0,10*ROW('Water Data'!D175)),NA())</f>
        <v>#N/A</v>
      </c>
      <c r="G181" s="525" t="e">
        <f ca="1">+IF(AND(ISNUMBER(OFFSET('Water Data'!$E$4,0,10*ROW('Water Data'!E175))),'Data Summary'!BV181="Yes"),100-OFFSET('Water Data'!$E$4,0,10*ROW('Water Data'!E175)),NA())</f>
        <v>#N/A</v>
      </c>
      <c r="H181" s="525" t="e">
        <f ca="1">+IF(AND(ISNUMBER(OFFSET('Water Data'!$E$6,0,10*ROW('Water Data'!E175))),'Data Summary'!BW181="Yes"),OFFSET('Water Data'!$E$6,0,10*ROW('Water Data'!E175)),NA())</f>
        <v>#N/A</v>
      </c>
      <c r="I181" s="525" t="e">
        <f ca="1">+IF(AND(ISNUMBER(OFFSET('Water Data'!$E$9,0,10*ROW('Water Data'!E175))),'Data Summary'!BX181="Yes"),OFFSET('Water Data'!$E$9,0,10*ROW('Water Data'!E175)),NA())</f>
        <v>#N/A</v>
      </c>
      <c r="J181" s="525" t="e">
        <f ca="1">+IF(AND(ISNUMBER(OFFSET('Water Data'!$F$4,0,10*ROW('Water Data'!F175))),'Data Summary'!BY181="Yes"),100-OFFSET('Water Data'!$F$4,0,10*ROW('Water Data'!F175)),NA())</f>
        <v>#N/A</v>
      </c>
      <c r="K181" s="525" t="e">
        <f ca="1">+IF(AND(ISNUMBER(OFFSET('Water Data'!$F$6,0,10*ROW('Water Data'!F175))),'Data Summary'!BZ181="Yes"),OFFSET('Water Data'!$F$6,0,10*ROW('Water Data'!F175)),NA())</f>
        <v>#N/A</v>
      </c>
      <c r="L181" s="525" t="e">
        <f ca="1">+IF(AND(ISNUMBER(OFFSET('Water Data'!$F$9,0,10*ROW('Water Data'!F175))),'Data Summary'!CA181="Yes"),OFFSET('Water Data'!$F$9,0,10*ROW('Water Data'!F175)),NA())</f>
        <v>#N/A</v>
      </c>
      <c r="M181" s="525" t="e">
        <f ca="1">+IF(AND(ISNUMBER(OFFSET('Water Data'!$G$4,0,10*ROW('Water Data'!G175))),'Data Summary'!CB181="Yes"),100-OFFSET('Water Data'!$G$4,0,10*ROW('Water Data'!G175)),NA())</f>
        <v>#N/A</v>
      </c>
      <c r="N181" s="525" t="e">
        <f ca="1">+IF(AND(ISNUMBER(OFFSET('Water Data'!$G$6,0,10*ROW('Water Data'!G175))),'Data Summary'!CC181="Yes"),OFFSET('Water Data'!$G$6,0,10*ROW('Water Data'!G175)),NA())</f>
        <v>#N/A</v>
      </c>
      <c r="O181" s="525" t="e">
        <f ca="1">+IF(AND(ISNUMBER(OFFSET('Water Data'!$G$9,0,10*ROW('Water Data'!G175))),'Data Summary'!CD181="Yes"),OFFSET('Water Data'!$G$9,0,10*ROW('Water Data'!G175)),NA())</f>
        <v>#N/A</v>
      </c>
      <c r="P181" s="525" t="e">
        <f ca="1">+IF(AND(ISNUMBER(OFFSET('Water Data'!$H$4,0,10*ROW('Water Data'!H175))),'Data Summary'!CE181="Yes"),100-OFFSET('Water Data'!$H$4,0,10*ROW('Water Data'!H175)),NA())</f>
        <v>#N/A</v>
      </c>
      <c r="Q181" s="525" t="e">
        <f ca="1">+IF(AND(ISNUMBER(OFFSET('Water Data'!$H$6,0,10*ROW('Water Data'!H175))),'Data Summary'!CF181="Yes"),OFFSET('Water Data'!$H$6,0,10*ROW('Water Data'!H175)),NA())</f>
        <v>#N/A</v>
      </c>
      <c r="R181" s="525" t="e">
        <f ca="1">+IF(AND(ISNUMBER(OFFSET('Water Data'!$H$9,0,10*ROW('Water Data'!H175))),'Data Summary'!CG181="Yes"),OFFSET('Water Data'!$H$9,0,10*ROW('Water Data'!H175)),NA())</f>
        <v>#N/A</v>
      </c>
      <c r="S181" s="525" t="e">
        <f ca="1">+IF(AND(ISNUMBER(OFFSET('Water Data'!$I$4,0,10*ROW('Water Data'!I175))),'Data Summary'!CH181="Yes"),100-OFFSET('Water Data'!$I$4,0,10*ROW('Water Data'!I175)),NA())</f>
        <v>#N/A</v>
      </c>
      <c r="T181" s="525" t="e">
        <f ca="1">+IF(AND(ISNUMBER(OFFSET('Water Data'!$I$6,0,10*ROW('Water Data'!I175))),'Data Summary'!CI181="Yes"),OFFSET('Water Data'!$I$6,0,10*ROW('Water Data'!I175)),NA())</f>
        <v>#N/A</v>
      </c>
      <c r="U181" s="525" t="e">
        <f ca="1">+IF(AND(ISNUMBER(OFFSET('Water Data'!$I$9,0,10*ROW('Water Data'!I175))),'Data Summary'!CJ181="Yes"),OFFSET('Water Data'!$I$9,0,10*ROW('Water Data'!I175)),NA())</f>
        <v>#N/A</v>
      </c>
      <c r="V181" s="526" t="e">
        <f ca="1">+IF(AND(ISNUMBER(OFFSET('Sanitation Data'!$D$4,0,10*ROW('Sanitation Data'!D175))),'Data Summary'!CK181="Yes"),100-OFFSET('Sanitation Data'!$D$4,0,10*ROW('Sanitation Data'!D175)),NA())</f>
        <v>#N/A</v>
      </c>
      <c r="W181" s="526" t="e">
        <f ca="1">+IF(AND(ISNUMBER(OFFSET('Sanitation Data'!$D$6,0,10*ROW('Sanitation Data'!D175))),'Data Summary'!CL181="Yes"),OFFSET('Sanitation Data'!$D$6,0,10*ROW('Sanitation Data'!D175)),NA())</f>
        <v>#N/A</v>
      </c>
      <c r="X181" s="526" t="e">
        <f ca="1">+IF(AND(ISNUMBER(OFFSET('Sanitation Data'!$D$10,0,10*ROW('Sanitation Data'!D175))),'Data Summary'!CM181="Yes"),OFFSET('Sanitation Data'!$D$10,0,10*ROW('Sanitation Data'!D175)),NA())</f>
        <v>#N/A</v>
      </c>
      <c r="Y181" s="526" t="e">
        <f ca="1">+IF(AND(ISNUMBER(OFFSET('Sanitation Data'!$D$11,0,10*ROW('Sanitation Data'!D175))),'Data Summary'!CN181="Yes"),OFFSET('Sanitation Data'!$D$11,0,10*ROW('Sanitation Data'!D175)),NA())</f>
        <v>#N/A</v>
      </c>
      <c r="Z181" s="526" t="e">
        <f ca="1">+IF(AND(ISNUMBER(OFFSET('Sanitation Data'!$D$12,0,10*ROW('Sanitation Data'!D175))),'Data Summary'!CO181="Yes"),OFFSET('Sanitation Data'!$D$12,0,10*ROW('Sanitation Data'!D175)),NA())</f>
        <v>#N/A</v>
      </c>
      <c r="AA181" s="526" t="e">
        <f ca="1">+IF(AND(ISNUMBER(OFFSET('Sanitation Data'!$E$4,0,10*ROW('Sanitation Data'!E175))),'Data Summary'!CP181="Yes"),100-OFFSET('Sanitation Data'!$E$4,0,10*ROW('Sanitation Data'!E175)),NA())</f>
        <v>#N/A</v>
      </c>
      <c r="AB181" s="526" t="e">
        <f ca="1">+IF(AND(ISNUMBER(OFFSET('Sanitation Data'!$E$6,0,10*ROW('Sanitation Data'!E175))),'Data Summary'!CQ181="Yes"),OFFSET('Sanitation Data'!$E$6,0,10*ROW('Sanitation Data'!E175)),NA())</f>
        <v>#N/A</v>
      </c>
      <c r="AC181" s="526" t="e">
        <f ca="1">+IF(AND(ISNUMBER(OFFSET('Sanitation Data'!$E$10,0,10*ROW('Sanitation Data'!E175))),'Data Summary'!CR181="Yes"),OFFSET('Sanitation Data'!$E$10,0,10*ROW('Sanitation Data'!E175)),NA())</f>
        <v>#N/A</v>
      </c>
      <c r="AD181" s="526" t="e">
        <f ca="1">+IF(AND(ISNUMBER(OFFSET('Sanitation Data'!$E$11,0,10*ROW('Sanitation Data'!E175))),'Data Summary'!CS181="Yes"),OFFSET('Sanitation Data'!$E$11,0,10*ROW('Sanitation Data'!E175)),NA())</f>
        <v>#N/A</v>
      </c>
      <c r="AE181" s="526" t="e">
        <f ca="1">+IF(AND(ISNUMBER(OFFSET('Sanitation Data'!$E$12,0,10*ROW('Sanitation Data'!E175))),'Data Summary'!CT181="Yes"),OFFSET('Sanitation Data'!$E$12,0,10*ROW('Sanitation Data'!E175)),NA())</f>
        <v>#N/A</v>
      </c>
      <c r="AF181" s="526" t="e">
        <f ca="1">+IF(AND(ISNUMBER(OFFSET('Sanitation Data'!$F$4,0,10*ROW('Sanitation Data'!F175))),'Data Summary'!CU181="Yes"),100-OFFSET('Sanitation Data'!$F$4,0,10*ROW('Sanitation Data'!F175)),NA())</f>
        <v>#N/A</v>
      </c>
      <c r="AG181" s="526" t="e">
        <f ca="1">+IF(AND(ISNUMBER(OFFSET('Sanitation Data'!$F$6,0,10*ROW('Sanitation Data'!F175))),'Data Summary'!CV181="Yes"),OFFSET('Sanitation Data'!$F$6,0,10*ROW('Sanitation Data'!F175)),NA())</f>
        <v>#N/A</v>
      </c>
      <c r="AH181" s="526" t="e">
        <f ca="1">+IF(AND(ISNUMBER(OFFSET('Sanitation Data'!$F$10,0,10*ROW('Sanitation Data'!F175))),'Data Summary'!CW181="Yes"),OFFSET('Sanitation Data'!$F$10,0,10*ROW('Sanitation Data'!F175)),NA())</f>
        <v>#N/A</v>
      </c>
      <c r="AI181" s="526" t="e">
        <f ca="1">+IF(AND(ISNUMBER(OFFSET('Sanitation Data'!$F$11,0,10*ROW('Sanitation Data'!F175))),'Data Summary'!CX181="Yes"),OFFSET('Sanitation Data'!$F$11,0,10*ROW('Sanitation Data'!F175)),NA())</f>
        <v>#N/A</v>
      </c>
      <c r="AJ181" s="526" t="e">
        <f ca="1">+IF(AND(ISNUMBER(OFFSET('Sanitation Data'!$F$12,0,10*ROW('Sanitation Data'!F175))),'Data Summary'!CY181="Yes"),OFFSET('Sanitation Data'!$F$12,0,10*ROW('Sanitation Data'!F175)),NA())</f>
        <v>#N/A</v>
      </c>
      <c r="AK181" s="526" t="e">
        <f ca="1">+IF(AND(ISNUMBER(OFFSET('Sanitation Data'!$G$4,0,10*ROW('Sanitation Data'!G175))),'Data Summary'!CZ181="Yes"),100-OFFSET('Sanitation Data'!$G$4,0,10*ROW('Sanitation Data'!G175)),NA())</f>
        <v>#N/A</v>
      </c>
      <c r="AL181" s="526" t="e">
        <f ca="1">+IF(AND(ISNUMBER(OFFSET('Sanitation Data'!$G$6,0,10*ROW('Sanitation Data'!G175))),'Data Summary'!DA181="Yes"),OFFSET('Sanitation Data'!$G$6,0,10*ROW('Sanitation Data'!G175)),NA())</f>
        <v>#N/A</v>
      </c>
      <c r="AM181" s="526" t="e">
        <f ca="1">+IF(AND(ISNUMBER(OFFSET('Sanitation Data'!$G$10,0,10*ROW('Sanitation Data'!G175))),'Data Summary'!DB181="Yes"),OFFSET('Sanitation Data'!$G$10,0,10*ROW('Sanitation Data'!G175)),NA())</f>
        <v>#N/A</v>
      </c>
      <c r="AN181" s="526" t="e">
        <f ca="1">+IF(AND(ISNUMBER(OFFSET('Sanitation Data'!$G$11,0,10*ROW('Sanitation Data'!G175))),'Data Summary'!DC181="Yes"),OFFSET('Sanitation Data'!$G$11,0,10*ROW('Sanitation Data'!G175)),NA())</f>
        <v>#N/A</v>
      </c>
      <c r="AO181" s="526" t="e">
        <f ca="1">+IF(AND(ISNUMBER(OFFSET('Sanitation Data'!$G$12,0,10*ROW('Sanitation Data'!G175))),'Data Summary'!DD181="Yes"),OFFSET('Sanitation Data'!$G$12,0,10*ROW('Sanitation Data'!G175)),NA())</f>
        <v>#N/A</v>
      </c>
      <c r="AP181" s="526" t="e">
        <f ca="1">+IF(AND(ISNUMBER(OFFSET('Sanitation Data'!$H$4,0,10*ROW('Sanitation Data'!H175))),'Data Summary'!DE181="Yes"),100-OFFSET('Sanitation Data'!$H$4,0,10*ROW('Sanitation Data'!H175)),NA())</f>
        <v>#N/A</v>
      </c>
      <c r="AQ181" s="526" t="e">
        <f ca="1">+IF(AND(ISNUMBER(OFFSET('Sanitation Data'!$H$6,0,10*ROW('Sanitation Data'!H175))),'Data Summary'!DF181="Yes"),OFFSET('Sanitation Data'!$H$6,0,10*ROW('Sanitation Data'!H175)),NA())</f>
        <v>#N/A</v>
      </c>
      <c r="AR181" s="526" t="e">
        <f ca="1">+IF(AND(ISNUMBER(OFFSET('Sanitation Data'!$H$10,0,10*ROW('Sanitation Data'!H175))),'Data Summary'!DG181="Yes"),OFFSET('Sanitation Data'!$H$10,0,10*ROW('Sanitation Data'!H175)),NA())</f>
        <v>#N/A</v>
      </c>
      <c r="AS181" s="526" t="e">
        <f ca="1">+IF(AND(ISNUMBER(OFFSET('Sanitation Data'!$H$11,0,10*ROW('Sanitation Data'!H175))),'Data Summary'!DH181="Yes"),OFFSET('Sanitation Data'!$H$11,0,10*ROW('Sanitation Data'!H175)),NA())</f>
        <v>#N/A</v>
      </c>
      <c r="AT181" s="526" t="e">
        <f ca="1">+IF(AND(ISNUMBER(OFFSET('Sanitation Data'!$H$12,0,10*ROW('Sanitation Data'!H175))),'Data Summary'!DI181="Yes"),OFFSET('Sanitation Data'!$H$12,0,10*ROW('Sanitation Data'!H175)),NA())</f>
        <v>#N/A</v>
      </c>
      <c r="AU181" s="526" t="e">
        <f ca="1">+IF(AND(ISNUMBER(OFFSET('Sanitation Data'!$I$4,0,10*ROW('Sanitation Data'!I175))),'Data Summary'!DJ181="Yes"),100-OFFSET('Sanitation Data'!$I$4,0,10*ROW('Sanitation Data'!I175)),NA())</f>
        <v>#N/A</v>
      </c>
      <c r="AV181" s="526" t="e">
        <f ca="1">+IF(AND(ISNUMBER(OFFSET('Sanitation Data'!$I$6,0,10*ROW('Sanitation Data'!I175))),'Data Summary'!DK181="Yes"),OFFSET('Sanitation Data'!$I$6,0,10*ROW('Sanitation Data'!I175)),NA())</f>
        <v>#N/A</v>
      </c>
      <c r="AW181" s="526" t="e">
        <f ca="1">+IF(AND(ISNUMBER(OFFSET('Sanitation Data'!$I$10,0,10*ROW('Sanitation Data'!I175))),'Data Summary'!DL181="Yes"),OFFSET('Sanitation Data'!$I$10,0,10*ROW('Sanitation Data'!I175)),NA())</f>
        <v>#N/A</v>
      </c>
      <c r="AX181" s="526" t="e">
        <f ca="1">+IF(AND(ISNUMBER(OFFSET('Sanitation Data'!$I$11,0,10*ROW('Sanitation Data'!I175))),'Data Summary'!DM181="Yes"),OFFSET('Sanitation Data'!$I$11,0,10*ROW('Sanitation Data'!I175)),NA())</f>
        <v>#N/A</v>
      </c>
      <c r="AY181" s="526" t="e">
        <f ca="1">+IF(AND(ISNUMBER(OFFSET('Sanitation Data'!$I$12,0,10*ROW('Sanitation Data'!I175))),'Data Summary'!DN181="Yes"),OFFSET('Sanitation Data'!$I$12,0,10*ROW('Sanitation Data'!I175)),NA())</f>
        <v>#N/A</v>
      </c>
      <c r="AZ181" s="527" t="e">
        <f ca="1">+IF(AND(ISNUMBER(OFFSET('Hygiene Data'!$D$5,0,10*ROW('Hygiene Data'!D175))),'Data Summary'!DO181="Yes"),OFFSET('Hygiene Data'!$D$5,0,10*ROW('Hygiene Data'!D175)),NA())</f>
        <v>#N/A</v>
      </c>
      <c r="BA181" s="527" t="e">
        <f ca="1">+IF(AND(ISNUMBER(OFFSET('Hygiene Data'!$D$7,0,10*ROW('Hygiene Data'!D175))),'Data Summary'!DP181="Yes"),OFFSET('Hygiene Data'!$D$7,0,10*ROW('Hygiene Data'!D175)),NA())</f>
        <v>#N/A</v>
      </c>
      <c r="BB181" s="527" t="e">
        <f ca="1">+IF(AND(ISNUMBER(OFFSET('Hygiene Data'!$D$9,0,10*ROW('Hygiene Data'!D175))),'Data Summary'!DQ181="Yes"),OFFSET('Hygiene Data'!$D$9,0,10*ROW('Hygiene Data'!D175)),NA())</f>
        <v>#N/A</v>
      </c>
      <c r="BC181" s="527" t="e">
        <f ca="1">+IF(AND(ISNUMBER(OFFSET('Hygiene Data'!$E$5,0,10*ROW('Hygiene Data'!E175))),'Data Summary'!DR181="Yes"),OFFSET('Hygiene Data'!$E$5,0,10*ROW('Hygiene Data'!E175)),NA())</f>
        <v>#N/A</v>
      </c>
      <c r="BD181" s="527" t="e">
        <f ca="1">+IF(AND(ISNUMBER(OFFSET('Hygiene Data'!$E$7,0,10*ROW('Hygiene Data'!E175))),'Data Summary'!DS181="Yes"),OFFSET('Hygiene Data'!$E$7,0,10*ROW('Hygiene Data'!E175)),NA())</f>
        <v>#N/A</v>
      </c>
      <c r="BE181" s="527" t="e">
        <f ca="1">+IF(AND(ISNUMBER(OFFSET('Hygiene Data'!$E$9,0,10*ROW('Hygiene Data'!E175))),'Data Summary'!DT181="Yes"),OFFSET('Hygiene Data'!$E$9,0,10*ROW('Hygiene Data'!E175)),NA())</f>
        <v>#N/A</v>
      </c>
      <c r="BF181" s="527" t="e">
        <f ca="1">+IF(AND(ISNUMBER(OFFSET('Hygiene Data'!$F$5,0,10*ROW('Hygiene Data'!F175))),'Data Summary'!DU181="Yes"),OFFSET('Hygiene Data'!$F$5,0,10*ROW('Hygiene Data'!F175)),NA())</f>
        <v>#N/A</v>
      </c>
      <c r="BG181" s="527" t="e">
        <f ca="1">+IF(AND(ISNUMBER(OFFSET('Hygiene Data'!$F$7,0,10*ROW('Hygiene Data'!F175))),'Data Summary'!DV181="Yes"),OFFSET('Hygiene Data'!$F$7,0,10*ROW('Hygiene Data'!F175)),NA())</f>
        <v>#N/A</v>
      </c>
      <c r="BH181" s="527" t="e">
        <f ca="1">+IF(AND(ISNUMBER(OFFSET('Hygiene Data'!$F$9,0,10*ROW('Hygiene Data'!F175))),'Data Summary'!DW181="Yes"),OFFSET('Hygiene Data'!$F$9,0,10*ROW('Hygiene Data'!F175)),NA())</f>
        <v>#N/A</v>
      </c>
      <c r="BI181" s="527" t="e">
        <f ca="1">+IF(AND(ISNUMBER(OFFSET('Hygiene Data'!$G$5,0,10*ROW('Hygiene Data'!G175))),'Data Summary'!DX181="Yes"),OFFSET('Hygiene Data'!$G$5,0,10*ROW('Hygiene Data'!G175)),NA())</f>
        <v>#N/A</v>
      </c>
      <c r="BJ181" s="527" t="e">
        <f ca="1">+IF(AND(ISNUMBER(OFFSET('Hygiene Data'!$G$7,0,10*ROW('Hygiene Data'!G175))),'Data Summary'!DY181="Yes"),OFFSET('Hygiene Data'!$G$7,0,10*ROW('Hygiene Data'!G175)),NA())</f>
        <v>#N/A</v>
      </c>
      <c r="BK181" s="527" t="e">
        <f ca="1">+IF(AND(ISNUMBER(OFFSET('Hygiene Data'!$G$9,0,10*ROW('Hygiene Data'!G175))),'Data Summary'!DZ181="Yes"),OFFSET('Hygiene Data'!$G$9,0,10*ROW('Hygiene Data'!G175)),NA())</f>
        <v>#N/A</v>
      </c>
      <c r="BL181" s="527" t="e">
        <f ca="1">+IF(AND(ISNUMBER(OFFSET('Hygiene Data'!$H$5,0,10*ROW('Hygiene Data'!H175))),'Data Summary'!EA181="Yes"),OFFSET('Hygiene Data'!$H$5,0,10*ROW('Hygiene Data'!H175)),NA())</f>
        <v>#N/A</v>
      </c>
      <c r="BM181" s="527" t="e">
        <f ca="1">+IF(AND(ISNUMBER(OFFSET('Hygiene Data'!$H$7,0,10*ROW('Hygiene Data'!H175))),'Data Summary'!EB181="Yes"),OFFSET('Hygiene Data'!$H$7,0,10*ROW('Hygiene Data'!H175)),NA())</f>
        <v>#N/A</v>
      </c>
      <c r="BN181" s="527" t="e">
        <f ca="1">+IF(AND(ISNUMBER(OFFSET('Hygiene Data'!$H$9,0,10*ROW('Hygiene Data'!H175))),'Data Summary'!EC181="Yes"),OFFSET('Hygiene Data'!$H$9,0,10*ROW('Hygiene Data'!H175)),NA())</f>
        <v>#N/A</v>
      </c>
      <c r="BO181" s="527" t="e">
        <f ca="1">+IF(AND(ISNUMBER(OFFSET('Hygiene Data'!$I$5,0,10*ROW('Hygiene Data'!I175))),'Data Summary'!ED181="Yes"),OFFSET('Hygiene Data'!$I$5,0,10*ROW('Hygiene Data'!I175)),NA())</f>
        <v>#N/A</v>
      </c>
      <c r="BP181" s="527" t="e">
        <f ca="1">+IF(AND(ISNUMBER(OFFSET('Hygiene Data'!$I$7,0,10*ROW('Hygiene Data'!I175))),'Data Summary'!EE181="Yes"),OFFSET('Hygiene Data'!$I$7,0,10*ROW('Hygiene Data'!I175)),NA())</f>
        <v>#N/A</v>
      </c>
      <c r="BQ181" s="527" t="e">
        <f ca="1">+IF(AND(ISNUMBER(OFFSET('Hygiene Data'!$I$9,0,10*ROW('Hygiene Data'!I175))),'Data Summary'!EF181="Yes"),OFFSET('Hygiene Data'!$I$9,0,10*ROW('Hygiene Data'!I175)),NA())</f>
        <v>#N/A</v>
      </c>
    </row>
    <row r="182" spans="1:69" x14ac:dyDescent="0.25">
      <c r="A182" s="523" t="e">
        <f ca="1">+RIGHT('Data Summary'!A182,LEN('Data Summary'!A182)-9)</f>
        <v>#VALUE!</v>
      </c>
      <c r="B182" s="497" t="str">
        <f ca="1">+IF(ISTEXT('Data Summary'!B182),'Data Summary'!B182,"")</f>
        <v/>
      </c>
      <c r="C182" s="524" t="e">
        <f ca="1">+VALUE('Data Summary'!C182)</f>
        <v>#VALUE!</v>
      </c>
      <c r="D182" s="525" t="e">
        <f ca="1">+IF(AND(ISNUMBER(OFFSET('Water Data'!$D$4,0,10*ROW('Water Data'!D176))),'Data Summary'!BS182="Yes"),100-OFFSET('Water Data'!$D$4,0,10*ROW('Water Data'!D176)),NA())</f>
        <v>#N/A</v>
      </c>
      <c r="E182" s="525" t="e">
        <f ca="1">+IF(AND(ISNUMBER(OFFSET('Water Data'!$D$6,0,10*ROW('Water Data'!D176))),'Data Summary'!BT182="Yes"),OFFSET('Water Data'!$D$6,0,10*ROW('Water Data'!D176)),NA())</f>
        <v>#N/A</v>
      </c>
      <c r="F182" s="525" t="e">
        <f ca="1">+IF(AND(ISNUMBER(OFFSET('Water Data'!$D$9,0,10*ROW('Water Data'!D176))),'Data Summary'!BU182="Yes"),OFFSET('Water Data'!$D$9,0,10*ROW('Water Data'!D176)),NA())</f>
        <v>#N/A</v>
      </c>
      <c r="G182" s="525" t="e">
        <f ca="1">+IF(AND(ISNUMBER(OFFSET('Water Data'!$E$4,0,10*ROW('Water Data'!E176))),'Data Summary'!BV182="Yes"),100-OFFSET('Water Data'!$E$4,0,10*ROW('Water Data'!E176)),NA())</f>
        <v>#N/A</v>
      </c>
      <c r="H182" s="525" t="e">
        <f ca="1">+IF(AND(ISNUMBER(OFFSET('Water Data'!$E$6,0,10*ROW('Water Data'!E176))),'Data Summary'!BW182="Yes"),OFFSET('Water Data'!$E$6,0,10*ROW('Water Data'!E176)),NA())</f>
        <v>#N/A</v>
      </c>
      <c r="I182" s="525" t="e">
        <f ca="1">+IF(AND(ISNUMBER(OFFSET('Water Data'!$E$9,0,10*ROW('Water Data'!E176))),'Data Summary'!BX182="Yes"),OFFSET('Water Data'!$E$9,0,10*ROW('Water Data'!E176)),NA())</f>
        <v>#N/A</v>
      </c>
      <c r="J182" s="525" t="e">
        <f ca="1">+IF(AND(ISNUMBER(OFFSET('Water Data'!$F$4,0,10*ROW('Water Data'!F176))),'Data Summary'!BY182="Yes"),100-OFFSET('Water Data'!$F$4,0,10*ROW('Water Data'!F176)),NA())</f>
        <v>#N/A</v>
      </c>
      <c r="K182" s="525" t="e">
        <f ca="1">+IF(AND(ISNUMBER(OFFSET('Water Data'!$F$6,0,10*ROW('Water Data'!F176))),'Data Summary'!BZ182="Yes"),OFFSET('Water Data'!$F$6,0,10*ROW('Water Data'!F176)),NA())</f>
        <v>#N/A</v>
      </c>
      <c r="L182" s="525" t="e">
        <f ca="1">+IF(AND(ISNUMBER(OFFSET('Water Data'!$F$9,0,10*ROW('Water Data'!F176))),'Data Summary'!CA182="Yes"),OFFSET('Water Data'!$F$9,0,10*ROW('Water Data'!F176)),NA())</f>
        <v>#N/A</v>
      </c>
      <c r="M182" s="525" t="e">
        <f ca="1">+IF(AND(ISNUMBER(OFFSET('Water Data'!$G$4,0,10*ROW('Water Data'!G176))),'Data Summary'!CB182="Yes"),100-OFFSET('Water Data'!$G$4,0,10*ROW('Water Data'!G176)),NA())</f>
        <v>#N/A</v>
      </c>
      <c r="N182" s="525" t="e">
        <f ca="1">+IF(AND(ISNUMBER(OFFSET('Water Data'!$G$6,0,10*ROW('Water Data'!G176))),'Data Summary'!CC182="Yes"),OFFSET('Water Data'!$G$6,0,10*ROW('Water Data'!G176)),NA())</f>
        <v>#N/A</v>
      </c>
      <c r="O182" s="525" t="e">
        <f ca="1">+IF(AND(ISNUMBER(OFFSET('Water Data'!$G$9,0,10*ROW('Water Data'!G176))),'Data Summary'!CD182="Yes"),OFFSET('Water Data'!$G$9,0,10*ROW('Water Data'!G176)),NA())</f>
        <v>#N/A</v>
      </c>
      <c r="P182" s="525" t="e">
        <f ca="1">+IF(AND(ISNUMBER(OFFSET('Water Data'!$H$4,0,10*ROW('Water Data'!H176))),'Data Summary'!CE182="Yes"),100-OFFSET('Water Data'!$H$4,0,10*ROW('Water Data'!H176)),NA())</f>
        <v>#N/A</v>
      </c>
      <c r="Q182" s="525" t="e">
        <f ca="1">+IF(AND(ISNUMBER(OFFSET('Water Data'!$H$6,0,10*ROW('Water Data'!H176))),'Data Summary'!CF182="Yes"),OFFSET('Water Data'!$H$6,0,10*ROW('Water Data'!H176)),NA())</f>
        <v>#N/A</v>
      </c>
      <c r="R182" s="525" t="e">
        <f ca="1">+IF(AND(ISNUMBER(OFFSET('Water Data'!$H$9,0,10*ROW('Water Data'!H176))),'Data Summary'!CG182="Yes"),OFFSET('Water Data'!$H$9,0,10*ROW('Water Data'!H176)),NA())</f>
        <v>#N/A</v>
      </c>
      <c r="S182" s="525" t="e">
        <f ca="1">+IF(AND(ISNUMBER(OFFSET('Water Data'!$I$4,0,10*ROW('Water Data'!I176))),'Data Summary'!CH182="Yes"),100-OFFSET('Water Data'!$I$4,0,10*ROW('Water Data'!I176)),NA())</f>
        <v>#N/A</v>
      </c>
      <c r="T182" s="525" t="e">
        <f ca="1">+IF(AND(ISNUMBER(OFFSET('Water Data'!$I$6,0,10*ROW('Water Data'!I176))),'Data Summary'!CI182="Yes"),OFFSET('Water Data'!$I$6,0,10*ROW('Water Data'!I176)),NA())</f>
        <v>#N/A</v>
      </c>
      <c r="U182" s="525" t="e">
        <f ca="1">+IF(AND(ISNUMBER(OFFSET('Water Data'!$I$9,0,10*ROW('Water Data'!I176))),'Data Summary'!CJ182="Yes"),OFFSET('Water Data'!$I$9,0,10*ROW('Water Data'!I176)),NA())</f>
        <v>#N/A</v>
      </c>
      <c r="V182" s="526" t="e">
        <f ca="1">+IF(AND(ISNUMBER(OFFSET('Sanitation Data'!$D$4,0,10*ROW('Sanitation Data'!D176))),'Data Summary'!CK182="Yes"),100-OFFSET('Sanitation Data'!$D$4,0,10*ROW('Sanitation Data'!D176)),NA())</f>
        <v>#N/A</v>
      </c>
      <c r="W182" s="526" t="e">
        <f ca="1">+IF(AND(ISNUMBER(OFFSET('Sanitation Data'!$D$6,0,10*ROW('Sanitation Data'!D176))),'Data Summary'!CL182="Yes"),OFFSET('Sanitation Data'!$D$6,0,10*ROW('Sanitation Data'!D176)),NA())</f>
        <v>#N/A</v>
      </c>
      <c r="X182" s="526" t="e">
        <f ca="1">+IF(AND(ISNUMBER(OFFSET('Sanitation Data'!$D$10,0,10*ROW('Sanitation Data'!D176))),'Data Summary'!CM182="Yes"),OFFSET('Sanitation Data'!$D$10,0,10*ROW('Sanitation Data'!D176)),NA())</f>
        <v>#N/A</v>
      </c>
      <c r="Y182" s="526" t="e">
        <f ca="1">+IF(AND(ISNUMBER(OFFSET('Sanitation Data'!$D$11,0,10*ROW('Sanitation Data'!D176))),'Data Summary'!CN182="Yes"),OFFSET('Sanitation Data'!$D$11,0,10*ROW('Sanitation Data'!D176)),NA())</f>
        <v>#N/A</v>
      </c>
      <c r="Z182" s="526" t="e">
        <f ca="1">+IF(AND(ISNUMBER(OFFSET('Sanitation Data'!$D$12,0,10*ROW('Sanitation Data'!D176))),'Data Summary'!CO182="Yes"),OFFSET('Sanitation Data'!$D$12,0,10*ROW('Sanitation Data'!D176)),NA())</f>
        <v>#N/A</v>
      </c>
      <c r="AA182" s="526" t="e">
        <f ca="1">+IF(AND(ISNUMBER(OFFSET('Sanitation Data'!$E$4,0,10*ROW('Sanitation Data'!E176))),'Data Summary'!CP182="Yes"),100-OFFSET('Sanitation Data'!$E$4,0,10*ROW('Sanitation Data'!E176)),NA())</f>
        <v>#N/A</v>
      </c>
      <c r="AB182" s="526" t="e">
        <f ca="1">+IF(AND(ISNUMBER(OFFSET('Sanitation Data'!$E$6,0,10*ROW('Sanitation Data'!E176))),'Data Summary'!CQ182="Yes"),OFFSET('Sanitation Data'!$E$6,0,10*ROW('Sanitation Data'!E176)),NA())</f>
        <v>#N/A</v>
      </c>
      <c r="AC182" s="526" t="e">
        <f ca="1">+IF(AND(ISNUMBER(OFFSET('Sanitation Data'!$E$10,0,10*ROW('Sanitation Data'!E176))),'Data Summary'!CR182="Yes"),OFFSET('Sanitation Data'!$E$10,0,10*ROW('Sanitation Data'!E176)),NA())</f>
        <v>#N/A</v>
      </c>
      <c r="AD182" s="526" t="e">
        <f ca="1">+IF(AND(ISNUMBER(OFFSET('Sanitation Data'!$E$11,0,10*ROW('Sanitation Data'!E176))),'Data Summary'!CS182="Yes"),OFFSET('Sanitation Data'!$E$11,0,10*ROW('Sanitation Data'!E176)),NA())</f>
        <v>#N/A</v>
      </c>
      <c r="AE182" s="526" t="e">
        <f ca="1">+IF(AND(ISNUMBER(OFFSET('Sanitation Data'!$E$12,0,10*ROW('Sanitation Data'!E176))),'Data Summary'!CT182="Yes"),OFFSET('Sanitation Data'!$E$12,0,10*ROW('Sanitation Data'!E176)),NA())</f>
        <v>#N/A</v>
      </c>
      <c r="AF182" s="526" t="e">
        <f ca="1">+IF(AND(ISNUMBER(OFFSET('Sanitation Data'!$F$4,0,10*ROW('Sanitation Data'!F176))),'Data Summary'!CU182="Yes"),100-OFFSET('Sanitation Data'!$F$4,0,10*ROW('Sanitation Data'!F176)),NA())</f>
        <v>#N/A</v>
      </c>
      <c r="AG182" s="526" t="e">
        <f ca="1">+IF(AND(ISNUMBER(OFFSET('Sanitation Data'!$F$6,0,10*ROW('Sanitation Data'!F176))),'Data Summary'!CV182="Yes"),OFFSET('Sanitation Data'!$F$6,0,10*ROW('Sanitation Data'!F176)),NA())</f>
        <v>#N/A</v>
      </c>
      <c r="AH182" s="526" t="e">
        <f ca="1">+IF(AND(ISNUMBER(OFFSET('Sanitation Data'!$F$10,0,10*ROW('Sanitation Data'!F176))),'Data Summary'!CW182="Yes"),OFFSET('Sanitation Data'!$F$10,0,10*ROW('Sanitation Data'!F176)),NA())</f>
        <v>#N/A</v>
      </c>
      <c r="AI182" s="526" t="e">
        <f ca="1">+IF(AND(ISNUMBER(OFFSET('Sanitation Data'!$F$11,0,10*ROW('Sanitation Data'!F176))),'Data Summary'!CX182="Yes"),OFFSET('Sanitation Data'!$F$11,0,10*ROW('Sanitation Data'!F176)),NA())</f>
        <v>#N/A</v>
      </c>
      <c r="AJ182" s="526" t="e">
        <f ca="1">+IF(AND(ISNUMBER(OFFSET('Sanitation Data'!$F$12,0,10*ROW('Sanitation Data'!F176))),'Data Summary'!CY182="Yes"),OFFSET('Sanitation Data'!$F$12,0,10*ROW('Sanitation Data'!F176)),NA())</f>
        <v>#N/A</v>
      </c>
      <c r="AK182" s="526" t="e">
        <f ca="1">+IF(AND(ISNUMBER(OFFSET('Sanitation Data'!$G$4,0,10*ROW('Sanitation Data'!G176))),'Data Summary'!CZ182="Yes"),100-OFFSET('Sanitation Data'!$G$4,0,10*ROW('Sanitation Data'!G176)),NA())</f>
        <v>#N/A</v>
      </c>
      <c r="AL182" s="526" t="e">
        <f ca="1">+IF(AND(ISNUMBER(OFFSET('Sanitation Data'!$G$6,0,10*ROW('Sanitation Data'!G176))),'Data Summary'!DA182="Yes"),OFFSET('Sanitation Data'!$G$6,0,10*ROW('Sanitation Data'!G176)),NA())</f>
        <v>#N/A</v>
      </c>
      <c r="AM182" s="526" t="e">
        <f ca="1">+IF(AND(ISNUMBER(OFFSET('Sanitation Data'!$G$10,0,10*ROW('Sanitation Data'!G176))),'Data Summary'!DB182="Yes"),OFFSET('Sanitation Data'!$G$10,0,10*ROW('Sanitation Data'!G176)),NA())</f>
        <v>#N/A</v>
      </c>
      <c r="AN182" s="526" t="e">
        <f ca="1">+IF(AND(ISNUMBER(OFFSET('Sanitation Data'!$G$11,0,10*ROW('Sanitation Data'!G176))),'Data Summary'!DC182="Yes"),OFFSET('Sanitation Data'!$G$11,0,10*ROW('Sanitation Data'!G176)),NA())</f>
        <v>#N/A</v>
      </c>
      <c r="AO182" s="526" t="e">
        <f ca="1">+IF(AND(ISNUMBER(OFFSET('Sanitation Data'!$G$12,0,10*ROW('Sanitation Data'!G176))),'Data Summary'!DD182="Yes"),OFFSET('Sanitation Data'!$G$12,0,10*ROW('Sanitation Data'!G176)),NA())</f>
        <v>#N/A</v>
      </c>
      <c r="AP182" s="526" t="e">
        <f ca="1">+IF(AND(ISNUMBER(OFFSET('Sanitation Data'!$H$4,0,10*ROW('Sanitation Data'!H176))),'Data Summary'!DE182="Yes"),100-OFFSET('Sanitation Data'!$H$4,0,10*ROW('Sanitation Data'!H176)),NA())</f>
        <v>#N/A</v>
      </c>
      <c r="AQ182" s="526" t="e">
        <f ca="1">+IF(AND(ISNUMBER(OFFSET('Sanitation Data'!$H$6,0,10*ROW('Sanitation Data'!H176))),'Data Summary'!DF182="Yes"),OFFSET('Sanitation Data'!$H$6,0,10*ROW('Sanitation Data'!H176)),NA())</f>
        <v>#N/A</v>
      </c>
      <c r="AR182" s="526" t="e">
        <f ca="1">+IF(AND(ISNUMBER(OFFSET('Sanitation Data'!$H$10,0,10*ROW('Sanitation Data'!H176))),'Data Summary'!DG182="Yes"),OFFSET('Sanitation Data'!$H$10,0,10*ROW('Sanitation Data'!H176)),NA())</f>
        <v>#N/A</v>
      </c>
      <c r="AS182" s="526" t="e">
        <f ca="1">+IF(AND(ISNUMBER(OFFSET('Sanitation Data'!$H$11,0,10*ROW('Sanitation Data'!H176))),'Data Summary'!DH182="Yes"),OFFSET('Sanitation Data'!$H$11,0,10*ROW('Sanitation Data'!H176)),NA())</f>
        <v>#N/A</v>
      </c>
      <c r="AT182" s="526" t="e">
        <f ca="1">+IF(AND(ISNUMBER(OFFSET('Sanitation Data'!$H$12,0,10*ROW('Sanitation Data'!H176))),'Data Summary'!DI182="Yes"),OFFSET('Sanitation Data'!$H$12,0,10*ROW('Sanitation Data'!H176)),NA())</f>
        <v>#N/A</v>
      </c>
      <c r="AU182" s="526" t="e">
        <f ca="1">+IF(AND(ISNUMBER(OFFSET('Sanitation Data'!$I$4,0,10*ROW('Sanitation Data'!I176))),'Data Summary'!DJ182="Yes"),100-OFFSET('Sanitation Data'!$I$4,0,10*ROW('Sanitation Data'!I176)),NA())</f>
        <v>#N/A</v>
      </c>
      <c r="AV182" s="526" t="e">
        <f ca="1">+IF(AND(ISNUMBER(OFFSET('Sanitation Data'!$I$6,0,10*ROW('Sanitation Data'!I176))),'Data Summary'!DK182="Yes"),OFFSET('Sanitation Data'!$I$6,0,10*ROW('Sanitation Data'!I176)),NA())</f>
        <v>#N/A</v>
      </c>
      <c r="AW182" s="526" t="e">
        <f ca="1">+IF(AND(ISNUMBER(OFFSET('Sanitation Data'!$I$10,0,10*ROW('Sanitation Data'!I176))),'Data Summary'!DL182="Yes"),OFFSET('Sanitation Data'!$I$10,0,10*ROW('Sanitation Data'!I176)),NA())</f>
        <v>#N/A</v>
      </c>
      <c r="AX182" s="526" t="e">
        <f ca="1">+IF(AND(ISNUMBER(OFFSET('Sanitation Data'!$I$11,0,10*ROW('Sanitation Data'!I176))),'Data Summary'!DM182="Yes"),OFFSET('Sanitation Data'!$I$11,0,10*ROW('Sanitation Data'!I176)),NA())</f>
        <v>#N/A</v>
      </c>
      <c r="AY182" s="526" t="e">
        <f ca="1">+IF(AND(ISNUMBER(OFFSET('Sanitation Data'!$I$12,0,10*ROW('Sanitation Data'!I176))),'Data Summary'!DN182="Yes"),OFFSET('Sanitation Data'!$I$12,0,10*ROW('Sanitation Data'!I176)),NA())</f>
        <v>#N/A</v>
      </c>
      <c r="AZ182" s="527" t="e">
        <f ca="1">+IF(AND(ISNUMBER(OFFSET('Hygiene Data'!$D$5,0,10*ROW('Hygiene Data'!D176))),'Data Summary'!DO182="Yes"),OFFSET('Hygiene Data'!$D$5,0,10*ROW('Hygiene Data'!D176)),NA())</f>
        <v>#N/A</v>
      </c>
      <c r="BA182" s="527" t="e">
        <f ca="1">+IF(AND(ISNUMBER(OFFSET('Hygiene Data'!$D$7,0,10*ROW('Hygiene Data'!D176))),'Data Summary'!DP182="Yes"),OFFSET('Hygiene Data'!$D$7,0,10*ROW('Hygiene Data'!D176)),NA())</f>
        <v>#N/A</v>
      </c>
      <c r="BB182" s="527" t="e">
        <f ca="1">+IF(AND(ISNUMBER(OFFSET('Hygiene Data'!$D$9,0,10*ROW('Hygiene Data'!D176))),'Data Summary'!DQ182="Yes"),OFFSET('Hygiene Data'!$D$9,0,10*ROW('Hygiene Data'!D176)),NA())</f>
        <v>#N/A</v>
      </c>
      <c r="BC182" s="527" t="e">
        <f ca="1">+IF(AND(ISNUMBER(OFFSET('Hygiene Data'!$E$5,0,10*ROW('Hygiene Data'!E176))),'Data Summary'!DR182="Yes"),OFFSET('Hygiene Data'!$E$5,0,10*ROW('Hygiene Data'!E176)),NA())</f>
        <v>#N/A</v>
      </c>
      <c r="BD182" s="527" t="e">
        <f ca="1">+IF(AND(ISNUMBER(OFFSET('Hygiene Data'!$E$7,0,10*ROW('Hygiene Data'!E176))),'Data Summary'!DS182="Yes"),OFFSET('Hygiene Data'!$E$7,0,10*ROW('Hygiene Data'!E176)),NA())</f>
        <v>#N/A</v>
      </c>
      <c r="BE182" s="527" t="e">
        <f ca="1">+IF(AND(ISNUMBER(OFFSET('Hygiene Data'!$E$9,0,10*ROW('Hygiene Data'!E176))),'Data Summary'!DT182="Yes"),OFFSET('Hygiene Data'!$E$9,0,10*ROW('Hygiene Data'!E176)),NA())</f>
        <v>#N/A</v>
      </c>
      <c r="BF182" s="527" t="e">
        <f ca="1">+IF(AND(ISNUMBER(OFFSET('Hygiene Data'!$F$5,0,10*ROW('Hygiene Data'!F176))),'Data Summary'!DU182="Yes"),OFFSET('Hygiene Data'!$F$5,0,10*ROW('Hygiene Data'!F176)),NA())</f>
        <v>#N/A</v>
      </c>
      <c r="BG182" s="527" t="e">
        <f ca="1">+IF(AND(ISNUMBER(OFFSET('Hygiene Data'!$F$7,0,10*ROW('Hygiene Data'!F176))),'Data Summary'!DV182="Yes"),OFFSET('Hygiene Data'!$F$7,0,10*ROW('Hygiene Data'!F176)),NA())</f>
        <v>#N/A</v>
      </c>
      <c r="BH182" s="527" t="e">
        <f ca="1">+IF(AND(ISNUMBER(OFFSET('Hygiene Data'!$F$9,0,10*ROW('Hygiene Data'!F176))),'Data Summary'!DW182="Yes"),OFFSET('Hygiene Data'!$F$9,0,10*ROW('Hygiene Data'!F176)),NA())</f>
        <v>#N/A</v>
      </c>
      <c r="BI182" s="527" t="e">
        <f ca="1">+IF(AND(ISNUMBER(OFFSET('Hygiene Data'!$G$5,0,10*ROW('Hygiene Data'!G176))),'Data Summary'!DX182="Yes"),OFFSET('Hygiene Data'!$G$5,0,10*ROW('Hygiene Data'!G176)),NA())</f>
        <v>#N/A</v>
      </c>
      <c r="BJ182" s="527" t="e">
        <f ca="1">+IF(AND(ISNUMBER(OFFSET('Hygiene Data'!$G$7,0,10*ROW('Hygiene Data'!G176))),'Data Summary'!DY182="Yes"),OFFSET('Hygiene Data'!$G$7,0,10*ROW('Hygiene Data'!G176)),NA())</f>
        <v>#N/A</v>
      </c>
      <c r="BK182" s="527" t="e">
        <f ca="1">+IF(AND(ISNUMBER(OFFSET('Hygiene Data'!$G$9,0,10*ROW('Hygiene Data'!G176))),'Data Summary'!DZ182="Yes"),OFFSET('Hygiene Data'!$G$9,0,10*ROW('Hygiene Data'!G176)),NA())</f>
        <v>#N/A</v>
      </c>
      <c r="BL182" s="527" t="e">
        <f ca="1">+IF(AND(ISNUMBER(OFFSET('Hygiene Data'!$H$5,0,10*ROW('Hygiene Data'!H176))),'Data Summary'!EA182="Yes"),OFFSET('Hygiene Data'!$H$5,0,10*ROW('Hygiene Data'!H176)),NA())</f>
        <v>#N/A</v>
      </c>
      <c r="BM182" s="527" t="e">
        <f ca="1">+IF(AND(ISNUMBER(OFFSET('Hygiene Data'!$H$7,0,10*ROW('Hygiene Data'!H176))),'Data Summary'!EB182="Yes"),OFFSET('Hygiene Data'!$H$7,0,10*ROW('Hygiene Data'!H176)),NA())</f>
        <v>#N/A</v>
      </c>
      <c r="BN182" s="527" t="e">
        <f ca="1">+IF(AND(ISNUMBER(OFFSET('Hygiene Data'!$H$9,0,10*ROW('Hygiene Data'!H176))),'Data Summary'!EC182="Yes"),OFFSET('Hygiene Data'!$H$9,0,10*ROW('Hygiene Data'!H176)),NA())</f>
        <v>#N/A</v>
      </c>
      <c r="BO182" s="527" t="e">
        <f ca="1">+IF(AND(ISNUMBER(OFFSET('Hygiene Data'!$I$5,0,10*ROW('Hygiene Data'!I176))),'Data Summary'!ED182="Yes"),OFFSET('Hygiene Data'!$I$5,0,10*ROW('Hygiene Data'!I176)),NA())</f>
        <v>#N/A</v>
      </c>
      <c r="BP182" s="527" t="e">
        <f ca="1">+IF(AND(ISNUMBER(OFFSET('Hygiene Data'!$I$7,0,10*ROW('Hygiene Data'!I176))),'Data Summary'!EE182="Yes"),OFFSET('Hygiene Data'!$I$7,0,10*ROW('Hygiene Data'!I176)),NA())</f>
        <v>#N/A</v>
      </c>
      <c r="BQ182" s="527" t="e">
        <f ca="1">+IF(AND(ISNUMBER(OFFSET('Hygiene Data'!$I$9,0,10*ROW('Hygiene Data'!I176))),'Data Summary'!EF182="Yes"),OFFSET('Hygiene Data'!$I$9,0,10*ROW('Hygiene Data'!I176)),NA())</f>
        <v>#N/A</v>
      </c>
    </row>
    <row r="183" spans="1:69" x14ac:dyDescent="0.25">
      <c r="A183" s="523" t="e">
        <f ca="1">+RIGHT('Data Summary'!A183,LEN('Data Summary'!A183)-9)</f>
        <v>#VALUE!</v>
      </c>
      <c r="B183" s="497" t="str">
        <f ca="1">+IF(ISTEXT('Data Summary'!B183),'Data Summary'!B183,"")</f>
        <v/>
      </c>
      <c r="C183" s="524" t="e">
        <f ca="1">+VALUE('Data Summary'!C183)</f>
        <v>#VALUE!</v>
      </c>
      <c r="D183" s="525" t="e">
        <f ca="1">+IF(AND(ISNUMBER(OFFSET('Water Data'!$D$4,0,10*ROW('Water Data'!D177))),'Data Summary'!BS183="Yes"),100-OFFSET('Water Data'!$D$4,0,10*ROW('Water Data'!D177)),NA())</f>
        <v>#N/A</v>
      </c>
      <c r="E183" s="525" t="e">
        <f ca="1">+IF(AND(ISNUMBER(OFFSET('Water Data'!$D$6,0,10*ROW('Water Data'!D177))),'Data Summary'!BT183="Yes"),OFFSET('Water Data'!$D$6,0,10*ROW('Water Data'!D177)),NA())</f>
        <v>#N/A</v>
      </c>
      <c r="F183" s="525" t="e">
        <f ca="1">+IF(AND(ISNUMBER(OFFSET('Water Data'!$D$9,0,10*ROW('Water Data'!D177))),'Data Summary'!BU183="Yes"),OFFSET('Water Data'!$D$9,0,10*ROW('Water Data'!D177)),NA())</f>
        <v>#N/A</v>
      </c>
      <c r="G183" s="525" t="e">
        <f ca="1">+IF(AND(ISNUMBER(OFFSET('Water Data'!$E$4,0,10*ROW('Water Data'!E177))),'Data Summary'!BV183="Yes"),100-OFFSET('Water Data'!$E$4,0,10*ROW('Water Data'!E177)),NA())</f>
        <v>#N/A</v>
      </c>
      <c r="H183" s="525" t="e">
        <f ca="1">+IF(AND(ISNUMBER(OFFSET('Water Data'!$E$6,0,10*ROW('Water Data'!E177))),'Data Summary'!BW183="Yes"),OFFSET('Water Data'!$E$6,0,10*ROW('Water Data'!E177)),NA())</f>
        <v>#N/A</v>
      </c>
      <c r="I183" s="525" t="e">
        <f ca="1">+IF(AND(ISNUMBER(OFFSET('Water Data'!$E$9,0,10*ROW('Water Data'!E177))),'Data Summary'!BX183="Yes"),OFFSET('Water Data'!$E$9,0,10*ROW('Water Data'!E177)),NA())</f>
        <v>#N/A</v>
      </c>
      <c r="J183" s="525" t="e">
        <f ca="1">+IF(AND(ISNUMBER(OFFSET('Water Data'!$F$4,0,10*ROW('Water Data'!F177))),'Data Summary'!BY183="Yes"),100-OFFSET('Water Data'!$F$4,0,10*ROW('Water Data'!F177)),NA())</f>
        <v>#N/A</v>
      </c>
      <c r="K183" s="525" t="e">
        <f ca="1">+IF(AND(ISNUMBER(OFFSET('Water Data'!$F$6,0,10*ROW('Water Data'!F177))),'Data Summary'!BZ183="Yes"),OFFSET('Water Data'!$F$6,0,10*ROW('Water Data'!F177)),NA())</f>
        <v>#N/A</v>
      </c>
      <c r="L183" s="525" t="e">
        <f ca="1">+IF(AND(ISNUMBER(OFFSET('Water Data'!$F$9,0,10*ROW('Water Data'!F177))),'Data Summary'!CA183="Yes"),OFFSET('Water Data'!$F$9,0,10*ROW('Water Data'!F177)),NA())</f>
        <v>#N/A</v>
      </c>
      <c r="M183" s="525" t="e">
        <f ca="1">+IF(AND(ISNUMBER(OFFSET('Water Data'!$G$4,0,10*ROW('Water Data'!G177))),'Data Summary'!CB183="Yes"),100-OFFSET('Water Data'!$G$4,0,10*ROW('Water Data'!G177)),NA())</f>
        <v>#N/A</v>
      </c>
      <c r="N183" s="525" t="e">
        <f ca="1">+IF(AND(ISNUMBER(OFFSET('Water Data'!$G$6,0,10*ROW('Water Data'!G177))),'Data Summary'!CC183="Yes"),OFFSET('Water Data'!$G$6,0,10*ROW('Water Data'!G177)),NA())</f>
        <v>#N/A</v>
      </c>
      <c r="O183" s="525" t="e">
        <f ca="1">+IF(AND(ISNUMBER(OFFSET('Water Data'!$G$9,0,10*ROW('Water Data'!G177))),'Data Summary'!CD183="Yes"),OFFSET('Water Data'!$G$9,0,10*ROW('Water Data'!G177)),NA())</f>
        <v>#N/A</v>
      </c>
      <c r="P183" s="525" t="e">
        <f ca="1">+IF(AND(ISNUMBER(OFFSET('Water Data'!$H$4,0,10*ROW('Water Data'!H177))),'Data Summary'!CE183="Yes"),100-OFFSET('Water Data'!$H$4,0,10*ROW('Water Data'!H177)),NA())</f>
        <v>#N/A</v>
      </c>
      <c r="Q183" s="525" t="e">
        <f ca="1">+IF(AND(ISNUMBER(OFFSET('Water Data'!$H$6,0,10*ROW('Water Data'!H177))),'Data Summary'!CF183="Yes"),OFFSET('Water Data'!$H$6,0,10*ROW('Water Data'!H177)),NA())</f>
        <v>#N/A</v>
      </c>
      <c r="R183" s="525" t="e">
        <f ca="1">+IF(AND(ISNUMBER(OFFSET('Water Data'!$H$9,0,10*ROW('Water Data'!H177))),'Data Summary'!CG183="Yes"),OFFSET('Water Data'!$H$9,0,10*ROW('Water Data'!H177)),NA())</f>
        <v>#N/A</v>
      </c>
      <c r="S183" s="525" t="e">
        <f ca="1">+IF(AND(ISNUMBER(OFFSET('Water Data'!$I$4,0,10*ROW('Water Data'!I177))),'Data Summary'!CH183="Yes"),100-OFFSET('Water Data'!$I$4,0,10*ROW('Water Data'!I177)),NA())</f>
        <v>#N/A</v>
      </c>
      <c r="T183" s="525" t="e">
        <f ca="1">+IF(AND(ISNUMBER(OFFSET('Water Data'!$I$6,0,10*ROW('Water Data'!I177))),'Data Summary'!CI183="Yes"),OFFSET('Water Data'!$I$6,0,10*ROW('Water Data'!I177)),NA())</f>
        <v>#N/A</v>
      </c>
      <c r="U183" s="525" t="e">
        <f ca="1">+IF(AND(ISNUMBER(OFFSET('Water Data'!$I$9,0,10*ROW('Water Data'!I177))),'Data Summary'!CJ183="Yes"),OFFSET('Water Data'!$I$9,0,10*ROW('Water Data'!I177)),NA())</f>
        <v>#N/A</v>
      </c>
      <c r="V183" s="526" t="e">
        <f ca="1">+IF(AND(ISNUMBER(OFFSET('Sanitation Data'!$D$4,0,10*ROW('Sanitation Data'!D177))),'Data Summary'!CK183="Yes"),100-OFFSET('Sanitation Data'!$D$4,0,10*ROW('Sanitation Data'!D177)),NA())</f>
        <v>#N/A</v>
      </c>
      <c r="W183" s="526" t="e">
        <f ca="1">+IF(AND(ISNUMBER(OFFSET('Sanitation Data'!$D$6,0,10*ROW('Sanitation Data'!D177))),'Data Summary'!CL183="Yes"),OFFSET('Sanitation Data'!$D$6,0,10*ROW('Sanitation Data'!D177)),NA())</f>
        <v>#N/A</v>
      </c>
      <c r="X183" s="526" t="e">
        <f ca="1">+IF(AND(ISNUMBER(OFFSET('Sanitation Data'!$D$10,0,10*ROW('Sanitation Data'!D177))),'Data Summary'!CM183="Yes"),OFFSET('Sanitation Data'!$D$10,0,10*ROW('Sanitation Data'!D177)),NA())</f>
        <v>#N/A</v>
      </c>
      <c r="Y183" s="526" t="e">
        <f ca="1">+IF(AND(ISNUMBER(OFFSET('Sanitation Data'!$D$11,0,10*ROW('Sanitation Data'!D177))),'Data Summary'!CN183="Yes"),OFFSET('Sanitation Data'!$D$11,0,10*ROW('Sanitation Data'!D177)),NA())</f>
        <v>#N/A</v>
      </c>
      <c r="Z183" s="526" t="e">
        <f ca="1">+IF(AND(ISNUMBER(OFFSET('Sanitation Data'!$D$12,0,10*ROW('Sanitation Data'!D177))),'Data Summary'!CO183="Yes"),OFFSET('Sanitation Data'!$D$12,0,10*ROW('Sanitation Data'!D177)),NA())</f>
        <v>#N/A</v>
      </c>
      <c r="AA183" s="526" t="e">
        <f ca="1">+IF(AND(ISNUMBER(OFFSET('Sanitation Data'!$E$4,0,10*ROW('Sanitation Data'!E177))),'Data Summary'!CP183="Yes"),100-OFFSET('Sanitation Data'!$E$4,0,10*ROW('Sanitation Data'!E177)),NA())</f>
        <v>#N/A</v>
      </c>
      <c r="AB183" s="526" t="e">
        <f ca="1">+IF(AND(ISNUMBER(OFFSET('Sanitation Data'!$E$6,0,10*ROW('Sanitation Data'!E177))),'Data Summary'!CQ183="Yes"),OFFSET('Sanitation Data'!$E$6,0,10*ROW('Sanitation Data'!E177)),NA())</f>
        <v>#N/A</v>
      </c>
      <c r="AC183" s="526" t="e">
        <f ca="1">+IF(AND(ISNUMBER(OFFSET('Sanitation Data'!$E$10,0,10*ROW('Sanitation Data'!E177))),'Data Summary'!CR183="Yes"),OFFSET('Sanitation Data'!$E$10,0,10*ROW('Sanitation Data'!E177)),NA())</f>
        <v>#N/A</v>
      </c>
      <c r="AD183" s="526" t="e">
        <f ca="1">+IF(AND(ISNUMBER(OFFSET('Sanitation Data'!$E$11,0,10*ROW('Sanitation Data'!E177))),'Data Summary'!CS183="Yes"),OFFSET('Sanitation Data'!$E$11,0,10*ROW('Sanitation Data'!E177)),NA())</f>
        <v>#N/A</v>
      </c>
      <c r="AE183" s="526" t="e">
        <f ca="1">+IF(AND(ISNUMBER(OFFSET('Sanitation Data'!$E$12,0,10*ROW('Sanitation Data'!E177))),'Data Summary'!CT183="Yes"),OFFSET('Sanitation Data'!$E$12,0,10*ROW('Sanitation Data'!E177)),NA())</f>
        <v>#N/A</v>
      </c>
      <c r="AF183" s="526" t="e">
        <f ca="1">+IF(AND(ISNUMBER(OFFSET('Sanitation Data'!$F$4,0,10*ROW('Sanitation Data'!F177))),'Data Summary'!CU183="Yes"),100-OFFSET('Sanitation Data'!$F$4,0,10*ROW('Sanitation Data'!F177)),NA())</f>
        <v>#N/A</v>
      </c>
      <c r="AG183" s="526" t="e">
        <f ca="1">+IF(AND(ISNUMBER(OFFSET('Sanitation Data'!$F$6,0,10*ROW('Sanitation Data'!F177))),'Data Summary'!CV183="Yes"),OFFSET('Sanitation Data'!$F$6,0,10*ROW('Sanitation Data'!F177)),NA())</f>
        <v>#N/A</v>
      </c>
      <c r="AH183" s="526" t="e">
        <f ca="1">+IF(AND(ISNUMBER(OFFSET('Sanitation Data'!$F$10,0,10*ROW('Sanitation Data'!F177))),'Data Summary'!CW183="Yes"),OFFSET('Sanitation Data'!$F$10,0,10*ROW('Sanitation Data'!F177)),NA())</f>
        <v>#N/A</v>
      </c>
      <c r="AI183" s="526" t="e">
        <f ca="1">+IF(AND(ISNUMBER(OFFSET('Sanitation Data'!$F$11,0,10*ROW('Sanitation Data'!F177))),'Data Summary'!CX183="Yes"),OFFSET('Sanitation Data'!$F$11,0,10*ROW('Sanitation Data'!F177)),NA())</f>
        <v>#N/A</v>
      </c>
      <c r="AJ183" s="526" t="e">
        <f ca="1">+IF(AND(ISNUMBER(OFFSET('Sanitation Data'!$F$12,0,10*ROW('Sanitation Data'!F177))),'Data Summary'!CY183="Yes"),OFFSET('Sanitation Data'!$F$12,0,10*ROW('Sanitation Data'!F177)),NA())</f>
        <v>#N/A</v>
      </c>
      <c r="AK183" s="526" t="e">
        <f ca="1">+IF(AND(ISNUMBER(OFFSET('Sanitation Data'!$G$4,0,10*ROW('Sanitation Data'!G177))),'Data Summary'!CZ183="Yes"),100-OFFSET('Sanitation Data'!$G$4,0,10*ROW('Sanitation Data'!G177)),NA())</f>
        <v>#N/A</v>
      </c>
      <c r="AL183" s="526" t="e">
        <f ca="1">+IF(AND(ISNUMBER(OFFSET('Sanitation Data'!$G$6,0,10*ROW('Sanitation Data'!G177))),'Data Summary'!DA183="Yes"),OFFSET('Sanitation Data'!$G$6,0,10*ROW('Sanitation Data'!G177)),NA())</f>
        <v>#N/A</v>
      </c>
      <c r="AM183" s="526" t="e">
        <f ca="1">+IF(AND(ISNUMBER(OFFSET('Sanitation Data'!$G$10,0,10*ROW('Sanitation Data'!G177))),'Data Summary'!DB183="Yes"),OFFSET('Sanitation Data'!$G$10,0,10*ROW('Sanitation Data'!G177)),NA())</f>
        <v>#N/A</v>
      </c>
      <c r="AN183" s="526" t="e">
        <f ca="1">+IF(AND(ISNUMBER(OFFSET('Sanitation Data'!$G$11,0,10*ROW('Sanitation Data'!G177))),'Data Summary'!DC183="Yes"),OFFSET('Sanitation Data'!$G$11,0,10*ROW('Sanitation Data'!G177)),NA())</f>
        <v>#N/A</v>
      </c>
      <c r="AO183" s="526" t="e">
        <f ca="1">+IF(AND(ISNUMBER(OFFSET('Sanitation Data'!$G$12,0,10*ROW('Sanitation Data'!G177))),'Data Summary'!DD183="Yes"),OFFSET('Sanitation Data'!$G$12,0,10*ROW('Sanitation Data'!G177)),NA())</f>
        <v>#N/A</v>
      </c>
      <c r="AP183" s="526" t="e">
        <f ca="1">+IF(AND(ISNUMBER(OFFSET('Sanitation Data'!$H$4,0,10*ROW('Sanitation Data'!H177))),'Data Summary'!DE183="Yes"),100-OFFSET('Sanitation Data'!$H$4,0,10*ROW('Sanitation Data'!H177)),NA())</f>
        <v>#N/A</v>
      </c>
      <c r="AQ183" s="526" t="e">
        <f ca="1">+IF(AND(ISNUMBER(OFFSET('Sanitation Data'!$H$6,0,10*ROW('Sanitation Data'!H177))),'Data Summary'!DF183="Yes"),OFFSET('Sanitation Data'!$H$6,0,10*ROW('Sanitation Data'!H177)),NA())</f>
        <v>#N/A</v>
      </c>
      <c r="AR183" s="526" t="e">
        <f ca="1">+IF(AND(ISNUMBER(OFFSET('Sanitation Data'!$H$10,0,10*ROW('Sanitation Data'!H177))),'Data Summary'!DG183="Yes"),OFFSET('Sanitation Data'!$H$10,0,10*ROW('Sanitation Data'!H177)),NA())</f>
        <v>#N/A</v>
      </c>
      <c r="AS183" s="526" t="e">
        <f ca="1">+IF(AND(ISNUMBER(OFFSET('Sanitation Data'!$H$11,0,10*ROW('Sanitation Data'!H177))),'Data Summary'!DH183="Yes"),OFFSET('Sanitation Data'!$H$11,0,10*ROW('Sanitation Data'!H177)),NA())</f>
        <v>#N/A</v>
      </c>
      <c r="AT183" s="526" t="e">
        <f ca="1">+IF(AND(ISNUMBER(OFFSET('Sanitation Data'!$H$12,0,10*ROW('Sanitation Data'!H177))),'Data Summary'!DI183="Yes"),OFFSET('Sanitation Data'!$H$12,0,10*ROW('Sanitation Data'!H177)),NA())</f>
        <v>#N/A</v>
      </c>
      <c r="AU183" s="526" t="e">
        <f ca="1">+IF(AND(ISNUMBER(OFFSET('Sanitation Data'!$I$4,0,10*ROW('Sanitation Data'!I177))),'Data Summary'!DJ183="Yes"),100-OFFSET('Sanitation Data'!$I$4,0,10*ROW('Sanitation Data'!I177)),NA())</f>
        <v>#N/A</v>
      </c>
      <c r="AV183" s="526" t="e">
        <f ca="1">+IF(AND(ISNUMBER(OFFSET('Sanitation Data'!$I$6,0,10*ROW('Sanitation Data'!I177))),'Data Summary'!DK183="Yes"),OFFSET('Sanitation Data'!$I$6,0,10*ROW('Sanitation Data'!I177)),NA())</f>
        <v>#N/A</v>
      </c>
      <c r="AW183" s="526" t="e">
        <f ca="1">+IF(AND(ISNUMBER(OFFSET('Sanitation Data'!$I$10,0,10*ROW('Sanitation Data'!I177))),'Data Summary'!DL183="Yes"),OFFSET('Sanitation Data'!$I$10,0,10*ROW('Sanitation Data'!I177)),NA())</f>
        <v>#N/A</v>
      </c>
      <c r="AX183" s="526" t="e">
        <f ca="1">+IF(AND(ISNUMBER(OFFSET('Sanitation Data'!$I$11,0,10*ROW('Sanitation Data'!I177))),'Data Summary'!DM183="Yes"),OFFSET('Sanitation Data'!$I$11,0,10*ROW('Sanitation Data'!I177)),NA())</f>
        <v>#N/A</v>
      </c>
      <c r="AY183" s="526" t="e">
        <f ca="1">+IF(AND(ISNUMBER(OFFSET('Sanitation Data'!$I$12,0,10*ROW('Sanitation Data'!I177))),'Data Summary'!DN183="Yes"),OFFSET('Sanitation Data'!$I$12,0,10*ROW('Sanitation Data'!I177)),NA())</f>
        <v>#N/A</v>
      </c>
      <c r="AZ183" s="527" t="e">
        <f ca="1">+IF(AND(ISNUMBER(OFFSET('Hygiene Data'!$D$5,0,10*ROW('Hygiene Data'!D177))),'Data Summary'!DO183="Yes"),OFFSET('Hygiene Data'!$D$5,0,10*ROW('Hygiene Data'!D177)),NA())</f>
        <v>#N/A</v>
      </c>
      <c r="BA183" s="527" t="e">
        <f ca="1">+IF(AND(ISNUMBER(OFFSET('Hygiene Data'!$D$7,0,10*ROW('Hygiene Data'!D177))),'Data Summary'!DP183="Yes"),OFFSET('Hygiene Data'!$D$7,0,10*ROW('Hygiene Data'!D177)),NA())</f>
        <v>#N/A</v>
      </c>
      <c r="BB183" s="527" t="e">
        <f ca="1">+IF(AND(ISNUMBER(OFFSET('Hygiene Data'!$D$9,0,10*ROW('Hygiene Data'!D177))),'Data Summary'!DQ183="Yes"),OFFSET('Hygiene Data'!$D$9,0,10*ROW('Hygiene Data'!D177)),NA())</f>
        <v>#N/A</v>
      </c>
      <c r="BC183" s="527" t="e">
        <f ca="1">+IF(AND(ISNUMBER(OFFSET('Hygiene Data'!$E$5,0,10*ROW('Hygiene Data'!E177))),'Data Summary'!DR183="Yes"),OFFSET('Hygiene Data'!$E$5,0,10*ROW('Hygiene Data'!E177)),NA())</f>
        <v>#N/A</v>
      </c>
      <c r="BD183" s="527" t="e">
        <f ca="1">+IF(AND(ISNUMBER(OFFSET('Hygiene Data'!$E$7,0,10*ROW('Hygiene Data'!E177))),'Data Summary'!DS183="Yes"),OFFSET('Hygiene Data'!$E$7,0,10*ROW('Hygiene Data'!E177)),NA())</f>
        <v>#N/A</v>
      </c>
      <c r="BE183" s="527" t="e">
        <f ca="1">+IF(AND(ISNUMBER(OFFSET('Hygiene Data'!$E$9,0,10*ROW('Hygiene Data'!E177))),'Data Summary'!DT183="Yes"),OFFSET('Hygiene Data'!$E$9,0,10*ROW('Hygiene Data'!E177)),NA())</f>
        <v>#N/A</v>
      </c>
      <c r="BF183" s="527" t="e">
        <f ca="1">+IF(AND(ISNUMBER(OFFSET('Hygiene Data'!$F$5,0,10*ROW('Hygiene Data'!F177))),'Data Summary'!DU183="Yes"),OFFSET('Hygiene Data'!$F$5,0,10*ROW('Hygiene Data'!F177)),NA())</f>
        <v>#N/A</v>
      </c>
      <c r="BG183" s="527" t="e">
        <f ca="1">+IF(AND(ISNUMBER(OFFSET('Hygiene Data'!$F$7,0,10*ROW('Hygiene Data'!F177))),'Data Summary'!DV183="Yes"),OFFSET('Hygiene Data'!$F$7,0,10*ROW('Hygiene Data'!F177)),NA())</f>
        <v>#N/A</v>
      </c>
      <c r="BH183" s="527" t="e">
        <f ca="1">+IF(AND(ISNUMBER(OFFSET('Hygiene Data'!$F$9,0,10*ROW('Hygiene Data'!F177))),'Data Summary'!DW183="Yes"),OFFSET('Hygiene Data'!$F$9,0,10*ROW('Hygiene Data'!F177)),NA())</f>
        <v>#N/A</v>
      </c>
      <c r="BI183" s="527" t="e">
        <f ca="1">+IF(AND(ISNUMBER(OFFSET('Hygiene Data'!$G$5,0,10*ROW('Hygiene Data'!G177))),'Data Summary'!DX183="Yes"),OFFSET('Hygiene Data'!$G$5,0,10*ROW('Hygiene Data'!G177)),NA())</f>
        <v>#N/A</v>
      </c>
      <c r="BJ183" s="527" t="e">
        <f ca="1">+IF(AND(ISNUMBER(OFFSET('Hygiene Data'!$G$7,0,10*ROW('Hygiene Data'!G177))),'Data Summary'!DY183="Yes"),OFFSET('Hygiene Data'!$G$7,0,10*ROW('Hygiene Data'!G177)),NA())</f>
        <v>#N/A</v>
      </c>
      <c r="BK183" s="527" t="e">
        <f ca="1">+IF(AND(ISNUMBER(OFFSET('Hygiene Data'!$G$9,0,10*ROW('Hygiene Data'!G177))),'Data Summary'!DZ183="Yes"),OFFSET('Hygiene Data'!$G$9,0,10*ROW('Hygiene Data'!G177)),NA())</f>
        <v>#N/A</v>
      </c>
      <c r="BL183" s="527" t="e">
        <f ca="1">+IF(AND(ISNUMBER(OFFSET('Hygiene Data'!$H$5,0,10*ROW('Hygiene Data'!H177))),'Data Summary'!EA183="Yes"),OFFSET('Hygiene Data'!$H$5,0,10*ROW('Hygiene Data'!H177)),NA())</f>
        <v>#N/A</v>
      </c>
      <c r="BM183" s="527" t="e">
        <f ca="1">+IF(AND(ISNUMBER(OFFSET('Hygiene Data'!$H$7,0,10*ROW('Hygiene Data'!H177))),'Data Summary'!EB183="Yes"),OFFSET('Hygiene Data'!$H$7,0,10*ROW('Hygiene Data'!H177)),NA())</f>
        <v>#N/A</v>
      </c>
      <c r="BN183" s="527" t="e">
        <f ca="1">+IF(AND(ISNUMBER(OFFSET('Hygiene Data'!$H$9,0,10*ROW('Hygiene Data'!H177))),'Data Summary'!EC183="Yes"),OFFSET('Hygiene Data'!$H$9,0,10*ROW('Hygiene Data'!H177)),NA())</f>
        <v>#N/A</v>
      </c>
      <c r="BO183" s="527" t="e">
        <f ca="1">+IF(AND(ISNUMBER(OFFSET('Hygiene Data'!$I$5,0,10*ROW('Hygiene Data'!I177))),'Data Summary'!ED183="Yes"),OFFSET('Hygiene Data'!$I$5,0,10*ROW('Hygiene Data'!I177)),NA())</f>
        <v>#N/A</v>
      </c>
      <c r="BP183" s="527" t="e">
        <f ca="1">+IF(AND(ISNUMBER(OFFSET('Hygiene Data'!$I$7,0,10*ROW('Hygiene Data'!I177))),'Data Summary'!EE183="Yes"),OFFSET('Hygiene Data'!$I$7,0,10*ROW('Hygiene Data'!I177)),NA())</f>
        <v>#N/A</v>
      </c>
      <c r="BQ183" s="527" t="e">
        <f ca="1">+IF(AND(ISNUMBER(OFFSET('Hygiene Data'!$I$9,0,10*ROW('Hygiene Data'!I177))),'Data Summary'!EF183="Yes"),OFFSET('Hygiene Data'!$I$9,0,10*ROW('Hygiene Data'!I177)),NA())</f>
        <v>#N/A</v>
      </c>
    </row>
    <row r="184" spans="1:69" x14ac:dyDescent="0.25">
      <c r="A184" s="523" t="e">
        <f ca="1">+RIGHT('Data Summary'!A184,LEN('Data Summary'!A184)-9)</f>
        <v>#VALUE!</v>
      </c>
      <c r="B184" s="497" t="str">
        <f ca="1">+IF(ISTEXT('Data Summary'!B184),'Data Summary'!B184,"")</f>
        <v/>
      </c>
      <c r="C184" s="524" t="e">
        <f ca="1">+VALUE('Data Summary'!C184)</f>
        <v>#VALUE!</v>
      </c>
      <c r="D184" s="525" t="e">
        <f ca="1">+IF(AND(ISNUMBER(OFFSET('Water Data'!$D$4,0,10*ROW('Water Data'!D178))),'Data Summary'!BS184="Yes"),100-OFFSET('Water Data'!$D$4,0,10*ROW('Water Data'!D178)),NA())</f>
        <v>#N/A</v>
      </c>
      <c r="E184" s="525" t="e">
        <f ca="1">+IF(AND(ISNUMBER(OFFSET('Water Data'!$D$6,0,10*ROW('Water Data'!D178))),'Data Summary'!BT184="Yes"),OFFSET('Water Data'!$D$6,0,10*ROW('Water Data'!D178)),NA())</f>
        <v>#N/A</v>
      </c>
      <c r="F184" s="525" t="e">
        <f ca="1">+IF(AND(ISNUMBER(OFFSET('Water Data'!$D$9,0,10*ROW('Water Data'!D178))),'Data Summary'!BU184="Yes"),OFFSET('Water Data'!$D$9,0,10*ROW('Water Data'!D178)),NA())</f>
        <v>#N/A</v>
      </c>
      <c r="G184" s="525" t="e">
        <f ca="1">+IF(AND(ISNUMBER(OFFSET('Water Data'!$E$4,0,10*ROW('Water Data'!E178))),'Data Summary'!BV184="Yes"),100-OFFSET('Water Data'!$E$4,0,10*ROW('Water Data'!E178)),NA())</f>
        <v>#N/A</v>
      </c>
      <c r="H184" s="525" t="e">
        <f ca="1">+IF(AND(ISNUMBER(OFFSET('Water Data'!$E$6,0,10*ROW('Water Data'!E178))),'Data Summary'!BW184="Yes"),OFFSET('Water Data'!$E$6,0,10*ROW('Water Data'!E178)),NA())</f>
        <v>#N/A</v>
      </c>
      <c r="I184" s="525" t="e">
        <f ca="1">+IF(AND(ISNUMBER(OFFSET('Water Data'!$E$9,0,10*ROW('Water Data'!E178))),'Data Summary'!BX184="Yes"),OFFSET('Water Data'!$E$9,0,10*ROW('Water Data'!E178)),NA())</f>
        <v>#N/A</v>
      </c>
      <c r="J184" s="525" t="e">
        <f ca="1">+IF(AND(ISNUMBER(OFFSET('Water Data'!$F$4,0,10*ROW('Water Data'!F178))),'Data Summary'!BY184="Yes"),100-OFFSET('Water Data'!$F$4,0,10*ROW('Water Data'!F178)),NA())</f>
        <v>#N/A</v>
      </c>
      <c r="K184" s="525" t="e">
        <f ca="1">+IF(AND(ISNUMBER(OFFSET('Water Data'!$F$6,0,10*ROW('Water Data'!F178))),'Data Summary'!BZ184="Yes"),OFFSET('Water Data'!$F$6,0,10*ROW('Water Data'!F178)),NA())</f>
        <v>#N/A</v>
      </c>
      <c r="L184" s="525" t="e">
        <f ca="1">+IF(AND(ISNUMBER(OFFSET('Water Data'!$F$9,0,10*ROW('Water Data'!F178))),'Data Summary'!CA184="Yes"),OFFSET('Water Data'!$F$9,0,10*ROW('Water Data'!F178)),NA())</f>
        <v>#N/A</v>
      </c>
      <c r="M184" s="525" t="e">
        <f ca="1">+IF(AND(ISNUMBER(OFFSET('Water Data'!$G$4,0,10*ROW('Water Data'!G178))),'Data Summary'!CB184="Yes"),100-OFFSET('Water Data'!$G$4,0,10*ROW('Water Data'!G178)),NA())</f>
        <v>#N/A</v>
      </c>
      <c r="N184" s="525" t="e">
        <f ca="1">+IF(AND(ISNUMBER(OFFSET('Water Data'!$G$6,0,10*ROW('Water Data'!G178))),'Data Summary'!CC184="Yes"),OFFSET('Water Data'!$G$6,0,10*ROW('Water Data'!G178)),NA())</f>
        <v>#N/A</v>
      </c>
      <c r="O184" s="525" t="e">
        <f ca="1">+IF(AND(ISNUMBER(OFFSET('Water Data'!$G$9,0,10*ROW('Water Data'!G178))),'Data Summary'!CD184="Yes"),OFFSET('Water Data'!$G$9,0,10*ROW('Water Data'!G178)),NA())</f>
        <v>#N/A</v>
      </c>
      <c r="P184" s="525" t="e">
        <f ca="1">+IF(AND(ISNUMBER(OFFSET('Water Data'!$H$4,0,10*ROW('Water Data'!H178))),'Data Summary'!CE184="Yes"),100-OFFSET('Water Data'!$H$4,0,10*ROW('Water Data'!H178)),NA())</f>
        <v>#N/A</v>
      </c>
      <c r="Q184" s="525" t="e">
        <f ca="1">+IF(AND(ISNUMBER(OFFSET('Water Data'!$H$6,0,10*ROW('Water Data'!H178))),'Data Summary'!CF184="Yes"),OFFSET('Water Data'!$H$6,0,10*ROW('Water Data'!H178)),NA())</f>
        <v>#N/A</v>
      </c>
      <c r="R184" s="525" t="e">
        <f ca="1">+IF(AND(ISNUMBER(OFFSET('Water Data'!$H$9,0,10*ROW('Water Data'!H178))),'Data Summary'!CG184="Yes"),OFFSET('Water Data'!$H$9,0,10*ROW('Water Data'!H178)),NA())</f>
        <v>#N/A</v>
      </c>
      <c r="S184" s="525" t="e">
        <f ca="1">+IF(AND(ISNUMBER(OFFSET('Water Data'!$I$4,0,10*ROW('Water Data'!I178))),'Data Summary'!CH184="Yes"),100-OFFSET('Water Data'!$I$4,0,10*ROW('Water Data'!I178)),NA())</f>
        <v>#N/A</v>
      </c>
      <c r="T184" s="525" t="e">
        <f ca="1">+IF(AND(ISNUMBER(OFFSET('Water Data'!$I$6,0,10*ROW('Water Data'!I178))),'Data Summary'!CI184="Yes"),OFFSET('Water Data'!$I$6,0,10*ROW('Water Data'!I178)),NA())</f>
        <v>#N/A</v>
      </c>
      <c r="U184" s="525" t="e">
        <f ca="1">+IF(AND(ISNUMBER(OFFSET('Water Data'!$I$9,0,10*ROW('Water Data'!I178))),'Data Summary'!CJ184="Yes"),OFFSET('Water Data'!$I$9,0,10*ROW('Water Data'!I178)),NA())</f>
        <v>#N/A</v>
      </c>
      <c r="V184" s="526" t="e">
        <f ca="1">+IF(AND(ISNUMBER(OFFSET('Sanitation Data'!$D$4,0,10*ROW('Sanitation Data'!D178))),'Data Summary'!CK184="Yes"),100-OFFSET('Sanitation Data'!$D$4,0,10*ROW('Sanitation Data'!D178)),NA())</f>
        <v>#N/A</v>
      </c>
      <c r="W184" s="526" t="e">
        <f ca="1">+IF(AND(ISNUMBER(OFFSET('Sanitation Data'!$D$6,0,10*ROW('Sanitation Data'!D178))),'Data Summary'!CL184="Yes"),OFFSET('Sanitation Data'!$D$6,0,10*ROW('Sanitation Data'!D178)),NA())</f>
        <v>#N/A</v>
      </c>
      <c r="X184" s="526" t="e">
        <f ca="1">+IF(AND(ISNUMBER(OFFSET('Sanitation Data'!$D$10,0,10*ROW('Sanitation Data'!D178))),'Data Summary'!CM184="Yes"),OFFSET('Sanitation Data'!$D$10,0,10*ROW('Sanitation Data'!D178)),NA())</f>
        <v>#N/A</v>
      </c>
      <c r="Y184" s="526" t="e">
        <f ca="1">+IF(AND(ISNUMBER(OFFSET('Sanitation Data'!$D$11,0,10*ROW('Sanitation Data'!D178))),'Data Summary'!CN184="Yes"),OFFSET('Sanitation Data'!$D$11,0,10*ROW('Sanitation Data'!D178)),NA())</f>
        <v>#N/A</v>
      </c>
      <c r="Z184" s="526" t="e">
        <f ca="1">+IF(AND(ISNUMBER(OFFSET('Sanitation Data'!$D$12,0,10*ROW('Sanitation Data'!D178))),'Data Summary'!CO184="Yes"),OFFSET('Sanitation Data'!$D$12,0,10*ROW('Sanitation Data'!D178)),NA())</f>
        <v>#N/A</v>
      </c>
      <c r="AA184" s="526" t="e">
        <f ca="1">+IF(AND(ISNUMBER(OFFSET('Sanitation Data'!$E$4,0,10*ROW('Sanitation Data'!E178))),'Data Summary'!CP184="Yes"),100-OFFSET('Sanitation Data'!$E$4,0,10*ROW('Sanitation Data'!E178)),NA())</f>
        <v>#N/A</v>
      </c>
      <c r="AB184" s="526" t="e">
        <f ca="1">+IF(AND(ISNUMBER(OFFSET('Sanitation Data'!$E$6,0,10*ROW('Sanitation Data'!E178))),'Data Summary'!CQ184="Yes"),OFFSET('Sanitation Data'!$E$6,0,10*ROW('Sanitation Data'!E178)),NA())</f>
        <v>#N/A</v>
      </c>
      <c r="AC184" s="526" t="e">
        <f ca="1">+IF(AND(ISNUMBER(OFFSET('Sanitation Data'!$E$10,0,10*ROW('Sanitation Data'!E178))),'Data Summary'!CR184="Yes"),OFFSET('Sanitation Data'!$E$10,0,10*ROW('Sanitation Data'!E178)),NA())</f>
        <v>#N/A</v>
      </c>
      <c r="AD184" s="526" t="e">
        <f ca="1">+IF(AND(ISNUMBER(OFFSET('Sanitation Data'!$E$11,0,10*ROW('Sanitation Data'!E178))),'Data Summary'!CS184="Yes"),OFFSET('Sanitation Data'!$E$11,0,10*ROW('Sanitation Data'!E178)),NA())</f>
        <v>#N/A</v>
      </c>
      <c r="AE184" s="526" t="e">
        <f ca="1">+IF(AND(ISNUMBER(OFFSET('Sanitation Data'!$E$12,0,10*ROW('Sanitation Data'!E178))),'Data Summary'!CT184="Yes"),OFFSET('Sanitation Data'!$E$12,0,10*ROW('Sanitation Data'!E178)),NA())</f>
        <v>#N/A</v>
      </c>
      <c r="AF184" s="526" t="e">
        <f ca="1">+IF(AND(ISNUMBER(OFFSET('Sanitation Data'!$F$4,0,10*ROW('Sanitation Data'!F178))),'Data Summary'!CU184="Yes"),100-OFFSET('Sanitation Data'!$F$4,0,10*ROW('Sanitation Data'!F178)),NA())</f>
        <v>#N/A</v>
      </c>
      <c r="AG184" s="526" t="e">
        <f ca="1">+IF(AND(ISNUMBER(OFFSET('Sanitation Data'!$F$6,0,10*ROW('Sanitation Data'!F178))),'Data Summary'!CV184="Yes"),OFFSET('Sanitation Data'!$F$6,0,10*ROW('Sanitation Data'!F178)),NA())</f>
        <v>#N/A</v>
      </c>
      <c r="AH184" s="526" t="e">
        <f ca="1">+IF(AND(ISNUMBER(OFFSET('Sanitation Data'!$F$10,0,10*ROW('Sanitation Data'!F178))),'Data Summary'!CW184="Yes"),OFFSET('Sanitation Data'!$F$10,0,10*ROW('Sanitation Data'!F178)),NA())</f>
        <v>#N/A</v>
      </c>
      <c r="AI184" s="526" t="e">
        <f ca="1">+IF(AND(ISNUMBER(OFFSET('Sanitation Data'!$F$11,0,10*ROW('Sanitation Data'!F178))),'Data Summary'!CX184="Yes"),OFFSET('Sanitation Data'!$F$11,0,10*ROW('Sanitation Data'!F178)),NA())</f>
        <v>#N/A</v>
      </c>
      <c r="AJ184" s="526" t="e">
        <f ca="1">+IF(AND(ISNUMBER(OFFSET('Sanitation Data'!$F$12,0,10*ROW('Sanitation Data'!F178))),'Data Summary'!CY184="Yes"),OFFSET('Sanitation Data'!$F$12,0,10*ROW('Sanitation Data'!F178)),NA())</f>
        <v>#N/A</v>
      </c>
      <c r="AK184" s="526" t="e">
        <f ca="1">+IF(AND(ISNUMBER(OFFSET('Sanitation Data'!$G$4,0,10*ROW('Sanitation Data'!G178))),'Data Summary'!CZ184="Yes"),100-OFFSET('Sanitation Data'!$G$4,0,10*ROW('Sanitation Data'!G178)),NA())</f>
        <v>#N/A</v>
      </c>
      <c r="AL184" s="526" t="e">
        <f ca="1">+IF(AND(ISNUMBER(OFFSET('Sanitation Data'!$G$6,0,10*ROW('Sanitation Data'!G178))),'Data Summary'!DA184="Yes"),OFFSET('Sanitation Data'!$G$6,0,10*ROW('Sanitation Data'!G178)),NA())</f>
        <v>#N/A</v>
      </c>
      <c r="AM184" s="526" t="e">
        <f ca="1">+IF(AND(ISNUMBER(OFFSET('Sanitation Data'!$G$10,0,10*ROW('Sanitation Data'!G178))),'Data Summary'!DB184="Yes"),OFFSET('Sanitation Data'!$G$10,0,10*ROW('Sanitation Data'!G178)),NA())</f>
        <v>#N/A</v>
      </c>
      <c r="AN184" s="526" t="e">
        <f ca="1">+IF(AND(ISNUMBER(OFFSET('Sanitation Data'!$G$11,0,10*ROW('Sanitation Data'!G178))),'Data Summary'!DC184="Yes"),OFFSET('Sanitation Data'!$G$11,0,10*ROW('Sanitation Data'!G178)),NA())</f>
        <v>#N/A</v>
      </c>
      <c r="AO184" s="526" t="e">
        <f ca="1">+IF(AND(ISNUMBER(OFFSET('Sanitation Data'!$G$12,0,10*ROW('Sanitation Data'!G178))),'Data Summary'!DD184="Yes"),OFFSET('Sanitation Data'!$G$12,0,10*ROW('Sanitation Data'!G178)),NA())</f>
        <v>#N/A</v>
      </c>
      <c r="AP184" s="526" t="e">
        <f ca="1">+IF(AND(ISNUMBER(OFFSET('Sanitation Data'!$H$4,0,10*ROW('Sanitation Data'!H178))),'Data Summary'!DE184="Yes"),100-OFFSET('Sanitation Data'!$H$4,0,10*ROW('Sanitation Data'!H178)),NA())</f>
        <v>#N/A</v>
      </c>
      <c r="AQ184" s="526" t="e">
        <f ca="1">+IF(AND(ISNUMBER(OFFSET('Sanitation Data'!$H$6,0,10*ROW('Sanitation Data'!H178))),'Data Summary'!DF184="Yes"),OFFSET('Sanitation Data'!$H$6,0,10*ROW('Sanitation Data'!H178)),NA())</f>
        <v>#N/A</v>
      </c>
      <c r="AR184" s="526" t="e">
        <f ca="1">+IF(AND(ISNUMBER(OFFSET('Sanitation Data'!$H$10,0,10*ROW('Sanitation Data'!H178))),'Data Summary'!DG184="Yes"),OFFSET('Sanitation Data'!$H$10,0,10*ROW('Sanitation Data'!H178)),NA())</f>
        <v>#N/A</v>
      </c>
      <c r="AS184" s="526" t="e">
        <f ca="1">+IF(AND(ISNUMBER(OFFSET('Sanitation Data'!$H$11,0,10*ROW('Sanitation Data'!H178))),'Data Summary'!DH184="Yes"),OFFSET('Sanitation Data'!$H$11,0,10*ROW('Sanitation Data'!H178)),NA())</f>
        <v>#N/A</v>
      </c>
      <c r="AT184" s="526" t="e">
        <f ca="1">+IF(AND(ISNUMBER(OFFSET('Sanitation Data'!$H$12,0,10*ROW('Sanitation Data'!H178))),'Data Summary'!DI184="Yes"),OFFSET('Sanitation Data'!$H$12,0,10*ROW('Sanitation Data'!H178)),NA())</f>
        <v>#N/A</v>
      </c>
      <c r="AU184" s="526" t="e">
        <f ca="1">+IF(AND(ISNUMBER(OFFSET('Sanitation Data'!$I$4,0,10*ROW('Sanitation Data'!I178))),'Data Summary'!DJ184="Yes"),100-OFFSET('Sanitation Data'!$I$4,0,10*ROW('Sanitation Data'!I178)),NA())</f>
        <v>#N/A</v>
      </c>
      <c r="AV184" s="526" t="e">
        <f ca="1">+IF(AND(ISNUMBER(OFFSET('Sanitation Data'!$I$6,0,10*ROW('Sanitation Data'!I178))),'Data Summary'!DK184="Yes"),OFFSET('Sanitation Data'!$I$6,0,10*ROW('Sanitation Data'!I178)),NA())</f>
        <v>#N/A</v>
      </c>
      <c r="AW184" s="526" t="e">
        <f ca="1">+IF(AND(ISNUMBER(OFFSET('Sanitation Data'!$I$10,0,10*ROW('Sanitation Data'!I178))),'Data Summary'!DL184="Yes"),OFFSET('Sanitation Data'!$I$10,0,10*ROW('Sanitation Data'!I178)),NA())</f>
        <v>#N/A</v>
      </c>
      <c r="AX184" s="526" t="e">
        <f ca="1">+IF(AND(ISNUMBER(OFFSET('Sanitation Data'!$I$11,0,10*ROW('Sanitation Data'!I178))),'Data Summary'!DM184="Yes"),OFFSET('Sanitation Data'!$I$11,0,10*ROW('Sanitation Data'!I178)),NA())</f>
        <v>#N/A</v>
      </c>
      <c r="AY184" s="526" t="e">
        <f ca="1">+IF(AND(ISNUMBER(OFFSET('Sanitation Data'!$I$12,0,10*ROW('Sanitation Data'!I178))),'Data Summary'!DN184="Yes"),OFFSET('Sanitation Data'!$I$12,0,10*ROW('Sanitation Data'!I178)),NA())</f>
        <v>#N/A</v>
      </c>
      <c r="AZ184" s="527" t="e">
        <f ca="1">+IF(AND(ISNUMBER(OFFSET('Hygiene Data'!$D$5,0,10*ROW('Hygiene Data'!D178))),'Data Summary'!DO184="Yes"),OFFSET('Hygiene Data'!$D$5,0,10*ROW('Hygiene Data'!D178)),NA())</f>
        <v>#N/A</v>
      </c>
      <c r="BA184" s="527" t="e">
        <f ca="1">+IF(AND(ISNUMBER(OFFSET('Hygiene Data'!$D$7,0,10*ROW('Hygiene Data'!D178))),'Data Summary'!DP184="Yes"),OFFSET('Hygiene Data'!$D$7,0,10*ROW('Hygiene Data'!D178)),NA())</f>
        <v>#N/A</v>
      </c>
      <c r="BB184" s="527" t="e">
        <f ca="1">+IF(AND(ISNUMBER(OFFSET('Hygiene Data'!$D$9,0,10*ROW('Hygiene Data'!D178))),'Data Summary'!DQ184="Yes"),OFFSET('Hygiene Data'!$D$9,0,10*ROW('Hygiene Data'!D178)),NA())</f>
        <v>#N/A</v>
      </c>
      <c r="BC184" s="527" t="e">
        <f ca="1">+IF(AND(ISNUMBER(OFFSET('Hygiene Data'!$E$5,0,10*ROW('Hygiene Data'!E178))),'Data Summary'!DR184="Yes"),OFFSET('Hygiene Data'!$E$5,0,10*ROW('Hygiene Data'!E178)),NA())</f>
        <v>#N/A</v>
      </c>
      <c r="BD184" s="527" t="e">
        <f ca="1">+IF(AND(ISNUMBER(OFFSET('Hygiene Data'!$E$7,0,10*ROW('Hygiene Data'!E178))),'Data Summary'!DS184="Yes"),OFFSET('Hygiene Data'!$E$7,0,10*ROW('Hygiene Data'!E178)),NA())</f>
        <v>#N/A</v>
      </c>
      <c r="BE184" s="527" t="e">
        <f ca="1">+IF(AND(ISNUMBER(OFFSET('Hygiene Data'!$E$9,0,10*ROW('Hygiene Data'!E178))),'Data Summary'!DT184="Yes"),OFFSET('Hygiene Data'!$E$9,0,10*ROW('Hygiene Data'!E178)),NA())</f>
        <v>#N/A</v>
      </c>
      <c r="BF184" s="527" t="e">
        <f ca="1">+IF(AND(ISNUMBER(OFFSET('Hygiene Data'!$F$5,0,10*ROW('Hygiene Data'!F178))),'Data Summary'!DU184="Yes"),OFFSET('Hygiene Data'!$F$5,0,10*ROW('Hygiene Data'!F178)),NA())</f>
        <v>#N/A</v>
      </c>
      <c r="BG184" s="527" t="e">
        <f ca="1">+IF(AND(ISNUMBER(OFFSET('Hygiene Data'!$F$7,0,10*ROW('Hygiene Data'!F178))),'Data Summary'!DV184="Yes"),OFFSET('Hygiene Data'!$F$7,0,10*ROW('Hygiene Data'!F178)),NA())</f>
        <v>#N/A</v>
      </c>
      <c r="BH184" s="527" t="e">
        <f ca="1">+IF(AND(ISNUMBER(OFFSET('Hygiene Data'!$F$9,0,10*ROW('Hygiene Data'!F178))),'Data Summary'!DW184="Yes"),OFFSET('Hygiene Data'!$F$9,0,10*ROW('Hygiene Data'!F178)),NA())</f>
        <v>#N/A</v>
      </c>
      <c r="BI184" s="527" t="e">
        <f ca="1">+IF(AND(ISNUMBER(OFFSET('Hygiene Data'!$G$5,0,10*ROW('Hygiene Data'!G178))),'Data Summary'!DX184="Yes"),OFFSET('Hygiene Data'!$G$5,0,10*ROW('Hygiene Data'!G178)),NA())</f>
        <v>#N/A</v>
      </c>
      <c r="BJ184" s="527" t="e">
        <f ca="1">+IF(AND(ISNUMBER(OFFSET('Hygiene Data'!$G$7,0,10*ROW('Hygiene Data'!G178))),'Data Summary'!DY184="Yes"),OFFSET('Hygiene Data'!$G$7,0,10*ROW('Hygiene Data'!G178)),NA())</f>
        <v>#N/A</v>
      </c>
      <c r="BK184" s="527" t="e">
        <f ca="1">+IF(AND(ISNUMBER(OFFSET('Hygiene Data'!$G$9,0,10*ROW('Hygiene Data'!G178))),'Data Summary'!DZ184="Yes"),OFFSET('Hygiene Data'!$G$9,0,10*ROW('Hygiene Data'!G178)),NA())</f>
        <v>#N/A</v>
      </c>
      <c r="BL184" s="527" t="e">
        <f ca="1">+IF(AND(ISNUMBER(OFFSET('Hygiene Data'!$H$5,0,10*ROW('Hygiene Data'!H178))),'Data Summary'!EA184="Yes"),OFFSET('Hygiene Data'!$H$5,0,10*ROW('Hygiene Data'!H178)),NA())</f>
        <v>#N/A</v>
      </c>
      <c r="BM184" s="527" t="e">
        <f ca="1">+IF(AND(ISNUMBER(OFFSET('Hygiene Data'!$H$7,0,10*ROW('Hygiene Data'!H178))),'Data Summary'!EB184="Yes"),OFFSET('Hygiene Data'!$H$7,0,10*ROW('Hygiene Data'!H178)),NA())</f>
        <v>#N/A</v>
      </c>
      <c r="BN184" s="527" t="e">
        <f ca="1">+IF(AND(ISNUMBER(OFFSET('Hygiene Data'!$H$9,0,10*ROW('Hygiene Data'!H178))),'Data Summary'!EC184="Yes"),OFFSET('Hygiene Data'!$H$9,0,10*ROW('Hygiene Data'!H178)),NA())</f>
        <v>#N/A</v>
      </c>
      <c r="BO184" s="527" t="e">
        <f ca="1">+IF(AND(ISNUMBER(OFFSET('Hygiene Data'!$I$5,0,10*ROW('Hygiene Data'!I178))),'Data Summary'!ED184="Yes"),OFFSET('Hygiene Data'!$I$5,0,10*ROW('Hygiene Data'!I178)),NA())</f>
        <v>#N/A</v>
      </c>
      <c r="BP184" s="527" t="e">
        <f ca="1">+IF(AND(ISNUMBER(OFFSET('Hygiene Data'!$I$7,0,10*ROW('Hygiene Data'!I178))),'Data Summary'!EE184="Yes"),OFFSET('Hygiene Data'!$I$7,0,10*ROW('Hygiene Data'!I178)),NA())</f>
        <v>#N/A</v>
      </c>
      <c r="BQ184" s="527" t="e">
        <f ca="1">+IF(AND(ISNUMBER(OFFSET('Hygiene Data'!$I$9,0,10*ROW('Hygiene Data'!I178))),'Data Summary'!EF184="Yes"),OFFSET('Hygiene Data'!$I$9,0,10*ROW('Hygiene Data'!I178)),NA())</f>
        <v>#N/A</v>
      </c>
    </row>
    <row r="185" spans="1:69" x14ac:dyDescent="0.25">
      <c r="A185" s="523" t="e">
        <f ca="1">+RIGHT('Data Summary'!A185,LEN('Data Summary'!A185)-9)</f>
        <v>#VALUE!</v>
      </c>
      <c r="B185" s="497" t="str">
        <f ca="1">+IF(ISTEXT('Data Summary'!B185),'Data Summary'!B185,"")</f>
        <v/>
      </c>
      <c r="C185" s="524" t="e">
        <f ca="1">+VALUE('Data Summary'!C185)</f>
        <v>#VALUE!</v>
      </c>
      <c r="D185" s="525" t="e">
        <f ca="1">+IF(AND(ISNUMBER(OFFSET('Water Data'!$D$4,0,10*ROW('Water Data'!D179))),'Data Summary'!BS185="Yes"),100-OFFSET('Water Data'!$D$4,0,10*ROW('Water Data'!D179)),NA())</f>
        <v>#N/A</v>
      </c>
      <c r="E185" s="525" t="e">
        <f ca="1">+IF(AND(ISNUMBER(OFFSET('Water Data'!$D$6,0,10*ROW('Water Data'!D179))),'Data Summary'!BT185="Yes"),OFFSET('Water Data'!$D$6,0,10*ROW('Water Data'!D179)),NA())</f>
        <v>#N/A</v>
      </c>
      <c r="F185" s="525" t="e">
        <f ca="1">+IF(AND(ISNUMBER(OFFSET('Water Data'!$D$9,0,10*ROW('Water Data'!D179))),'Data Summary'!BU185="Yes"),OFFSET('Water Data'!$D$9,0,10*ROW('Water Data'!D179)),NA())</f>
        <v>#N/A</v>
      </c>
      <c r="G185" s="525" t="e">
        <f ca="1">+IF(AND(ISNUMBER(OFFSET('Water Data'!$E$4,0,10*ROW('Water Data'!E179))),'Data Summary'!BV185="Yes"),100-OFFSET('Water Data'!$E$4,0,10*ROW('Water Data'!E179)),NA())</f>
        <v>#N/A</v>
      </c>
      <c r="H185" s="525" t="e">
        <f ca="1">+IF(AND(ISNUMBER(OFFSET('Water Data'!$E$6,0,10*ROW('Water Data'!E179))),'Data Summary'!BW185="Yes"),OFFSET('Water Data'!$E$6,0,10*ROW('Water Data'!E179)),NA())</f>
        <v>#N/A</v>
      </c>
      <c r="I185" s="525" t="e">
        <f ca="1">+IF(AND(ISNUMBER(OFFSET('Water Data'!$E$9,0,10*ROW('Water Data'!E179))),'Data Summary'!BX185="Yes"),OFFSET('Water Data'!$E$9,0,10*ROW('Water Data'!E179)),NA())</f>
        <v>#N/A</v>
      </c>
      <c r="J185" s="525" t="e">
        <f ca="1">+IF(AND(ISNUMBER(OFFSET('Water Data'!$F$4,0,10*ROW('Water Data'!F179))),'Data Summary'!BY185="Yes"),100-OFFSET('Water Data'!$F$4,0,10*ROW('Water Data'!F179)),NA())</f>
        <v>#N/A</v>
      </c>
      <c r="K185" s="525" t="e">
        <f ca="1">+IF(AND(ISNUMBER(OFFSET('Water Data'!$F$6,0,10*ROW('Water Data'!F179))),'Data Summary'!BZ185="Yes"),OFFSET('Water Data'!$F$6,0,10*ROW('Water Data'!F179)),NA())</f>
        <v>#N/A</v>
      </c>
      <c r="L185" s="525" t="e">
        <f ca="1">+IF(AND(ISNUMBER(OFFSET('Water Data'!$F$9,0,10*ROW('Water Data'!F179))),'Data Summary'!CA185="Yes"),OFFSET('Water Data'!$F$9,0,10*ROW('Water Data'!F179)),NA())</f>
        <v>#N/A</v>
      </c>
      <c r="M185" s="525" t="e">
        <f ca="1">+IF(AND(ISNUMBER(OFFSET('Water Data'!$G$4,0,10*ROW('Water Data'!G179))),'Data Summary'!CB185="Yes"),100-OFFSET('Water Data'!$G$4,0,10*ROW('Water Data'!G179)),NA())</f>
        <v>#N/A</v>
      </c>
      <c r="N185" s="525" t="e">
        <f ca="1">+IF(AND(ISNUMBER(OFFSET('Water Data'!$G$6,0,10*ROW('Water Data'!G179))),'Data Summary'!CC185="Yes"),OFFSET('Water Data'!$G$6,0,10*ROW('Water Data'!G179)),NA())</f>
        <v>#N/A</v>
      </c>
      <c r="O185" s="525" t="e">
        <f ca="1">+IF(AND(ISNUMBER(OFFSET('Water Data'!$G$9,0,10*ROW('Water Data'!G179))),'Data Summary'!CD185="Yes"),OFFSET('Water Data'!$G$9,0,10*ROW('Water Data'!G179)),NA())</f>
        <v>#N/A</v>
      </c>
      <c r="P185" s="525" t="e">
        <f ca="1">+IF(AND(ISNUMBER(OFFSET('Water Data'!$H$4,0,10*ROW('Water Data'!H179))),'Data Summary'!CE185="Yes"),100-OFFSET('Water Data'!$H$4,0,10*ROW('Water Data'!H179)),NA())</f>
        <v>#N/A</v>
      </c>
      <c r="Q185" s="525" t="e">
        <f ca="1">+IF(AND(ISNUMBER(OFFSET('Water Data'!$H$6,0,10*ROW('Water Data'!H179))),'Data Summary'!CF185="Yes"),OFFSET('Water Data'!$H$6,0,10*ROW('Water Data'!H179)),NA())</f>
        <v>#N/A</v>
      </c>
      <c r="R185" s="525" t="e">
        <f ca="1">+IF(AND(ISNUMBER(OFFSET('Water Data'!$H$9,0,10*ROW('Water Data'!H179))),'Data Summary'!CG185="Yes"),OFFSET('Water Data'!$H$9,0,10*ROW('Water Data'!H179)),NA())</f>
        <v>#N/A</v>
      </c>
      <c r="S185" s="525" t="e">
        <f ca="1">+IF(AND(ISNUMBER(OFFSET('Water Data'!$I$4,0,10*ROW('Water Data'!I179))),'Data Summary'!CH185="Yes"),100-OFFSET('Water Data'!$I$4,0,10*ROW('Water Data'!I179)),NA())</f>
        <v>#N/A</v>
      </c>
      <c r="T185" s="525" t="e">
        <f ca="1">+IF(AND(ISNUMBER(OFFSET('Water Data'!$I$6,0,10*ROW('Water Data'!I179))),'Data Summary'!CI185="Yes"),OFFSET('Water Data'!$I$6,0,10*ROW('Water Data'!I179)),NA())</f>
        <v>#N/A</v>
      </c>
      <c r="U185" s="525" t="e">
        <f ca="1">+IF(AND(ISNUMBER(OFFSET('Water Data'!$I$9,0,10*ROW('Water Data'!I179))),'Data Summary'!CJ185="Yes"),OFFSET('Water Data'!$I$9,0,10*ROW('Water Data'!I179)),NA())</f>
        <v>#N/A</v>
      </c>
      <c r="V185" s="526" t="e">
        <f ca="1">+IF(AND(ISNUMBER(OFFSET('Sanitation Data'!$D$4,0,10*ROW('Sanitation Data'!D179))),'Data Summary'!CK185="Yes"),100-OFFSET('Sanitation Data'!$D$4,0,10*ROW('Sanitation Data'!D179)),NA())</f>
        <v>#N/A</v>
      </c>
      <c r="W185" s="526" t="e">
        <f ca="1">+IF(AND(ISNUMBER(OFFSET('Sanitation Data'!$D$6,0,10*ROW('Sanitation Data'!D179))),'Data Summary'!CL185="Yes"),OFFSET('Sanitation Data'!$D$6,0,10*ROW('Sanitation Data'!D179)),NA())</f>
        <v>#N/A</v>
      </c>
      <c r="X185" s="526" t="e">
        <f ca="1">+IF(AND(ISNUMBER(OFFSET('Sanitation Data'!$D$10,0,10*ROW('Sanitation Data'!D179))),'Data Summary'!CM185="Yes"),OFFSET('Sanitation Data'!$D$10,0,10*ROW('Sanitation Data'!D179)),NA())</f>
        <v>#N/A</v>
      </c>
      <c r="Y185" s="526" t="e">
        <f ca="1">+IF(AND(ISNUMBER(OFFSET('Sanitation Data'!$D$11,0,10*ROW('Sanitation Data'!D179))),'Data Summary'!CN185="Yes"),OFFSET('Sanitation Data'!$D$11,0,10*ROW('Sanitation Data'!D179)),NA())</f>
        <v>#N/A</v>
      </c>
      <c r="Z185" s="526" t="e">
        <f ca="1">+IF(AND(ISNUMBER(OFFSET('Sanitation Data'!$D$12,0,10*ROW('Sanitation Data'!D179))),'Data Summary'!CO185="Yes"),OFFSET('Sanitation Data'!$D$12,0,10*ROW('Sanitation Data'!D179)),NA())</f>
        <v>#N/A</v>
      </c>
      <c r="AA185" s="526" t="e">
        <f ca="1">+IF(AND(ISNUMBER(OFFSET('Sanitation Data'!$E$4,0,10*ROW('Sanitation Data'!E179))),'Data Summary'!CP185="Yes"),100-OFFSET('Sanitation Data'!$E$4,0,10*ROW('Sanitation Data'!E179)),NA())</f>
        <v>#N/A</v>
      </c>
      <c r="AB185" s="526" t="e">
        <f ca="1">+IF(AND(ISNUMBER(OFFSET('Sanitation Data'!$E$6,0,10*ROW('Sanitation Data'!E179))),'Data Summary'!CQ185="Yes"),OFFSET('Sanitation Data'!$E$6,0,10*ROW('Sanitation Data'!E179)),NA())</f>
        <v>#N/A</v>
      </c>
      <c r="AC185" s="526" t="e">
        <f ca="1">+IF(AND(ISNUMBER(OFFSET('Sanitation Data'!$E$10,0,10*ROW('Sanitation Data'!E179))),'Data Summary'!CR185="Yes"),OFFSET('Sanitation Data'!$E$10,0,10*ROW('Sanitation Data'!E179)),NA())</f>
        <v>#N/A</v>
      </c>
      <c r="AD185" s="526" t="e">
        <f ca="1">+IF(AND(ISNUMBER(OFFSET('Sanitation Data'!$E$11,0,10*ROW('Sanitation Data'!E179))),'Data Summary'!CS185="Yes"),OFFSET('Sanitation Data'!$E$11,0,10*ROW('Sanitation Data'!E179)),NA())</f>
        <v>#N/A</v>
      </c>
      <c r="AE185" s="526" t="e">
        <f ca="1">+IF(AND(ISNUMBER(OFFSET('Sanitation Data'!$E$12,0,10*ROW('Sanitation Data'!E179))),'Data Summary'!CT185="Yes"),OFFSET('Sanitation Data'!$E$12,0,10*ROW('Sanitation Data'!E179)),NA())</f>
        <v>#N/A</v>
      </c>
      <c r="AF185" s="526" t="e">
        <f ca="1">+IF(AND(ISNUMBER(OFFSET('Sanitation Data'!$F$4,0,10*ROW('Sanitation Data'!F179))),'Data Summary'!CU185="Yes"),100-OFFSET('Sanitation Data'!$F$4,0,10*ROW('Sanitation Data'!F179)),NA())</f>
        <v>#N/A</v>
      </c>
      <c r="AG185" s="526" t="e">
        <f ca="1">+IF(AND(ISNUMBER(OFFSET('Sanitation Data'!$F$6,0,10*ROW('Sanitation Data'!F179))),'Data Summary'!CV185="Yes"),OFFSET('Sanitation Data'!$F$6,0,10*ROW('Sanitation Data'!F179)),NA())</f>
        <v>#N/A</v>
      </c>
      <c r="AH185" s="526" t="e">
        <f ca="1">+IF(AND(ISNUMBER(OFFSET('Sanitation Data'!$F$10,0,10*ROW('Sanitation Data'!F179))),'Data Summary'!CW185="Yes"),OFFSET('Sanitation Data'!$F$10,0,10*ROW('Sanitation Data'!F179)),NA())</f>
        <v>#N/A</v>
      </c>
      <c r="AI185" s="526" t="e">
        <f ca="1">+IF(AND(ISNUMBER(OFFSET('Sanitation Data'!$F$11,0,10*ROW('Sanitation Data'!F179))),'Data Summary'!CX185="Yes"),OFFSET('Sanitation Data'!$F$11,0,10*ROW('Sanitation Data'!F179)),NA())</f>
        <v>#N/A</v>
      </c>
      <c r="AJ185" s="526" t="e">
        <f ca="1">+IF(AND(ISNUMBER(OFFSET('Sanitation Data'!$F$12,0,10*ROW('Sanitation Data'!F179))),'Data Summary'!CY185="Yes"),OFFSET('Sanitation Data'!$F$12,0,10*ROW('Sanitation Data'!F179)),NA())</f>
        <v>#N/A</v>
      </c>
      <c r="AK185" s="526" t="e">
        <f ca="1">+IF(AND(ISNUMBER(OFFSET('Sanitation Data'!$G$4,0,10*ROW('Sanitation Data'!G179))),'Data Summary'!CZ185="Yes"),100-OFFSET('Sanitation Data'!$G$4,0,10*ROW('Sanitation Data'!G179)),NA())</f>
        <v>#N/A</v>
      </c>
      <c r="AL185" s="526" t="e">
        <f ca="1">+IF(AND(ISNUMBER(OFFSET('Sanitation Data'!$G$6,0,10*ROW('Sanitation Data'!G179))),'Data Summary'!DA185="Yes"),OFFSET('Sanitation Data'!$G$6,0,10*ROW('Sanitation Data'!G179)),NA())</f>
        <v>#N/A</v>
      </c>
      <c r="AM185" s="526" t="e">
        <f ca="1">+IF(AND(ISNUMBER(OFFSET('Sanitation Data'!$G$10,0,10*ROW('Sanitation Data'!G179))),'Data Summary'!DB185="Yes"),OFFSET('Sanitation Data'!$G$10,0,10*ROW('Sanitation Data'!G179)),NA())</f>
        <v>#N/A</v>
      </c>
      <c r="AN185" s="526" t="e">
        <f ca="1">+IF(AND(ISNUMBER(OFFSET('Sanitation Data'!$G$11,0,10*ROW('Sanitation Data'!G179))),'Data Summary'!DC185="Yes"),OFFSET('Sanitation Data'!$G$11,0,10*ROW('Sanitation Data'!G179)),NA())</f>
        <v>#N/A</v>
      </c>
      <c r="AO185" s="526" t="e">
        <f ca="1">+IF(AND(ISNUMBER(OFFSET('Sanitation Data'!$G$12,0,10*ROW('Sanitation Data'!G179))),'Data Summary'!DD185="Yes"),OFFSET('Sanitation Data'!$G$12,0,10*ROW('Sanitation Data'!G179)),NA())</f>
        <v>#N/A</v>
      </c>
      <c r="AP185" s="526" t="e">
        <f ca="1">+IF(AND(ISNUMBER(OFFSET('Sanitation Data'!$H$4,0,10*ROW('Sanitation Data'!H179))),'Data Summary'!DE185="Yes"),100-OFFSET('Sanitation Data'!$H$4,0,10*ROW('Sanitation Data'!H179)),NA())</f>
        <v>#N/A</v>
      </c>
      <c r="AQ185" s="526" t="e">
        <f ca="1">+IF(AND(ISNUMBER(OFFSET('Sanitation Data'!$H$6,0,10*ROW('Sanitation Data'!H179))),'Data Summary'!DF185="Yes"),OFFSET('Sanitation Data'!$H$6,0,10*ROW('Sanitation Data'!H179)),NA())</f>
        <v>#N/A</v>
      </c>
      <c r="AR185" s="526" t="e">
        <f ca="1">+IF(AND(ISNUMBER(OFFSET('Sanitation Data'!$H$10,0,10*ROW('Sanitation Data'!H179))),'Data Summary'!DG185="Yes"),OFFSET('Sanitation Data'!$H$10,0,10*ROW('Sanitation Data'!H179)),NA())</f>
        <v>#N/A</v>
      </c>
      <c r="AS185" s="526" t="e">
        <f ca="1">+IF(AND(ISNUMBER(OFFSET('Sanitation Data'!$H$11,0,10*ROW('Sanitation Data'!H179))),'Data Summary'!DH185="Yes"),OFFSET('Sanitation Data'!$H$11,0,10*ROW('Sanitation Data'!H179)),NA())</f>
        <v>#N/A</v>
      </c>
      <c r="AT185" s="526" t="e">
        <f ca="1">+IF(AND(ISNUMBER(OFFSET('Sanitation Data'!$H$12,0,10*ROW('Sanitation Data'!H179))),'Data Summary'!DI185="Yes"),OFFSET('Sanitation Data'!$H$12,0,10*ROW('Sanitation Data'!H179)),NA())</f>
        <v>#N/A</v>
      </c>
      <c r="AU185" s="526" t="e">
        <f ca="1">+IF(AND(ISNUMBER(OFFSET('Sanitation Data'!$I$4,0,10*ROW('Sanitation Data'!I179))),'Data Summary'!DJ185="Yes"),100-OFFSET('Sanitation Data'!$I$4,0,10*ROW('Sanitation Data'!I179)),NA())</f>
        <v>#N/A</v>
      </c>
      <c r="AV185" s="526" t="e">
        <f ca="1">+IF(AND(ISNUMBER(OFFSET('Sanitation Data'!$I$6,0,10*ROW('Sanitation Data'!I179))),'Data Summary'!DK185="Yes"),OFFSET('Sanitation Data'!$I$6,0,10*ROW('Sanitation Data'!I179)),NA())</f>
        <v>#N/A</v>
      </c>
      <c r="AW185" s="526" t="e">
        <f ca="1">+IF(AND(ISNUMBER(OFFSET('Sanitation Data'!$I$10,0,10*ROW('Sanitation Data'!I179))),'Data Summary'!DL185="Yes"),OFFSET('Sanitation Data'!$I$10,0,10*ROW('Sanitation Data'!I179)),NA())</f>
        <v>#N/A</v>
      </c>
      <c r="AX185" s="526" t="e">
        <f ca="1">+IF(AND(ISNUMBER(OFFSET('Sanitation Data'!$I$11,0,10*ROW('Sanitation Data'!I179))),'Data Summary'!DM185="Yes"),OFFSET('Sanitation Data'!$I$11,0,10*ROW('Sanitation Data'!I179)),NA())</f>
        <v>#N/A</v>
      </c>
      <c r="AY185" s="526" t="e">
        <f ca="1">+IF(AND(ISNUMBER(OFFSET('Sanitation Data'!$I$12,0,10*ROW('Sanitation Data'!I179))),'Data Summary'!DN185="Yes"),OFFSET('Sanitation Data'!$I$12,0,10*ROW('Sanitation Data'!I179)),NA())</f>
        <v>#N/A</v>
      </c>
      <c r="AZ185" s="527" t="e">
        <f ca="1">+IF(AND(ISNUMBER(OFFSET('Hygiene Data'!$D$5,0,10*ROW('Hygiene Data'!D179))),'Data Summary'!DO185="Yes"),OFFSET('Hygiene Data'!$D$5,0,10*ROW('Hygiene Data'!D179)),NA())</f>
        <v>#N/A</v>
      </c>
      <c r="BA185" s="527" t="e">
        <f ca="1">+IF(AND(ISNUMBER(OFFSET('Hygiene Data'!$D$7,0,10*ROW('Hygiene Data'!D179))),'Data Summary'!DP185="Yes"),OFFSET('Hygiene Data'!$D$7,0,10*ROW('Hygiene Data'!D179)),NA())</f>
        <v>#N/A</v>
      </c>
      <c r="BB185" s="527" t="e">
        <f ca="1">+IF(AND(ISNUMBER(OFFSET('Hygiene Data'!$D$9,0,10*ROW('Hygiene Data'!D179))),'Data Summary'!DQ185="Yes"),OFFSET('Hygiene Data'!$D$9,0,10*ROW('Hygiene Data'!D179)),NA())</f>
        <v>#N/A</v>
      </c>
      <c r="BC185" s="527" t="e">
        <f ca="1">+IF(AND(ISNUMBER(OFFSET('Hygiene Data'!$E$5,0,10*ROW('Hygiene Data'!E179))),'Data Summary'!DR185="Yes"),OFFSET('Hygiene Data'!$E$5,0,10*ROW('Hygiene Data'!E179)),NA())</f>
        <v>#N/A</v>
      </c>
      <c r="BD185" s="527" t="e">
        <f ca="1">+IF(AND(ISNUMBER(OFFSET('Hygiene Data'!$E$7,0,10*ROW('Hygiene Data'!E179))),'Data Summary'!DS185="Yes"),OFFSET('Hygiene Data'!$E$7,0,10*ROW('Hygiene Data'!E179)),NA())</f>
        <v>#N/A</v>
      </c>
      <c r="BE185" s="527" t="e">
        <f ca="1">+IF(AND(ISNUMBER(OFFSET('Hygiene Data'!$E$9,0,10*ROW('Hygiene Data'!E179))),'Data Summary'!DT185="Yes"),OFFSET('Hygiene Data'!$E$9,0,10*ROW('Hygiene Data'!E179)),NA())</f>
        <v>#N/A</v>
      </c>
      <c r="BF185" s="527" t="e">
        <f ca="1">+IF(AND(ISNUMBER(OFFSET('Hygiene Data'!$F$5,0,10*ROW('Hygiene Data'!F179))),'Data Summary'!DU185="Yes"),OFFSET('Hygiene Data'!$F$5,0,10*ROW('Hygiene Data'!F179)),NA())</f>
        <v>#N/A</v>
      </c>
      <c r="BG185" s="527" t="e">
        <f ca="1">+IF(AND(ISNUMBER(OFFSET('Hygiene Data'!$F$7,0,10*ROW('Hygiene Data'!F179))),'Data Summary'!DV185="Yes"),OFFSET('Hygiene Data'!$F$7,0,10*ROW('Hygiene Data'!F179)),NA())</f>
        <v>#N/A</v>
      </c>
      <c r="BH185" s="527" t="e">
        <f ca="1">+IF(AND(ISNUMBER(OFFSET('Hygiene Data'!$F$9,0,10*ROW('Hygiene Data'!F179))),'Data Summary'!DW185="Yes"),OFFSET('Hygiene Data'!$F$9,0,10*ROW('Hygiene Data'!F179)),NA())</f>
        <v>#N/A</v>
      </c>
      <c r="BI185" s="527" t="e">
        <f ca="1">+IF(AND(ISNUMBER(OFFSET('Hygiene Data'!$G$5,0,10*ROW('Hygiene Data'!G179))),'Data Summary'!DX185="Yes"),OFFSET('Hygiene Data'!$G$5,0,10*ROW('Hygiene Data'!G179)),NA())</f>
        <v>#N/A</v>
      </c>
      <c r="BJ185" s="527" t="e">
        <f ca="1">+IF(AND(ISNUMBER(OFFSET('Hygiene Data'!$G$7,0,10*ROW('Hygiene Data'!G179))),'Data Summary'!DY185="Yes"),OFFSET('Hygiene Data'!$G$7,0,10*ROW('Hygiene Data'!G179)),NA())</f>
        <v>#N/A</v>
      </c>
      <c r="BK185" s="527" t="e">
        <f ca="1">+IF(AND(ISNUMBER(OFFSET('Hygiene Data'!$G$9,0,10*ROW('Hygiene Data'!G179))),'Data Summary'!DZ185="Yes"),OFFSET('Hygiene Data'!$G$9,0,10*ROW('Hygiene Data'!G179)),NA())</f>
        <v>#N/A</v>
      </c>
      <c r="BL185" s="527" t="e">
        <f ca="1">+IF(AND(ISNUMBER(OFFSET('Hygiene Data'!$H$5,0,10*ROW('Hygiene Data'!H179))),'Data Summary'!EA185="Yes"),OFFSET('Hygiene Data'!$H$5,0,10*ROW('Hygiene Data'!H179)),NA())</f>
        <v>#N/A</v>
      </c>
      <c r="BM185" s="527" t="e">
        <f ca="1">+IF(AND(ISNUMBER(OFFSET('Hygiene Data'!$H$7,0,10*ROW('Hygiene Data'!H179))),'Data Summary'!EB185="Yes"),OFFSET('Hygiene Data'!$H$7,0,10*ROW('Hygiene Data'!H179)),NA())</f>
        <v>#N/A</v>
      </c>
      <c r="BN185" s="527" t="e">
        <f ca="1">+IF(AND(ISNUMBER(OFFSET('Hygiene Data'!$H$9,0,10*ROW('Hygiene Data'!H179))),'Data Summary'!EC185="Yes"),OFFSET('Hygiene Data'!$H$9,0,10*ROW('Hygiene Data'!H179)),NA())</f>
        <v>#N/A</v>
      </c>
      <c r="BO185" s="527" t="e">
        <f ca="1">+IF(AND(ISNUMBER(OFFSET('Hygiene Data'!$I$5,0,10*ROW('Hygiene Data'!I179))),'Data Summary'!ED185="Yes"),OFFSET('Hygiene Data'!$I$5,0,10*ROW('Hygiene Data'!I179)),NA())</f>
        <v>#N/A</v>
      </c>
      <c r="BP185" s="527" t="e">
        <f ca="1">+IF(AND(ISNUMBER(OFFSET('Hygiene Data'!$I$7,0,10*ROW('Hygiene Data'!I179))),'Data Summary'!EE185="Yes"),OFFSET('Hygiene Data'!$I$7,0,10*ROW('Hygiene Data'!I179)),NA())</f>
        <v>#N/A</v>
      </c>
      <c r="BQ185" s="527" t="e">
        <f ca="1">+IF(AND(ISNUMBER(OFFSET('Hygiene Data'!$I$9,0,10*ROW('Hygiene Data'!I179))),'Data Summary'!EF185="Yes"),OFFSET('Hygiene Data'!$I$9,0,10*ROW('Hygiene Data'!I179)),NA())</f>
        <v>#N/A</v>
      </c>
    </row>
    <row r="186" spans="1:69" x14ac:dyDescent="0.25">
      <c r="A186" s="523" t="e">
        <f ca="1">+RIGHT('Data Summary'!A186,LEN('Data Summary'!A186)-9)</f>
        <v>#VALUE!</v>
      </c>
      <c r="B186" s="497" t="str">
        <f ca="1">+IF(ISTEXT('Data Summary'!B186),'Data Summary'!B186,"")</f>
        <v/>
      </c>
      <c r="C186" s="524" t="e">
        <f ca="1">+VALUE('Data Summary'!C186)</f>
        <v>#VALUE!</v>
      </c>
      <c r="D186" s="525" t="e">
        <f ca="1">+IF(AND(ISNUMBER(OFFSET('Water Data'!$D$4,0,10*ROW('Water Data'!D180))),'Data Summary'!BS186="Yes"),100-OFFSET('Water Data'!$D$4,0,10*ROW('Water Data'!D180)),NA())</f>
        <v>#N/A</v>
      </c>
      <c r="E186" s="525" t="e">
        <f ca="1">+IF(AND(ISNUMBER(OFFSET('Water Data'!$D$6,0,10*ROW('Water Data'!D180))),'Data Summary'!BT186="Yes"),OFFSET('Water Data'!$D$6,0,10*ROW('Water Data'!D180)),NA())</f>
        <v>#N/A</v>
      </c>
      <c r="F186" s="525" t="e">
        <f ca="1">+IF(AND(ISNUMBER(OFFSET('Water Data'!$D$9,0,10*ROW('Water Data'!D180))),'Data Summary'!BU186="Yes"),OFFSET('Water Data'!$D$9,0,10*ROW('Water Data'!D180)),NA())</f>
        <v>#N/A</v>
      </c>
      <c r="G186" s="525" t="e">
        <f ca="1">+IF(AND(ISNUMBER(OFFSET('Water Data'!$E$4,0,10*ROW('Water Data'!E180))),'Data Summary'!BV186="Yes"),100-OFFSET('Water Data'!$E$4,0,10*ROW('Water Data'!E180)),NA())</f>
        <v>#N/A</v>
      </c>
      <c r="H186" s="525" t="e">
        <f ca="1">+IF(AND(ISNUMBER(OFFSET('Water Data'!$E$6,0,10*ROW('Water Data'!E180))),'Data Summary'!BW186="Yes"),OFFSET('Water Data'!$E$6,0,10*ROW('Water Data'!E180)),NA())</f>
        <v>#N/A</v>
      </c>
      <c r="I186" s="525" t="e">
        <f ca="1">+IF(AND(ISNUMBER(OFFSET('Water Data'!$E$9,0,10*ROW('Water Data'!E180))),'Data Summary'!BX186="Yes"),OFFSET('Water Data'!$E$9,0,10*ROW('Water Data'!E180)),NA())</f>
        <v>#N/A</v>
      </c>
      <c r="J186" s="525" t="e">
        <f ca="1">+IF(AND(ISNUMBER(OFFSET('Water Data'!$F$4,0,10*ROW('Water Data'!F180))),'Data Summary'!BY186="Yes"),100-OFFSET('Water Data'!$F$4,0,10*ROW('Water Data'!F180)),NA())</f>
        <v>#N/A</v>
      </c>
      <c r="K186" s="525" t="e">
        <f ca="1">+IF(AND(ISNUMBER(OFFSET('Water Data'!$F$6,0,10*ROW('Water Data'!F180))),'Data Summary'!BZ186="Yes"),OFFSET('Water Data'!$F$6,0,10*ROW('Water Data'!F180)),NA())</f>
        <v>#N/A</v>
      </c>
      <c r="L186" s="525" t="e">
        <f ca="1">+IF(AND(ISNUMBER(OFFSET('Water Data'!$F$9,0,10*ROW('Water Data'!F180))),'Data Summary'!CA186="Yes"),OFFSET('Water Data'!$F$9,0,10*ROW('Water Data'!F180)),NA())</f>
        <v>#N/A</v>
      </c>
      <c r="M186" s="525" t="e">
        <f ca="1">+IF(AND(ISNUMBER(OFFSET('Water Data'!$G$4,0,10*ROW('Water Data'!G180))),'Data Summary'!CB186="Yes"),100-OFFSET('Water Data'!$G$4,0,10*ROW('Water Data'!G180)),NA())</f>
        <v>#N/A</v>
      </c>
      <c r="N186" s="525" t="e">
        <f ca="1">+IF(AND(ISNUMBER(OFFSET('Water Data'!$G$6,0,10*ROW('Water Data'!G180))),'Data Summary'!CC186="Yes"),OFFSET('Water Data'!$G$6,0,10*ROW('Water Data'!G180)),NA())</f>
        <v>#N/A</v>
      </c>
      <c r="O186" s="525" t="e">
        <f ca="1">+IF(AND(ISNUMBER(OFFSET('Water Data'!$G$9,0,10*ROW('Water Data'!G180))),'Data Summary'!CD186="Yes"),OFFSET('Water Data'!$G$9,0,10*ROW('Water Data'!G180)),NA())</f>
        <v>#N/A</v>
      </c>
      <c r="P186" s="525" t="e">
        <f ca="1">+IF(AND(ISNUMBER(OFFSET('Water Data'!$H$4,0,10*ROW('Water Data'!H180))),'Data Summary'!CE186="Yes"),100-OFFSET('Water Data'!$H$4,0,10*ROW('Water Data'!H180)),NA())</f>
        <v>#N/A</v>
      </c>
      <c r="Q186" s="525" t="e">
        <f ca="1">+IF(AND(ISNUMBER(OFFSET('Water Data'!$H$6,0,10*ROW('Water Data'!H180))),'Data Summary'!CF186="Yes"),OFFSET('Water Data'!$H$6,0,10*ROW('Water Data'!H180)),NA())</f>
        <v>#N/A</v>
      </c>
      <c r="R186" s="525" t="e">
        <f ca="1">+IF(AND(ISNUMBER(OFFSET('Water Data'!$H$9,0,10*ROW('Water Data'!H180))),'Data Summary'!CG186="Yes"),OFFSET('Water Data'!$H$9,0,10*ROW('Water Data'!H180)),NA())</f>
        <v>#N/A</v>
      </c>
      <c r="S186" s="525" t="e">
        <f ca="1">+IF(AND(ISNUMBER(OFFSET('Water Data'!$I$4,0,10*ROW('Water Data'!I180))),'Data Summary'!CH186="Yes"),100-OFFSET('Water Data'!$I$4,0,10*ROW('Water Data'!I180)),NA())</f>
        <v>#N/A</v>
      </c>
      <c r="T186" s="525" t="e">
        <f ca="1">+IF(AND(ISNUMBER(OFFSET('Water Data'!$I$6,0,10*ROW('Water Data'!I180))),'Data Summary'!CI186="Yes"),OFFSET('Water Data'!$I$6,0,10*ROW('Water Data'!I180)),NA())</f>
        <v>#N/A</v>
      </c>
      <c r="U186" s="525" t="e">
        <f ca="1">+IF(AND(ISNUMBER(OFFSET('Water Data'!$I$9,0,10*ROW('Water Data'!I180))),'Data Summary'!CJ186="Yes"),OFFSET('Water Data'!$I$9,0,10*ROW('Water Data'!I180)),NA())</f>
        <v>#N/A</v>
      </c>
      <c r="V186" s="526" t="e">
        <f ca="1">+IF(AND(ISNUMBER(OFFSET('Sanitation Data'!$D$4,0,10*ROW('Sanitation Data'!D180))),'Data Summary'!CK186="Yes"),100-OFFSET('Sanitation Data'!$D$4,0,10*ROW('Sanitation Data'!D180)),NA())</f>
        <v>#N/A</v>
      </c>
      <c r="W186" s="526" t="e">
        <f ca="1">+IF(AND(ISNUMBER(OFFSET('Sanitation Data'!$D$6,0,10*ROW('Sanitation Data'!D180))),'Data Summary'!CL186="Yes"),OFFSET('Sanitation Data'!$D$6,0,10*ROW('Sanitation Data'!D180)),NA())</f>
        <v>#N/A</v>
      </c>
      <c r="X186" s="526" t="e">
        <f ca="1">+IF(AND(ISNUMBER(OFFSET('Sanitation Data'!$D$10,0,10*ROW('Sanitation Data'!D180))),'Data Summary'!CM186="Yes"),OFFSET('Sanitation Data'!$D$10,0,10*ROW('Sanitation Data'!D180)),NA())</f>
        <v>#N/A</v>
      </c>
      <c r="Y186" s="526" t="e">
        <f ca="1">+IF(AND(ISNUMBER(OFFSET('Sanitation Data'!$D$11,0,10*ROW('Sanitation Data'!D180))),'Data Summary'!CN186="Yes"),OFFSET('Sanitation Data'!$D$11,0,10*ROW('Sanitation Data'!D180)),NA())</f>
        <v>#N/A</v>
      </c>
      <c r="Z186" s="526" t="e">
        <f ca="1">+IF(AND(ISNUMBER(OFFSET('Sanitation Data'!$D$12,0,10*ROW('Sanitation Data'!D180))),'Data Summary'!CO186="Yes"),OFFSET('Sanitation Data'!$D$12,0,10*ROW('Sanitation Data'!D180)),NA())</f>
        <v>#N/A</v>
      </c>
      <c r="AA186" s="526" t="e">
        <f ca="1">+IF(AND(ISNUMBER(OFFSET('Sanitation Data'!$E$4,0,10*ROW('Sanitation Data'!E180))),'Data Summary'!CP186="Yes"),100-OFFSET('Sanitation Data'!$E$4,0,10*ROW('Sanitation Data'!E180)),NA())</f>
        <v>#N/A</v>
      </c>
      <c r="AB186" s="526" t="e">
        <f ca="1">+IF(AND(ISNUMBER(OFFSET('Sanitation Data'!$E$6,0,10*ROW('Sanitation Data'!E180))),'Data Summary'!CQ186="Yes"),OFFSET('Sanitation Data'!$E$6,0,10*ROW('Sanitation Data'!E180)),NA())</f>
        <v>#N/A</v>
      </c>
      <c r="AC186" s="526" t="e">
        <f ca="1">+IF(AND(ISNUMBER(OFFSET('Sanitation Data'!$E$10,0,10*ROW('Sanitation Data'!E180))),'Data Summary'!CR186="Yes"),OFFSET('Sanitation Data'!$E$10,0,10*ROW('Sanitation Data'!E180)),NA())</f>
        <v>#N/A</v>
      </c>
      <c r="AD186" s="526" t="e">
        <f ca="1">+IF(AND(ISNUMBER(OFFSET('Sanitation Data'!$E$11,0,10*ROW('Sanitation Data'!E180))),'Data Summary'!CS186="Yes"),OFFSET('Sanitation Data'!$E$11,0,10*ROW('Sanitation Data'!E180)),NA())</f>
        <v>#N/A</v>
      </c>
      <c r="AE186" s="526" t="e">
        <f ca="1">+IF(AND(ISNUMBER(OFFSET('Sanitation Data'!$E$12,0,10*ROW('Sanitation Data'!E180))),'Data Summary'!CT186="Yes"),OFFSET('Sanitation Data'!$E$12,0,10*ROW('Sanitation Data'!E180)),NA())</f>
        <v>#N/A</v>
      </c>
      <c r="AF186" s="526" t="e">
        <f ca="1">+IF(AND(ISNUMBER(OFFSET('Sanitation Data'!$F$4,0,10*ROW('Sanitation Data'!F180))),'Data Summary'!CU186="Yes"),100-OFFSET('Sanitation Data'!$F$4,0,10*ROW('Sanitation Data'!F180)),NA())</f>
        <v>#N/A</v>
      </c>
      <c r="AG186" s="526" t="e">
        <f ca="1">+IF(AND(ISNUMBER(OFFSET('Sanitation Data'!$F$6,0,10*ROW('Sanitation Data'!F180))),'Data Summary'!CV186="Yes"),OFFSET('Sanitation Data'!$F$6,0,10*ROW('Sanitation Data'!F180)),NA())</f>
        <v>#N/A</v>
      </c>
      <c r="AH186" s="526" t="e">
        <f ca="1">+IF(AND(ISNUMBER(OFFSET('Sanitation Data'!$F$10,0,10*ROW('Sanitation Data'!F180))),'Data Summary'!CW186="Yes"),OFFSET('Sanitation Data'!$F$10,0,10*ROW('Sanitation Data'!F180)),NA())</f>
        <v>#N/A</v>
      </c>
      <c r="AI186" s="526" t="e">
        <f ca="1">+IF(AND(ISNUMBER(OFFSET('Sanitation Data'!$F$11,0,10*ROW('Sanitation Data'!F180))),'Data Summary'!CX186="Yes"),OFFSET('Sanitation Data'!$F$11,0,10*ROW('Sanitation Data'!F180)),NA())</f>
        <v>#N/A</v>
      </c>
      <c r="AJ186" s="526" t="e">
        <f ca="1">+IF(AND(ISNUMBER(OFFSET('Sanitation Data'!$F$12,0,10*ROW('Sanitation Data'!F180))),'Data Summary'!CY186="Yes"),OFFSET('Sanitation Data'!$F$12,0,10*ROW('Sanitation Data'!F180)),NA())</f>
        <v>#N/A</v>
      </c>
      <c r="AK186" s="526" t="e">
        <f ca="1">+IF(AND(ISNUMBER(OFFSET('Sanitation Data'!$G$4,0,10*ROW('Sanitation Data'!G180))),'Data Summary'!CZ186="Yes"),100-OFFSET('Sanitation Data'!$G$4,0,10*ROW('Sanitation Data'!G180)),NA())</f>
        <v>#N/A</v>
      </c>
      <c r="AL186" s="526" t="e">
        <f ca="1">+IF(AND(ISNUMBER(OFFSET('Sanitation Data'!$G$6,0,10*ROW('Sanitation Data'!G180))),'Data Summary'!DA186="Yes"),OFFSET('Sanitation Data'!$G$6,0,10*ROW('Sanitation Data'!G180)),NA())</f>
        <v>#N/A</v>
      </c>
      <c r="AM186" s="526" t="e">
        <f ca="1">+IF(AND(ISNUMBER(OFFSET('Sanitation Data'!$G$10,0,10*ROW('Sanitation Data'!G180))),'Data Summary'!DB186="Yes"),OFFSET('Sanitation Data'!$G$10,0,10*ROW('Sanitation Data'!G180)),NA())</f>
        <v>#N/A</v>
      </c>
      <c r="AN186" s="526" t="e">
        <f ca="1">+IF(AND(ISNUMBER(OFFSET('Sanitation Data'!$G$11,0,10*ROW('Sanitation Data'!G180))),'Data Summary'!DC186="Yes"),OFFSET('Sanitation Data'!$G$11,0,10*ROW('Sanitation Data'!G180)),NA())</f>
        <v>#N/A</v>
      </c>
      <c r="AO186" s="526" t="e">
        <f ca="1">+IF(AND(ISNUMBER(OFFSET('Sanitation Data'!$G$12,0,10*ROW('Sanitation Data'!G180))),'Data Summary'!DD186="Yes"),OFFSET('Sanitation Data'!$G$12,0,10*ROW('Sanitation Data'!G180)),NA())</f>
        <v>#N/A</v>
      </c>
      <c r="AP186" s="526" t="e">
        <f ca="1">+IF(AND(ISNUMBER(OFFSET('Sanitation Data'!$H$4,0,10*ROW('Sanitation Data'!H180))),'Data Summary'!DE186="Yes"),100-OFFSET('Sanitation Data'!$H$4,0,10*ROW('Sanitation Data'!H180)),NA())</f>
        <v>#N/A</v>
      </c>
      <c r="AQ186" s="526" t="e">
        <f ca="1">+IF(AND(ISNUMBER(OFFSET('Sanitation Data'!$H$6,0,10*ROW('Sanitation Data'!H180))),'Data Summary'!DF186="Yes"),OFFSET('Sanitation Data'!$H$6,0,10*ROW('Sanitation Data'!H180)),NA())</f>
        <v>#N/A</v>
      </c>
      <c r="AR186" s="526" t="e">
        <f ca="1">+IF(AND(ISNUMBER(OFFSET('Sanitation Data'!$H$10,0,10*ROW('Sanitation Data'!H180))),'Data Summary'!DG186="Yes"),OFFSET('Sanitation Data'!$H$10,0,10*ROW('Sanitation Data'!H180)),NA())</f>
        <v>#N/A</v>
      </c>
      <c r="AS186" s="526" t="e">
        <f ca="1">+IF(AND(ISNUMBER(OFFSET('Sanitation Data'!$H$11,0,10*ROW('Sanitation Data'!H180))),'Data Summary'!DH186="Yes"),OFFSET('Sanitation Data'!$H$11,0,10*ROW('Sanitation Data'!H180)),NA())</f>
        <v>#N/A</v>
      </c>
      <c r="AT186" s="526" t="e">
        <f ca="1">+IF(AND(ISNUMBER(OFFSET('Sanitation Data'!$H$12,0,10*ROW('Sanitation Data'!H180))),'Data Summary'!DI186="Yes"),OFFSET('Sanitation Data'!$H$12,0,10*ROW('Sanitation Data'!H180)),NA())</f>
        <v>#N/A</v>
      </c>
      <c r="AU186" s="526" t="e">
        <f ca="1">+IF(AND(ISNUMBER(OFFSET('Sanitation Data'!$I$4,0,10*ROW('Sanitation Data'!I180))),'Data Summary'!DJ186="Yes"),100-OFFSET('Sanitation Data'!$I$4,0,10*ROW('Sanitation Data'!I180)),NA())</f>
        <v>#N/A</v>
      </c>
      <c r="AV186" s="526" t="e">
        <f ca="1">+IF(AND(ISNUMBER(OFFSET('Sanitation Data'!$I$6,0,10*ROW('Sanitation Data'!I180))),'Data Summary'!DK186="Yes"),OFFSET('Sanitation Data'!$I$6,0,10*ROW('Sanitation Data'!I180)),NA())</f>
        <v>#N/A</v>
      </c>
      <c r="AW186" s="526" t="e">
        <f ca="1">+IF(AND(ISNUMBER(OFFSET('Sanitation Data'!$I$10,0,10*ROW('Sanitation Data'!I180))),'Data Summary'!DL186="Yes"),OFFSET('Sanitation Data'!$I$10,0,10*ROW('Sanitation Data'!I180)),NA())</f>
        <v>#N/A</v>
      </c>
      <c r="AX186" s="526" t="e">
        <f ca="1">+IF(AND(ISNUMBER(OFFSET('Sanitation Data'!$I$11,0,10*ROW('Sanitation Data'!I180))),'Data Summary'!DM186="Yes"),OFFSET('Sanitation Data'!$I$11,0,10*ROW('Sanitation Data'!I180)),NA())</f>
        <v>#N/A</v>
      </c>
      <c r="AY186" s="526" t="e">
        <f ca="1">+IF(AND(ISNUMBER(OFFSET('Sanitation Data'!$I$12,0,10*ROW('Sanitation Data'!I180))),'Data Summary'!DN186="Yes"),OFFSET('Sanitation Data'!$I$12,0,10*ROW('Sanitation Data'!I180)),NA())</f>
        <v>#N/A</v>
      </c>
      <c r="AZ186" s="527" t="e">
        <f ca="1">+IF(AND(ISNUMBER(OFFSET('Hygiene Data'!$D$5,0,10*ROW('Hygiene Data'!D180))),'Data Summary'!DO186="Yes"),OFFSET('Hygiene Data'!$D$5,0,10*ROW('Hygiene Data'!D180)),NA())</f>
        <v>#N/A</v>
      </c>
      <c r="BA186" s="527" t="e">
        <f ca="1">+IF(AND(ISNUMBER(OFFSET('Hygiene Data'!$D$7,0,10*ROW('Hygiene Data'!D180))),'Data Summary'!DP186="Yes"),OFFSET('Hygiene Data'!$D$7,0,10*ROW('Hygiene Data'!D180)),NA())</f>
        <v>#N/A</v>
      </c>
      <c r="BB186" s="527" t="e">
        <f ca="1">+IF(AND(ISNUMBER(OFFSET('Hygiene Data'!$D$9,0,10*ROW('Hygiene Data'!D180))),'Data Summary'!DQ186="Yes"),OFFSET('Hygiene Data'!$D$9,0,10*ROW('Hygiene Data'!D180)),NA())</f>
        <v>#N/A</v>
      </c>
      <c r="BC186" s="527" t="e">
        <f ca="1">+IF(AND(ISNUMBER(OFFSET('Hygiene Data'!$E$5,0,10*ROW('Hygiene Data'!E180))),'Data Summary'!DR186="Yes"),OFFSET('Hygiene Data'!$E$5,0,10*ROW('Hygiene Data'!E180)),NA())</f>
        <v>#N/A</v>
      </c>
      <c r="BD186" s="527" t="e">
        <f ca="1">+IF(AND(ISNUMBER(OFFSET('Hygiene Data'!$E$7,0,10*ROW('Hygiene Data'!E180))),'Data Summary'!DS186="Yes"),OFFSET('Hygiene Data'!$E$7,0,10*ROW('Hygiene Data'!E180)),NA())</f>
        <v>#N/A</v>
      </c>
      <c r="BE186" s="527" t="e">
        <f ca="1">+IF(AND(ISNUMBER(OFFSET('Hygiene Data'!$E$9,0,10*ROW('Hygiene Data'!E180))),'Data Summary'!DT186="Yes"),OFFSET('Hygiene Data'!$E$9,0,10*ROW('Hygiene Data'!E180)),NA())</f>
        <v>#N/A</v>
      </c>
      <c r="BF186" s="527" t="e">
        <f ca="1">+IF(AND(ISNUMBER(OFFSET('Hygiene Data'!$F$5,0,10*ROW('Hygiene Data'!F180))),'Data Summary'!DU186="Yes"),OFFSET('Hygiene Data'!$F$5,0,10*ROW('Hygiene Data'!F180)),NA())</f>
        <v>#N/A</v>
      </c>
      <c r="BG186" s="527" t="e">
        <f ca="1">+IF(AND(ISNUMBER(OFFSET('Hygiene Data'!$F$7,0,10*ROW('Hygiene Data'!F180))),'Data Summary'!DV186="Yes"),OFFSET('Hygiene Data'!$F$7,0,10*ROW('Hygiene Data'!F180)),NA())</f>
        <v>#N/A</v>
      </c>
      <c r="BH186" s="527" t="e">
        <f ca="1">+IF(AND(ISNUMBER(OFFSET('Hygiene Data'!$F$9,0,10*ROW('Hygiene Data'!F180))),'Data Summary'!DW186="Yes"),OFFSET('Hygiene Data'!$F$9,0,10*ROW('Hygiene Data'!F180)),NA())</f>
        <v>#N/A</v>
      </c>
      <c r="BI186" s="527" t="e">
        <f ca="1">+IF(AND(ISNUMBER(OFFSET('Hygiene Data'!$G$5,0,10*ROW('Hygiene Data'!G180))),'Data Summary'!DX186="Yes"),OFFSET('Hygiene Data'!$G$5,0,10*ROW('Hygiene Data'!G180)),NA())</f>
        <v>#N/A</v>
      </c>
      <c r="BJ186" s="527" t="e">
        <f ca="1">+IF(AND(ISNUMBER(OFFSET('Hygiene Data'!$G$7,0,10*ROW('Hygiene Data'!G180))),'Data Summary'!DY186="Yes"),OFFSET('Hygiene Data'!$G$7,0,10*ROW('Hygiene Data'!G180)),NA())</f>
        <v>#N/A</v>
      </c>
      <c r="BK186" s="527" t="e">
        <f ca="1">+IF(AND(ISNUMBER(OFFSET('Hygiene Data'!$G$9,0,10*ROW('Hygiene Data'!G180))),'Data Summary'!DZ186="Yes"),OFFSET('Hygiene Data'!$G$9,0,10*ROW('Hygiene Data'!G180)),NA())</f>
        <v>#N/A</v>
      </c>
      <c r="BL186" s="527" t="e">
        <f ca="1">+IF(AND(ISNUMBER(OFFSET('Hygiene Data'!$H$5,0,10*ROW('Hygiene Data'!H180))),'Data Summary'!EA186="Yes"),OFFSET('Hygiene Data'!$H$5,0,10*ROW('Hygiene Data'!H180)),NA())</f>
        <v>#N/A</v>
      </c>
      <c r="BM186" s="527" t="e">
        <f ca="1">+IF(AND(ISNUMBER(OFFSET('Hygiene Data'!$H$7,0,10*ROW('Hygiene Data'!H180))),'Data Summary'!EB186="Yes"),OFFSET('Hygiene Data'!$H$7,0,10*ROW('Hygiene Data'!H180)),NA())</f>
        <v>#N/A</v>
      </c>
      <c r="BN186" s="527" t="e">
        <f ca="1">+IF(AND(ISNUMBER(OFFSET('Hygiene Data'!$H$9,0,10*ROW('Hygiene Data'!H180))),'Data Summary'!EC186="Yes"),OFFSET('Hygiene Data'!$H$9,0,10*ROW('Hygiene Data'!H180)),NA())</f>
        <v>#N/A</v>
      </c>
      <c r="BO186" s="527" t="e">
        <f ca="1">+IF(AND(ISNUMBER(OFFSET('Hygiene Data'!$I$5,0,10*ROW('Hygiene Data'!I180))),'Data Summary'!ED186="Yes"),OFFSET('Hygiene Data'!$I$5,0,10*ROW('Hygiene Data'!I180)),NA())</f>
        <v>#N/A</v>
      </c>
      <c r="BP186" s="527" t="e">
        <f ca="1">+IF(AND(ISNUMBER(OFFSET('Hygiene Data'!$I$7,0,10*ROW('Hygiene Data'!I180))),'Data Summary'!EE186="Yes"),OFFSET('Hygiene Data'!$I$7,0,10*ROW('Hygiene Data'!I180)),NA())</f>
        <v>#N/A</v>
      </c>
      <c r="BQ186" s="527" t="e">
        <f ca="1">+IF(AND(ISNUMBER(OFFSET('Hygiene Data'!$I$9,0,10*ROW('Hygiene Data'!I180))),'Data Summary'!EF186="Yes"),OFFSET('Hygiene Data'!$I$9,0,10*ROW('Hygiene Data'!I180)),NA())</f>
        <v>#N/A</v>
      </c>
    </row>
    <row r="187" spans="1:69" x14ac:dyDescent="0.25">
      <c r="A187" s="523" t="e">
        <f ca="1">+RIGHT('Data Summary'!A187,LEN('Data Summary'!A187)-9)</f>
        <v>#VALUE!</v>
      </c>
      <c r="B187" s="497" t="str">
        <f ca="1">+IF(ISTEXT('Data Summary'!B187),'Data Summary'!B187,"")</f>
        <v/>
      </c>
      <c r="C187" s="524" t="e">
        <f ca="1">+VALUE('Data Summary'!C187)</f>
        <v>#VALUE!</v>
      </c>
      <c r="D187" s="525" t="e">
        <f ca="1">+IF(AND(ISNUMBER(OFFSET('Water Data'!$D$4,0,10*ROW('Water Data'!D181))),'Data Summary'!BS187="Yes"),100-OFFSET('Water Data'!$D$4,0,10*ROW('Water Data'!D181)),NA())</f>
        <v>#N/A</v>
      </c>
      <c r="E187" s="525" t="e">
        <f ca="1">+IF(AND(ISNUMBER(OFFSET('Water Data'!$D$6,0,10*ROW('Water Data'!D181))),'Data Summary'!BT187="Yes"),OFFSET('Water Data'!$D$6,0,10*ROW('Water Data'!D181)),NA())</f>
        <v>#N/A</v>
      </c>
      <c r="F187" s="525" t="e">
        <f ca="1">+IF(AND(ISNUMBER(OFFSET('Water Data'!$D$9,0,10*ROW('Water Data'!D181))),'Data Summary'!BU187="Yes"),OFFSET('Water Data'!$D$9,0,10*ROW('Water Data'!D181)),NA())</f>
        <v>#N/A</v>
      </c>
      <c r="G187" s="525" t="e">
        <f ca="1">+IF(AND(ISNUMBER(OFFSET('Water Data'!$E$4,0,10*ROW('Water Data'!E181))),'Data Summary'!BV187="Yes"),100-OFFSET('Water Data'!$E$4,0,10*ROW('Water Data'!E181)),NA())</f>
        <v>#N/A</v>
      </c>
      <c r="H187" s="525" t="e">
        <f ca="1">+IF(AND(ISNUMBER(OFFSET('Water Data'!$E$6,0,10*ROW('Water Data'!E181))),'Data Summary'!BW187="Yes"),OFFSET('Water Data'!$E$6,0,10*ROW('Water Data'!E181)),NA())</f>
        <v>#N/A</v>
      </c>
      <c r="I187" s="525" t="e">
        <f ca="1">+IF(AND(ISNUMBER(OFFSET('Water Data'!$E$9,0,10*ROW('Water Data'!E181))),'Data Summary'!BX187="Yes"),OFFSET('Water Data'!$E$9,0,10*ROW('Water Data'!E181)),NA())</f>
        <v>#N/A</v>
      </c>
      <c r="J187" s="525" t="e">
        <f ca="1">+IF(AND(ISNUMBER(OFFSET('Water Data'!$F$4,0,10*ROW('Water Data'!F181))),'Data Summary'!BY187="Yes"),100-OFFSET('Water Data'!$F$4,0,10*ROW('Water Data'!F181)),NA())</f>
        <v>#N/A</v>
      </c>
      <c r="K187" s="525" t="e">
        <f ca="1">+IF(AND(ISNUMBER(OFFSET('Water Data'!$F$6,0,10*ROW('Water Data'!F181))),'Data Summary'!BZ187="Yes"),OFFSET('Water Data'!$F$6,0,10*ROW('Water Data'!F181)),NA())</f>
        <v>#N/A</v>
      </c>
      <c r="L187" s="525" t="e">
        <f ca="1">+IF(AND(ISNUMBER(OFFSET('Water Data'!$F$9,0,10*ROW('Water Data'!F181))),'Data Summary'!CA187="Yes"),OFFSET('Water Data'!$F$9,0,10*ROW('Water Data'!F181)),NA())</f>
        <v>#N/A</v>
      </c>
      <c r="M187" s="525" t="e">
        <f ca="1">+IF(AND(ISNUMBER(OFFSET('Water Data'!$G$4,0,10*ROW('Water Data'!G181))),'Data Summary'!CB187="Yes"),100-OFFSET('Water Data'!$G$4,0,10*ROW('Water Data'!G181)),NA())</f>
        <v>#N/A</v>
      </c>
      <c r="N187" s="525" t="e">
        <f ca="1">+IF(AND(ISNUMBER(OFFSET('Water Data'!$G$6,0,10*ROW('Water Data'!G181))),'Data Summary'!CC187="Yes"),OFFSET('Water Data'!$G$6,0,10*ROW('Water Data'!G181)),NA())</f>
        <v>#N/A</v>
      </c>
      <c r="O187" s="525" t="e">
        <f ca="1">+IF(AND(ISNUMBER(OFFSET('Water Data'!$G$9,0,10*ROW('Water Data'!G181))),'Data Summary'!CD187="Yes"),OFFSET('Water Data'!$G$9,0,10*ROW('Water Data'!G181)),NA())</f>
        <v>#N/A</v>
      </c>
      <c r="P187" s="525" t="e">
        <f ca="1">+IF(AND(ISNUMBER(OFFSET('Water Data'!$H$4,0,10*ROW('Water Data'!H181))),'Data Summary'!CE187="Yes"),100-OFFSET('Water Data'!$H$4,0,10*ROW('Water Data'!H181)),NA())</f>
        <v>#N/A</v>
      </c>
      <c r="Q187" s="525" t="e">
        <f ca="1">+IF(AND(ISNUMBER(OFFSET('Water Data'!$H$6,0,10*ROW('Water Data'!H181))),'Data Summary'!CF187="Yes"),OFFSET('Water Data'!$H$6,0,10*ROW('Water Data'!H181)),NA())</f>
        <v>#N/A</v>
      </c>
      <c r="R187" s="525" t="e">
        <f ca="1">+IF(AND(ISNUMBER(OFFSET('Water Data'!$H$9,0,10*ROW('Water Data'!H181))),'Data Summary'!CG187="Yes"),OFFSET('Water Data'!$H$9,0,10*ROW('Water Data'!H181)),NA())</f>
        <v>#N/A</v>
      </c>
      <c r="S187" s="525" t="e">
        <f ca="1">+IF(AND(ISNUMBER(OFFSET('Water Data'!$I$4,0,10*ROW('Water Data'!I181))),'Data Summary'!CH187="Yes"),100-OFFSET('Water Data'!$I$4,0,10*ROW('Water Data'!I181)),NA())</f>
        <v>#N/A</v>
      </c>
      <c r="T187" s="525" t="e">
        <f ca="1">+IF(AND(ISNUMBER(OFFSET('Water Data'!$I$6,0,10*ROW('Water Data'!I181))),'Data Summary'!CI187="Yes"),OFFSET('Water Data'!$I$6,0,10*ROW('Water Data'!I181)),NA())</f>
        <v>#N/A</v>
      </c>
      <c r="U187" s="525" t="e">
        <f ca="1">+IF(AND(ISNUMBER(OFFSET('Water Data'!$I$9,0,10*ROW('Water Data'!I181))),'Data Summary'!CJ187="Yes"),OFFSET('Water Data'!$I$9,0,10*ROW('Water Data'!I181)),NA())</f>
        <v>#N/A</v>
      </c>
      <c r="V187" s="526" t="e">
        <f ca="1">+IF(AND(ISNUMBER(OFFSET('Sanitation Data'!$D$4,0,10*ROW('Sanitation Data'!D181))),'Data Summary'!CK187="Yes"),100-OFFSET('Sanitation Data'!$D$4,0,10*ROW('Sanitation Data'!D181)),NA())</f>
        <v>#N/A</v>
      </c>
      <c r="W187" s="526" t="e">
        <f ca="1">+IF(AND(ISNUMBER(OFFSET('Sanitation Data'!$D$6,0,10*ROW('Sanitation Data'!D181))),'Data Summary'!CL187="Yes"),OFFSET('Sanitation Data'!$D$6,0,10*ROW('Sanitation Data'!D181)),NA())</f>
        <v>#N/A</v>
      </c>
      <c r="X187" s="526" t="e">
        <f ca="1">+IF(AND(ISNUMBER(OFFSET('Sanitation Data'!$D$10,0,10*ROW('Sanitation Data'!D181))),'Data Summary'!CM187="Yes"),OFFSET('Sanitation Data'!$D$10,0,10*ROW('Sanitation Data'!D181)),NA())</f>
        <v>#N/A</v>
      </c>
      <c r="Y187" s="526" t="e">
        <f ca="1">+IF(AND(ISNUMBER(OFFSET('Sanitation Data'!$D$11,0,10*ROW('Sanitation Data'!D181))),'Data Summary'!CN187="Yes"),OFFSET('Sanitation Data'!$D$11,0,10*ROW('Sanitation Data'!D181)),NA())</f>
        <v>#N/A</v>
      </c>
      <c r="Z187" s="526" t="e">
        <f ca="1">+IF(AND(ISNUMBER(OFFSET('Sanitation Data'!$D$12,0,10*ROW('Sanitation Data'!D181))),'Data Summary'!CO187="Yes"),OFFSET('Sanitation Data'!$D$12,0,10*ROW('Sanitation Data'!D181)),NA())</f>
        <v>#N/A</v>
      </c>
      <c r="AA187" s="526" t="e">
        <f ca="1">+IF(AND(ISNUMBER(OFFSET('Sanitation Data'!$E$4,0,10*ROW('Sanitation Data'!E181))),'Data Summary'!CP187="Yes"),100-OFFSET('Sanitation Data'!$E$4,0,10*ROW('Sanitation Data'!E181)),NA())</f>
        <v>#N/A</v>
      </c>
      <c r="AB187" s="526" t="e">
        <f ca="1">+IF(AND(ISNUMBER(OFFSET('Sanitation Data'!$E$6,0,10*ROW('Sanitation Data'!E181))),'Data Summary'!CQ187="Yes"),OFFSET('Sanitation Data'!$E$6,0,10*ROW('Sanitation Data'!E181)),NA())</f>
        <v>#N/A</v>
      </c>
      <c r="AC187" s="526" t="e">
        <f ca="1">+IF(AND(ISNUMBER(OFFSET('Sanitation Data'!$E$10,0,10*ROW('Sanitation Data'!E181))),'Data Summary'!CR187="Yes"),OFFSET('Sanitation Data'!$E$10,0,10*ROW('Sanitation Data'!E181)),NA())</f>
        <v>#N/A</v>
      </c>
      <c r="AD187" s="526" t="e">
        <f ca="1">+IF(AND(ISNUMBER(OFFSET('Sanitation Data'!$E$11,0,10*ROW('Sanitation Data'!E181))),'Data Summary'!CS187="Yes"),OFFSET('Sanitation Data'!$E$11,0,10*ROW('Sanitation Data'!E181)),NA())</f>
        <v>#N/A</v>
      </c>
      <c r="AE187" s="526" t="e">
        <f ca="1">+IF(AND(ISNUMBER(OFFSET('Sanitation Data'!$E$12,0,10*ROW('Sanitation Data'!E181))),'Data Summary'!CT187="Yes"),OFFSET('Sanitation Data'!$E$12,0,10*ROW('Sanitation Data'!E181)),NA())</f>
        <v>#N/A</v>
      </c>
      <c r="AF187" s="526" t="e">
        <f ca="1">+IF(AND(ISNUMBER(OFFSET('Sanitation Data'!$F$4,0,10*ROW('Sanitation Data'!F181))),'Data Summary'!CU187="Yes"),100-OFFSET('Sanitation Data'!$F$4,0,10*ROW('Sanitation Data'!F181)),NA())</f>
        <v>#N/A</v>
      </c>
      <c r="AG187" s="526" t="e">
        <f ca="1">+IF(AND(ISNUMBER(OFFSET('Sanitation Data'!$F$6,0,10*ROW('Sanitation Data'!F181))),'Data Summary'!CV187="Yes"),OFFSET('Sanitation Data'!$F$6,0,10*ROW('Sanitation Data'!F181)),NA())</f>
        <v>#N/A</v>
      </c>
      <c r="AH187" s="526" t="e">
        <f ca="1">+IF(AND(ISNUMBER(OFFSET('Sanitation Data'!$F$10,0,10*ROW('Sanitation Data'!F181))),'Data Summary'!CW187="Yes"),OFFSET('Sanitation Data'!$F$10,0,10*ROW('Sanitation Data'!F181)),NA())</f>
        <v>#N/A</v>
      </c>
      <c r="AI187" s="526" t="e">
        <f ca="1">+IF(AND(ISNUMBER(OFFSET('Sanitation Data'!$F$11,0,10*ROW('Sanitation Data'!F181))),'Data Summary'!CX187="Yes"),OFFSET('Sanitation Data'!$F$11,0,10*ROW('Sanitation Data'!F181)),NA())</f>
        <v>#N/A</v>
      </c>
      <c r="AJ187" s="526" t="e">
        <f ca="1">+IF(AND(ISNUMBER(OFFSET('Sanitation Data'!$F$12,0,10*ROW('Sanitation Data'!F181))),'Data Summary'!CY187="Yes"),OFFSET('Sanitation Data'!$F$12,0,10*ROW('Sanitation Data'!F181)),NA())</f>
        <v>#N/A</v>
      </c>
      <c r="AK187" s="526" t="e">
        <f ca="1">+IF(AND(ISNUMBER(OFFSET('Sanitation Data'!$G$4,0,10*ROW('Sanitation Data'!G181))),'Data Summary'!CZ187="Yes"),100-OFFSET('Sanitation Data'!$G$4,0,10*ROW('Sanitation Data'!G181)),NA())</f>
        <v>#N/A</v>
      </c>
      <c r="AL187" s="526" t="e">
        <f ca="1">+IF(AND(ISNUMBER(OFFSET('Sanitation Data'!$G$6,0,10*ROW('Sanitation Data'!G181))),'Data Summary'!DA187="Yes"),OFFSET('Sanitation Data'!$G$6,0,10*ROW('Sanitation Data'!G181)),NA())</f>
        <v>#N/A</v>
      </c>
      <c r="AM187" s="526" t="e">
        <f ca="1">+IF(AND(ISNUMBER(OFFSET('Sanitation Data'!$G$10,0,10*ROW('Sanitation Data'!G181))),'Data Summary'!DB187="Yes"),OFFSET('Sanitation Data'!$G$10,0,10*ROW('Sanitation Data'!G181)),NA())</f>
        <v>#N/A</v>
      </c>
      <c r="AN187" s="526" t="e">
        <f ca="1">+IF(AND(ISNUMBER(OFFSET('Sanitation Data'!$G$11,0,10*ROW('Sanitation Data'!G181))),'Data Summary'!DC187="Yes"),OFFSET('Sanitation Data'!$G$11,0,10*ROW('Sanitation Data'!G181)),NA())</f>
        <v>#N/A</v>
      </c>
      <c r="AO187" s="526" t="e">
        <f ca="1">+IF(AND(ISNUMBER(OFFSET('Sanitation Data'!$G$12,0,10*ROW('Sanitation Data'!G181))),'Data Summary'!DD187="Yes"),OFFSET('Sanitation Data'!$G$12,0,10*ROW('Sanitation Data'!G181)),NA())</f>
        <v>#N/A</v>
      </c>
      <c r="AP187" s="526" t="e">
        <f ca="1">+IF(AND(ISNUMBER(OFFSET('Sanitation Data'!$H$4,0,10*ROW('Sanitation Data'!H181))),'Data Summary'!DE187="Yes"),100-OFFSET('Sanitation Data'!$H$4,0,10*ROW('Sanitation Data'!H181)),NA())</f>
        <v>#N/A</v>
      </c>
      <c r="AQ187" s="526" t="e">
        <f ca="1">+IF(AND(ISNUMBER(OFFSET('Sanitation Data'!$H$6,0,10*ROW('Sanitation Data'!H181))),'Data Summary'!DF187="Yes"),OFFSET('Sanitation Data'!$H$6,0,10*ROW('Sanitation Data'!H181)),NA())</f>
        <v>#N/A</v>
      </c>
      <c r="AR187" s="526" t="e">
        <f ca="1">+IF(AND(ISNUMBER(OFFSET('Sanitation Data'!$H$10,0,10*ROW('Sanitation Data'!H181))),'Data Summary'!DG187="Yes"),OFFSET('Sanitation Data'!$H$10,0,10*ROW('Sanitation Data'!H181)),NA())</f>
        <v>#N/A</v>
      </c>
      <c r="AS187" s="526" t="e">
        <f ca="1">+IF(AND(ISNUMBER(OFFSET('Sanitation Data'!$H$11,0,10*ROW('Sanitation Data'!H181))),'Data Summary'!DH187="Yes"),OFFSET('Sanitation Data'!$H$11,0,10*ROW('Sanitation Data'!H181)),NA())</f>
        <v>#N/A</v>
      </c>
      <c r="AT187" s="526" t="e">
        <f ca="1">+IF(AND(ISNUMBER(OFFSET('Sanitation Data'!$H$12,0,10*ROW('Sanitation Data'!H181))),'Data Summary'!DI187="Yes"),OFFSET('Sanitation Data'!$H$12,0,10*ROW('Sanitation Data'!H181)),NA())</f>
        <v>#N/A</v>
      </c>
      <c r="AU187" s="526" t="e">
        <f ca="1">+IF(AND(ISNUMBER(OFFSET('Sanitation Data'!$I$4,0,10*ROW('Sanitation Data'!I181))),'Data Summary'!DJ187="Yes"),100-OFFSET('Sanitation Data'!$I$4,0,10*ROW('Sanitation Data'!I181)),NA())</f>
        <v>#N/A</v>
      </c>
      <c r="AV187" s="526" t="e">
        <f ca="1">+IF(AND(ISNUMBER(OFFSET('Sanitation Data'!$I$6,0,10*ROW('Sanitation Data'!I181))),'Data Summary'!DK187="Yes"),OFFSET('Sanitation Data'!$I$6,0,10*ROW('Sanitation Data'!I181)),NA())</f>
        <v>#N/A</v>
      </c>
      <c r="AW187" s="526" t="e">
        <f ca="1">+IF(AND(ISNUMBER(OFFSET('Sanitation Data'!$I$10,0,10*ROW('Sanitation Data'!I181))),'Data Summary'!DL187="Yes"),OFFSET('Sanitation Data'!$I$10,0,10*ROW('Sanitation Data'!I181)),NA())</f>
        <v>#N/A</v>
      </c>
      <c r="AX187" s="526" t="e">
        <f ca="1">+IF(AND(ISNUMBER(OFFSET('Sanitation Data'!$I$11,0,10*ROW('Sanitation Data'!I181))),'Data Summary'!DM187="Yes"),OFFSET('Sanitation Data'!$I$11,0,10*ROW('Sanitation Data'!I181)),NA())</f>
        <v>#N/A</v>
      </c>
      <c r="AY187" s="526" t="e">
        <f ca="1">+IF(AND(ISNUMBER(OFFSET('Sanitation Data'!$I$12,0,10*ROW('Sanitation Data'!I181))),'Data Summary'!DN187="Yes"),OFFSET('Sanitation Data'!$I$12,0,10*ROW('Sanitation Data'!I181)),NA())</f>
        <v>#N/A</v>
      </c>
      <c r="AZ187" s="527" t="e">
        <f ca="1">+IF(AND(ISNUMBER(OFFSET('Hygiene Data'!$D$5,0,10*ROW('Hygiene Data'!D181))),'Data Summary'!DO187="Yes"),OFFSET('Hygiene Data'!$D$5,0,10*ROW('Hygiene Data'!D181)),NA())</f>
        <v>#N/A</v>
      </c>
      <c r="BA187" s="527" t="e">
        <f ca="1">+IF(AND(ISNUMBER(OFFSET('Hygiene Data'!$D$7,0,10*ROW('Hygiene Data'!D181))),'Data Summary'!DP187="Yes"),OFFSET('Hygiene Data'!$D$7,0,10*ROW('Hygiene Data'!D181)),NA())</f>
        <v>#N/A</v>
      </c>
      <c r="BB187" s="527" t="e">
        <f ca="1">+IF(AND(ISNUMBER(OFFSET('Hygiene Data'!$D$9,0,10*ROW('Hygiene Data'!D181))),'Data Summary'!DQ187="Yes"),OFFSET('Hygiene Data'!$D$9,0,10*ROW('Hygiene Data'!D181)),NA())</f>
        <v>#N/A</v>
      </c>
      <c r="BC187" s="527" t="e">
        <f ca="1">+IF(AND(ISNUMBER(OFFSET('Hygiene Data'!$E$5,0,10*ROW('Hygiene Data'!E181))),'Data Summary'!DR187="Yes"),OFFSET('Hygiene Data'!$E$5,0,10*ROW('Hygiene Data'!E181)),NA())</f>
        <v>#N/A</v>
      </c>
      <c r="BD187" s="527" t="e">
        <f ca="1">+IF(AND(ISNUMBER(OFFSET('Hygiene Data'!$E$7,0,10*ROW('Hygiene Data'!E181))),'Data Summary'!DS187="Yes"),OFFSET('Hygiene Data'!$E$7,0,10*ROW('Hygiene Data'!E181)),NA())</f>
        <v>#N/A</v>
      </c>
      <c r="BE187" s="527" t="e">
        <f ca="1">+IF(AND(ISNUMBER(OFFSET('Hygiene Data'!$E$9,0,10*ROW('Hygiene Data'!E181))),'Data Summary'!DT187="Yes"),OFFSET('Hygiene Data'!$E$9,0,10*ROW('Hygiene Data'!E181)),NA())</f>
        <v>#N/A</v>
      </c>
      <c r="BF187" s="527" t="e">
        <f ca="1">+IF(AND(ISNUMBER(OFFSET('Hygiene Data'!$F$5,0,10*ROW('Hygiene Data'!F181))),'Data Summary'!DU187="Yes"),OFFSET('Hygiene Data'!$F$5,0,10*ROW('Hygiene Data'!F181)),NA())</f>
        <v>#N/A</v>
      </c>
      <c r="BG187" s="527" t="e">
        <f ca="1">+IF(AND(ISNUMBER(OFFSET('Hygiene Data'!$F$7,0,10*ROW('Hygiene Data'!F181))),'Data Summary'!DV187="Yes"),OFFSET('Hygiene Data'!$F$7,0,10*ROW('Hygiene Data'!F181)),NA())</f>
        <v>#N/A</v>
      </c>
      <c r="BH187" s="527" t="e">
        <f ca="1">+IF(AND(ISNUMBER(OFFSET('Hygiene Data'!$F$9,0,10*ROW('Hygiene Data'!F181))),'Data Summary'!DW187="Yes"),OFFSET('Hygiene Data'!$F$9,0,10*ROW('Hygiene Data'!F181)),NA())</f>
        <v>#N/A</v>
      </c>
      <c r="BI187" s="527" t="e">
        <f ca="1">+IF(AND(ISNUMBER(OFFSET('Hygiene Data'!$G$5,0,10*ROW('Hygiene Data'!G181))),'Data Summary'!DX187="Yes"),OFFSET('Hygiene Data'!$G$5,0,10*ROW('Hygiene Data'!G181)),NA())</f>
        <v>#N/A</v>
      </c>
      <c r="BJ187" s="527" t="e">
        <f ca="1">+IF(AND(ISNUMBER(OFFSET('Hygiene Data'!$G$7,0,10*ROW('Hygiene Data'!G181))),'Data Summary'!DY187="Yes"),OFFSET('Hygiene Data'!$G$7,0,10*ROW('Hygiene Data'!G181)),NA())</f>
        <v>#N/A</v>
      </c>
      <c r="BK187" s="527" t="e">
        <f ca="1">+IF(AND(ISNUMBER(OFFSET('Hygiene Data'!$G$9,0,10*ROW('Hygiene Data'!G181))),'Data Summary'!DZ187="Yes"),OFFSET('Hygiene Data'!$G$9,0,10*ROW('Hygiene Data'!G181)),NA())</f>
        <v>#N/A</v>
      </c>
      <c r="BL187" s="527" t="e">
        <f ca="1">+IF(AND(ISNUMBER(OFFSET('Hygiene Data'!$H$5,0,10*ROW('Hygiene Data'!H181))),'Data Summary'!EA187="Yes"),OFFSET('Hygiene Data'!$H$5,0,10*ROW('Hygiene Data'!H181)),NA())</f>
        <v>#N/A</v>
      </c>
      <c r="BM187" s="527" t="e">
        <f ca="1">+IF(AND(ISNUMBER(OFFSET('Hygiene Data'!$H$7,0,10*ROW('Hygiene Data'!H181))),'Data Summary'!EB187="Yes"),OFFSET('Hygiene Data'!$H$7,0,10*ROW('Hygiene Data'!H181)),NA())</f>
        <v>#N/A</v>
      </c>
      <c r="BN187" s="527" t="e">
        <f ca="1">+IF(AND(ISNUMBER(OFFSET('Hygiene Data'!$H$9,0,10*ROW('Hygiene Data'!H181))),'Data Summary'!EC187="Yes"),OFFSET('Hygiene Data'!$H$9,0,10*ROW('Hygiene Data'!H181)),NA())</f>
        <v>#N/A</v>
      </c>
      <c r="BO187" s="527" t="e">
        <f ca="1">+IF(AND(ISNUMBER(OFFSET('Hygiene Data'!$I$5,0,10*ROW('Hygiene Data'!I181))),'Data Summary'!ED187="Yes"),OFFSET('Hygiene Data'!$I$5,0,10*ROW('Hygiene Data'!I181)),NA())</f>
        <v>#N/A</v>
      </c>
      <c r="BP187" s="527" t="e">
        <f ca="1">+IF(AND(ISNUMBER(OFFSET('Hygiene Data'!$I$7,0,10*ROW('Hygiene Data'!I181))),'Data Summary'!EE187="Yes"),OFFSET('Hygiene Data'!$I$7,0,10*ROW('Hygiene Data'!I181)),NA())</f>
        <v>#N/A</v>
      </c>
      <c r="BQ187" s="527" t="e">
        <f ca="1">+IF(AND(ISNUMBER(OFFSET('Hygiene Data'!$I$9,0,10*ROW('Hygiene Data'!I181))),'Data Summary'!EF187="Yes"),OFFSET('Hygiene Data'!$I$9,0,10*ROW('Hygiene Data'!I181)),NA())</f>
        <v>#N/A</v>
      </c>
    </row>
    <row r="188" spans="1:69" x14ac:dyDescent="0.25">
      <c r="A188" s="523" t="e">
        <f ca="1">+RIGHT('Data Summary'!A188,LEN('Data Summary'!A188)-9)</f>
        <v>#VALUE!</v>
      </c>
      <c r="B188" s="497" t="str">
        <f ca="1">+IF(ISTEXT('Data Summary'!B188),'Data Summary'!B188,"")</f>
        <v/>
      </c>
      <c r="C188" s="524" t="e">
        <f ca="1">+VALUE('Data Summary'!C188)</f>
        <v>#VALUE!</v>
      </c>
      <c r="D188" s="525" t="e">
        <f ca="1">+IF(AND(ISNUMBER(OFFSET('Water Data'!$D$4,0,10*ROW('Water Data'!D182))),'Data Summary'!BS188="Yes"),100-OFFSET('Water Data'!$D$4,0,10*ROW('Water Data'!D182)),NA())</f>
        <v>#N/A</v>
      </c>
      <c r="E188" s="525" t="e">
        <f ca="1">+IF(AND(ISNUMBER(OFFSET('Water Data'!$D$6,0,10*ROW('Water Data'!D182))),'Data Summary'!BT188="Yes"),OFFSET('Water Data'!$D$6,0,10*ROW('Water Data'!D182)),NA())</f>
        <v>#N/A</v>
      </c>
      <c r="F188" s="525" t="e">
        <f ca="1">+IF(AND(ISNUMBER(OFFSET('Water Data'!$D$9,0,10*ROW('Water Data'!D182))),'Data Summary'!BU188="Yes"),OFFSET('Water Data'!$D$9,0,10*ROW('Water Data'!D182)),NA())</f>
        <v>#N/A</v>
      </c>
      <c r="G188" s="525" t="e">
        <f ca="1">+IF(AND(ISNUMBER(OFFSET('Water Data'!$E$4,0,10*ROW('Water Data'!E182))),'Data Summary'!BV188="Yes"),100-OFFSET('Water Data'!$E$4,0,10*ROW('Water Data'!E182)),NA())</f>
        <v>#N/A</v>
      </c>
      <c r="H188" s="525" t="e">
        <f ca="1">+IF(AND(ISNUMBER(OFFSET('Water Data'!$E$6,0,10*ROW('Water Data'!E182))),'Data Summary'!BW188="Yes"),OFFSET('Water Data'!$E$6,0,10*ROW('Water Data'!E182)),NA())</f>
        <v>#N/A</v>
      </c>
      <c r="I188" s="525" t="e">
        <f ca="1">+IF(AND(ISNUMBER(OFFSET('Water Data'!$E$9,0,10*ROW('Water Data'!E182))),'Data Summary'!BX188="Yes"),OFFSET('Water Data'!$E$9,0,10*ROW('Water Data'!E182)),NA())</f>
        <v>#N/A</v>
      </c>
      <c r="J188" s="525" t="e">
        <f ca="1">+IF(AND(ISNUMBER(OFFSET('Water Data'!$F$4,0,10*ROW('Water Data'!F182))),'Data Summary'!BY188="Yes"),100-OFFSET('Water Data'!$F$4,0,10*ROW('Water Data'!F182)),NA())</f>
        <v>#N/A</v>
      </c>
      <c r="K188" s="525" t="e">
        <f ca="1">+IF(AND(ISNUMBER(OFFSET('Water Data'!$F$6,0,10*ROW('Water Data'!F182))),'Data Summary'!BZ188="Yes"),OFFSET('Water Data'!$F$6,0,10*ROW('Water Data'!F182)),NA())</f>
        <v>#N/A</v>
      </c>
      <c r="L188" s="525" t="e">
        <f ca="1">+IF(AND(ISNUMBER(OFFSET('Water Data'!$F$9,0,10*ROW('Water Data'!F182))),'Data Summary'!CA188="Yes"),OFFSET('Water Data'!$F$9,0,10*ROW('Water Data'!F182)),NA())</f>
        <v>#N/A</v>
      </c>
      <c r="M188" s="525" t="e">
        <f ca="1">+IF(AND(ISNUMBER(OFFSET('Water Data'!$G$4,0,10*ROW('Water Data'!G182))),'Data Summary'!CB188="Yes"),100-OFFSET('Water Data'!$G$4,0,10*ROW('Water Data'!G182)),NA())</f>
        <v>#N/A</v>
      </c>
      <c r="N188" s="525" t="e">
        <f ca="1">+IF(AND(ISNUMBER(OFFSET('Water Data'!$G$6,0,10*ROW('Water Data'!G182))),'Data Summary'!CC188="Yes"),OFFSET('Water Data'!$G$6,0,10*ROW('Water Data'!G182)),NA())</f>
        <v>#N/A</v>
      </c>
      <c r="O188" s="525" t="e">
        <f ca="1">+IF(AND(ISNUMBER(OFFSET('Water Data'!$G$9,0,10*ROW('Water Data'!G182))),'Data Summary'!CD188="Yes"),OFFSET('Water Data'!$G$9,0,10*ROW('Water Data'!G182)),NA())</f>
        <v>#N/A</v>
      </c>
      <c r="P188" s="525" t="e">
        <f ca="1">+IF(AND(ISNUMBER(OFFSET('Water Data'!$H$4,0,10*ROW('Water Data'!H182))),'Data Summary'!CE188="Yes"),100-OFFSET('Water Data'!$H$4,0,10*ROW('Water Data'!H182)),NA())</f>
        <v>#N/A</v>
      </c>
      <c r="Q188" s="525" t="e">
        <f ca="1">+IF(AND(ISNUMBER(OFFSET('Water Data'!$H$6,0,10*ROW('Water Data'!H182))),'Data Summary'!CF188="Yes"),OFFSET('Water Data'!$H$6,0,10*ROW('Water Data'!H182)),NA())</f>
        <v>#N/A</v>
      </c>
      <c r="R188" s="525" t="e">
        <f ca="1">+IF(AND(ISNUMBER(OFFSET('Water Data'!$H$9,0,10*ROW('Water Data'!H182))),'Data Summary'!CG188="Yes"),OFFSET('Water Data'!$H$9,0,10*ROW('Water Data'!H182)),NA())</f>
        <v>#N/A</v>
      </c>
      <c r="S188" s="525" t="e">
        <f ca="1">+IF(AND(ISNUMBER(OFFSET('Water Data'!$I$4,0,10*ROW('Water Data'!I182))),'Data Summary'!CH188="Yes"),100-OFFSET('Water Data'!$I$4,0,10*ROW('Water Data'!I182)),NA())</f>
        <v>#N/A</v>
      </c>
      <c r="T188" s="525" t="e">
        <f ca="1">+IF(AND(ISNUMBER(OFFSET('Water Data'!$I$6,0,10*ROW('Water Data'!I182))),'Data Summary'!CI188="Yes"),OFFSET('Water Data'!$I$6,0,10*ROW('Water Data'!I182)),NA())</f>
        <v>#N/A</v>
      </c>
      <c r="U188" s="525" t="e">
        <f ca="1">+IF(AND(ISNUMBER(OFFSET('Water Data'!$I$9,0,10*ROW('Water Data'!I182))),'Data Summary'!CJ188="Yes"),OFFSET('Water Data'!$I$9,0,10*ROW('Water Data'!I182)),NA())</f>
        <v>#N/A</v>
      </c>
      <c r="V188" s="526" t="e">
        <f ca="1">+IF(AND(ISNUMBER(OFFSET('Sanitation Data'!$D$4,0,10*ROW('Sanitation Data'!D182))),'Data Summary'!CK188="Yes"),100-OFFSET('Sanitation Data'!$D$4,0,10*ROW('Sanitation Data'!D182)),NA())</f>
        <v>#N/A</v>
      </c>
      <c r="W188" s="526" t="e">
        <f ca="1">+IF(AND(ISNUMBER(OFFSET('Sanitation Data'!$D$6,0,10*ROW('Sanitation Data'!D182))),'Data Summary'!CL188="Yes"),OFFSET('Sanitation Data'!$D$6,0,10*ROW('Sanitation Data'!D182)),NA())</f>
        <v>#N/A</v>
      </c>
      <c r="X188" s="526" t="e">
        <f ca="1">+IF(AND(ISNUMBER(OFFSET('Sanitation Data'!$D$10,0,10*ROW('Sanitation Data'!D182))),'Data Summary'!CM188="Yes"),OFFSET('Sanitation Data'!$D$10,0,10*ROW('Sanitation Data'!D182)),NA())</f>
        <v>#N/A</v>
      </c>
      <c r="Y188" s="526" t="e">
        <f ca="1">+IF(AND(ISNUMBER(OFFSET('Sanitation Data'!$D$11,0,10*ROW('Sanitation Data'!D182))),'Data Summary'!CN188="Yes"),OFFSET('Sanitation Data'!$D$11,0,10*ROW('Sanitation Data'!D182)),NA())</f>
        <v>#N/A</v>
      </c>
      <c r="Z188" s="526" t="e">
        <f ca="1">+IF(AND(ISNUMBER(OFFSET('Sanitation Data'!$D$12,0,10*ROW('Sanitation Data'!D182))),'Data Summary'!CO188="Yes"),OFFSET('Sanitation Data'!$D$12,0,10*ROW('Sanitation Data'!D182)),NA())</f>
        <v>#N/A</v>
      </c>
      <c r="AA188" s="526" t="e">
        <f ca="1">+IF(AND(ISNUMBER(OFFSET('Sanitation Data'!$E$4,0,10*ROW('Sanitation Data'!E182))),'Data Summary'!CP188="Yes"),100-OFFSET('Sanitation Data'!$E$4,0,10*ROW('Sanitation Data'!E182)),NA())</f>
        <v>#N/A</v>
      </c>
      <c r="AB188" s="526" t="e">
        <f ca="1">+IF(AND(ISNUMBER(OFFSET('Sanitation Data'!$E$6,0,10*ROW('Sanitation Data'!E182))),'Data Summary'!CQ188="Yes"),OFFSET('Sanitation Data'!$E$6,0,10*ROW('Sanitation Data'!E182)),NA())</f>
        <v>#N/A</v>
      </c>
      <c r="AC188" s="526" t="e">
        <f ca="1">+IF(AND(ISNUMBER(OFFSET('Sanitation Data'!$E$10,0,10*ROW('Sanitation Data'!E182))),'Data Summary'!CR188="Yes"),OFFSET('Sanitation Data'!$E$10,0,10*ROW('Sanitation Data'!E182)),NA())</f>
        <v>#N/A</v>
      </c>
      <c r="AD188" s="526" t="e">
        <f ca="1">+IF(AND(ISNUMBER(OFFSET('Sanitation Data'!$E$11,0,10*ROW('Sanitation Data'!E182))),'Data Summary'!CS188="Yes"),OFFSET('Sanitation Data'!$E$11,0,10*ROW('Sanitation Data'!E182)),NA())</f>
        <v>#N/A</v>
      </c>
      <c r="AE188" s="526" t="e">
        <f ca="1">+IF(AND(ISNUMBER(OFFSET('Sanitation Data'!$E$12,0,10*ROW('Sanitation Data'!E182))),'Data Summary'!CT188="Yes"),OFFSET('Sanitation Data'!$E$12,0,10*ROW('Sanitation Data'!E182)),NA())</f>
        <v>#N/A</v>
      </c>
      <c r="AF188" s="526" t="e">
        <f ca="1">+IF(AND(ISNUMBER(OFFSET('Sanitation Data'!$F$4,0,10*ROW('Sanitation Data'!F182))),'Data Summary'!CU188="Yes"),100-OFFSET('Sanitation Data'!$F$4,0,10*ROW('Sanitation Data'!F182)),NA())</f>
        <v>#N/A</v>
      </c>
      <c r="AG188" s="526" t="e">
        <f ca="1">+IF(AND(ISNUMBER(OFFSET('Sanitation Data'!$F$6,0,10*ROW('Sanitation Data'!F182))),'Data Summary'!CV188="Yes"),OFFSET('Sanitation Data'!$F$6,0,10*ROW('Sanitation Data'!F182)),NA())</f>
        <v>#N/A</v>
      </c>
      <c r="AH188" s="526" t="e">
        <f ca="1">+IF(AND(ISNUMBER(OFFSET('Sanitation Data'!$F$10,0,10*ROW('Sanitation Data'!F182))),'Data Summary'!CW188="Yes"),OFFSET('Sanitation Data'!$F$10,0,10*ROW('Sanitation Data'!F182)),NA())</f>
        <v>#N/A</v>
      </c>
      <c r="AI188" s="526" t="e">
        <f ca="1">+IF(AND(ISNUMBER(OFFSET('Sanitation Data'!$F$11,0,10*ROW('Sanitation Data'!F182))),'Data Summary'!CX188="Yes"),OFFSET('Sanitation Data'!$F$11,0,10*ROW('Sanitation Data'!F182)),NA())</f>
        <v>#N/A</v>
      </c>
      <c r="AJ188" s="526" t="e">
        <f ca="1">+IF(AND(ISNUMBER(OFFSET('Sanitation Data'!$F$12,0,10*ROW('Sanitation Data'!F182))),'Data Summary'!CY188="Yes"),OFFSET('Sanitation Data'!$F$12,0,10*ROW('Sanitation Data'!F182)),NA())</f>
        <v>#N/A</v>
      </c>
      <c r="AK188" s="526" t="e">
        <f ca="1">+IF(AND(ISNUMBER(OFFSET('Sanitation Data'!$G$4,0,10*ROW('Sanitation Data'!G182))),'Data Summary'!CZ188="Yes"),100-OFFSET('Sanitation Data'!$G$4,0,10*ROW('Sanitation Data'!G182)),NA())</f>
        <v>#N/A</v>
      </c>
      <c r="AL188" s="526" t="e">
        <f ca="1">+IF(AND(ISNUMBER(OFFSET('Sanitation Data'!$G$6,0,10*ROW('Sanitation Data'!G182))),'Data Summary'!DA188="Yes"),OFFSET('Sanitation Data'!$G$6,0,10*ROW('Sanitation Data'!G182)),NA())</f>
        <v>#N/A</v>
      </c>
      <c r="AM188" s="526" t="e">
        <f ca="1">+IF(AND(ISNUMBER(OFFSET('Sanitation Data'!$G$10,0,10*ROW('Sanitation Data'!G182))),'Data Summary'!DB188="Yes"),OFFSET('Sanitation Data'!$G$10,0,10*ROW('Sanitation Data'!G182)),NA())</f>
        <v>#N/A</v>
      </c>
      <c r="AN188" s="526" t="e">
        <f ca="1">+IF(AND(ISNUMBER(OFFSET('Sanitation Data'!$G$11,0,10*ROW('Sanitation Data'!G182))),'Data Summary'!DC188="Yes"),OFFSET('Sanitation Data'!$G$11,0,10*ROW('Sanitation Data'!G182)),NA())</f>
        <v>#N/A</v>
      </c>
      <c r="AO188" s="526" t="e">
        <f ca="1">+IF(AND(ISNUMBER(OFFSET('Sanitation Data'!$G$12,0,10*ROW('Sanitation Data'!G182))),'Data Summary'!DD188="Yes"),OFFSET('Sanitation Data'!$G$12,0,10*ROW('Sanitation Data'!G182)),NA())</f>
        <v>#N/A</v>
      </c>
      <c r="AP188" s="526" t="e">
        <f ca="1">+IF(AND(ISNUMBER(OFFSET('Sanitation Data'!$H$4,0,10*ROW('Sanitation Data'!H182))),'Data Summary'!DE188="Yes"),100-OFFSET('Sanitation Data'!$H$4,0,10*ROW('Sanitation Data'!H182)),NA())</f>
        <v>#N/A</v>
      </c>
      <c r="AQ188" s="526" t="e">
        <f ca="1">+IF(AND(ISNUMBER(OFFSET('Sanitation Data'!$H$6,0,10*ROW('Sanitation Data'!H182))),'Data Summary'!DF188="Yes"),OFFSET('Sanitation Data'!$H$6,0,10*ROW('Sanitation Data'!H182)),NA())</f>
        <v>#N/A</v>
      </c>
      <c r="AR188" s="526" t="e">
        <f ca="1">+IF(AND(ISNUMBER(OFFSET('Sanitation Data'!$H$10,0,10*ROW('Sanitation Data'!H182))),'Data Summary'!DG188="Yes"),OFFSET('Sanitation Data'!$H$10,0,10*ROW('Sanitation Data'!H182)),NA())</f>
        <v>#N/A</v>
      </c>
      <c r="AS188" s="526" t="e">
        <f ca="1">+IF(AND(ISNUMBER(OFFSET('Sanitation Data'!$H$11,0,10*ROW('Sanitation Data'!H182))),'Data Summary'!DH188="Yes"),OFFSET('Sanitation Data'!$H$11,0,10*ROW('Sanitation Data'!H182)),NA())</f>
        <v>#N/A</v>
      </c>
      <c r="AT188" s="526" t="e">
        <f ca="1">+IF(AND(ISNUMBER(OFFSET('Sanitation Data'!$H$12,0,10*ROW('Sanitation Data'!H182))),'Data Summary'!DI188="Yes"),OFFSET('Sanitation Data'!$H$12,0,10*ROW('Sanitation Data'!H182)),NA())</f>
        <v>#N/A</v>
      </c>
      <c r="AU188" s="526" t="e">
        <f ca="1">+IF(AND(ISNUMBER(OFFSET('Sanitation Data'!$I$4,0,10*ROW('Sanitation Data'!I182))),'Data Summary'!DJ188="Yes"),100-OFFSET('Sanitation Data'!$I$4,0,10*ROW('Sanitation Data'!I182)),NA())</f>
        <v>#N/A</v>
      </c>
      <c r="AV188" s="526" t="e">
        <f ca="1">+IF(AND(ISNUMBER(OFFSET('Sanitation Data'!$I$6,0,10*ROW('Sanitation Data'!I182))),'Data Summary'!DK188="Yes"),OFFSET('Sanitation Data'!$I$6,0,10*ROW('Sanitation Data'!I182)),NA())</f>
        <v>#N/A</v>
      </c>
      <c r="AW188" s="526" t="e">
        <f ca="1">+IF(AND(ISNUMBER(OFFSET('Sanitation Data'!$I$10,0,10*ROW('Sanitation Data'!I182))),'Data Summary'!DL188="Yes"),OFFSET('Sanitation Data'!$I$10,0,10*ROW('Sanitation Data'!I182)),NA())</f>
        <v>#N/A</v>
      </c>
      <c r="AX188" s="526" t="e">
        <f ca="1">+IF(AND(ISNUMBER(OFFSET('Sanitation Data'!$I$11,0,10*ROW('Sanitation Data'!I182))),'Data Summary'!DM188="Yes"),OFFSET('Sanitation Data'!$I$11,0,10*ROW('Sanitation Data'!I182)),NA())</f>
        <v>#N/A</v>
      </c>
      <c r="AY188" s="526" t="e">
        <f ca="1">+IF(AND(ISNUMBER(OFFSET('Sanitation Data'!$I$12,0,10*ROW('Sanitation Data'!I182))),'Data Summary'!DN188="Yes"),OFFSET('Sanitation Data'!$I$12,0,10*ROW('Sanitation Data'!I182)),NA())</f>
        <v>#N/A</v>
      </c>
      <c r="AZ188" s="527" t="e">
        <f ca="1">+IF(AND(ISNUMBER(OFFSET('Hygiene Data'!$D$5,0,10*ROW('Hygiene Data'!D182))),'Data Summary'!DO188="Yes"),OFFSET('Hygiene Data'!$D$5,0,10*ROW('Hygiene Data'!D182)),NA())</f>
        <v>#N/A</v>
      </c>
      <c r="BA188" s="527" t="e">
        <f ca="1">+IF(AND(ISNUMBER(OFFSET('Hygiene Data'!$D$7,0,10*ROW('Hygiene Data'!D182))),'Data Summary'!DP188="Yes"),OFFSET('Hygiene Data'!$D$7,0,10*ROW('Hygiene Data'!D182)),NA())</f>
        <v>#N/A</v>
      </c>
      <c r="BB188" s="527" t="e">
        <f ca="1">+IF(AND(ISNUMBER(OFFSET('Hygiene Data'!$D$9,0,10*ROW('Hygiene Data'!D182))),'Data Summary'!DQ188="Yes"),OFFSET('Hygiene Data'!$D$9,0,10*ROW('Hygiene Data'!D182)),NA())</f>
        <v>#N/A</v>
      </c>
      <c r="BC188" s="527" t="e">
        <f ca="1">+IF(AND(ISNUMBER(OFFSET('Hygiene Data'!$E$5,0,10*ROW('Hygiene Data'!E182))),'Data Summary'!DR188="Yes"),OFFSET('Hygiene Data'!$E$5,0,10*ROW('Hygiene Data'!E182)),NA())</f>
        <v>#N/A</v>
      </c>
      <c r="BD188" s="527" t="e">
        <f ca="1">+IF(AND(ISNUMBER(OFFSET('Hygiene Data'!$E$7,0,10*ROW('Hygiene Data'!E182))),'Data Summary'!DS188="Yes"),OFFSET('Hygiene Data'!$E$7,0,10*ROW('Hygiene Data'!E182)),NA())</f>
        <v>#N/A</v>
      </c>
      <c r="BE188" s="527" t="e">
        <f ca="1">+IF(AND(ISNUMBER(OFFSET('Hygiene Data'!$E$9,0,10*ROW('Hygiene Data'!E182))),'Data Summary'!DT188="Yes"),OFFSET('Hygiene Data'!$E$9,0,10*ROW('Hygiene Data'!E182)),NA())</f>
        <v>#N/A</v>
      </c>
      <c r="BF188" s="527" t="e">
        <f ca="1">+IF(AND(ISNUMBER(OFFSET('Hygiene Data'!$F$5,0,10*ROW('Hygiene Data'!F182))),'Data Summary'!DU188="Yes"),OFFSET('Hygiene Data'!$F$5,0,10*ROW('Hygiene Data'!F182)),NA())</f>
        <v>#N/A</v>
      </c>
      <c r="BG188" s="527" t="e">
        <f ca="1">+IF(AND(ISNUMBER(OFFSET('Hygiene Data'!$F$7,0,10*ROW('Hygiene Data'!F182))),'Data Summary'!DV188="Yes"),OFFSET('Hygiene Data'!$F$7,0,10*ROW('Hygiene Data'!F182)),NA())</f>
        <v>#N/A</v>
      </c>
      <c r="BH188" s="527" t="e">
        <f ca="1">+IF(AND(ISNUMBER(OFFSET('Hygiene Data'!$F$9,0,10*ROW('Hygiene Data'!F182))),'Data Summary'!DW188="Yes"),OFFSET('Hygiene Data'!$F$9,0,10*ROW('Hygiene Data'!F182)),NA())</f>
        <v>#N/A</v>
      </c>
      <c r="BI188" s="527" t="e">
        <f ca="1">+IF(AND(ISNUMBER(OFFSET('Hygiene Data'!$G$5,0,10*ROW('Hygiene Data'!G182))),'Data Summary'!DX188="Yes"),OFFSET('Hygiene Data'!$G$5,0,10*ROW('Hygiene Data'!G182)),NA())</f>
        <v>#N/A</v>
      </c>
      <c r="BJ188" s="527" t="e">
        <f ca="1">+IF(AND(ISNUMBER(OFFSET('Hygiene Data'!$G$7,0,10*ROW('Hygiene Data'!G182))),'Data Summary'!DY188="Yes"),OFFSET('Hygiene Data'!$G$7,0,10*ROW('Hygiene Data'!G182)),NA())</f>
        <v>#N/A</v>
      </c>
      <c r="BK188" s="527" t="e">
        <f ca="1">+IF(AND(ISNUMBER(OFFSET('Hygiene Data'!$G$9,0,10*ROW('Hygiene Data'!G182))),'Data Summary'!DZ188="Yes"),OFFSET('Hygiene Data'!$G$9,0,10*ROW('Hygiene Data'!G182)),NA())</f>
        <v>#N/A</v>
      </c>
      <c r="BL188" s="527" t="e">
        <f ca="1">+IF(AND(ISNUMBER(OFFSET('Hygiene Data'!$H$5,0,10*ROW('Hygiene Data'!H182))),'Data Summary'!EA188="Yes"),OFFSET('Hygiene Data'!$H$5,0,10*ROW('Hygiene Data'!H182)),NA())</f>
        <v>#N/A</v>
      </c>
      <c r="BM188" s="527" t="e">
        <f ca="1">+IF(AND(ISNUMBER(OFFSET('Hygiene Data'!$H$7,0,10*ROW('Hygiene Data'!H182))),'Data Summary'!EB188="Yes"),OFFSET('Hygiene Data'!$H$7,0,10*ROW('Hygiene Data'!H182)),NA())</f>
        <v>#N/A</v>
      </c>
      <c r="BN188" s="527" t="e">
        <f ca="1">+IF(AND(ISNUMBER(OFFSET('Hygiene Data'!$H$9,0,10*ROW('Hygiene Data'!H182))),'Data Summary'!EC188="Yes"),OFFSET('Hygiene Data'!$H$9,0,10*ROW('Hygiene Data'!H182)),NA())</f>
        <v>#N/A</v>
      </c>
      <c r="BO188" s="527" t="e">
        <f ca="1">+IF(AND(ISNUMBER(OFFSET('Hygiene Data'!$I$5,0,10*ROW('Hygiene Data'!I182))),'Data Summary'!ED188="Yes"),OFFSET('Hygiene Data'!$I$5,0,10*ROW('Hygiene Data'!I182)),NA())</f>
        <v>#N/A</v>
      </c>
      <c r="BP188" s="527" t="e">
        <f ca="1">+IF(AND(ISNUMBER(OFFSET('Hygiene Data'!$I$7,0,10*ROW('Hygiene Data'!I182))),'Data Summary'!EE188="Yes"),OFFSET('Hygiene Data'!$I$7,0,10*ROW('Hygiene Data'!I182)),NA())</f>
        <v>#N/A</v>
      </c>
      <c r="BQ188" s="527" t="e">
        <f ca="1">+IF(AND(ISNUMBER(OFFSET('Hygiene Data'!$I$9,0,10*ROW('Hygiene Data'!I182))),'Data Summary'!EF188="Yes"),OFFSET('Hygiene Data'!$I$9,0,10*ROW('Hygiene Data'!I182)),NA())</f>
        <v>#N/A</v>
      </c>
    </row>
    <row r="189" spans="1:69" x14ac:dyDescent="0.25">
      <c r="A189" s="523" t="e">
        <f ca="1">+RIGHT('Data Summary'!A189,LEN('Data Summary'!A189)-9)</f>
        <v>#VALUE!</v>
      </c>
      <c r="B189" s="497" t="str">
        <f ca="1">+IF(ISTEXT('Data Summary'!B189),'Data Summary'!B189,"")</f>
        <v/>
      </c>
      <c r="C189" s="524" t="e">
        <f ca="1">+VALUE('Data Summary'!C189)</f>
        <v>#VALUE!</v>
      </c>
      <c r="D189" s="525" t="e">
        <f ca="1">+IF(AND(ISNUMBER(OFFSET('Water Data'!$D$4,0,10*ROW('Water Data'!D183))),'Data Summary'!BS189="Yes"),100-OFFSET('Water Data'!$D$4,0,10*ROW('Water Data'!D183)),NA())</f>
        <v>#N/A</v>
      </c>
      <c r="E189" s="525" t="e">
        <f ca="1">+IF(AND(ISNUMBER(OFFSET('Water Data'!$D$6,0,10*ROW('Water Data'!D183))),'Data Summary'!BT189="Yes"),OFFSET('Water Data'!$D$6,0,10*ROW('Water Data'!D183)),NA())</f>
        <v>#N/A</v>
      </c>
      <c r="F189" s="525" t="e">
        <f ca="1">+IF(AND(ISNUMBER(OFFSET('Water Data'!$D$9,0,10*ROW('Water Data'!D183))),'Data Summary'!BU189="Yes"),OFFSET('Water Data'!$D$9,0,10*ROW('Water Data'!D183)),NA())</f>
        <v>#N/A</v>
      </c>
      <c r="G189" s="525" t="e">
        <f ca="1">+IF(AND(ISNUMBER(OFFSET('Water Data'!$E$4,0,10*ROW('Water Data'!E183))),'Data Summary'!BV189="Yes"),100-OFFSET('Water Data'!$E$4,0,10*ROW('Water Data'!E183)),NA())</f>
        <v>#N/A</v>
      </c>
      <c r="H189" s="525" t="e">
        <f ca="1">+IF(AND(ISNUMBER(OFFSET('Water Data'!$E$6,0,10*ROW('Water Data'!E183))),'Data Summary'!BW189="Yes"),OFFSET('Water Data'!$E$6,0,10*ROW('Water Data'!E183)),NA())</f>
        <v>#N/A</v>
      </c>
      <c r="I189" s="525" t="e">
        <f ca="1">+IF(AND(ISNUMBER(OFFSET('Water Data'!$E$9,0,10*ROW('Water Data'!E183))),'Data Summary'!BX189="Yes"),OFFSET('Water Data'!$E$9,0,10*ROW('Water Data'!E183)),NA())</f>
        <v>#N/A</v>
      </c>
      <c r="J189" s="525" t="e">
        <f ca="1">+IF(AND(ISNUMBER(OFFSET('Water Data'!$F$4,0,10*ROW('Water Data'!F183))),'Data Summary'!BY189="Yes"),100-OFFSET('Water Data'!$F$4,0,10*ROW('Water Data'!F183)),NA())</f>
        <v>#N/A</v>
      </c>
      <c r="K189" s="525" t="e">
        <f ca="1">+IF(AND(ISNUMBER(OFFSET('Water Data'!$F$6,0,10*ROW('Water Data'!F183))),'Data Summary'!BZ189="Yes"),OFFSET('Water Data'!$F$6,0,10*ROW('Water Data'!F183)),NA())</f>
        <v>#N/A</v>
      </c>
      <c r="L189" s="525" t="e">
        <f ca="1">+IF(AND(ISNUMBER(OFFSET('Water Data'!$F$9,0,10*ROW('Water Data'!F183))),'Data Summary'!CA189="Yes"),OFFSET('Water Data'!$F$9,0,10*ROW('Water Data'!F183)),NA())</f>
        <v>#N/A</v>
      </c>
      <c r="M189" s="525" t="e">
        <f ca="1">+IF(AND(ISNUMBER(OFFSET('Water Data'!$G$4,0,10*ROW('Water Data'!G183))),'Data Summary'!CB189="Yes"),100-OFFSET('Water Data'!$G$4,0,10*ROW('Water Data'!G183)),NA())</f>
        <v>#N/A</v>
      </c>
      <c r="N189" s="525" t="e">
        <f ca="1">+IF(AND(ISNUMBER(OFFSET('Water Data'!$G$6,0,10*ROW('Water Data'!G183))),'Data Summary'!CC189="Yes"),OFFSET('Water Data'!$G$6,0,10*ROW('Water Data'!G183)),NA())</f>
        <v>#N/A</v>
      </c>
      <c r="O189" s="525" t="e">
        <f ca="1">+IF(AND(ISNUMBER(OFFSET('Water Data'!$G$9,0,10*ROW('Water Data'!G183))),'Data Summary'!CD189="Yes"),OFFSET('Water Data'!$G$9,0,10*ROW('Water Data'!G183)),NA())</f>
        <v>#N/A</v>
      </c>
      <c r="P189" s="525" t="e">
        <f ca="1">+IF(AND(ISNUMBER(OFFSET('Water Data'!$H$4,0,10*ROW('Water Data'!H183))),'Data Summary'!CE189="Yes"),100-OFFSET('Water Data'!$H$4,0,10*ROW('Water Data'!H183)),NA())</f>
        <v>#N/A</v>
      </c>
      <c r="Q189" s="525" t="e">
        <f ca="1">+IF(AND(ISNUMBER(OFFSET('Water Data'!$H$6,0,10*ROW('Water Data'!H183))),'Data Summary'!CF189="Yes"),OFFSET('Water Data'!$H$6,0,10*ROW('Water Data'!H183)),NA())</f>
        <v>#N/A</v>
      </c>
      <c r="R189" s="525" t="e">
        <f ca="1">+IF(AND(ISNUMBER(OFFSET('Water Data'!$H$9,0,10*ROW('Water Data'!H183))),'Data Summary'!CG189="Yes"),OFFSET('Water Data'!$H$9,0,10*ROW('Water Data'!H183)),NA())</f>
        <v>#N/A</v>
      </c>
      <c r="S189" s="525" t="e">
        <f ca="1">+IF(AND(ISNUMBER(OFFSET('Water Data'!$I$4,0,10*ROW('Water Data'!I183))),'Data Summary'!CH189="Yes"),100-OFFSET('Water Data'!$I$4,0,10*ROW('Water Data'!I183)),NA())</f>
        <v>#N/A</v>
      </c>
      <c r="T189" s="525" t="e">
        <f ca="1">+IF(AND(ISNUMBER(OFFSET('Water Data'!$I$6,0,10*ROW('Water Data'!I183))),'Data Summary'!CI189="Yes"),OFFSET('Water Data'!$I$6,0,10*ROW('Water Data'!I183)),NA())</f>
        <v>#N/A</v>
      </c>
      <c r="U189" s="525" t="e">
        <f ca="1">+IF(AND(ISNUMBER(OFFSET('Water Data'!$I$9,0,10*ROW('Water Data'!I183))),'Data Summary'!CJ189="Yes"),OFFSET('Water Data'!$I$9,0,10*ROW('Water Data'!I183)),NA())</f>
        <v>#N/A</v>
      </c>
      <c r="V189" s="526" t="e">
        <f ca="1">+IF(AND(ISNUMBER(OFFSET('Sanitation Data'!$D$4,0,10*ROW('Sanitation Data'!D183))),'Data Summary'!CK189="Yes"),100-OFFSET('Sanitation Data'!$D$4,0,10*ROW('Sanitation Data'!D183)),NA())</f>
        <v>#N/A</v>
      </c>
      <c r="W189" s="526" t="e">
        <f ca="1">+IF(AND(ISNUMBER(OFFSET('Sanitation Data'!$D$6,0,10*ROW('Sanitation Data'!D183))),'Data Summary'!CL189="Yes"),OFFSET('Sanitation Data'!$D$6,0,10*ROW('Sanitation Data'!D183)),NA())</f>
        <v>#N/A</v>
      </c>
      <c r="X189" s="526" t="e">
        <f ca="1">+IF(AND(ISNUMBER(OFFSET('Sanitation Data'!$D$10,0,10*ROW('Sanitation Data'!D183))),'Data Summary'!CM189="Yes"),OFFSET('Sanitation Data'!$D$10,0,10*ROW('Sanitation Data'!D183)),NA())</f>
        <v>#N/A</v>
      </c>
      <c r="Y189" s="526" t="e">
        <f ca="1">+IF(AND(ISNUMBER(OFFSET('Sanitation Data'!$D$11,0,10*ROW('Sanitation Data'!D183))),'Data Summary'!CN189="Yes"),OFFSET('Sanitation Data'!$D$11,0,10*ROW('Sanitation Data'!D183)),NA())</f>
        <v>#N/A</v>
      </c>
      <c r="Z189" s="526" t="e">
        <f ca="1">+IF(AND(ISNUMBER(OFFSET('Sanitation Data'!$D$12,0,10*ROW('Sanitation Data'!D183))),'Data Summary'!CO189="Yes"),OFFSET('Sanitation Data'!$D$12,0,10*ROW('Sanitation Data'!D183)),NA())</f>
        <v>#N/A</v>
      </c>
      <c r="AA189" s="526" t="e">
        <f ca="1">+IF(AND(ISNUMBER(OFFSET('Sanitation Data'!$E$4,0,10*ROW('Sanitation Data'!E183))),'Data Summary'!CP189="Yes"),100-OFFSET('Sanitation Data'!$E$4,0,10*ROW('Sanitation Data'!E183)),NA())</f>
        <v>#N/A</v>
      </c>
      <c r="AB189" s="526" t="e">
        <f ca="1">+IF(AND(ISNUMBER(OFFSET('Sanitation Data'!$E$6,0,10*ROW('Sanitation Data'!E183))),'Data Summary'!CQ189="Yes"),OFFSET('Sanitation Data'!$E$6,0,10*ROW('Sanitation Data'!E183)),NA())</f>
        <v>#N/A</v>
      </c>
      <c r="AC189" s="526" t="e">
        <f ca="1">+IF(AND(ISNUMBER(OFFSET('Sanitation Data'!$E$10,0,10*ROW('Sanitation Data'!E183))),'Data Summary'!CR189="Yes"),OFFSET('Sanitation Data'!$E$10,0,10*ROW('Sanitation Data'!E183)),NA())</f>
        <v>#N/A</v>
      </c>
      <c r="AD189" s="526" t="e">
        <f ca="1">+IF(AND(ISNUMBER(OFFSET('Sanitation Data'!$E$11,0,10*ROW('Sanitation Data'!E183))),'Data Summary'!CS189="Yes"),OFFSET('Sanitation Data'!$E$11,0,10*ROW('Sanitation Data'!E183)),NA())</f>
        <v>#N/A</v>
      </c>
      <c r="AE189" s="526" t="e">
        <f ca="1">+IF(AND(ISNUMBER(OFFSET('Sanitation Data'!$E$12,0,10*ROW('Sanitation Data'!E183))),'Data Summary'!CT189="Yes"),OFFSET('Sanitation Data'!$E$12,0,10*ROW('Sanitation Data'!E183)),NA())</f>
        <v>#N/A</v>
      </c>
      <c r="AF189" s="526" t="e">
        <f ca="1">+IF(AND(ISNUMBER(OFFSET('Sanitation Data'!$F$4,0,10*ROW('Sanitation Data'!F183))),'Data Summary'!CU189="Yes"),100-OFFSET('Sanitation Data'!$F$4,0,10*ROW('Sanitation Data'!F183)),NA())</f>
        <v>#N/A</v>
      </c>
      <c r="AG189" s="526" t="e">
        <f ca="1">+IF(AND(ISNUMBER(OFFSET('Sanitation Data'!$F$6,0,10*ROW('Sanitation Data'!F183))),'Data Summary'!CV189="Yes"),OFFSET('Sanitation Data'!$F$6,0,10*ROW('Sanitation Data'!F183)),NA())</f>
        <v>#N/A</v>
      </c>
      <c r="AH189" s="526" t="e">
        <f ca="1">+IF(AND(ISNUMBER(OFFSET('Sanitation Data'!$F$10,0,10*ROW('Sanitation Data'!F183))),'Data Summary'!CW189="Yes"),OFFSET('Sanitation Data'!$F$10,0,10*ROW('Sanitation Data'!F183)),NA())</f>
        <v>#N/A</v>
      </c>
      <c r="AI189" s="526" t="e">
        <f ca="1">+IF(AND(ISNUMBER(OFFSET('Sanitation Data'!$F$11,0,10*ROW('Sanitation Data'!F183))),'Data Summary'!CX189="Yes"),OFFSET('Sanitation Data'!$F$11,0,10*ROW('Sanitation Data'!F183)),NA())</f>
        <v>#N/A</v>
      </c>
      <c r="AJ189" s="526" t="e">
        <f ca="1">+IF(AND(ISNUMBER(OFFSET('Sanitation Data'!$F$12,0,10*ROW('Sanitation Data'!F183))),'Data Summary'!CY189="Yes"),OFFSET('Sanitation Data'!$F$12,0,10*ROW('Sanitation Data'!F183)),NA())</f>
        <v>#N/A</v>
      </c>
      <c r="AK189" s="526" t="e">
        <f ca="1">+IF(AND(ISNUMBER(OFFSET('Sanitation Data'!$G$4,0,10*ROW('Sanitation Data'!G183))),'Data Summary'!CZ189="Yes"),100-OFFSET('Sanitation Data'!$G$4,0,10*ROW('Sanitation Data'!G183)),NA())</f>
        <v>#N/A</v>
      </c>
      <c r="AL189" s="526" t="e">
        <f ca="1">+IF(AND(ISNUMBER(OFFSET('Sanitation Data'!$G$6,0,10*ROW('Sanitation Data'!G183))),'Data Summary'!DA189="Yes"),OFFSET('Sanitation Data'!$G$6,0,10*ROW('Sanitation Data'!G183)),NA())</f>
        <v>#N/A</v>
      </c>
      <c r="AM189" s="526" t="e">
        <f ca="1">+IF(AND(ISNUMBER(OFFSET('Sanitation Data'!$G$10,0,10*ROW('Sanitation Data'!G183))),'Data Summary'!DB189="Yes"),OFFSET('Sanitation Data'!$G$10,0,10*ROW('Sanitation Data'!G183)),NA())</f>
        <v>#N/A</v>
      </c>
      <c r="AN189" s="526" t="e">
        <f ca="1">+IF(AND(ISNUMBER(OFFSET('Sanitation Data'!$G$11,0,10*ROW('Sanitation Data'!G183))),'Data Summary'!DC189="Yes"),OFFSET('Sanitation Data'!$G$11,0,10*ROW('Sanitation Data'!G183)),NA())</f>
        <v>#N/A</v>
      </c>
      <c r="AO189" s="526" t="e">
        <f ca="1">+IF(AND(ISNUMBER(OFFSET('Sanitation Data'!$G$12,0,10*ROW('Sanitation Data'!G183))),'Data Summary'!DD189="Yes"),OFFSET('Sanitation Data'!$G$12,0,10*ROW('Sanitation Data'!G183)),NA())</f>
        <v>#N/A</v>
      </c>
      <c r="AP189" s="526" t="e">
        <f ca="1">+IF(AND(ISNUMBER(OFFSET('Sanitation Data'!$H$4,0,10*ROW('Sanitation Data'!H183))),'Data Summary'!DE189="Yes"),100-OFFSET('Sanitation Data'!$H$4,0,10*ROW('Sanitation Data'!H183)),NA())</f>
        <v>#N/A</v>
      </c>
      <c r="AQ189" s="526" t="e">
        <f ca="1">+IF(AND(ISNUMBER(OFFSET('Sanitation Data'!$H$6,0,10*ROW('Sanitation Data'!H183))),'Data Summary'!DF189="Yes"),OFFSET('Sanitation Data'!$H$6,0,10*ROW('Sanitation Data'!H183)),NA())</f>
        <v>#N/A</v>
      </c>
      <c r="AR189" s="526" t="e">
        <f ca="1">+IF(AND(ISNUMBER(OFFSET('Sanitation Data'!$H$10,0,10*ROW('Sanitation Data'!H183))),'Data Summary'!DG189="Yes"),OFFSET('Sanitation Data'!$H$10,0,10*ROW('Sanitation Data'!H183)),NA())</f>
        <v>#N/A</v>
      </c>
      <c r="AS189" s="526" t="e">
        <f ca="1">+IF(AND(ISNUMBER(OFFSET('Sanitation Data'!$H$11,0,10*ROW('Sanitation Data'!H183))),'Data Summary'!DH189="Yes"),OFFSET('Sanitation Data'!$H$11,0,10*ROW('Sanitation Data'!H183)),NA())</f>
        <v>#N/A</v>
      </c>
      <c r="AT189" s="526" t="e">
        <f ca="1">+IF(AND(ISNUMBER(OFFSET('Sanitation Data'!$H$12,0,10*ROW('Sanitation Data'!H183))),'Data Summary'!DI189="Yes"),OFFSET('Sanitation Data'!$H$12,0,10*ROW('Sanitation Data'!H183)),NA())</f>
        <v>#N/A</v>
      </c>
      <c r="AU189" s="526" t="e">
        <f ca="1">+IF(AND(ISNUMBER(OFFSET('Sanitation Data'!$I$4,0,10*ROW('Sanitation Data'!I183))),'Data Summary'!DJ189="Yes"),100-OFFSET('Sanitation Data'!$I$4,0,10*ROW('Sanitation Data'!I183)),NA())</f>
        <v>#N/A</v>
      </c>
      <c r="AV189" s="526" t="e">
        <f ca="1">+IF(AND(ISNUMBER(OFFSET('Sanitation Data'!$I$6,0,10*ROW('Sanitation Data'!I183))),'Data Summary'!DK189="Yes"),OFFSET('Sanitation Data'!$I$6,0,10*ROW('Sanitation Data'!I183)),NA())</f>
        <v>#N/A</v>
      </c>
      <c r="AW189" s="526" t="e">
        <f ca="1">+IF(AND(ISNUMBER(OFFSET('Sanitation Data'!$I$10,0,10*ROW('Sanitation Data'!I183))),'Data Summary'!DL189="Yes"),OFFSET('Sanitation Data'!$I$10,0,10*ROW('Sanitation Data'!I183)),NA())</f>
        <v>#N/A</v>
      </c>
      <c r="AX189" s="526" t="e">
        <f ca="1">+IF(AND(ISNUMBER(OFFSET('Sanitation Data'!$I$11,0,10*ROW('Sanitation Data'!I183))),'Data Summary'!DM189="Yes"),OFFSET('Sanitation Data'!$I$11,0,10*ROW('Sanitation Data'!I183)),NA())</f>
        <v>#N/A</v>
      </c>
      <c r="AY189" s="526" t="e">
        <f ca="1">+IF(AND(ISNUMBER(OFFSET('Sanitation Data'!$I$12,0,10*ROW('Sanitation Data'!I183))),'Data Summary'!DN189="Yes"),OFFSET('Sanitation Data'!$I$12,0,10*ROW('Sanitation Data'!I183)),NA())</f>
        <v>#N/A</v>
      </c>
      <c r="AZ189" s="527" t="e">
        <f ca="1">+IF(AND(ISNUMBER(OFFSET('Hygiene Data'!$D$5,0,10*ROW('Hygiene Data'!D183))),'Data Summary'!DO189="Yes"),OFFSET('Hygiene Data'!$D$5,0,10*ROW('Hygiene Data'!D183)),NA())</f>
        <v>#N/A</v>
      </c>
      <c r="BA189" s="527" t="e">
        <f ca="1">+IF(AND(ISNUMBER(OFFSET('Hygiene Data'!$D$7,0,10*ROW('Hygiene Data'!D183))),'Data Summary'!DP189="Yes"),OFFSET('Hygiene Data'!$D$7,0,10*ROW('Hygiene Data'!D183)),NA())</f>
        <v>#N/A</v>
      </c>
      <c r="BB189" s="527" t="e">
        <f ca="1">+IF(AND(ISNUMBER(OFFSET('Hygiene Data'!$D$9,0,10*ROW('Hygiene Data'!D183))),'Data Summary'!DQ189="Yes"),OFFSET('Hygiene Data'!$D$9,0,10*ROW('Hygiene Data'!D183)),NA())</f>
        <v>#N/A</v>
      </c>
      <c r="BC189" s="527" t="e">
        <f ca="1">+IF(AND(ISNUMBER(OFFSET('Hygiene Data'!$E$5,0,10*ROW('Hygiene Data'!E183))),'Data Summary'!DR189="Yes"),OFFSET('Hygiene Data'!$E$5,0,10*ROW('Hygiene Data'!E183)),NA())</f>
        <v>#N/A</v>
      </c>
      <c r="BD189" s="527" t="e">
        <f ca="1">+IF(AND(ISNUMBER(OFFSET('Hygiene Data'!$E$7,0,10*ROW('Hygiene Data'!E183))),'Data Summary'!DS189="Yes"),OFFSET('Hygiene Data'!$E$7,0,10*ROW('Hygiene Data'!E183)),NA())</f>
        <v>#N/A</v>
      </c>
      <c r="BE189" s="527" t="e">
        <f ca="1">+IF(AND(ISNUMBER(OFFSET('Hygiene Data'!$E$9,0,10*ROW('Hygiene Data'!E183))),'Data Summary'!DT189="Yes"),OFFSET('Hygiene Data'!$E$9,0,10*ROW('Hygiene Data'!E183)),NA())</f>
        <v>#N/A</v>
      </c>
      <c r="BF189" s="527" t="e">
        <f ca="1">+IF(AND(ISNUMBER(OFFSET('Hygiene Data'!$F$5,0,10*ROW('Hygiene Data'!F183))),'Data Summary'!DU189="Yes"),OFFSET('Hygiene Data'!$F$5,0,10*ROW('Hygiene Data'!F183)),NA())</f>
        <v>#N/A</v>
      </c>
      <c r="BG189" s="527" t="e">
        <f ca="1">+IF(AND(ISNUMBER(OFFSET('Hygiene Data'!$F$7,0,10*ROW('Hygiene Data'!F183))),'Data Summary'!DV189="Yes"),OFFSET('Hygiene Data'!$F$7,0,10*ROW('Hygiene Data'!F183)),NA())</f>
        <v>#N/A</v>
      </c>
      <c r="BH189" s="527" t="e">
        <f ca="1">+IF(AND(ISNUMBER(OFFSET('Hygiene Data'!$F$9,0,10*ROW('Hygiene Data'!F183))),'Data Summary'!DW189="Yes"),OFFSET('Hygiene Data'!$F$9,0,10*ROW('Hygiene Data'!F183)),NA())</f>
        <v>#N/A</v>
      </c>
      <c r="BI189" s="527" t="e">
        <f ca="1">+IF(AND(ISNUMBER(OFFSET('Hygiene Data'!$G$5,0,10*ROW('Hygiene Data'!G183))),'Data Summary'!DX189="Yes"),OFFSET('Hygiene Data'!$G$5,0,10*ROW('Hygiene Data'!G183)),NA())</f>
        <v>#N/A</v>
      </c>
      <c r="BJ189" s="527" t="e">
        <f ca="1">+IF(AND(ISNUMBER(OFFSET('Hygiene Data'!$G$7,0,10*ROW('Hygiene Data'!G183))),'Data Summary'!DY189="Yes"),OFFSET('Hygiene Data'!$G$7,0,10*ROW('Hygiene Data'!G183)),NA())</f>
        <v>#N/A</v>
      </c>
      <c r="BK189" s="527" t="e">
        <f ca="1">+IF(AND(ISNUMBER(OFFSET('Hygiene Data'!$G$9,0,10*ROW('Hygiene Data'!G183))),'Data Summary'!DZ189="Yes"),OFFSET('Hygiene Data'!$G$9,0,10*ROW('Hygiene Data'!G183)),NA())</f>
        <v>#N/A</v>
      </c>
      <c r="BL189" s="527" t="e">
        <f ca="1">+IF(AND(ISNUMBER(OFFSET('Hygiene Data'!$H$5,0,10*ROW('Hygiene Data'!H183))),'Data Summary'!EA189="Yes"),OFFSET('Hygiene Data'!$H$5,0,10*ROW('Hygiene Data'!H183)),NA())</f>
        <v>#N/A</v>
      </c>
      <c r="BM189" s="527" t="e">
        <f ca="1">+IF(AND(ISNUMBER(OFFSET('Hygiene Data'!$H$7,0,10*ROW('Hygiene Data'!H183))),'Data Summary'!EB189="Yes"),OFFSET('Hygiene Data'!$H$7,0,10*ROW('Hygiene Data'!H183)),NA())</f>
        <v>#N/A</v>
      </c>
      <c r="BN189" s="527" t="e">
        <f ca="1">+IF(AND(ISNUMBER(OFFSET('Hygiene Data'!$H$9,0,10*ROW('Hygiene Data'!H183))),'Data Summary'!EC189="Yes"),OFFSET('Hygiene Data'!$H$9,0,10*ROW('Hygiene Data'!H183)),NA())</f>
        <v>#N/A</v>
      </c>
      <c r="BO189" s="527" t="e">
        <f ca="1">+IF(AND(ISNUMBER(OFFSET('Hygiene Data'!$I$5,0,10*ROW('Hygiene Data'!I183))),'Data Summary'!ED189="Yes"),OFFSET('Hygiene Data'!$I$5,0,10*ROW('Hygiene Data'!I183)),NA())</f>
        <v>#N/A</v>
      </c>
      <c r="BP189" s="527" t="e">
        <f ca="1">+IF(AND(ISNUMBER(OFFSET('Hygiene Data'!$I$7,0,10*ROW('Hygiene Data'!I183))),'Data Summary'!EE189="Yes"),OFFSET('Hygiene Data'!$I$7,0,10*ROW('Hygiene Data'!I183)),NA())</f>
        <v>#N/A</v>
      </c>
      <c r="BQ189" s="527" t="e">
        <f ca="1">+IF(AND(ISNUMBER(OFFSET('Hygiene Data'!$I$9,0,10*ROW('Hygiene Data'!I183))),'Data Summary'!EF189="Yes"),OFFSET('Hygiene Data'!$I$9,0,10*ROW('Hygiene Data'!I183)),NA())</f>
        <v>#N/A</v>
      </c>
    </row>
    <row r="190" spans="1:69" x14ac:dyDescent="0.25">
      <c r="A190" s="523" t="e">
        <f ca="1">+RIGHT('Data Summary'!A190,LEN('Data Summary'!A190)-9)</f>
        <v>#VALUE!</v>
      </c>
      <c r="B190" s="497" t="str">
        <f ca="1">+IF(ISTEXT('Data Summary'!B190),'Data Summary'!B190,"")</f>
        <v/>
      </c>
      <c r="C190" s="524" t="e">
        <f ca="1">+VALUE('Data Summary'!C190)</f>
        <v>#VALUE!</v>
      </c>
      <c r="D190" s="525" t="e">
        <f ca="1">+IF(AND(ISNUMBER(OFFSET('Water Data'!$D$4,0,10*ROW('Water Data'!D184))),'Data Summary'!BS190="Yes"),100-OFFSET('Water Data'!$D$4,0,10*ROW('Water Data'!D184)),NA())</f>
        <v>#N/A</v>
      </c>
      <c r="E190" s="525" t="e">
        <f ca="1">+IF(AND(ISNUMBER(OFFSET('Water Data'!$D$6,0,10*ROW('Water Data'!D184))),'Data Summary'!BT190="Yes"),OFFSET('Water Data'!$D$6,0,10*ROW('Water Data'!D184)),NA())</f>
        <v>#N/A</v>
      </c>
      <c r="F190" s="525" t="e">
        <f ca="1">+IF(AND(ISNUMBER(OFFSET('Water Data'!$D$9,0,10*ROW('Water Data'!D184))),'Data Summary'!BU190="Yes"),OFFSET('Water Data'!$D$9,0,10*ROW('Water Data'!D184)),NA())</f>
        <v>#N/A</v>
      </c>
      <c r="G190" s="525" t="e">
        <f ca="1">+IF(AND(ISNUMBER(OFFSET('Water Data'!$E$4,0,10*ROW('Water Data'!E184))),'Data Summary'!BV190="Yes"),100-OFFSET('Water Data'!$E$4,0,10*ROW('Water Data'!E184)),NA())</f>
        <v>#N/A</v>
      </c>
      <c r="H190" s="525" t="e">
        <f ca="1">+IF(AND(ISNUMBER(OFFSET('Water Data'!$E$6,0,10*ROW('Water Data'!E184))),'Data Summary'!BW190="Yes"),OFFSET('Water Data'!$E$6,0,10*ROW('Water Data'!E184)),NA())</f>
        <v>#N/A</v>
      </c>
      <c r="I190" s="525" t="e">
        <f ca="1">+IF(AND(ISNUMBER(OFFSET('Water Data'!$E$9,0,10*ROW('Water Data'!E184))),'Data Summary'!BX190="Yes"),OFFSET('Water Data'!$E$9,0,10*ROW('Water Data'!E184)),NA())</f>
        <v>#N/A</v>
      </c>
      <c r="J190" s="525" t="e">
        <f ca="1">+IF(AND(ISNUMBER(OFFSET('Water Data'!$F$4,0,10*ROW('Water Data'!F184))),'Data Summary'!BY190="Yes"),100-OFFSET('Water Data'!$F$4,0,10*ROW('Water Data'!F184)),NA())</f>
        <v>#N/A</v>
      </c>
      <c r="K190" s="525" t="e">
        <f ca="1">+IF(AND(ISNUMBER(OFFSET('Water Data'!$F$6,0,10*ROW('Water Data'!F184))),'Data Summary'!BZ190="Yes"),OFFSET('Water Data'!$F$6,0,10*ROW('Water Data'!F184)),NA())</f>
        <v>#N/A</v>
      </c>
      <c r="L190" s="525" t="e">
        <f ca="1">+IF(AND(ISNUMBER(OFFSET('Water Data'!$F$9,0,10*ROW('Water Data'!F184))),'Data Summary'!CA190="Yes"),OFFSET('Water Data'!$F$9,0,10*ROW('Water Data'!F184)),NA())</f>
        <v>#N/A</v>
      </c>
      <c r="M190" s="525" t="e">
        <f ca="1">+IF(AND(ISNUMBER(OFFSET('Water Data'!$G$4,0,10*ROW('Water Data'!G184))),'Data Summary'!CB190="Yes"),100-OFFSET('Water Data'!$G$4,0,10*ROW('Water Data'!G184)),NA())</f>
        <v>#N/A</v>
      </c>
      <c r="N190" s="525" t="e">
        <f ca="1">+IF(AND(ISNUMBER(OFFSET('Water Data'!$G$6,0,10*ROW('Water Data'!G184))),'Data Summary'!CC190="Yes"),OFFSET('Water Data'!$G$6,0,10*ROW('Water Data'!G184)),NA())</f>
        <v>#N/A</v>
      </c>
      <c r="O190" s="525" t="e">
        <f ca="1">+IF(AND(ISNUMBER(OFFSET('Water Data'!$G$9,0,10*ROW('Water Data'!G184))),'Data Summary'!CD190="Yes"),OFFSET('Water Data'!$G$9,0,10*ROW('Water Data'!G184)),NA())</f>
        <v>#N/A</v>
      </c>
      <c r="P190" s="525" t="e">
        <f ca="1">+IF(AND(ISNUMBER(OFFSET('Water Data'!$H$4,0,10*ROW('Water Data'!H184))),'Data Summary'!CE190="Yes"),100-OFFSET('Water Data'!$H$4,0,10*ROW('Water Data'!H184)),NA())</f>
        <v>#N/A</v>
      </c>
      <c r="Q190" s="525" t="e">
        <f ca="1">+IF(AND(ISNUMBER(OFFSET('Water Data'!$H$6,0,10*ROW('Water Data'!H184))),'Data Summary'!CF190="Yes"),OFFSET('Water Data'!$H$6,0,10*ROW('Water Data'!H184)),NA())</f>
        <v>#N/A</v>
      </c>
      <c r="R190" s="525" t="e">
        <f ca="1">+IF(AND(ISNUMBER(OFFSET('Water Data'!$H$9,0,10*ROW('Water Data'!H184))),'Data Summary'!CG190="Yes"),OFFSET('Water Data'!$H$9,0,10*ROW('Water Data'!H184)),NA())</f>
        <v>#N/A</v>
      </c>
      <c r="S190" s="525" t="e">
        <f ca="1">+IF(AND(ISNUMBER(OFFSET('Water Data'!$I$4,0,10*ROW('Water Data'!I184))),'Data Summary'!CH190="Yes"),100-OFFSET('Water Data'!$I$4,0,10*ROW('Water Data'!I184)),NA())</f>
        <v>#N/A</v>
      </c>
      <c r="T190" s="525" t="e">
        <f ca="1">+IF(AND(ISNUMBER(OFFSET('Water Data'!$I$6,0,10*ROW('Water Data'!I184))),'Data Summary'!CI190="Yes"),OFFSET('Water Data'!$I$6,0,10*ROW('Water Data'!I184)),NA())</f>
        <v>#N/A</v>
      </c>
      <c r="U190" s="525" t="e">
        <f ca="1">+IF(AND(ISNUMBER(OFFSET('Water Data'!$I$9,0,10*ROW('Water Data'!I184))),'Data Summary'!CJ190="Yes"),OFFSET('Water Data'!$I$9,0,10*ROW('Water Data'!I184)),NA())</f>
        <v>#N/A</v>
      </c>
      <c r="V190" s="526" t="e">
        <f ca="1">+IF(AND(ISNUMBER(OFFSET('Sanitation Data'!$D$4,0,10*ROW('Sanitation Data'!D184))),'Data Summary'!CK190="Yes"),100-OFFSET('Sanitation Data'!$D$4,0,10*ROW('Sanitation Data'!D184)),NA())</f>
        <v>#N/A</v>
      </c>
      <c r="W190" s="526" t="e">
        <f ca="1">+IF(AND(ISNUMBER(OFFSET('Sanitation Data'!$D$6,0,10*ROW('Sanitation Data'!D184))),'Data Summary'!CL190="Yes"),OFFSET('Sanitation Data'!$D$6,0,10*ROW('Sanitation Data'!D184)),NA())</f>
        <v>#N/A</v>
      </c>
      <c r="X190" s="526" t="e">
        <f ca="1">+IF(AND(ISNUMBER(OFFSET('Sanitation Data'!$D$10,0,10*ROW('Sanitation Data'!D184))),'Data Summary'!CM190="Yes"),OFFSET('Sanitation Data'!$D$10,0,10*ROW('Sanitation Data'!D184)),NA())</f>
        <v>#N/A</v>
      </c>
      <c r="Y190" s="526" t="e">
        <f ca="1">+IF(AND(ISNUMBER(OFFSET('Sanitation Data'!$D$11,0,10*ROW('Sanitation Data'!D184))),'Data Summary'!CN190="Yes"),OFFSET('Sanitation Data'!$D$11,0,10*ROW('Sanitation Data'!D184)),NA())</f>
        <v>#N/A</v>
      </c>
      <c r="Z190" s="526" t="e">
        <f ca="1">+IF(AND(ISNUMBER(OFFSET('Sanitation Data'!$D$12,0,10*ROW('Sanitation Data'!D184))),'Data Summary'!CO190="Yes"),OFFSET('Sanitation Data'!$D$12,0,10*ROW('Sanitation Data'!D184)),NA())</f>
        <v>#N/A</v>
      </c>
      <c r="AA190" s="526" t="e">
        <f ca="1">+IF(AND(ISNUMBER(OFFSET('Sanitation Data'!$E$4,0,10*ROW('Sanitation Data'!E184))),'Data Summary'!CP190="Yes"),100-OFFSET('Sanitation Data'!$E$4,0,10*ROW('Sanitation Data'!E184)),NA())</f>
        <v>#N/A</v>
      </c>
      <c r="AB190" s="526" t="e">
        <f ca="1">+IF(AND(ISNUMBER(OFFSET('Sanitation Data'!$E$6,0,10*ROW('Sanitation Data'!E184))),'Data Summary'!CQ190="Yes"),OFFSET('Sanitation Data'!$E$6,0,10*ROW('Sanitation Data'!E184)),NA())</f>
        <v>#N/A</v>
      </c>
      <c r="AC190" s="526" t="e">
        <f ca="1">+IF(AND(ISNUMBER(OFFSET('Sanitation Data'!$E$10,0,10*ROW('Sanitation Data'!E184))),'Data Summary'!CR190="Yes"),OFFSET('Sanitation Data'!$E$10,0,10*ROW('Sanitation Data'!E184)),NA())</f>
        <v>#N/A</v>
      </c>
      <c r="AD190" s="526" t="e">
        <f ca="1">+IF(AND(ISNUMBER(OFFSET('Sanitation Data'!$E$11,0,10*ROW('Sanitation Data'!E184))),'Data Summary'!CS190="Yes"),OFFSET('Sanitation Data'!$E$11,0,10*ROW('Sanitation Data'!E184)),NA())</f>
        <v>#N/A</v>
      </c>
      <c r="AE190" s="526" t="e">
        <f ca="1">+IF(AND(ISNUMBER(OFFSET('Sanitation Data'!$E$12,0,10*ROW('Sanitation Data'!E184))),'Data Summary'!CT190="Yes"),OFFSET('Sanitation Data'!$E$12,0,10*ROW('Sanitation Data'!E184)),NA())</f>
        <v>#N/A</v>
      </c>
      <c r="AF190" s="526" t="e">
        <f ca="1">+IF(AND(ISNUMBER(OFFSET('Sanitation Data'!$F$4,0,10*ROW('Sanitation Data'!F184))),'Data Summary'!CU190="Yes"),100-OFFSET('Sanitation Data'!$F$4,0,10*ROW('Sanitation Data'!F184)),NA())</f>
        <v>#N/A</v>
      </c>
      <c r="AG190" s="526" t="e">
        <f ca="1">+IF(AND(ISNUMBER(OFFSET('Sanitation Data'!$F$6,0,10*ROW('Sanitation Data'!F184))),'Data Summary'!CV190="Yes"),OFFSET('Sanitation Data'!$F$6,0,10*ROW('Sanitation Data'!F184)),NA())</f>
        <v>#N/A</v>
      </c>
      <c r="AH190" s="526" t="e">
        <f ca="1">+IF(AND(ISNUMBER(OFFSET('Sanitation Data'!$F$10,0,10*ROW('Sanitation Data'!F184))),'Data Summary'!CW190="Yes"),OFFSET('Sanitation Data'!$F$10,0,10*ROW('Sanitation Data'!F184)),NA())</f>
        <v>#N/A</v>
      </c>
      <c r="AI190" s="526" t="e">
        <f ca="1">+IF(AND(ISNUMBER(OFFSET('Sanitation Data'!$F$11,0,10*ROW('Sanitation Data'!F184))),'Data Summary'!CX190="Yes"),OFFSET('Sanitation Data'!$F$11,0,10*ROW('Sanitation Data'!F184)),NA())</f>
        <v>#N/A</v>
      </c>
      <c r="AJ190" s="526" t="e">
        <f ca="1">+IF(AND(ISNUMBER(OFFSET('Sanitation Data'!$F$12,0,10*ROW('Sanitation Data'!F184))),'Data Summary'!CY190="Yes"),OFFSET('Sanitation Data'!$F$12,0,10*ROW('Sanitation Data'!F184)),NA())</f>
        <v>#N/A</v>
      </c>
      <c r="AK190" s="526" t="e">
        <f ca="1">+IF(AND(ISNUMBER(OFFSET('Sanitation Data'!$G$4,0,10*ROW('Sanitation Data'!G184))),'Data Summary'!CZ190="Yes"),100-OFFSET('Sanitation Data'!$G$4,0,10*ROW('Sanitation Data'!G184)),NA())</f>
        <v>#N/A</v>
      </c>
      <c r="AL190" s="526" t="e">
        <f ca="1">+IF(AND(ISNUMBER(OFFSET('Sanitation Data'!$G$6,0,10*ROW('Sanitation Data'!G184))),'Data Summary'!DA190="Yes"),OFFSET('Sanitation Data'!$G$6,0,10*ROW('Sanitation Data'!G184)),NA())</f>
        <v>#N/A</v>
      </c>
      <c r="AM190" s="526" t="e">
        <f ca="1">+IF(AND(ISNUMBER(OFFSET('Sanitation Data'!$G$10,0,10*ROW('Sanitation Data'!G184))),'Data Summary'!DB190="Yes"),OFFSET('Sanitation Data'!$G$10,0,10*ROW('Sanitation Data'!G184)),NA())</f>
        <v>#N/A</v>
      </c>
      <c r="AN190" s="526" t="e">
        <f ca="1">+IF(AND(ISNUMBER(OFFSET('Sanitation Data'!$G$11,0,10*ROW('Sanitation Data'!G184))),'Data Summary'!DC190="Yes"),OFFSET('Sanitation Data'!$G$11,0,10*ROW('Sanitation Data'!G184)),NA())</f>
        <v>#N/A</v>
      </c>
      <c r="AO190" s="526" t="e">
        <f ca="1">+IF(AND(ISNUMBER(OFFSET('Sanitation Data'!$G$12,0,10*ROW('Sanitation Data'!G184))),'Data Summary'!DD190="Yes"),OFFSET('Sanitation Data'!$G$12,0,10*ROW('Sanitation Data'!G184)),NA())</f>
        <v>#N/A</v>
      </c>
      <c r="AP190" s="526" t="e">
        <f ca="1">+IF(AND(ISNUMBER(OFFSET('Sanitation Data'!$H$4,0,10*ROW('Sanitation Data'!H184))),'Data Summary'!DE190="Yes"),100-OFFSET('Sanitation Data'!$H$4,0,10*ROW('Sanitation Data'!H184)),NA())</f>
        <v>#N/A</v>
      </c>
      <c r="AQ190" s="526" t="e">
        <f ca="1">+IF(AND(ISNUMBER(OFFSET('Sanitation Data'!$H$6,0,10*ROW('Sanitation Data'!H184))),'Data Summary'!DF190="Yes"),OFFSET('Sanitation Data'!$H$6,0,10*ROW('Sanitation Data'!H184)),NA())</f>
        <v>#N/A</v>
      </c>
      <c r="AR190" s="526" t="e">
        <f ca="1">+IF(AND(ISNUMBER(OFFSET('Sanitation Data'!$H$10,0,10*ROW('Sanitation Data'!H184))),'Data Summary'!DG190="Yes"),OFFSET('Sanitation Data'!$H$10,0,10*ROW('Sanitation Data'!H184)),NA())</f>
        <v>#N/A</v>
      </c>
      <c r="AS190" s="526" t="e">
        <f ca="1">+IF(AND(ISNUMBER(OFFSET('Sanitation Data'!$H$11,0,10*ROW('Sanitation Data'!H184))),'Data Summary'!DH190="Yes"),OFFSET('Sanitation Data'!$H$11,0,10*ROW('Sanitation Data'!H184)),NA())</f>
        <v>#N/A</v>
      </c>
      <c r="AT190" s="526" t="e">
        <f ca="1">+IF(AND(ISNUMBER(OFFSET('Sanitation Data'!$H$12,0,10*ROW('Sanitation Data'!H184))),'Data Summary'!DI190="Yes"),OFFSET('Sanitation Data'!$H$12,0,10*ROW('Sanitation Data'!H184)),NA())</f>
        <v>#N/A</v>
      </c>
      <c r="AU190" s="526" t="e">
        <f ca="1">+IF(AND(ISNUMBER(OFFSET('Sanitation Data'!$I$4,0,10*ROW('Sanitation Data'!I184))),'Data Summary'!DJ190="Yes"),100-OFFSET('Sanitation Data'!$I$4,0,10*ROW('Sanitation Data'!I184)),NA())</f>
        <v>#N/A</v>
      </c>
      <c r="AV190" s="526" t="e">
        <f ca="1">+IF(AND(ISNUMBER(OFFSET('Sanitation Data'!$I$6,0,10*ROW('Sanitation Data'!I184))),'Data Summary'!DK190="Yes"),OFFSET('Sanitation Data'!$I$6,0,10*ROW('Sanitation Data'!I184)),NA())</f>
        <v>#N/A</v>
      </c>
      <c r="AW190" s="526" t="e">
        <f ca="1">+IF(AND(ISNUMBER(OFFSET('Sanitation Data'!$I$10,0,10*ROW('Sanitation Data'!I184))),'Data Summary'!DL190="Yes"),OFFSET('Sanitation Data'!$I$10,0,10*ROW('Sanitation Data'!I184)),NA())</f>
        <v>#N/A</v>
      </c>
      <c r="AX190" s="526" t="e">
        <f ca="1">+IF(AND(ISNUMBER(OFFSET('Sanitation Data'!$I$11,0,10*ROW('Sanitation Data'!I184))),'Data Summary'!DM190="Yes"),OFFSET('Sanitation Data'!$I$11,0,10*ROW('Sanitation Data'!I184)),NA())</f>
        <v>#N/A</v>
      </c>
      <c r="AY190" s="526" t="e">
        <f ca="1">+IF(AND(ISNUMBER(OFFSET('Sanitation Data'!$I$12,0,10*ROW('Sanitation Data'!I184))),'Data Summary'!DN190="Yes"),OFFSET('Sanitation Data'!$I$12,0,10*ROW('Sanitation Data'!I184)),NA())</f>
        <v>#N/A</v>
      </c>
      <c r="AZ190" s="527" t="e">
        <f ca="1">+IF(AND(ISNUMBER(OFFSET('Hygiene Data'!$D$5,0,10*ROW('Hygiene Data'!D184))),'Data Summary'!DO190="Yes"),OFFSET('Hygiene Data'!$D$5,0,10*ROW('Hygiene Data'!D184)),NA())</f>
        <v>#N/A</v>
      </c>
      <c r="BA190" s="527" t="e">
        <f ca="1">+IF(AND(ISNUMBER(OFFSET('Hygiene Data'!$D$7,0,10*ROW('Hygiene Data'!D184))),'Data Summary'!DP190="Yes"),OFFSET('Hygiene Data'!$D$7,0,10*ROW('Hygiene Data'!D184)),NA())</f>
        <v>#N/A</v>
      </c>
      <c r="BB190" s="527" t="e">
        <f ca="1">+IF(AND(ISNUMBER(OFFSET('Hygiene Data'!$D$9,0,10*ROW('Hygiene Data'!D184))),'Data Summary'!DQ190="Yes"),OFFSET('Hygiene Data'!$D$9,0,10*ROW('Hygiene Data'!D184)),NA())</f>
        <v>#N/A</v>
      </c>
      <c r="BC190" s="527" t="e">
        <f ca="1">+IF(AND(ISNUMBER(OFFSET('Hygiene Data'!$E$5,0,10*ROW('Hygiene Data'!E184))),'Data Summary'!DR190="Yes"),OFFSET('Hygiene Data'!$E$5,0,10*ROW('Hygiene Data'!E184)),NA())</f>
        <v>#N/A</v>
      </c>
      <c r="BD190" s="527" t="e">
        <f ca="1">+IF(AND(ISNUMBER(OFFSET('Hygiene Data'!$E$7,0,10*ROW('Hygiene Data'!E184))),'Data Summary'!DS190="Yes"),OFFSET('Hygiene Data'!$E$7,0,10*ROW('Hygiene Data'!E184)),NA())</f>
        <v>#N/A</v>
      </c>
      <c r="BE190" s="527" t="e">
        <f ca="1">+IF(AND(ISNUMBER(OFFSET('Hygiene Data'!$E$9,0,10*ROW('Hygiene Data'!E184))),'Data Summary'!DT190="Yes"),OFFSET('Hygiene Data'!$E$9,0,10*ROW('Hygiene Data'!E184)),NA())</f>
        <v>#N/A</v>
      </c>
      <c r="BF190" s="527" t="e">
        <f ca="1">+IF(AND(ISNUMBER(OFFSET('Hygiene Data'!$F$5,0,10*ROW('Hygiene Data'!F184))),'Data Summary'!DU190="Yes"),OFFSET('Hygiene Data'!$F$5,0,10*ROW('Hygiene Data'!F184)),NA())</f>
        <v>#N/A</v>
      </c>
      <c r="BG190" s="527" t="e">
        <f ca="1">+IF(AND(ISNUMBER(OFFSET('Hygiene Data'!$F$7,0,10*ROW('Hygiene Data'!F184))),'Data Summary'!DV190="Yes"),OFFSET('Hygiene Data'!$F$7,0,10*ROW('Hygiene Data'!F184)),NA())</f>
        <v>#N/A</v>
      </c>
      <c r="BH190" s="527" t="e">
        <f ca="1">+IF(AND(ISNUMBER(OFFSET('Hygiene Data'!$F$9,0,10*ROW('Hygiene Data'!F184))),'Data Summary'!DW190="Yes"),OFFSET('Hygiene Data'!$F$9,0,10*ROW('Hygiene Data'!F184)),NA())</f>
        <v>#N/A</v>
      </c>
      <c r="BI190" s="527" t="e">
        <f ca="1">+IF(AND(ISNUMBER(OFFSET('Hygiene Data'!$G$5,0,10*ROW('Hygiene Data'!G184))),'Data Summary'!DX190="Yes"),OFFSET('Hygiene Data'!$G$5,0,10*ROW('Hygiene Data'!G184)),NA())</f>
        <v>#N/A</v>
      </c>
      <c r="BJ190" s="527" t="e">
        <f ca="1">+IF(AND(ISNUMBER(OFFSET('Hygiene Data'!$G$7,0,10*ROW('Hygiene Data'!G184))),'Data Summary'!DY190="Yes"),OFFSET('Hygiene Data'!$G$7,0,10*ROW('Hygiene Data'!G184)),NA())</f>
        <v>#N/A</v>
      </c>
      <c r="BK190" s="527" t="e">
        <f ca="1">+IF(AND(ISNUMBER(OFFSET('Hygiene Data'!$G$9,0,10*ROW('Hygiene Data'!G184))),'Data Summary'!DZ190="Yes"),OFFSET('Hygiene Data'!$G$9,0,10*ROW('Hygiene Data'!G184)),NA())</f>
        <v>#N/A</v>
      </c>
      <c r="BL190" s="527" t="e">
        <f ca="1">+IF(AND(ISNUMBER(OFFSET('Hygiene Data'!$H$5,0,10*ROW('Hygiene Data'!H184))),'Data Summary'!EA190="Yes"),OFFSET('Hygiene Data'!$H$5,0,10*ROW('Hygiene Data'!H184)),NA())</f>
        <v>#N/A</v>
      </c>
      <c r="BM190" s="527" t="e">
        <f ca="1">+IF(AND(ISNUMBER(OFFSET('Hygiene Data'!$H$7,0,10*ROW('Hygiene Data'!H184))),'Data Summary'!EB190="Yes"),OFFSET('Hygiene Data'!$H$7,0,10*ROW('Hygiene Data'!H184)),NA())</f>
        <v>#N/A</v>
      </c>
      <c r="BN190" s="527" t="e">
        <f ca="1">+IF(AND(ISNUMBER(OFFSET('Hygiene Data'!$H$9,0,10*ROW('Hygiene Data'!H184))),'Data Summary'!EC190="Yes"),OFFSET('Hygiene Data'!$H$9,0,10*ROW('Hygiene Data'!H184)),NA())</f>
        <v>#N/A</v>
      </c>
      <c r="BO190" s="527" t="e">
        <f ca="1">+IF(AND(ISNUMBER(OFFSET('Hygiene Data'!$I$5,0,10*ROW('Hygiene Data'!I184))),'Data Summary'!ED190="Yes"),OFFSET('Hygiene Data'!$I$5,0,10*ROW('Hygiene Data'!I184)),NA())</f>
        <v>#N/A</v>
      </c>
      <c r="BP190" s="527" t="e">
        <f ca="1">+IF(AND(ISNUMBER(OFFSET('Hygiene Data'!$I$7,0,10*ROW('Hygiene Data'!I184))),'Data Summary'!EE190="Yes"),OFFSET('Hygiene Data'!$I$7,0,10*ROW('Hygiene Data'!I184)),NA())</f>
        <v>#N/A</v>
      </c>
      <c r="BQ190" s="527" t="e">
        <f ca="1">+IF(AND(ISNUMBER(OFFSET('Hygiene Data'!$I$9,0,10*ROW('Hygiene Data'!I184))),'Data Summary'!EF190="Yes"),OFFSET('Hygiene Data'!$I$9,0,10*ROW('Hygiene Data'!I184)),NA())</f>
        <v>#N/A</v>
      </c>
    </row>
    <row r="191" spans="1:69" x14ac:dyDescent="0.25">
      <c r="A191" s="523" t="e">
        <f ca="1">+RIGHT('Data Summary'!A191,LEN('Data Summary'!A191)-9)</f>
        <v>#VALUE!</v>
      </c>
      <c r="B191" s="497" t="str">
        <f ca="1">+IF(ISTEXT('Data Summary'!B191),'Data Summary'!B191,"")</f>
        <v/>
      </c>
      <c r="C191" s="524" t="e">
        <f ca="1">+VALUE('Data Summary'!C191)</f>
        <v>#VALUE!</v>
      </c>
      <c r="D191" s="525" t="e">
        <f ca="1">+IF(AND(ISNUMBER(OFFSET('Water Data'!$D$4,0,10*ROW('Water Data'!D185))),'Data Summary'!BS191="Yes"),100-OFFSET('Water Data'!$D$4,0,10*ROW('Water Data'!D185)),NA())</f>
        <v>#N/A</v>
      </c>
      <c r="E191" s="525" t="e">
        <f ca="1">+IF(AND(ISNUMBER(OFFSET('Water Data'!$D$6,0,10*ROW('Water Data'!D185))),'Data Summary'!BT191="Yes"),OFFSET('Water Data'!$D$6,0,10*ROW('Water Data'!D185)),NA())</f>
        <v>#N/A</v>
      </c>
      <c r="F191" s="525" t="e">
        <f ca="1">+IF(AND(ISNUMBER(OFFSET('Water Data'!$D$9,0,10*ROW('Water Data'!D185))),'Data Summary'!BU191="Yes"),OFFSET('Water Data'!$D$9,0,10*ROW('Water Data'!D185)),NA())</f>
        <v>#N/A</v>
      </c>
      <c r="G191" s="525" t="e">
        <f ca="1">+IF(AND(ISNUMBER(OFFSET('Water Data'!$E$4,0,10*ROW('Water Data'!E185))),'Data Summary'!BV191="Yes"),100-OFFSET('Water Data'!$E$4,0,10*ROW('Water Data'!E185)),NA())</f>
        <v>#N/A</v>
      </c>
      <c r="H191" s="525" t="e">
        <f ca="1">+IF(AND(ISNUMBER(OFFSET('Water Data'!$E$6,0,10*ROW('Water Data'!E185))),'Data Summary'!BW191="Yes"),OFFSET('Water Data'!$E$6,0,10*ROW('Water Data'!E185)),NA())</f>
        <v>#N/A</v>
      </c>
      <c r="I191" s="525" t="e">
        <f ca="1">+IF(AND(ISNUMBER(OFFSET('Water Data'!$E$9,0,10*ROW('Water Data'!E185))),'Data Summary'!BX191="Yes"),OFFSET('Water Data'!$E$9,0,10*ROW('Water Data'!E185)),NA())</f>
        <v>#N/A</v>
      </c>
      <c r="J191" s="525" t="e">
        <f ca="1">+IF(AND(ISNUMBER(OFFSET('Water Data'!$F$4,0,10*ROW('Water Data'!F185))),'Data Summary'!BY191="Yes"),100-OFFSET('Water Data'!$F$4,0,10*ROW('Water Data'!F185)),NA())</f>
        <v>#N/A</v>
      </c>
      <c r="K191" s="525" t="e">
        <f ca="1">+IF(AND(ISNUMBER(OFFSET('Water Data'!$F$6,0,10*ROW('Water Data'!F185))),'Data Summary'!BZ191="Yes"),OFFSET('Water Data'!$F$6,0,10*ROW('Water Data'!F185)),NA())</f>
        <v>#N/A</v>
      </c>
      <c r="L191" s="525" t="e">
        <f ca="1">+IF(AND(ISNUMBER(OFFSET('Water Data'!$F$9,0,10*ROW('Water Data'!F185))),'Data Summary'!CA191="Yes"),OFFSET('Water Data'!$F$9,0,10*ROW('Water Data'!F185)),NA())</f>
        <v>#N/A</v>
      </c>
      <c r="M191" s="525" t="e">
        <f ca="1">+IF(AND(ISNUMBER(OFFSET('Water Data'!$G$4,0,10*ROW('Water Data'!G185))),'Data Summary'!CB191="Yes"),100-OFFSET('Water Data'!$G$4,0,10*ROW('Water Data'!G185)),NA())</f>
        <v>#N/A</v>
      </c>
      <c r="N191" s="525" t="e">
        <f ca="1">+IF(AND(ISNUMBER(OFFSET('Water Data'!$G$6,0,10*ROW('Water Data'!G185))),'Data Summary'!CC191="Yes"),OFFSET('Water Data'!$G$6,0,10*ROW('Water Data'!G185)),NA())</f>
        <v>#N/A</v>
      </c>
      <c r="O191" s="525" t="e">
        <f ca="1">+IF(AND(ISNUMBER(OFFSET('Water Data'!$G$9,0,10*ROW('Water Data'!G185))),'Data Summary'!CD191="Yes"),OFFSET('Water Data'!$G$9,0,10*ROW('Water Data'!G185)),NA())</f>
        <v>#N/A</v>
      </c>
      <c r="P191" s="525" t="e">
        <f ca="1">+IF(AND(ISNUMBER(OFFSET('Water Data'!$H$4,0,10*ROW('Water Data'!H185))),'Data Summary'!CE191="Yes"),100-OFFSET('Water Data'!$H$4,0,10*ROW('Water Data'!H185)),NA())</f>
        <v>#N/A</v>
      </c>
      <c r="Q191" s="525" t="e">
        <f ca="1">+IF(AND(ISNUMBER(OFFSET('Water Data'!$H$6,0,10*ROW('Water Data'!H185))),'Data Summary'!CF191="Yes"),OFFSET('Water Data'!$H$6,0,10*ROW('Water Data'!H185)),NA())</f>
        <v>#N/A</v>
      </c>
      <c r="R191" s="525" t="e">
        <f ca="1">+IF(AND(ISNUMBER(OFFSET('Water Data'!$H$9,0,10*ROW('Water Data'!H185))),'Data Summary'!CG191="Yes"),OFFSET('Water Data'!$H$9,0,10*ROW('Water Data'!H185)),NA())</f>
        <v>#N/A</v>
      </c>
      <c r="S191" s="525" t="e">
        <f ca="1">+IF(AND(ISNUMBER(OFFSET('Water Data'!$I$4,0,10*ROW('Water Data'!I185))),'Data Summary'!CH191="Yes"),100-OFFSET('Water Data'!$I$4,0,10*ROW('Water Data'!I185)),NA())</f>
        <v>#N/A</v>
      </c>
      <c r="T191" s="525" t="e">
        <f ca="1">+IF(AND(ISNUMBER(OFFSET('Water Data'!$I$6,0,10*ROW('Water Data'!I185))),'Data Summary'!CI191="Yes"),OFFSET('Water Data'!$I$6,0,10*ROW('Water Data'!I185)),NA())</f>
        <v>#N/A</v>
      </c>
      <c r="U191" s="525" t="e">
        <f ca="1">+IF(AND(ISNUMBER(OFFSET('Water Data'!$I$9,0,10*ROW('Water Data'!I185))),'Data Summary'!CJ191="Yes"),OFFSET('Water Data'!$I$9,0,10*ROW('Water Data'!I185)),NA())</f>
        <v>#N/A</v>
      </c>
      <c r="V191" s="526" t="e">
        <f ca="1">+IF(AND(ISNUMBER(OFFSET('Sanitation Data'!$D$4,0,10*ROW('Sanitation Data'!D185))),'Data Summary'!CK191="Yes"),100-OFFSET('Sanitation Data'!$D$4,0,10*ROW('Sanitation Data'!D185)),NA())</f>
        <v>#N/A</v>
      </c>
      <c r="W191" s="526" t="e">
        <f ca="1">+IF(AND(ISNUMBER(OFFSET('Sanitation Data'!$D$6,0,10*ROW('Sanitation Data'!D185))),'Data Summary'!CL191="Yes"),OFFSET('Sanitation Data'!$D$6,0,10*ROW('Sanitation Data'!D185)),NA())</f>
        <v>#N/A</v>
      </c>
      <c r="X191" s="526" t="e">
        <f ca="1">+IF(AND(ISNUMBER(OFFSET('Sanitation Data'!$D$10,0,10*ROW('Sanitation Data'!D185))),'Data Summary'!CM191="Yes"),OFFSET('Sanitation Data'!$D$10,0,10*ROW('Sanitation Data'!D185)),NA())</f>
        <v>#N/A</v>
      </c>
      <c r="Y191" s="526" t="e">
        <f ca="1">+IF(AND(ISNUMBER(OFFSET('Sanitation Data'!$D$11,0,10*ROW('Sanitation Data'!D185))),'Data Summary'!CN191="Yes"),OFFSET('Sanitation Data'!$D$11,0,10*ROW('Sanitation Data'!D185)),NA())</f>
        <v>#N/A</v>
      </c>
      <c r="Z191" s="526" t="e">
        <f ca="1">+IF(AND(ISNUMBER(OFFSET('Sanitation Data'!$D$12,0,10*ROW('Sanitation Data'!D185))),'Data Summary'!CO191="Yes"),OFFSET('Sanitation Data'!$D$12,0,10*ROW('Sanitation Data'!D185)),NA())</f>
        <v>#N/A</v>
      </c>
      <c r="AA191" s="526" t="e">
        <f ca="1">+IF(AND(ISNUMBER(OFFSET('Sanitation Data'!$E$4,0,10*ROW('Sanitation Data'!E185))),'Data Summary'!CP191="Yes"),100-OFFSET('Sanitation Data'!$E$4,0,10*ROW('Sanitation Data'!E185)),NA())</f>
        <v>#N/A</v>
      </c>
      <c r="AB191" s="526" t="e">
        <f ca="1">+IF(AND(ISNUMBER(OFFSET('Sanitation Data'!$E$6,0,10*ROW('Sanitation Data'!E185))),'Data Summary'!CQ191="Yes"),OFFSET('Sanitation Data'!$E$6,0,10*ROW('Sanitation Data'!E185)),NA())</f>
        <v>#N/A</v>
      </c>
      <c r="AC191" s="526" t="e">
        <f ca="1">+IF(AND(ISNUMBER(OFFSET('Sanitation Data'!$E$10,0,10*ROW('Sanitation Data'!E185))),'Data Summary'!CR191="Yes"),OFFSET('Sanitation Data'!$E$10,0,10*ROW('Sanitation Data'!E185)),NA())</f>
        <v>#N/A</v>
      </c>
      <c r="AD191" s="526" t="e">
        <f ca="1">+IF(AND(ISNUMBER(OFFSET('Sanitation Data'!$E$11,0,10*ROW('Sanitation Data'!E185))),'Data Summary'!CS191="Yes"),OFFSET('Sanitation Data'!$E$11,0,10*ROW('Sanitation Data'!E185)),NA())</f>
        <v>#N/A</v>
      </c>
      <c r="AE191" s="526" t="e">
        <f ca="1">+IF(AND(ISNUMBER(OFFSET('Sanitation Data'!$E$12,0,10*ROW('Sanitation Data'!E185))),'Data Summary'!CT191="Yes"),OFFSET('Sanitation Data'!$E$12,0,10*ROW('Sanitation Data'!E185)),NA())</f>
        <v>#N/A</v>
      </c>
      <c r="AF191" s="526" t="e">
        <f ca="1">+IF(AND(ISNUMBER(OFFSET('Sanitation Data'!$F$4,0,10*ROW('Sanitation Data'!F185))),'Data Summary'!CU191="Yes"),100-OFFSET('Sanitation Data'!$F$4,0,10*ROW('Sanitation Data'!F185)),NA())</f>
        <v>#N/A</v>
      </c>
      <c r="AG191" s="526" t="e">
        <f ca="1">+IF(AND(ISNUMBER(OFFSET('Sanitation Data'!$F$6,0,10*ROW('Sanitation Data'!F185))),'Data Summary'!CV191="Yes"),OFFSET('Sanitation Data'!$F$6,0,10*ROW('Sanitation Data'!F185)),NA())</f>
        <v>#N/A</v>
      </c>
      <c r="AH191" s="526" t="e">
        <f ca="1">+IF(AND(ISNUMBER(OFFSET('Sanitation Data'!$F$10,0,10*ROW('Sanitation Data'!F185))),'Data Summary'!CW191="Yes"),OFFSET('Sanitation Data'!$F$10,0,10*ROW('Sanitation Data'!F185)),NA())</f>
        <v>#N/A</v>
      </c>
      <c r="AI191" s="526" t="e">
        <f ca="1">+IF(AND(ISNUMBER(OFFSET('Sanitation Data'!$F$11,0,10*ROW('Sanitation Data'!F185))),'Data Summary'!CX191="Yes"),OFFSET('Sanitation Data'!$F$11,0,10*ROW('Sanitation Data'!F185)),NA())</f>
        <v>#N/A</v>
      </c>
      <c r="AJ191" s="526" t="e">
        <f ca="1">+IF(AND(ISNUMBER(OFFSET('Sanitation Data'!$F$12,0,10*ROW('Sanitation Data'!F185))),'Data Summary'!CY191="Yes"),OFFSET('Sanitation Data'!$F$12,0,10*ROW('Sanitation Data'!F185)),NA())</f>
        <v>#N/A</v>
      </c>
      <c r="AK191" s="526" t="e">
        <f ca="1">+IF(AND(ISNUMBER(OFFSET('Sanitation Data'!$G$4,0,10*ROW('Sanitation Data'!G185))),'Data Summary'!CZ191="Yes"),100-OFFSET('Sanitation Data'!$G$4,0,10*ROW('Sanitation Data'!G185)),NA())</f>
        <v>#N/A</v>
      </c>
      <c r="AL191" s="526" t="e">
        <f ca="1">+IF(AND(ISNUMBER(OFFSET('Sanitation Data'!$G$6,0,10*ROW('Sanitation Data'!G185))),'Data Summary'!DA191="Yes"),OFFSET('Sanitation Data'!$G$6,0,10*ROW('Sanitation Data'!G185)),NA())</f>
        <v>#N/A</v>
      </c>
      <c r="AM191" s="526" t="e">
        <f ca="1">+IF(AND(ISNUMBER(OFFSET('Sanitation Data'!$G$10,0,10*ROW('Sanitation Data'!G185))),'Data Summary'!DB191="Yes"),OFFSET('Sanitation Data'!$G$10,0,10*ROW('Sanitation Data'!G185)),NA())</f>
        <v>#N/A</v>
      </c>
      <c r="AN191" s="526" t="e">
        <f ca="1">+IF(AND(ISNUMBER(OFFSET('Sanitation Data'!$G$11,0,10*ROW('Sanitation Data'!G185))),'Data Summary'!DC191="Yes"),OFFSET('Sanitation Data'!$G$11,0,10*ROW('Sanitation Data'!G185)),NA())</f>
        <v>#N/A</v>
      </c>
      <c r="AO191" s="526" t="e">
        <f ca="1">+IF(AND(ISNUMBER(OFFSET('Sanitation Data'!$G$12,0,10*ROW('Sanitation Data'!G185))),'Data Summary'!DD191="Yes"),OFFSET('Sanitation Data'!$G$12,0,10*ROW('Sanitation Data'!G185)),NA())</f>
        <v>#N/A</v>
      </c>
      <c r="AP191" s="526" t="e">
        <f ca="1">+IF(AND(ISNUMBER(OFFSET('Sanitation Data'!$H$4,0,10*ROW('Sanitation Data'!H185))),'Data Summary'!DE191="Yes"),100-OFFSET('Sanitation Data'!$H$4,0,10*ROW('Sanitation Data'!H185)),NA())</f>
        <v>#N/A</v>
      </c>
      <c r="AQ191" s="526" t="e">
        <f ca="1">+IF(AND(ISNUMBER(OFFSET('Sanitation Data'!$H$6,0,10*ROW('Sanitation Data'!H185))),'Data Summary'!DF191="Yes"),OFFSET('Sanitation Data'!$H$6,0,10*ROW('Sanitation Data'!H185)),NA())</f>
        <v>#N/A</v>
      </c>
      <c r="AR191" s="526" t="e">
        <f ca="1">+IF(AND(ISNUMBER(OFFSET('Sanitation Data'!$H$10,0,10*ROW('Sanitation Data'!H185))),'Data Summary'!DG191="Yes"),OFFSET('Sanitation Data'!$H$10,0,10*ROW('Sanitation Data'!H185)),NA())</f>
        <v>#N/A</v>
      </c>
      <c r="AS191" s="526" t="e">
        <f ca="1">+IF(AND(ISNUMBER(OFFSET('Sanitation Data'!$H$11,0,10*ROW('Sanitation Data'!H185))),'Data Summary'!DH191="Yes"),OFFSET('Sanitation Data'!$H$11,0,10*ROW('Sanitation Data'!H185)),NA())</f>
        <v>#N/A</v>
      </c>
      <c r="AT191" s="526" t="e">
        <f ca="1">+IF(AND(ISNUMBER(OFFSET('Sanitation Data'!$H$12,0,10*ROW('Sanitation Data'!H185))),'Data Summary'!DI191="Yes"),OFFSET('Sanitation Data'!$H$12,0,10*ROW('Sanitation Data'!H185)),NA())</f>
        <v>#N/A</v>
      </c>
      <c r="AU191" s="526" t="e">
        <f ca="1">+IF(AND(ISNUMBER(OFFSET('Sanitation Data'!$I$4,0,10*ROW('Sanitation Data'!I185))),'Data Summary'!DJ191="Yes"),100-OFFSET('Sanitation Data'!$I$4,0,10*ROW('Sanitation Data'!I185)),NA())</f>
        <v>#N/A</v>
      </c>
      <c r="AV191" s="526" t="e">
        <f ca="1">+IF(AND(ISNUMBER(OFFSET('Sanitation Data'!$I$6,0,10*ROW('Sanitation Data'!I185))),'Data Summary'!DK191="Yes"),OFFSET('Sanitation Data'!$I$6,0,10*ROW('Sanitation Data'!I185)),NA())</f>
        <v>#N/A</v>
      </c>
      <c r="AW191" s="526" t="e">
        <f ca="1">+IF(AND(ISNUMBER(OFFSET('Sanitation Data'!$I$10,0,10*ROW('Sanitation Data'!I185))),'Data Summary'!DL191="Yes"),OFFSET('Sanitation Data'!$I$10,0,10*ROW('Sanitation Data'!I185)),NA())</f>
        <v>#N/A</v>
      </c>
      <c r="AX191" s="526" t="e">
        <f ca="1">+IF(AND(ISNUMBER(OFFSET('Sanitation Data'!$I$11,0,10*ROW('Sanitation Data'!I185))),'Data Summary'!DM191="Yes"),OFFSET('Sanitation Data'!$I$11,0,10*ROW('Sanitation Data'!I185)),NA())</f>
        <v>#N/A</v>
      </c>
      <c r="AY191" s="526" t="e">
        <f ca="1">+IF(AND(ISNUMBER(OFFSET('Sanitation Data'!$I$12,0,10*ROW('Sanitation Data'!I185))),'Data Summary'!DN191="Yes"),OFFSET('Sanitation Data'!$I$12,0,10*ROW('Sanitation Data'!I185)),NA())</f>
        <v>#N/A</v>
      </c>
      <c r="AZ191" s="527" t="e">
        <f ca="1">+IF(AND(ISNUMBER(OFFSET('Hygiene Data'!$D$5,0,10*ROW('Hygiene Data'!D185))),'Data Summary'!DO191="Yes"),OFFSET('Hygiene Data'!$D$5,0,10*ROW('Hygiene Data'!D185)),NA())</f>
        <v>#N/A</v>
      </c>
      <c r="BA191" s="527" t="e">
        <f ca="1">+IF(AND(ISNUMBER(OFFSET('Hygiene Data'!$D$7,0,10*ROW('Hygiene Data'!D185))),'Data Summary'!DP191="Yes"),OFFSET('Hygiene Data'!$D$7,0,10*ROW('Hygiene Data'!D185)),NA())</f>
        <v>#N/A</v>
      </c>
      <c r="BB191" s="527" t="e">
        <f ca="1">+IF(AND(ISNUMBER(OFFSET('Hygiene Data'!$D$9,0,10*ROW('Hygiene Data'!D185))),'Data Summary'!DQ191="Yes"),OFFSET('Hygiene Data'!$D$9,0,10*ROW('Hygiene Data'!D185)),NA())</f>
        <v>#N/A</v>
      </c>
      <c r="BC191" s="527" t="e">
        <f ca="1">+IF(AND(ISNUMBER(OFFSET('Hygiene Data'!$E$5,0,10*ROW('Hygiene Data'!E185))),'Data Summary'!DR191="Yes"),OFFSET('Hygiene Data'!$E$5,0,10*ROW('Hygiene Data'!E185)),NA())</f>
        <v>#N/A</v>
      </c>
      <c r="BD191" s="527" t="e">
        <f ca="1">+IF(AND(ISNUMBER(OFFSET('Hygiene Data'!$E$7,0,10*ROW('Hygiene Data'!E185))),'Data Summary'!DS191="Yes"),OFFSET('Hygiene Data'!$E$7,0,10*ROW('Hygiene Data'!E185)),NA())</f>
        <v>#N/A</v>
      </c>
      <c r="BE191" s="527" t="e">
        <f ca="1">+IF(AND(ISNUMBER(OFFSET('Hygiene Data'!$E$9,0,10*ROW('Hygiene Data'!E185))),'Data Summary'!DT191="Yes"),OFFSET('Hygiene Data'!$E$9,0,10*ROW('Hygiene Data'!E185)),NA())</f>
        <v>#N/A</v>
      </c>
      <c r="BF191" s="527" t="e">
        <f ca="1">+IF(AND(ISNUMBER(OFFSET('Hygiene Data'!$F$5,0,10*ROW('Hygiene Data'!F185))),'Data Summary'!DU191="Yes"),OFFSET('Hygiene Data'!$F$5,0,10*ROW('Hygiene Data'!F185)),NA())</f>
        <v>#N/A</v>
      </c>
      <c r="BG191" s="527" t="e">
        <f ca="1">+IF(AND(ISNUMBER(OFFSET('Hygiene Data'!$F$7,0,10*ROW('Hygiene Data'!F185))),'Data Summary'!DV191="Yes"),OFFSET('Hygiene Data'!$F$7,0,10*ROW('Hygiene Data'!F185)),NA())</f>
        <v>#N/A</v>
      </c>
      <c r="BH191" s="527" t="e">
        <f ca="1">+IF(AND(ISNUMBER(OFFSET('Hygiene Data'!$F$9,0,10*ROW('Hygiene Data'!F185))),'Data Summary'!DW191="Yes"),OFFSET('Hygiene Data'!$F$9,0,10*ROW('Hygiene Data'!F185)),NA())</f>
        <v>#N/A</v>
      </c>
      <c r="BI191" s="527" t="e">
        <f ca="1">+IF(AND(ISNUMBER(OFFSET('Hygiene Data'!$G$5,0,10*ROW('Hygiene Data'!G185))),'Data Summary'!DX191="Yes"),OFFSET('Hygiene Data'!$G$5,0,10*ROW('Hygiene Data'!G185)),NA())</f>
        <v>#N/A</v>
      </c>
      <c r="BJ191" s="527" t="e">
        <f ca="1">+IF(AND(ISNUMBER(OFFSET('Hygiene Data'!$G$7,0,10*ROW('Hygiene Data'!G185))),'Data Summary'!DY191="Yes"),OFFSET('Hygiene Data'!$G$7,0,10*ROW('Hygiene Data'!G185)),NA())</f>
        <v>#N/A</v>
      </c>
      <c r="BK191" s="527" t="e">
        <f ca="1">+IF(AND(ISNUMBER(OFFSET('Hygiene Data'!$G$9,0,10*ROW('Hygiene Data'!G185))),'Data Summary'!DZ191="Yes"),OFFSET('Hygiene Data'!$G$9,0,10*ROW('Hygiene Data'!G185)),NA())</f>
        <v>#N/A</v>
      </c>
      <c r="BL191" s="527" t="e">
        <f ca="1">+IF(AND(ISNUMBER(OFFSET('Hygiene Data'!$H$5,0,10*ROW('Hygiene Data'!H185))),'Data Summary'!EA191="Yes"),OFFSET('Hygiene Data'!$H$5,0,10*ROW('Hygiene Data'!H185)),NA())</f>
        <v>#N/A</v>
      </c>
      <c r="BM191" s="527" t="e">
        <f ca="1">+IF(AND(ISNUMBER(OFFSET('Hygiene Data'!$H$7,0,10*ROW('Hygiene Data'!H185))),'Data Summary'!EB191="Yes"),OFFSET('Hygiene Data'!$H$7,0,10*ROW('Hygiene Data'!H185)),NA())</f>
        <v>#N/A</v>
      </c>
      <c r="BN191" s="527" t="e">
        <f ca="1">+IF(AND(ISNUMBER(OFFSET('Hygiene Data'!$H$9,0,10*ROW('Hygiene Data'!H185))),'Data Summary'!EC191="Yes"),OFFSET('Hygiene Data'!$H$9,0,10*ROW('Hygiene Data'!H185)),NA())</f>
        <v>#N/A</v>
      </c>
      <c r="BO191" s="527" t="e">
        <f ca="1">+IF(AND(ISNUMBER(OFFSET('Hygiene Data'!$I$5,0,10*ROW('Hygiene Data'!I185))),'Data Summary'!ED191="Yes"),OFFSET('Hygiene Data'!$I$5,0,10*ROW('Hygiene Data'!I185)),NA())</f>
        <v>#N/A</v>
      </c>
      <c r="BP191" s="527" t="e">
        <f ca="1">+IF(AND(ISNUMBER(OFFSET('Hygiene Data'!$I$7,0,10*ROW('Hygiene Data'!I185))),'Data Summary'!EE191="Yes"),OFFSET('Hygiene Data'!$I$7,0,10*ROW('Hygiene Data'!I185)),NA())</f>
        <v>#N/A</v>
      </c>
      <c r="BQ191" s="527" t="e">
        <f ca="1">+IF(AND(ISNUMBER(OFFSET('Hygiene Data'!$I$9,0,10*ROW('Hygiene Data'!I185))),'Data Summary'!EF191="Yes"),OFFSET('Hygiene Data'!$I$9,0,10*ROW('Hygiene Data'!I185)),NA())</f>
        <v>#N/A</v>
      </c>
    </row>
    <row r="192" spans="1:69" x14ac:dyDescent="0.25">
      <c r="A192" s="523" t="e">
        <f ca="1">+RIGHT('Data Summary'!A192,LEN('Data Summary'!A192)-9)</f>
        <v>#VALUE!</v>
      </c>
      <c r="B192" s="497" t="str">
        <f ca="1">+IF(ISTEXT('Data Summary'!B192),'Data Summary'!B192,"")</f>
        <v/>
      </c>
      <c r="C192" s="524" t="e">
        <f ca="1">+VALUE('Data Summary'!C192)</f>
        <v>#VALUE!</v>
      </c>
      <c r="D192" s="525" t="e">
        <f ca="1">+IF(AND(ISNUMBER(OFFSET('Water Data'!$D$4,0,10*ROW('Water Data'!D186))),'Data Summary'!BS192="Yes"),100-OFFSET('Water Data'!$D$4,0,10*ROW('Water Data'!D186)),NA())</f>
        <v>#N/A</v>
      </c>
      <c r="E192" s="525" t="e">
        <f ca="1">+IF(AND(ISNUMBER(OFFSET('Water Data'!$D$6,0,10*ROW('Water Data'!D186))),'Data Summary'!BT192="Yes"),OFFSET('Water Data'!$D$6,0,10*ROW('Water Data'!D186)),NA())</f>
        <v>#N/A</v>
      </c>
      <c r="F192" s="525" t="e">
        <f ca="1">+IF(AND(ISNUMBER(OFFSET('Water Data'!$D$9,0,10*ROW('Water Data'!D186))),'Data Summary'!BU192="Yes"),OFFSET('Water Data'!$D$9,0,10*ROW('Water Data'!D186)),NA())</f>
        <v>#N/A</v>
      </c>
      <c r="G192" s="525" t="e">
        <f ca="1">+IF(AND(ISNUMBER(OFFSET('Water Data'!$E$4,0,10*ROW('Water Data'!E186))),'Data Summary'!BV192="Yes"),100-OFFSET('Water Data'!$E$4,0,10*ROW('Water Data'!E186)),NA())</f>
        <v>#N/A</v>
      </c>
      <c r="H192" s="525" t="e">
        <f ca="1">+IF(AND(ISNUMBER(OFFSET('Water Data'!$E$6,0,10*ROW('Water Data'!E186))),'Data Summary'!BW192="Yes"),OFFSET('Water Data'!$E$6,0,10*ROW('Water Data'!E186)),NA())</f>
        <v>#N/A</v>
      </c>
      <c r="I192" s="525" t="e">
        <f ca="1">+IF(AND(ISNUMBER(OFFSET('Water Data'!$E$9,0,10*ROW('Water Data'!E186))),'Data Summary'!BX192="Yes"),OFFSET('Water Data'!$E$9,0,10*ROW('Water Data'!E186)),NA())</f>
        <v>#N/A</v>
      </c>
      <c r="J192" s="525" t="e">
        <f ca="1">+IF(AND(ISNUMBER(OFFSET('Water Data'!$F$4,0,10*ROW('Water Data'!F186))),'Data Summary'!BY192="Yes"),100-OFFSET('Water Data'!$F$4,0,10*ROW('Water Data'!F186)),NA())</f>
        <v>#N/A</v>
      </c>
      <c r="K192" s="525" t="e">
        <f ca="1">+IF(AND(ISNUMBER(OFFSET('Water Data'!$F$6,0,10*ROW('Water Data'!F186))),'Data Summary'!BZ192="Yes"),OFFSET('Water Data'!$F$6,0,10*ROW('Water Data'!F186)),NA())</f>
        <v>#N/A</v>
      </c>
      <c r="L192" s="525" t="e">
        <f ca="1">+IF(AND(ISNUMBER(OFFSET('Water Data'!$F$9,0,10*ROW('Water Data'!F186))),'Data Summary'!CA192="Yes"),OFFSET('Water Data'!$F$9,0,10*ROW('Water Data'!F186)),NA())</f>
        <v>#N/A</v>
      </c>
      <c r="M192" s="525" t="e">
        <f ca="1">+IF(AND(ISNUMBER(OFFSET('Water Data'!$G$4,0,10*ROW('Water Data'!G186))),'Data Summary'!CB192="Yes"),100-OFFSET('Water Data'!$G$4,0,10*ROW('Water Data'!G186)),NA())</f>
        <v>#N/A</v>
      </c>
      <c r="N192" s="525" t="e">
        <f ca="1">+IF(AND(ISNUMBER(OFFSET('Water Data'!$G$6,0,10*ROW('Water Data'!G186))),'Data Summary'!CC192="Yes"),OFFSET('Water Data'!$G$6,0,10*ROW('Water Data'!G186)),NA())</f>
        <v>#N/A</v>
      </c>
      <c r="O192" s="525" t="e">
        <f ca="1">+IF(AND(ISNUMBER(OFFSET('Water Data'!$G$9,0,10*ROW('Water Data'!G186))),'Data Summary'!CD192="Yes"),OFFSET('Water Data'!$G$9,0,10*ROW('Water Data'!G186)),NA())</f>
        <v>#N/A</v>
      </c>
      <c r="P192" s="525" t="e">
        <f ca="1">+IF(AND(ISNUMBER(OFFSET('Water Data'!$H$4,0,10*ROW('Water Data'!H186))),'Data Summary'!CE192="Yes"),100-OFFSET('Water Data'!$H$4,0,10*ROW('Water Data'!H186)),NA())</f>
        <v>#N/A</v>
      </c>
      <c r="Q192" s="525" t="e">
        <f ca="1">+IF(AND(ISNUMBER(OFFSET('Water Data'!$H$6,0,10*ROW('Water Data'!H186))),'Data Summary'!CF192="Yes"),OFFSET('Water Data'!$H$6,0,10*ROW('Water Data'!H186)),NA())</f>
        <v>#N/A</v>
      </c>
      <c r="R192" s="525" t="e">
        <f ca="1">+IF(AND(ISNUMBER(OFFSET('Water Data'!$H$9,0,10*ROW('Water Data'!H186))),'Data Summary'!CG192="Yes"),OFFSET('Water Data'!$H$9,0,10*ROW('Water Data'!H186)),NA())</f>
        <v>#N/A</v>
      </c>
      <c r="S192" s="525" t="e">
        <f ca="1">+IF(AND(ISNUMBER(OFFSET('Water Data'!$I$4,0,10*ROW('Water Data'!I186))),'Data Summary'!CH192="Yes"),100-OFFSET('Water Data'!$I$4,0,10*ROW('Water Data'!I186)),NA())</f>
        <v>#N/A</v>
      </c>
      <c r="T192" s="525" t="e">
        <f ca="1">+IF(AND(ISNUMBER(OFFSET('Water Data'!$I$6,0,10*ROW('Water Data'!I186))),'Data Summary'!CI192="Yes"),OFFSET('Water Data'!$I$6,0,10*ROW('Water Data'!I186)),NA())</f>
        <v>#N/A</v>
      </c>
      <c r="U192" s="525" t="e">
        <f ca="1">+IF(AND(ISNUMBER(OFFSET('Water Data'!$I$9,0,10*ROW('Water Data'!I186))),'Data Summary'!CJ192="Yes"),OFFSET('Water Data'!$I$9,0,10*ROW('Water Data'!I186)),NA())</f>
        <v>#N/A</v>
      </c>
      <c r="V192" s="526" t="e">
        <f ca="1">+IF(AND(ISNUMBER(OFFSET('Sanitation Data'!$D$4,0,10*ROW('Sanitation Data'!D186))),'Data Summary'!CK192="Yes"),100-OFFSET('Sanitation Data'!$D$4,0,10*ROW('Sanitation Data'!D186)),NA())</f>
        <v>#N/A</v>
      </c>
      <c r="W192" s="526" t="e">
        <f ca="1">+IF(AND(ISNUMBER(OFFSET('Sanitation Data'!$D$6,0,10*ROW('Sanitation Data'!D186))),'Data Summary'!CL192="Yes"),OFFSET('Sanitation Data'!$D$6,0,10*ROW('Sanitation Data'!D186)),NA())</f>
        <v>#N/A</v>
      </c>
      <c r="X192" s="526" t="e">
        <f ca="1">+IF(AND(ISNUMBER(OFFSET('Sanitation Data'!$D$10,0,10*ROW('Sanitation Data'!D186))),'Data Summary'!CM192="Yes"),OFFSET('Sanitation Data'!$D$10,0,10*ROW('Sanitation Data'!D186)),NA())</f>
        <v>#N/A</v>
      </c>
      <c r="Y192" s="526" t="e">
        <f ca="1">+IF(AND(ISNUMBER(OFFSET('Sanitation Data'!$D$11,0,10*ROW('Sanitation Data'!D186))),'Data Summary'!CN192="Yes"),OFFSET('Sanitation Data'!$D$11,0,10*ROW('Sanitation Data'!D186)),NA())</f>
        <v>#N/A</v>
      </c>
      <c r="Z192" s="526" t="e">
        <f ca="1">+IF(AND(ISNUMBER(OFFSET('Sanitation Data'!$D$12,0,10*ROW('Sanitation Data'!D186))),'Data Summary'!CO192="Yes"),OFFSET('Sanitation Data'!$D$12,0,10*ROW('Sanitation Data'!D186)),NA())</f>
        <v>#N/A</v>
      </c>
      <c r="AA192" s="526" t="e">
        <f ca="1">+IF(AND(ISNUMBER(OFFSET('Sanitation Data'!$E$4,0,10*ROW('Sanitation Data'!E186))),'Data Summary'!CP192="Yes"),100-OFFSET('Sanitation Data'!$E$4,0,10*ROW('Sanitation Data'!E186)),NA())</f>
        <v>#N/A</v>
      </c>
      <c r="AB192" s="526" t="e">
        <f ca="1">+IF(AND(ISNUMBER(OFFSET('Sanitation Data'!$E$6,0,10*ROW('Sanitation Data'!E186))),'Data Summary'!CQ192="Yes"),OFFSET('Sanitation Data'!$E$6,0,10*ROW('Sanitation Data'!E186)),NA())</f>
        <v>#N/A</v>
      </c>
      <c r="AC192" s="526" t="e">
        <f ca="1">+IF(AND(ISNUMBER(OFFSET('Sanitation Data'!$E$10,0,10*ROW('Sanitation Data'!E186))),'Data Summary'!CR192="Yes"),OFFSET('Sanitation Data'!$E$10,0,10*ROW('Sanitation Data'!E186)),NA())</f>
        <v>#N/A</v>
      </c>
      <c r="AD192" s="526" t="e">
        <f ca="1">+IF(AND(ISNUMBER(OFFSET('Sanitation Data'!$E$11,0,10*ROW('Sanitation Data'!E186))),'Data Summary'!CS192="Yes"),OFFSET('Sanitation Data'!$E$11,0,10*ROW('Sanitation Data'!E186)),NA())</f>
        <v>#N/A</v>
      </c>
      <c r="AE192" s="526" t="e">
        <f ca="1">+IF(AND(ISNUMBER(OFFSET('Sanitation Data'!$E$12,0,10*ROW('Sanitation Data'!E186))),'Data Summary'!CT192="Yes"),OFFSET('Sanitation Data'!$E$12,0,10*ROW('Sanitation Data'!E186)),NA())</f>
        <v>#N/A</v>
      </c>
      <c r="AF192" s="526" t="e">
        <f ca="1">+IF(AND(ISNUMBER(OFFSET('Sanitation Data'!$F$4,0,10*ROW('Sanitation Data'!F186))),'Data Summary'!CU192="Yes"),100-OFFSET('Sanitation Data'!$F$4,0,10*ROW('Sanitation Data'!F186)),NA())</f>
        <v>#N/A</v>
      </c>
      <c r="AG192" s="526" t="e">
        <f ca="1">+IF(AND(ISNUMBER(OFFSET('Sanitation Data'!$F$6,0,10*ROW('Sanitation Data'!F186))),'Data Summary'!CV192="Yes"),OFFSET('Sanitation Data'!$F$6,0,10*ROW('Sanitation Data'!F186)),NA())</f>
        <v>#N/A</v>
      </c>
      <c r="AH192" s="526" t="e">
        <f ca="1">+IF(AND(ISNUMBER(OFFSET('Sanitation Data'!$F$10,0,10*ROW('Sanitation Data'!F186))),'Data Summary'!CW192="Yes"),OFFSET('Sanitation Data'!$F$10,0,10*ROW('Sanitation Data'!F186)),NA())</f>
        <v>#N/A</v>
      </c>
      <c r="AI192" s="526" t="e">
        <f ca="1">+IF(AND(ISNUMBER(OFFSET('Sanitation Data'!$F$11,0,10*ROW('Sanitation Data'!F186))),'Data Summary'!CX192="Yes"),OFFSET('Sanitation Data'!$F$11,0,10*ROW('Sanitation Data'!F186)),NA())</f>
        <v>#N/A</v>
      </c>
      <c r="AJ192" s="526" t="e">
        <f ca="1">+IF(AND(ISNUMBER(OFFSET('Sanitation Data'!$F$12,0,10*ROW('Sanitation Data'!F186))),'Data Summary'!CY192="Yes"),OFFSET('Sanitation Data'!$F$12,0,10*ROW('Sanitation Data'!F186)),NA())</f>
        <v>#N/A</v>
      </c>
      <c r="AK192" s="526" t="e">
        <f ca="1">+IF(AND(ISNUMBER(OFFSET('Sanitation Data'!$G$4,0,10*ROW('Sanitation Data'!G186))),'Data Summary'!CZ192="Yes"),100-OFFSET('Sanitation Data'!$G$4,0,10*ROW('Sanitation Data'!G186)),NA())</f>
        <v>#N/A</v>
      </c>
      <c r="AL192" s="526" t="e">
        <f ca="1">+IF(AND(ISNUMBER(OFFSET('Sanitation Data'!$G$6,0,10*ROW('Sanitation Data'!G186))),'Data Summary'!DA192="Yes"),OFFSET('Sanitation Data'!$G$6,0,10*ROW('Sanitation Data'!G186)),NA())</f>
        <v>#N/A</v>
      </c>
      <c r="AM192" s="526" t="e">
        <f ca="1">+IF(AND(ISNUMBER(OFFSET('Sanitation Data'!$G$10,0,10*ROW('Sanitation Data'!G186))),'Data Summary'!DB192="Yes"),OFFSET('Sanitation Data'!$G$10,0,10*ROW('Sanitation Data'!G186)),NA())</f>
        <v>#N/A</v>
      </c>
      <c r="AN192" s="526" t="e">
        <f ca="1">+IF(AND(ISNUMBER(OFFSET('Sanitation Data'!$G$11,0,10*ROW('Sanitation Data'!G186))),'Data Summary'!DC192="Yes"),OFFSET('Sanitation Data'!$G$11,0,10*ROW('Sanitation Data'!G186)),NA())</f>
        <v>#N/A</v>
      </c>
      <c r="AO192" s="526" t="e">
        <f ca="1">+IF(AND(ISNUMBER(OFFSET('Sanitation Data'!$G$12,0,10*ROW('Sanitation Data'!G186))),'Data Summary'!DD192="Yes"),OFFSET('Sanitation Data'!$G$12,0,10*ROW('Sanitation Data'!G186)),NA())</f>
        <v>#N/A</v>
      </c>
      <c r="AP192" s="526" t="e">
        <f ca="1">+IF(AND(ISNUMBER(OFFSET('Sanitation Data'!$H$4,0,10*ROW('Sanitation Data'!H186))),'Data Summary'!DE192="Yes"),100-OFFSET('Sanitation Data'!$H$4,0,10*ROW('Sanitation Data'!H186)),NA())</f>
        <v>#N/A</v>
      </c>
      <c r="AQ192" s="526" t="e">
        <f ca="1">+IF(AND(ISNUMBER(OFFSET('Sanitation Data'!$H$6,0,10*ROW('Sanitation Data'!H186))),'Data Summary'!DF192="Yes"),OFFSET('Sanitation Data'!$H$6,0,10*ROW('Sanitation Data'!H186)),NA())</f>
        <v>#N/A</v>
      </c>
      <c r="AR192" s="526" t="e">
        <f ca="1">+IF(AND(ISNUMBER(OFFSET('Sanitation Data'!$H$10,0,10*ROW('Sanitation Data'!H186))),'Data Summary'!DG192="Yes"),OFFSET('Sanitation Data'!$H$10,0,10*ROW('Sanitation Data'!H186)),NA())</f>
        <v>#N/A</v>
      </c>
      <c r="AS192" s="526" t="e">
        <f ca="1">+IF(AND(ISNUMBER(OFFSET('Sanitation Data'!$H$11,0,10*ROW('Sanitation Data'!H186))),'Data Summary'!DH192="Yes"),OFFSET('Sanitation Data'!$H$11,0,10*ROW('Sanitation Data'!H186)),NA())</f>
        <v>#N/A</v>
      </c>
      <c r="AT192" s="526" t="e">
        <f ca="1">+IF(AND(ISNUMBER(OFFSET('Sanitation Data'!$H$12,0,10*ROW('Sanitation Data'!H186))),'Data Summary'!DI192="Yes"),OFFSET('Sanitation Data'!$H$12,0,10*ROW('Sanitation Data'!H186)),NA())</f>
        <v>#N/A</v>
      </c>
      <c r="AU192" s="526" t="e">
        <f ca="1">+IF(AND(ISNUMBER(OFFSET('Sanitation Data'!$I$4,0,10*ROW('Sanitation Data'!I186))),'Data Summary'!DJ192="Yes"),100-OFFSET('Sanitation Data'!$I$4,0,10*ROW('Sanitation Data'!I186)),NA())</f>
        <v>#N/A</v>
      </c>
      <c r="AV192" s="526" t="e">
        <f ca="1">+IF(AND(ISNUMBER(OFFSET('Sanitation Data'!$I$6,0,10*ROW('Sanitation Data'!I186))),'Data Summary'!DK192="Yes"),OFFSET('Sanitation Data'!$I$6,0,10*ROW('Sanitation Data'!I186)),NA())</f>
        <v>#N/A</v>
      </c>
      <c r="AW192" s="526" t="e">
        <f ca="1">+IF(AND(ISNUMBER(OFFSET('Sanitation Data'!$I$10,0,10*ROW('Sanitation Data'!I186))),'Data Summary'!DL192="Yes"),OFFSET('Sanitation Data'!$I$10,0,10*ROW('Sanitation Data'!I186)),NA())</f>
        <v>#N/A</v>
      </c>
      <c r="AX192" s="526" t="e">
        <f ca="1">+IF(AND(ISNUMBER(OFFSET('Sanitation Data'!$I$11,0,10*ROW('Sanitation Data'!I186))),'Data Summary'!DM192="Yes"),OFFSET('Sanitation Data'!$I$11,0,10*ROW('Sanitation Data'!I186)),NA())</f>
        <v>#N/A</v>
      </c>
      <c r="AY192" s="526" t="e">
        <f ca="1">+IF(AND(ISNUMBER(OFFSET('Sanitation Data'!$I$12,0,10*ROW('Sanitation Data'!I186))),'Data Summary'!DN192="Yes"),OFFSET('Sanitation Data'!$I$12,0,10*ROW('Sanitation Data'!I186)),NA())</f>
        <v>#N/A</v>
      </c>
      <c r="AZ192" s="527" t="e">
        <f ca="1">+IF(AND(ISNUMBER(OFFSET('Hygiene Data'!$D$5,0,10*ROW('Hygiene Data'!D186))),'Data Summary'!DO192="Yes"),OFFSET('Hygiene Data'!$D$5,0,10*ROW('Hygiene Data'!D186)),NA())</f>
        <v>#N/A</v>
      </c>
      <c r="BA192" s="527" t="e">
        <f ca="1">+IF(AND(ISNUMBER(OFFSET('Hygiene Data'!$D$7,0,10*ROW('Hygiene Data'!D186))),'Data Summary'!DP192="Yes"),OFFSET('Hygiene Data'!$D$7,0,10*ROW('Hygiene Data'!D186)),NA())</f>
        <v>#N/A</v>
      </c>
      <c r="BB192" s="527" t="e">
        <f ca="1">+IF(AND(ISNUMBER(OFFSET('Hygiene Data'!$D$9,0,10*ROW('Hygiene Data'!D186))),'Data Summary'!DQ192="Yes"),OFFSET('Hygiene Data'!$D$9,0,10*ROW('Hygiene Data'!D186)),NA())</f>
        <v>#N/A</v>
      </c>
      <c r="BC192" s="527" t="e">
        <f ca="1">+IF(AND(ISNUMBER(OFFSET('Hygiene Data'!$E$5,0,10*ROW('Hygiene Data'!E186))),'Data Summary'!DR192="Yes"),OFFSET('Hygiene Data'!$E$5,0,10*ROW('Hygiene Data'!E186)),NA())</f>
        <v>#N/A</v>
      </c>
      <c r="BD192" s="527" t="e">
        <f ca="1">+IF(AND(ISNUMBER(OFFSET('Hygiene Data'!$E$7,0,10*ROW('Hygiene Data'!E186))),'Data Summary'!DS192="Yes"),OFFSET('Hygiene Data'!$E$7,0,10*ROW('Hygiene Data'!E186)),NA())</f>
        <v>#N/A</v>
      </c>
      <c r="BE192" s="527" t="e">
        <f ca="1">+IF(AND(ISNUMBER(OFFSET('Hygiene Data'!$E$9,0,10*ROW('Hygiene Data'!E186))),'Data Summary'!DT192="Yes"),OFFSET('Hygiene Data'!$E$9,0,10*ROW('Hygiene Data'!E186)),NA())</f>
        <v>#N/A</v>
      </c>
      <c r="BF192" s="527" t="e">
        <f ca="1">+IF(AND(ISNUMBER(OFFSET('Hygiene Data'!$F$5,0,10*ROW('Hygiene Data'!F186))),'Data Summary'!DU192="Yes"),OFFSET('Hygiene Data'!$F$5,0,10*ROW('Hygiene Data'!F186)),NA())</f>
        <v>#N/A</v>
      </c>
      <c r="BG192" s="527" t="e">
        <f ca="1">+IF(AND(ISNUMBER(OFFSET('Hygiene Data'!$F$7,0,10*ROW('Hygiene Data'!F186))),'Data Summary'!DV192="Yes"),OFFSET('Hygiene Data'!$F$7,0,10*ROW('Hygiene Data'!F186)),NA())</f>
        <v>#N/A</v>
      </c>
      <c r="BH192" s="527" t="e">
        <f ca="1">+IF(AND(ISNUMBER(OFFSET('Hygiene Data'!$F$9,0,10*ROW('Hygiene Data'!F186))),'Data Summary'!DW192="Yes"),OFFSET('Hygiene Data'!$F$9,0,10*ROW('Hygiene Data'!F186)),NA())</f>
        <v>#N/A</v>
      </c>
      <c r="BI192" s="527" t="e">
        <f ca="1">+IF(AND(ISNUMBER(OFFSET('Hygiene Data'!$G$5,0,10*ROW('Hygiene Data'!G186))),'Data Summary'!DX192="Yes"),OFFSET('Hygiene Data'!$G$5,0,10*ROW('Hygiene Data'!G186)),NA())</f>
        <v>#N/A</v>
      </c>
      <c r="BJ192" s="527" t="e">
        <f ca="1">+IF(AND(ISNUMBER(OFFSET('Hygiene Data'!$G$7,0,10*ROW('Hygiene Data'!G186))),'Data Summary'!DY192="Yes"),OFFSET('Hygiene Data'!$G$7,0,10*ROW('Hygiene Data'!G186)),NA())</f>
        <v>#N/A</v>
      </c>
      <c r="BK192" s="527" t="e">
        <f ca="1">+IF(AND(ISNUMBER(OFFSET('Hygiene Data'!$G$9,0,10*ROW('Hygiene Data'!G186))),'Data Summary'!DZ192="Yes"),OFFSET('Hygiene Data'!$G$9,0,10*ROW('Hygiene Data'!G186)),NA())</f>
        <v>#N/A</v>
      </c>
      <c r="BL192" s="527" t="e">
        <f ca="1">+IF(AND(ISNUMBER(OFFSET('Hygiene Data'!$H$5,0,10*ROW('Hygiene Data'!H186))),'Data Summary'!EA192="Yes"),OFFSET('Hygiene Data'!$H$5,0,10*ROW('Hygiene Data'!H186)),NA())</f>
        <v>#N/A</v>
      </c>
      <c r="BM192" s="527" t="e">
        <f ca="1">+IF(AND(ISNUMBER(OFFSET('Hygiene Data'!$H$7,0,10*ROW('Hygiene Data'!H186))),'Data Summary'!EB192="Yes"),OFFSET('Hygiene Data'!$H$7,0,10*ROW('Hygiene Data'!H186)),NA())</f>
        <v>#N/A</v>
      </c>
      <c r="BN192" s="527" t="e">
        <f ca="1">+IF(AND(ISNUMBER(OFFSET('Hygiene Data'!$H$9,0,10*ROW('Hygiene Data'!H186))),'Data Summary'!EC192="Yes"),OFFSET('Hygiene Data'!$H$9,0,10*ROW('Hygiene Data'!H186)),NA())</f>
        <v>#N/A</v>
      </c>
      <c r="BO192" s="527" t="e">
        <f ca="1">+IF(AND(ISNUMBER(OFFSET('Hygiene Data'!$I$5,0,10*ROW('Hygiene Data'!I186))),'Data Summary'!ED192="Yes"),OFFSET('Hygiene Data'!$I$5,0,10*ROW('Hygiene Data'!I186)),NA())</f>
        <v>#N/A</v>
      </c>
      <c r="BP192" s="527" t="e">
        <f ca="1">+IF(AND(ISNUMBER(OFFSET('Hygiene Data'!$I$7,0,10*ROW('Hygiene Data'!I186))),'Data Summary'!EE192="Yes"),OFFSET('Hygiene Data'!$I$7,0,10*ROW('Hygiene Data'!I186)),NA())</f>
        <v>#N/A</v>
      </c>
      <c r="BQ192" s="527" t="e">
        <f ca="1">+IF(AND(ISNUMBER(OFFSET('Hygiene Data'!$I$9,0,10*ROW('Hygiene Data'!I186))),'Data Summary'!EF192="Yes"),OFFSET('Hygiene Data'!$I$9,0,10*ROW('Hygiene Data'!I186)),NA())</f>
        <v>#N/A</v>
      </c>
    </row>
    <row r="193" spans="1:69" x14ac:dyDescent="0.25">
      <c r="A193" s="523" t="e">
        <f ca="1">+RIGHT('Data Summary'!A193,LEN('Data Summary'!A193)-9)</f>
        <v>#VALUE!</v>
      </c>
      <c r="B193" s="497" t="str">
        <f ca="1">+IF(ISTEXT('Data Summary'!B193),'Data Summary'!B193,"")</f>
        <v/>
      </c>
      <c r="C193" s="524" t="e">
        <f ca="1">+VALUE('Data Summary'!C193)</f>
        <v>#VALUE!</v>
      </c>
      <c r="D193" s="525" t="e">
        <f ca="1">+IF(AND(ISNUMBER(OFFSET('Water Data'!$D$4,0,10*ROW('Water Data'!D187))),'Data Summary'!BS193="Yes"),100-OFFSET('Water Data'!$D$4,0,10*ROW('Water Data'!D187)),NA())</f>
        <v>#N/A</v>
      </c>
      <c r="E193" s="525" t="e">
        <f ca="1">+IF(AND(ISNUMBER(OFFSET('Water Data'!$D$6,0,10*ROW('Water Data'!D187))),'Data Summary'!BT193="Yes"),OFFSET('Water Data'!$D$6,0,10*ROW('Water Data'!D187)),NA())</f>
        <v>#N/A</v>
      </c>
      <c r="F193" s="525" t="e">
        <f ca="1">+IF(AND(ISNUMBER(OFFSET('Water Data'!$D$9,0,10*ROW('Water Data'!D187))),'Data Summary'!BU193="Yes"),OFFSET('Water Data'!$D$9,0,10*ROW('Water Data'!D187)),NA())</f>
        <v>#N/A</v>
      </c>
      <c r="G193" s="525" t="e">
        <f ca="1">+IF(AND(ISNUMBER(OFFSET('Water Data'!$E$4,0,10*ROW('Water Data'!E187))),'Data Summary'!BV193="Yes"),100-OFFSET('Water Data'!$E$4,0,10*ROW('Water Data'!E187)),NA())</f>
        <v>#N/A</v>
      </c>
      <c r="H193" s="525" t="e">
        <f ca="1">+IF(AND(ISNUMBER(OFFSET('Water Data'!$E$6,0,10*ROW('Water Data'!E187))),'Data Summary'!BW193="Yes"),OFFSET('Water Data'!$E$6,0,10*ROW('Water Data'!E187)),NA())</f>
        <v>#N/A</v>
      </c>
      <c r="I193" s="525" t="e">
        <f ca="1">+IF(AND(ISNUMBER(OFFSET('Water Data'!$E$9,0,10*ROW('Water Data'!E187))),'Data Summary'!BX193="Yes"),OFFSET('Water Data'!$E$9,0,10*ROW('Water Data'!E187)),NA())</f>
        <v>#N/A</v>
      </c>
      <c r="J193" s="525" t="e">
        <f ca="1">+IF(AND(ISNUMBER(OFFSET('Water Data'!$F$4,0,10*ROW('Water Data'!F187))),'Data Summary'!BY193="Yes"),100-OFFSET('Water Data'!$F$4,0,10*ROW('Water Data'!F187)),NA())</f>
        <v>#N/A</v>
      </c>
      <c r="K193" s="525" t="e">
        <f ca="1">+IF(AND(ISNUMBER(OFFSET('Water Data'!$F$6,0,10*ROW('Water Data'!F187))),'Data Summary'!BZ193="Yes"),OFFSET('Water Data'!$F$6,0,10*ROW('Water Data'!F187)),NA())</f>
        <v>#N/A</v>
      </c>
      <c r="L193" s="525" t="e">
        <f ca="1">+IF(AND(ISNUMBER(OFFSET('Water Data'!$F$9,0,10*ROW('Water Data'!F187))),'Data Summary'!CA193="Yes"),OFFSET('Water Data'!$F$9,0,10*ROW('Water Data'!F187)),NA())</f>
        <v>#N/A</v>
      </c>
      <c r="M193" s="525" t="e">
        <f ca="1">+IF(AND(ISNUMBER(OFFSET('Water Data'!$G$4,0,10*ROW('Water Data'!G187))),'Data Summary'!CB193="Yes"),100-OFFSET('Water Data'!$G$4,0,10*ROW('Water Data'!G187)),NA())</f>
        <v>#N/A</v>
      </c>
      <c r="N193" s="525" t="e">
        <f ca="1">+IF(AND(ISNUMBER(OFFSET('Water Data'!$G$6,0,10*ROW('Water Data'!G187))),'Data Summary'!CC193="Yes"),OFFSET('Water Data'!$G$6,0,10*ROW('Water Data'!G187)),NA())</f>
        <v>#N/A</v>
      </c>
      <c r="O193" s="525" t="e">
        <f ca="1">+IF(AND(ISNUMBER(OFFSET('Water Data'!$G$9,0,10*ROW('Water Data'!G187))),'Data Summary'!CD193="Yes"),OFFSET('Water Data'!$G$9,0,10*ROW('Water Data'!G187)),NA())</f>
        <v>#N/A</v>
      </c>
      <c r="P193" s="525" t="e">
        <f ca="1">+IF(AND(ISNUMBER(OFFSET('Water Data'!$H$4,0,10*ROW('Water Data'!H187))),'Data Summary'!CE193="Yes"),100-OFFSET('Water Data'!$H$4,0,10*ROW('Water Data'!H187)),NA())</f>
        <v>#N/A</v>
      </c>
      <c r="Q193" s="525" t="e">
        <f ca="1">+IF(AND(ISNUMBER(OFFSET('Water Data'!$H$6,0,10*ROW('Water Data'!H187))),'Data Summary'!CF193="Yes"),OFFSET('Water Data'!$H$6,0,10*ROW('Water Data'!H187)),NA())</f>
        <v>#N/A</v>
      </c>
      <c r="R193" s="525" t="e">
        <f ca="1">+IF(AND(ISNUMBER(OFFSET('Water Data'!$H$9,0,10*ROW('Water Data'!H187))),'Data Summary'!CG193="Yes"),OFFSET('Water Data'!$H$9,0,10*ROW('Water Data'!H187)),NA())</f>
        <v>#N/A</v>
      </c>
      <c r="S193" s="525" t="e">
        <f ca="1">+IF(AND(ISNUMBER(OFFSET('Water Data'!$I$4,0,10*ROW('Water Data'!I187))),'Data Summary'!CH193="Yes"),100-OFFSET('Water Data'!$I$4,0,10*ROW('Water Data'!I187)),NA())</f>
        <v>#N/A</v>
      </c>
      <c r="T193" s="525" t="e">
        <f ca="1">+IF(AND(ISNUMBER(OFFSET('Water Data'!$I$6,0,10*ROW('Water Data'!I187))),'Data Summary'!CI193="Yes"),OFFSET('Water Data'!$I$6,0,10*ROW('Water Data'!I187)),NA())</f>
        <v>#N/A</v>
      </c>
      <c r="U193" s="525" t="e">
        <f ca="1">+IF(AND(ISNUMBER(OFFSET('Water Data'!$I$9,0,10*ROW('Water Data'!I187))),'Data Summary'!CJ193="Yes"),OFFSET('Water Data'!$I$9,0,10*ROW('Water Data'!I187)),NA())</f>
        <v>#N/A</v>
      </c>
      <c r="V193" s="526" t="e">
        <f ca="1">+IF(AND(ISNUMBER(OFFSET('Sanitation Data'!$D$4,0,10*ROW('Sanitation Data'!D187))),'Data Summary'!CK193="Yes"),100-OFFSET('Sanitation Data'!$D$4,0,10*ROW('Sanitation Data'!D187)),NA())</f>
        <v>#N/A</v>
      </c>
      <c r="W193" s="526" t="e">
        <f ca="1">+IF(AND(ISNUMBER(OFFSET('Sanitation Data'!$D$6,0,10*ROW('Sanitation Data'!D187))),'Data Summary'!CL193="Yes"),OFFSET('Sanitation Data'!$D$6,0,10*ROW('Sanitation Data'!D187)),NA())</f>
        <v>#N/A</v>
      </c>
      <c r="X193" s="526" t="e">
        <f ca="1">+IF(AND(ISNUMBER(OFFSET('Sanitation Data'!$D$10,0,10*ROW('Sanitation Data'!D187))),'Data Summary'!CM193="Yes"),OFFSET('Sanitation Data'!$D$10,0,10*ROW('Sanitation Data'!D187)),NA())</f>
        <v>#N/A</v>
      </c>
      <c r="Y193" s="526" t="e">
        <f ca="1">+IF(AND(ISNUMBER(OFFSET('Sanitation Data'!$D$11,0,10*ROW('Sanitation Data'!D187))),'Data Summary'!CN193="Yes"),OFFSET('Sanitation Data'!$D$11,0,10*ROW('Sanitation Data'!D187)),NA())</f>
        <v>#N/A</v>
      </c>
      <c r="Z193" s="526" t="e">
        <f ca="1">+IF(AND(ISNUMBER(OFFSET('Sanitation Data'!$D$12,0,10*ROW('Sanitation Data'!D187))),'Data Summary'!CO193="Yes"),OFFSET('Sanitation Data'!$D$12,0,10*ROW('Sanitation Data'!D187)),NA())</f>
        <v>#N/A</v>
      </c>
      <c r="AA193" s="526" t="e">
        <f ca="1">+IF(AND(ISNUMBER(OFFSET('Sanitation Data'!$E$4,0,10*ROW('Sanitation Data'!E187))),'Data Summary'!CP193="Yes"),100-OFFSET('Sanitation Data'!$E$4,0,10*ROW('Sanitation Data'!E187)),NA())</f>
        <v>#N/A</v>
      </c>
      <c r="AB193" s="526" t="e">
        <f ca="1">+IF(AND(ISNUMBER(OFFSET('Sanitation Data'!$E$6,0,10*ROW('Sanitation Data'!E187))),'Data Summary'!CQ193="Yes"),OFFSET('Sanitation Data'!$E$6,0,10*ROW('Sanitation Data'!E187)),NA())</f>
        <v>#N/A</v>
      </c>
      <c r="AC193" s="526" t="e">
        <f ca="1">+IF(AND(ISNUMBER(OFFSET('Sanitation Data'!$E$10,0,10*ROW('Sanitation Data'!E187))),'Data Summary'!CR193="Yes"),OFFSET('Sanitation Data'!$E$10,0,10*ROW('Sanitation Data'!E187)),NA())</f>
        <v>#N/A</v>
      </c>
      <c r="AD193" s="526" t="e">
        <f ca="1">+IF(AND(ISNUMBER(OFFSET('Sanitation Data'!$E$11,0,10*ROW('Sanitation Data'!E187))),'Data Summary'!CS193="Yes"),OFFSET('Sanitation Data'!$E$11,0,10*ROW('Sanitation Data'!E187)),NA())</f>
        <v>#N/A</v>
      </c>
      <c r="AE193" s="526" t="e">
        <f ca="1">+IF(AND(ISNUMBER(OFFSET('Sanitation Data'!$E$12,0,10*ROW('Sanitation Data'!E187))),'Data Summary'!CT193="Yes"),OFFSET('Sanitation Data'!$E$12,0,10*ROW('Sanitation Data'!E187)),NA())</f>
        <v>#N/A</v>
      </c>
      <c r="AF193" s="526" t="e">
        <f ca="1">+IF(AND(ISNUMBER(OFFSET('Sanitation Data'!$F$4,0,10*ROW('Sanitation Data'!F187))),'Data Summary'!CU193="Yes"),100-OFFSET('Sanitation Data'!$F$4,0,10*ROW('Sanitation Data'!F187)),NA())</f>
        <v>#N/A</v>
      </c>
      <c r="AG193" s="526" t="e">
        <f ca="1">+IF(AND(ISNUMBER(OFFSET('Sanitation Data'!$F$6,0,10*ROW('Sanitation Data'!F187))),'Data Summary'!CV193="Yes"),OFFSET('Sanitation Data'!$F$6,0,10*ROW('Sanitation Data'!F187)),NA())</f>
        <v>#N/A</v>
      </c>
      <c r="AH193" s="526" t="e">
        <f ca="1">+IF(AND(ISNUMBER(OFFSET('Sanitation Data'!$F$10,0,10*ROW('Sanitation Data'!F187))),'Data Summary'!CW193="Yes"),OFFSET('Sanitation Data'!$F$10,0,10*ROW('Sanitation Data'!F187)),NA())</f>
        <v>#N/A</v>
      </c>
      <c r="AI193" s="526" t="e">
        <f ca="1">+IF(AND(ISNUMBER(OFFSET('Sanitation Data'!$F$11,0,10*ROW('Sanitation Data'!F187))),'Data Summary'!CX193="Yes"),OFFSET('Sanitation Data'!$F$11,0,10*ROW('Sanitation Data'!F187)),NA())</f>
        <v>#N/A</v>
      </c>
      <c r="AJ193" s="526" t="e">
        <f ca="1">+IF(AND(ISNUMBER(OFFSET('Sanitation Data'!$F$12,0,10*ROW('Sanitation Data'!F187))),'Data Summary'!CY193="Yes"),OFFSET('Sanitation Data'!$F$12,0,10*ROW('Sanitation Data'!F187)),NA())</f>
        <v>#N/A</v>
      </c>
      <c r="AK193" s="526" t="e">
        <f ca="1">+IF(AND(ISNUMBER(OFFSET('Sanitation Data'!$G$4,0,10*ROW('Sanitation Data'!G187))),'Data Summary'!CZ193="Yes"),100-OFFSET('Sanitation Data'!$G$4,0,10*ROW('Sanitation Data'!G187)),NA())</f>
        <v>#N/A</v>
      </c>
      <c r="AL193" s="526" t="e">
        <f ca="1">+IF(AND(ISNUMBER(OFFSET('Sanitation Data'!$G$6,0,10*ROW('Sanitation Data'!G187))),'Data Summary'!DA193="Yes"),OFFSET('Sanitation Data'!$G$6,0,10*ROW('Sanitation Data'!G187)),NA())</f>
        <v>#N/A</v>
      </c>
      <c r="AM193" s="526" t="e">
        <f ca="1">+IF(AND(ISNUMBER(OFFSET('Sanitation Data'!$G$10,0,10*ROW('Sanitation Data'!G187))),'Data Summary'!DB193="Yes"),OFFSET('Sanitation Data'!$G$10,0,10*ROW('Sanitation Data'!G187)),NA())</f>
        <v>#N/A</v>
      </c>
      <c r="AN193" s="526" t="e">
        <f ca="1">+IF(AND(ISNUMBER(OFFSET('Sanitation Data'!$G$11,0,10*ROW('Sanitation Data'!G187))),'Data Summary'!DC193="Yes"),OFFSET('Sanitation Data'!$G$11,0,10*ROW('Sanitation Data'!G187)),NA())</f>
        <v>#N/A</v>
      </c>
      <c r="AO193" s="526" t="e">
        <f ca="1">+IF(AND(ISNUMBER(OFFSET('Sanitation Data'!$G$12,0,10*ROW('Sanitation Data'!G187))),'Data Summary'!DD193="Yes"),OFFSET('Sanitation Data'!$G$12,0,10*ROW('Sanitation Data'!G187)),NA())</f>
        <v>#N/A</v>
      </c>
      <c r="AP193" s="526" t="e">
        <f ca="1">+IF(AND(ISNUMBER(OFFSET('Sanitation Data'!$H$4,0,10*ROW('Sanitation Data'!H187))),'Data Summary'!DE193="Yes"),100-OFFSET('Sanitation Data'!$H$4,0,10*ROW('Sanitation Data'!H187)),NA())</f>
        <v>#N/A</v>
      </c>
      <c r="AQ193" s="526" t="e">
        <f ca="1">+IF(AND(ISNUMBER(OFFSET('Sanitation Data'!$H$6,0,10*ROW('Sanitation Data'!H187))),'Data Summary'!DF193="Yes"),OFFSET('Sanitation Data'!$H$6,0,10*ROW('Sanitation Data'!H187)),NA())</f>
        <v>#N/A</v>
      </c>
      <c r="AR193" s="526" t="e">
        <f ca="1">+IF(AND(ISNUMBER(OFFSET('Sanitation Data'!$H$10,0,10*ROW('Sanitation Data'!H187))),'Data Summary'!DG193="Yes"),OFFSET('Sanitation Data'!$H$10,0,10*ROW('Sanitation Data'!H187)),NA())</f>
        <v>#N/A</v>
      </c>
      <c r="AS193" s="526" t="e">
        <f ca="1">+IF(AND(ISNUMBER(OFFSET('Sanitation Data'!$H$11,0,10*ROW('Sanitation Data'!H187))),'Data Summary'!DH193="Yes"),OFFSET('Sanitation Data'!$H$11,0,10*ROW('Sanitation Data'!H187)),NA())</f>
        <v>#N/A</v>
      </c>
      <c r="AT193" s="526" t="e">
        <f ca="1">+IF(AND(ISNUMBER(OFFSET('Sanitation Data'!$H$12,0,10*ROW('Sanitation Data'!H187))),'Data Summary'!DI193="Yes"),OFFSET('Sanitation Data'!$H$12,0,10*ROW('Sanitation Data'!H187)),NA())</f>
        <v>#N/A</v>
      </c>
      <c r="AU193" s="526" t="e">
        <f ca="1">+IF(AND(ISNUMBER(OFFSET('Sanitation Data'!$I$4,0,10*ROW('Sanitation Data'!I187))),'Data Summary'!DJ193="Yes"),100-OFFSET('Sanitation Data'!$I$4,0,10*ROW('Sanitation Data'!I187)),NA())</f>
        <v>#N/A</v>
      </c>
      <c r="AV193" s="526" t="e">
        <f ca="1">+IF(AND(ISNUMBER(OFFSET('Sanitation Data'!$I$6,0,10*ROW('Sanitation Data'!I187))),'Data Summary'!DK193="Yes"),OFFSET('Sanitation Data'!$I$6,0,10*ROW('Sanitation Data'!I187)),NA())</f>
        <v>#N/A</v>
      </c>
      <c r="AW193" s="526" t="e">
        <f ca="1">+IF(AND(ISNUMBER(OFFSET('Sanitation Data'!$I$10,0,10*ROW('Sanitation Data'!I187))),'Data Summary'!DL193="Yes"),OFFSET('Sanitation Data'!$I$10,0,10*ROW('Sanitation Data'!I187)),NA())</f>
        <v>#N/A</v>
      </c>
      <c r="AX193" s="526" t="e">
        <f ca="1">+IF(AND(ISNUMBER(OFFSET('Sanitation Data'!$I$11,0,10*ROW('Sanitation Data'!I187))),'Data Summary'!DM193="Yes"),OFFSET('Sanitation Data'!$I$11,0,10*ROW('Sanitation Data'!I187)),NA())</f>
        <v>#N/A</v>
      </c>
      <c r="AY193" s="526" t="e">
        <f ca="1">+IF(AND(ISNUMBER(OFFSET('Sanitation Data'!$I$12,0,10*ROW('Sanitation Data'!I187))),'Data Summary'!DN193="Yes"),OFFSET('Sanitation Data'!$I$12,0,10*ROW('Sanitation Data'!I187)),NA())</f>
        <v>#N/A</v>
      </c>
      <c r="AZ193" s="527" t="e">
        <f ca="1">+IF(AND(ISNUMBER(OFFSET('Hygiene Data'!$D$5,0,10*ROW('Hygiene Data'!D187))),'Data Summary'!DO193="Yes"),OFFSET('Hygiene Data'!$D$5,0,10*ROW('Hygiene Data'!D187)),NA())</f>
        <v>#N/A</v>
      </c>
      <c r="BA193" s="527" t="e">
        <f ca="1">+IF(AND(ISNUMBER(OFFSET('Hygiene Data'!$D$7,0,10*ROW('Hygiene Data'!D187))),'Data Summary'!DP193="Yes"),OFFSET('Hygiene Data'!$D$7,0,10*ROW('Hygiene Data'!D187)),NA())</f>
        <v>#N/A</v>
      </c>
      <c r="BB193" s="527" t="e">
        <f ca="1">+IF(AND(ISNUMBER(OFFSET('Hygiene Data'!$D$9,0,10*ROW('Hygiene Data'!D187))),'Data Summary'!DQ193="Yes"),OFFSET('Hygiene Data'!$D$9,0,10*ROW('Hygiene Data'!D187)),NA())</f>
        <v>#N/A</v>
      </c>
      <c r="BC193" s="527" t="e">
        <f ca="1">+IF(AND(ISNUMBER(OFFSET('Hygiene Data'!$E$5,0,10*ROW('Hygiene Data'!E187))),'Data Summary'!DR193="Yes"),OFFSET('Hygiene Data'!$E$5,0,10*ROW('Hygiene Data'!E187)),NA())</f>
        <v>#N/A</v>
      </c>
      <c r="BD193" s="527" t="e">
        <f ca="1">+IF(AND(ISNUMBER(OFFSET('Hygiene Data'!$E$7,0,10*ROW('Hygiene Data'!E187))),'Data Summary'!DS193="Yes"),OFFSET('Hygiene Data'!$E$7,0,10*ROW('Hygiene Data'!E187)),NA())</f>
        <v>#N/A</v>
      </c>
      <c r="BE193" s="527" t="e">
        <f ca="1">+IF(AND(ISNUMBER(OFFSET('Hygiene Data'!$E$9,0,10*ROW('Hygiene Data'!E187))),'Data Summary'!DT193="Yes"),OFFSET('Hygiene Data'!$E$9,0,10*ROW('Hygiene Data'!E187)),NA())</f>
        <v>#N/A</v>
      </c>
      <c r="BF193" s="527" t="e">
        <f ca="1">+IF(AND(ISNUMBER(OFFSET('Hygiene Data'!$F$5,0,10*ROW('Hygiene Data'!F187))),'Data Summary'!DU193="Yes"),OFFSET('Hygiene Data'!$F$5,0,10*ROW('Hygiene Data'!F187)),NA())</f>
        <v>#N/A</v>
      </c>
      <c r="BG193" s="527" t="e">
        <f ca="1">+IF(AND(ISNUMBER(OFFSET('Hygiene Data'!$F$7,0,10*ROW('Hygiene Data'!F187))),'Data Summary'!DV193="Yes"),OFFSET('Hygiene Data'!$F$7,0,10*ROW('Hygiene Data'!F187)),NA())</f>
        <v>#N/A</v>
      </c>
      <c r="BH193" s="527" t="e">
        <f ca="1">+IF(AND(ISNUMBER(OFFSET('Hygiene Data'!$F$9,0,10*ROW('Hygiene Data'!F187))),'Data Summary'!DW193="Yes"),OFFSET('Hygiene Data'!$F$9,0,10*ROW('Hygiene Data'!F187)),NA())</f>
        <v>#N/A</v>
      </c>
      <c r="BI193" s="527" t="e">
        <f ca="1">+IF(AND(ISNUMBER(OFFSET('Hygiene Data'!$G$5,0,10*ROW('Hygiene Data'!G187))),'Data Summary'!DX193="Yes"),OFFSET('Hygiene Data'!$G$5,0,10*ROW('Hygiene Data'!G187)),NA())</f>
        <v>#N/A</v>
      </c>
      <c r="BJ193" s="527" t="e">
        <f ca="1">+IF(AND(ISNUMBER(OFFSET('Hygiene Data'!$G$7,0,10*ROW('Hygiene Data'!G187))),'Data Summary'!DY193="Yes"),OFFSET('Hygiene Data'!$G$7,0,10*ROW('Hygiene Data'!G187)),NA())</f>
        <v>#N/A</v>
      </c>
      <c r="BK193" s="527" t="e">
        <f ca="1">+IF(AND(ISNUMBER(OFFSET('Hygiene Data'!$G$9,0,10*ROW('Hygiene Data'!G187))),'Data Summary'!DZ193="Yes"),OFFSET('Hygiene Data'!$G$9,0,10*ROW('Hygiene Data'!G187)),NA())</f>
        <v>#N/A</v>
      </c>
      <c r="BL193" s="527" t="e">
        <f ca="1">+IF(AND(ISNUMBER(OFFSET('Hygiene Data'!$H$5,0,10*ROW('Hygiene Data'!H187))),'Data Summary'!EA193="Yes"),OFFSET('Hygiene Data'!$H$5,0,10*ROW('Hygiene Data'!H187)),NA())</f>
        <v>#N/A</v>
      </c>
      <c r="BM193" s="527" t="e">
        <f ca="1">+IF(AND(ISNUMBER(OFFSET('Hygiene Data'!$H$7,0,10*ROW('Hygiene Data'!H187))),'Data Summary'!EB193="Yes"),OFFSET('Hygiene Data'!$H$7,0,10*ROW('Hygiene Data'!H187)),NA())</f>
        <v>#N/A</v>
      </c>
      <c r="BN193" s="527" t="e">
        <f ca="1">+IF(AND(ISNUMBER(OFFSET('Hygiene Data'!$H$9,0,10*ROW('Hygiene Data'!H187))),'Data Summary'!EC193="Yes"),OFFSET('Hygiene Data'!$H$9,0,10*ROW('Hygiene Data'!H187)),NA())</f>
        <v>#N/A</v>
      </c>
      <c r="BO193" s="527" t="e">
        <f ca="1">+IF(AND(ISNUMBER(OFFSET('Hygiene Data'!$I$5,0,10*ROW('Hygiene Data'!I187))),'Data Summary'!ED193="Yes"),OFFSET('Hygiene Data'!$I$5,0,10*ROW('Hygiene Data'!I187)),NA())</f>
        <v>#N/A</v>
      </c>
      <c r="BP193" s="527" t="e">
        <f ca="1">+IF(AND(ISNUMBER(OFFSET('Hygiene Data'!$I$7,0,10*ROW('Hygiene Data'!I187))),'Data Summary'!EE193="Yes"),OFFSET('Hygiene Data'!$I$7,0,10*ROW('Hygiene Data'!I187)),NA())</f>
        <v>#N/A</v>
      </c>
      <c r="BQ193" s="527" t="e">
        <f ca="1">+IF(AND(ISNUMBER(OFFSET('Hygiene Data'!$I$9,0,10*ROW('Hygiene Data'!I187))),'Data Summary'!EF193="Yes"),OFFSET('Hygiene Data'!$I$9,0,10*ROW('Hygiene Data'!I187)),NA())</f>
        <v>#N/A</v>
      </c>
    </row>
    <row r="194" spans="1:69" x14ac:dyDescent="0.25">
      <c r="A194" s="523" t="e">
        <f ca="1">+RIGHT('Data Summary'!A194,LEN('Data Summary'!A194)-9)</f>
        <v>#VALUE!</v>
      </c>
      <c r="B194" s="497" t="str">
        <f ca="1">+IF(ISTEXT('Data Summary'!B194),'Data Summary'!B194,"")</f>
        <v/>
      </c>
      <c r="C194" s="524" t="e">
        <f ca="1">+VALUE('Data Summary'!C194)</f>
        <v>#VALUE!</v>
      </c>
      <c r="D194" s="525" t="e">
        <f ca="1">+IF(AND(ISNUMBER(OFFSET('Water Data'!$D$4,0,10*ROW('Water Data'!D188))),'Data Summary'!BS194="Yes"),100-OFFSET('Water Data'!$D$4,0,10*ROW('Water Data'!D188)),NA())</f>
        <v>#N/A</v>
      </c>
      <c r="E194" s="525" t="e">
        <f ca="1">+IF(AND(ISNUMBER(OFFSET('Water Data'!$D$6,0,10*ROW('Water Data'!D188))),'Data Summary'!BT194="Yes"),OFFSET('Water Data'!$D$6,0,10*ROW('Water Data'!D188)),NA())</f>
        <v>#N/A</v>
      </c>
      <c r="F194" s="525" t="e">
        <f ca="1">+IF(AND(ISNUMBER(OFFSET('Water Data'!$D$9,0,10*ROW('Water Data'!D188))),'Data Summary'!BU194="Yes"),OFFSET('Water Data'!$D$9,0,10*ROW('Water Data'!D188)),NA())</f>
        <v>#N/A</v>
      </c>
      <c r="G194" s="525" t="e">
        <f ca="1">+IF(AND(ISNUMBER(OFFSET('Water Data'!$E$4,0,10*ROW('Water Data'!E188))),'Data Summary'!BV194="Yes"),100-OFFSET('Water Data'!$E$4,0,10*ROW('Water Data'!E188)),NA())</f>
        <v>#N/A</v>
      </c>
      <c r="H194" s="525" t="e">
        <f ca="1">+IF(AND(ISNUMBER(OFFSET('Water Data'!$E$6,0,10*ROW('Water Data'!E188))),'Data Summary'!BW194="Yes"),OFFSET('Water Data'!$E$6,0,10*ROW('Water Data'!E188)),NA())</f>
        <v>#N/A</v>
      </c>
      <c r="I194" s="525" t="e">
        <f ca="1">+IF(AND(ISNUMBER(OFFSET('Water Data'!$E$9,0,10*ROW('Water Data'!E188))),'Data Summary'!BX194="Yes"),OFFSET('Water Data'!$E$9,0,10*ROW('Water Data'!E188)),NA())</f>
        <v>#N/A</v>
      </c>
      <c r="J194" s="525" t="e">
        <f ca="1">+IF(AND(ISNUMBER(OFFSET('Water Data'!$F$4,0,10*ROW('Water Data'!F188))),'Data Summary'!BY194="Yes"),100-OFFSET('Water Data'!$F$4,0,10*ROW('Water Data'!F188)),NA())</f>
        <v>#N/A</v>
      </c>
      <c r="K194" s="525" t="e">
        <f ca="1">+IF(AND(ISNUMBER(OFFSET('Water Data'!$F$6,0,10*ROW('Water Data'!F188))),'Data Summary'!BZ194="Yes"),OFFSET('Water Data'!$F$6,0,10*ROW('Water Data'!F188)),NA())</f>
        <v>#N/A</v>
      </c>
      <c r="L194" s="525" t="e">
        <f ca="1">+IF(AND(ISNUMBER(OFFSET('Water Data'!$F$9,0,10*ROW('Water Data'!F188))),'Data Summary'!CA194="Yes"),OFFSET('Water Data'!$F$9,0,10*ROW('Water Data'!F188)),NA())</f>
        <v>#N/A</v>
      </c>
      <c r="M194" s="525" t="e">
        <f ca="1">+IF(AND(ISNUMBER(OFFSET('Water Data'!$G$4,0,10*ROW('Water Data'!G188))),'Data Summary'!CB194="Yes"),100-OFFSET('Water Data'!$G$4,0,10*ROW('Water Data'!G188)),NA())</f>
        <v>#N/A</v>
      </c>
      <c r="N194" s="525" t="e">
        <f ca="1">+IF(AND(ISNUMBER(OFFSET('Water Data'!$G$6,0,10*ROW('Water Data'!G188))),'Data Summary'!CC194="Yes"),OFFSET('Water Data'!$G$6,0,10*ROW('Water Data'!G188)),NA())</f>
        <v>#N/A</v>
      </c>
      <c r="O194" s="525" t="e">
        <f ca="1">+IF(AND(ISNUMBER(OFFSET('Water Data'!$G$9,0,10*ROW('Water Data'!G188))),'Data Summary'!CD194="Yes"),OFFSET('Water Data'!$G$9,0,10*ROW('Water Data'!G188)),NA())</f>
        <v>#N/A</v>
      </c>
      <c r="P194" s="525" t="e">
        <f ca="1">+IF(AND(ISNUMBER(OFFSET('Water Data'!$H$4,0,10*ROW('Water Data'!H188))),'Data Summary'!CE194="Yes"),100-OFFSET('Water Data'!$H$4,0,10*ROW('Water Data'!H188)),NA())</f>
        <v>#N/A</v>
      </c>
      <c r="Q194" s="525" t="e">
        <f ca="1">+IF(AND(ISNUMBER(OFFSET('Water Data'!$H$6,0,10*ROW('Water Data'!H188))),'Data Summary'!CF194="Yes"),OFFSET('Water Data'!$H$6,0,10*ROW('Water Data'!H188)),NA())</f>
        <v>#N/A</v>
      </c>
      <c r="R194" s="525" t="e">
        <f ca="1">+IF(AND(ISNUMBER(OFFSET('Water Data'!$H$9,0,10*ROW('Water Data'!H188))),'Data Summary'!CG194="Yes"),OFFSET('Water Data'!$H$9,0,10*ROW('Water Data'!H188)),NA())</f>
        <v>#N/A</v>
      </c>
      <c r="S194" s="525" t="e">
        <f ca="1">+IF(AND(ISNUMBER(OFFSET('Water Data'!$I$4,0,10*ROW('Water Data'!I188))),'Data Summary'!CH194="Yes"),100-OFFSET('Water Data'!$I$4,0,10*ROW('Water Data'!I188)),NA())</f>
        <v>#N/A</v>
      </c>
      <c r="T194" s="525" t="e">
        <f ca="1">+IF(AND(ISNUMBER(OFFSET('Water Data'!$I$6,0,10*ROW('Water Data'!I188))),'Data Summary'!CI194="Yes"),OFFSET('Water Data'!$I$6,0,10*ROW('Water Data'!I188)),NA())</f>
        <v>#N/A</v>
      </c>
      <c r="U194" s="525" t="e">
        <f ca="1">+IF(AND(ISNUMBER(OFFSET('Water Data'!$I$9,0,10*ROW('Water Data'!I188))),'Data Summary'!CJ194="Yes"),OFFSET('Water Data'!$I$9,0,10*ROW('Water Data'!I188)),NA())</f>
        <v>#N/A</v>
      </c>
      <c r="V194" s="526" t="e">
        <f ca="1">+IF(AND(ISNUMBER(OFFSET('Sanitation Data'!$D$4,0,10*ROW('Sanitation Data'!D188))),'Data Summary'!CK194="Yes"),100-OFFSET('Sanitation Data'!$D$4,0,10*ROW('Sanitation Data'!D188)),NA())</f>
        <v>#N/A</v>
      </c>
      <c r="W194" s="526" t="e">
        <f ca="1">+IF(AND(ISNUMBER(OFFSET('Sanitation Data'!$D$6,0,10*ROW('Sanitation Data'!D188))),'Data Summary'!CL194="Yes"),OFFSET('Sanitation Data'!$D$6,0,10*ROW('Sanitation Data'!D188)),NA())</f>
        <v>#N/A</v>
      </c>
      <c r="X194" s="526" t="e">
        <f ca="1">+IF(AND(ISNUMBER(OFFSET('Sanitation Data'!$D$10,0,10*ROW('Sanitation Data'!D188))),'Data Summary'!CM194="Yes"),OFFSET('Sanitation Data'!$D$10,0,10*ROW('Sanitation Data'!D188)),NA())</f>
        <v>#N/A</v>
      </c>
      <c r="Y194" s="526" t="e">
        <f ca="1">+IF(AND(ISNUMBER(OFFSET('Sanitation Data'!$D$11,0,10*ROW('Sanitation Data'!D188))),'Data Summary'!CN194="Yes"),OFFSET('Sanitation Data'!$D$11,0,10*ROW('Sanitation Data'!D188)),NA())</f>
        <v>#N/A</v>
      </c>
      <c r="Z194" s="526" t="e">
        <f ca="1">+IF(AND(ISNUMBER(OFFSET('Sanitation Data'!$D$12,0,10*ROW('Sanitation Data'!D188))),'Data Summary'!CO194="Yes"),OFFSET('Sanitation Data'!$D$12,0,10*ROW('Sanitation Data'!D188)),NA())</f>
        <v>#N/A</v>
      </c>
      <c r="AA194" s="526" t="e">
        <f ca="1">+IF(AND(ISNUMBER(OFFSET('Sanitation Data'!$E$4,0,10*ROW('Sanitation Data'!E188))),'Data Summary'!CP194="Yes"),100-OFFSET('Sanitation Data'!$E$4,0,10*ROW('Sanitation Data'!E188)),NA())</f>
        <v>#N/A</v>
      </c>
      <c r="AB194" s="526" t="e">
        <f ca="1">+IF(AND(ISNUMBER(OFFSET('Sanitation Data'!$E$6,0,10*ROW('Sanitation Data'!E188))),'Data Summary'!CQ194="Yes"),OFFSET('Sanitation Data'!$E$6,0,10*ROW('Sanitation Data'!E188)),NA())</f>
        <v>#N/A</v>
      </c>
      <c r="AC194" s="526" t="e">
        <f ca="1">+IF(AND(ISNUMBER(OFFSET('Sanitation Data'!$E$10,0,10*ROW('Sanitation Data'!E188))),'Data Summary'!CR194="Yes"),OFFSET('Sanitation Data'!$E$10,0,10*ROW('Sanitation Data'!E188)),NA())</f>
        <v>#N/A</v>
      </c>
      <c r="AD194" s="526" t="e">
        <f ca="1">+IF(AND(ISNUMBER(OFFSET('Sanitation Data'!$E$11,0,10*ROW('Sanitation Data'!E188))),'Data Summary'!CS194="Yes"),OFFSET('Sanitation Data'!$E$11,0,10*ROW('Sanitation Data'!E188)),NA())</f>
        <v>#N/A</v>
      </c>
      <c r="AE194" s="526" t="e">
        <f ca="1">+IF(AND(ISNUMBER(OFFSET('Sanitation Data'!$E$12,0,10*ROW('Sanitation Data'!E188))),'Data Summary'!CT194="Yes"),OFFSET('Sanitation Data'!$E$12,0,10*ROW('Sanitation Data'!E188)),NA())</f>
        <v>#N/A</v>
      </c>
      <c r="AF194" s="526" t="e">
        <f ca="1">+IF(AND(ISNUMBER(OFFSET('Sanitation Data'!$F$4,0,10*ROW('Sanitation Data'!F188))),'Data Summary'!CU194="Yes"),100-OFFSET('Sanitation Data'!$F$4,0,10*ROW('Sanitation Data'!F188)),NA())</f>
        <v>#N/A</v>
      </c>
      <c r="AG194" s="526" t="e">
        <f ca="1">+IF(AND(ISNUMBER(OFFSET('Sanitation Data'!$F$6,0,10*ROW('Sanitation Data'!F188))),'Data Summary'!CV194="Yes"),OFFSET('Sanitation Data'!$F$6,0,10*ROW('Sanitation Data'!F188)),NA())</f>
        <v>#N/A</v>
      </c>
      <c r="AH194" s="526" t="e">
        <f ca="1">+IF(AND(ISNUMBER(OFFSET('Sanitation Data'!$F$10,0,10*ROW('Sanitation Data'!F188))),'Data Summary'!CW194="Yes"),OFFSET('Sanitation Data'!$F$10,0,10*ROW('Sanitation Data'!F188)),NA())</f>
        <v>#N/A</v>
      </c>
      <c r="AI194" s="526" t="e">
        <f ca="1">+IF(AND(ISNUMBER(OFFSET('Sanitation Data'!$F$11,0,10*ROW('Sanitation Data'!F188))),'Data Summary'!CX194="Yes"),OFFSET('Sanitation Data'!$F$11,0,10*ROW('Sanitation Data'!F188)),NA())</f>
        <v>#N/A</v>
      </c>
      <c r="AJ194" s="526" t="e">
        <f ca="1">+IF(AND(ISNUMBER(OFFSET('Sanitation Data'!$F$12,0,10*ROW('Sanitation Data'!F188))),'Data Summary'!CY194="Yes"),OFFSET('Sanitation Data'!$F$12,0,10*ROW('Sanitation Data'!F188)),NA())</f>
        <v>#N/A</v>
      </c>
      <c r="AK194" s="526" t="e">
        <f ca="1">+IF(AND(ISNUMBER(OFFSET('Sanitation Data'!$G$4,0,10*ROW('Sanitation Data'!G188))),'Data Summary'!CZ194="Yes"),100-OFFSET('Sanitation Data'!$G$4,0,10*ROW('Sanitation Data'!G188)),NA())</f>
        <v>#N/A</v>
      </c>
      <c r="AL194" s="526" t="e">
        <f ca="1">+IF(AND(ISNUMBER(OFFSET('Sanitation Data'!$G$6,0,10*ROW('Sanitation Data'!G188))),'Data Summary'!DA194="Yes"),OFFSET('Sanitation Data'!$G$6,0,10*ROW('Sanitation Data'!G188)),NA())</f>
        <v>#N/A</v>
      </c>
      <c r="AM194" s="526" t="e">
        <f ca="1">+IF(AND(ISNUMBER(OFFSET('Sanitation Data'!$G$10,0,10*ROW('Sanitation Data'!G188))),'Data Summary'!DB194="Yes"),OFFSET('Sanitation Data'!$G$10,0,10*ROW('Sanitation Data'!G188)),NA())</f>
        <v>#N/A</v>
      </c>
      <c r="AN194" s="526" t="e">
        <f ca="1">+IF(AND(ISNUMBER(OFFSET('Sanitation Data'!$G$11,0,10*ROW('Sanitation Data'!G188))),'Data Summary'!DC194="Yes"),OFFSET('Sanitation Data'!$G$11,0,10*ROW('Sanitation Data'!G188)),NA())</f>
        <v>#N/A</v>
      </c>
      <c r="AO194" s="526" t="e">
        <f ca="1">+IF(AND(ISNUMBER(OFFSET('Sanitation Data'!$G$12,0,10*ROW('Sanitation Data'!G188))),'Data Summary'!DD194="Yes"),OFFSET('Sanitation Data'!$G$12,0,10*ROW('Sanitation Data'!G188)),NA())</f>
        <v>#N/A</v>
      </c>
      <c r="AP194" s="526" t="e">
        <f ca="1">+IF(AND(ISNUMBER(OFFSET('Sanitation Data'!$H$4,0,10*ROW('Sanitation Data'!H188))),'Data Summary'!DE194="Yes"),100-OFFSET('Sanitation Data'!$H$4,0,10*ROW('Sanitation Data'!H188)),NA())</f>
        <v>#N/A</v>
      </c>
      <c r="AQ194" s="526" t="e">
        <f ca="1">+IF(AND(ISNUMBER(OFFSET('Sanitation Data'!$H$6,0,10*ROW('Sanitation Data'!H188))),'Data Summary'!DF194="Yes"),OFFSET('Sanitation Data'!$H$6,0,10*ROW('Sanitation Data'!H188)),NA())</f>
        <v>#N/A</v>
      </c>
      <c r="AR194" s="526" t="e">
        <f ca="1">+IF(AND(ISNUMBER(OFFSET('Sanitation Data'!$H$10,0,10*ROW('Sanitation Data'!H188))),'Data Summary'!DG194="Yes"),OFFSET('Sanitation Data'!$H$10,0,10*ROW('Sanitation Data'!H188)),NA())</f>
        <v>#N/A</v>
      </c>
      <c r="AS194" s="526" t="e">
        <f ca="1">+IF(AND(ISNUMBER(OFFSET('Sanitation Data'!$H$11,0,10*ROW('Sanitation Data'!H188))),'Data Summary'!DH194="Yes"),OFFSET('Sanitation Data'!$H$11,0,10*ROW('Sanitation Data'!H188)),NA())</f>
        <v>#N/A</v>
      </c>
      <c r="AT194" s="526" t="e">
        <f ca="1">+IF(AND(ISNUMBER(OFFSET('Sanitation Data'!$H$12,0,10*ROW('Sanitation Data'!H188))),'Data Summary'!DI194="Yes"),OFFSET('Sanitation Data'!$H$12,0,10*ROW('Sanitation Data'!H188)),NA())</f>
        <v>#N/A</v>
      </c>
      <c r="AU194" s="526" t="e">
        <f ca="1">+IF(AND(ISNUMBER(OFFSET('Sanitation Data'!$I$4,0,10*ROW('Sanitation Data'!I188))),'Data Summary'!DJ194="Yes"),100-OFFSET('Sanitation Data'!$I$4,0,10*ROW('Sanitation Data'!I188)),NA())</f>
        <v>#N/A</v>
      </c>
      <c r="AV194" s="526" t="e">
        <f ca="1">+IF(AND(ISNUMBER(OFFSET('Sanitation Data'!$I$6,0,10*ROW('Sanitation Data'!I188))),'Data Summary'!DK194="Yes"),OFFSET('Sanitation Data'!$I$6,0,10*ROW('Sanitation Data'!I188)),NA())</f>
        <v>#N/A</v>
      </c>
      <c r="AW194" s="526" t="e">
        <f ca="1">+IF(AND(ISNUMBER(OFFSET('Sanitation Data'!$I$10,0,10*ROW('Sanitation Data'!I188))),'Data Summary'!DL194="Yes"),OFFSET('Sanitation Data'!$I$10,0,10*ROW('Sanitation Data'!I188)),NA())</f>
        <v>#N/A</v>
      </c>
      <c r="AX194" s="526" t="e">
        <f ca="1">+IF(AND(ISNUMBER(OFFSET('Sanitation Data'!$I$11,0,10*ROW('Sanitation Data'!I188))),'Data Summary'!DM194="Yes"),OFFSET('Sanitation Data'!$I$11,0,10*ROW('Sanitation Data'!I188)),NA())</f>
        <v>#N/A</v>
      </c>
      <c r="AY194" s="526" t="e">
        <f ca="1">+IF(AND(ISNUMBER(OFFSET('Sanitation Data'!$I$12,0,10*ROW('Sanitation Data'!I188))),'Data Summary'!DN194="Yes"),OFFSET('Sanitation Data'!$I$12,0,10*ROW('Sanitation Data'!I188)),NA())</f>
        <v>#N/A</v>
      </c>
      <c r="AZ194" s="527" t="e">
        <f ca="1">+IF(AND(ISNUMBER(OFFSET('Hygiene Data'!$D$5,0,10*ROW('Hygiene Data'!D188))),'Data Summary'!DO194="Yes"),OFFSET('Hygiene Data'!$D$5,0,10*ROW('Hygiene Data'!D188)),NA())</f>
        <v>#N/A</v>
      </c>
      <c r="BA194" s="527" t="e">
        <f ca="1">+IF(AND(ISNUMBER(OFFSET('Hygiene Data'!$D$7,0,10*ROW('Hygiene Data'!D188))),'Data Summary'!DP194="Yes"),OFFSET('Hygiene Data'!$D$7,0,10*ROW('Hygiene Data'!D188)),NA())</f>
        <v>#N/A</v>
      </c>
      <c r="BB194" s="527" t="e">
        <f ca="1">+IF(AND(ISNUMBER(OFFSET('Hygiene Data'!$D$9,0,10*ROW('Hygiene Data'!D188))),'Data Summary'!DQ194="Yes"),OFFSET('Hygiene Data'!$D$9,0,10*ROW('Hygiene Data'!D188)),NA())</f>
        <v>#N/A</v>
      </c>
      <c r="BC194" s="527" t="e">
        <f ca="1">+IF(AND(ISNUMBER(OFFSET('Hygiene Data'!$E$5,0,10*ROW('Hygiene Data'!E188))),'Data Summary'!DR194="Yes"),OFFSET('Hygiene Data'!$E$5,0,10*ROW('Hygiene Data'!E188)),NA())</f>
        <v>#N/A</v>
      </c>
      <c r="BD194" s="527" t="e">
        <f ca="1">+IF(AND(ISNUMBER(OFFSET('Hygiene Data'!$E$7,0,10*ROW('Hygiene Data'!E188))),'Data Summary'!DS194="Yes"),OFFSET('Hygiene Data'!$E$7,0,10*ROW('Hygiene Data'!E188)),NA())</f>
        <v>#N/A</v>
      </c>
      <c r="BE194" s="527" t="e">
        <f ca="1">+IF(AND(ISNUMBER(OFFSET('Hygiene Data'!$E$9,0,10*ROW('Hygiene Data'!E188))),'Data Summary'!DT194="Yes"),OFFSET('Hygiene Data'!$E$9,0,10*ROW('Hygiene Data'!E188)),NA())</f>
        <v>#N/A</v>
      </c>
      <c r="BF194" s="527" t="e">
        <f ca="1">+IF(AND(ISNUMBER(OFFSET('Hygiene Data'!$F$5,0,10*ROW('Hygiene Data'!F188))),'Data Summary'!DU194="Yes"),OFFSET('Hygiene Data'!$F$5,0,10*ROW('Hygiene Data'!F188)),NA())</f>
        <v>#N/A</v>
      </c>
      <c r="BG194" s="527" t="e">
        <f ca="1">+IF(AND(ISNUMBER(OFFSET('Hygiene Data'!$F$7,0,10*ROW('Hygiene Data'!F188))),'Data Summary'!DV194="Yes"),OFFSET('Hygiene Data'!$F$7,0,10*ROW('Hygiene Data'!F188)),NA())</f>
        <v>#N/A</v>
      </c>
      <c r="BH194" s="527" t="e">
        <f ca="1">+IF(AND(ISNUMBER(OFFSET('Hygiene Data'!$F$9,0,10*ROW('Hygiene Data'!F188))),'Data Summary'!DW194="Yes"),OFFSET('Hygiene Data'!$F$9,0,10*ROW('Hygiene Data'!F188)),NA())</f>
        <v>#N/A</v>
      </c>
      <c r="BI194" s="527" t="e">
        <f ca="1">+IF(AND(ISNUMBER(OFFSET('Hygiene Data'!$G$5,0,10*ROW('Hygiene Data'!G188))),'Data Summary'!DX194="Yes"),OFFSET('Hygiene Data'!$G$5,0,10*ROW('Hygiene Data'!G188)),NA())</f>
        <v>#N/A</v>
      </c>
      <c r="BJ194" s="527" t="e">
        <f ca="1">+IF(AND(ISNUMBER(OFFSET('Hygiene Data'!$G$7,0,10*ROW('Hygiene Data'!G188))),'Data Summary'!DY194="Yes"),OFFSET('Hygiene Data'!$G$7,0,10*ROW('Hygiene Data'!G188)),NA())</f>
        <v>#N/A</v>
      </c>
      <c r="BK194" s="527" t="e">
        <f ca="1">+IF(AND(ISNUMBER(OFFSET('Hygiene Data'!$G$9,0,10*ROW('Hygiene Data'!G188))),'Data Summary'!DZ194="Yes"),OFFSET('Hygiene Data'!$G$9,0,10*ROW('Hygiene Data'!G188)),NA())</f>
        <v>#N/A</v>
      </c>
      <c r="BL194" s="527" t="e">
        <f ca="1">+IF(AND(ISNUMBER(OFFSET('Hygiene Data'!$H$5,0,10*ROW('Hygiene Data'!H188))),'Data Summary'!EA194="Yes"),OFFSET('Hygiene Data'!$H$5,0,10*ROW('Hygiene Data'!H188)),NA())</f>
        <v>#N/A</v>
      </c>
      <c r="BM194" s="527" t="e">
        <f ca="1">+IF(AND(ISNUMBER(OFFSET('Hygiene Data'!$H$7,0,10*ROW('Hygiene Data'!H188))),'Data Summary'!EB194="Yes"),OFFSET('Hygiene Data'!$H$7,0,10*ROW('Hygiene Data'!H188)),NA())</f>
        <v>#N/A</v>
      </c>
      <c r="BN194" s="527" t="e">
        <f ca="1">+IF(AND(ISNUMBER(OFFSET('Hygiene Data'!$H$9,0,10*ROW('Hygiene Data'!H188))),'Data Summary'!EC194="Yes"),OFFSET('Hygiene Data'!$H$9,0,10*ROW('Hygiene Data'!H188)),NA())</f>
        <v>#N/A</v>
      </c>
      <c r="BO194" s="527" t="e">
        <f ca="1">+IF(AND(ISNUMBER(OFFSET('Hygiene Data'!$I$5,0,10*ROW('Hygiene Data'!I188))),'Data Summary'!ED194="Yes"),OFFSET('Hygiene Data'!$I$5,0,10*ROW('Hygiene Data'!I188)),NA())</f>
        <v>#N/A</v>
      </c>
      <c r="BP194" s="527" t="e">
        <f ca="1">+IF(AND(ISNUMBER(OFFSET('Hygiene Data'!$I$7,0,10*ROW('Hygiene Data'!I188))),'Data Summary'!EE194="Yes"),OFFSET('Hygiene Data'!$I$7,0,10*ROW('Hygiene Data'!I188)),NA())</f>
        <v>#N/A</v>
      </c>
      <c r="BQ194" s="527" t="e">
        <f ca="1">+IF(AND(ISNUMBER(OFFSET('Hygiene Data'!$I$9,0,10*ROW('Hygiene Data'!I188))),'Data Summary'!EF194="Yes"),OFFSET('Hygiene Data'!$I$9,0,10*ROW('Hygiene Data'!I188)),NA())</f>
        <v>#N/A</v>
      </c>
    </row>
    <row r="195" spans="1:69" x14ac:dyDescent="0.25">
      <c r="A195" s="523" t="e">
        <f ca="1">+RIGHT('Data Summary'!A195,LEN('Data Summary'!A195)-9)</f>
        <v>#VALUE!</v>
      </c>
      <c r="B195" s="497" t="str">
        <f ca="1">+IF(ISTEXT('Data Summary'!B195),'Data Summary'!B195,"")</f>
        <v/>
      </c>
      <c r="C195" s="524" t="e">
        <f ca="1">+VALUE('Data Summary'!C195)</f>
        <v>#VALUE!</v>
      </c>
      <c r="D195" s="525" t="e">
        <f ca="1">+IF(AND(ISNUMBER(OFFSET('Water Data'!$D$4,0,10*ROW('Water Data'!D189))),'Data Summary'!BS195="Yes"),100-OFFSET('Water Data'!$D$4,0,10*ROW('Water Data'!D189)),NA())</f>
        <v>#N/A</v>
      </c>
      <c r="E195" s="525" t="e">
        <f ca="1">+IF(AND(ISNUMBER(OFFSET('Water Data'!$D$6,0,10*ROW('Water Data'!D189))),'Data Summary'!BT195="Yes"),OFFSET('Water Data'!$D$6,0,10*ROW('Water Data'!D189)),NA())</f>
        <v>#N/A</v>
      </c>
      <c r="F195" s="525" t="e">
        <f ca="1">+IF(AND(ISNUMBER(OFFSET('Water Data'!$D$9,0,10*ROW('Water Data'!D189))),'Data Summary'!BU195="Yes"),OFFSET('Water Data'!$D$9,0,10*ROW('Water Data'!D189)),NA())</f>
        <v>#N/A</v>
      </c>
      <c r="G195" s="525" t="e">
        <f ca="1">+IF(AND(ISNUMBER(OFFSET('Water Data'!$E$4,0,10*ROW('Water Data'!E189))),'Data Summary'!BV195="Yes"),100-OFFSET('Water Data'!$E$4,0,10*ROW('Water Data'!E189)),NA())</f>
        <v>#N/A</v>
      </c>
      <c r="H195" s="525" t="e">
        <f ca="1">+IF(AND(ISNUMBER(OFFSET('Water Data'!$E$6,0,10*ROW('Water Data'!E189))),'Data Summary'!BW195="Yes"),OFFSET('Water Data'!$E$6,0,10*ROW('Water Data'!E189)),NA())</f>
        <v>#N/A</v>
      </c>
      <c r="I195" s="525" t="e">
        <f ca="1">+IF(AND(ISNUMBER(OFFSET('Water Data'!$E$9,0,10*ROW('Water Data'!E189))),'Data Summary'!BX195="Yes"),OFFSET('Water Data'!$E$9,0,10*ROW('Water Data'!E189)),NA())</f>
        <v>#N/A</v>
      </c>
      <c r="J195" s="525" t="e">
        <f ca="1">+IF(AND(ISNUMBER(OFFSET('Water Data'!$F$4,0,10*ROW('Water Data'!F189))),'Data Summary'!BY195="Yes"),100-OFFSET('Water Data'!$F$4,0,10*ROW('Water Data'!F189)),NA())</f>
        <v>#N/A</v>
      </c>
      <c r="K195" s="525" t="e">
        <f ca="1">+IF(AND(ISNUMBER(OFFSET('Water Data'!$F$6,0,10*ROW('Water Data'!F189))),'Data Summary'!BZ195="Yes"),OFFSET('Water Data'!$F$6,0,10*ROW('Water Data'!F189)),NA())</f>
        <v>#N/A</v>
      </c>
      <c r="L195" s="525" t="e">
        <f ca="1">+IF(AND(ISNUMBER(OFFSET('Water Data'!$F$9,0,10*ROW('Water Data'!F189))),'Data Summary'!CA195="Yes"),OFFSET('Water Data'!$F$9,0,10*ROW('Water Data'!F189)),NA())</f>
        <v>#N/A</v>
      </c>
      <c r="M195" s="525" t="e">
        <f ca="1">+IF(AND(ISNUMBER(OFFSET('Water Data'!$G$4,0,10*ROW('Water Data'!G189))),'Data Summary'!CB195="Yes"),100-OFFSET('Water Data'!$G$4,0,10*ROW('Water Data'!G189)),NA())</f>
        <v>#N/A</v>
      </c>
      <c r="N195" s="525" t="e">
        <f ca="1">+IF(AND(ISNUMBER(OFFSET('Water Data'!$G$6,0,10*ROW('Water Data'!G189))),'Data Summary'!CC195="Yes"),OFFSET('Water Data'!$G$6,0,10*ROW('Water Data'!G189)),NA())</f>
        <v>#N/A</v>
      </c>
      <c r="O195" s="525" t="e">
        <f ca="1">+IF(AND(ISNUMBER(OFFSET('Water Data'!$G$9,0,10*ROW('Water Data'!G189))),'Data Summary'!CD195="Yes"),OFFSET('Water Data'!$G$9,0,10*ROW('Water Data'!G189)),NA())</f>
        <v>#N/A</v>
      </c>
      <c r="P195" s="525" t="e">
        <f ca="1">+IF(AND(ISNUMBER(OFFSET('Water Data'!$H$4,0,10*ROW('Water Data'!H189))),'Data Summary'!CE195="Yes"),100-OFFSET('Water Data'!$H$4,0,10*ROW('Water Data'!H189)),NA())</f>
        <v>#N/A</v>
      </c>
      <c r="Q195" s="525" t="e">
        <f ca="1">+IF(AND(ISNUMBER(OFFSET('Water Data'!$H$6,0,10*ROW('Water Data'!H189))),'Data Summary'!CF195="Yes"),OFFSET('Water Data'!$H$6,0,10*ROW('Water Data'!H189)),NA())</f>
        <v>#N/A</v>
      </c>
      <c r="R195" s="525" t="e">
        <f ca="1">+IF(AND(ISNUMBER(OFFSET('Water Data'!$H$9,0,10*ROW('Water Data'!H189))),'Data Summary'!CG195="Yes"),OFFSET('Water Data'!$H$9,0,10*ROW('Water Data'!H189)),NA())</f>
        <v>#N/A</v>
      </c>
      <c r="S195" s="525" t="e">
        <f ca="1">+IF(AND(ISNUMBER(OFFSET('Water Data'!$I$4,0,10*ROW('Water Data'!I189))),'Data Summary'!CH195="Yes"),100-OFFSET('Water Data'!$I$4,0,10*ROW('Water Data'!I189)),NA())</f>
        <v>#N/A</v>
      </c>
      <c r="T195" s="525" t="e">
        <f ca="1">+IF(AND(ISNUMBER(OFFSET('Water Data'!$I$6,0,10*ROW('Water Data'!I189))),'Data Summary'!CI195="Yes"),OFFSET('Water Data'!$I$6,0,10*ROW('Water Data'!I189)),NA())</f>
        <v>#N/A</v>
      </c>
      <c r="U195" s="525" t="e">
        <f ca="1">+IF(AND(ISNUMBER(OFFSET('Water Data'!$I$9,0,10*ROW('Water Data'!I189))),'Data Summary'!CJ195="Yes"),OFFSET('Water Data'!$I$9,0,10*ROW('Water Data'!I189)),NA())</f>
        <v>#N/A</v>
      </c>
      <c r="V195" s="526" t="e">
        <f ca="1">+IF(AND(ISNUMBER(OFFSET('Sanitation Data'!$D$4,0,10*ROW('Sanitation Data'!D189))),'Data Summary'!CK195="Yes"),100-OFFSET('Sanitation Data'!$D$4,0,10*ROW('Sanitation Data'!D189)),NA())</f>
        <v>#N/A</v>
      </c>
      <c r="W195" s="526" t="e">
        <f ca="1">+IF(AND(ISNUMBER(OFFSET('Sanitation Data'!$D$6,0,10*ROW('Sanitation Data'!D189))),'Data Summary'!CL195="Yes"),OFFSET('Sanitation Data'!$D$6,0,10*ROW('Sanitation Data'!D189)),NA())</f>
        <v>#N/A</v>
      </c>
      <c r="X195" s="526" t="e">
        <f ca="1">+IF(AND(ISNUMBER(OFFSET('Sanitation Data'!$D$10,0,10*ROW('Sanitation Data'!D189))),'Data Summary'!CM195="Yes"),OFFSET('Sanitation Data'!$D$10,0,10*ROW('Sanitation Data'!D189)),NA())</f>
        <v>#N/A</v>
      </c>
      <c r="Y195" s="526" t="e">
        <f ca="1">+IF(AND(ISNUMBER(OFFSET('Sanitation Data'!$D$11,0,10*ROW('Sanitation Data'!D189))),'Data Summary'!CN195="Yes"),OFFSET('Sanitation Data'!$D$11,0,10*ROW('Sanitation Data'!D189)),NA())</f>
        <v>#N/A</v>
      </c>
      <c r="Z195" s="526" t="e">
        <f ca="1">+IF(AND(ISNUMBER(OFFSET('Sanitation Data'!$D$12,0,10*ROW('Sanitation Data'!D189))),'Data Summary'!CO195="Yes"),OFFSET('Sanitation Data'!$D$12,0,10*ROW('Sanitation Data'!D189)),NA())</f>
        <v>#N/A</v>
      </c>
      <c r="AA195" s="526" t="e">
        <f ca="1">+IF(AND(ISNUMBER(OFFSET('Sanitation Data'!$E$4,0,10*ROW('Sanitation Data'!E189))),'Data Summary'!CP195="Yes"),100-OFFSET('Sanitation Data'!$E$4,0,10*ROW('Sanitation Data'!E189)),NA())</f>
        <v>#N/A</v>
      </c>
      <c r="AB195" s="526" t="e">
        <f ca="1">+IF(AND(ISNUMBER(OFFSET('Sanitation Data'!$E$6,0,10*ROW('Sanitation Data'!E189))),'Data Summary'!CQ195="Yes"),OFFSET('Sanitation Data'!$E$6,0,10*ROW('Sanitation Data'!E189)),NA())</f>
        <v>#N/A</v>
      </c>
      <c r="AC195" s="526" t="e">
        <f ca="1">+IF(AND(ISNUMBER(OFFSET('Sanitation Data'!$E$10,0,10*ROW('Sanitation Data'!E189))),'Data Summary'!CR195="Yes"),OFFSET('Sanitation Data'!$E$10,0,10*ROW('Sanitation Data'!E189)),NA())</f>
        <v>#N/A</v>
      </c>
      <c r="AD195" s="526" t="e">
        <f ca="1">+IF(AND(ISNUMBER(OFFSET('Sanitation Data'!$E$11,0,10*ROW('Sanitation Data'!E189))),'Data Summary'!CS195="Yes"),OFFSET('Sanitation Data'!$E$11,0,10*ROW('Sanitation Data'!E189)),NA())</f>
        <v>#N/A</v>
      </c>
      <c r="AE195" s="526" t="e">
        <f ca="1">+IF(AND(ISNUMBER(OFFSET('Sanitation Data'!$E$12,0,10*ROW('Sanitation Data'!E189))),'Data Summary'!CT195="Yes"),OFFSET('Sanitation Data'!$E$12,0,10*ROW('Sanitation Data'!E189)),NA())</f>
        <v>#N/A</v>
      </c>
      <c r="AF195" s="526" t="e">
        <f ca="1">+IF(AND(ISNUMBER(OFFSET('Sanitation Data'!$F$4,0,10*ROW('Sanitation Data'!F189))),'Data Summary'!CU195="Yes"),100-OFFSET('Sanitation Data'!$F$4,0,10*ROW('Sanitation Data'!F189)),NA())</f>
        <v>#N/A</v>
      </c>
      <c r="AG195" s="526" t="e">
        <f ca="1">+IF(AND(ISNUMBER(OFFSET('Sanitation Data'!$F$6,0,10*ROW('Sanitation Data'!F189))),'Data Summary'!CV195="Yes"),OFFSET('Sanitation Data'!$F$6,0,10*ROW('Sanitation Data'!F189)),NA())</f>
        <v>#N/A</v>
      </c>
      <c r="AH195" s="526" t="e">
        <f ca="1">+IF(AND(ISNUMBER(OFFSET('Sanitation Data'!$F$10,0,10*ROW('Sanitation Data'!F189))),'Data Summary'!CW195="Yes"),OFFSET('Sanitation Data'!$F$10,0,10*ROW('Sanitation Data'!F189)),NA())</f>
        <v>#N/A</v>
      </c>
      <c r="AI195" s="526" t="e">
        <f ca="1">+IF(AND(ISNUMBER(OFFSET('Sanitation Data'!$F$11,0,10*ROW('Sanitation Data'!F189))),'Data Summary'!CX195="Yes"),OFFSET('Sanitation Data'!$F$11,0,10*ROW('Sanitation Data'!F189)),NA())</f>
        <v>#N/A</v>
      </c>
      <c r="AJ195" s="526" t="e">
        <f ca="1">+IF(AND(ISNUMBER(OFFSET('Sanitation Data'!$F$12,0,10*ROW('Sanitation Data'!F189))),'Data Summary'!CY195="Yes"),OFFSET('Sanitation Data'!$F$12,0,10*ROW('Sanitation Data'!F189)),NA())</f>
        <v>#N/A</v>
      </c>
      <c r="AK195" s="526" t="e">
        <f ca="1">+IF(AND(ISNUMBER(OFFSET('Sanitation Data'!$G$4,0,10*ROW('Sanitation Data'!G189))),'Data Summary'!CZ195="Yes"),100-OFFSET('Sanitation Data'!$G$4,0,10*ROW('Sanitation Data'!G189)),NA())</f>
        <v>#N/A</v>
      </c>
      <c r="AL195" s="526" t="e">
        <f ca="1">+IF(AND(ISNUMBER(OFFSET('Sanitation Data'!$G$6,0,10*ROW('Sanitation Data'!G189))),'Data Summary'!DA195="Yes"),OFFSET('Sanitation Data'!$G$6,0,10*ROW('Sanitation Data'!G189)),NA())</f>
        <v>#N/A</v>
      </c>
      <c r="AM195" s="526" t="e">
        <f ca="1">+IF(AND(ISNUMBER(OFFSET('Sanitation Data'!$G$10,0,10*ROW('Sanitation Data'!G189))),'Data Summary'!DB195="Yes"),OFFSET('Sanitation Data'!$G$10,0,10*ROW('Sanitation Data'!G189)),NA())</f>
        <v>#N/A</v>
      </c>
      <c r="AN195" s="526" t="e">
        <f ca="1">+IF(AND(ISNUMBER(OFFSET('Sanitation Data'!$G$11,0,10*ROW('Sanitation Data'!G189))),'Data Summary'!DC195="Yes"),OFFSET('Sanitation Data'!$G$11,0,10*ROW('Sanitation Data'!G189)),NA())</f>
        <v>#N/A</v>
      </c>
      <c r="AO195" s="526" t="e">
        <f ca="1">+IF(AND(ISNUMBER(OFFSET('Sanitation Data'!$G$12,0,10*ROW('Sanitation Data'!G189))),'Data Summary'!DD195="Yes"),OFFSET('Sanitation Data'!$G$12,0,10*ROW('Sanitation Data'!G189)),NA())</f>
        <v>#N/A</v>
      </c>
      <c r="AP195" s="526" t="e">
        <f ca="1">+IF(AND(ISNUMBER(OFFSET('Sanitation Data'!$H$4,0,10*ROW('Sanitation Data'!H189))),'Data Summary'!DE195="Yes"),100-OFFSET('Sanitation Data'!$H$4,0,10*ROW('Sanitation Data'!H189)),NA())</f>
        <v>#N/A</v>
      </c>
      <c r="AQ195" s="526" t="e">
        <f ca="1">+IF(AND(ISNUMBER(OFFSET('Sanitation Data'!$H$6,0,10*ROW('Sanitation Data'!H189))),'Data Summary'!DF195="Yes"),OFFSET('Sanitation Data'!$H$6,0,10*ROW('Sanitation Data'!H189)),NA())</f>
        <v>#N/A</v>
      </c>
      <c r="AR195" s="526" t="e">
        <f ca="1">+IF(AND(ISNUMBER(OFFSET('Sanitation Data'!$H$10,0,10*ROW('Sanitation Data'!H189))),'Data Summary'!DG195="Yes"),OFFSET('Sanitation Data'!$H$10,0,10*ROW('Sanitation Data'!H189)),NA())</f>
        <v>#N/A</v>
      </c>
      <c r="AS195" s="526" t="e">
        <f ca="1">+IF(AND(ISNUMBER(OFFSET('Sanitation Data'!$H$11,0,10*ROW('Sanitation Data'!H189))),'Data Summary'!DH195="Yes"),OFFSET('Sanitation Data'!$H$11,0,10*ROW('Sanitation Data'!H189)),NA())</f>
        <v>#N/A</v>
      </c>
      <c r="AT195" s="526" t="e">
        <f ca="1">+IF(AND(ISNUMBER(OFFSET('Sanitation Data'!$H$12,0,10*ROW('Sanitation Data'!H189))),'Data Summary'!DI195="Yes"),OFFSET('Sanitation Data'!$H$12,0,10*ROW('Sanitation Data'!H189)),NA())</f>
        <v>#N/A</v>
      </c>
      <c r="AU195" s="526" t="e">
        <f ca="1">+IF(AND(ISNUMBER(OFFSET('Sanitation Data'!$I$4,0,10*ROW('Sanitation Data'!I189))),'Data Summary'!DJ195="Yes"),100-OFFSET('Sanitation Data'!$I$4,0,10*ROW('Sanitation Data'!I189)),NA())</f>
        <v>#N/A</v>
      </c>
      <c r="AV195" s="526" t="e">
        <f ca="1">+IF(AND(ISNUMBER(OFFSET('Sanitation Data'!$I$6,0,10*ROW('Sanitation Data'!I189))),'Data Summary'!DK195="Yes"),OFFSET('Sanitation Data'!$I$6,0,10*ROW('Sanitation Data'!I189)),NA())</f>
        <v>#N/A</v>
      </c>
      <c r="AW195" s="526" t="e">
        <f ca="1">+IF(AND(ISNUMBER(OFFSET('Sanitation Data'!$I$10,0,10*ROW('Sanitation Data'!I189))),'Data Summary'!DL195="Yes"),OFFSET('Sanitation Data'!$I$10,0,10*ROW('Sanitation Data'!I189)),NA())</f>
        <v>#N/A</v>
      </c>
      <c r="AX195" s="526" t="e">
        <f ca="1">+IF(AND(ISNUMBER(OFFSET('Sanitation Data'!$I$11,0,10*ROW('Sanitation Data'!I189))),'Data Summary'!DM195="Yes"),OFFSET('Sanitation Data'!$I$11,0,10*ROW('Sanitation Data'!I189)),NA())</f>
        <v>#N/A</v>
      </c>
      <c r="AY195" s="526" t="e">
        <f ca="1">+IF(AND(ISNUMBER(OFFSET('Sanitation Data'!$I$12,0,10*ROW('Sanitation Data'!I189))),'Data Summary'!DN195="Yes"),OFFSET('Sanitation Data'!$I$12,0,10*ROW('Sanitation Data'!I189)),NA())</f>
        <v>#N/A</v>
      </c>
      <c r="AZ195" s="527" t="e">
        <f ca="1">+IF(AND(ISNUMBER(OFFSET('Hygiene Data'!$D$5,0,10*ROW('Hygiene Data'!D189))),'Data Summary'!DO195="Yes"),OFFSET('Hygiene Data'!$D$5,0,10*ROW('Hygiene Data'!D189)),NA())</f>
        <v>#N/A</v>
      </c>
      <c r="BA195" s="527" t="e">
        <f ca="1">+IF(AND(ISNUMBER(OFFSET('Hygiene Data'!$D$7,0,10*ROW('Hygiene Data'!D189))),'Data Summary'!DP195="Yes"),OFFSET('Hygiene Data'!$D$7,0,10*ROW('Hygiene Data'!D189)),NA())</f>
        <v>#N/A</v>
      </c>
      <c r="BB195" s="527" t="e">
        <f ca="1">+IF(AND(ISNUMBER(OFFSET('Hygiene Data'!$D$9,0,10*ROW('Hygiene Data'!D189))),'Data Summary'!DQ195="Yes"),OFFSET('Hygiene Data'!$D$9,0,10*ROW('Hygiene Data'!D189)),NA())</f>
        <v>#N/A</v>
      </c>
      <c r="BC195" s="527" t="e">
        <f ca="1">+IF(AND(ISNUMBER(OFFSET('Hygiene Data'!$E$5,0,10*ROW('Hygiene Data'!E189))),'Data Summary'!DR195="Yes"),OFFSET('Hygiene Data'!$E$5,0,10*ROW('Hygiene Data'!E189)),NA())</f>
        <v>#N/A</v>
      </c>
      <c r="BD195" s="527" t="e">
        <f ca="1">+IF(AND(ISNUMBER(OFFSET('Hygiene Data'!$E$7,0,10*ROW('Hygiene Data'!E189))),'Data Summary'!DS195="Yes"),OFFSET('Hygiene Data'!$E$7,0,10*ROW('Hygiene Data'!E189)),NA())</f>
        <v>#N/A</v>
      </c>
      <c r="BE195" s="527" t="e">
        <f ca="1">+IF(AND(ISNUMBER(OFFSET('Hygiene Data'!$E$9,0,10*ROW('Hygiene Data'!E189))),'Data Summary'!DT195="Yes"),OFFSET('Hygiene Data'!$E$9,0,10*ROW('Hygiene Data'!E189)),NA())</f>
        <v>#N/A</v>
      </c>
      <c r="BF195" s="527" t="e">
        <f ca="1">+IF(AND(ISNUMBER(OFFSET('Hygiene Data'!$F$5,0,10*ROW('Hygiene Data'!F189))),'Data Summary'!DU195="Yes"),OFFSET('Hygiene Data'!$F$5,0,10*ROW('Hygiene Data'!F189)),NA())</f>
        <v>#N/A</v>
      </c>
      <c r="BG195" s="527" t="e">
        <f ca="1">+IF(AND(ISNUMBER(OFFSET('Hygiene Data'!$F$7,0,10*ROW('Hygiene Data'!F189))),'Data Summary'!DV195="Yes"),OFFSET('Hygiene Data'!$F$7,0,10*ROW('Hygiene Data'!F189)),NA())</f>
        <v>#N/A</v>
      </c>
      <c r="BH195" s="527" t="e">
        <f ca="1">+IF(AND(ISNUMBER(OFFSET('Hygiene Data'!$F$9,0,10*ROW('Hygiene Data'!F189))),'Data Summary'!DW195="Yes"),OFFSET('Hygiene Data'!$F$9,0,10*ROW('Hygiene Data'!F189)),NA())</f>
        <v>#N/A</v>
      </c>
      <c r="BI195" s="527" t="e">
        <f ca="1">+IF(AND(ISNUMBER(OFFSET('Hygiene Data'!$G$5,0,10*ROW('Hygiene Data'!G189))),'Data Summary'!DX195="Yes"),OFFSET('Hygiene Data'!$G$5,0,10*ROW('Hygiene Data'!G189)),NA())</f>
        <v>#N/A</v>
      </c>
      <c r="BJ195" s="527" t="e">
        <f ca="1">+IF(AND(ISNUMBER(OFFSET('Hygiene Data'!$G$7,0,10*ROW('Hygiene Data'!G189))),'Data Summary'!DY195="Yes"),OFFSET('Hygiene Data'!$G$7,0,10*ROW('Hygiene Data'!G189)),NA())</f>
        <v>#N/A</v>
      </c>
      <c r="BK195" s="527" t="e">
        <f ca="1">+IF(AND(ISNUMBER(OFFSET('Hygiene Data'!$G$9,0,10*ROW('Hygiene Data'!G189))),'Data Summary'!DZ195="Yes"),OFFSET('Hygiene Data'!$G$9,0,10*ROW('Hygiene Data'!G189)),NA())</f>
        <v>#N/A</v>
      </c>
      <c r="BL195" s="527" t="e">
        <f ca="1">+IF(AND(ISNUMBER(OFFSET('Hygiene Data'!$H$5,0,10*ROW('Hygiene Data'!H189))),'Data Summary'!EA195="Yes"),OFFSET('Hygiene Data'!$H$5,0,10*ROW('Hygiene Data'!H189)),NA())</f>
        <v>#N/A</v>
      </c>
      <c r="BM195" s="527" t="e">
        <f ca="1">+IF(AND(ISNUMBER(OFFSET('Hygiene Data'!$H$7,0,10*ROW('Hygiene Data'!H189))),'Data Summary'!EB195="Yes"),OFFSET('Hygiene Data'!$H$7,0,10*ROW('Hygiene Data'!H189)),NA())</f>
        <v>#N/A</v>
      </c>
      <c r="BN195" s="527" t="e">
        <f ca="1">+IF(AND(ISNUMBER(OFFSET('Hygiene Data'!$H$9,0,10*ROW('Hygiene Data'!H189))),'Data Summary'!EC195="Yes"),OFFSET('Hygiene Data'!$H$9,0,10*ROW('Hygiene Data'!H189)),NA())</f>
        <v>#N/A</v>
      </c>
      <c r="BO195" s="527" t="e">
        <f ca="1">+IF(AND(ISNUMBER(OFFSET('Hygiene Data'!$I$5,0,10*ROW('Hygiene Data'!I189))),'Data Summary'!ED195="Yes"),OFFSET('Hygiene Data'!$I$5,0,10*ROW('Hygiene Data'!I189)),NA())</f>
        <v>#N/A</v>
      </c>
      <c r="BP195" s="527" t="e">
        <f ca="1">+IF(AND(ISNUMBER(OFFSET('Hygiene Data'!$I$7,0,10*ROW('Hygiene Data'!I189))),'Data Summary'!EE195="Yes"),OFFSET('Hygiene Data'!$I$7,0,10*ROW('Hygiene Data'!I189)),NA())</f>
        <v>#N/A</v>
      </c>
      <c r="BQ195" s="527" t="e">
        <f ca="1">+IF(AND(ISNUMBER(OFFSET('Hygiene Data'!$I$9,0,10*ROW('Hygiene Data'!I189))),'Data Summary'!EF195="Yes"),OFFSET('Hygiene Data'!$I$9,0,10*ROW('Hygiene Data'!I189)),NA())</f>
        <v>#N/A</v>
      </c>
    </row>
    <row r="196" spans="1:69" x14ac:dyDescent="0.25">
      <c r="A196" s="523" t="e">
        <f ca="1">+RIGHT('Data Summary'!A196,LEN('Data Summary'!A196)-9)</f>
        <v>#VALUE!</v>
      </c>
      <c r="B196" s="497" t="str">
        <f ca="1">+IF(ISTEXT('Data Summary'!B196),'Data Summary'!B196,"")</f>
        <v/>
      </c>
      <c r="C196" s="524" t="e">
        <f ca="1">+VALUE('Data Summary'!C196)</f>
        <v>#VALUE!</v>
      </c>
      <c r="D196" s="525" t="e">
        <f ca="1">+IF(AND(ISNUMBER(OFFSET('Water Data'!$D$4,0,10*ROW('Water Data'!D190))),'Data Summary'!BS196="Yes"),100-OFFSET('Water Data'!$D$4,0,10*ROW('Water Data'!D190)),NA())</f>
        <v>#N/A</v>
      </c>
      <c r="E196" s="525" t="e">
        <f ca="1">+IF(AND(ISNUMBER(OFFSET('Water Data'!$D$6,0,10*ROW('Water Data'!D190))),'Data Summary'!BT196="Yes"),OFFSET('Water Data'!$D$6,0,10*ROW('Water Data'!D190)),NA())</f>
        <v>#N/A</v>
      </c>
      <c r="F196" s="525" t="e">
        <f ca="1">+IF(AND(ISNUMBER(OFFSET('Water Data'!$D$9,0,10*ROW('Water Data'!D190))),'Data Summary'!BU196="Yes"),OFFSET('Water Data'!$D$9,0,10*ROW('Water Data'!D190)),NA())</f>
        <v>#N/A</v>
      </c>
      <c r="G196" s="525" t="e">
        <f ca="1">+IF(AND(ISNUMBER(OFFSET('Water Data'!$E$4,0,10*ROW('Water Data'!E190))),'Data Summary'!BV196="Yes"),100-OFFSET('Water Data'!$E$4,0,10*ROW('Water Data'!E190)),NA())</f>
        <v>#N/A</v>
      </c>
      <c r="H196" s="525" t="e">
        <f ca="1">+IF(AND(ISNUMBER(OFFSET('Water Data'!$E$6,0,10*ROW('Water Data'!E190))),'Data Summary'!BW196="Yes"),OFFSET('Water Data'!$E$6,0,10*ROW('Water Data'!E190)),NA())</f>
        <v>#N/A</v>
      </c>
      <c r="I196" s="525" t="e">
        <f ca="1">+IF(AND(ISNUMBER(OFFSET('Water Data'!$E$9,0,10*ROW('Water Data'!E190))),'Data Summary'!BX196="Yes"),OFFSET('Water Data'!$E$9,0,10*ROW('Water Data'!E190)),NA())</f>
        <v>#N/A</v>
      </c>
      <c r="J196" s="525" t="e">
        <f ca="1">+IF(AND(ISNUMBER(OFFSET('Water Data'!$F$4,0,10*ROW('Water Data'!F190))),'Data Summary'!BY196="Yes"),100-OFFSET('Water Data'!$F$4,0,10*ROW('Water Data'!F190)),NA())</f>
        <v>#N/A</v>
      </c>
      <c r="K196" s="525" t="e">
        <f ca="1">+IF(AND(ISNUMBER(OFFSET('Water Data'!$F$6,0,10*ROW('Water Data'!F190))),'Data Summary'!BZ196="Yes"),OFFSET('Water Data'!$F$6,0,10*ROW('Water Data'!F190)),NA())</f>
        <v>#N/A</v>
      </c>
      <c r="L196" s="525" t="e">
        <f ca="1">+IF(AND(ISNUMBER(OFFSET('Water Data'!$F$9,0,10*ROW('Water Data'!F190))),'Data Summary'!CA196="Yes"),OFFSET('Water Data'!$F$9,0,10*ROW('Water Data'!F190)),NA())</f>
        <v>#N/A</v>
      </c>
      <c r="M196" s="525" t="e">
        <f ca="1">+IF(AND(ISNUMBER(OFFSET('Water Data'!$G$4,0,10*ROW('Water Data'!G190))),'Data Summary'!CB196="Yes"),100-OFFSET('Water Data'!$G$4,0,10*ROW('Water Data'!G190)),NA())</f>
        <v>#N/A</v>
      </c>
      <c r="N196" s="525" t="e">
        <f ca="1">+IF(AND(ISNUMBER(OFFSET('Water Data'!$G$6,0,10*ROW('Water Data'!G190))),'Data Summary'!CC196="Yes"),OFFSET('Water Data'!$G$6,0,10*ROW('Water Data'!G190)),NA())</f>
        <v>#N/A</v>
      </c>
      <c r="O196" s="525" t="e">
        <f ca="1">+IF(AND(ISNUMBER(OFFSET('Water Data'!$G$9,0,10*ROW('Water Data'!G190))),'Data Summary'!CD196="Yes"),OFFSET('Water Data'!$G$9,0,10*ROW('Water Data'!G190)),NA())</f>
        <v>#N/A</v>
      </c>
      <c r="P196" s="525" t="e">
        <f ca="1">+IF(AND(ISNUMBER(OFFSET('Water Data'!$H$4,0,10*ROW('Water Data'!H190))),'Data Summary'!CE196="Yes"),100-OFFSET('Water Data'!$H$4,0,10*ROW('Water Data'!H190)),NA())</f>
        <v>#N/A</v>
      </c>
      <c r="Q196" s="525" t="e">
        <f ca="1">+IF(AND(ISNUMBER(OFFSET('Water Data'!$H$6,0,10*ROW('Water Data'!H190))),'Data Summary'!CF196="Yes"),OFFSET('Water Data'!$H$6,0,10*ROW('Water Data'!H190)),NA())</f>
        <v>#N/A</v>
      </c>
      <c r="R196" s="525" t="e">
        <f ca="1">+IF(AND(ISNUMBER(OFFSET('Water Data'!$H$9,0,10*ROW('Water Data'!H190))),'Data Summary'!CG196="Yes"),OFFSET('Water Data'!$H$9,0,10*ROW('Water Data'!H190)),NA())</f>
        <v>#N/A</v>
      </c>
      <c r="S196" s="525" t="e">
        <f ca="1">+IF(AND(ISNUMBER(OFFSET('Water Data'!$I$4,0,10*ROW('Water Data'!I190))),'Data Summary'!CH196="Yes"),100-OFFSET('Water Data'!$I$4,0,10*ROW('Water Data'!I190)),NA())</f>
        <v>#N/A</v>
      </c>
      <c r="T196" s="525" t="e">
        <f ca="1">+IF(AND(ISNUMBER(OFFSET('Water Data'!$I$6,0,10*ROW('Water Data'!I190))),'Data Summary'!CI196="Yes"),OFFSET('Water Data'!$I$6,0,10*ROW('Water Data'!I190)),NA())</f>
        <v>#N/A</v>
      </c>
      <c r="U196" s="525" t="e">
        <f ca="1">+IF(AND(ISNUMBER(OFFSET('Water Data'!$I$9,0,10*ROW('Water Data'!I190))),'Data Summary'!CJ196="Yes"),OFFSET('Water Data'!$I$9,0,10*ROW('Water Data'!I190)),NA())</f>
        <v>#N/A</v>
      </c>
      <c r="V196" s="526" t="e">
        <f ca="1">+IF(AND(ISNUMBER(OFFSET('Sanitation Data'!$D$4,0,10*ROW('Sanitation Data'!D190))),'Data Summary'!CK196="Yes"),100-OFFSET('Sanitation Data'!$D$4,0,10*ROW('Sanitation Data'!D190)),NA())</f>
        <v>#N/A</v>
      </c>
      <c r="W196" s="526" t="e">
        <f ca="1">+IF(AND(ISNUMBER(OFFSET('Sanitation Data'!$D$6,0,10*ROW('Sanitation Data'!D190))),'Data Summary'!CL196="Yes"),OFFSET('Sanitation Data'!$D$6,0,10*ROW('Sanitation Data'!D190)),NA())</f>
        <v>#N/A</v>
      </c>
      <c r="X196" s="526" t="e">
        <f ca="1">+IF(AND(ISNUMBER(OFFSET('Sanitation Data'!$D$10,0,10*ROW('Sanitation Data'!D190))),'Data Summary'!CM196="Yes"),OFFSET('Sanitation Data'!$D$10,0,10*ROW('Sanitation Data'!D190)),NA())</f>
        <v>#N/A</v>
      </c>
      <c r="Y196" s="526" t="e">
        <f ca="1">+IF(AND(ISNUMBER(OFFSET('Sanitation Data'!$D$11,0,10*ROW('Sanitation Data'!D190))),'Data Summary'!CN196="Yes"),OFFSET('Sanitation Data'!$D$11,0,10*ROW('Sanitation Data'!D190)),NA())</f>
        <v>#N/A</v>
      </c>
      <c r="Z196" s="526" t="e">
        <f ca="1">+IF(AND(ISNUMBER(OFFSET('Sanitation Data'!$D$12,0,10*ROW('Sanitation Data'!D190))),'Data Summary'!CO196="Yes"),OFFSET('Sanitation Data'!$D$12,0,10*ROW('Sanitation Data'!D190)),NA())</f>
        <v>#N/A</v>
      </c>
      <c r="AA196" s="526" t="e">
        <f ca="1">+IF(AND(ISNUMBER(OFFSET('Sanitation Data'!$E$4,0,10*ROW('Sanitation Data'!E190))),'Data Summary'!CP196="Yes"),100-OFFSET('Sanitation Data'!$E$4,0,10*ROW('Sanitation Data'!E190)),NA())</f>
        <v>#N/A</v>
      </c>
      <c r="AB196" s="526" t="e">
        <f ca="1">+IF(AND(ISNUMBER(OFFSET('Sanitation Data'!$E$6,0,10*ROW('Sanitation Data'!E190))),'Data Summary'!CQ196="Yes"),OFFSET('Sanitation Data'!$E$6,0,10*ROW('Sanitation Data'!E190)),NA())</f>
        <v>#N/A</v>
      </c>
      <c r="AC196" s="526" t="e">
        <f ca="1">+IF(AND(ISNUMBER(OFFSET('Sanitation Data'!$E$10,0,10*ROW('Sanitation Data'!E190))),'Data Summary'!CR196="Yes"),OFFSET('Sanitation Data'!$E$10,0,10*ROW('Sanitation Data'!E190)),NA())</f>
        <v>#N/A</v>
      </c>
      <c r="AD196" s="526" t="e">
        <f ca="1">+IF(AND(ISNUMBER(OFFSET('Sanitation Data'!$E$11,0,10*ROW('Sanitation Data'!E190))),'Data Summary'!CS196="Yes"),OFFSET('Sanitation Data'!$E$11,0,10*ROW('Sanitation Data'!E190)),NA())</f>
        <v>#N/A</v>
      </c>
      <c r="AE196" s="526" t="e">
        <f ca="1">+IF(AND(ISNUMBER(OFFSET('Sanitation Data'!$E$12,0,10*ROW('Sanitation Data'!E190))),'Data Summary'!CT196="Yes"),OFFSET('Sanitation Data'!$E$12,0,10*ROW('Sanitation Data'!E190)),NA())</f>
        <v>#N/A</v>
      </c>
      <c r="AF196" s="526" t="e">
        <f ca="1">+IF(AND(ISNUMBER(OFFSET('Sanitation Data'!$F$4,0,10*ROW('Sanitation Data'!F190))),'Data Summary'!CU196="Yes"),100-OFFSET('Sanitation Data'!$F$4,0,10*ROW('Sanitation Data'!F190)),NA())</f>
        <v>#N/A</v>
      </c>
      <c r="AG196" s="526" t="e">
        <f ca="1">+IF(AND(ISNUMBER(OFFSET('Sanitation Data'!$F$6,0,10*ROW('Sanitation Data'!F190))),'Data Summary'!CV196="Yes"),OFFSET('Sanitation Data'!$F$6,0,10*ROW('Sanitation Data'!F190)),NA())</f>
        <v>#N/A</v>
      </c>
      <c r="AH196" s="526" t="e">
        <f ca="1">+IF(AND(ISNUMBER(OFFSET('Sanitation Data'!$F$10,0,10*ROW('Sanitation Data'!F190))),'Data Summary'!CW196="Yes"),OFFSET('Sanitation Data'!$F$10,0,10*ROW('Sanitation Data'!F190)),NA())</f>
        <v>#N/A</v>
      </c>
      <c r="AI196" s="526" t="e">
        <f ca="1">+IF(AND(ISNUMBER(OFFSET('Sanitation Data'!$F$11,0,10*ROW('Sanitation Data'!F190))),'Data Summary'!CX196="Yes"),OFFSET('Sanitation Data'!$F$11,0,10*ROW('Sanitation Data'!F190)),NA())</f>
        <v>#N/A</v>
      </c>
      <c r="AJ196" s="526" t="e">
        <f ca="1">+IF(AND(ISNUMBER(OFFSET('Sanitation Data'!$F$12,0,10*ROW('Sanitation Data'!F190))),'Data Summary'!CY196="Yes"),OFFSET('Sanitation Data'!$F$12,0,10*ROW('Sanitation Data'!F190)),NA())</f>
        <v>#N/A</v>
      </c>
      <c r="AK196" s="526" t="e">
        <f ca="1">+IF(AND(ISNUMBER(OFFSET('Sanitation Data'!$G$4,0,10*ROW('Sanitation Data'!G190))),'Data Summary'!CZ196="Yes"),100-OFFSET('Sanitation Data'!$G$4,0,10*ROW('Sanitation Data'!G190)),NA())</f>
        <v>#N/A</v>
      </c>
      <c r="AL196" s="526" t="e">
        <f ca="1">+IF(AND(ISNUMBER(OFFSET('Sanitation Data'!$G$6,0,10*ROW('Sanitation Data'!G190))),'Data Summary'!DA196="Yes"),OFFSET('Sanitation Data'!$G$6,0,10*ROW('Sanitation Data'!G190)),NA())</f>
        <v>#N/A</v>
      </c>
      <c r="AM196" s="526" t="e">
        <f ca="1">+IF(AND(ISNUMBER(OFFSET('Sanitation Data'!$G$10,0,10*ROW('Sanitation Data'!G190))),'Data Summary'!DB196="Yes"),OFFSET('Sanitation Data'!$G$10,0,10*ROW('Sanitation Data'!G190)),NA())</f>
        <v>#N/A</v>
      </c>
      <c r="AN196" s="526" t="e">
        <f ca="1">+IF(AND(ISNUMBER(OFFSET('Sanitation Data'!$G$11,0,10*ROW('Sanitation Data'!G190))),'Data Summary'!DC196="Yes"),OFFSET('Sanitation Data'!$G$11,0,10*ROW('Sanitation Data'!G190)),NA())</f>
        <v>#N/A</v>
      </c>
      <c r="AO196" s="526" t="e">
        <f ca="1">+IF(AND(ISNUMBER(OFFSET('Sanitation Data'!$G$12,0,10*ROW('Sanitation Data'!G190))),'Data Summary'!DD196="Yes"),OFFSET('Sanitation Data'!$G$12,0,10*ROW('Sanitation Data'!G190)),NA())</f>
        <v>#N/A</v>
      </c>
      <c r="AP196" s="526" t="e">
        <f ca="1">+IF(AND(ISNUMBER(OFFSET('Sanitation Data'!$H$4,0,10*ROW('Sanitation Data'!H190))),'Data Summary'!DE196="Yes"),100-OFFSET('Sanitation Data'!$H$4,0,10*ROW('Sanitation Data'!H190)),NA())</f>
        <v>#N/A</v>
      </c>
      <c r="AQ196" s="526" t="e">
        <f ca="1">+IF(AND(ISNUMBER(OFFSET('Sanitation Data'!$H$6,0,10*ROW('Sanitation Data'!H190))),'Data Summary'!DF196="Yes"),OFFSET('Sanitation Data'!$H$6,0,10*ROW('Sanitation Data'!H190)),NA())</f>
        <v>#N/A</v>
      </c>
      <c r="AR196" s="526" t="e">
        <f ca="1">+IF(AND(ISNUMBER(OFFSET('Sanitation Data'!$H$10,0,10*ROW('Sanitation Data'!H190))),'Data Summary'!DG196="Yes"),OFFSET('Sanitation Data'!$H$10,0,10*ROW('Sanitation Data'!H190)),NA())</f>
        <v>#N/A</v>
      </c>
      <c r="AS196" s="526" t="e">
        <f ca="1">+IF(AND(ISNUMBER(OFFSET('Sanitation Data'!$H$11,0,10*ROW('Sanitation Data'!H190))),'Data Summary'!DH196="Yes"),OFFSET('Sanitation Data'!$H$11,0,10*ROW('Sanitation Data'!H190)),NA())</f>
        <v>#N/A</v>
      </c>
      <c r="AT196" s="526" t="e">
        <f ca="1">+IF(AND(ISNUMBER(OFFSET('Sanitation Data'!$H$12,0,10*ROW('Sanitation Data'!H190))),'Data Summary'!DI196="Yes"),OFFSET('Sanitation Data'!$H$12,0,10*ROW('Sanitation Data'!H190)),NA())</f>
        <v>#N/A</v>
      </c>
      <c r="AU196" s="526" t="e">
        <f ca="1">+IF(AND(ISNUMBER(OFFSET('Sanitation Data'!$I$4,0,10*ROW('Sanitation Data'!I190))),'Data Summary'!DJ196="Yes"),100-OFFSET('Sanitation Data'!$I$4,0,10*ROW('Sanitation Data'!I190)),NA())</f>
        <v>#N/A</v>
      </c>
      <c r="AV196" s="526" t="e">
        <f ca="1">+IF(AND(ISNUMBER(OFFSET('Sanitation Data'!$I$6,0,10*ROW('Sanitation Data'!I190))),'Data Summary'!DK196="Yes"),OFFSET('Sanitation Data'!$I$6,0,10*ROW('Sanitation Data'!I190)),NA())</f>
        <v>#N/A</v>
      </c>
      <c r="AW196" s="526" t="e">
        <f ca="1">+IF(AND(ISNUMBER(OFFSET('Sanitation Data'!$I$10,0,10*ROW('Sanitation Data'!I190))),'Data Summary'!DL196="Yes"),OFFSET('Sanitation Data'!$I$10,0,10*ROW('Sanitation Data'!I190)),NA())</f>
        <v>#N/A</v>
      </c>
      <c r="AX196" s="526" t="e">
        <f ca="1">+IF(AND(ISNUMBER(OFFSET('Sanitation Data'!$I$11,0,10*ROW('Sanitation Data'!I190))),'Data Summary'!DM196="Yes"),OFFSET('Sanitation Data'!$I$11,0,10*ROW('Sanitation Data'!I190)),NA())</f>
        <v>#N/A</v>
      </c>
      <c r="AY196" s="526" t="e">
        <f ca="1">+IF(AND(ISNUMBER(OFFSET('Sanitation Data'!$I$12,0,10*ROW('Sanitation Data'!I190))),'Data Summary'!DN196="Yes"),OFFSET('Sanitation Data'!$I$12,0,10*ROW('Sanitation Data'!I190)),NA())</f>
        <v>#N/A</v>
      </c>
      <c r="AZ196" s="527" t="e">
        <f ca="1">+IF(AND(ISNUMBER(OFFSET('Hygiene Data'!$D$5,0,10*ROW('Hygiene Data'!D190))),'Data Summary'!DO196="Yes"),OFFSET('Hygiene Data'!$D$5,0,10*ROW('Hygiene Data'!D190)),NA())</f>
        <v>#N/A</v>
      </c>
      <c r="BA196" s="527" t="e">
        <f ca="1">+IF(AND(ISNUMBER(OFFSET('Hygiene Data'!$D$7,0,10*ROW('Hygiene Data'!D190))),'Data Summary'!DP196="Yes"),OFFSET('Hygiene Data'!$D$7,0,10*ROW('Hygiene Data'!D190)),NA())</f>
        <v>#N/A</v>
      </c>
      <c r="BB196" s="527" t="e">
        <f ca="1">+IF(AND(ISNUMBER(OFFSET('Hygiene Data'!$D$9,0,10*ROW('Hygiene Data'!D190))),'Data Summary'!DQ196="Yes"),OFFSET('Hygiene Data'!$D$9,0,10*ROW('Hygiene Data'!D190)),NA())</f>
        <v>#N/A</v>
      </c>
      <c r="BC196" s="527" t="e">
        <f ca="1">+IF(AND(ISNUMBER(OFFSET('Hygiene Data'!$E$5,0,10*ROW('Hygiene Data'!E190))),'Data Summary'!DR196="Yes"),OFFSET('Hygiene Data'!$E$5,0,10*ROW('Hygiene Data'!E190)),NA())</f>
        <v>#N/A</v>
      </c>
      <c r="BD196" s="527" t="e">
        <f ca="1">+IF(AND(ISNUMBER(OFFSET('Hygiene Data'!$E$7,0,10*ROW('Hygiene Data'!E190))),'Data Summary'!DS196="Yes"),OFFSET('Hygiene Data'!$E$7,0,10*ROW('Hygiene Data'!E190)),NA())</f>
        <v>#N/A</v>
      </c>
      <c r="BE196" s="527" t="e">
        <f ca="1">+IF(AND(ISNUMBER(OFFSET('Hygiene Data'!$E$9,0,10*ROW('Hygiene Data'!E190))),'Data Summary'!DT196="Yes"),OFFSET('Hygiene Data'!$E$9,0,10*ROW('Hygiene Data'!E190)),NA())</f>
        <v>#N/A</v>
      </c>
      <c r="BF196" s="527" t="e">
        <f ca="1">+IF(AND(ISNUMBER(OFFSET('Hygiene Data'!$F$5,0,10*ROW('Hygiene Data'!F190))),'Data Summary'!DU196="Yes"),OFFSET('Hygiene Data'!$F$5,0,10*ROW('Hygiene Data'!F190)),NA())</f>
        <v>#N/A</v>
      </c>
      <c r="BG196" s="527" t="e">
        <f ca="1">+IF(AND(ISNUMBER(OFFSET('Hygiene Data'!$F$7,0,10*ROW('Hygiene Data'!F190))),'Data Summary'!DV196="Yes"),OFFSET('Hygiene Data'!$F$7,0,10*ROW('Hygiene Data'!F190)),NA())</f>
        <v>#N/A</v>
      </c>
      <c r="BH196" s="527" t="e">
        <f ca="1">+IF(AND(ISNUMBER(OFFSET('Hygiene Data'!$F$9,0,10*ROW('Hygiene Data'!F190))),'Data Summary'!DW196="Yes"),OFFSET('Hygiene Data'!$F$9,0,10*ROW('Hygiene Data'!F190)),NA())</f>
        <v>#N/A</v>
      </c>
      <c r="BI196" s="527" t="e">
        <f ca="1">+IF(AND(ISNUMBER(OFFSET('Hygiene Data'!$G$5,0,10*ROW('Hygiene Data'!G190))),'Data Summary'!DX196="Yes"),OFFSET('Hygiene Data'!$G$5,0,10*ROW('Hygiene Data'!G190)),NA())</f>
        <v>#N/A</v>
      </c>
      <c r="BJ196" s="527" t="e">
        <f ca="1">+IF(AND(ISNUMBER(OFFSET('Hygiene Data'!$G$7,0,10*ROW('Hygiene Data'!G190))),'Data Summary'!DY196="Yes"),OFFSET('Hygiene Data'!$G$7,0,10*ROW('Hygiene Data'!G190)),NA())</f>
        <v>#N/A</v>
      </c>
      <c r="BK196" s="527" t="e">
        <f ca="1">+IF(AND(ISNUMBER(OFFSET('Hygiene Data'!$G$9,0,10*ROW('Hygiene Data'!G190))),'Data Summary'!DZ196="Yes"),OFFSET('Hygiene Data'!$G$9,0,10*ROW('Hygiene Data'!G190)),NA())</f>
        <v>#N/A</v>
      </c>
      <c r="BL196" s="527" t="e">
        <f ca="1">+IF(AND(ISNUMBER(OFFSET('Hygiene Data'!$H$5,0,10*ROW('Hygiene Data'!H190))),'Data Summary'!EA196="Yes"),OFFSET('Hygiene Data'!$H$5,0,10*ROW('Hygiene Data'!H190)),NA())</f>
        <v>#N/A</v>
      </c>
      <c r="BM196" s="527" t="e">
        <f ca="1">+IF(AND(ISNUMBER(OFFSET('Hygiene Data'!$H$7,0,10*ROW('Hygiene Data'!H190))),'Data Summary'!EB196="Yes"),OFFSET('Hygiene Data'!$H$7,0,10*ROW('Hygiene Data'!H190)),NA())</f>
        <v>#N/A</v>
      </c>
      <c r="BN196" s="527" t="e">
        <f ca="1">+IF(AND(ISNUMBER(OFFSET('Hygiene Data'!$H$9,0,10*ROW('Hygiene Data'!H190))),'Data Summary'!EC196="Yes"),OFFSET('Hygiene Data'!$H$9,0,10*ROW('Hygiene Data'!H190)),NA())</f>
        <v>#N/A</v>
      </c>
      <c r="BO196" s="527" t="e">
        <f ca="1">+IF(AND(ISNUMBER(OFFSET('Hygiene Data'!$I$5,0,10*ROW('Hygiene Data'!I190))),'Data Summary'!ED196="Yes"),OFFSET('Hygiene Data'!$I$5,0,10*ROW('Hygiene Data'!I190)),NA())</f>
        <v>#N/A</v>
      </c>
      <c r="BP196" s="527" t="e">
        <f ca="1">+IF(AND(ISNUMBER(OFFSET('Hygiene Data'!$I$7,0,10*ROW('Hygiene Data'!I190))),'Data Summary'!EE196="Yes"),OFFSET('Hygiene Data'!$I$7,0,10*ROW('Hygiene Data'!I190)),NA())</f>
        <v>#N/A</v>
      </c>
      <c r="BQ196" s="527" t="e">
        <f ca="1">+IF(AND(ISNUMBER(OFFSET('Hygiene Data'!$I$9,0,10*ROW('Hygiene Data'!I190))),'Data Summary'!EF196="Yes"),OFFSET('Hygiene Data'!$I$9,0,10*ROW('Hygiene Data'!I190)),NA())</f>
        <v>#N/A</v>
      </c>
    </row>
    <row r="197" spans="1:69" x14ac:dyDescent="0.25">
      <c r="A197" s="523" t="e">
        <f ca="1">+RIGHT('Data Summary'!A197,LEN('Data Summary'!A197)-9)</f>
        <v>#VALUE!</v>
      </c>
      <c r="B197" s="497" t="str">
        <f ca="1">+IF(ISTEXT('Data Summary'!B197),'Data Summary'!B197,"")</f>
        <v/>
      </c>
      <c r="C197" s="524" t="e">
        <f ca="1">+VALUE('Data Summary'!C197)</f>
        <v>#VALUE!</v>
      </c>
      <c r="D197" s="525" t="e">
        <f ca="1">+IF(AND(ISNUMBER(OFFSET('Water Data'!$D$4,0,10*ROW('Water Data'!D191))),'Data Summary'!BS197="Yes"),100-OFFSET('Water Data'!$D$4,0,10*ROW('Water Data'!D191)),NA())</f>
        <v>#N/A</v>
      </c>
      <c r="E197" s="525" t="e">
        <f ca="1">+IF(AND(ISNUMBER(OFFSET('Water Data'!$D$6,0,10*ROW('Water Data'!D191))),'Data Summary'!BT197="Yes"),OFFSET('Water Data'!$D$6,0,10*ROW('Water Data'!D191)),NA())</f>
        <v>#N/A</v>
      </c>
      <c r="F197" s="525" t="e">
        <f ca="1">+IF(AND(ISNUMBER(OFFSET('Water Data'!$D$9,0,10*ROW('Water Data'!D191))),'Data Summary'!BU197="Yes"),OFFSET('Water Data'!$D$9,0,10*ROW('Water Data'!D191)),NA())</f>
        <v>#N/A</v>
      </c>
      <c r="G197" s="525" t="e">
        <f ca="1">+IF(AND(ISNUMBER(OFFSET('Water Data'!$E$4,0,10*ROW('Water Data'!E191))),'Data Summary'!BV197="Yes"),100-OFFSET('Water Data'!$E$4,0,10*ROW('Water Data'!E191)),NA())</f>
        <v>#N/A</v>
      </c>
      <c r="H197" s="525" t="e">
        <f ca="1">+IF(AND(ISNUMBER(OFFSET('Water Data'!$E$6,0,10*ROW('Water Data'!E191))),'Data Summary'!BW197="Yes"),OFFSET('Water Data'!$E$6,0,10*ROW('Water Data'!E191)),NA())</f>
        <v>#N/A</v>
      </c>
      <c r="I197" s="525" t="e">
        <f ca="1">+IF(AND(ISNUMBER(OFFSET('Water Data'!$E$9,0,10*ROW('Water Data'!E191))),'Data Summary'!BX197="Yes"),OFFSET('Water Data'!$E$9,0,10*ROW('Water Data'!E191)),NA())</f>
        <v>#N/A</v>
      </c>
      <c r="J197" s="525" t="e">
        <f ca="1">+IF(AND(ISNUMBER(OFFSET('Water Data'!$F$4,0,10*ROW('Water Data'!F191))),'Data Summary'!BY197="Yes"),100-OFFSET('Water Data'!$F$4,0,10*ROW('Water Data'!F191)),NA())</f>
        <v>#N/A</v>
      </c>
      <c r="K197" s="525" t="e">
        <f ca="1">+IF(AND(ISNUMBER(OFFSET('Water Data'!$F$6,0,10*ROW('Water Data'!F191))),'Data Summary'!BZ197="Yes"),OFFSET('Water Data'!$F$6,0,10*ROW('Water Data'!F191)),NA())</f>
        <v>#N/A</v>
      </c>
      <c r="L197" s="525" t="e">
        <f ca="1">+IF(AND(ISNUMBER(OFFSET('Water Data'!$F$9,0,10*ROW('Water Data'!F191))),'Data Summary'!CA197="Yes"),OFFSET('Water Data'!$F$9,0,10*ROW('Water Data'!F191)),NA())</f>
        <v>#N/A</v>
      </c>
      <c r="M197" s="525" t="e">
        <f ca="1">+IF(AND(ISNUMBER(OFFSET('Water Data'!$G$4,0,10*ROW('Water Data'!G191))),'Data Summary'!CB197="Yes"),100-OFFSET('Water Data'!$G$4,0,10*ROW('Water Data'!G191)),NA())</f>
        <v>#N/A</v>
      </c>
      <c r="N197" s="525" t="e">
        <f ca="1">+IF(AND(ISNUMBER(OFFSET('Water Data'!$G$6,0,10*ROW('Water Data'!G191))),'Data Summary'!CC197="Yes"),OFFSET('Water Data'!$G$6,0,10*ROW('Water Data'!G191)),NA())</f>
        <v>#N/A</v>
      </c>
      <c r="O197" s="525" t="e">
        <f ca="1">+IF(AND(ISNUMBER(OFFSET('Water Data'!$G$9,0,10*ROW('Water Data'!G191))),'Data Summary'!CD197="Yes"),OFFSET('Water Data'!$G$9,0,10*ROW('Water Data'!G191)),NA())</f>
        <v>#N/A</v>
      </c>
      <c r="P197" s="525" t="e">
        <f ca="1">+IF(AND(ISNUMBER(OFFSET('Water Data'!$H$4,0,10*ROW('Water Data'!H191))),'Data Summary'!CE197="Yes"),100-OFFSET('Water Data'!$H$4,0,10*ROW('Water Data'!H191)),NA())</f>
        <v>#N/A</v>
      </c>
      <c r="Q197" s="525" t="e">
        <f ca="1">+IF(AND(ISNUMBER(OFFSET('Water Data'!$H$6,0,10*ROW('Water Data'!H191))),'Data Summary'!CF197="Yes"),OFFSET('Water Data'!$H$6,0,10*ROW('Water Data'!H191)),NA())</f>
        <v>#N/A</v>
      </c>
      <c r="R197" s="525" t="e">
        <f ca="1">+IF(AND(ISNUMBER(OFFSET('Water Data'!$H$9,0,10*ROW('Water Data'!H191))),'Data Summary'!CG197="Yes"),OFFSET('Water Data'!$H$9,0,10*ROW('Water Data'!H191)),NA())</f>
        <v>#N/A</v>
      </c>
      <c r="S197" s="525" t="e">
        <f ca="1">+IF(AND(ISNUMBER(OFFSET('Water Data'!$I$4,0,10*ROW('Water Data'!I191))),'Data Summary'!CH197="Yes"),100-OFFSET('Water Data'!$I$4,0,10*ROW('Water Data'!I191)),NA())</f>
        <v>#N/A</v>
      </c>
      <c r="T197" s="525" t="e">
        <f ca="1">+IF(AND(ISNUMBER(OFFSET('Water Data'!$I$6,0,10*ROW('Water Data'!I191))),'Data Summary'!CI197="Yes"),OFFSET('Water Data'!$I$6,0,10*ROW('Water Data'!I191)),NA())</f>
        <v>#N/A</v>
      </c>
      <c r="U197" s="525" t="e">
        <f ca="1">+IF(AND(ISNUMBER(OFFSET('Water Data'!$I$9,0,10*ROW('Water Data'!I191))),'Data Summary'!CJ197="Yes"),OFFSET('Water Data'!$I$9,0,10*ROW('Water Data'!I191)),NA())</f>
        <v>#N/A</v>
      </c>
      <c r="V197" s="526" t="e">
        <f ca="1">+IF(AND(ISNUMBER(OFFSET('Sanitation Data'!$D$4,0,10*ROW('Sanitation Data'!D191))),'Data Summary'!CK197="Yes"),100-OFFSET('Sanitation Data'!$D$4,0,10*ROW('Sanitation Data'!D191)),NA())</f>
        <v>#N/A</v>
      </c>
      <c r="W197" s="526" t="e">
        <f ca="1">+IF(AND(ISNUMBER(OFFSET('Sanitation Data'!$D$6,0,10*ROW('Sanitation Data'!D191))),'Data Summary'!CL197="Yes"),OFFSET('Sanitation Data'!$D$6,0,10*ROW('Sanitation Data'!D191)),NA())</f>
        <v>#N/A</v>
      </c>
      <c r="X197" s="526" t="e">
        <f ca="1">+IF(AND(ISNUMBER(OFFSET('Sanitation Data'!$D$10,0,10*ROW('Sanitation Data'!D191))),'Data Summary'!CM197="Yes"),OFFSET('Sanitation Data'!$D$10,0,10*ROW('Sanitation Data'!D191)),NA())</f>
        <v>#N/A</v>
      </c>
      <c r="Y197" s="526" t="e">
        <f ca="1">+IF(AND(ISNUMBER(OFFSET('Sanitation Data'!$D$11,0,10*ROW('Sanitation Data'!D191))),'Data Summary'!CN197="Yes"),OFFSET('Sanitation Data'!$D$11,0,10*ROW('Sanitation Data'!D191)),NA())</f>
        <v>#N/A</v>
      </c>
      <c r="Z197" s="526" t="e">
        <f ca="1">+IF(AND(ISNUMBER(OFFSET('Sanitation Data'!$D$12,0,10*ROW('Sanitation Data'!D191))),'Data Summary'!CO197="Yes"),OFFSET('Sanitation Data'!$D$12,0,10*ROW('Sanitation Data'!D191)),NA())</f>
        <v>#N/A</v>
      </c>
      <c r="AA197" s="526" t="e">
        <f ca="1">+IF(AND(ISNUMBER(OFFSET('Sanitation Data'!$E$4,0,10*ROW('Sanitation Data'!E191))),'Data Summary'!CP197="Yes"),100-OFFSET('Sanitation Data'!$E$4,0,10*ROW('Sanitation Data'!E191)),NA())</f>
        <v>#N/A</v>
      </c>
      <c r="AB197" s="526" t="e">
        <f ca="1">+IF(AND(ISNUMBER(OFFSET('Sanitation Data'!$E$6,0,10*ROW('Sanitation Data'!E191))),'Data Summary'!CQ197="Yes"),OFFSET('Sanitation Data'!$E$6,0,10*ROW('Sanitation Data'!E191)),NA())</f>
        <v>#N/A</v>
      </c>
      <c r="AC197" s="526" t="e">
        <f ca="1">+IF(AND(ISNUMBER(OFFSET('Sanitation Data'!$E$10,0,10*ROW('Sanitation Data'!E191))),'Data Summary'!CR197="Yes"),OFFSET('Sanitation Data'!$E$10,0,10*ROW('Sanitation Data'!E191)),NA())</f>
        <v>#N/A</v>
      </c>
      <c r="AD197" s="526" t="e">
        <f ca="1">+IF(AND(ISNUMBER(OFFSET('Sanitation Data'!$E$11,0,10*ROW('Sanitation Data'!E191))),'Data Summary'!CS197="Yes"),OFFSET('Sanitation Data'!$E$11,0,10*ROW('Sanitation Data'!E191)),NA())</f>
        <v>#N/A</v>
      </c>
      <c r="AE197" s="526" t="e">
        <f ca="1">+IF(AND(ISNUMBER(OFFSET('Sanitation Data'!$E$12,0,10*ROW('Sanitation Data'!E191))),'Data Summary'!CT197="Yes"),OFFSET('Sanitation Data'!$E$12,0,10*ROW('Sanitation Data'!E191)),NA())</f>
        <v>#N/A</v>
      </c>
      <c r="AF197" s="526" t="e">
        <f ca="1">+IF(AND(ISNUMBER(OFFSET('Sanitation Data'!$F$4,0,10*ROW('Sanitation Data'!F191))),'Data Summary'!CU197="Yes"),100-OFFSET('Sanitation Data'!$F$4,0,10*ROW('Sanitation Data'!F191)),NA())</f>
        <v>#N/A</v>
      </c>
      <c r="AG197" s="526" t="e">
        <f ca="1">+IF(AND(ISNUMBER(OFFSET('Sanitation Data'!$F$6,0,10*ROW('Sanitation Data'!F191))),'Data Summary'!CV197="Yes"),OFFSET('Sanitation Data'!$F$6,0,10*ROW('Sanitation Data'!F191)),NA())</f>
        <v>#N/A</v>
      </c>
      <c r="AH197" s="526" t="e">
        <f ca="1">+IF(AND(ISNUMBER(OFFSET('Sanitation Data'!$F$10,0,10*ROW('Sanitation Data'!F191))),'Data Summary'!CW197="Yes"),OFFSET('Sanitation Data'!$F$10,0,10*ROW('Sanitation Data'!F191)),NA())</f>
        <v>#N/A</v>
      </c>
      <c r="AI197" s="526" t="e">
        <f ca="1">+IF(AND(ISNUMBER(OFFSET('Sanitation Data'!$F$11,0,10*ROW('Sanitation Data'!F191))),'Data Summary'!CX197="Yes"),OFFSET('Sanitation Data'!$F$11,0,10*ROW('Sanitation Data'!F191)),NA())</f>
        <v>#N/A</v>
      </c>
      <c r="AJ197" s="526" t="e">
        <f ca="1">+IF(AND(ISNUMBER(OFFSET('Sanitation Data'!$F$12,0,10*ROW('Sanitation Data'!F191))),'Data Summary'!CY197="Yes"),OFFSET('Sanitation Data'!$F$12,0,10*ROW('Sanitation Data'!F191)),NA())</f>
        <v>#N/A</v>
      </c>
      <c r="AK197" s="526" t="e">
        <f ca="1">+IF(AND(ISNUMBER(OFFSET('Sanitation Data'!$G$4,0,10*ROW('Sanitation Data'!G191))),'Data Summary'!CZ197="Yes"),100-OFFSET('Sanitation Data'!$G$4,0,10*ROW('Sanitation Data'!G191)),NA())</f>
        <v>#N/A</v>
      </c>
      <c r="AL197" s="526" t="e">
        <f ca="1">+IF(AND(ISNUMBER(OFFSET('Sanitation Data'!$G$6,0,10*ROW('Sanitation Data'!G191))),'Data Summary'!DA197="Yes"),OFFSET('Sanitation Data'!$G$6,0,10*ROW('Sanitation Data'!G191)),NA())</f>
        <v>#N/A</v>
      </c>
      <c r="AM197" s="526" t="e">
        <f ca="1">+IF(AND(ISNUMBER(OFFSET('Sanitation Data'!$G$10,0,10*ROW('Sanitation Data'!G191))),'Data Summary'!DB197="Yes"),OFFSET('Sanitation Data'!$G$10,0,10*ROW('Sanitation Data'!G191)),NA())</f>
        <v>#N/A</v>
      </c>
      <c r="AN197" s="526" t="e">
        <f ca="1">+IF(AND(ISNUMBER(OFFSET('Sanitation Data'!$G$11,0,10*ROW('Sanitation Data'!G191))),'Data Summary'!DC197="Yes"),OFFSET('Sanitation Data'!$G$11,0,10*ROW('Sanitation Data'!G191)),NA())</f>
        <v>#N/A</v>
      </c>
      <c r="AO197" s="526" t="e">
        <f ca="1">+IF(AND(ISNUMBER(OFFSET('Sanitation Data'!$G$12,0,10*ROW('Sanitation Data'!G191))),'Data Summary'!DD197="Yes"),OFFSET('Sanitation Data'!$G$12,0,10*ROW('Sanitation Data'!G191)),NA())</f>
        <v>#N/A</v>
      </c>
      <c r="AP197" s="526" t="e">
        <f ca="1">+IF(AND(ISNUMBER(OFFSET('Sanitation Data'!$H$4,0,10*ROW('Sanitation Data'!H191))),'Data Summary'!DE197="Yes"),100-OFFSET('Sanitation Data'!$H$4,0,10*ROW('Sanitation Data'!H191)),NA())</f>
        <v>#N/A</v>
      </c>
      <c r="AQ197" s="526" t="e">
        <f ca="1">+IF(AND(ISNUMBER(OFFSET('Sanitation Data'!$H$6,0,10*ROW('Sanitation Data'!H191))),'Data Summary'!DF197="Yes"),OFFSET('Sanitation Data'!$H$6,0,10*ROW('Sanitation Data'!H191)),NA())</f>
        <v>#N/A</v>
      </c>
      <c r="AR197" s="526" t="e">
        <f ca="1">+IF(AND(ISNUMBER(OFFSET('Sanitation Data'!$H$10,0,10*ROW('Sanitation Data'!H191))),'Data Summary'!DG197="Yes"),OFFSET('Sanitation Data'!$H$10,0,10*ROW('Sanitation Data'!H191)),NA())</f>
        <v>#N/A</v>
      </c>
      <c r="AS197" s="526" t="e">
        <f ca="1">+IF(AND(ISNUMBER(OFFSET('Sanitation Data'!$H$11,0,10*ROW('Sanitation Data'!H191))),'Data Summary'!DH197="Yes"),OFFSET('Sanitation Data'!$H$11,0,10*ROW('Sanitation Data'!H191)),NA())</f>
        <v>#N/A</v>
      </c>
      <c r="AT197" s="526" t="e">
        <f ca="1">+IF(AND(ISNUMBER(OFFSET('Sanitation Data'!$H$12,0,10*ROW('Sanitation Data'!H191))),'Data Summary'!DI197="Yes"),OFFSET('Sanitation Data'!$H$12,0,10*ROW('Sanitation Data'!H191)),NA())</f>
        <v>#N/A</v>
      </c>
      <c r="AU197" s="526" t="e">
        <f ca="1">+IF(AND(ISNUMBER(OFFSET('Sanitation Data'!$I$4,0,10*ROW('Sanitation Data'!I191))),'Data Summary'!DJ197="Yes"),100-OFFSET('Sanitation Data'!$I$4,0,10*ROW('Sanitation Data'!I191)),NA())</f>
        <v>#N/A</v>
      </c>
      <c r="AV197" s="526" t="e">
        <f ca="1">+IF(AND(ISNUMBER(OFFSET('Sanitation Data'!$I$6,0,10*ROW('Sanitation Data'!I191))),'Data Summary'!DK197="Yes"),OFFSET('Sanitation Data'!$I$6,0,10*ROW('Sanitation Data'!I191)),NA())</f>
        <v>#N/A</v>
      </c>
      <c r="AW197" s="526" t="e">
        <f ca="1">+IF(AND(ISNUMBER(OFFSET('Sanitation Data'!$I$10,0,10*ROW('Sanitation Data'!I191))),'Data Summary'!DL197="Yes"),OFFSET('Sanitation Data'!$I$10,0,10*ROW('Sanitation Data'!I191)),NA())</f>
        <v>#N/A</v>
      </c>
      <c r="AX197" s="526" t="e">
        <f ca="1">+IF(AND(ISNUMBER(OFFSET('Sanitation Data'!$I$11,0,10*ROW('Sanitation Data'!I191))),'Data Summary'!DM197="Yes"),OFFSET('Sanitation Data'!$I$11,0,10*ROW('Sanitation Data'!I191)),NA())</f>
        <v>#N/A</v>
      </c>
      <c r="AY197" s="526" t="e">
        <f ca="1">+IF(AND(ISNUMBER(OFFSET('Sanitation Data'!$I$12,0,10*ROW('Sanitation Data'!I191))),'Data Summary'!DN197="Yes"),OFFSET('Sanitation Data'!$I$12,0,10*ROW('Sanitation Data'!I191)),NA())</f>
        <v>#N/A</v>
      </c>
      <c r="AZ197" s="527" t="e">
        <f ca="1">+IF(AND(ISNUMBER(OFFSET('Hygiene Data'!$D$5,0,10*ROW('Hygiene Data'!D191))),'Data Summary'!DO197="Yes"),OFFSET('Hygiene Data'!$D$5,0,10*ROW('Hygiene Data'!D191)),NA())</f>
        <v>#N/A</v>
      </c>
      <c r="BA197" s="527" t="e">
        <f ca="1">+IF(AND(ISNUMBER(OFFSET('Hygiene Data'!$D$7,0,10*ROW('Hygiene Data'!D191))),'Data Summary'!DP197="Yes"),OFFSET('Hygiene Data'!$D$7,0,10*ROW('Hygiene Data'!D191)),NA())</f>
        <v>#N/A</v>
      </c>
      <c r="BB197" s="527" t="e">
        <f ca="1">+IF(AND(ISNUMBER(OFFSET('Hygiene Data'!$D$9,0,10*ROW('Hygiene Data'!D191))),'Data Summary'!DQ197="Yes"),OFFSET('Hygiene Data'!$D$9,0,10*ROW('Hygiene Data'!D191)),NA())</f>
        <v>#N/A</v>
      </c>
      <c r="BC197" s="527" t="e">
        <f ca="1">+IF(AND(ISNUMBER(OFFSET('Hygiene Data'!$E$5,0,10*ROW('Hygiene Data'!E191))),'Data Summary'!DR197="Yes"),OFFSET('Hygiene Data'!$E$5,0,10*ROW('Hygiene Data'!E191)),NA())</f>
        <v>#N/A</v>
      </c>
      <c r="BD197" s="527" t="e">
        <f ca="1">+IF(AND(ISNUMBER(OFFSET('Hygiene Data'!$E$7,0,10*ROW('Hygiene Data'!E191))),'Data Summary'!DS197="Yes"),OFFSET('Hygiene Data'!$E$7,0,10*ROW('Hygiene Data'!E191)),NA())</f>
        <v>#N/A</v>
      </c>
      <c r="BE197" s="527" t="e">
        <f ca="1">+IF(AND(ISNUMBER(OFFSET('Hygiene Data'!$E$9,0,10*ROW('Hygiene Data'!E191))),'Data Summary'!DT197="Yes"),OFFSET('Hygiene Data'!$E$9,0,10*ROW('Hygiene Data'!E191)),NA())</f>
        <v>#N/A</v>
      </c>
      <c r="BF197" s="527" t="e">
        <f ca="1">+IF(AND(ISNUMBER(OFFSET('Hygiene Data'!$F$5,0,10*ROW('Hygiene Data'!F191))),'Data Summary'!DU197="Yes"),OFFSET('Hygiene Data'!$F$5,0,10*ROW('Hygiene Data'!F191)),NA())</f>
        <v>#N/A</v>
      </c>
      <c r="BG197" s="527" t="e">
        <f ca="1">+IF(AND(ISNUMBER(OFFSET('Hygiene Data'!$F$7,0,10*ROW('Hygiene Data'!F191))),'Data Summary'!DV197="Yes"),OFFSET('Hygiene Data'!$F$7,0,10*ROW('Hygiene Data'!F191)),NA())</f>
        <v>#N/A</v>
      </c>
      <c r="BH197" s="527" t="e">
        <f ca="1">+IF(AND(ISNUMBER(OFFSET('Hygiene Data'!$F$9,0,10*ROW('Hygiene Data'!F191))),'Data Summary'!DW197="Yes"),OFFSET('Hygiene Data'!$F$9,0,10*ROW('Hygiene Data'!F191)),NA())</f>
        <v>#N/A</v>
      </c>
      <c r="BI197" s="527" t="e">
        <f ca="1">+IF(AND(ISNUMBER(OFFSET('Hygiene Data'!$G$5,0,10*ROW('Hygiene Data'!G191))),'Data Summary'!DX197="Yes"),OFFSET('Hygiene Data'!$G$5,0,10*ROW('Hygiene Data'!G191)),NA())</f>
        <v>#N/A</v>
      </c>
      <c r="BJ197" s="527" t="e">
        <f ca="1">+IF(AND(ISNUMBER(OFFSET('Hygiene Data'!$G$7,0,10*ROW('Hygiene Data'!G191))),'Data Summary'!DY197="Yes"),OFFSET('Hygiene Data'!$G$7,0,10*ROW('Hygiene Data'!G191)),NA())</f>
        <v>#N/A</v>
      </c>
      <c r="BK197" s="527" t="e">
        <f ca="1">+IF(AND(ISNUMBER(OFFSET('Hygiene Data'!$G$9,0,10*ROW('Hygiene Data'!G191))),'Data Summary'!DZ197="Yes"),OFFSET('Hygiene Data'!$G$9,0,10*ROW('Hygiene Data'!G191)),NA())</f>
        <v>#N/A</v>
      </c>
      <c r="BL197" s="527" t="e">
        <f ca="1">+IF(AND(ISNUMBER(OFFSET('Hygiene Data'!$H$5,0,10*ROW('Hygiene Data'!H191))),'Data Summary'!EA197="Yes"),OFFSET('Hygiene Data'!$H$5,0,10*ROW('Hygiene Data'!H191)),NA())</f>
        <v>#N/A</v>
      </c>
      <c r="BM197" s="527" t="e">
        <f ca="1">+IF(AND(ISNUMBER(OFFSET('Hygiene Data'!$H$7,0,10*ROW('Hygiene Data'!H191))),'Data Summary'!EB197="Yes"),OFFSET('Hygiene Data'!$H$7,0,10*ROW('Hygiene Data'!H191)),NA())</f>
        <v>#N/A</v>
      </c>
      <c r="BN197" s="527" t="e">
        <f ca="1">+IF(AND(ISNUMBER(OFFSET('Hygiene Data'!$H$9,0,10*ROW('Hygiene Data'!H191))),'Data Summary'!EC197="Yes"),OFFSET('Hygiene Data'!$H$9,0,10*ROW('Hygiene Data'!H191)),NA())</f>
        <v>#N/A</v>
      </c>
      <c r="BO197" s="527" t="e">
        <f ca="1">+IF(AND(ISNUMBER(OFFSET('Hygiene Data'!$I$5,0,10*ROW('Hygiene Data'!I191))),'Data Summary'!ED197="Yes"),OFFSET('Hygiene Data'!$I$5,0,10*ROW('Hygiene Data'!I191)),NA())</f>
        <v>#N/A</v>
      </c>
      <c r="BP197" s="527" t="e">
        <f ca="1">+IF(AND(ISNUMBER(OFFSET('Hygiene Data'!$I$7,0,10*ROW('Hygiene Data'!I191))),'Data Summary'!EE197="Yes"),OFFSET('Hygiene Data'!$I$7,0,10*ROW('Hygiene Data'!I191)),NA())</f>
        <v>#N/A</v>
      </c>
      <c r="BQ197" s="527" t="e">
        <f ca="1">+IF(AND(ISNUMBER(OFFSET('Hygiene Data'!$I$9,0,10*ROW('Hygiene Data'!I191))),'Data Summary'!EF197="Yes"),OFFSET('Hygiene Data'!$I$9,0,10*ROW('Hygiene Data'!I191)),NA())</f>
        <v>#N/A</v>
      </c>
    </row>
    <row r="198" spans="1:69" x14ac:dyDescent="0.25">
      <c r="A198" s="523" t="e">
        <f ca="1">+RIGHT('Data Summary'!A198,LEN('Data Summary'!A198)-9)</f>
        <v>#VALUE!</v>
      </c>
      <c r="B198" s="497" t="str">
        <f ca="1">+IF(ISTEXT('Data Summary'!B198),'Data Summary'!B198,"")</f>
        <v/>
      </c>
      <c r="C198" s="524" t="e">
        <f ca="1">+VALUE('Data Summary'!C198)</f>
        <v>#VALUE!</v>
      </c>
      <c r="D198" s="525" t="e">
        <f ca="1">+IF(AND(ISNUMBER(OFFSET('Water Data'!$D$4,0,10*ROW('Water Data'!D192))),'Data Summary'!BS198="Yes"),100-OFFSET('Water Data'!$D$4,0,10*ROW('Water Data'!D192)),NA())</f>
        <v>#N/A</v>
      </c>
      <c r="E198" s="525" t="e">
        <f ca="1">+IF(AND(ISNUMBER(OFFSET('Water Data'!$D$6,0,10*ROW('Water Data'!D192))),'Data Summary'!BT198="Yes"),OFFSET('Water Data'!$D$6,0,10*ROW('Water Data'!D192)),NA())</f>
        <v>#N/A</v>
      </c>
      <c r="F198" s="525" t="e">
        <f ca="1">+IF(AND(ISNUMBER(OFFSET('Water Data'!$D$9,0,10*ROW('Water Data'!D192))),'Data Summary'!BU198="Yes"),OFFSET('Water Data'!$D$9,0,10*ROW('Water Data'!D192)),NA())</f>
        <v>#N/A</v>
      </c>
      <c r="G198" s="525" t="e">
        <f ca="1">+IF(AND(ISNUMBER(OFFSET('Water Data'!$E$4,0,10*ROW('Water Data'!E192))),'Data Summary'!BV198="Yes"),100-OFFSET('Water Data'!$E$4,0,10*ROW('Water Data'!E192)),NA())</f>
        <v>#N/A</v>
      </c>
      <c r="H198" s="525" t="e">
        <f ca="1">+IF(AND(ISNUMBER(OFFSET('Water Data'!$E$6,0,10*ROW('Water Data'!E192))),'Data Summary'!BW198="Yes"),OFFSET('Water Data'!$E$6,0,10*ROW('Water Data'!E192)),NA())</f>
        <v>#N/A</v>
      </c>
      <c r="I198" s="525" t="e">
        <f ca="1">+IF(AND(ISNUMBER(OFFSET('Water Data'!$E$9,0,10*ROW('Water Data'!E192))),'Data Summary'!BX198="Yes"),OFFSET('Water Data'!$E$9,0,10*ROW('Water Data'!E192)),NA())</f>
        <v>#N/A</v>
      </c>
      <c r="J198" s="525" t="e">
        <f ca="1">+IF(AND(ISNUMBER(OFFSET('Water Data'!$F$4,0,10*ROW('Water Data'!F192))),'Data Summary'!BY198="Yes"),100-OFFSET('Water Data'!$F$4,0,10*ROW('Water Data'!F192)),NA())</f>
        <v>#N/A</v>
      </c>
      <c r="K198" s="525" t="e">
        <f ca="1">+IF(AND(ISNUMBER(OFFSET('Water Data'!$F$6,0,10*ROW('Water Data'!F192))),'Data Summary'!BZ198="Yes"),OFFSET('Water Data'!$F$6,0,10*ROW('Water Data'!F192)),NA())</f>
        <v>#N/A</v>
      </c>
      <c r="L198" s="525" t="e">
        <f ca="1">+IF(AND(ISNUMBER(OFFSET('Water Data'!$F$9,0,10*ROW('Water Data'!F192))),'Data Summary'!CA198="Yes"),OFFSET('Water Data'!$F$9,0,10*ROW('Water Data'!F192)),NA())</f>
        <v>#N/A</v>
      </c>
      <c r="M198" s="525" t="e">
        <f ca="1">+IF(AND(ISNUMBER(OFFSET('Water Data'!$G$4,0,10*ROW('Water Data'!G192))),'Data Summary'!CB198="Yes"),100-OFFSET('Water Data'!$G$4,0,10*ROW('Water Data'!G192)),NA())</f>
        <v>#N/A</v>
      </c>
      <c r="N198" s="525" t="e">
        <f ca="1">+IF(AND(ISNUMBER(OFFSET('Water Data'!$G$6,0,10*ROW('Water Data'!G192))),'Data Summary'!CC198="Yes"),OFFSET('Water Data'!$G$6,0,10*ROW('Water Data'!G192)),NA())</f>
        <v>#N/A</v>
      </c>
      <c r="O198" s="525" t="e">
        <f ca="1">+IF(AND(ISNUMBER(OFFSET('Water Data'!$G$9,0,10*ROW('Water Data'!G192))),'Data Summary'!CD198="Yes"),OFFSET('Water Data'!$G$9,0,10*ROW('Water Data'!G192)),NA())</f>
        <v>#N/A</v>
      </c>
      <c r="P198" s="525" t="e">
        <f ca="1">+IF(AND(ISNUMBER(OFFSET('Water Data'!$H$4,0,10*ROW('Water Data'!H192))),'Data Summary'!CE198="Yes"),100-OFFSET('Water Data'!$H$4,0,10*ROW('Water Data'!H192)),NA())</f>
        <v>#N/A</v>
      </c>
      <c r="Q198" s="525" t="e">
        <f ca="1">+IF(AND(ISNUMBER(OFFSET('Water Data'!$H$6,0,10*ROW('Water Data'!H192))),'Data Summary'!CF198="Yes"),OFFSET('Water Data'!$H$6,0,10*ROW('Water Data'!H192)),NA())</f>
        <v>#N/A</v>
      </c>
      <c r="R198" s="525" t="e">
        <f ca="1">+IF(AND(ISNUMBER(OFFSET('Water Data'!$H$9,0,10*ROW('Water Data'!H192))),'Data Summary'!CG198="Yes"),OFFSET('Water Data'!$H$9,0,10*ROW('Water Data'!H192)),NA())</f>
        <v>#N/A</v>
      </c>
      <c r="S198" s="525" t="e">
        <f ca="1">+IF(AND(ISNUMBER(OFFSET('Water Data'!$I$4,0,10*ROW('Water Data'!I192))),'Data Summary'!CH198="Yes"),100-OFFSET('Water Data'!$I$4,0,10*ROW('Water Data'!I192)),NA())</f>
        <v>#N/A</v>
      </c>
      <c r="T198" s="525" t="e">
        <f ca="1">+IF(AND(ISNUMBER(OFFSET('Water Data'!$I$6,0,10*ROW('Water Data'!I192))),'Data Summary'!CI198="Yes"),OFFSET('Water Data'!$I$6,0,10*ROW('Water Data'!I192)),NA())</f>
        <v>#N/A</v>
      </c>
      <c r="U198" s="525" t="e">
        <f ca="1">+IF(AND(ISNUMBER(OFFSET('Water Data'!$I$9,0,10*ROW('Water Data'!I192))),'Data Summary'!CJ198="Yes"),OFFSET('Water Data'!$I$9,0,10*ROW('Water Data'!I192)),NA())</f>
        <v>#N/A</v>
      </c>
      <c r="V198" s="526" t="e">
        <f ca="1">+IF(AND(ISNUMBER(OFFSET('Sanitation Data'!$D$4,0,10*ROW('Sanitation Data'!D192))),'Data Summary'!CK198="Yes"),100-OFFSET('Sanitation Data'!$D$4,0,10*ROW('Sanitation Data'!D192)),NA())</f>
        <v>#N/A</v>
      </c>
      <c r="W198" s="526" t="e">
        <f ca="1">+IF(AND(ISNUMBER(OFFSET('Sanitation Data'!$D$6,0,10*ROW('Sanitation Data'!D192))),'Data Summary'!CL198="Yes"),OFFSET('Sanitation Data'!$D$6,0,10*ROW('Sanitation Data'!D192)),NA())</f>
        <v>#N/A</v>
      </c>
      <c r="X198" s="526" t="e">
        <f ca="1">+IF(AND(ISNUMBER(OFFSET('Sanitation Data'!$D$10,0,10*ROW('Sanitation Data'!D192))),'Data Summary'!CM198="Yes"),OFFSET('Sanitation Data'!$D$10,0,10*ROW('Sanitation Data'!D192)),NA())</f>
        <v>#N/A</v>
      </c>
      <c r="Y198" s="526" t="e">
        <f ca="1">+IF(AND(ISNUMBER(OFFSET('Sanitation Data'!$D$11,0,10*ROW('Sanitation Data'!D192))),'Data Summary'!CN198="Yes"),OFFSET('Sanitation Data'!$D$11,0,10*ROW('Sanitation Data'!D192)),NA())</f>
        <v>#N/A</v>
      </c>
      <c r="Z198" s="526" t="e">
        <f ca="1">+IF(AND(ISNUMBER(OFFSET('Sanitation Data'!$D$12,0,10*ROW('Sanitation Data'!D192))),'Data Summary'!CO198="Yes"),OFFSET('Sanitation Data'!$D$12,0,10*ROW('Sanitation Data'!D192)),NA())</f>
        <v>#N/A</v>
      </c>
      <c r="AA198" s="526" t="e">
        <f ca="1">+IF(AND(ISNUMBER(OFFSET('Sanitation Data'!$E$4,0,10*ROW('Sanitation Data'!E192))),'Data Summary'!CP198="Yes"),100-OFFSET('Sanitation Data'!$E$4,0,10*ROW('Sanitation Data'!E192)),NA())</f>
        <v>#N/A</v>
      </c>
      <c r="AB198" s="526" t="e">
        <f ca="1">+IF(AND(ISNUMBER(OFFSET('Sanitation Data'!$E$6,0,10*ROW('Sanitation Data'!E192))),'Data Summary'!CQ198="Yes"),OFFSET('Sanitation Data'!$E$6,0,10*ROW('Sanitation Data'!E192)),NA())</f>
        <v>#N/A</v>
      </c>
      <c r="AC198" s="526" t="e">
        <f ca="1">+IF(AND(ISNUMBER(OFFSET('Sanitation Data'!$E$10,0,10*ROW('Sanitation Data'!E192))),'Data Summary'!CR198="Yes"),OFFSET('Sanitation Data'!$E$10,0,10*ROW('Sanitation Data'!E192)),NA())</f>
        <v>#N/A</v>
      </c>
      <c r="AD198" s="526" t="e">
        <f ca="1">+IF(AND(ISNUMBER(OFFSET('Sanitation Data'!$E$11,0,10*ROW('Sanitation Data'!E192))),'Data Summary'!CS198="Yes"),OFFSET('Sanitation Data'!$E$11,0,10*ROW('Sanitation Data'!E192)),NA())</f>
        <v>#N/A</v>
      </c>
      <c r="AE198" s="526" t="e">
        <f ca="1">+IF(AND(ISNUMBER(OFFSET('Sanitation Data'!$E$12,0,10*ROW('Sanitation Data'!E192))),'Data Summary'!CT198="Yes"),OFFSET('Sanitation Data'!$E$12,0,10*ROW('Sanitation Data'!E192)),NA())</f>
        <v>#N/A</v>
      </c>
      <c r="AF198" s="526" t="e">
        <f ca="1">+IF(AND(ISNUMBER(OFFSET('Sanitation Data'!$F$4,0,10*ROW('Sanitation Data'!F192))),'Data Summary'!CU198="Yes"),100-OFFSET('Sanitation Data'!$F$4,0,10*ROW('Sanitation Data'!F192)),NA())</f>
        <v>#N/A</v>
      </c>
      <c r="AG198" s="526" t="e">
        <f ca="1">+IF(AND(ISNUMBER(OFFSET('Sanitation Data'!$F$6,0,10*ROW('Sanitation Data'!F192))),'Data Summary'!CV198="Yes"),OFFSET('Sanitation Data'!$F$6,0,10*ROW('Sanitation Data'!F192)),NA())</f>
        <v>#N/A</v>
      </c>
      <c r="AH198" s="526" t="e">
        <f ca="1">+IF(AND(ISNUMBER(OFFSET('Sanitation Data'!$F$10,0,10*ROW('Sanitation Data'!F192))),'Data Summary'!CW198="Yes"),OFFSET('Sanitation Data'!$F$10,0,10*ROW('Sanitation Data'!F192)),NA())</f>
        <v>#N/A</v>
      </c>
      <c r="AI198" s="526" t="e">
        <f ca="1">+IF(AND(ISNUMBER(OFFSET('Sanitation Data'!$F$11,0,10*ROW('Sanitation Data'!F192))),'Data Summary'!CX198="Yes"),OFFSET('Sanitation Data'!$F$11,0,10*ROW('Sanitation Data'!F192)),NA())</f>
        <v>#N/A</v>
      </c>
      <c r="AJ198" s="526" t="e">
        <f ca="1">+IF(AND(ISNUMBER(OFFSET('Sanitation Data'!$F$12,0,10*ROW('Sanitation Data'!F192))),'Data Summary'!CY198="Yes"),OFFSET('Sanitation Data'!$F$12,0,10*ROW('Sanitation Data'!F192)),NA())</f>
        <v>#N/A</v>
      </c>
      <c r="AK198" s="526" t="e">
        <f ca="1">+IF(AND(ISNUMBER(OFFSET('Sanitation Data'!$G$4,0,10*ROW('Sanitation Data'!G192))),'Data Summary'!CZ198="Yes"),100-OFFSET('Sanitation Data'!$G$4,0,10*ROW('Sanitation Data'!G192)),NA())</f>
        <v>#N/A</v>
      </c>
      <c r="AL198" s="526" t="e">
        <f ca="1">+IF(AND(ISNUMBER(OFFSET('Sanitation Data'!$G$6,0,10*ROW('Sanitation Data'!G192))),'Data Summary'!DA198="Yes"),OFFSET('Sanitation Data'!$G$6,0,10*ROW('Sanitation Data'!G192)),NA())</f>
        <v>#N/A</v>
      </c>
      <c r="AM198" s="526" t="e">
        <f ca="1">+IF(AND(ISNUMBER(OFFSET('Sanitation Data'!$G$10,0,10*ROW('Sanitation Data'!G192))),'Data Summary'!DB198="Yes"),OFFSET('Sanitation Data'!$G$10,0,10*ROW('Sanitation Data'!G192)),NA())</f>
        <v>#N/A</v>
      </c>
      <c r="AN198" s="526" t="e">
        <f ca="1">+IF(AND(ISNUMBER(OFFSET('Sanitation Data'!$G$11,0,10*ROW('Sanitation Data'!G192))),'Data Summary'!DC198="Yes"),OFFSET('Sanitation Data'!$G$11,0,10*ROW('Sanitation Data'!G192)),NA())</f>
        <v>#N/A</v>
      </c>
      <c r="AO198" s="526" t="e">
        <f ca="1">+IF(AND(ISNUMBER(OFFSET('Sanitation Data'!$G$12,0,10*ROW('Sanitation Data'!G192))),'Data Summary'!DD198="Yes"),OFFSET('Sanitation Data'!$G$12,0,10*ROW('Sanitation Data'!G192)),NA())</f>
        <v>#N/A</v>
      </c>
      <c r="AP198" s="526" t="e">
        <f ca="1">+IF(AND(ISNUMBER(OFFSET('Sanitation Data'!$H$4,0,10*ROW('Sanitation Data'!H192))),'Data Summary'!DE198="Yes"),100-OFFSET('Sanitation Data'!$H$4,0,10*ROW('Sanitation Data'!H192)),NA())</f>
        <v>#N/A</v>
      </c>
      <c r="AQ198" s="526" t="e">
        <f ca="1">+IF(AND(ISNUMBER(OFFSET('Sanitation Data'!$H$6,0,10*ROW('Sanitation Data'!H192))),'Data Summary'!DF198="Yes"),OFFSET('Sanitation Data'!$H$6,0,10*ROW('Sanitation Data'!H192)),NA())</f>
        <v>#N/A</v>
      </c>
      <c r="AR198" s="526" t="e">
        <f ca="1">+IF(AND(ISNUMBER(OFFSET('Sanitation Data'!$H$10,0,10*ROW('Sanitation Data'!H192))),'Data Summary'!DG198="Yes"),OFFSET('Sanitation Data'!$H$10,0,10*ROW('Sanitation Data'!H192)),NA())</f>
        <v>#N/A</v>
      </c>
      <c r="AS198" s="526" t="e">
        <f ca="1">+IF(AND(ISNUMBER(OFFSET('Sanitation Data'!$H$11,0,10*ROW('Sanitation Data'!H192))),'Data Summary'!DH198="Yes"),OFFSET('Sanitation Data'!$H$11,0,10*ROW('Sanitation Data'!H192)),NA())</f>
        <v>#N/A</v>
      </c>
      <c r="AT198" s="526" t="e">
        <f ca="1">+IF(AND(ISNUMBER(OFFSET('Sanitation Data'!$H$12,0,10*ROW('Sanitation Data'!H192))),'Data Summary'!DI198="Yes"),OFFSET('Sanitation Data'!$H$12,0,10*ROW('Sanitation Data'!H192)),NA())</f>
        <v>#N/A</v>
      </c>
      <c r="AU198" s="526" t="e">
        <f ca="1">+IF(AND(ISNUMBER(OFFSET('Sanitation Data'!$I$4,0,10*ROW('Sanitation Data'!I192))),'Data Summary'!DJ198="Yes"),100-OFFSET('Sanitation Data'!$I$4,0,10*ROW('Sanitation Data'!I192)),NA())</f>
        <v>#N/A</v>
      </c>
      <c r="AV198" s="526" t="e">
        <f ca="1">+IF(AND(ISNUMBER(OFFSET('Sanitation Data'!$I$6,0,10*ROW('Sanitation Data'!I192))),'Data Summary'!DK198="Yes"),OFFSET('Sanitation Data'!$I$6,0,10*ROW('Sanitation Data'!I192)),NA())</f>
        <v>#N/A</v>
      </c>
      <c r="AW198" s="526" t="e">
        <f ca="1">+IF(AND(ISNUMBER(OFFSET('Sanitation Data'!$I$10,0,10*ROW('Sanitation Data'!I192))),'Data Summary'!DL198="Yes"),OFFSET('Sanitation Data'!$I$10,0,10*ROW('Sanitation Data'!I192)),NA())</f>
        <v>#N/A</v>
      </c>
      <c r="AX198" s="526" t="e">
        <f ca="1">+IF(AND(ISNUMBER(OFFSET('Sanitation Data'!$I$11,0,10*ROW('Sanitation Data'!I192))),'Data Summary'!DM198="Yes"),OFFSET('Sanitation Data'!$I$11,0,10*ROW('Sanitation Data'!I192)),NA())</f>
        <v>#N/A</v>
      </c>
      <c r="AY198" s="526" t="e">
        <f ca="1">+IF(AND(ISNUMBER(OFFSET('Sanitation Data'!$I$12,0,10*ROW('Sanitation Data'!I192))),'Data Summary'!DN198="Yes"),OFFSET('Sanitation Data'!$I$12,0,10*ROW('Sanitation Data'!I192)),NA())</f>
        <v>#N/A</v>
      </c>
      <c r="AZ198" s="527" t="e">
        <f ca="1">+IF(AND(ISNUMBER(OFFSET('Hygiene Data'!$D$5,0,10*ROW('Hygiene Data'!D192))),'Data Summary'!DO198="Yes"),OFFSET('Hygiene Data'!$D$5,0,10*ROW('Hygiene Data'!D192)),NA())</f>
        <v>#N/A</v>
      </c>
      <c r="BA198" s="527" t="e">
        <f ca="1">+IF(AND(ISNUMBER(OFFSET('Hygiene Data'!$D$7,0,10*ROW('Hygiene Data'!D192))),'Data Summary'!DP198="Yes"),OFFSET('Hygiene Data'!$D$7,0,10*ROW('Hygiene Data'!D192)),NA())</f>
        <v>#N/A</v>
      </c>
      <c r="BB198" s="527" t="e">
        <f ca="1">+IF(AND(ISNUMBER(OFFSET('Hygiene Data'!$D$9,0,10*ROW('Hygiene Data'!D192))),'Data Summary'!DQ198="Yes"),OFFSET('Hygiene Data'!$D$9,0,10*ROW('Hygiene Data'!D192)),NA())</f>
        <v>#N/A</v>
      </c>
      <c r="BC198" s="527" t="e">
        <f ca="1">+IF(AND(ISNUMBER(OFFSET('Hygiene Data'!$E$5,0,10*ROW('Hygiene Data'!E192))),'Data Summary'!DR198="Yes"),OFFSET('Hygiene Data'!$E$5,0,10*ROW('Hygiene Data'!E192)),NA())</f>
        <v>#N/A</v>
      </c>
      <c r="BD198" s="527" t="e">
        <f ca="1">+IF(AND(ISNUMBER(OFFSET('Hygiene Data'!$E$7,0,10*ROW('Hygiene Data'!E192))),'Data Summary'!DS198="Yes"),OFFSET('Hygiene Data'!$E$7,0,10*ROW('Hygiene Data'!E192)),NA())</f>
        <v>#N/A</v>
      </c>
      <c r="BE198" s="527" t="e">
        <f ca="1">+IF(AND(ISNUMBER(OFFSET('Hygiene Data'!$E$9,0,10*ROW('Hygiene Data'!E192))),'Data Summary'!DT198="Yes"),OFFSET('Hygiene Data'!$E$9,0,10*ROW('Hygiene Data'!E192)),NA())</f>
        <v>#N/A</v>
      </c>
      <c r="BF198" s="527" t="e">
        <f ca="1">+IF(AND(ISNUMBER(OFFSET('Hygiene Data'!$F$5,0,10*ROW('Hygiene Data'!F192))),'Data Summary'!DU198="Yes"),OFFSET('Hygiene Data'!$F$5,0,10*ROW('Hygiene Data'!F192)),NA())</f>
        <v>#N/A</v>
      </c>
      <c r="BG198" s="527" t="e">
        <f ca="1">+IF(AND(ISNUMBER(OFFSET('Hygiene Data'!$F$7,0,10*ROW('Hygiene Data'!F192))),'Data Summary'!DV198="Yes"),OFFSET('Hygiene Data'!$F$7,0,10*ROW('Hygiene Data'!F192)),NA())</f>
        <v>#N/A</v>
      </c>
      <c r="BH198" s="527" t="e">
        <f ca="1">+IF(AND(ISNUMBER(OFFSET('Hygiene Data'!$F$9,0,10*ROW('Hygiene Data'!F192))),'Data Summary'!DW198="Yes"),OFFSET('Hygiene Data'!$F$9,0,10*ROW('Hygiene Data'!F192)),NA())</f>
        <v>#N/A</v>
      </c>
      <c r="BI198" s="527" t="e">
        <f ca="1">+IF(AND(ISNUMBER(OFFSET('Hygiene Data'!$G$5,0,10*ROW('Hygiene Data'!G192))),'Data Summary'!DX198="Yes"),OFFSET('Hygiene Data'!$G$5,0,10*ROW('Hygiene Data'!G192)),NA())</f>
        <v>#N/A</v>
      </c>
      <c r="BJ198" s="527" t="e">
        <f ca="1">+IF(AND(ISNUMBER(OFFSET('Hygiene Data'!$G$7,0,10*ROW('Hygiene Data'!G192))),'Data Summary'!DY198="Yes"),OFFSET('Hygiene Data'!$G$7,0,10*ROW('Hygiene Data'!G192)),NA())</f>
        <v>#N/A</v>
      </c>
      <c r="BK198" s="527" t="e">
        <f ca="1">+IF(AND(ISNUMBER(OFFSET('Hygiene Data'!$G$9,0,10*ROW('Hygiene Data'!G192))),'Data Summary'!DZ198="Yes"),OFFSET('Hygiene Data'!$G$9,0,10*ROW('Hygiene Data'!G192)),NA())</f>
        <v>#N/A</v>
      </c>
      <c r="BL198" s="527" t="e">
        <f ca="1">+IF(AND(ISNUMBER(OFFSET('Hygiene Data'!$H$5,0,10*ROW('Hygiene Data'!H192))),'Data Summary'!EA198="Yes"),OFFSET('Hygiene Data'!$H$5,0,10*ROW('Hygiene Data'!H192)),NA())</f>
        <v>#N/A</v>
      </c>
      <c r="BM198" s="527" t="e">
        <f ca="1">+IF(AND(ISNUMBER(OFFSET('Hygiene Data'!$H$7,0,10*ROW('Hygiene Data'!H192))),'Data Summary'!EB198="Yes"),OFFSET('Hygiene Data'!$H$7,0,10*ROW('Hygiene Data'!H192)),NA())</f>
        <v>#N/A</v>
      </c>
      <c r="BN198" s="527" t="e">
        <f ca="1">+IF(AND(ISNUMBER(OFFSET('Hygiene Data'!$H$9,0,10*ROW('Hygiene Data'!H192))),'Data Summary'!EC198="Yes"),OFFSET('Hygiene Data'!$H$9,0,10*ROW('Hygiene Data'!H192)),NA())</f>
        <v>#N/A</v>
      </c>
      <c r="BO198" s="527" t="e">
        <f ca="1">+IF(AND(ISNUMBER(OFFSET('Hygiene Data'!$I$5,0,10*ROW('Hygiene Data'!I192))),'Data Summary'!ED198="Yes"),OFFSET('Hygiene Data'!$I$5,0,10*ROW('Hygiene Data'!I192)),NA())</f>
        <v>#N/A</v>
      </c>
      <c r="BP198" s="527" t="e">
        <f ca="1">+IF(AND(ISNUMBER(OFFSET('Hygiene Data'!$I$7,0,10*ROW('Hygiene Data'!I192))),'Data Summary'!EE198="Yes"),OFFSET('Hygiene Data'!$I$7,0,10*ROW('Hygiene Data'!I192)),NA())</f>
        <v>#N/A</v>
      </c>
      <c r="BQ198" s="527" t="e">
        <f ca="1">+IF(AND(ISNUMBER(OFFSET('Hygiene Data'!$I$9,0,10*ROW('Hygiene Data'!I192))),'Data Summary'!EF198="Yes"),OFFSET('Hygiene Data'!$I$9,0,10*ROW('Hygiene Data'!I192)),NA())</f>
        <v>#N/A</v>
      </c>
    </row>
    <row r="199" spans="1:69" x14ac:dyDescent="0.25">
      <c r="A199" s="523" t="e">
        <f ca="1">+RIGHT('Data Summary'!A199,LEN('Data Summary'!A199)-9)</f>
        <v>#VALUE!</v>
      </c>
      <c r="B199" s="497" t="str">
        <f ca="1">+IF(ISTEXT('Data Summary'!B199),'Data Summary'!B199,"")</f>
        <v/>
      </c>
      <c r="C199" s="524" t="e">
        <f ca="1">+VALUE('Data Summary'!C199)</f>
        <v>#VALUE!</v>
      </c>
      <c r="D199" s="525" t="e">
        <f ca="1">+IF(AND(ISNUMBER(OFFSET('Water Data'!$D$4,0,10*ROW('Water Data'!D193))),'Data Summary'!BS199="Yes"),100-OFFSET('Water Data'!$D$4,0,10*ROW('Water Data'!D193)),NA())</f>
        <v>#N/A</v>
      </c>
      <c r="E199" s="525" t="e">
        <f ca="1">+IF(AND(ISNUMBER(OFFSET('Water Data'!$D$6,0,10*ROW('Water Data'!D193))),'Data Summary'!BT199="Yes"),OFFSET('Water Data'!$D$6,0,10*ROW('Water Data'!D193)),NA())</f>
        <v>#N/A</v>
      </c>
      <c r="F199" s="525" t="e">
        <f ca="1">+IF(AND(ISNUMBER(OFFSET('Water Data'!$D$9,0,10*ROW('Water Data'!D193))),'Data Summary'!BU199="Yes"),OFFSET('Water Data'!$D$9,0,10*ROW('Water Data'!D193)),NA())</f>
        <v>#N/A</v>
      </c>
      <c r="G199" s="525" t="e">
        <f ca="1">+IF(AND(ISNUMBER(OFFSET('Water Data'!$E$4,0,10*ROW('Water Data'!E193))),'Data Summary'!BV199="Yes"),100-OFFSET('Water Data'!$E$4,0,10*ROW('Water Data'!E193)),NA())</f>
        <v>#N/A</v>
      </c>
      <c r="H199" s="525" t="e">
        <f ca="1">+IF(AND(ISNUMBER(OFFSET('Water Data'!$E$6,0,10*ROW('Water Data'!E193))),'Data Summary'!BW199="Yes"),OFFSET('Water Data'!$E$6,0,10*ROW('Water Data'!E193)),NA())</f>
        <v>#N/A</v>
      </c>
      <c r="I199" s="525" t="e">
        <f ca="1">+IF(AND(ISNUMBER(OFFSET('Water Data'!$E$9,0,10*ROW('Water Data'!E193))),'Data Summary'!BX199="Yes"),OFFSET('Water Data'!$E$9,0,10*ROW('Water Data'!E193)),NA())</f>
        <v>#N/A</v>
      </c>
      <c r="J199" s="525" t="e">
        <f ca="1">+IF(AND(ISNUMBER(OFFSET('Water Data'!$F$4,0,10*ROW('Water Data'!F193))),'Data Summary'!BY199="Yes"),100-OFFSET('Water Data'!$F$4,0,10*ROW('Water Data'!F193)),NA())</f>
        <v>#N/A</v>
      </c>
      <c r="K199" s="525" t="e">
        <f ca="1">+IF(AND(ISNUMBER(OFFSET('Water Data'!$F$6,0,10*ROW('Water Data'!F193))),'Data Summary'!BZ199="Yes"),OFFSET('Water Data'!$F$6,0,10*ROW('Water Data'!F193)),NA())</f>
        <v>#N/A</v>
      </c>
      <c r="L199" s="525" t="e">
        <f ca="1">+IF(AND(ISNUMBER(OFFSET('Water Data'!$F$9,0,10*ROW('Water Data'!F193))),'Data Summary'!CA199="Yes"),OFFSET('Water Data'!$F$9,0,10*ROW('Water Data'!F193)),NA())</f>
        <v>#N/A</v>
      </c>
      <c r="M199" s="525" t="e">
        <f ca="1">+IF(AND(ISNUMBER(OFFSET('Water Data'!$G$4,0,10*ROW('Water Data'!G193))),'Data Summary'!CB199="Yes"),100-OFFSET('Water Data'!$G$4,0,10*ROW('Water Data'!G193)),NA())</f>
        <v>#N/A</v>
      </c>
      <c r="N199" s="525" t="e">
        <f ca="1">+IF(AND(ISNUMBER(OFFSET('Water Data'!$G$6,0,10*ROW('Water Data'!G193))),'Data Summary'!CC199="Yes"),OFFSET('Water Data'!$G$6,0,10*ROW('Water Data'!G193)),NA())</f>
        <v>#N/A</v>
      </c>
      <c r="O199" s="525" t="e">
        <f ca="1">+IF(AND(ISNUMBER(OFFSET('Water Data'!$G$9,0,10*ROW('Water Data'!G193))),'Data Summary'!CD199="Yes"),OFFSET('Water Data'!$G$9,0,10*ROW('Water Data'!G193)),NA())</f>
        <v>#N/A</v>
      </c>
      <c r="P199" s="525" t="e">
        <f ca="1">+IF(AND(ISNUMBER(OFFSET('Water Data'!$H$4,0,10*ROW('Water Data'!H193))),'Data Summary'!CE199="Yes"),100-OFFSET('Water Data'!$H$4,0,10*ROW('Water Data'!H193)),NA())</f>
        <v>#N/A</v>
      </c>
      <c r="Q199" s="525" t="e">
        <f ca="1">+IF(AND(ISNUMBER(OFFSET('Water Data'!$H$6,0,10*ROW('Water Data'!H193))),'Data Summary'!CF199="Yes"),OFFSET('Water Data'!$H$6,0,10*ROW('Water Data'!H193)),NA())</f>
        <v>#N/A</v>
      </c>
      <c r="R199" s="525" t="e">
        <f ca="1">+IF(AND(ISNUMBER(OFFSET('Water Data'!$H$9,0,10*ROW('Water Data'!H193))),'Data Summary'!CG199="Yes"),OFFSET('Water Data'!$H$9,0,10*ROW('Water Data'!H193)),NA())</f>
        <v>#N/A</v>
      </c>
      <c r="S199" s="525" t="e">
        <f ca="1">+IF(AND(ISNUMBER(OFFSET('Water Data'!$I$4,0,10*ROW('Water Data'!I193))),'Data Summary'!CH199="Yes"),100-OFFSET('Water Data'!$I$4,0,10*ROW('Water Data'!I193)),NA())</f>
        <v>#N/A</v>
      </c>
      <c r="T199" s="525" t="e">
        <f ca="1">+IF(AND(ISNUMBER(OFFSET('Water Data'!$I$6,0,10*ROW('Water Data'!I193))),'Data Summary'!CI199="Yes"),OFFSET('Water Data'!$I$6,0,10*ROW('Water Data'!I193)),NA())</f>
        <v>#N/A</v>
      </c>
      <c r="U199" s="525" t="e">
        <f ca="1">+IF(AND(ISNUMBER(OFFSET('Water Data'!$I$9,0,10*ROW('Water Data'!I193))),'Data Summary'!CJ199="Yes"),OFFSET('Water Data'!$I$9,0,10*ROW('Water Data'!I193)),NA())</f>
        <v>#N/A</v>
      </c>
      <c r="V199" s="526" t="e">
        <f ca="1">+IF(AND(ISNUMBER(OFFSET('Sanitation Data'!$D$4,0,10*ROW('Sanitation Data'!D193))),'Data Summary'!CK199="Yes"),100-OFFSET('Sanitation Data'!$D$4,0,10*ROW('Sanitation Data'!D193)),NA())</f>
        <v>#N/A</v>
      </c>
      <c r="W199" s="526" t="e">
        <f ca="1">+IF(AND(ISNUMBER(OFFSET('Sanitation Data'!$D$6,0,10*ROW('Sanitation Data'!D193))),'Data Summary'!CL199="Yes"),OFFSET('Sanitation Data'!$D$6,0,10*ROW('Sanitation Data'!D193)),NA())</f>
        <v>#N/A</v>
      </c>
      <c r="X199" s="526" t="e">
        <f ca="1">+IF(AND(ISNUMBER(OFFSET('Sanitation Data'!$D$10,0,10*ROW('Sanitation Data'!D193))),'Data Summary'!CM199="Yes"),OFFSET('Sanitation Data'!$D$10,0,10*ROW('Sanitation Data'!D193)),NA())</f>
        <v>#N/A</v>
      </c>
      <c r="Y199" s="526" t="e">
        <f ca="1">+IF(AND(ISNUMBER(OFFSET('Sanitation Data'!$D$11,0,10*ROW('Sanitation Data'!D193))),'Data Summary'!CN199="Yes"),OFFSET('Sanitation Data'!$D$11,0,10*ROW('Sanitation Data'!D193)),NA())</f>
        <v>#N/A</v>
      </c>
      <c r="Z199" s="526" t="e">
        <f ca="1">+IF(AND(ISNUMBER(OFFSET('Sanitation Data'!$D$12,0,10*ROW('Sanitation Data'!D193))),'Data Summary'!CO199="Yes"),OFFSET('Sanitation Data'!$D$12,0,10*ROW('Sanitation Data'!D193)),NA())</f>
        <v>#N/A</v>
      </c>
      <c r="AA199" s="526" t="e">
        <f ca="1">+IF(AND(ISNUMBER(OFFSET('Sanitation Data'!$E$4,0,10*ROW('Sanitation Data'!E193))),'Data Summary'!CP199="Yes"),100-OFFSET('Sanitation Data'!$E$4,0,10*ROW('Sanitation Data'!E193)),NA())</f>
        <v>#N/A</v>
      </c>
      <c r="AB199" s="526" t="e">
        <f ca="1">+IF(AND(ISNUMBER(OFFSET('Sanitation Data'!$E$6,0,10*ROW('Sanitation Data'!E193))),'Data Summary'!CQ199="Yes"),OFFSET('Sanitation Data'!$E$6,0,10*ROW('Sanitation Data'!E193)),NA())</f>
        <v>#N/A</v>
      </c>
      <c r="AC199" s="526" t="e">
        <f ca="1">+IF(AND(ISNUMBER(OFFSET('Sanitation Data'!$E$10,0,10*ROW('Sanitation Data'!E193))),'Data Summary'!CR199="Yes"),OFFSET('Sanitation Data'!$E$10,0,10*ROW('Sanitation Data'!E193)),NA())</f>
        <v>#N/A</v>
      </c>
      <c r="AD199" s="526" t="e">
        <f ca="1">+IF(AND(ISNUMBER(OFFSET('Sanitation Data'!$E$11,0,10*ROW('Sanitation Data'!E193))),'Data Summary'!CS199="Yes"),OFFSET('Sanitation Data'!$E$11,0,10*ROW('Sanitation Data'!E193)),NA())</f>
        <v>#N/A</v>
      </c>
      <c r="AE199" s="526" t="e">
        <f ca="1">+IF(AND(ISNUMBER(OFFSET('Sanitation Data'!$E$12,0,10*ROW('Sanitation Data'!E193))),'Data Summary'!CT199="Yes"),OFFSET('Sanitation Data'!$E$12,0,10*ROW('Sanitation Data'!E193)),NA())</f>
        <v>#N/A</v>
      </c>
      <c r="AF199" s="526" t="e">
        <f ca="1">+IF(AND(ISNUMBER(OFFSET('Sanitation Data'!$F$4,0,10*ROW('Sanitation Data'!F193))),'Data Summary'!CU199="Yes"),100-OFFSET('Sanitation Data'!$F$4,0,10*ROW('Sanitation Data'!F193)),NA())</f>
        <v>#N/A</v>
      </c>
      <c r="AG199" s="526" t="e">
        <f ca="1">+IF(AND(ISNUMBER(OFFSET('Sanitation Data'!$F$6,0,10*ROW('Sanitation Data'!F193))),'Data Summary'!CV199="Yes"),OFFSET('Sanitation Data'!$F$6,0,10*ROW('Sanitation Data'!F193)),NA())</f>
        <v>#N/A</v>
      </c>
      <c r="AH199" s="526" t="e">
        <f ca="1">+IF(AND(ISNUMBER(OFFSET('Sanitation Data'!$F$10,0,10*ROW('Sanitation Data'!F193))),'Data Summary'!CW199="Yes"),OFFSET('Sanitation Data'!$F$10,0,10*ROW('Sanitation Data'!F193)),NA())</f>
        <v>#N/A</v>
      </c>
      <c r="AI199" s="526" t="e">
        <f ca="1">+IF(AND(ISNUMBER(OFFSET('Sanitation Data'!$F$11,0,10*ROW('Sanitation Data'!F193))),'Data Summary'!CX199="Yes"),OFFSET('Sanitation Data'!$F$11,0,10*ROW('Sanitation Data'!F193)),NA())</f>
        <v>#N/A</v>
      </c>
      <c r="AJ199" s="526" t="e">
        <f ca="1">+IF(AND(ISNUMBER(OFFSET('Sanitation Data'!$F$12,0,10*ROW('Sanitation Data'!F193))),'Data Summary'!CY199="Yes"),OFFSET('Sanitation Data'!$F$12,0,10*ROW('Sanitation Data'!F193)),NA())</f>
        <v>#N/A</v>
      </c>
      <c r="AK199" s="526" t="e">
        <f ca="1">+IF(AND(ISNUMBER(OFFSET('Sanitation Data'!$G$4,0,10*ROW('Sanitation Data'!G193))),'Data Summary'!CZ199="Yes"),100-OFFSET('Sanitation Data'!$G$4,0,10*ROW('Sanitation Data'!G193)),NA())</f>
        <v>#N/A</v>
      </c>
      <c r="AL199" s="526" t="e">
        <f ca="1">+IF(AND(ISNUMBER(OFFSET('Sanitation Data'!$G$6,0,10*ROW('Sanitation Data'!G193))),'Data Summary'!DA199="Yes"),OFFSET('Sanitation Data'!$G$6,0,10*ROW('Sanitation Data'!G193)),NA())</f>
        <v>#N/A</v>
      </c>
      <c r="AM199" s="526" t="e">
        <f ca="1">+IF(AND(ISNUMBER(OFFSET('Sanitation Data'!$G$10,0,10*ROW('Sanitation Data'!G193))),'Data Summary'!DB199="Yes"),OFFSET('Sanitation Data'!$G$10,0,10*ROW('Sanitation Data'!G193)),NA())</f>
        <v>#N/A</v>
      </c>
      <c r="AN199" s="526" t="e">
        <f ca="1">+IF(AND(ISNUMBER(OFFSET('Sanitation Data'!$G$11,0,10*ROW('Sanitation Data'!G193))),'Data Summary'!DC199="Yes"),OFFSET('Sanitation Data'!$G$11,0,10*ROW('Sanitation Data'!G193)),NA())</f>
        <v>#N/A</v>
      </c>
      <c r="AO199" s="526" t="e">
        <f ca="1">+IF(AND(ISNUMBER(OFFSET('Sanitation Data'!$G$12,0,10*ROW('Sanitation Data'!G193))),'Data Summary'!DD199="Yes"),OFFSET('Sanitation Data'!$G$12,0,10*ROW('Sanitation Data'!G193)),NA())</f>
        <v>#N/A</v>
      </c>
      <c r="AP199" s="526" t="e">
        <f ca="1">+IF(AND(ISNUMBER(OFFSET('Sanitation Data'!$H$4,0,10*ROW('Sanitation Data'!H193))),'Data Summary'!DE199="Yes"),100-OFFSET('Sanitation Data'!$H$4,0,10*ROW('Sanitation Data'!H193)),NA())</f>
        <v>#N/A</v>
      </c>
      <c r="AQ199" s="526" t="e">
        <f ca="1">+IF(AND(ISNUMBER(OFFSET('Sanitation Data'!$H$6,0,10*ROW('Sanitation Data'!H193))),'Data Summary'!DF199="Yes"),OFFSET('Sanitation Data'!$H$6,0,10*ROW('Sanitation Data'!H193)),NA())</f>
        <v>#N/A</v>
      </c>
      <c r="AR199" s="526" t="e">
        <f ca="1">+IF(AND(ISNUMBER(OFFSET('Sanitation Data'!$H$10,0,10*ROW('Sanitation Data'!H193))),'Data Summary'!DG199="Yes"),OFFSET('Sanitation Data'!$H$10,0,10*ROW('Sanitation Data'!H193)),NA())</f>
        <v>#N/A</v>
      </c>
      <c r="AS199" s="526" t="e">
        <f ca="1">+IF(AND(ISNUMBER(OFFSET('Sanitation Data'!$H$11,0,10*ROW('Sanitation Data'!H193))),'Data Summary'!DH199="Yes"),OFFSET('Sanitation Data'!$H$11,0,10*ROW('Sanitation Data'!H193)),NA())</f>
        <v>#N/A</v>
      </c>
      <c r="AT199" s="526" t="e">
        <f ca="1">+IF(AND(ISNUMBER(OFFSET('Sanitation Data'!$H$12,0,10*ROW('Sanitation Data'!H193))),'Data Summary'!DI199="Yes"),OFFSET('Sanitation Data'!$H$12,0,10*ROW('Sanitation Data'!H193)),NA())</f>
        <v>#N/A</v>
      </c>
      <c r="AU199" s="526" t="e">
        <f ca="1">+IF(AND(ISNUMBER(OFFSET('Sanitation Data'!$I$4,0,10*ROW('Sanitation Data'!I193))),'Data Summary'!DJ199="Yes"),100-OFFSET('Sanitation Data'!$I$4,0,10*ROW('Sanitation Data'!I193)),NA())</f>
        <v>#N/A</v>
      </c>
      <c r="AV199" s="526" t="e">
        <f ca="1">+IF(AND(ISNUMBER(OFFSET('Sanitation Data'!$I$6,0,10*ROW('Sanitation Data'!I193))),'Data Summary'!DK199="Yes"),OFFSET('Sanitation Data'!$I$6,0,10*ROW('Sanitation Data'!I193)),NA())</f>
        <v>#N/A</v>
      </c>
      <c r="AW199" s="526" t="e">
        <f ca="1">+IF(AND(ISNUMBER(OFFSET('Sanitation Data'!$I$10,0,10*ROW('Sanitation Data'!I193))),'Data Summary'!DL199="Yes"),OFFSET('Sanitation Data'!$I$10,0,10*ROW('Sanitation Data'!I193)),NA())</f>
        <v>#N/A</v>
      </c>
      <c r="AX199" s="526" t="e">
        <f ca="1">+IF(AND(ISNUMBER(OFFSET('Sanitation Data'!$I$11,0,10*ROW('Sanitation Data'!I193))),'Data Summary'!DM199="Yes"),OFFSET('Sanitation Data'!$I$11,0,10*ROW('Sanitation Data'!I193)),NA())</f>
        <v>#N/A</v>
      </c>
      <c r="AY199" s="526" t="e">
        <f ca="1">+IF(AND(ISNUMBER(OFFSET('Sanitation Data'!$I$12,0,10*ROW('Sanitation Data'!I193))),'Data Summary'!DN199="Yes"),OFFSET('Sanitation Data'!$I$12,0,10*ROW('Sanitation Data'!I193)),NA())</f>
        <v>#N/A</v>
      </c>
      <c r="AZ199" s="527" t="e">
        <f ca="1">+IF(AND(ISNUMBER(OFFSET('Hygiene Data'!$D$5,0,10*ROW('Hygiene Data'!D193))),'Data Summary'!DO199="Yes"),OFFSET('Hygiene Data'!$D$5,0,10*ROW('Hygiene Data'!D193)),NA())</f>
        <v>#N/A</v>
      </c>
      <c r="BA199" s="527" t="e">
        <f ca="1">+IF(AND(ISNUMBER(OFFSET('Hygiene Data'!$D$7,0,10*ROW('Hygiene Data'!D193))),'Data Summary'!DP199="Yes"),OFFSET('Hygiene Data'!$D$7,0,10*ROW('Hygiene Data'!D193)),NA())</f>
        <v>#N/A</v>
      </c>
      <c r="BB199" s="527" t="e">
        <f ca="1">+IF(AND(ISNUMBER(OFFSET('Hygiene Data'!$D$9,0,10*ROW('Hygiene Data'!D193))),'Data Summary'!DQ199="Yes"),OFFSET('Hygiene Data'!$D$9,0,10*ROW('Hygiene Data'!D193)),NA())</f>
        <v>#N/A</v>
      </c>
      <c r="BC199" s="527" t="e">
        <f ca="1">+IF(AND(ISNUMBER(OFFSET('Hygiene Data'!$E$5,0,10*ROW('Hygiene Data'!E193))),'Data Summary'!DR199="Yes"),OFFSET('Hygiene Data'!$E$5,0,10*ROW('Hygiene Data'!E193)),NA())</f>
        <v>#N/A</v>
      </c>
      <c r="BD199" s="527" t="e">
        <f ca="1">+IF(AND(ISNUMBER(OFFSET('Hygiene Data'!$E$7,0,10*ROW('Hygiene Data'!E193))),'Data Summary'!DS199="Yes"),OFFSET('Hygiene Data'!$E$7,0,10*ROW('Hygiene Data'!E193)),NA())</f>
        <v>#N/A</v>
      </c>
      <c r="BE199" s="527" t="e">
        <f ca="1">+IF(AND(ISNUMBER(OFFSET('Hygiene Data'!$E$9,0,10*ROW('Hygiene Data'!E193))),'Data Summary'!DT199="Yes"),OFFSET('Hygiene Data'!$E$9,0,10*ROW('Hygiene Data'!E193)),NA())</f>
        <v>#N/A</v>
      </c>
      <c r="BF199" s="527" t="e">
        <f ca="1">+IF(AND(ISNUMBER(OFFSET('Hygiene Data'!$F$5,0,10*ROW('Hygiene Data'!F193))),'Data Summary'!DU199="Yes"),OFFSET('Hygiene Data'!$F$5,0,10*ROW('Hygiene Data'!F193)),NA())</f>
        <v>#N/A</v>
      </c>
      <c r="BG199" s="527" t="e">
        <f ca="1">+IF(AND(ISNUMBER(OFFSET('Hygiene Data'!$F$7,0,10*ROW('Hygiene Data'!F193))),'Data Summary'!DV199="Yes"),OFFSET('Hygiene Data'!$F$7,0,10*ROW('Hygiene Data'!F193)),NA())</f>
        <v>#N/A</v>
      </c>
      <c r="BH199" s="527" t="e">
        <f ca="1">+IF(AND(ISNUMBER(OFFSET('Hygiene Data'!$F$9,0,10*ROW('Hygiene Data'!F193))),'Data Summary'!DW199="Yes"),OFFSET('Hygiene Data'!$F$9,0,10*ROW('Hygiene Data'!F193)),NA())</f>
        <v>#N/A</v>
      </c>
      <c r="BI199" s="527" t="e">
        <f ca="1">+IF(AND(ISNUMBER(OFFSET('Hygiene Data'!$G$5,0,10*ROW('Hygiene Data'!G193))),'Data Summary'!DX199="Yes"),OFFSET('Hygiene Data'!$G$5,0,10*ROW('Hygiene Data'!G193)),NA())</f>
        <v>#N/A</v>
      </c>
      <c r="BJ199" s="527" t="e">
        <f ca="1">+IF(AND(ISNUMBER(OFFSET('Hygiene Data'!$G$7,0,10*ROW('Hygiene Data'!G193))),'Data Summary'!DY199="Yes"),OFFSET('Hygiene Data'!$G$7,0,10*ROW('Hygiene Data'!G193)),NA())</f>
        <v>#N/A</v>
      </c>
      <c r="BK199" s="527" t="e">
        <f ca="1">+IF(AND(ISNUMBER(OFFSET('Hygiene Data'!$G$9,0,10*ROW('Hygiene Data'!G193))),'Data Summary'!DZ199="Yes"),OFFSET('Hygiene Data'!$G$9,0,10*ROW('Hygiene Data'!G193)),NA())</f>
        <v>#N/A</v>
      </c>
      <c r="BL199" s="527" t="e">
        <f ca="1">+IF(AND(ISNUMBER(OFFSET('Hygiene Data'!$H$5,0,10*ROW('Hygiene Data'!H193))),'Data Summary'!EA199="Yes"),OFFSET('Hygiene Data'!$H$5,0,10*ROW('Hygiene Data'!H193)),NA())</f>
        <v>#N/A</v>
      </c>
      <c r="BM199" s="527" t="e">
        <f ca="1">+IF(AND(ISNUMBER(OFFSET('Hygiene Data'!$H$7,0,10*ROW('Hygiene Data'!H193))),'Data Summary'!EB199="Yes"),OFFSET('Hygiene Data'!$H$7,0,10*ROW('Hygiene Data'!H193)),NA())</f>
        <v>#N/A</v>
      </c>
      <c r="BN199" s="527" t="e">
        <f ca="1">+IF(AND(ISNUMBER(OFFSET('Hygiene Data'!$H$9,0,10*ROW('Hygiene Data'!H193))),'Data Summary'!EC199="Yes"),OFFSET('Hygiene Data'!$H$9,0,10*ROW('Hygiene Data'!H193)),NA())</f>
        <v>#N/A</v>
      </c>
      <c r="BO199" s="527" t="e">
        <f ca="1">+IF(AND(ISNUMBER(OFFSET('Hygiene Data'!$I$5,0,10*ROW('Hygiene Data'!I193))),'Data Summary'!ED199="Yes"),OFFSET('Hygiene Data'!$I$5,0,10*ROW('Hygiene Data'!I193)),NA())</f>
        <v>#N/A</v>
      </c>
      <c r="BP199" s="527" t="e">
        <f ca="1">+IF(AND(ISNUMBER(OFFSET('Hygiene Data'!$I$7,0,10*ROW('Hygiene Data'!I193))),'Data Summary'!EE199="Yes"),OFFSET('Hygiene Data'!$I$7,0,10*ROW('Hygiene Data'!I193)),NA())</f>
        <v>#N/A</v>
      </c>
      <c r="BQ199" s="527" t="e">
        <f ca="1">+IF(AND(ISNUMBER(OFFSET('Hygiene Data'!$I$9,0,10*ROW('Hygiene Data'!I193))),'Data Summary'!EF199="Yes"),OFFSET('Hygiene Data'!$I$9,0,10*ROW('Hygiene Data'!I193)),NA())</f>
        <v>#N/A</v>
      </c>
    </row>
    <row r="200" spans="1:69" x14ac:dyDescent="0.25">
      <c r="A200" s="523" t="e">
        <f ca="1">+RIGHT('Data Summary'!A200,LEN('Data Summary'!A200)-9)</f>
        <v>#VALUE!</v>
      </c>
      <c r="B200" s="497" t="str">
        <f ca="1">+IF(ISTEXT('Data Summary'!B200),'Data Summary'!B200,"")</f>
        <v/>
      </c>
      <c r="C200" s="524" t="e">
        <f ca="1">+VALUE('Data Summary'!C200)</f>
        <v>#VALUE!</v>
      </c>
      <c r="D200" s="525" t="e">
        <f ca="1">+IF(AND(ISNUMBER(OFFSET('Water Data'!$D$4,0,10*ROW('Water Data'!D194))),'Data Summary'!BS200="Yes"),100-OFFSET('Water Data'!$D$4,0,10*ROW('Water Data'!D194)),NA())</f>
        <v>#N/A</v>
      </c>
      <c r="E200" s="525" t="e">
        <f ca="1">+IF(AND(ISNUMBER(OFFSET('Water Data'!$D$6,0,10*ROW('Water Data'!D194))),'Data Summary'!BT200="Yes"),OFFSET('Water Data'!$D$6,0,10*ROW('Water Data'!D194)),NA())</f>
        <v>#N/A</v>
      </c>
      <c r="F200" s="525" t="e">
        <f ca="1">+IF(AND(ISNUMBER(OFFSET('Water Data'!$D$9,0,10*ROW('Water Data'!D194))),'Data Summary'!BU200="Yes"),OFFSET('Water Data'!$D$9,0,10*ROW('Water Data'!D194)),NA())</f>
        <v>#N/A</v>
      </c>
      <c r="G200" s="525" t="e">
        <f ca="1">+IF(AND(ISNUMBER(OFFSET('Water Data'!$E$4,0,10*ROW('Water Data'!E194))),'Data Summary'!BV200="Yes"),100-OFFSET('Water Data'!$E$4,0,10*ROW('Water Data'!E194)),NA())</f>
        <v>#N/A</v>
      </c>
      <c r="H200" s="525" t="e">
        <f ca="1">+IF(AND(ISNUMBER(OFFSET('Water Data'!$E$6,0,10*ROW('Water Data'!E194))),'Data Summary'!BW200="Yes"),OFFSET('Water Data'!$E$6,0,10*ROW('Water Data'!E194)),NA())</f>
        <v>#N/A</v>
      </c>
      <c r="I200" s="525" t="e">
        <f ca="1">+IF(AND(ISNUMBER(OFFSET('Water Data'!$E$9,0,10*ROW('Water Data'!E194))),'Data Summary'!BX200="Yes"),OFFSET('Water Data'!$E$9,0,10*ROW('Water Data'!E194)),NA())</f>
        <v>#N/A</v>
      </c>
      <c r="J200" s="525" t="e">
        <f ca="1">+IF(AND(ISNUMBER(OFFSET('Water Data'!$F$4,0,10*ROW('Water Data'!F194))),'Data Summary'!BY200="Yes"),100-OFFSET('Water Data'!$F$4,0,10*ROW('Water Data'!F194)),NA())</f>
        <v>#N/A</v>
      </c>
      <c r="K200" s="525" t="e">
        <f ca="1">+IF(AND(ISNUMBER(OFFSET('Water Data'!$F$6,0,10*ROW('Water Data'!F194))),'Data Summary'!BZ200="Yes"),OFFSET('Water Data'!$F$6,0,10*ROW('Water Data'!F194)),NA())</f>
        <v>#N/A</v>
      </c>
      <c r="L200" s="525" t="e">
        <f ca="1">+IF(AND(ISNUMBER(OFFSET('Water Data'!$F$9,0,10*ROW('Water Data'!F194))),'Data Summary'!CA200="Yes"),OFFSET('Water Data'!$F$9,0,10*ROW('Water Data'!F194)),NA())</f>
        <v>#N/A</v>
      </c>
      <c r="M200" s="525" t="e">
        <f ca="1">+IF(AND(ISNUMBER(OFFSET('Water Data'!$G$4,0,10*ROW('Water Data'!G194))),'Data Summary'!CB200="Yes"),100-OFFSET('Water Data'!$G$4,0,10*ROW('Water Data'!G194)),NA())</f>
        <v>#N/A</v>
      </c>
      <c r="N200" s="525" t="e">
        <f ca="1">+IF(AND(ISNUMBER(OFFSET('Water Data'!$G$6,0,10*ROW('Water Data'!G194))),'Data Summary'!CC200="Yes"),OFFSET('Water Data'!$G$6,0,10*ROW('Water Data'!G194)),NA())</f>
        <v>#N/A</v>
      </c>
      <c r="O200" s="525" t="e">
        <f ca="1">+IF(AND(ISNUMBER(OFFSET('Water Data'!$G$9,0,10*ROW('Water Data'!G194))),'Data Summary'!CD200="Yes"),OFFSET('Water Data'!$G$9,0,10*ROW('Water Data'!G194)),NA())</f>
        <v>#N/A</v>
      </c>
      <c r="P200" s="525" t="e">
        <f ca="1">+IF(AND(ISNUMBER(OFFSET('Water Data'!$H$4,0,10*ROW('Water Data'!H194))),'Data Summary'!CE200="Yes"),100-OFFSET('Water Data'!$H$4,0,10*ROW('Water Data'!H194)),NA())</f>
        <v>#N/A</v>
      </c>
      <c r="Q200" s="525" t="e">
        <f ca="1">+IF(AND(ISNUMBER(OFFSET('Water Data'!$H$6,0,10*ROW('Water Data'!H194))),'Data Summary'!CF200="Yes"),OFFSET('Water Data'!$H$6,0,10*ROW('Water Data'!H194)),NA())</f>
        <v>#N/A</v>
      </c>
      <c r="R200" s="525" t="e">
        <f ca="1">+IF(AND(ISNUMBER(OFFSET('Water Data'!$H$9,0,10*ROW('Water Data'!H194))),'Data Summary'!CG200="Yes"),OFFSET('Water Data'!$H$9,0,10*ROW('Water Data'!H194)),NA())</f>
        <v>#N/A</v>
      </c>
      <c r="S200" s="525" t="e">
        <f ca="1">+IF(AND(ISNUMBER(OFFSET('Water Data'!$I$4,0,10*ROW('Water Data'!I194))),'Data Summary'!CH200="Yes"),100-OFFSET('Water Data'!$I$4,0,10*ROW('Water Data'!I194)),NA())</f>
        <v>#N/A</v>
      </c>
      <c r="T200" s="525" t="e">
        <f ca="1">+IF(AND(ISNUMBER(OFFSET('Water Data'!$I$6,0,10*ROW('Water Data'!I194))),'Data Summary'!CI200="Yes"),OFFSET('Water Data'!$I$6,0,10*ROW('Water Data'!I194)),NA())</f>
        <v>#N/A</v>
      </c>
      <c r="U200" s="525" t="e">
        <f ca="1">+IF(AND(ISNUMBER(OFFSET('Water Data'!$I$9,0,10*ROW('Water Data'!I194))),'Data Summary'!CJ200="Yes"),OFFSET('Water Data'!$I$9,0,10*ROW('Water Data'!I194)),NA())</f>
        <v>#N/A</v>
      </c>
      <c r="V200" s="526" t="e">
        <f ca="1">+IF(AND(ISNUMBER(OFFSET('Sanitation Data'!$D$4,0,10*ROW('Sanitation Data'!D194))),'Data Summary'!CK200="Yes"),100-OFFSET('Sanitation Data'!$D$4,0,10*ROW('Sanitation Data'!D194)),NA())</f>
        <v>#N/A</v>
      </c>
      <c r="W200" s="526" t="e">
        <f ca="1">+IF(AND(ISNUMBER(OFFSET('Sanitation Data'!$D$6,0,10*ROW('Sanitation Data'!D194))),'Data Summary'!CL200="Yes"),OFFSET('Sanitation Data'!$D$6,0,10*ROW('Sanitation Data'!D194)),NA())</f>
        <v>#N/A</v>
      </c>
      <c r="X200" s="526" t="e">
        <f ca="1">+IF(AND(ISNUMBER(OFFSET('Sanitation Data'!$D$10,0,10*ROW('Sanitation Data'!D194))),'Data Summary'!CM200="Yes"),OFFSET('Sanitation Data'!$D$10,0,10*ROW('Sanitation Data'!D194)),NA())</f>
        <v>#N/A</v>
      </c>
      <c r="Y200" s="526" t="e">
        <f ca="1">+IF(AND(ISNUMBER(OFFSET('Sanitation Data'!$D$11,0,10*ROW('Sanitation Data'!D194))),'Data Summary'!CN200="Yes"),OFFSET('Sanitation Data'!$D$11,0,10*ROW('Sanitation Data'!D194)),NA())</f>
        <v>#N/A</v>
      </c>
      <c r="Z200" s="526" t="e">
        <f ca="1">+IF(AND(ISNUMBER(OFFSET('Sanitation Data'!$D$12,0,10*ROW('Sanitation Data'!D194))),'Data Summary'!CO200="Yes"),OFFSET('Sanitation Data'!$D$12,0,10*ROW('Sanitation Data'!D194)),NA())</f>
        <v>#N/A</v>
      </c>
      <c r="AA200" s="526" t="e">
        <f ca="1">+IF(AND(ISNUMBER(OFFSET('Sanitation Data'!$E$4,0,10*ROW('Sanitation Data'!E194))),'Data Summary'!CP200="Yes"),100-OFFSET('Sanitation Data'!$E$4,0,10*ROW('Sanitation Data'!E194)),NA())</f>
        <v>#N/A</v>
      </c>
      <c r="AB200" s="526" t="e">
        <f ca="1">+IF(AND(ISNUMBER(OFFSET('Sanitation Data'!$E$6,0,10*ROW('Sanitation Data'!E194))),'Data Summary'!CQ200="Yes"),OFFSET('Sanitation Data'!$E$6,0,10*ROW('Sanitation Data'!E194)),NA())</f>
        <v>#N/A</v>
      </c>
      <c r="AC200" s="526" t="e">
        <f ca="1">+IF(AND(ISNUMBER(OFFSET('Sanitation Data'!$E$10,0,10*ROW('Sanitation Data'!E194))),'Data Summary'!CR200="Yes"),OFFSET('Sanitation Data'!$E$10,0,10*ROW('Sanitation Data'!E194)),NA())</f>
        <v>#N/A</v>
      </c>
      <c r="AD200" s="526" t="e">
        <f ca="1">+IF(AND(ISNUMBER(OFFSET('Sanitation Data'!$E$11,0,10*ROW('Sanitation Data'!E194))),'Data Summary'!CS200="Yes"),OFFSET('Sanitation Data'!$E$11,0,10*ROW('Sanitation Data'!E194)),NA())</f>
        <v>#N/A</v>
      </c>
      <c r="AE200" s="526" t="e">
        <f ca="1">+IF(AND(ISNUMBER(OFFSET('Sanitation Data'!$E$12,0,10*ROW('Sanitation Data'!E194))),'Data Summary'!CT200="Yes"),OFFSET('Sanitation Data'!$E$12,0,10*ROW('Sanitation Data'!E194)),NA())</f>
        <v>#N/A</v>
      </c>
      <c r="AF200" s="526" t="e">
        <f ca="1">+IF(AND(ISNUMBER(OFFSET('Sanitation Data'!$F$4,0,10*ROW('Sanitation Data'!F194))),'Data Summary'!CU200="Yes"),100-OFFSET('Sanitation Data'!$F$4,0,10*ROW('Sanitation Data'!F194)),NA())</f>
        <v>#N/A</v>
      </c>
      <c r="AG200" s="526" t="e">
        <f ca="1">+IF(AND(ISNUMBER(OFFSET('Sanitation Data'!$F$6,0,10*ROW('Sanitation Data'!F194))),'Data Summary'!CV200="Yes"),OFFSET('Sanitation Data'!$F$6,0,10*ROW('Sanitation Data'!F194)),NA())</f>
        <v>#N/A</v>
      </c>
      <c r="AH200" s="526" t="e">
        <f ca="1">+IF(AND(ISNUMBER(OFFSET('Sanitation Data'!$F$10,0,10*ROW('Sanitation Data'!F194))),'Data Summary'!CW200="Yes"),OFFSET('Sanitation Data'!$F$10,0,10*ROW('Sanitation Data'!F194)),NA())</f>
        <v>#N/A</v>
      </c>
      <c r="AI200" s="526" t="e">
        <f ca="1">+IF(AND(ISNUMBER(OFFSET('Sanitation Data'!$F$11,0,10*ROW('Sanitation Data'!F194))),'Data Summary'!CX200="Yes"),OFFSET('Sanitation Data'!$F$11,0,10*ROW('Sanitation Data'!F194)),NA())</f>
        <v>#N/A</v>
      </c>
      <c r="AJ200" s="526" t="e">
        <f ca="1">+IF(AND(ISNUMBER(OFFSET('Sanitation Data'!$F$12,0,10*ROW('Sanitation Data'!F194))),'Data Summary'!CY200="Yes"),OFFSET('Sanitation Data'!$F$12,0,10*ROW('Sanitation Data'!F194)),NA())</f>
        <v>#N/A</v>
      </c>
      <c r="AK200" s="526" t="e">
        <f ca="1">+IF(AND(ISNUMBER(OFFSET('Sanitation Data'!$G$4,0,10*ROW('Sanitation Data'!G194))),'Data Summary'!CZ200="Yes"),100-OFFSET('Sanitation Data'!$G$4,0,10*ROW('Sanitation Data'!G194)),NA())</f>
        <v>#N/A</v>
      </c>
      <c r="AL200" s="526" t="e">
        <f ca="1">+IF(AND(ISNUMBER(OFFSET('Sanitation Data'!$G$6,0,10*ROW('Sanitation Data'!G194))),'Data Summary'!DA200="Yes"),OFFSET('Sanitation Data'!$G$6,0,10*ROW('Sanitation Data'!G194)),NA())</f>
        <v>#N/A</v>
      </c>
      <c r="AM200" s="526" t="e">
        <f ca="1">+IF(AND(ISNUMBER(OFFSET('Sanitation Data'!$G$10,0,10*ROW('Sanitation Data'!G194))),'Data Summary'!DB200="Yes"),OFFSET('Sanitation Data'!$G$10,0,10*ROW('Sanitation Data'!G194)),NA())</f>
        <v>#N/A</v>
      </c>
      <c r="AN200" s="526" t="e">
        <f ca="1">+IF(AND(ISNUMBER(OFFSET('Sanitation Data'!$G$11,0,10*ROW('Sanitation Data'!G194))),'Data Summary'!DC200="Yes"),OFFSET('Sanitation Data'!$G$11,0,10*ROW('Sanitation Data'!G194)),NA())</f>
        <v>#N/A</v>
      </c>
      <c r="AO200" s="526" t="e">
        <f ca="1">+IF(AND(ISNUMBER(OFFSET('Sanitation Data'!$G$12,0,10*ROW('Sanitation Data'!G194))),'Data Summary'!DD200="Yes"),OFFSET('Sanitation Data'!$G$12,0,10*ROW('Sanitation Data'!G194)),NA())</f>
        <v>#N/A</v>
      </c>
      <c r="AP200" s="526" t="e">
        <f ca="1">+IF(AND(ISNUMBER(OFFSET('Sanitation Data'!$H$4,0,10*ROW('Sanitation Data'!H194))),'Data Summary'!DE200="Yes"),100-OFFSET('Sanitation Data'!$H$4,0,10*ROW('Sanitation Data'!H194)),NA())</f>
        <v>#N/A</v>
      </c>
      <c r="AQ200" s="526" t="e">
        <f ca="1">+IF(AND(ISNUMBER(OFFSET('Sanitation Data'!$H$6,0,10*ROW('Sanitation Data'!H194))),'Data Summary'!DF200="Yes"),OFFSET('Sanitation Data'!$H$6,0,10*ROW('Sanitation Data'!H194)),NA())</f>
        <v>#N/A</v>
      </c>
      <c r="AR200" s="526" t="e">
        <f ca="1">+IF(AND(ISNUMBER(OFFSET('Sanitation Data'!$H$10,0,10*ROW('Sanitation Data'!H194))),'Data Summary'!DG200="Yes"),OFFSET('Sanitation Data'!$H$10,0,10*ROW('Sanitation Data'!H194)),NA())</f>
        <v>#N/A</v>
      </c>
      <c r="AS200" s="526" t="e">
        <f ca="1">+IF(AND(ISNUMBER(OFFSET('Sanitation Data'!$H$11,0,10*ROW('Sanitation Data'!H194))),'Data Summary'!DH200="Yes"),OFFSET('Sanitation Data'!$H$11,0,10*ROW('Sanitation Data'!H194)),NA())</f>
        <v>#N/A</v>
      </c>
      <c r="AT200" s="526" t="e">
        <f ca="1">+IF(AND(ISNUMBER(OFFSET('Sanitation Data'!$H$12,0,10*ROW('Sanitation Data'!H194))),'Data Summary'!DI200="Yes"),OFFSET('Sanitation Data'!$H$12,0,10*ROW('Sanitation Data'!H194)),NA())</f>
        <v>#N/A</v>
      </c>
      <c r="AU200" s="526" t="e">
        <f ca="1">+IF(AND(ISNUMBER(OFFSET('Sanitation Data'!$I$4,0,10*ROW('Sanitation Data'!I194))),'Data Summary'!DJ200="Yes"),100-OFFSET('Sanitation Data'!$I$4,0,10*ROW('Sanitation Data'!I194)),NA())</f>
        <v>#N/A</v>
      </c>
      <c r="AV200" s="526" t="e">
        <f ca="1">+IF(AND(ISNUMBER(OFFSET('Sanitation Data'!$I$6,0,10*ROW('Sanitation Data'!I194))),'Data Summary'!DK200="Yes"),OFFSET('Sanitation Data'!$I$6,0,10*ROW('Sanitation Data'!I194)),NA())</f>
        <v>#N/A</v>
      </c>
      <c r="AW200" s="526" t="e">
        <f ca="1">+IF(AND(ISNUMBER(OFFSET('Sanitation Data'!$I$10,0,10*ROW('Sanitation Data'!I194))),'Data Summary'!DL200="Yes"),OFFSET('Sanitation Data'!$I$10,0,10*ROW('Sanitation Data'!I194)),NA())</f>
        <v>#N/A</v>
      </c>
      <c r="AX200" s="526" t="e">
        <f ca="1">+IF(AND(ISNUMBER(OFFSET('Sanitation Data'!$I$11,0,10*ROW('Sanitation Data'!I194))),'Data Summary'!DM200="Yes"),OFFSET('Sanitation Data'!$I$11,0,10*ROW('Sanitation Data'!I194)),NA())</f>
        <v>#N/A</v>
      </c>
      <c r="AY200" s="526" t="e">
        <f ca="1">+IF(AND(ISNUMBER(OFFSET('Sanitation Data'!$I$12,0,10*ROW('Sanitation Data'!I194))),'Data Summary'!DN200="Yes"),OFFSET('Sanitation Data'!$I$12,0,10*ROW('Sanitation Data'!I194)),NA())</f>
        <v>#N/A</v>
      </c>
      <c r="AZ200" s="527" t="e">
        <f ca="1">+IF(AND(ISNUMBER(OFFSET('Hygiene Data'!$D$5,0,10*ROW('Hygiene Data'!D194))),'Data Summary'!DO200="Yes"),OFFSET('Hygiene Data'!$D$5,0,10*ROW('Hygiene Data'!D194)),NA())</f>
        <v>#N/A</v>
      </c>
      <c r="BA200" s="527" t="e">
        <f ca="1">+IF(AND(ISNUMBER(OFFSET('Hygiene Data'!$D$7,0,10*ROW('Hygiene Data'!D194))),'Data Summary'!DP200="Yes"),OFFSET('Hygiene Data'!$D$7,0,10*ROW('Hygiene Data'!D194)),NA())</f>
        <v>#N/A</v>
      </c>
      <c r="BB200" s="527" t="e">
        <f ca="1">+IF(AND(ISNUMBER(OFFSET('Hygiene Data'!$D$9,0,10*ROW('Hygiene Data'!D194))),'Data Summary'!DQ200="Yes"),OFFSET('Hygiene Data'!$D$9,0,10*ROW('Hygiene Data'!D194)),NA())</f>
        <v>#N/A</v>
      </c>
      <c r="BC200" s="527" t="e">
        <f ca="1">+IF(AND(ISNUMBER(OFFSET('Hygiene Data'!$E$5,0,10*ROW('Hygiene Data'!E194))),'Data Summary'!DR200="Yes"),OFFSET('Hygiene Data'!$E$5,0,10*ROW('Hygiene Data'!E194)),NA())</f>
        <v>#N/A</v>
      </c>
      <c r="BD200" s="527" t="e">
        <f ca="1">+IF(AND(ISNUMBER(OFFSET('Hygiene Data'!$E$7,0,10*ROW('Hygiene Data'!E194))),'Data Summary'!DS200="Yes"),OFFSET('Hygiene Data'!$E$7,0,10*ROW('Hygiene Data'!E194)),NA())</f>
        <v>#N/A</v>
      </c>
      <c r="BE200" s="527" t="e">
        <f ca="1">+IF(AND(ISNUMBER(OFFSET('Hygiene Data'!$E$9,0,10*ROW('Hygiene Data'!E194))),'Data Summary'!DT200="Yes"),OFFSET('Hygiene Data'!$E$9,0,10*ROW('Hygiene Data'!E194)),NA())</f>
        <v>#N/A</v>
      </c>
      <c r="BF200" s="527" t="e">
        <f ca="1">+IF(AND(ISNUMBER(OFFSET('Hygiene Data'!$F$5,0,10*ROW('Hygiene Data'!F194))),'Data Summary'!DU200="Yes"),OFFSET('Hygiene Data'!$F$5,0,10*ROW('Hygiene Data'!F194)),NA())</f>
        <v>#N/A</v>
      </c>
      <c r="BG200" s="527" t="e">
        <f ca="1">+IF(AND(ISNUMBER(OFFSET('Hygiene Data'!$F$7,0,10*ROW('Hygiene Data'!F194))),'Data Summary'!DV200="Yes"),OFFSET('Hygiene Data'!$F$7,0,10*ROW('Hygiene Data'!F194)),NA())</f>
        <v>#N/A</v>
      </c>
      <c r="BH200" s="527" t="e">
        <f ca="1">+IF(AND(ISNUMBER(OFFSET('Hygiene Data'!$F$9,0,10*ROW('Hygiene Data'!F194))),'Data Summary'!DW200="Yes"),OFFSET('Hygiene Data'!$F$9,0,10*ROW('Hygiene Data'!F194)),NA())</f>
        <v>#N/A</v>
      </c>
      <c r="BI200" s="527" t="e">
        <f ca="1">+IF(AND(ISNUMBER(OFFSET('Hygiene Data'!$G$5,0,10*ROW('Hygiene Data'!G194))),'Data Summary'!DX200="Yes"),OFFSET('Hygiene Data'!$G$5,0,10*ROW('Hygiene Data'!G194)),NA())</f>
        <v>#N/A</v>
      </c>
      <c r="BJ200" s="527" t="e">
        <f ca="1">+IF(AND(ISNUMBER(OFFSET('Hygiene Data'!$G$7,0,10*ROW('Hygiene Data'!G194))),'Data Summary'!DY200="Yes"),OFFSET('Hygiene Data'!$G$7,0,10*ROW('Hygiene Data'!G194)),NA())</f>
        <v>#N/A</v>
      </c>
      <c r="BK200" s="527" t="e">
        <f ca="1">+IF(AND(ISNUMBER(OFFSET('Hygiene Data'!$G$9,0,10*ROW('Hygiene Data'!G194))),'Data Summary'!DZ200="Yes"),OFFSET('Hygiene Data'!$G$9,0,10*ROW('Hygiene Data'!G194)),NA())</f>
        <v>#N/A</v>
      </c>
      <c r="BL200" s="527" t="e">
        <f ca="1">+IF(AND(ISNUMBER(OFFSET('Hygiene Data'!$H$5,0,10*ROW('Hygiene Data'!H194))),'Data Summary'!EA200="Yes"),OFFSET('Hygiene Data'!$H$5,0,10*ROW('Hygiene Data'!H194)),NA())</f>
        <v>#N/A</v>
      </c>
      <c r="BM200" s="527" t="e">
        <f ca="1">+IF(AND(ISNUMBER(OFFSET('Hygiene Data'!$H$7,0,10*ROW('Hygiene Data'!H194))),'Data Summary'!EB200="Yes"),OFFSET('Hygiene Data'!$H$7,0,10*ROW('Hygiene Data'!H194)),NA())</f>
        <v>#N/A</v>
      </c>
      <c r="BN200" s="527" t="e">
        <f ca="1">+IF(AND(ISNUMBER(OFFSET('Hygiene Data'!$H$9,0,10*ROW('Hygiene Data'!H194))),'Data Summary'!EC200="Yes"),OFFSET('Hygiene Data'!$H$9,0,10*ROW('Hygiene Data'!H194)),NA())</f>
        <v>#N/A</v>
      </c>
      <c r="BO200" s="527" t="e">
        <f ca="1">+IF(AND(ISNUMBER(OFFSET('Hygiene Data'!$I$5,0,10*ROW('Hygiene Data'!I194))),'Data Summary'!ED200="Yes"),OFFSET('Hygiene Data'!$I$5,0,10*ROW('Hygiene Data'!I194)),NA())</f>
        <v>#N/A</v>
      </c>
      <c r="BP200" s="527" t="e">
        <f ca="1">+IF(AND(ISNUMBER(OFFSET('Hygiene Data'!$I$7,0,10*ROW('Hygiene Data'!I194))),'Data Summary'!EE200="Yes"),OFFSET('Hygiene Data'!$I$7,0,10*ROW('Hygiene Data'!I194)),NA())</f>
        <v>#N/A</v>
      </c>
      <c r="BQ200" s="527" t="e">
        <f ca="1">+IF(AND(ISNUMBER(OFFSET('Hygiene Data'!$I$9,0,10*ROW('Hygiene Data'!I194))),'Data Summary'!EF200="Yes"),OFFSET('Hygiene Data'!$I$9,0,10*ROW('Hygiene Data'!I194)),NA())</f>
        <v>#N/A</v>
      </c>
    </row>
    <row r="201" spans="1:69" x14ac:dyDescent="0.25">
      <c r="A201" s="523" t="e">
        <f ca="1">+RIGHT('Data Summary'!A201,LEN('Data Summary'!A201)-9)</f>
        <v>#VALUE!</v>
      </c>
      <c r="B201" s="497" t="str">
        <f ca="1">+IF(ISTEXT('Data Summary'!B201),'Data Summary'!B201,"")</f>
        <v/>
      </c>
      <c r="C201" s="524" t="e">
        <f ca="1">+VALUE('Data Summary'!C201)</f>
        <v>#VALUE!</v>
      </c>
      <c r="D201" s="525" t="e">
        <f ca="1">+IF(AND(ISNUMBER(OFFSET('Water Data'!$D$4,0,10*ROW('Water Data'!D195))),'Data Summary'!BS201="Yes"),100-OFFSET('Water Data'!$D$4,0,10*ROW('Water Data'!D195)),NA())</f>
        <v>#N/A</v>
      </c>
      <c r="E201" s="525" t="e">
        <f ca="1">+IF(AND(ISNUMBER(OFFSET('Water Data'!$D$6,0,10*ROW('Water Data'!D195))),'Data Summary'!BT201="Yes"),OFFSET('Water Data'!$D$6,0,10*ROW('Water Data'!D195)),NA())</f>
        <v>#N/A</v>
      </c>
      <c r="F201" s="525" t="e">
        <f ca="1">+IF(AND(ISNUMBER(OFFSET('Water Data'!$D$9,0,10*ROW('Water Data'!D195))),'Data Summary'!BU201="Yes"),OFFSET('Water Data'!$D$9,0,10*ROW('Water Data'!D195)),NA())</f>
        <v>#N/A</v>
      </c>
      <c r="G201" s="525" t="e">
        <f ca="1">+IF(AND(ISNUMBER(OFFSET('Water Data'!$E$4,0,10*ROW('Water Data'!E195))),'Data Summary'!BV201="Yes"),100-OFFSET('Water Data'!$E$4,0,10*ROW('Water Data'!E195)),NA())</f>
        <v>#N/A</v>
      </c>
      <c r="H201" s="525" t="e">
        <f ca="1">+IF(AND(ISNUMBER(OFFSET('Water Data'!$E$6,0,10*ROW('Water Data'!E195))),'Data Summary'!BW201="Yes"),OFFSET('Water Data'!$E$6,0,10*ROW('Water Data'!E195)),NA())</f>
        <v>#N/A</v>
      </c>
      <c r="I201" s="525" t="e">
        <f ca="1">+IF(AND(ISNUMBER(OFFSET('Water Data'!$E$9,0,10*ROW('Water Data'!E195))),'Data Summary'!BX201="Yes"),OFFSET('Water Data'!$E$9,0,10*ROW('Water Data'!E195)),NA())</f>
        <v>#N/A</v>
      </c>
      <c r="J201" s="525" t="e">
        <f ca="1">+IF(AND(ISNUMBER(OFFSET('Water Data'!$F$4,0,10*ROW('Water Data'!F195))),'Data Summary'!BY201="Yes"),100-OFFSET('Water Data'!$F$4,0,10*ROW('Water Data'!F195)),NA())</f>
        <v>#N/A</v>
      </c>
      <c r="K201" s="525" t="e">
        <f ca="1">+IF(AND(ISNUMBER(OFFSET('Water Data'!$F$6,0,10*ROW('Water Data'!F195))),'Data Summary'!BZ201="Yes"),OFFSET('Water Data'!$F$6,0,10*ROW('Water Data'!F195)),NA())</f>
        <v>#N/A</v>
      </c>
      <c r="L201" s="525" t="e">
        <f ca="1">+IF(AND(ISNUMBER(OFFSET('Water Data'!$F$9,0,10*ROW('Water Data'!F195))),'Data Summary'!CA201="Yes"),OFFSET('Water Data'!$F$9,0,10*ROW('Water Data'!F195)),NA())</f>
        <v>#N/A</v>
      </c>
      <c r="M201" s="525" t="e">
        <f ca="1">+IF(AND(ISNUMBER(OFFSET('Water Data'!$G$4,0,10*ROW('Water Data'!G195))),'Data Summary'!CB201="Yes"),100-OFFSET('Water Data'!$G$4,0,10*ROW('Water Data'!G195)),NA())</f>
        <v>#N/A</v>
      </c>
      <c r="N201" s="525" t="e">
        <f ca="1">+IF(AND(ISNUMBER(OFFSET('Water Data'!$G$6,0,10*ROW('Water Data'!G195))),'Data Summary'!CC201="Yes"),OFFSET('Water Data'!$G$6,0,10*ROW('Water Data'!G195)),NA())</f>
        <v>#N/A</v>
      </c>
      <c r="O201" s="525" t="e">
        <f ca="1">+IF(AND(ISNUMBER(OFFSET('Water Data'!$G$9,0,10*ROW('Water Data'!G195))),'Data Summary'!CD201="Yes"),OFFSET('Water Data'!$G$9,0,10*ROW('Water Data'!G195)),NA())</f>
        <v>#N/A</v>
      </c>
      <c r="P201" s="525" t="e">
        <f ca="1">+IF(AND(ISNUMBER(OFFSET('Water Data'!$H$4,0,10*ROW('Water Data'!H195))),'Data Summary'!CE201="Yes"),100-OFFSET('Water Data'!$H$4,0,10*ROW('Water Data'!H195)),NA())</f>
        <v>#N/A</v>
      </c>
      <c r="Q201" s="525" t="e">
        <f ca="1">+IF(AND(ISNUMBER(OFFSET('Water Data'!$H$6,0,10*ROW('Water Data'!H195))),'Data Summary'!CF201="Yes"),OFFSET('Water Data'!$H$6,0,10*ROW('Water Data'!H195)),NA())</f>
        <v>#N/A</v>
      </c>
      <c r="R201" s="525" t="e">
        <f ca="1">+IF(AND(ISNUMBER(OFFSET('Water Data'!$H$9,0,10*ROW('Water Data'!H195))),'Data Summary'!CG201="Yes"),OFFSET('Water Data'!$H$9,0,10*ROW('Water Data'!H195)),NA())</f>
        <v>#N/A</v>
      </c>
      <c r="S201" s="525" t="e">
        <f ca="1">+IF(AND(ISNUMBER(OFFSET('Water Data'!$I$4,0,10*ROW('Water Data'!I195))),'Data Summary'!CH201="Yes"),100-OFFSET('Water Data'!$I$4,0,10*ROW('Water Data'!I195)),NA())</f>
        <v>#N/A</v>
      </c>
      <c r="T201" s="525" t="e">
        <f ca="1">+IF(AND(ISNUMBER(OFFSET('Water Data'!$I$6,0,10*ROW('Water Data'!I195))),'Data Summary'!CI201="Yes"),OFFSET('Water Data'!$I$6,0,10*ROW('Water Data'!I195)),NA())</f>
        <v>#N/A</v>
      </c>
      <c r="U201" s="525" t="e">
        <f ca="1">+IF(AND(ISNUMBER(OFFSET('Water Data'!$I$9,0,10*ROW('Water Data'!I195))),'Data Summary'!CJ201="Yes"),OFFSET('Water Data'!$I$9,0,10*ROW('Water Data'!I195)),NA())</f>
        <v>#N/A</v>
      </c>
      <c r="V201" s="526" t="e">
        <f ca="1">+IF(AND(ISNUMBER(OFFSET('Sanitation Data'!$D$4,0,10*ROW('Sanitation Data'!D195))),'Data Summary'!CK201="Yes"),100-OFFSET('Sanitation Data'!$D$4,0,10*ROW('Sanitation Data'!D195)),NA())</f>
        <v>#N/A</v>
      </c>
      <c r="W201" s="526" t="e">
        <f ca="1">+IF(AND(ISNUMBER(OFFSET('Sanitation Data'!$D$6,0,10*ROW('Sanitation Data'!D195))),'Data Summary'!CL201="Yes"),OFFSET('Sanitation Data'!$D$6,0,10*ROW('Sanitation Data'!D195)),NA())</f>
        <v>#N/A</v>
      </c>
      <c r="X201" s="526" t="e">
        <f ca="1">+IF(AND(ISNUMBER(OFFSET('Sanitation Data'!$D$10,0,10*ROW('Sanitation Data'!D195))),'Data Summary'!CM201="Yes"),OFFSET('Sanitation Data'!$D$10,0,10*ROW('Sanitation Data'!D195)),NA())</f>
        <v>#N/A</v>
      </c>
      <c r="Y201" s="526" t="e">
        <f ca="1">+IF(AND(ISNUMBER(OFFSET('Sanitation Data'!$D$11,0,10*ROW('Sanitation Data'!D195))),'Data Summary'!CN201="Yes"),OFFSET('Sanitation Data'!$D$11,0,10*ROW('Sanitation Data'!D195)),NA())</f>
        <v>#N/A</v>
      </c>
      <c r="Z201" s="526" t="e">
        <f ca="1">+IF(AND(ISNUMBER(OFFSET('Sanitation Data'!$D$12,0,10*ROW('Sanitation Data'!D195))),'Data Summary'!CO201="Yes"),OFFSET('Sanitation Data'!$D$12,0,10*ROW('Sanitation Data'!D195)),NA())</f>
        <v>#N/A</v>
      </c>
      <c r="AA201" s="526" t="e">
        <f ca="1">+IF(AND(ISNUMBER(OFFSET('Sanitation Data'!$E$4,0,10*ROW('Sanitation Data'!E195))),'Data Summary'!CP201="Yes"),100-OFFSET('Sanitation Data'!$E$4,0,10*ROW('Sanitation Data'!E195)),NA())</f>
        <v>#N/A</v>
      </c>
      <c r="AB201" s="526" t="e">
        <f ca="1">+IF(AND(ISNUMBER(OFFSET('Sanitation Data'!$E$6,0,10*ROW('Sanitation Data'!E195))),'Data Summary'!CQ201="Yes"),OFFSET('Sanitation Data'!$E$6,0,10*ROW('Sanitation Data'!E195)),NA())</f>
        <v>#N/A</v>
      </c>
      <c r="AC201" s="526" t="e">
        <f ca="1">+IF(AND(ISNUMBER(OFFSET('Sanitation Data'!$E$10,0,10*ROW('Sanitation Data'!E195))),'Data Summary'!CR201="Yes"),OFFSET('Sanitation Data'!$E$10,0,10*ROW('Sanitation Data'!E195)),NA())</f>
        <v>#N/A</v>
      </c>
      <c r="AD201" s="526" t="e">
        <f ca="1">+IF(AND(ISNUMBER(OFFSET('Sanitation Data'!$E$11,0,10*ROW('Sanitation Data'!E195))),'Data Summary'!CS201="Yes"),OFFSET('Sanitation Data'!$E$11,0,10*ROW('Sanitation Data'!E195)),NA())</f>
        <v>#N/A</v>
      </c>
      <c r="AE201" s="526" t="e">
        <f ca="1">+IF(AND(ISNUMBER(OFFSET('Sanitation Data'!$E$12,0,10*ROW('Sanitation Data'!E195))),'Data Summary'!CT201="Yes"),OFFSET('Sanitation Data'!$E$12,0,10*ROW('Sanitation Data'!E195)),NA())</f>
        <v>#N/A</v>
      </c>
      <c r="AF201" s="526" t="e">
        <f ca="1">+IF(AND(ISNUMBER(OFFSET('Sanitation Data'!$F$4,0,10*ROW('Sanitation Data'!F195))),'Data Summary'!CU201="Yes"),100-OFFSET('Sanitation Data'!$F$4,0,10*ROW('Sanitation Data'!F195)),NA())</f>
        <v>#N/A</v>
      </c>
      <c r="AG201" s="526" t="e">
        <f ca="1">+IF(AND(ISNUMBER(OFFSET('Sanitation Data'!$F$6,0,10*ROW('Sanitation Data'!F195))),'Data Summary'!CV201="Yes"),OFFSET('Sanitation Data'!$F$6,0,10*ROW('Sanitation Data'!F195)),NA())</f>
        <v>#N/A</v>
      </c>
      <c r="AH201" s="526" t="e">
        <f ca="1">+IF(AND(ISNUMBER(OFFSET('Sanitation Data'!$F$10,0,10*ROW('Sanitation Data'!F195))),'Data Summary'!CW201="Yes"),OFFSET('Sanitation Data'!$F$10,0,10*ROW('Sanitation Data'!F195)),NA())</f>
        <v>#N/A</v>
      </c>
      <c r="AI201" s="526" t="e">
        <f ca="1">+IF(AND(ISNUMBER(OFFSET('Sanitation Data'!$F$11,0,10*ROW('Sanitation Data'!F195))),'Data Summary'!CX201="Yes"),OFFSET('Sanitation Data'!$F$11,0,10*ROW('Sanitation Data'!F195)),NA())</f>
        <v>#N/A</v>
      </c>
      <c r="AJ201" s="526" t="e">
        <f ca="1">+IF(AND(ISNUMBER(OFFSET('Sanitation Data'!$F$12,0,10*ROW('Sanitation Data'!F195))),'Data Summary'!CY201="Yes"),OFFSET('Sanitation Data'!$F$12,0,10*ROW('Sanitation Data'!F195)),NA())</f>
        <v>#N/A</v>
      </c>
      <c r="AK201" s="526" t="e">
        <f ca="1">+IF(AND(ISNUMBER(OFFSET('Sanitation Data'!$G$4,0,10*ROW('Sanitation Data'!G195))),'Data Summary'!CZ201="Yes"),100-OFFSET('Sanitation Data'!$G$4,0,10*ROW('Sanitation Data'!G195)),NA())</f>
        <v>#N/A</v>
      </c>
      <c r="AL201" s="526" t="e">
        <f ca="1">+IF(AND(ISNUMBER(OFFSET('Sanitation Data'!$G$6,0,10*ROW('Sanitation Data'!G195))),'Data Summary'!DA201="Yes"),OFFSET('Sanitation Data'!$G$6,0,10*ROW('Sanitation Data'!G195)),NA())</f>
        <v>#N/A</v>
      </c>
      <c r="AM201" s="526" t="e">
        <f ca="1">+IF(AND(ISNUMBER(OFFSET('Sanitation Data'!$G$10,0,10*ROW('Sanitation Data'!G195))),'Data Summary'!DB201="Yes"),OFFSET('Sanitation Data'!$G$10,0,10*ROW('Sanitation Data'!G195)),NA())</f>
        <v>#N/A</v>
      </c>
      <c r="AN201" s="526" t="e">
        <f ca="1">+IF(AND(ISNUMBER(OFFSET('Sanitation Data'!$G$11,0,10*ROW('Sanitation Data'!G195))),'Data Summary'!DC201="Yes"),OFFSET('Sanitation Data'!$G$11,0,10*ROW('Sanitation Data'!G195)),NA())</f>
        <v>#N/A</v>
      </c>
      <c r="AO201" s="526" t="e">
        <f ca="1">+IF(AND(ISNUMBER(OFFSET('Sanitation Data'!$G$12,0,10*ROW('Sanitation Data'!G195))),'Data Summary'!DD201="Yes"),OFFSET('Sanitation Data'!$G$12,0,10*ROW('Sanitation Data'!G195)),NA())</f>
        <v>#N/A</v>
      </c>
      <c r="AP201" s="526" t="e">
        <f ca="1">+IF(AND(ISNUMBER(OFFSET('Sanitation Data'!$H$4,0,10*ROW('Sanitation Data'!H195))),'Data Summary'!DE201="Yes"),100-OFFSET('Sanitation Data'!$H$4,0,10*ROW('Sanitation Data'!H195)),NA())</f>
        <v>#N/A</v>
      </c>
      <c r="AQ201" s="526" t="e">
        <f ca="1">+IF(AND(ISNUMBER(OFFSET('Sanitation Data'!$H$6,0,10*ROW('Sanitation Data'!H195))),'Data Summary'!DF201="Yes"),OFFSET('Sanitation Data'!$H$6,0,10*ROW('Sanitation Data'!H195)),NA())</f>
        <v>#N/A</v>
      </c>
      <c r="AR201" s="526" t="e">
        <f ca="1">+IF(AND(ISNUMBER(OFFSET('Sanitation Data'!$H$10,0,10*ROW('Sanitation Data'!H195))),'Data Summary'!DG201="Yes"),OFFSET('Sanitation Data'!$H$10,0,10*ROW('Sanitation Data'!H195)),NA())</f>
        <v>#N/A</v>
      </c>
      <c r="AS201" s="526" t="e">
        <f ca="1">+IF(AND(ISNUMBER(OFFSET('Sanitation Data'!$H$11,0,10*ROW('Sanitation Data'!H195))),'Data Summary'!DH201="Yes"),OFFSET('Sanitation Data'!$H$11,0,10*ROW('Sanitation Data'!H195)),NA())</f>
        <v>#N/A</v>
      </c>
      <c r="AT201" s="526" t="e">
        <f ca="1">+IF(AND(ISNUMBER(OFFSET('Sanitation Data'!$H$12,0,10*ROW('Sanitation Data'!H195))),'Data Summary'!DI201="Yes"),OFFSET('Sanitation Data'!$H$12,0,10*ROW('Sanitation Data'!H195)),NA())</f>
        <v>#N/A</v>
      </c>
      <c r="AU201" s="526" t="e">
        <f ca="1">+IF(AND(ISNUMBER(OFFSET('Sanitation Data'!$I$4,0,10*ROW('Sanitation Data'!I195))),'Data Summary'!DJ201="Yes"),100-OFFSET('Sanitation Data'!$I$4,0,10*ROW('Sanitation Data'!I195)),NA())</f>
        <v>#N/A</v>
      </c>
      <c r="AV201" s="526" t="e">
        <f ca="1">+IF(AND(ISNUMBER(OFFSET('Sanitation Data'!$I$6,0,10*ROW('Sanitation Data'!I195))),'Data Summary'!DK201="Yes"),OFFSET('Sanitation Data'!$I$6,0,10*ROW('Sanitation Data'!I195)),NA())</f>
        <v>#N/A</v>
      </c>
      <c r="AW201" s="526" t="e">
        <f ca="1">+IF(AND(ISNUMBER(OFFSET('Sanitation Data'!$I$10,0,10*ROW('Sanitation Data'!I195))),'Data Summary'!DL201="Yes"),OFFSET('Sanitation Data'!$I$10,0,10*ROW('Sanitation Data'!I195)),NA())</f>
        <v>#N/A</v>
      </c>
      <c r="AX201" s="526" t="e">
        <f ca="1">+IF(AND(ISNUMBER(OFFSET('Sanitation Data'!$I$11,0,10*ROW('Sanitation Data'!I195))),'Data Summary'!DM201="Yes"),OFFSET('Sanitation Data'!$I$11,0,10*ROW('Sanitation Data'!I195)),NA())</f>
        <v>#N/A</v>
      </c>
      <c r="AY201" s="526" t="e">
        <f ca="1">+IF(AND(ISNUMBER(OFFSET('Sanitation Data'!$I$12,0,10*ROW('Sanitation Data'!I195))),'Data Summary'!DN201="Yes"),OFFSET('Sanitation Data'!$I$12,0,10*ROW('Sanitation Data'!I195)),NA())</f>
        <v>#N/A</v>
      </c>
      <c r="AZ201" s="527" t="e">
        <f ca="1">+IF(AND(ISNUMBER(OFFSET('Hygiene Data'!$D$5,0,10*ROW('Hygiene Data'!D195))),'Data Summary'!DO201="Yes"),OFFSET('Hygiene Data'!$D$5,0,10*ROW('Hygiene Data'!D195)),NA())</f>
        <v>#N/A</v>
      </c>
      <c r="BA201" s="527" t="e">
        <f ca="1">+IF(AND(ISNUMBER(OFFSET('Hygiene Data'!$D$7,0,10*ROW('Hygiene Data'!D195))),'Data Summary'!DP201="Yes"),OFFSET('Hygiene Data'!$D$7,0,10*ROW('Hygiene Data'!D195)),NA())</f>
        <v>#N/A</v>
      </c>
      <c r="BB201" s="527" t="e">
        <f ca="1">+IF(AND(ISNUMBER(OFFSET('Hygiene Data'!$D$9,0,10*ROW('Hygiene Data'!D195))),'Data Summary'!DQ201="Yes"),OFFSET('Hygiene Data'!$D$9,0,10*ROW('Hygiene Data'!D195)),NA())</f>
        <v>#N/A</v>
      </c>
      <c r="BC201" s="527" t="e">
        <f ca="1">+IF(AND(ISNUMBER(OFFSET('Hygiene Data'!$E$5,0,10*ROW('Hygiene Data'!E195))),'Data Summary'!DR201="Yes"),OFFSET('Hygiene Data'!$E$5,0,10*ROW('Hygiene Data'!E195)),NA())</f>
        <v>#N/A</v>
      </c>
      <c r="BD201" s="527" t="e">
        <f ca="1">+IF(AND(ISNUMBER(OFFSET('Hygiene Data'!$E$7,0,10*ROW('Hygiene Data'!E195))),'Data Summary'!DS201="Yes"),OFFSET('Hygiene Data'!$E$7,0,10*ROW('Hygiene Data'!E195)),NA())</f>
        <v>#N/A</v>
      </c>
      <c r="BE201" s="527" t="e">
        <f ca="1">+IF(AND(ISNUMBER(OFFSET('Hygiene Data'!$E$9,0,10*ROW('Hygiene Data'!E195))),'Data Summary'!DT201="Yes"),OFFSET('Hygiene Data'!$E$9,0,10*ROW('Hygiene Data'!E195)),NA())</f>
        <v>#N/A</v>
      </c>
      <c r="BF201" s="527" t="e">
        <f ca="1">+IF(AND(ISNUMBER(OFFSET('Hygiene Data'!$F$5,0,10*ROW('Hygiene Data'!F195))),'Data Summary'!DU201="Yes"),OFFSET('Hygiene Data'!$F$5,0,10*ROW('Hygiene Data'!F195)),NA())</f>
        <v>#N/A</v>
      </c>
      <c r="BG201" s="527" t="e">
        <f ca="1">+IF(AND(ISNUMBER(OFFSET('Hygiene Data'!$F$7,0,10*ROW('Hygiene Data'!F195))),'Data Summary'!DV201="Yes"),OFFSET('Hygiene Data'!$F$7,0,10*ROW('Hygiene Data'!F195)),NA())</f>
        <v>#N/A</v>
      </c>
      <c r="BH201" s="527" t="e">
        <f ca="1">+IF(AND(ISNUMBER(OFFSET('Hygiene Data'!$F$9,0,10*ROW('Hygiene Data'!F195))),'Data Summary'!DW201="Yes"),OFFSET('Hygiene Data'!$F$9,0,10*ROW('Hygiene Data'!F195)),NA())</f>
        <v>#N/A</v>
      </c>
      <c r="BI201" s="527" t="e">
        <f ca="1">+IF(AND(ISNUMBER(OFFSET('Hygiene Data'!$G$5,0,10*ROW('Hygiene Data'!G195))),'Data Summary'!DX201="Yes"),OFFSET('Hygiene Data'!$G$5,0,10*ROW('Hygiene Data'!G195)),NA())</f>
        <v>#N/A</v>
      </c>
      <c r="BJ201" s="527" t="e">
        <f ca="1">+IF(AND(ISNUMBER(OFFSET('Hygiene Data'!$G$7,0,10*ROW('Hygiene Data'!G195))),'Data Summary'!DY201="Yes"),OFFSET('Hygiene Data'!$G$7,0,10*ROW('Hygiene Data'!G195)),NA())</f>
        <v>#N/A</v>
      </c>
      <c r="BK201" s="527" t="e">
        <f ca="1">+IF(AND(ISNUMBER(OFFSET('Hygiene Data'!$G$9,0,10*ROW('Hygiene Data'!G195))),'Data Summary'!DZ201="Yes"),OFFSET('Hygiene Data'!$G$9,0,10*ROW('Hygiene Data'!G195)),NA())</f>
        <v>#N/A</v>
      </c>
      <c r="BL201" s="527" t="e">
        <f ca="1">+IF(AND(ISNUMBER(OFFSET('Hygiene Data'!$H$5,0,10*ROW('Hygiene Data'!H195))),'Data Summary'!EA201="Yes"),OFFSET('Hygiene Data'!$H$5,0,10*ROW('Hygiene Data'!H195)),NA())</f>
        <v>#N/A</v>
      </c>
      <c r="BM201" s="527" t="e">
        <f ca="1">+IF(AND(ISNUMBER(OFFSET('Hygiene Data'!$H$7,0,10*ROW('Hygiene Data'!H195))),'Data Summary'!EB201="Yes"),OFFSET('Hygiene Data'!$H$7,0,10*ROW('Hygiene Data'!H195)),NA())</f>
        <v>#N/A</v>
      </c>
      <c r="BN201" s="527" t="e">
        <f ca="1">+IF(AND(ISNUMBER(OFFSET('Hygiene Data'!$H$9,0,10*ROW('Hygiene Data'!H195))),'Data Summary'!EC201="Yes"),OFFSET('Hygiene Data'!$H$9,0,10*ROW('Hygiene Data'!H195)),NA())</f>
        <v>#N/A</v>
      </c>
      <c r="BO201" s="527" t="e">
        <f ca="1">+IF(AND(ISNUMBER(OFFSET('Hygiene Data'!$I$5,0,10*ROW('Hygiene Data'!I195))),'Data Summary'!ED201="Yes"),OFFSET('Hygiene Data'!$I$5,0,10*ROW('Hygiene Data'!I195)),NA())</f>
        <v>#N/A</v>
      </c>
      <c r="BP201" s="527" t="e">
        <f ca="1">+IF(AND(ISNUMBER(OFFSET('Hygiene Data'!$I$7,0,10*ROW('Hygiene Data'!I195))),'Data Summary'!EE201="Yes"),OFFSET('Hygiene Data'!$I$7,0,10*ROW('Hygiene Data'!I195)),NA())</f>
        <v>#N/A</v>
      </c>
      <c r="BQ201" s="527" t="e">
        <f ca="1">+IF(AND(ISNUMBER(OFFSET('Hygiene Data'!$I$9,0,10*ROW('Hygiene Data'!I195))),'Data Summary'!EF201="Yes"),OFFSET('Hygiene Data'!$I$9,0,10*ROW('Hygiene Data'!I195)),NA())</f>
        <v>#N/A</v>
      </c>
    </row>
    <row r="202" spans="1:69" x14ac:dyDescent="0.25">
      <c r="A202" s="523" t="e">
        <f ca="1">+RIGHT('Data Summary'!A202,LEN('Data Summary'!A202)-9)</f>
        <v>#VALUE!</v>
      </c>
      <c r="B202" s="497" t="str">
        <f ca="1">+IF(ISTEXT('Data Summary'!B202),'Data Summary'!B202,"")</f>
        <v/>
      </c>
      <c r="C202" s="524" t="e">
        <f ca="1">+VALUE('Data Summary'!C202)</f>
        <v>#VALUE!</v>
      </c>
      <c r="D202" s="525" t="e">
        <f ca="1">+IF(AND(ISNUMBER(OFFSET('Water Data'!$D$4,0,10*ROW('Water Data'!D196))),'Data Summary'!BS202="Yes"),100-OFFSET('Water Data'!$D$4,0,10*ROW('Water Data'!D196)),NA())</f>
        <v>#N/A</v>
      </c>
      <c r="E202" s="525" t="e">
        <f ca="1">+IF(AND(ISNUMBER(OFFSET('Water Data'!$D$6,0,10*ROW('Water Data'!D196))),'Data Summary'!BT202="Yes"),OFFSET('Water Data'!$D$6,0,10*ROW('Water Data'!D196)),NA())</f>
        <v>#N/A</v>
      </c>
      <c r="F202" s="525" t="e">
        <f ca="1">+IF(AND(ISNUMBER(OFFSET('Water Data'!$D$9,0,10*ROW('Water Data'!D196))),'Data Summary'!BU202="Yes"),OFFSET('Water Data'!$D$9,0,10*ROW('Water Data'!D196)),NA())</f>
        <v>#N/A</v>
      </c>
      <c r="G202" s="525" t="e">
        <f ca="1">+IF(AND(ISNUMBER(OFFSET('Water Data'!$E$4,0,10*ROW('Water Data'!E196))),'Data Summary'!BV202="Yes"),100-OFFSET('Water Data'!$E$4,0,10*ROW('Water Data'!E196)),NA())</f>
        <v>#N/A</v>
      </c>
      <c r="H202" s="525" t="e">
        <f ca="1">+IF(AND(ISNUMBER(OFFSET('Water Data'!$E$6,0,10*ROW('Water Data'!E196))),'Data Summary'!BW202="Yes"),OFFSET('Water Data'!$E$6,0,10*ROW('Water Data'!E196)),NA())</f>
        <v>#N/A</v>
      </c>
      <c r="I202" s="525" t="e">
        <f ca="1">+IF(AND(ISNUMBER(OFFSET('Water Data'!$E$9,0,10*ROW('Water Data'!E196))),'Data Summary'!BX202="Yes"),OFFSET('Water Data'!$E$9,0,10*ROW('Water Data'!E196)),NA())</f>
        <v>#N/A</v>
      </c>
      <c r="J202" s="525" t="e">
        <f ca="1">+IF(AND(ISNUMBER(OFFSET('Water Data'!$F$4,0,10*ROW('Water Data'!F196))),'Data Summary'!BY202="Yes"),100-OFFSET('Water Data'!$F$4,0,10*ROW('Water Data'!F196)),NA())</f>
        <v>#N/A</v>
      </c>
      <c r="K202" s="525" t="e">
        <f ca="1">+IF(AND(ISNUMBER(OFFSET('Water Data'!$F$6,0,10*ROW('Water Data'!F196))),'Data Summary'!BZ202="Yes"),OFFSET('Water Data'!$F$6,0,10*ROW('Water Data'!F196)),NA())</f>
        <v>#N/A</v>
      </c>
      <c r="L202" s="525" t="e">
        <f ca="1">+IF(AND(ISNUMBER(OFFSET('Water Data'!$F$9,0,10*ROW('Water Data'!F196))),'Data Summary'!CA202="Yes"),OFFSET('Water Data'!$F$9,0,10*ROW('Water Data'!F196)),NA())</f>
        <v>#N/A</v>
      </c>
      <c r="M202" s="525" t="e">
        <f ca="1">+IF(AND(ISNUMBER(OFFSET('Water Data'!$G$4,0,10*ROW('Water Data'!G196))),'Data Summary'!CB202="Yes"),100-OFFSET('Water Data'!$G$4,0,10*ROW('Water Data'!G196)),NA())</f>
        <v>#N/A</v>
      </c>
      <c r="N202" s="525" t="e">
        <f ca="1">+IF(AND(ISNUMBER(OFFSET('Water Data'!$G$6,0,10*ROW('Water Data'!G196))),'Data Summary'!CC202="Yes"),OFFSET('Water Data'!$G$6,0,10*ROW('Water Data'!G196)),NA())</f>
        <v>#N/A</v>
      </c>
      <c r="O202" s="525" t="e">
        <f ca="1">+IF(AND(ISNUMBER(OFFSET('Water Data'!$G$9,0,10*ROW('Water Data'!G196))),'Data Summary'!CD202="Yes"),OFFSET('Water Data'!$G$9,0,10*ROW('Water Data'!G196)),NA())</f>
        <v>#N/A</v>
      </c>
      <c r="P202" s="525" t="e">
        <f ca="1">+IF(AND(ISNUMBER(OFFSET('Water Data'!$H$4,0,10*ROW('Water Data'!H196))),'Data Summary'!CE202="Yes"),100-OFFSET('Water Data'!$H$4,0,10*ROW('Water Data'!H196)),NA())</f>
        <v>#N/A</v>
      </c>
      <c r="Q202" s="525" t="e">
        <f ca="1">+IF(AND(ISNUMBER(OFFSET('Water Data'!$H$6,0,10*ROW('Water Data'!H196))),'Data Summary'!CF202="Yes"),OFFSET('Water Data'!$H$6,0,10*ROW('Water Data'!H196)),NA())</f>
        <v>#N/A</v>
      </c>
      <c r="R202" s="525" t="e">
        <f ca="1">+IF(AND(ISNUMBER(OFFSET('Water Data'!$H$9,0,10*ROW('Water Data'!H196))),'Data Summary'!CG202="Yes"),OFFSET('Water Data'!$H$9,0,10*ROW('Water Data'!H196)),NA())</f>
        <v>#N/A</v>
      </c>
      <c r="S202" s="525" t="e">
        <f ca="1">+IF(AND(ISNUMBER(OFFSET('Water Data'!$I$4,0,10*ROW('Water Data'!I196))),'Data Summary'!CH202="Yes"),100-OFFSET('Water Data'!$I$4,0,10*ROW('Water Data'!I196)),NA())</f>
        <v>#N/A</v>
      </c>
      <c r="T202" s="525" t="e">
        <f ca="1">+IF(AND(ISNUMBER(OFFSET('Water Data'!$I$6,0,10*ROW('Water Data'!I196))),'Data Summary'!CI202="Yes"),OFFSET('Water Data'!$I$6,0,10*ROW('Water Data'!I196)),NA())</f>
        <v>#N/A</v>
      </c>
      <c r="U202" s="525" t="e">
        <f ca="1">+IF(AND(ISNUMBER(OFFSET('Water Data'!$I$9,0,10*ROW('Water Data'!I196))),'Data Summary'!CJ202="Yes"),OFFSET('Water Data'!$I$9,0,10*ROW('Water Data'!I196)),NA())</f>
        <v>#N/A</v>
      </c>
      <c r="V202" s="526" t="e">
        <f ca="1">+IF(AND(ISNUMBER(OFFSET('Sanitation Data'!$D$4,0,10*ROW('Sanitation Data'!D196))),'Data Summary'!CK202="Yes"),100-OFFSET('Sanitation Data'!$D$4,0,10*ROW('Sanitation Data'!D196)),NA())</f>
        <v>#N/A</v>
      </c>
      <c r="W202" s="526" t="e">
        <f ca="1">+IF(AND(ISNUMBER(OFFSET('Sanitation Data'!$D$6,0,10*ROW('Sanitation Data'!D196))),'Data Summary'!CL202="Yes"),OFFSET('Sanitation Data'!$D$6,0,10*ROW('Sanitation Data'!D196)),NA())</f>
        <v>#N/A</v>
      </c>
      <c r="X202" s="526" t="e">
        <f ca="1">+IF(AND(ISNUMBER(OFFSET('Sanitation Data'!$D$10,0,10*ROW('Sanitation Data'!D196))),'Data Summary'!CM202="Yes"),OFFSET('Sanitation Data'!$D$10,0,10*ROW('Sanitation Data'!D196)),NA())</f>
        <v>#N/A</v>
      </c>
      <c r="Y202" s="526" t="e">
        <f ca="1">+IF(AND(ISNUMBER(OFFSET('Sanitation Data'!$D$11,0,10*ROW('Sanitation Data'!D196))),'Data Summary'!CN202="Yes"),OFFSET('Sanitation Data'!$D$11,0,10*ROW('Sanitation Data'!D196)),NA())</f>
        <v>#N/A</v>
      </c>
      <c r="Z202" s="526" t="e">
        <f ca="1">+IF(AND(ISNUMBER(OFFSET('Sanitation Data'!$D$12,0,10*ROW('Sanitation Data'!D196))),'Data Summary'!CO202="Yes"),OFFSET('Sanitation Data'!$D$12,0,10*ROW('Sanitation Data'!D196)),NA())</f>
        <v>#N/A</v>
      </c>
      <c r="AA202" s="526" t="e">
        <f ca="1">+IF(AND(ISNUMBER(OFFSET('Sanitation Data'!$E$4,0,10*ROW('Sanitation Data'!E196))),'Data Summary'!CP202="Yes"),100-OFFSET('Sanitation Data'!$E$4,0,10*ROW('Sanitation Data'!E196)),NA())</f>
        <v>#N/A</v>
      </c>
      <c r="AB202" s="526" t="e">
        <f ca="1">+IF(AND(ISNUMBER(OFFSET('Sanitation Data'!$E$6,0,10*ROW('Sanitation Data'!E196))),'Data Summary'!CQ202="Yes"),OFFSET('Sanitation Data'!$E$6,0,10*ROW('Sanitation Data'!E196)),NA())</f>
        <v>#N/A</v>
      </c>
      <c r="AC202" s="526" t="e">
        <f ca="1">+IF(AND(ISNUMBER(OFFSET('Sanitation Data'!$E$10,0,10*ROW('Sanitation Data'!E196))),'Data Summary'!CR202="Yes"),OFFSET('Sanitation Data'!$E$10,0,10*ROW('Sanitation Data'!E196)),NA())</f>
        <v>#N/A</v>
      </c>
      <c r="AD202" s="526" t="e">
        <f ca="1">+IF(AND(ISNUMBER(OFFSET('Sanitation Data'!$E$11,0,10*ROW('Sanitation Data'!E196))),'Data Summary'!CS202="Yes"),OFFSET('Sanitation Data'!$E$11,0,10*ROW('Sanitation Data'!E196)),NA())</f>
        <v>#N/A</v>
      </c>
      <c r="AE202" s="526" t="e">
        <f ca="1">+IF(AND(ISNUMBER(OFFSET('Sanitation Data'!$E$12,0,10*ROW('Sanitation Data'!E196))),'Data Summary'!CT202="Yes"),OFFSET('Sanitation Data'!$E$12,0,10*ROW('Sanitation Data'!E196)),NA())</f>
        <v>#N/A</v>
      </c>
      <c r="AF202" s="526" t="e">
        <f ca="1">+IF(AND(ISNUMBER(OFFSET('Sanitation Data'!$F$4,0,10*ROW('Sanitation Data'!F196))),'Data Summary'!CU202="Yes"),100-OFFSET('Sanitation Data'!$F$4,0,10*ROW('Sanitation Data'!F196)),NA())</f>
        <v>#N/A</v>
      </c>
      <c r="AG202" s="526" t="e">
        <f ca="1">+IF(AND(ISNUMBER(OFFSET('Sanitation Data'!$F$6,0,10*ROW('Sanitation Data'!F196))),'Data Summary'!CV202="Yes"),OFFSET('Sanitation Data'!$F$6,0,10*ROW('Sanitation Data'!F196)),NA())</f>
        <v>#N/A</v>
      </c>
      <c r="AH202" s="526" t="e">
        <f ca="1">+IF(AND(ISNUMBER(OFFSET('Sanitation Data'!$F$10,0,10*ROW('Sanitation Data'!F196))),'Data Summary'!CW202="Yes"),OFFSET('Sanitation Data'!$F$10,0,10*ROW('Sanitation Data'!F196)),NA())</f>
        <v>#N/A</v>
      </c>
      <c r="AI202" s="526" t="e">
        <f ca="1">+IF(AND(ISNUMBER(OFFSET('Sanitation Data'!$F$11,0,10*ROW('Sanitation Data'!F196))),'Data Summary'!CX202="Yes"),OFFSET('Sanitation Data'!$F$11,0,10*ROW('Sanitation Data'!F196)),NA())</f>
        <v>#N/A</v>
      </c>
      <c r="AJ202" s="526" t="e">
        <f ca="1">+IF(AND(ISNUMBER(OFFSET('Sanitation Data'!$F$12,0,10*ROW('Sanitation Data'!F196))),'Data Summary'!CY202="Yes"),OFFSET('Sanitation Data'!$F$12,0,10*ROW('Sanitation Data'!F196)),NA())</f>
        <v>#N/A</v>
      </c>
      <c r="AK202" s="526" t="e">
        <f ca="1">+IF(AND(ISNUMBER(OFFSET('Sanitation Data'!$G$4,0,10*ROW('Sanitation Data'!G196))),'Data Summary'!CZ202="Yes"),100-OFFSET('Sanitation Data'!$G$4,0,10*ROW('Sanitation Data'!G196)),NA())</f>
        <v>#N/A</v>
      </c>
      <c r="AL202" s="526" t="e">
        <f ca="1">+IF(AND(ISNUMBER(OFFSET('Sanitation Data'!$G$6,0,10*ROW('Sanitation Data'!G196))),'Data Summary'!DA202="Yes"),OFFSET('Sanitation Data'!$G$6,0,10*ROW('Sanitation Data'!G196)),NA())</f>
        <v>#N/A</v>
      </c>
      <c r="AM202" s="526" t="e">
        <f ca="1">+IF(AND(ISNUMBER(OFFSET('Sanitation Data'!$G$10,0,10*ROW('Sanitation Data'!G196))),'Data Summary'!DB202="Yes"),OFFSET('Sanitation Data'!$G$10,0,10*ROW('Sanitation Data'!G196)),NA())</f>
        <v>#N/A</v>
      </c>
      <c r="AN202" s="526" t="e">
        <f ca="1">+IF(AND(ISNUMBER(OFFSET('Sanitation Data'!$G$11,0,10*ROW('Sanitation Data'!G196))),'Data Summary'!DC202="Yes"),OFFSET('Sanitation Data'!$G$11,0,10*ROW('Sanitation Data'!G196)),NA())</f>
        <v>#N/A</v>
      </c>
      <c r="AO202" s="526" t="e">
        <f ca="1">+IF(AND(ISNUMBER(OFFSET('Sanitation Data'!$G$12,0,10*ROW('Sanitation Data'!G196))),'Data Summary'!DD202="Yes"),OFFSET('Sanitation Data'!$G$12,0,10*ROW('Sanitation Data'!G196)),NA())</f>
        <v>#N/A</v>
      </c>
      <c r="AP202" s="526" t="e">
        <f ca="1">+IF(AND(ISNUMBER(OFFSET('Sanitation Data'!$H$4,0,10*ROW('Sanitation Data'!H196))),'Data Summary'!DE202="Yes"),100-OFFSET('Sanitation Data'!$H$4,0,10*ROW('Sanitation Data'!H196)),NA())</f>
        <v>#N/A</v>
      </c>
      <c r="AQ202" s="526" t="e">
        <f ca="1">+IF(AND(ISNUMBER(OFFSET('Sanitation Data'!$H$6,0,10*ROW('Sanitation Data'!H196))),'Data Summary'!DF202="Yes"),OFFSET('Sanitation Data'!$H$6,0,10*ROW('Sanitation Data'!H196)),NA())</f>
        <v>#N/A</v>
      </c>
      <c r="AR202" s="526" t="e">
        <f ca="1">+IF(AND(ISNUMBER(OFFSET('Sanitation Data'!$H$10,0,10*ROW('Sanitation Data'!H196))),'Data Summary'!DG202="Yes"),OFFSET('Sanitation Data'!$H$10,0,10*ROW('Sanitation Data'!H196)),NA())</f>
        <v>#N/A</v>
      </c>
      <c r="AS202" s="526" t="e">
        <f ca="1">+IF(AND(ISNUMBER(OFFSET('Sanitation Data'!$H$11,0,10*ROW('Sanitation Data'!H196))),'Data Summary'!DH202="Yes"),OFFSET('Sanitation Data'!$H$11,0,10*ROW('Sanitation Data'!H196)),NA())</f>
        <v>#N/A</v>
      </c>
      <c r="AT202" s="526" t="e">
        <f ca="1">+IF(AND(ISNUMBER(OFFSET('Sanitation Data'!$H$12,0,10*ROW('Sanitation Data'!H196))),'Data Summary'!DI202="Yes"),OFFSET('Sanitation Data'!$H$12,0,10*ROW('Sanitation Data'!H196)),NA())</f>
        <v>#N/A</v>
      </c>
      <c r="AU202" s="526" t="e">
        <f ca="1">+IF(AND(ISNUMBER(OFFSET('Sanitation Data'!$I$4,0,10*ROW('Sanitation Data'!I196))),'Data Summary'!DJ202="Yes"),100-OFFSET('Sanitation Data'!$I$4,0,10*ROW('Sanitation Data'!I196)),NA())</f>
        <v>#N/A</v>
      </c>
      <c r="AV202" s="526" t="e">
        <f ca="1">+IF(AND(ISNUMBER(OFFSET('Sanitation Data'!$I$6,0,10*ROW('Sanitation Data'!I196))),'Data Summary'!DK202="Yes"),OFFSET('Sanitation Data'!$I$6,0,10*ROW('Sanitation Data'!I196)),NA())</f>
        <v>#N/A</v>
      </c>
      <c r="AW202" s="526" t="e">
        <f ca="1">+IF(AND(ISNUMBER(OFFSET('Sanitation Data'!$I$10,0,10*ROW('Sanitation Data'!I196))),'Data Summary'!DL202="Yes"),OFFSET('Sanitation Data'!$I$10,0,10*ROW('Sanitation Data'!I196)),NA())</f>
        <v>#N/A</v>
      </c>
      <c r="AX202" s="526" t="e">
        <f ca="1">+IF(AND(ISNUMBER(OFFSET('Sanitation Data'!$I$11,0,10*ROW('Sanitation Data'!I196))),'Data Summary'!DM202="Yes"),OFFSET('Sanitation Data'!$I$11,0,10*ROW('Sanitation Data'!I196)),NA())</f>
        <v>#N/A</v>
      </c>
      <c r="AY202" s="526" t="e">
        <f ca="1">+IF(AND(ISNUMBER(OFFSET('Sanitation Data'!$I$12,0,10*ROW('Sanitation Data'!I196))),'Data Summary'!DN202="Yes"),OFFSET('Sanitation Data'!$I$12,0,10*ROW('Sanitation Data'!I196)),NA())</f>
        <v>#N/A</v>
      </c>
      <c r="AZ202" s="527" t="e">
        <f ca="1">+IF(AND(ISNUMBER(OFFSET('Hygiene Data'!$D$5,0,10*ROW('Hygiene Data'!D196))),'Data Summary'!DO202="Yes"),OFFSET('Hygiene Data'!$D$5,0,10*ROW('Hygiene Data'!D196)),NA())</f>
        <v>#N/A</v>
      </c>
      <c r="BA202" s="527" t="e">
        <f ca="1">+IF(AND(ISNUMBER(OFFSET('Hygiene Data'!$D$7,0,10*ROW('Hygiene Data'!D196))),'Data Summary'!DP202="Yes"),OFFSET('Hygiene Data'!$D$7,0,10*ROW('Hygiene Data'!D196)),NA())</f>
        <v>#N/A</v>
      </c>
      <c r="BB202" s="527" t="e">
        <f ca="1">+IF(AND(ISNUMBER(OFFSET('Hygiene Data'!$D$9,0,10*ROW('Hygiene Data'!D196))),'Data Summary'!DQ202="Yes"),OFFSET('Hygiene Data'!$D$9,0,10*ROW('Hygiene Data'!D196)),NA())</f>
        <v>#N/A</v>
      </c>
      <c r="BC202" s="527" t="e">
        <f ca="1">+IF(AND(ISNUMBER(OFFSET('Hygiene Data'!$E$5,0,10*ROW('Hygiene Data'!E196))),'Data Summary'!DR202="Yes"),OFFSET('Hygiene Data'!$E$5,0,10*ROW('Hygiene Data'!E196)),NA())</f>
        <v>#N/A</v>
      </c>
      <c r="BD202" s="527" t="e">
        <f ca="1">+IF(AND(ISNUMBER(OFFSET('Hygiene Data'!$E$7,0,10*ROW('Hygiene Data'!E196))),'Data Summary'!DS202="Yes"),OFFSET('Hygiene Data'!$E$7,0,10*ROW('Hygiene Data'!E196)),NA())</f>
        <v>#N/A</v>
      </c>
      <c r="BE202" s="527" t="e">
        <f ca="1">+IF(AND(ISNUMBER(OFFSET('Hygiene Data'!$E$9,0,10*ROW('Hygiene Data'!E196))),'Data Summary'!DT202="Yes"),OFFSET('Hygiene Data'!$E$9,0,10*ROW('Hygiene Data'!E196)),NA())</f>
        <v>#N/A</v>
      </c>
      <c r="BF202" s="527" t="e">
        <f ca="1">+IF(AND(ISNUMBER(OFFSET('Hygiene Data'!$F$5,0,10*ROW('Hygiene Data'!F196))),'Data Summary'!DU202="Yes"),OFFSET('Hygiene Data'!$F$5,0,10*ROW('Hygiene Data'!F196)),NA())</f>
        <v>#N/A</v>
      </c>
      <c r="BG202" s="527" t="e">
        <f ca="1">+IF(AND(ISNUMBER(OFFSET('Hygiene Data'!$F$7,0,10*ROW('Hygiene Data'!F196))),'Data Summary'!DV202="Yes"),OFFSET('Hygiene Data'!$F$7,0,10*ROW('Hygiene Data'!F196)),NA())</f>
        <v>#N/A</v>
      </c>
      <c r="BH202" s="527" t="e">
        <f ca="1">+IF(AND(ISNUMBER(OFFSET('Hygiene Data'!$F$9,0,10*ROW('Hygiene Data'!F196))),'Data Summary'!DW202="Yes"),OFFSET('Hygiene Data'!$F$9,0,10*ROW('Hygiene Data'!F196)),NA())</f>
        <v>#N/A</v>
      </c>
      <c r="BI202" s="527" t="e">
        <f ca="1">+IF(AND(ISNUMBER(OFFSET('Hygiene Data'!$G$5,0,10*ROW('Hygiene Data'!G196))),'Data Summary'!DX202="Yes"),OFFSET('Hygiene Data'!$G$5,0,10*ROW('Hygiene Data'!G196)),NA())</f>
        <v>#N/A</v>
      </c>
      <c r="BJ202" s="527" t="e">
        <f ca="1">+IF(AND(ISNUMBER(OFFSET('Hygiene Data'!$G$7,0,10*ROW('Hygiene Data'!G196))),'Data Summary'!DY202="Yes"),OFFSET('Hygiene Data'!$G$7,0,10*ROW('Hygiene Data'!G196)),NA())</f>
        <v>#N/A</v>
      </c>
      <c r="BK202" s="527" t="e">
        <f ca="1">+IF(AND(ISNUMBER(OFFSET('Hygiene Data'!$G$9,0,10*ROW('Hygiene Data'!G196))),'Data Summary'!DZ202="Yes"),OFFSET('Hygiene Data'!$G$9,0,10*ROW('Hygiene Data'!G196)),NA())</f>
        <v>#N/A</v>
      </c>
      <c r="BL202" s="527" t="e">
        <f ca="1">+IF(AND(ISNUMBER(OFFSET('Hygiene Data'!$H$5,0,10*ROW('Hygiene Data'!H196))),'Data Summary'!EA202="Yes"),OFFSET('Hygiene Data'!$H$5,0,10*ROW('Hygiene Data'!H196)),NA())</f>
        <v>#N/A</v>
      </c>
      <c r="BM202" s="527" t="e">
        <f ca="1">+IF(AND(ISNUMBER(OFFSET('Hygiene Data'!$H$7,0,10*ROW('Hygiene Data'!H196))),'Data Summary'!EB202="Yes"),OFFSET('Hygiene Data'!$H$7,0,10*ROW('Hygiene Data'!H196)),NA())</f>
        <v>#N/A</v>
      </c>
      <c r="BN202" s="527" t="e">
        <f ca="1">+IF(AND(ISNUMBER(OFFSET('Hygiene Data'!$H$9,0,10*ROW('Hygiene Data'!H196))),'Data Summary'!EC202="Yes"),OFFSET('Hygiene Data'!$H$9,0,10*ROW('Hygiene Data'!H196)),NA())</f>
        <v>#N/A</v>
      </c>
      <c r="BO202" s="527" t="e">
        <f ca="1">+IF(AND(ISNUMBER(OFFSET('Hygiene Data'!$I$5,0,10*ROW('Hygiene Data'!I196))),'Data Summary'!ED202="Yes"),OFFSET('Hygiene Data'!$I$5,0,10*ROW('Hygiene Data'!I196)),NA())</f>
        <v>#N/A</v>
      </c>
      <c r="BP202" s="527" t="e">
        <f ca="1">+IF(AND(ISNUMBER(OFFSET('Hygiene Data'!$I$7,0,10*ROW('Hygiene Data'!I196))),'Data Summary'!EE202="Yes"),OFFSET('Hygiene Data'!$I$7,0,10*ROW('Hygiene Data'!I196)),NA())</f>
        <v>#N/A</v>
      </c>
      <c r="BQ202" s="527" t="e">
        <f ca="1">+IF(AND(ISNUMBER(OFFSET('Hygiene Data'!$I$9,0,10*ROW('Hygiene Data'!I196))),'Data Summary'!EF202="Yes"),OFFSET('Hygiene Data'!$I$9,0,10*ROW('Hygiene Data'!I196)),NA())</f>
        <v>#N/A</v>
      </c>
    </row>
    <row r="203" spans="1:69" x14ac:dyDescent="0.25">
      <c r="A203" s="523" t="e">
        <f ca="1">+RIGHT('Data Summary'!A203,LEN('Data Summary'!A203)-9)</f>
        <v>#VALUE!</v>
      </c>
      <c r="B203" s="497" t="str">
        <f ca="1">+IF(ISTEXT('Data Summary'!B203),'Data Summary'!B203,"")</f>
        <v/>
      </c>
      <c r="C203" s="524" t="e">
        <f ca="1">+VALUE('Data Summary'!C203)</f>
        <v>#VALUE!</v>
      </c>
      <c r="D203" s="525" t="e">
        <f ca="1">+IF(AND(ISNUMBER(OFFSET('Water Data'!$D$4,0,10*ROW('Water Data'!D197))),'Data Summary'!BS203="Yes"),100-OFFSET('Water Data'!$D$4,0,10*ROW('Water Data'!D197)),NA())</f>
        <v>#N/A</v>
      </c>
      <c r="E203" s="525" t="e">
        <f ca="1">+IF(AND(ISNUMBER(OFFSET('Water Data'!$D$6,0,10*ROW('Water Data'!D197))),'Data Summary'!BT203="Yes"),OFFSET('Water Data'!$D$6,0,10*ROW('Water Data'!D197)),NA())</f>
        <v>#N/A</v>
      </c>
      <c r="F203" s="525" t="e">
        <f ca="1">+IF(AND(ISNUMBER(OFFSET('Water Data'!$D$9,0,10*ROW('Water Data'!D197))),'Data Summary'!BU203="Yes"),OFFSET('Water Data'!$D$9,0,10*ROW('Water Data'!D197)),NA())</f>
        <v>#N/A</v>
      </c>
      <c r="G203" s="525" t="e">
        <f ca="1">+IF(AND(ISNUMBER(OFFSET('Water Data'!$E$4,0,10*ROW('Water Data'!E197))),'Data Summary'!BV203="Yes"),100-OFFSET('Water Data'!$E$4,0,10*ROW('Water Data'!E197)),NA())</f>
        <v>#N/A</v>
      </c>
      <c r="H203" s="525" t="e">
        <f ca="1">+IF(AND(ISNUMBER(OFFSET('Water Data'!$E$6,0,10*ROW('Water Data'!E197))),'Data Summary'!BW203="Yes"),OFFSET('Water Data'!$E$6,0,10*ROW('Water Data'!E197)),NA())</f>
        <v>#N/A</v>
      </c>
      <c r="I203" s="525" t="e">
        <f ca="1">+IF(AND(ISNUMBER(OFFSET('Water Data'!$E$9,0,10*ROW('Water Data'!E197))),'Data Summary'!BX203="Yes"),OFFSET('Water Data'!$E$9,0,10*ROW('Water Data'!E197)),NA())</f>
        <v>#N/A</v>
      </c>
      <c r="J203" s="525" t="e">
        <f ca="1">+IF(AND(ISNUMBER(OFFSET('Water Data'!$F$4,0,10*ROW('Water Data'!F197))),'Data Summary'!BY203="Yes"),100-OFFSET('Water Data'!$F$4,0,10*ROW('Water Data'!F197)),NA())</f>
        <v>#N/A</v>
      </c>
      <c r="K203" s="525" t="e">
        <f ca="1">+IF(AND(ISNUMBER(OFFSET('Water Data'!$F$6,0,10*ROW('Water Data'!F197))),'Data Summary'!BZ203="Yes"),OFFSET('Water Data'!$F$6,0,10*ROW('Water Data'!F197)),NA())</f>
        <v>#N/A</v>
      </c>
      <c r="L203" s="525" t="e">
        <f ca="1">+IF(AND(ISNUMBER(OFFSET('Water Data'!$F$9,0,10*ROW('Water Data'!F197))),'Data Summary'!CA203="Yes"),OFFSET('Water Data'!$F$9,0,10*ROW('Water Data'!F197)),NA())</f>
        <v>#N/A</v>
      </c>
      <c r="M203" s="525" t="e">
        <f ca="1">+IF(AND(ISNUMBER(OFFSET('Water Data'!$G$4,0,10*ROW('Water Data'!G197))),'Data Summary'!CB203="Yes"),100-OFFSET('Water Data'!$G$4,0,10*ROW('Water Data'!G197)),NA())</f>
        <v>#N/A</v>
      </c>
      <c r="N203" s="525" t="e">
        <f ca="1">+IF(AND(ISNUMBER(OFFSET('Water Data'!$G$6,0,10*ROW('Water Data'!G197))),'Data Summary'!CC203="Yes"),OFFSET('Water Data'!$G$6,0,10*ROW('Water Data'!G197)),NA())</f>
        <v>#N/A</v>
      </c>
      <c r="O203" s="525" t="e">
        <f ca="1">+IF(AND(ISNUMBER(OFFSET('Water Data'!$G$9,0,10*ROW('Water Data'!G197))),'Data Summary'!CD203="Yes"),OFFSET('Water Data'!$G$9,0,10*ROW('Water Data'!G197)),NA())</f>
        <v>#N/A</v>
      </c>
      <c r="P203" s="525" t="e">
        <f ca="1">+IF(AND(ISNUMBER(OFFSET('Water Data'!$H$4,0,10*ROW('Water Data'!H197))),'Data Summary'!CE203="Yes"),100-OFFSET('Water Data'!$H$4,0,10*ROW('Water Data'!H197)),NA())</f>
        <v>#N/A</v>
      </c>
      <c r="Q203" s="525" t="e">
        <f ca="1">+IF(AND(ISNUMBER(OFFSET('Water Data'!$H$6,0,10*ROW('Water Data'!H197))),'Data Summary'!CF203="Yes"),OFFSET('Water Data'!$H$6,0,10*ROW('Water Data'!H197)),NA())</f>
        <v>#N/A</v>
      </c>
      <c r="R203" s="525" t="e">
        <f ca="1">+IF(AND(ISNUMBER(OFFSET('Water Data'!$H$9,0,10*ROW('Water Data'!H197))),'Data Summary'!CG203="Yes"),OFFSET('Water Data'!$H$9,0,10*ROW('Water Data'!H197)),NA())</f>
        <v>#N/A</v>
      </c>
      <c r="S203" s="525" t="e">
        <f ca="1">+IF(AND(ISNUMBER(OFFSET('Water Data'!$I$4,0,10*ROW('Water Data'!I197))),'Data Summary'!CH203="Yes"),100-OFFSET('Water Data'!$I$4,0,10*ROW('Water Data'!I197)),NA())</f>
        <v>#N/A</v>
      </c>
      <c r="T203" s="525" t="e">
        <f ca="1">+IF(AND(ISNUMBER(OFFSET('Water Data'!$I$6,0,10*ROW('Water Data'!I197))),'Data Summary'!CI203="Yes"),OFFSET('Water Data'!$I$6,0,10*ROW('Water Data'!I197)),NA())</f>
        <v>#N/A</v>
      </c>
      <c r="U203" s="525" t="e">
        <f ca="1">+IF(AND(ISNUMBER(OFFSET('Water Data'!$I$9,0,10*ROW('Water Data'!I197))),'Data Summary'!CJ203="Yes"),OFFSET('Water Data'!$I$9,0,10*ROW('Water Data'!I197)),NA())</f>
        <v>#N/A</v>
      </c>
      <c r="V203" s="526" t="e">
        <f ca="1">+IF(AND(ISNUMBER(OFFSET('Sanitation Data'!$D$4,0,10*ROW('Sanitation Data'!D197))),'Data Summary'!CK203="Yes"),100-OFFSET('Sanitation Data'!$D$4,0,10*ROW('Sanitation Data'!D197)),NA())</f>
        <v>#N/A</v>
      </c>
      <c r="W203" s="526" t="e">
        <f ca="1">+IF(AND(ISNUMBER(OFFSET('Sanitation Data'!$D$6,0,10*ROW('Sanitation Data'!D197))),'Data Summary'!CL203="Yes"),OFFSET('Sanitation Data'!$D$6,0,10*ROW('Sanitation Data'!D197)),NA())</f>
        <v>#N/A</v>
      </c>
      <c r="X203" s="526" t="e">
        <f ca="1">+IF(AND(ISNUMBER(OFFSET('Sanitation Data'!$D$10,0,10*ROW('Sanitation Data'!D197))),'Data Summary'!CM203="Yes"),OFFSET('Sanitation Data'!$D$10,0,10*ROW('Sanitation Data'!D197)),NA())</f>
        <v>#N/A</v>
      </c>
      <c r="Y203" s="526" t="e">
        <f ca="1">+IF(AND(ISNUMBER(OFFSET('Sanitation Data'!$D$11,0,10*ROW('Sanitation Data'!D197))),'Data Summary'!CN203="Yes"),OFFSET('Sanitation Data'!$D$11,0,10*ROW('Sanitation Data'!D197)),NA())</f>
        <v>#N/A</v>
      </c>
      <c r="Z203" s="526" t="e">
        <f ca="1">+IF(AND(ISNUMBER(OFFSET('Sanitation Data'!$D$12,0,10*ROW('Sanitation Data'!D197))),'Data Summary'!CO203="Yes"),OFFSET('Sanitation Data'!$D$12,0,10*ROW('Sanitation Data'!D197)),NA())</f>
        <v>#N/A</v>
      </c>
      <c r="AA203" s="526" t="e">
        <f ca="1">+IF(AND(ISNUMBER(OFFSET('Sanitation Data'!$E$4,0,10*ROW('Sanitation Data'!E197))),'Data Summary'!CP203="Yes"),100-OFFSET('Sanitation Data'!$E$4,0,10*ROW('Sanitation Data'!E197)),NA())</f>
        <v>#N/A</v>
      </c>
      <c r="AB203" s="526" t="e">
        <f ca="1">+IF(AND(ISNUMBER(OFFSET('Sanitation Data'!$E$6,0,10*ROW('Sanitation Data'!E197))),'Data Summary'!CQ203="Yes"),OFFSET('Sanitation Data'!$E$6,0,10*ROW('Sanitation Data'!E197)),NA())</f>
        <v>#N/A</v>
      </c>
      <c r="AC203" s="526" t="e">
        <f ca="1">+IF(AND(ISNUMBER(OFFSET('Sanitation Data'!$E$10,0,10*ROW('Sanitation Data'!E197))),'Data Summary'!CR203="Yes"),OFFSET('Sanitation Data'!$E$10,0,10*ROW('Sanitation Data'!E197)),NA())</f>
        <v>#N/A</v>
      </c>
      <c r="AD203" s="526" t="e">
        <f ca="1">+IF(AND(ISNUMBER(OFFSET('Sanitation Data'!$E$11,0,10*ROW('Sanitation Data'!E197))),'Data Summary'!CS203="Yes"),OFFSET('Sanitation Data'!$E$11,0,10*ROW('Sanitation Data'!E197)),NA())</f>
        <v>#N/A</v>
      </c>
      <c r="AE203" s="526" t="e">
        <f ca="1">+IF(AND(ISNUMBER(OFFSET('Sanitation Data'!$E$12,0,10*ROW('Sanitation Data'!E197))),'Data Summary'!CT203="Yes"),OFFSET('Sanitation Data'!$E$12,0,10*ROW('Sanitation Data'!E197)),NA())</f>
        <v>#N/A</v>
      </c>
      <c r="AF203" s="526" t="e">
        <f ca="1">+IF(AND(ISNUMBER(OFFSET('Sanitation Data'!$F$4,0,10*ROW('Sanitation Data'!F197))),'Data Summary'!CU203="Yes"),100-OFFSET('Sanitation Data'!$F$4,0,10*ROW('Sanitation Data'!F197)),NA())</f>
        <v>#N/A</v>
      </c>
      <c r="AG203" s="526" t="e">
        <f ca="1">+IF(AND(ISNUMBER(OFFSET('Sanitation Data'!$F$6,0,10*ROW('Sanitation Data'!F197))),'Data Summary'!CV203="Yes"),OFFSET('Sanitation Data'!$F$6,0,10*ROW('Sanitation Data'!F197)),NA())</f>
        <v>#N/A</v>
      </c>
      <c r="AH203" s="526" t="e">
        <f ca="1">+IF(AND(ISNUMBER(OFFSET('Sanitation Data'!$F$10,0,10*ROW('Sanitation Data'!F197))),'Data Summary'!CW203="Yes"),OFFSET('Sanitation Data'!$F$10,0,10*ROW('Sanitation Data'!F197)),NA())</f>
        <v>#N/A</v>
      </c>
      <c r="AI203" s="526" t="e">
        <f ca="1">+IF(AND(ISNUMBER(OFFSET('Sanitation Data'!$F$11,0,10*ROW('Sanitation Data'!F197))),'Data Summary'!CX203="Yes"),OFFSET('Sanitation Data'!$F$11,0,10*ROW('Sanitation Data'!F197)),NA())</f>
        <v>#N/A</v>
      </c>
      <c r="AJ203" s="526" t="e">
        <f ca="1">+IF(AND(ISNUMBER(OFFSET('Sanitation Data'!$F$12,0,10*ROW('Sanitation Data'!F197))),'Data Summary'!CY203="Yes"),OFFSET('Sanitation Data'!$F$12,0,10*ROW('Sanitation Data'!F197)),NA())</f>
        <v>#N/A</v>
      </c>
      <c r="AK203" s="526" t="e">
        <f ca="1">+IF(AND(ISNUMBER(OFFSET('Sanitation Data'!$G$4,0,10*ROW('Sanitation Data'!G197))),'Data Summary'!CZ203="Yes"),100-OFFSET('Sanitation Data'!$G$4,0,10*ROW('Sanitation Data'!G197)),NA())</f>
        <v>#N/A</v>
      </c>
      <c r="AL203" s="526" t="e">
        <f ca="1">+IF(AND(ISNUMBER(OFFSET('Sanitation Data'!$G$6,0,10*ROW('Sanitation Data'!G197))),'Data Summary'!DA203="Yes"),OFFSET('Sanitation Data'!$G$6,0,10*ROW('Sanitation Data'!G197)),NA())</f>
        <v>#N/A</v>
      </c>
      <c r="AM203" s="526" t="e">
        <f ca="1">+IF(AND(ISNUMBER(OFFSET('Sanitation Data'!$G$10,0,10*ROW('Sanitation Data'!G197))),'Data Summary'!DB203="Yes"),OFFSET('Sanitation Data'!$G$10,0,10*ROW('Sanitation Data'!G197)),NA())</f>
        <v>#N/A</v>
      </c>
      <c r="AN203" s="526" t="e">
        <f ca="1">+IF(AND(ISNUMBER(OFFSET('Sanitation Data'!$G$11,0,10*ROW('Sanitation Data'!G197))),'Data Summary'!DC203="Yes"),OFFSET('Sanitation Data'!$G$11,0,10*ROW('Sanitation Data'!G197)),NA())</f>
        <v>#N/A</v>
      </c>
      <c r="AO203" s="526" t="e">
        <f ca="1">+IF(AND(ISNUMBER(OFFSET('Sanitation Data'!$G$12,0,10*ROW('Sanitation Data'!G197))),'Data Summary'!DD203="Yes"),OFFSET('Sanitation Data'!$G$12,0,10*ROW('Sanitation Data'!G197)),NA())</f>
        <v>#N/A</v>
      </c>
      <c r="AP203" s="526" t="e">
        <f ca="1">+IF(AND(ISNUMBER(OFFSET('Sanitation Data'!$H$4,0,10*ROW('Sanitation Data'!H197))),'Data Summary'!DE203="Yes"),100-OFFSET('Sanitation Data'!$H$4,0,10*ROW('Sanitation Data'!H197)),NA())</f>
        <v>#N/A</v>
      </c>
      <c r="AQ203" s="526" t="e">
        <f ca="1">+IF(AND(ISNUMBER(OFFSET('Sanitation Data'!$H$6,0,10*ROW('Sanitation Data'!H197))),'Data Summary'!DF203="Yes"),OFFSET('Sanitation Data'!$H$6,0,10*ROW('Sanitation Data'!H197)),NA())</f>
        <v>#N/A</v>
      </c>
      <c r="AR203" s="526" t="e">
        <f ca="1">+IF(AND(ISNUMBER(OFFSET('Sanitation Data'!$H$10,0,10*ROW('Sanitation Data'!H197))),'Data Summary'!DG203="Yes"),OFFSET('Sanitation Data'!$H$10,0,10*ROW('Sanitation Data'!H197)),NA())</f>
        <v>#N/A</v>
      </c>
      <c r="AS203" s="526" t="e">
        <f ca="1">+IF(AND(ISNUMBER(OFFSET('Sanitation Data'!$H$11,0,10*ROW('Sanitation Data'!H197))),'Data Summary'!DH203="Yes"),OFFSET('Sanitation Data'!$H$11,0,10*ROW('Sanitation Data'!H197)),NA())</f>
        <v>#N/A</v>
      </c>
      <c r="AT203" s="526" t="e">
        <f ca="1">+IF(AND(ISNUMBER(OFFSET('Sanitation Data'!$H$12,0,10*ROW('Sanitation Data'!H197))),'Data Summary'!DI203="Yes"),OFFSET('Sanitation Data'!$H$12,0,10*ROW('Sanitation Data'!H197)),NA())</f>
        <v>#N/A</v>
      </c>
      <c r="AU203" s="526" t="e">
        <f ca="1">+IF(AND(ISNUMBER(OFFSET('Sanitation Data'!$I$4,0,10*ROW('Sanitation Data'!I197))),'Data Summary'!DJ203="Yes"),100-OFFSET('Sanitation Data'!$I$4,0,10*ROW('Sanitation Data'!I197)),NA())</f>
        <v>#N/A</v>
      </c>
      <c r="AV203" s="526" t="e">
        <f ca="1">+IF(AND(ISNUMBER(OFFSET('Sanitation Data'!$I$6,0,10*ROW('Sanitation Data'!I197))),'Data Summary'!DK203="Yes"),OFFSET('Sanitation Data'!$I$6,0,10*ROW('Sanitation Data'!I197)),NA())</f>
        <v>#N/A</v>
      </c>
      <c r="AW203" s="526" t="e">
        <f ca="1">+IF(AND(ISNUMBER(OFFSET('Sanitation Data'!$I$10,0,10*ROW('Sanitation Data'!I197))),'Data Summary'!DL203="Yes"),OFFSET('Sanitation Data'!$I$10,0,10*ROW('Sanitation Data'!I197)),NA())</f>
        <v>#N/A</v>
      </c>
      <c r="AX203" s="526" t="e">
        <f ca="1">+IF(AND(ISNUMBER(OFFSET('Sanitation Data'!$I$11,0,10*ROW('Sanitation Data'!I197))),'Data Summary'!DM203="Yes"),OFFSET('Sanitation Data'!$I$11,0,10*ROW('Sanitation Data'!I197)),NA())</f>
        <v>#N/A</v>
      </c>
      <c r="AY203" s="526" t="e">
        <f ca="1">+IF(AND(ISNUMBER(OFFSET('Sanitation Data'!$I$12,0,10*ROW('Sanitation Data'!I197))),'Data Summary'!DN203="Yes"),OFFSET('Sanitation Data'!$I$12,0,10*ROW('Sanitation Data'!I197)),NA())</f>
        <v>#N/A</v>
      </c>
      <c r="AZ203" s="527" t="e">
        <f ca="1">+IF(AND(ISNUMBER(OFFSET('Hygiene Data'!$D$5,0,10*ROW('Hygiene Data'!D197))),'Data Summary'!DO203="Yes"),OFFSET('Hygiene Data'!$D$5,0,10*ROW('Hygiene Data'!D197)),NA())</f>
        <v>#N/A</v>
      </c>
      <c r="BA203" s="527" t="e">
        <f ca="1">+IF(AND(ISNUMBER(OFFSET('Hygiene Data'!$D$7,0,10*ROW('Hygiene Data'!D197))),'Data Summary'!DP203="Yes"),OFFSET('Hygiene Data'!$D$7,0,10*ROW('Hygiene Data'!D197)),NA())</f>
        <v>#N/A</v>
      </c>
      <c r="BB203" s="527" t="e">
        <f ca="1">+IF(AND(ISNUMBER(OFFSET('Hygiene Data'!$D$9,0,10*ROW('Hygiene Data'!D197))),'Data Summary'!DQ203="Yes"),OFFSET('Hygiene Data'!$D$9,0,10*ROW('Hygiene Data'!D197)),NA())</f>
        <v>#N/A</v>
      </c>
      <c r="BC203" s="527" t="e">
        <f ca="1">+IF(AND(ISNUMBER(OFFSET('Hygiene Data'!$E$5,0,10*ROW('Hygiene Data'!E197))),'Data Summary'!DR203="Yes"),OFFSET('Hygiene Data'!$E$5,0,10*ROW('Hygiene Data'!E197)),NA())</f>
        <v>#N/A</v>
      </c>
      <c r="BD203" s="527" t="e">
        <f ca="1">+IF(AND(ISNUMBER(OFFSET('Hygiene Data'!$E$7,0,10*ROW('Hygiene Data'!E197))),'Data Summary'!DS203="Yes"),OFFSET('Hygiene Data'!$E$7,0,10*ROW('Hygiene Data'!E197)),NA())</f>
        <v>#N/A</v>
      </c>
      <c r="BE203" s="527" t="e">
        <f ca="1">+IF(AND(ISNUMBER(OFFSET('Hygiene Data'!$E$9,0,10*ROW('Hygiene Data'!E197))),'Data Summary'!DT203="Yes"),OFFSET('Hygiene Data'!$E$9,0,10*ROW('Hygiene Data'!E197)),NA())</f>
        <v>#N/A</v>
      </c>
      <c r="BF203" s="527" t="e">
        <f ca="1">+IF(AND(ISNUMBER(OFFSET('Hygiene Data'!$F$5,0,10*ROW('Hygiene Data'!F197))),'Data Summary'!DU203="Yes"),OFFSET('Hygiene Data'!$F$5,0,10*ROW('Hygiene Data'!F197)),NA())</f>
        <v>#N/A</v>
      </c>
      <c r="BG203" s="527" t="e">
        <f ca="1">+IF(AND(ISNUMBER(OFFSET('Hygiene Data'!$F$7,0,10*ROW('Hygiene Data'!F197))),'Data Summary'!DV203="Yes"),OFFSET('Hygiene Data'!$F$7,0,10*ROW('Hygiene Data'!F197)),NA())</f>
        <v>#N/A</v>
      </c>
      <c r="BH203" s="527" t="e">
        <f ca="1">+IF(AND(ISNUMBER(OFFSET('Hygiene Data'!$F$9,0,10*ROW('Hygiene Data'!F197))),'Data Summary'!DW203="Yes"),OFFSET('Hygiene Data'!$F$9,0,10*ROW('Hygiene Data'!F197)),NA())</f>
        <v>#N/A</v>
      </c>
      <c r="BI203" s="527" t="e">
        <f ca="1">+IF(AND(ISNUMBER(OFFSET('Hygiene Data'!$G$5,0,10*ROW('Hygiene Data'!G197))),'Data Summary'!DX203="Yes"),OFFSET('Hygiene Data'!$G$5,0,10*ROW('Hygiene Data'!G197)),NA())</f>
        <v>#N/A</v>
      </c>
      <c r="BJ203" s="527" t="e">
        <f ca="1">+IF(AND(ISNUMBER(OFFSET('Hygiene Data'!$G$7,0,10*ROW('Hygiene Data'!G197))),'Data Summary'!DY203="Yes"),OFFSET('Hygiene Data'!$G$7,0,10*ROW('Hygiene Data'!G197)),NA())</f>
        <v>#N/A</v>
      </c>
      <c r="BK203" s="527" t="e">
        <f ca="1">+IF(AND(ISNUMBER(OFFSET('Hygiene Data'!$G$9,0,10*ROW('Hygiene Data'!G197))),'Data Summary'!DZ203="Yes"),OFFSET('Hygiene Data'!$G$9,0,10*ROW('Hygiene Data'!G197)),NA())</f>
        <v>#N/A</v>
      </c>
      <c r="BL203" s="527" t="e">
        <f ca="1">+IF(AND(ISNUMBER(OFFSET('Hygiene Data'!$H$5,0,10*ROW('Hygiene Data'!H197))),'Data Summary'!EA203="Yes"),OFFSET('Hygiene Data'!$H$5,0,10*ROW('Hygiene Data'!H197)),NA())</f>
        <v>#N/A</v>
      </c>
      <c r="BM203" s="527" t="e">
        <f ca="1">+IF(AND(ISNUMBER(OFFSET('Hygiene Data'!$H$7,0,10*ROW('Hygiene Data'!H197))),'Data Summary'!EB203="Yes"),OFFSET('Hygiene Data'!$H$7,0,10*ROW('Hygiene Data'!H197)),NA())</f>
        <v>#N/A</v>
      </c>
      <c r="BN203" s="527" t="e">
        <f ca="1">+IF(AND(ISNUMBER(OFFSET('Hygiene Data'!$H$9,0,10*ROW('Hygiene Data'!H197))),'Data Summary'!EC203="Yes"),OFFSET('Hygiene Data'!$H$9,0,10*ROW('Hygiene Data'!H197)),NA())</f>
        <v>#N/A</v>
      </c>
      <c r="BO203" s="527" t="e">
        <f ca="1">+IF(AND(ISNUMBER(OFFSET('Hygiene Data'!$I$5,0,10*ROW('Hygiene Data'!I197))),'Data Summary'!ED203="Yes"),OFFSET('Hygiene Data'!$I$5,0,10*ROW('Hygiene Data'!I197)),NA())</f>
        <v>#N/A</v>
      </c>
      <c r="BP203" s="527" t="e">
        <f ca="1">+IF(AND(ISNUMBER(OFFSET('Hygiene Data'!$I$7,0,10*ROW('Hygiene Data'!I197))),'Data Summary'!EE203="Yes"),OFFSET('Hygiene Data'!$I$7,0,10*ROW('Hygiene Data'!I197)),NA())</f>
        <v>#N/A</v>
      </c>
      <c r="BQ203" s="527" t="e">
        <f ca="1">+IF(AND(ISNUMBER(OFFSET('Hygiene Data'!$I$9,0,10*ROW('Hygiene Data'!I197))),'Data Summary'!EF203="Yes"),OFFSET('Hygiene Data'!$I$9,0,10*ROW('Hygiene Data'!I197)),NA())</f>
        <v>#N/A</v>
      </c>
    </row>
    <row r="204" spans="1:69" x14ac:dyDescent="0.25">
      <c r="A204" s="523" t="e">
        <f ca="1">+RIGHT('Data Summary'!A204,LEN('Data Summary'!A204)-9)</f>
        <v>#VALUE!</v>
      </c>
      <c r="B204" s="497" t="str">
        <f ca="1">+IF(ISTEXT('Data Summary'!B204),'Data Summary'!B204,"")</f>
        <v/>
      </c>
      <c r="C204" s="524" t="e">
        <f ca="1">+VALUE('Data Summary'!C204)</f>
        <v>#VALUE!</v>
      </c>
      <c r="D204" s="525" t="e">
        <f ca="1">+IF(AND(ISNUMBER(OFFSET('Water Data'!$D$4,0,10*ROW('Water Data'!D198))),'Data Summary'!BS204="Yes"),100-OFFSET('Water Data'!$D$4,0,10*ROW('Water Data'!D198)),NA())</f>
        <v>#N/A</v>
      </c>
      <c r="E204" s="525" t="e">
        <f ca="1">+IF(AND(ISNUMBER(OFFSET('Water Data'!$D$6,0,10*ROW('Water Data'!D198))),'Data Summary'!BT204="Yes"),OFFSET('Water Data'!$D$6,0,10*ROW('Water Data'!D198)),NA())</f>
        <v>#N/A</v>
      </c>
      <c r="F204" s="525" t="e">
        <f ca="1">+IF(AND(ISNUMBER(OFFSET('Water Data'!$D$9,0,10*ROW('Water Data'!D198))),'Data Summary'!BU204="Yes"),OFFSET('Water Data'!$D$9,0,10*ROW('Water Data'!D198)),NA())</f>
        <v>#N/A</v>
      </c>
      <c r="G204" s="525" t="e">
        <f ca="1">+IF(AND(ISNUMBER(OFFSET('Water Data'!$E$4,0,10*ROW('Water Data'!E198))),'Data Summary'!BV204="Yes"),100-OFFSET('Water Data'!$E$4,0,10*ROW('Water Data'!E198)),NA())</f>
        <v>#N/A</v>
      </c>
      <c r="H204" s="525" t="e">
        <f ca="1">+IF(AND(ISNUMBER(OFFSET('Water Data'!$E$6,0,10*ROW('Water Data'!E198))),'Data Summary'!BW204="Yes"),OFFSET('Water Data'!$E$6,0,10*ROW('Water Data'!E198)),NA())</f>
        <v>#N/A</v>
      </c>
      <c r="I204" s="525" t="e">
        <f ca="1">+IF(AND(ISNUMBER(OFFSET('Water Data'!$E$9,0,10*ROW('Water Data'!E198))),'Data Summary'!BX204="Yes"),OFFSET('Water Data'!$E$9,0,10*ROW('Water Data'!E198)),NA())</f>
        <v>#N/A</v>
      </c>
      <c r="J204" s="525" t="e">
        <f ca="1">+IF(AND(ISNUMBER(OFFSET('Water Data'!$F$4,0,10*ROW('Water Data'!F198))),'Data Summary'!BY204="Yes"),100-OFFSET('Water Data'!$F$4,0,10*ROW('Water Data'!F198)),NA())</f>
        <v>#N/A</v>
      </c>
      <c r="K204" s="525" t="e">
        <f ca="1">+IF(AND(ISNUMBER(OFFSET('Water Data'!$F$6,0,10*ROW('Water Data'!F198))),'Data Summary'!BZ204="Yes"),OFFSET('Water Data'!$F$6,0,10*ROW('Water Data'!F198)),NA())</f>
        <v>#N/A</v>
      </c>
      <c r="L204" s="525" t="e">
        <f ca="1">+IF(AND(ISNUMBER(OFFSET('Water Data'!$F$9,0,10*ROW('Water Data'!F198))),'Data Summary'!CA204="Yes"),OFFSET('Water Data'!$F$9,0,10*ROW('Water Data'!F198)),NA())</f>
        <v>#N/A</v>
      </c>
      <c r="M204" s="525" t="e">
        <f ca="1">+IF(AND(ISNUMBER(OFFSET('Water Data'!$G$4,0,10*ROW('Water Data'!G198))),'Data Summary'!CB204="Yes"),100-OFFSET('Water Data'!$G$4,0,10*ROW('Water Data'!G198)),NA())</f>
        <v>#N/A</v>
      </c>
      <c r="N204" s="525" t="e">
        <f ca="1">+IF(AND(ISNUMBER(OFFSET('Water Data'!$G$6,0,10*ROW('Water Data'!G198))),'Data Summary'!CC204="Yes"),OFFSET('Water Data'!$G$6,0,10*ROW('Water Data'!G198)),NA())</f>
        <v>#N/A</v>
      </c>
      <c r="O204" s="525" t="e">
        <f ca="1">+IF(AND(ISNUMBER(OFFSET('Water Data'!$G$9,0,10*ROW('Water Data'!G198))),'Data Summary'!CD204="Yes"),OFFSET('Water Data'!$G$9,0,10*ROW('Water Data'!G198)),NA())</f>
        <v>#N/A</v>
      </c>
      <c r="P204" s="525" t="e">
        <f ca="1">+IF(AND(ISNUMBER(OFFSET('Water Data'!$H$4,0,10*ROW('Water Data'!H198))),'Data Summary'!CE204="Yes"),100-OFFSET('Water Data'!$H$4,0,10*ROW('Water Data'!H198)),NA())</f>
        <v>#N/A</v>
      </c>
      <c r="Q204" s="525" t="e">
        <f ca="1">+IF(AND(ISNUMBER(OFFSET('Water Data'!$H$6,0,10*ROW('Water Data'!H198))),'Data Summary'!CF204="Yes"),OFFSET('Water Data'!$H$6,0,10*ROW('Water Data'!H198)),NA())</f>
        <v>#N/A</v>
      </c>
      <c r="R204" s="525" t="e">
        <f ca="1">+IF(AND(ISNUMBER(OFFSET('Water Data'!$H$9,0,10*ROW('Water Data'!H198))),'Data Summary'!CG204="Yes"),OFFSET('Water Data'!$H$9,0,10*ROW('Water Data'!H198)),NA())</f>
        <v>#N/A</v>
      </c>
      <c r="S204" s="525" t="e">
        <f ca="1">+IF(AND(ISNUMBER(OFFSET('Water Data'!$I$4,0,10*ROW('Water Data'!I198))),'Data Summary'!CH204="Yes"),100-OFFSET('Water Data'!$I$4,0,10*ROW('Water Data'!I198)),NA())</f>
        <v>#N/A</v>
      </c>
      <c r="T204" s="525" t="e">
        <f ca="1">+IF(AND(ISNUMBER(OFFSET('Water Data'!$I$6,0,10*ROW('Water Data'!I198))),'Data Summary'!CI204="Yes"),OFFSET('Water Data'!$I$6,0,10*ROW('Water Data'!I198)),NA())</f>
        <v>#N/A</v>
      </c>
      <c r="U204" s="525" t="e">
        <f ca="1">+IF(AND(ISNUMBER(OFFSET('Water Data'!$I$9,0,10*ROW('Water Data'!I198))),'Data Summary'!CJ204="Yes"),OFFSET('Water Data'!$I$9,0,10*ROW('Water Data'!I198)),NA())</f>
        <v>#N/A</v>
      </c>
      <c r="V204" s="526" t="e">
        <f ca="1">+IF(AND(ISNUMBER(OFFSET('Sanitation Data'!$D$4,0,10*ROW('Sanitation Data'!D198))),'Data Summary'!CK204="Yes"),100-OFFSET('Sanitation Data'!$D$4,0,10*ROW('Sanitation Data'!D198)),NA())</f>
        <v>#N/A</v>
      </c>
      <c r="W204" s="526" t="e">
        <f ca="1">+IF(AND(ISNUMBER(OFFSET('Sanitation Data'!$D$6,0,10*ROW('Sanitation Data'!D198))),'Data Summary'!CL204="Yes"),OFFSET('Sanitation Data'!$D$6,0,10*ROW('Sanitation Data'!D198)),NA())</f>
        <v>#N/A</v>
      </c>
      <c r="X204" s="526" t="e">
        <f ca="1">+IF(AND(ISNUMBER(OFFSET('Sanitation Data'!$D$10,0,10*ROW('Sanitation Data'!D198))),'Data Summary'!CM204="Yes"),OFFSET('Sanitation Data'!$D$10,0,10*ROW('Sanitation Data'!D198)),NA())</f>
        <v>#N/A</v>
      </c>
      <c r="Y204" s="526" t="e">
        <f ca="1">+IF(AND(ISNUMBER(OFFSET('Sanitation Data'!$D$11,0,10*ROW('Sanitation Data'!D198))),'Data Summary'!CN204="Yes"),OFFSET('Sanitation Data'!$D$11,0,10*ROW('Sanitation Data'!D198)),NA())</f>
        <v>#N/A</v>
      </c>
      <c r="Z204" s="526" t="e">
        <f ca="1">+IF(AND(ISNUMBER(OFFSET('Sanitation Data'!$D$12,0,10*ROW('Sanitation Data'!D198))),'Data Summary'!CO204="Yes"),OFFSET('Sanitation Data'!$D$12,0,10*ROW('Sanitation Data'!D198)),NA())</f>
        <v>#N/A</v>
      </c>
      <c r="AA204" s="526" t="e">
        <f ca="1">+IF(AND(ISNUMBER(OFFSET('Sanitation Data'!$E$4,0,10*ROW('Sanitation Data'!E198))),'Data Summary'!CP204="Yes"),100-OFFSET('Sanitation Data'!$E$4,0,10*ROW('Sanitation Data'!E198)),NA())</f>
        <v>#N/A</v>
      </c>
      <c r="AB204" s="526" t="e">
        <f ca="1">+IF(AND(ISNUMBER(OFFSET('Sanitation Data'!$E$6,0,10*ROW('Sanitation Data'!E198))),'Data Summary'!CQ204="Yes"),OFFSET('Sanitation Data'!$E$6,0,10*ROW('Sanitation Data'!E198)),NA())</f>
        <v>#N/A</v>
      </c>
      <c r="AC204" s="526" t="e">
        <f ca="1">+IF(AND(ISNUMBER(OFFSET('Sanitation Data'!$E$10,0,10*ROW('Sanitation Data'!E198))),'Data Summary'!CR204="Yes"),OFFSET('Sanitation Data'!$E$10,0,10*ROW('Sanitation Data'!E198)),NA())</f>
        <v>#N/A</v>
      </c>
      <c r="AD204" s="526" t="e">
        <f ca="1">+IF(AND(ISNUMBER(OFFSET('Sanitation Data'!$E$11,0,10*ROW('Sanitation Data'!E198))),'Data Summary'!CS204="Yes"),OFFSET('Sanitation Data'!$E$11,0,10*ROW('Sanitation Data'!E198)),NA())</f>
        <v>#N/A</v>
      </c>
      <c r="AE204" s="526" t="e">
        <f ca="1">+IF(AND(ISNUMBER(OFFSET('Sanitation Data'!$E$12,0,10*ROW('Sanitation Data'!E198))),'Data Summary'!CT204="Yes"),OFFSET('Sanitation Data'!$E$12,0,10*ROW('Sanitation Data'!E198)),NA())</f>
        <v>#N/A</v>
      </c>
      <c r="AF204" s="526" t="e">
        <f ca="1">+IF(AND(ISNUMBER(OFFSET('Sanitation Data'!$F$4,0,10*ROW('Sanitation Data'!F198))),'Data Summary'!CU204="Yes"),100-OFFSET('Sanitation Data'!$F$4,0,10*ROW('Sanitation Data'!F198)),NA())</f>
        <v>#N/A</v>
      </c>
      <c r="AG204" s="526" t="e">
        <f ca="1">+IF(AND(ISNUMBER(OFFSET('Sanitation Data'!$F$6,0,10*ROW('Sanitation Data'!F198))),'Data Summary'!CV204="Yes"),OFFSET('Sanitation Data'!$F$6,0,10*ROW('Sanitation Data'!F198)),NA())</f>
        <v>#N/A</v>
      </c>
      <c r="AH204" s="526" t="e">
        <f ca="1">+IF(AND(ISNUMBER(OFFSET('Sanitation Data'!$F$10,0,10*ROW('Sanitation Data'!F198))),'Data Summary'!CW204="Yes"),OFFSET('Sanitation Data'!$F$10,0,10*ROW('Sanitation Data'!F198)),NA())</f>
        <v>#N/A</v>
      </c>
      <c r="AI204" s="526" t="e">
        <f ca="1">+IF(AND(ISNUMBER(OFFSET('Sanitation Data'!$F$11,0,10*ROW('Sanitation Data'!F198))),'Data Summary'!CX204="Yes"),OFFSET('Sanitation Data'!$F$11,0,10*ROW('Sanitation Data'!F198)),NA())</f>
        <v>#N/A</v>
      </c>
      <c r="AJ204" s="526" t="e">
        <f ca="1">+IF(AND(ISNUMBER(OFFSET('Sanitation Data'!$F$12,0,10*ROW('Sanitation Data'!F198))),'Data Summary'!CY204="Yes"),OFFSET('Sanitation Data'!$F$12,0,10*ROW('Sanitation Data'!F198)),NA())</f>
        <v>#N/A</v>
      </c>
      <c r="AK204" s="526" t="e">
        <f ca="1">+IF(AND(ISNUMBER(OFFSET('Sanitation Data'!$G$4,0,10*ROW('Sanitation Data'!G198))),'Data Summary'!CZ204="Yes"),100-OFFSET('Sanitation Data'!$G$4,0,10*ROW('Sanitation Data'!G198)),NA())</f>
        <v>#N/A</v>
      </c>
      <c r="AL204" s="526" t="e">
        <f ca="1">+IF(AND(ISNUMBER(OFFSET('Sanitation Data'!$G$6,0,10*ROW('Sanitation Data'!G198))),'Data Summary'!DA204="Yes"),OFFSET('Sanitation Data'!$G$6,0,10*ROW('Sanitation Data'!G198)),NA())</f>
        <v>#N/A</v>
      </c>
      <c r="AM204" s="526" t="e">
        <f ca="1">+IF(AND(ISNUMBER(OFFSET('Sanitation Data'!$G$10,0,10*ROW('Sanitation Data'!G198))),'Data Summary'!DB204="Yes"),OFFSET('Sanitation Data'!$G$10,0,10*ROW('Sanitation Data'!G198)),NA())</f>
        <v>#N/A</v>
      </c>
      <c r="AN204" s="526" t="e">
        <f ca="1">+IF(AND(ISNUMBER(OFFSET('Sanitation Data'!$G$11,0,10*ROW('Sanitation Data'!G198))),'Data Summary'!DC204="Yes"),OFFSET('Sanitation Data'!$G$11,0,10*ROW('Sanitation Data'!G198)),NA())</f>
        <v>#N/A</v>
      </c>
      <c r="AO204" s="526" t="e">
        <f ca="1">+IF(AND(ISNUMBER(OFFSET('Sanitation Data'!$G$12,0,10*ROW('Sanitation Data'!G198))),'Data Summary'!DD204="Yes"),OFFSET('Sanitation Data'!$G$12,0,10*ROW('Sanitation Data'!G198)),NA())</f>
        <v>#N/A</v>
      </c>
      <c r="AP204" s="526" t="e">
        <f ca="1">+IF(AND(ISNUMBER(OFFSET('Sanitation Data'!$H$4,0,10*ROW('Sanitation Data'!H198))),'Data Summary'!DE204="Yes"),100-OFFSET('Sanitation Data'!$H$4,0,10*ROW('Sanitation Data'!H198)),NA())</f>
        <v>#N/A</v>
      </c>
      <c r="AQ204" s="526" t="e">
        <f ca="1">+IF(AND(ISNUMBER(OFFSET('Sanitation Data'!$H$6,0,10*ROW('Sanitation Data'!H198))),'Data Summary'!DF204="Yes"),OFFSET('Sanitation Data'!$H$6,0,10*ROW('Sanitation Data'!H198)),NA())</f>
        <v>#N/A</v>
      </c>
      <c r="AR204" s="526" t="e">
        <f ca="1">+IF(AND(ISNUMBER(OFFSET('Sanitation Data'!$H$10,0,10*ROW('Sanitation Data'!H198))),'Data Summary'!DG204="Yes"),OFFSET('Sanitation Data'!$H$10,0,10*ROW('Sanitation Data'!H198)),NA())</f>
        <v>#N/A</v>
      </c>
      <c r="AS204" s="526" t="e">
        <f ca="1">+IF(AND(ISNUMBER(OFFSET('Sanitation Data'!$H$11,0,10*ROW('Sanitation Data'!H198))),'Data Summary'!DH204="Yes"),OFFSET('Sanitation Data'!$H$11,0,10*ROW('Sanitation Data'!H198)),NA())</f>
        <v>#N/A</v>
      </c>
      <c r="AT204" s="526" t="e">
        <f ca="1">+IF(AND(ISNUMBER(OFFSET('Sanitation Data'!$H$12,0,10*ROW('Sanitation Data'!H198))),'Data Summary'!DI204="Yes"),OFFSET('Sanitation Data'!$H$12,0,10*ROW('Sanitation Data'!H198)),NA())</f>
        <v>#N/A</v>
      </c>
      <c r="AU204" s="526" t="e">
        <f ca="1">+IF(AND(ISNUMBER(OFFSET('Sanitation Data'!$I$4,0,10*ROW('Sanitation Data'!I198))),'Data Summary'!DJ204="Yes"),100-OFFSET('Sanitation Data'!$I$4,0,10*ROW('Sanitation Data'!I198)),NA())</f>
        <v>#N/A</v>
      </c>
      <c r="AV204" s="526" t="e">
        <f ca="1">+IF(AND(ISNUMBER(OFFSET('Sanitation Data'!$I$6,0,10*ROW('Sanitation Data'!I198))),'Data Summary'!DK204="Yes"),OFFSET('Sanitation Data'!$I$6,0,10*ROW('Sanitation Data'!I198)),NA())</f>
        <v>#N/A</v>
      </c>
      <c r="AW204" s="526" t="e">
        <f ca="1">+IF(AND(ISNUMBER(OFFSET('Sanitation Data'!$I$10,0,10*ROW('Sanitation Data'!I198))),'Data Summary'!DL204="Yes"),OFFSET('Sanitation Data'!$I$10,0,10*ROW('Sanitation Data'!I198)),NA())</f>
        <v>#N/A</v>
      </c>
      <c r="AX204" s="526" t="e">
        <f ca="1">+IF(AND(ISNUMBER(OFFSET('Sanitation Data'!$I$11,0,10*ROW('Sanitation Data'!I198))),'Data Summary'!DM204="Yes"),OFFSET('Sanitation Data'!$I$11,0,10*ROW('Sanitation Data'!I198)),NA())</f>
        <v>#N/A</v>
      </c>
      <c r="AY204" s="526" t="e">
        <f ca="1">+IF(AND(ISNUMBER(OFFSET('Sanitation Data'!$I$12,0,10*ROW('Sanitation Data'!I198))),'Data Summary'!DN204="Yes"),OFFSET('Sanitation Data'!$I$12,0,10*ROW('Sanitation Data'!I198)),NA())</f>
        <v>#N/A</v>
      </c>
      <c r="AZ204" s="527" t="e">
        <f ca="1">+IF(AND(ISNUMBER(OFFSET('Hygiene Data'!$D$5,0,10*ROW('Hygiene Data'!D198))),'Data Summary'!DO204="Yes"),OFFSET('Hygiene Data'!$D$5,0,10*ROW('Hygiene Data'!D198)),NA())</f>
        <v>#N/A</v>
      </c>
      <c r="BA204" s="527" t="e">
        <f ca="1">+IF(AND(ISNUMBER(OFFSET('Hygiene Data'!$D$7,0,10*ROW('Hygiene Data'!D198))),'Data Summary'!DP204="Yes"),OFFSET('Hygiene Data'!$D$7,0,10*ROW('Hygiene Data'!D198)),NA())</f>
        <v>#N/A</v>
      </c>
      <c r="BB204" s="527" t="e">
        <f ca="1">+IF(AND(ISNUMBER(OFFSET('Hygiene Data'!$D$9,0,10*ROW('Hygiene Data'!D198))),'Data Summary'!DQ204="Yes"),OFFSET('Hygiene Data'!$D$9,0,10*ROW('Hygiene Data'!D198)),NA())</f>
        <v>#N/A</v>
      </c>
      <c r="BC204" s="527" t="e">
        <f ca="1">+IF(AND(ISNUMBER(OFFSET('Hygiene Data'!$E$5,0,10*ROW('Hygiene Data'!E198))),'Data Summary'!DR204="Yes"),OFFSET('Hygiene Data'!$E$5,0,10*ROW('Hygiene Data'!E198)),NA())</f>
        <v>#N/A</v>
      </c>
      <c r="BD204" s="527" t="e">
        <f ca="1">+IF(AND(ISNUMBER(OFFSET('Hygiene Data'!$E$7,0,10*ROW('Hygiene Data'!E198))),'Data Summary'!DS204="Yes"),OFFSET('Hygiene Data'!$E$7,0,10*ROW('Hygiene Data'!E198)),NA())</f>
        <v>#N/A</v>
      </c>
      <c r="BE204" s="527" t="e">
        <f ca="1">+IF(AND(ISNUMBER(OFFSET('Hygiene Data'!$E$9,0,10*ROW('Hygiene Data'!E198))),'Data Summary'!DT204="Yes"),OFFSET('Hygiene Data'!$E$9,0,10*ROW('Hygiene Data'!E198)),NA())</f>
        <v>#N/A</v>
      </c>
      <c r="BF204" s="527" t="e">
        <f ca="1">+IF(AND(ISNUMBER(OFFSET('Hygiene Data'!$F$5,0,10*ROW('Hygiene Data'!F198))),'Data Summary'!DU204="Yes"),OFFSET('Hygiene Data'!$F$5,0,10*ROW('Hygiene Data'!F198)),NA())</f>
        <v>#N/A</v>
      </c>
      <c r="BG204" s="527" t="e">
        <f ca="1">+IF(AND(ISNUMBER(OFFSET('Hygiene Data'!$F$7,0,10*ROW('Hygiene Data'!F198))),'Data Summary'!DV204="Yes"),OFFSET('Hygiene Data'!$F$7,0,10*ROW('Hygiene Data'!F198)),NA())</f>
        <v>#N/A</v>
      </c>
      <c r="BH204" s="527" t="e">
        <f ca="1">+IF(AND(ISNUMBER(OFFSET('Hygiene Data'!$F$9,0,10*ROW('Hygiene Data'!F198))),'Data Summary'!DW204="Yes"),OFFSET('Hygiene Data'!$F$9,0,10*ROW('Hygiene Data'!F198)),NA())</f>
        <v>#N/A</v>
      </c>
      <c r="BI204" s="527" t="e">
        <f ca="1">+IF(AND(ISNUMBER(OFFSET('Hygiene Data'!$G$5,0,10*ROW('Hygiene Data'!G198))),'Data Summary'!DX204="Yes"),OFFSET('Hygiene Data'!$G$5,0,10*ROW('Hygiene Data'!G198)),NA())</f>
        <v>#N/A</v>
      </c>
      <c r="BJ204" s="527" t="e">
        <f ca="1">+IF(AND(ISNUMBER(OFFSET('Hygiene Data'!$G$7,0,10*ROW('Hygiene Data'!G198))),'Data Summary'!DY204="Yes"),OFFSET('Hygiene Data'!$G$7,0,10*ROW('Hygiene Data'!G198)),NA())</f>
        <v>#N/A</v>
      </c>
      <c r="BK204" s="527" t="e">
        <f ca="1">+IF(AND(ISNUMBER(OFFSET('Hygiene Data'!$G$9,0,10*ROW('Hygiene Data'!G198))),'Data Summary'!DZ204="Yes"),OFFSET('Hygiene Data'!$G$9,0,10*ROW('Hygiene Data'!G198)),NA())</f>
        <v>#N/A</v>
      </c>
      <c r="BL204" s="527" t="e">
        <f ca="1">+IF(AND(ISNUMBER(OFFSET('Hygiene Data'!$H$5,0,10*ROW('Hygiene Data'!H198))),'Data Summary'!EA204="Yes"),OFFSET('Hygiene Data'!$H$5,0,10*ROW('Hygiene Data'!H198)),NA())</f>
        <v>#N/A</v>
      </c>
      <c r="BM204" s="527" t="e">
        <f ca="1">+IF(AND(ISNUMBER(OFFSET('Hygiene Data'!$H$7,0,10*ROW('Hygiene Data'!H198))),'Data Summary'!EB204="Yes"),OFFSET('Hygiene Data'!$H$7,0,10*ROW('Hygiene Data'!H198)),NA())</f>
        <v>#N/A</v>
      </c>
      <c r="BN204" s="527" t="e">
        <f ca="1">+IF(AND(ISNUMBER(OFFSET('Hygiene Data'!$H$9,0,10*ROW('Hygiene Data'!H198))),'Data Summary'!EC204="Yes"),OFFSET('Hygiene Data'!$H$9,0,10*ROW('Hygiene Data'!H198)),NA())</f>
        <v>#N/A</v>
      </c>
      <c r="BO204" s="527" t="e">
        <f ca="1">+IF(AND(ISNUMBER(OFFSET('Hygiene Data'!$I$5,0,10*ROW('Hygiene Data'!I198))),'Data Summary'!ED204="Yes"),OFFSET('Hygiene Data'!$I$5,0,10*ROW('Hygiene Data'!I198)),NA())</f>
        <v>#N/A</v>
      </c>
      <c r="BP204" s="527" t="e">
        <f ca="1">+IF(AND(ISNUMBER(OFFSET('Hygiene Data'!$I$7,0,10*ROW('Hygiene Data'!I198))),'Data Summary'!EE204="Yes"),OFFSET('Hygiene Data'!$I$7,0,10*ROW('Hygiene Data'!I198)),NA())</f>
        <v>#N/A</v>
      </c>
      <c r="BQ204" s="527" t="e">
        <f ca="1">+IF(AND(ISNUMBER(OFFSET('Hygiene Data'!$I$9,0,10*ROW('Hygiene Data'!I198))),'Data Summary'!EF204="Yes"),OFFSET('Hygiene Data'!$I$9,0,10*ROW('Hygiene Data'!I198)),NA())</f>
        <v>#N/A</v>
      </c>
    </row>
    <row r="205" spans="1:69" x14ac:dyDescent="0.25">
      <c r="A205" s="523" t="e">
        <f ca="1">+RIGHT('Data Summary'!A205,LEN('Data Summary'!A205)-9)</f>
        <v>#VALUE!</v>
      </c>
      <c r="B205" s="497" t="str">
        <f ca="1">+IF(ISTEXT('Data Summary'!B205),'Data Summary'!B205,"")</f>
        <v/>
      </c>
      <c r="C205" s="524" t="e">
        <f ca="1">+VALUE('Data Summary'!C205)</f>
        <v>#VALUE!</v>
      </c>
      <c r="D205" s="525" t="e">
        <f ca="1">+IF(AND(ISNUMBER(OFFSET('Water Data'!$D$4,0,10*ROW('Water Data'!D199))),'Data Summary'!BS205="Yes"),100-OFFSET('Water Data'!$D$4,0,10*ROW('Water Data'!D199)),NA())</f>
        <v>#N/A</v>
      </c>
      <c r="E205" s="525" t="e">
        <f ca="1">+IF(AND(ISNUMBER(OFFSET('Water Data'!$D$6,0,10*ROW('Water Data'!D199))),'Data Summary'!BT205="Yes"),OFFSET('Water Data'!$D$6,0,10*ROW('Water Data'!D199)),NA())</f>
        <v>#N/A</v>
      </c>
      <c r="F205" s="525" t="e">
        <f ca="1">+IF(AND(ISNUMBER(OFFSET('Water Data'!$D$9,0,10*ROW('Water Data'!D199))),'Data Summary'!BU205="Yes"),OFFSET('Water Data'!$D$9,0,10*ROW('Water Data'!D199)),NA())</f>
        <v>#N/A</v>
      </c>
      <c r="G205" s="525" t="e">
        <f ca="1">+IF(AND(ISNUMBER(OFFSET('Water Data'!$E$4,0,10*ROW('Water Data'!E199))),'Data Summary'!BV205="Yes"),100-OFFSET('Water Data'!$E$4,0,10*ROW('Water Data'!E199)),NA())</f>
        <v>#N/A</v>
      </c>
      <c r="H205" s="525" t="e">
        <f ca="1">+IF(AND(ISNUMBER(OFFSET('Water Data'!$E$6,0,10*ROW('Water Data'!E199))),'Data Summary'!BW205="Yes"),OFFSET('Water Data'!$E$6,0,10*ROW('Water Data'!E199)),NA())</f>
        <v>#N/A</v>
      </c>
      <c r="I205" s="525" t="e">
        <f ca="1">+IF(AND(ISNUMBER(OFFSET('Water Data'!$E$9,0,10*ROW('Water Data'!E199))),'Data Summary'!BX205="Yes"),OFFSET('Water Data'!$E$9,0,10*ROW('Water Data'!E199)),NA())</f>
        <v>#N/A</v>
      </c>
      <c r="J205" s="525" t="e">
        <f ca="1">+IF(AND(ISNUMBER(OFFSET('Water Data'!$F$4,0,10*ROW('Water Data'!F199))),'Data Summary'!BY205="Yes"),100-OFFSET('Water Data'!$F$4,0,10*ROW('Water Data'!F199)),NA())</f>
        <v>#N/A</v>
      </c>
      <c r="K205" s="525" t="e">
        <f ca="1">+IF(AND(ISNUMBER(OFFSET('Water Data'!$F$6,0,10*ROW('Water Data'!F199))),'Data Summary'!BZ205="Yes"),OFFSET('Water Data'!$F$6,0,10*ROW('Water Data'!F199)),NA())</f>
        <v>#N/A</v>
      </c>
      <c r="L205" s="525" t="e">
        <f ca="1">+IF(AND(ISNUMBER(OFFSET('Water Data'!$F$9,0,10*ROW('Water Data'!F199))),'Data Summary'!CA205="Yes"),OFFSET('Water Data'!$F$9,0,10*ROW('Water Data'!F199)),NA())</f>
        <v>#N/A</v>
      </c>
      <c r="M205" s="525" t="e">
        <f ca="1">+IF(AND(ISNUMBER(OFFSET('Water Data'!$G$4,0,10*ROW('Water Data'!G199))),'Data Summary'!CB205="Yes"),100-OFFSET('Water Data'!$G$4,0,10*ROW('Water Data'!G199)),NA())</f>
        <v>#N/A</v>
      </c>
      <c r="N205" s="525" t="e">
        <f ca="1">+IF(AND(ISNUMBER(OFFSET('Water Data'!$G$6,0,10*ROW('Water Data'!G199))),'Data Summary'!CC205="Yes"),OFFSET('Water Data'!$G$6,0,10*ROW('Water Data'!G199)),NA())</f>
        <v>#N/A</v>
      </c>
      <c r="O205" s="525" t="e">
        <f ca="1">+IF(AND(ISNUMBER(OFFSET('Water Data'!$G$9,0,10*ROW('Water Data'!G199))),'Data Summary'!CD205="Yes"),OFFSET('Water Data'!$G$9,0,10*ROW('Water Data'!G199)),NA())</f>
        <v>#N/A</v>
      </c>
      <c r="P205" s="525" t="e">
        <f ca="1">+IF(AND(ISNUMBER(OFFSET('Water Data'!$H$4,0,10*ROW('Water Data'!H199))),'Data Summary'!CE205="Yes"),100-OFFSET('Water Data'!$H$4,0,10*ROW('Water Data'!H199)),NA())</f>
        <v>#N/A</v>
      </c>
      <c r="Q205" s="525" t="e">
        <f ca="1">+IF(AND(ISNUMBER(OFFSET('Water Data'!$H$6,0,10*ROW('Water Data'!H199))),'Data Summary'!CF205="Yes"),OFFSET('Water Data'!$H$6,0,10*ROW('Water Data'!H199)),NA())</f>
        <v>#N/A</v>
      </c>
      <c r="R205" s="525" t="e">
        <f ca="1">+IF(AND(ISNUMBER(OFFSET('Water Data'!$H$9,0,10*ROW('Water Data'!H199))),'Data Summary'!CG205="Yes"),OFFSET('Water Data'!$H$9,0,10*ROW('Water Data'!H199)),NA())</f>
        <v>#N/A</v>
      </c>
      <c r="S205" s="525" t="e">
        <f ca="1">+IF(AND(ISNUMBER(OFFSET('Water Data'!$I$4,0,10*ROW('Water Data'!I199))),'Data Summary'!CH205="Yes"),100-OFFSET('Water Data'!$I$4,0,10*ROW('Water Data'!I199)),NA())</f>
        <v>#N/A</v>
      </c>
      <c r="T205" s="525" t="e">
        <f ca="1">+IF(AND(ISNUMBER(OFFSET('Water Data'!$I$6,0,10*ROW('Water Data'!I199))),'Data Summary'!CI205="Yes"),OFFSET('Water Data'!$I$6,0,10*ROW('Water Data'!I199)),NA())</f>
        <v>#N/A</v>
      </c>
      <c r="U205" s="525" t="e">
        <f ca="1">+IF(AND(ISNUMBER(OFFSET('Water Data'!$I$9,0,10*ROW('Water Data'!I199))),'Data Summary'!CJ205="Yes"),OFFSET('Water Data'!$I$9,0,10*ROW('Water Data'!I199)),NA())</f>
        <v>#N/A</v>
      </c>
      <c r="V205" s="526" t="e">
        <f ca="1">+IF(AND(ISNUMBER(OFFSET('Sanitation Data'!$D$4,0,10*ROW('Sanitation Data'!D199))),'Data Summary'!CK205="Yes"),100-OFFSET('Sanitation Data'!$D$4,0,10*ROW('Sanitation Data'!D199)),NA())</f>
        <v>#N/A</v>
      </c>
      <c r="W205" s="526" t="e">
        <f ca="1">+IF(AND(ISNUMBER(OFFSET('Sanitation Data'!$D$6,0,10*ROW('Sanitation Data'!D199))),'Data Summary'!CL205="Yes"),OFFSET('Sanitation Data'!$D$6,0,10*ROW('Sanitation Data'!D199)),NA())</f>
        <v>#N/A</v>
      </c>
      <c r="X205" s="526" t="e">
        <f ca="1">+IF(AND(ISNUMBER(OFFSET('Sanitation Data'!$D$10,0,10*ROW('Sanitation Data'!D199))),'Data Summary'!CM205="Yes"),OFFSET('Sanitation Data'!$D$10,0,10*ROW('Sanitation Data'!D199)),NA())</f>
        <v>#N/A</v>
      </c>
      <c r="Y205" s="526" t="e">
        <f ca="1">+IF(AND(ISNUMBER(OFFSET('Sanitation Data'!$D$11,0,10*ROW('Sanitation Data'!D199))),'Data Summary'!CN205="Yes"),OFFSET('Sanitation Data'!$D$11,0,10*ROW('Sanitation Data'!D199)),NA())</f>
        <v>#N/A</v>
      </c>
      <c r="Z205" s="526" t="e">
        <f ca="1">+IF(AND(ISNUMBER(OFFSET('Sanitation Data'!$D$12,0,10*ROW('Sanitation Data'!D199))),'Data Summary'!CO205="Yes"),OFFSET('Sanitation Data'!$D$12,0,10*ROW('Sanitation Data'!D199)),NA())</f>
        <v>#N/A</v>
      </c>
      <c r="AA205" s="526" t="e">
        <f ca="1">+IF(AND(ISNUMBER(OFFSET('Sanitation Data'!$E$4,0,10*ROW('Sanitation Data'!E199))),'Data Summary'!CP205="Yes"),100-OFFSET('Sanitation Data'!$E$4,0,10*ROW('Sanitation Data'!E199)),NA())</f>
        <v>#N/A</v>
      </c>
      <c r="AB205" s="526" t="e">
        <f ca="1">+IF(AND(ISNUMBER(OFFSET('Sanitation Data'!$E$6,0,10*ROW('Sanitation Data'!E199))),'Data Summary'!CQ205="Yes"),OFFSET('Sanitation Data'!$E$6,0,10*ROW('Sanitation Data'!E199)),NA())</f>
        <v>#N/A</v>
      </c>
      <c r="AC205" s="526" t="e">
        <f ca="1">+IF(AND(ISNUMBER(OFFSET('Sanitation Data'!$E$10,0,10*ROW('Sanitation Data'!E199))),'Data Summary'!CR205="Yes"),OFFSET('Sanitation Data'!$E$10,0,10*ROW('Sanitation Data'!E199)),NA())</f>
        <v>#N/A</v>
      </c>
      <c r="AD205" s="526" t="e">
        <f ca="1">+IF(AND(ISNUMBER(OFFSET('Sanitation Data'!$E$11,0,10*ROW('Sanitation Data'!E199))),'Data Summary'!CS205="Yes"),OFFSET('Sanitation Data'!$E$11,0,10*ROW('Sanitation Data'!E199)),NA())</f>
        <v>#N/A</v>
      </c>
      <c r="AE205" s="526" t="e">
        <f ca="1">+IF(AND(ISNUMBER(OFFSET('Sanitation Data'!$E$12,0,10*ROW('Sanitation Data'!E199))),'Data Summary'!CT205="Yes"),OFFSET('Sanitation Data'!$E$12,0,10*ROW('Sanitation Data'!E199)),NA())</f>
        <v>#N/A</v>
      </c>
      <c r="AF205" s="526" t="e">
        <f ca="1">+IF(AND(ISNUMBER(OFFSET('Sanitation Data'!$F$4,0,10*ROW('Sanitation Data'!F199))),'Data Summary'!CU205="Yes"),100-OFFSET('Sanitation Data'!$F$4,0,10*ROW('Sanitation Data'!F199)),NA())</f>
        <v>#N/A</v>
      </c>
      <c r="AG205" s="526" t="e">
        <f ca="1">+IF(AND(ISNUMBER(OFFSET('Sanitation Data'!$F$6,0,10*ROW('Sanitation Data'!F199))),'Data Summary'!CV205="Yes"),OFFSET('Sanitation Data'!$F$6,0,10*ROW('Sanitation Data'!F199)),NA())</f>
        <v>#N/A</v>
      </c>
      <c r="AH205" s="526" t="e">
        <f ca="1">+IF(AND(ISNUMBER(OFFSET('Sanitation Data'!$F$10,0,10*ROW('Sanitation Data'!F199))),'Data Summary'!CW205="Yes"),OFFSET('Sanitation Data'!$F$10,0,10*ROW('Sanitation Data'!F199)),NA())</f>
        <v>#N/A</v>
      </c>
      <c r="AI205" s="526" t="e">
        <f ca="1">+IF(AND(ISNUMBER(OFFSET('Sanitation Data'!$F$11,0,10*ROW('Sanitation Data'!F199))),'Data Summary'!CX205="Yes"),OFFSET('Sanitation Data'!$F$11,0,10*ROW('Sanitation Data'!F199)),NA())</f>
        <v>#N/A</v>
      </c>
      <c r="AJ205" s="526" t="e">
        <f ca="1">+IF(AND(ISNUMBER(OFFSET('Sanitation Data'!$F$12,0,10*ROW('Sanitation Data'!F199))),'Data Summary'!CY205="Yes"),OFFSET('Sanitation Data'!$F$12,0,10*ROW('Sanitation Data'!F199)),NA())</f>
        <v>#N/A</v>
      </c>
      <c r="AK205" s="526" t="e">
        <f ca="1">+IF(AND(ISNUMBER(OFFSET('Sanitation Data'!$G$4,0,10*ROW('Sanitation Data'!G199))),'Data Summary'!CZ205="Yes"),100-OFFSET('Sanitation Data'!$G$4,0,10*ROW('Sanitation Data'!G199)),NA())</f>
        <v>#N/A</v>
      </c>
      <c r="AL205" s="526" t="e">
        <f ca="1">+IF(AND(ISNUMBER(OFFSET('Sanitation Data'!$G$6,0,10*ROW('Sanitation Data'!G199))),'Data Summary'!DA205="Yes"),OFFSET('Sanitation Data'!$G$6,0,10*ROW('Sanitation Data'!G199)),NA())</f>
        <v>#N/A</v>
      </c>
      <c r="AM205" s="526" t="e">
        <f ca="1">+IF(AND(ISNUMBER(OFFSET('Sanitation Data'!$G$10,0,10*ROW('Sanitation Data'!G199))),'Data Summary'!DB205="Yes"),OFFSET('Sanitation Data'!$G$10,0,10*ROW('Sanitation Data'!G199)),NA())</f>
        <v>#N/A</v>
      </c>
      <c r="AN205" s="526" t="e">
        <f ca="1">+IF(AND(ISNUMBER(OFFSET('Sanitation Data'!$G$11,0,10*ROW('Sanitation Data'!G199))),'Data Summary'!DC205="Yes"),OFFSET('Sanitation Data'!$G$11,0,10*ROW('Sanitation Data'!G199)),NA())</f>
        <v>#N/A</v>
      </c>
      <c r="AO205" s="526" t="e">
        <f ca="1">+IF(AND(ISNUMBER(OFFSET('Sanitation Data'!$G$12,0,10*ROW('Sanitation Data'!G199))),'Data Summary'!DD205="Yes"),OFFSET('Sanitation Data'!$G$12,0,10*ROW('Sanitation Data'!G199)),NA())</f>
        <v>#N/A</v>
      </c>
      <c r="AP205" s="526" t="e">
        <f ca="1">+IF(AND(ISNUMBER(OFFSET('Sanitation Data'!$H$4,0,10*ROW('Sanitation Data'!H199))),'Data Summary'!DE205="Yes"),100-OFFSET('Sanitation Data'!$H$4,0,10*ROW('Sanitation Data'!H199)),NA())</f>
        <v>#N/A</v>
      </c>
      <c r="AQ205" s="526" t="e">
        <f ca="1">+IF(AND(ISNUMBER(OFFSET('Sanitation Data'!$H$6,0,10*ROW('Sanitation Data'!H199))),'Data Summary'!DF205="Yes"),OFFSET('Sanitation Data'!$H$6,0,10*ROW('Sanitation Data'!H199)),NA())</f>
        <v>#N/A</v>
      </c>
      <c r="AR205" s="526" t="e">
        <f ca="1">+IF(AND(ISNUMBER(OFFSET('Sanitation Data'!$H$10,0,10*ROW('Sanitation Data'!H199))),'Data Summary'!DG205="Yes"),OFFSET('Sanitation Data'!$H$10,0,10*ROW('Sanitation Data'!H199)),NA())</f>
        <v>#N/A</v>
      </c>
      <c r="AS205" s="526" t="e">
        <f ca="1">+IF(AND(ISNUMBER(OFFSET('Sanitation Data'!$H$11,0,10*ROW('Sanitation Data'!H199))),'Data Summary'!DH205="Yes"),OFFSET('Sanitation Data'!$H$11,0,10*ROW('Sanitation Data'!H199)),NA())</f>
        <v>#N/A</v>
      </c>
      <c r="AT205" s="526" t="e">
        <f ca="1">+IF(AND(ISNUMBER(OFFSET('Sanitation Data'!$H$12,0,10*ROW('Sanitation Data'!H199))),'Data Summary'!DI205="Yes"),OFFSET('Sanitation Data'!$H$12,0,10*ROW('Sanitation Data'!H199)),NA())</f>
        <v>#N/A</v>
      </c>
      <c r="AU205" s="526" t="e">
        <f ca="1">+IF(AND(ISNUMBER(OFFSET('Sanitation Data'!$I$4,0,10*ROW('Sanitation Data'!I199))),'Data Summary'!DJ205="Yes"),100-OFFSET('Sanitation Data'!$I$4,0,10*ROW('Sanitation Data'!I199)),NA())</f>
        <v>#N/A</v>
      </c>
      <c r="AV205" s="526" t="e">
        <f ca="1">+IF(AND(ISNUMBER(OFFSET('Sanitation Data'!$I$6,0,10*ROW('Sanitation Data'!I199))),'Data Summary'!DK205="Yes"),OFFSET('Sanitation Data'!$I$6,0,10*ROW('Sanitation Data'!I199)),NA())</f>
        <v>#N/A</v>
      </c>
      <c r="AW205" s="526" t="e">
        <f ca="1">+IF(AND(ISNUMBER(OFFSET('Sanitation Data'!$I$10,0,10*ROW('Sanitation Data'!I199))),'Data Summary'!DL205="Yes"),OFFSET('Sanitation Data'!$I$10,0,10*ROW('Sanitation Data'!I199)),NA())</f>
        <v>#N/A</v>
      </c>
      <c r="AX205" s="526" t="e">
        <f ca="1">+IF(AND(ISNUMBER(OFFSET('Sanitation Data'!$I$11,0,10*ROW('Sanitation Data'!I199))),'Data Summary'!DM205="Yes"),OFFSET('Sanitation Data'!$I$11,0,10*ROW('Sanitation Data'!I199)),NA())</f>
        <v>#N/A</v>
      </c>
      <c r="AY205" s="526" t="e">
        <f ca="1">+IF(AND(ISNUMBER(OFFSET('Sanitation Data'!$I$12,0,10*ROW('Sanitation Data'!I199))),'Data Summary'!DN205="Yes"),OFFSET('Sanitation Data'!$I$12,0,10*ROW('Sanitation Data'!I199)),NA())</f>
        <v>#N/A</v>
      </c>
      <c r="AZ205" s="527" t="e">
        <f ca="1">+IF(AND(ISNUMBER(OFFSET('Hygiene Data'!$D$5,0,10*ROW('Hygiene Data'!D199))),'Data Summary'!DO205="Yes"),OFFSET('Hygiene Data'!$D$5,0,10*ROW('Hygiene Data'!D199)),NA())</f>
        <v>#N/A</v>
      </c>
      <c r="BA205" s="527" t="e">
        <f ca="1">+IF(AND(ISNUMBER(OFFSET('Hygiene Data'!$D$7,0,10*ROW('Hygiene Data'!D199))),'Data Summary'!DP205="Yes"),OFFSET('Hygiene Data'!$D$7,0,10*ROW('Hygiene Data'!D199)),NA())</f>
        <v>#N/A</v>
      </c>
      <c r="BB205" s="527" t="e">
        <f ca="1">+IF(AND(ISNUMBER(OFFSET('Hygiene Data'!$D$9,0,10*ROW('Hygiene Data'!D199))),'Data Summary'!DQ205="Yes"),OFFSET('Hygiene Data'!$D$9,0,10*ROW('Hygiene Data'!D199)),NA())</f>
        <v>#N/A</v>
      </c>
      <c r="BC205" s="527" t="e">
        <f ca="1">+IF(AND(ISNUMBER(OFFSET('Hygiene Data'!$E$5,0,10*ROW('Hygiene Data'!E199))),'Data Summary'!DR205="Yes"),OFFSET('Hygiene Data'!$E$5,0,10*ROW('Hygiene Data'!E199)),NA())</f>
        <v>#N/A</v>
      </c>
      <c r="BD205" s="527" t="e">
        <f ca="1">+IF(AND(ISNUMBER(OFFSET('Hygiene Data'!$E$7,0,10*ROW('Hygiene Data'!E199))),'Data Summary'!DS205="Yes"),OFFSET('Hygiene Data'!$E$7,0,10*ROW('Hygiene Data'!E199)),NA())</f>
        <v>#N/A</v>
      </c>
      <c r="BE205" s="527" t="e">
        <f ca="1">+IF(AND(ISNUMBER(OFFSET('Hygiene Data'!$E$9,0,10*ROW('Hygiene Data'!E199))),'Data Summary'!DT205="Yes"),OFFSET('Hygiene Data'!$E$9,0,10*ROW('Hygiene Data'!E199)),NA())</f>
        <v>#N/A</v>
      </c>
      <c r="BF205" s="527" t="e">
        <f ca="1">+IF(AND(ISNUMBER(OFFSET('Hygiene Data'!$F$5,0,10*ROW('Hygiene Data'!F199))),'Data Summary'!DU205="Yes"),OFFSET('Hygiene Data'!$F$5,0,10*ROW('Hygiene Data'!F199)),NA())</f>
        <v>#N/A</v>
      </c>
      <c r="BG205" s="527" t="e">
        <f ca="1">+IF(AND(ISNUMBER(OFFSET('Hygiene Data'!$F$7,0,10*ROW('Hygiene Data'!F199))),'Data Summary'!DV205="Yes"),OFFSET('Hygiene Data'!$F$7,0,10*ROW('Hygiene Data'!F199)),NA())</f>
        <v>#N/A</v>
      </c>
      <c r="BH205" s="527" t="e">
        <f ca="1">+IF(AND(ISNUMBER(OFFSET('Hygiene Data'!$F$9,0,10*ROW('Hygiene Data'!F199))),'Data Summary'!DW205="Yes"),OFFSET('Hygiene Data'!$F$9,0,10*ROW('Hygiene Data'!F199)),NA())</f>
        <v>#N/A</v>
      </c>
      <c r="BI205" s="527" t="e">
        <f ca="1">+IF(AND(ISNUMBER(OFFSET('Hygiene Data'!$G$5,0,10*ROW('Hygiene Data'!G199))),'Data Summary'!DX205="Yes"),OFFSET('Hygiene Data'!$G$5,0,10*ROW('Hygiene Data'!G199)),NA())</f>
        <v>#N/A</v>
      </c>
      <c r="BJ205" s="527" t="e">
        <f ca="1">+IF(AND(ISNUMBER(OFFSET('Hygiene Data'!$G$7,0,10*ROW('Hygiene Data'!G199))),'Data Summary'!DY205="Yes"),OFFSET('Hygiene Data'!$G$7,0,10*ROW('Hygiene Data'!G199)),NA())</f>
        <v>#N/A</v>
      </c>
      <c r="BK205" s="527" t="e">
        <f ca="1">+IF(AND(ISNUMBER(OFFSET('Hygiene Data'!$G$9,0,10*ROW('Hygiene Data'!G199))),'Data Summary'!DZ205="Yes"),OFFSET('Hygiene Data'!$G$9,0,10*ROW('Hygiene Data'!G199)),NA())</f>
        <v>#N/A</v>
      </c>
      <c r="BL205" s="527" t="e">
        <f ca="1">+IF(AND(ISNUMBER(OFFSET('Hygiene Data'!$H$5,0,10*ROW('Hygiene Data'!H199))),'Data Summary'!EA205="Yes"),OFFSET('Hygiene Data'!$H$5,0,10*ROW('Hygiene Data'!H199)),NA())</f>
        <v>#N/A</v>
      </c>
      <c r="BM205" s="527" t="e">
        <f ca="1">+IF(AND(ISNUMBER(OFFSET('Hygiene Data'!$H$7,0,10*ROW('Hygiene Data'!H199))),'Data Summary'!EB205="Yes"),OFFSET('Hygiene Data'!$H$7,0,10*ROW('Hygiene Data'!H199)),NA())</f>
        <v>#N/A</v>
      </c>
      <c r="BN205" s="527" t="e">
        <f ca="1">+IF(AND(ISNUMBER(OFFSET('Hygiene Data'!$H$9,0,10*ROW('Hygiene Data'!H199))),'Data Summary'!EC205="Yes"),OFFSET('Hygiene Data'!$H$9,0,10*ROW('Hygiene Data'!H199)),NA())</f>
        <v>#N/A</v>
      </c>
      <c r="BO205" s="527" t="e">
        <f ca="1">+IF(AND(ISNUMBER(OFFSET('Hygiene Data'!$I$5,0,10*ROW('Hygiene Data'!I199))),'Data Summary'!ED205="Yes"),OFFSET('Hygiene Data'!$I$5,0,10*ROW('Hygiene Data'!I199)),NA())</f>
        <v>#N/A</v>
      </c>
      <c r="BP205" s="527" t="e">
        <f ca="1">+IF(AND(ISNUMBER(OFFSET('Hygiene Data'!$I$7,0,10*ROW('Hygiene Data'!I199))),'Data Summary'!EE205="Yes"),OFFSET('Hygiene Data'!$I$7,0,10*ROW('Hygiene Data'!I199)),NA())</f>
        <v>#N/A</v>
      </c>
      <c r="BQ205" s="527" t="e">
        <f ca="1">+IF(AND(ISNUMBER(OFFSET('Hygiene Data'!$I$9,0,10*ROW('Hygiene Data'!I199))),'Data Summary'!EF205="Yes"),OFFSET('Hygiene Data'!$I$9,0,10*ROW('Hygiene Data'!I199)),NA())</f>
        <v>#N/A</v>
      </c>
    </row>
    <row r="206" spans="1:69" x14ac:dyDescent="0.25">
      <c r="A206" s="523" t="e">
        <f ca="1">+RIGHT('Data Summary'!A206,LEN('Data Summary'!A206)-9)</f>
        <v>#VALUE!</v>
      </c>
      <c r="B206" s="497" t="str">
        <f ca="1">+IF(ISTEXT('Data Summary'!B206),'Data Summary'!B206,"")</f>
        <v/>
      </c>
      <c r="C206" s="524" t="e">
        <f ca="1">+VALUE('Data Summary'!C206)</f>
        <v>#VALUE!</v>
      </c>
      <c r="D206" s="525" t="e">
        <f ca="1">+IF(AND(ISNUMBER(OFFSET('Water Data'!$D$4,0,10*ROW('Water Data'!D200))),'Data Summary'!BS206="Yes"),100-OFFSET('Water Data'!$D$4,0,10*ROW('Water Data'!D200)),NA())</f>
        <v>#N/A</v>
      </c>
      <c r="E206" s="525" t="e">
        <f ca="1">+IF(AND(ISNUMBER(OFFSET('Water Data'!$D$6,0,10*ROW('Water Data'!D200))),'Data Summary'!BT206="Yes"),OFFSET('Water Data'!$D$6,0,10*ROW('Water Data'!D200)),NA())</f>
        <v>#N/A</v>
      </c>
      <c r="F206" s="525" t="e">
        <f ca="1">+IF(AND(ISNUMBER(OFFSET('Water Data'!$D$9,0,10*ROW('Water Data'!D200))),'Data Summary'!BU206="Yes"),OFFSET('Water Data'!$D$9,0,10*ROW('Water Data'!D200)),NA())</f>
        <v>#N/A</v>
      </c>
      <c r="G206" s="525" t="e">
        <f ca="1">+IF(AND(ISNUMBER(OFFSET('Water Data'!$E$4,0,10*ROW('Water Data'!E200))),'Data Summary'!BV206="Yes"),100-OFFSET('Water Data'!$E$4,0,10*ROW('Water Data'!E200)),NA())</f>
        <v>#N/A</v>
      </c>
      <c r="H206" s="525" t="e">
        <f ca="1">+IF(AND(ISNUMBER(OFFSET('Water Data'!$E$6,0,10*ROW('Water Data'!E200))),'Data Summary'!BW206="Yes"),OFFSET('Water Data'!$E$6,0,10*ROW('Water Data'!E200)),NA())</f>
        <v>#N/A</v>
      </c>
      <c r="I206" s="525" t="e">
        <f ca="1">+IF(AND(ISNUMBER(OFFSET('Water Data'!$E$9,0,10*ROW('Water Data'!E200))),'Data Summary'!BX206="Yes"),OFFSET('Water Data'!$E$9,0,10*ROW('Water Data'!E200)),NA())</f>
        <v>#N/A</v>
      </c>
      <c r="J206" s="525" t="e">
        <f ca="1">+IF(AND(ISNUMBER(OFFSET('Water Data'!$F$4,0,10*ROW('Water Data'!F200))),'Data Summary'!BY206="Yes"),100-OFFSET('Water Data'!$F$4,0,10*ROW('Water Data'!F200)),NA())</f>
        <v>#N/A</v>
      </c>
      <c r="K206" s="525" t="e">
        <f ca="1">+IF(AND(ISNUMBER(OFFSET('Water Data'!$F$6,0,10*ROW('Water Data'!F200))),'Data Summary'!BZ206="Yes"),OFFSET('Water Data'!$F$6,0,10*ROW('Water Data'!F200)),NA())</f>
        <v>#N/A</v>
      </c>
      <c r="L206" s="525" t="e">
        <f ca="1">+IF(AND(ISNUMBER(OFFSET('Water Data'!$F$9,0,10*ROW('Water Data'!F200))),'Data Summary'!CA206="Yes"),OFFSET('Water Data'!$F$9,0,10*ROW('Water Data'!F200)),NA())</f>
        <v>#N/A</v>
      </c>
      <c r="M206" s="525" t="e">
        <f ca="1">+IF(AND(ISNUMBER(OFFSET('Water Data'!$G$4,0,10*ROW('Water Data'!G200))),'Data Summary'!CB206="Yes"),100-OFFSET('Water Data'!$G$4,0,10*ROW('Water Data'!G200)),NA())</f>
        <v>#N/A</v>
      </c>
      <c r="N206" s="525" t="e">
        <f ca="1">+IF(AND(ISNUMBER(OFFSET('Water Data'!$G$6,0,10*ROW('Water Data'!G200))),'Data Summary'!CC206="Yes"),OFFSET('Water Data'!$G$6,0,10*ROW('Water Data'!G200)),NA())</f>
        <v>#N/A</v>
      </c>
      <c r="O206" s="525" t="e">
        <f ca="1">+IF(AND(ISNUMBER(OFFSET('Water Data'!$G$9,0,10*ROW('Water Data'!G200))),'Data Summary'!CD206="Yes"),OFFSET('Water Data'!$G$9,0,10*ROW('Water Data'!G200)),NA())</f>
        <v>#N/A</v>
      </c>
      <c r="P206" s="525" t="e">
        <f ca="1">+IF(AND(ISNUMBER(OFFSET('Water Data'!$H$4,0,10*ROW('Water Data'!H200))),'Data Summary'!CE206="Yes"),100-OFFSET('Water Data'!$H$4,0,10*ROW('Water Data'!H200)),NA())</f>
        <v>#N/A</v>
      </c>
      <c r="Q206" s="525" t="e">
        <f ca="1">+IF(AND(ISNUMBER(OFFSET('Water Data'!$H$6,0,10*ROW('Water Data'!H200))),'Data Summary'!CF206="Yes"),OFFSET('Water Data'!$H$6,0,10*ROW('Water Data'!H200)),NA())</f>
        <v>#N/A</v>
      </c>
      <c r="R206" s="525" t="e">
        <f ca="1">+IF(AND(ISNUMBER(OFFSET('Water Data'!$H$9,0,10*ROW('Water Data'!H200))),'Data Summary'!CG206="Yes"),OFFSET('Water Data'!$H$9,0,10*ROW('Water Data'!H200)),NA())</f>
        <v>#N/A</v>
      </c>
      <c r="S206" s="525" t="e">
        <f ca="1">+IF(AND(ISNUMBER(OFFSET('Water Data'!$I$4,0,10*ROW('Water Data'!I200))),'Data Summary'!CH206="Yes"),100-OFFSET('Water Data'!$I$4,0,10*ROW('Water Data'!I200)),NA())</f>
        <v>#N/A</v>
      </c>
      <c r="T206" s="525" t="e">
        <f ca="1">+IF(AND(ISNUMBER(OFFSET('Water Data'!$I$6,0,10*ROW('Water Data'!I200))),'Data Summary'!CI206="Yes"),OFFSET('Water Data'!$I$6,0,10*ROW('Water Data'!I200)),NA())</f>
        <v>#N/A</v>
      </c>
      <c r="U206" s="525" t="e">
        <f ca="1">+IF(AND(ISNUMBER(OFFSET('Water Data'!$I$9,0,10*ROW('Water Data'!I200))),'Data Summary'!CJ206="Yes"),OFFSET('Water Data'!$I$9,0,10*ROW('Water Data'!I200)),NA())</f>
        <v>#N/A</v>
      </c>
      <c r="V206" s="526" t="e">
        <f ca="1">+IF(AND(ISNUMBER(OFFSET('Sanitation Data'!$D$4,0,10*ROW('Sanitation Data'!D200))),'Data Summary'!CK206="Yes"),100-OFFSET('Sanitation Data'!$D$4,0,10*ROW('Sanitation Data'!D200)),NA())</f>
        <v>#N/A</v>
      </c>
      <c r="W206" s="526" t="e">
        <f ca="1">+IF(AND(ISNUMBER(OFFSET('Sanitation Data'!$D$6,0,10*ROW('Sanitation Data'!D200))),'Data Summary'!CL206="Yes"),OFFSET('Sanitation Data'!$D$6,0,10*ROW('Sanitation Data'!D200)),NA())</f>
        <v>#N/A</v>
      </c>
      <c r="X206" s="526" t="e">
        <f ca="1">+IF(AND(ISNUMBER(OFFSET('Sanitation Data'!$D$10,0,10*ROW('Sanitation Data'!D200))),'Data Summary'!CM206="Yes"),OFFSET('Sanitation Data'!$D$10,0,10*ROW('Sanitation Data'!D200)),NA())</f>
        <v>#N/A</v>
      </c>
      <c r="Y206" s="526" t="e">
        <f ca="1">+IF(AND(ISNUMBER(OFFSET('Sanitation Data'!$D$11,0,10*ROW('Sanitation Data'!D200))),'Data Summary'!CN206="Yes"),OFFSET('Sanitation Data'!$D$11,0,10*ROW('Sanitation Data'!D200)),NA())</f>
        <v>#N/A</v>
      </c>
      <c r="Z206" s="526" t="e">
        <f ca="1">+IF(AND(ISNUMBER(OFFSET('Sanitation Data'!$D$12,0,10*ROW('Sanitation Data'!D200))),'Data Summary'!CO206="Yes"),OFFSET('Sanitation Data'!$D$12,0,10*ROW('Sanitation Data'!D200)),NA())</f>
        <v>#N/A</v>
      </c>
      <c r="AA206" s="526" t="e">
        <f ca="1">+IF(AND(ISNUMBER(OFFSET('Sanitation Data'!$E$4,0,10*ROW('Sanitation Data'!E200))),'Data Summary'!CP206="Yes"),100-OFFSET('Sanitation Data'!$E$4,0,10*ROW('Sanitation Data'!E200)),NA())</f>
        <v>#N/A</v>
      </c>
      <c r="AB206" s="526" t="e">
        <f ca="1">+IF(AND(ISNUMBER(OFFSET('Sanitation Data'!$E$6,0,10*ROW('Sanitation Data'!E200))),'Data Summary'!CQ206="Yes"),OFFSET('Sanitation Data'!$E$6,0,10*ROW('Sanitation Data'!E200)),NA())</f>
        <v>#N/A</v>
      </c>
      <c r="AC206" s="526" t="e">
        <f ca="1">+IF(AND(ISNUMBER(OFFSET('Sanitation Data'!$E$10,0,10*ROW('Sanitation Data'!E200))),'Data Summary'!CR206="Yes"),OFFSET('Sanitation Data'!$E$10,0,10*ROW('Sanitation Data'!E200)),NA())</f>
        <v>#N/A</v>
      </c>
      <c r="AD206" s="526" t="e">
        <f ca="1">+IF(AND(ISNUMBER(OFFSET('Sanitation Data'!$E$11,0,10*ROW('Sanitation Data'!E200))),'Data Summary'!CS206="Yes"),OFFSET('Sanitation Data'!$E$11,0,10*ROW('Sanitation Data'!E200)),NA())</f>
        <v>#N/A</v>
      </c>
      <c r="AE206" s="526" t="e">
        <f ca="1">+IF(AND(ISNUMBER(OFFSET('Sanitation Data'!$E$12,0,10*ROW('Sanitation Data'!E200))),'Data Summary'!CT206="Yes"),OFFSET('Sanitation Data'!$E$12,0,10*ROW('Sanitation Data'!E200)),NA())</f>
        <v>#N/A</v>
      </c>
      <c r="AF206" s="526" t="e">
        <f ca="1">+IF(AND(ISNUMBER(OFFSET('Sanitation Data'!$F$4,0,10*ROW('Sanitation Data'!F200))),'Data Summary'!CU206="Yes"),100-OFFSET('Sanitation Data'!$F$4,0,10*ROW('Sanitation Data'!F200)),NA())</f>
        <v>#N/A</v>
      </c>
      <c r="AG206" s="526" t="e">
        <f ca="1">+IF(AND(ISNUMBER(OFFSET('Sanitation Data'!$F$6,0,10*ROW('Sanitation Data'!F200))),'Data Summary'!CV206="Yes"),OFFSET('Sanitation Data'!$F$6,0,10*ROW('Sanitation Data'!F200)),NA())</f>
        <v>#N/A</v>
      </c>
      <c r="AH206" s="526" t="e">
        <f ca="1">+IF(AND(ISNUMBER(OFFSET('Sanitation Data'!$F$10,0,10*ROW('Sanitation Data'!F200))),'Data Summary'!CW206="Yes"),OFFSET('Sanitation Data'!$F$10,0,10*ROW('Sanitation Data'!F200)),NA())</f>
        <v>#N/A</v>
      </c>
      <c r="AI206" s="526" t="e">
        <f ca="1">+IF(AND(ISNUMBER(OFFSET('Sanitation Data'!$F$11,0,10*ROW('Sanitation Data'!F200))),'Data Summary'!CX206="Yes"),OFFSET('Sanitation Data'!$F$11,0,10*ROW('Sanitation Data'!F200)),NA())</f>
        <v>#N/A</v>
      </c>
      <c r="AJ206" s="526" t="e">
        <f ca="1">+IF(AND(ISNUMBER(OFFSET('Sanitation Data'!$F$12,0,10*ROW('Sanitation Data'!F200))),'Data Summary'!CY206="Yes"),OFFSET('Sanitation Data'!$F$12,0,10*ROW('Sanitation Data'!F200)),NA())</f>
        <v>#N/A</v>
      </c>
      <c r="AK206" s="526" t="e">
        <f ca="1">+IF(AND(ISNUMBER(OFFSET('Sanitation Data'!$G$4,0,10*ROW('Sanitation Data'!G200))),'Data Summary'!CZ206="Yes"),100-OFFSET('Sanitation Data'!$G$4,0,10*ROW('Sanitation Data'!G200)),NA())</f>
        <v>#N/A</v>
      </c>
      <c r="AL206" s="526" t="e">
        <f ca="1">+IF(AND(ISNUMBER(OFFSET('Sanitation Data'!$G$6,0,10*ROW('Sanitation Data'!G200))),'Data Summary'!DA206="Yes"),OFFSET('Sanitation Data'!$G$6,0,10*ROW('Sanitation Data'!G200)),NA())</f>
        <v>#N/A</v>
      </c>
      <c r="AM206" s="526" t="e">
        <f ca="1">+IF(AND(ISNUMBER(OFFSET('Sanitation Data'!$G$10,0,10*ROW('Sanitation Data'!G200))),'Data Summary'!DB206="Yes"),OFFSET('Sanitation Data'!$G$10,0,10*ROW('Sanitation Data'!G200)),NA())</f>
        <v>#N/A</v>
      </c>
      <c r="AN206" s="526" t="e">
        <f ca="1">+IF(AND(ISNUMBER(OFFSET('Sanitation Data'!$G$11,0,10*ROW('Sanitation Data'!G200))),'Data Summary'!DC206="Yes"),OFFSET('Sanitation Data'!$G$11,0,10*ROW('Sanitation Data'!G200)),NA())</f>
        <v>#N/A</v>
      </c>
      <c r="AO206" s="526" t="e">
        <f ca="1">+IF(AND(ISNUMBER(OFFSET('Sanitation Data'!$G$12,0,10*ROW('Sanitation Data'!G200))),'Data Summary'!DD206="Yes"),OFFSET('Sanitation Data'!$G$12,0,10*ROW('Sanitation Data'!G200)),NA())</f>
        <v>#N/A</v>
      </c>
      <c r="AP206" s="526" t="e">
        <f ca="1">+IF(AND(ISNUMBER(OFFSET('Sanitation Data'!$H$4,0,10*ROW('Sanitation Data'!H200))),'Data Summary'!DE206="Yes"),100-OFFSET('Sanitation Data'!$H$4,0,10*ROW('Sanitation Data'!H200)),NA())</f>
        <v>#N/A</v>
      </c>
      <c r="AQ206" s="526" t="e">
        <f ca="1">+IF(AND(ISNUMBER(OFFSET('Sanitation Data'!$H$6,0,10*ROW('Sanitation Data'!H200))),'Data Summary'!DF206="Yes"),OFFSET('Sanitation Data'!$H$6,0,10*ROW('Sanitation Data'!H200)),NA())</f>
        <v>#N/A</v>
      </c>
      <c r="AR206" s="526" t="e">
        <f ca="1">+IF(AND(ISNUMBER(OFFSET('Sanitation Data'!$H$10,0,10*ROW('Sanitation Data'!H200))),'Data Summary'!DG206="Yes"),OFFSET('Sanitation Data'!$H$10,0,10*ROW('Sanitation Data'!H200)),NA())</f>
        <v>#N/A</v>
      </c>
      <c r="AS206" s="526" t="e">
        <f ca="1">+IF(AND(ISNUMBER(OFFSET('Sanitation Data'!$H$11,0,10*ROW('Sanitation Data'!H200))),'Data Summary'!DH206="Yes"),OFFSET('Sanitation Data'!$H$11,0,10*ROW('Sanitation Data'!H200)),NA())</f>
        <v>#N/A</v>
      </c>
      <c r="AT206" s="526" t="e">
        <f ca="1">+IF(AND(ISNUMBER(OFFSET('Sanitation Data'!$H$12,0,10*ROW('Sanitation Data'!H200))),'Data Summary'!DI206="Yes"),OFFSET('Sanitation Data'!$H$12,0,10*ROW('Sanitation Data'!H200)),NA())</f>
        <v>#N/A</v>
      </c>
      <c r="AU206" s="526" t="e">
        <f ca="1">+IF(AND(ISNUMBER(OFFSET('Sanitation Data'!$I$4,0,10*ROW('Sanitation Data'!I200))),'Data Summary'!DJ206="Yes"),100-OFFSET('Sanitation Data'!$I$4,0,10*ROW('Sanitation Data'!I200)),NA())</f>
        <v>#N/A</v>
      </c>
      <c r="AV206" s="526" t="e">
        <f ca="1">+IF(AND(ISNUMBER(OFFSET('Sanitation Data'!$I$6,0,10*ROW('Sanitation Data'!I200))),'Data Summary'!DK206="Yes"),OFFSET('Sanitation Data'!$I$6,0,10*ROW('Sanitation Data'!I200)),NA())</f>
        <v>#N/A</v>
      </c>
      <c r="AW206" s="526" t="e">
        <f ca="1">+IF(AND(ISNUMBER(OFFSET('Sanitation Data'!$I$10,0,10*ROW('Sanitation Data'!I200))),'Data Summary'!DL206="Yes"),OFFSET('Sanitation Data'!$I$10,0,10*ROW('Sanitation Data'!I200)),NA())</f>
        <v>#N/A</v>
      </c>
      <c r="AX206" s="526" t="e">
        <f ca="1">+IF(AND(ISNUMBER(OFFSET('Sanitation Data'!$I$11,0,10*ROW('Sanitation Data'!I200))),'Data Summary'!DM206="Yes"),OFFSET('Sanitation Data'!$I$11,0,10*ROW('Sanitation Data'!I200)),NA())</f>
        <v>#N/A</v>
      </c>
      <c r="AY206" s="526" t="e">
        <f ca="1">+IF(AND(ISNUMBER(OFFSET('Sanitation Data'!$I$12,0,10*ROW('Sanitation Data'!I200))),'Data Summary'!DN206="Yes"),OFFSET('Sanitation Data'!$I$12,0,10*ROW('Sanitation Data'!I200)),NA())</f>
        <v>#N/A</v>
      </c>
      <c r="AZ206" s="527" t="e">
        <f ca="1">+IF(AND(ISNUMBER(OFFSET('Hygiene Data'!$D$5,0,10*ROW('Hygiene Data'!D200))),'Data Summary'!DO206="Yes"),OFFSET('Hygiene Data'!$D$5,0,10*ROW('Hygiene Data'!D200)),NA())</f>
        <v>#N/A</v>
      </c>
      <c r="BA206" s="527" t="e">
        <f ca="1">+IF(AND(ISNUMBER(OFFSET('Hygiene Data'!$D$7,0,10*ROW('Hygiene Data'!D200))),'Data Summary'!DP206="Yes"),OFFSET('Hygiene Data'!$D$7,0,10*ROW('Hygiene Data'!D200)),NA())</f>
        <v>#N/A</v>
      </c>
      <c r="BB206" s="527" t="e">
        <f ca="1">+IF(AND(ISNUMBER(OFFSET('Hygiene Data'!$D$9,0,10*ROW('Hygiene Data'!D200))),'Data Summary'!DQ206="Yes"),OFFSET('Hygiene Data'!$D$9,0,10*ROW('Hygiene Data'!D200)),NA())</f>
        <v>#N/A</v>
      </c>
      <c r="BC206" s="527" t="e">
        <f ca="1">+IF(AND(ISNUMBER(OFFSET('Hygiene Data'!$E$5,0,10*ROW('Hygiene Data'!E200))),'Data Summary'!DR206="Yes"),OFFSET('Hygiene Data'!$E$5,0,10*ROW('Hygiene Data'!E200)),NA())</f>
        <v>#N/A</v>
      </c>
      <c r="BD206" s="527" t="e">
        <f ca="1">+IF(AND(ISNUMBER(OFFSET('Hygiene Data'!$E$7,0,10*ROW('Hygiene Data'!E200))),'Data Summary'!DS206="Yes"),OFFSET('Hygiene Data'!$E$7,0,10*ROW('Hygiene Data'!E200)),NA())</f>
        <v>#N/A</v>
      </c>
      <c r="BE206" s="527" t="e">
        <f ca="1">+IF(AND(ISNUMBER(OFFSET('Hygiene Data'!$E$9,0,10*ROW('Hygiene Data'!E200))),'Data Summary'!DT206="Yes"),OFFSET('Hygiene Data'!$E$9,0,10*ROW('Hygiene Data'!E200)),NA())</f>
        <v>#N/A</v>
      </c>
      <c r="BF206" s="527" t="e">
        <f ca="1">+IF(AND(ISNUMBER(OFFSET('Hygiene Data'!$F$5,0,10*ROW('Hygiene Data'!F200))),'Data Summary'!DU206="Yes"),OFFSET('Hygiene Data'!$F$5,0,10*ROW('Hygiene Data'!F200)),NA())</f>
        <v>#N/A</v>
      </c>
      <c r="BG206" s="527" t="e">
        <f ca="1">+IF(AND(ISNUMBER(OFFSET('Hygiene Data'!$F$7,0,10*ROW('Hygiene Data'!F200))),'Data Summary'!DV206="Yes"),OFFSET('Hygiene Data'!$F$7,0,10*ROW('Hygiene Data'!F200)),NA())</f>
        <v>#N/A</v>
      </c>
      <c r="BH206" s="527" t="e">
        <f ca="1">+IF(AND(ISNUMBER(OFFSET('Hygiene Data'!$F$9,0,10*ROW('Hygiene Data'!F200))),'Data Summary'!DW206="Yes"),OFFSET('Hygiene Data'!$F$9,0,10*ROW('Hygiene Data'!F200)),NA())</f>
        <v>#N/A</v>
      </c>
      <c r="BI206" s="527" t="e">
        <f ca="1">+IF(AND(ISNUMBER(OFFSET('Hygiene Data'!$G$5,0,10*ROW('Hygiene Data'!G200))),'Data Summary'!DX206="Yes"),OFFSET('Hygiene Data'!$G$5,0,10*ROW('Hygiene Data'!G200)),NA())</f>
        <v>#N/A</v>
      </c>
      <c r="BJ206" s="527" t="e">
        <f ca="1">+IF(AND(ISNUMBER(OFFSET('Hygiene Data'!$G$7,0,10*ROW('Hygiene Data'!G200))),'Data Summary'!DY206="Yes"),OFFSET('Hygiene Data'!$G$7,0,10*ROW('Hygiene Data'!G200)),NA())</f>
        <v>#N/A</v>
      </c>
      <c r="BK206" s="527" t="e">
        <f ca="1">+IF(AND(ISNUMBER(OFFSET('Hygiene Data'!$G$9,0,10*ROW('Hygiene Data'!G200))),'Data Summary'!DZ206="Yes"),OFFSET('Hygiene Data'!$G$9,0,10*ROW('Hygiene Data'!G200)),NA())</f>
        <v>#N/A</v>
      </c>
      <c r="BL206" s="527" t="e">
        <f ca="1">+IF(AND(ISNUMBER(OFFSET('Hygiene Data'!$H$5,0,10*ROW('Hygiene Data'!H200))),'Data Summary'!EA206="Yes"),OFFSET('Hygiene Data'!$H$5,0,10*ROW('Hygiene Data'!H200)),NA())</f>
        <v>#N/A</v>
      </c>
      <c r="BM206" s="527" t="e">
        <f ca="1">+IF(AND(ISNUMBER(OFFSET('Hygiene Data'!$H$7,0,10*ROW('Hygiene Data'!H200))),'Data Summary'!EB206="Yes"),OFFSET('Hygiene Data'!$H$7,0,10*ROW('Hygiene Data'!H200)),NA())</f>
        <v>#N/A</v>
      </c>
      <c r="BN206" s="527" t="e">
        <f ca="1">+IF(AND(ISNUMBER(OFFSET('Hygiene Data'!$H$9,0,10*ROW('Hygiene Data'!H200))),'Data Summary'!EC206="Yes"),OFFSET('Hygiene Data'!$H$9,0,10*ROW('Hygiene Data'!H200)),NA())</f>
        <v>#N/A</v>
      </c>
      <c r="BO206" s="527" t="e">
        <f ca="1">+IF(AND(ISNUMBER(OFFSET('Hygiene Data'!$I$5,0,10*ROW('Hygiene Data'!I200))),'Data Summary'!ED206="Yes"),OFFSET('Hygiene Data'!$I$5,0,10*ROW('Hygiene Data'!I200)),NA())</f>
        <v>#N/A</v>
      </c>
      <c r="BP206" s="527" t="e">
        <f ca="1">+IF(AND(ISNUMBER(OFFSET('Hygiene Data'!$I$7,0,10*ROW('Hygiene Data'!I200))),'Data Summary'!EE206="Yes"),OFFSET('Hygiene Data'!$I$7,0,10*ROW('Hygiene Data'!I200)),NA())</f>
        <v>#N/A</v>
      </c>
      <c r="BQ206" s="527" t="e">
        <f ca="1">+IF(AND(ISNUMBER(OFFSET('Hygiene Data'!$I$9,0,10*ROW('Hygiene Data'!I200))),'Data Summary'!EF206="Yes"),OFFSET('Hygiene Data'!$I$9,0,10*ROW('Hygiene Data'!I200)),NA())</f>
        <v>#N/A</v>
      </c>
    </row>
    <row r="207" spans="1:69" x14ac:dyDescent="0.25">
      <c r="A207" s="523" t="e">
        <f ca="1">+RIGHT('Data Summary'!A207,LEN('Data Summary'!A207)-9)</f>
        <v>#VALUE!</v>
      </c>
      <c r="B207" s="497" t="str">
        <f ca="1">+IF(ISTEXT('Data Summary'!B207),'Data Summary'!B207,"")</f>
        <v/>
      </c>
      <c r="C207" s="524" t="e">
        <f ca="1">+VALUE('Data Summary'!C207)</f>
        <v>#VALUE!</v>
      </c>
      <c r="D207" s="525" t="e">
        <f ca="1">+IF(AND(ISNUMBER(OFFSET('Water Data'!$D$4,0,10*ROW('Water Data'!D201))),'Data Summary'!BS207="Yes"),100-OFFSET('Water Data'!$D$4,0,10*ROW('Water Data'!D201)),NA())</f>
        <v>#N/A</v>
      </c>
      <c r="E207" s="525" t="e">
        <f ca="1">+IF(AND(ISNUMBER(OFFSET('Water Data'!$D$6,0,10*ROW('Water Data'!D201))),'Data Summary'!BT207="Yes"),OFFSET('Water Data'!$D$6,0,10*ROW('Water Data'!D201)),NA())</f>
        <v>#N/A</v>
      </c>
      <c r="F207" s="525" t="e">
        <f ca="1">+IF(AND(ISNUMBER(OFFSET('Water Data'!$D$9,0,10*ROW('Water Data'!D201))),'Data Summary'!BU207="Yes"),OFFSET('Water Data'!$D$9,0,10*ROW('Water Data'!D201)),NA())</f>
        <v>#N/A</v>
      </c>
      <c r="G207" s="525" t="e">
        <f ca="1">+IF(AND(ISNUMBER(OFFSET('Water Data'!$E$4,0,10*ROW('Water Data'!E201))),'Data Summary'!BV207="Yes"),100-OFFSET('Water Data'!$E$4,0,10*ROW('Water Data'!E201)),NA())</f>
        <v>#N/A</v>
      </c>
      <c r="H207" s="525" t="e">
        <f ca="1">+IF(AND(ISNUMBER(OFFSET('Water Data'!$E$6,0,10*ROW('Water Data'!E201))),'Data Summary'!BW207="Yes"),OFFSET('Water Data'!$E$6,0,10*ROW('Water Data'!E201)),NA())</f>
        <v>#N/A</v>
      </c>
      <c r="I207" s="525" t="e">
        <f ca="1">+IF(AND(ISNUMBER(OFFSET('Water Data'!$E$9,0,10*ROW('Water Data'!E201))),'Data Summary'!BX207="Yes"),OFFSET('Water Data'!$E$9,0,10*ROW('Water Data'!E201)),NA())</f>
        <v>#N/A</v>
      </c>
      <c r="J207" s="525" t="e">
        <f ca="1">+IF(AND(ISNUMBER(OFFSET('Water Data'!$F$4,0,10*ROW('Water Data'!F201))),'Data Summary'!BY207="Yes"),100-OFFSET('Water Data'!$F$4,0,10*ROW('Water Data'!F201)),NA())</f>
        <v>#N/A</v>
      </c>
      <c r="K207" s="525" t="e">
        <f ca="1">+IF(AND(ISNUMBER(OFFSET('Water Data'!$F$6,0,10*ROW('Water Data'!F201))),'Data Summary'!BZ207="Yes"),OFFSET('Water Data'!$F$6,0,10*ROW('Water Data'!F201)),NA())</f>
        <v>#N/A</v>
      </c>
      <c r="L207" s="525" t="e">
        <f ca="1">+IF(AND(ISNUMBER(OFFSET('Water Data'!$F$9,0,10*ROW('Water Data'!F201))),'Data Summary'!CA207="Yes"),OFFSET('Water Data'!$F$9,0,10*ROW('Water Data'!F201)),NA())</f>
        <v>#N/A</v>
      </c>
      <c r="M207" s="525" t="e">
        <f ca="1">+IF(AND(ISNUMBER(OFFSET('Water Data'!$G$4,0,10*ROW('Water Data'!G201))),'Data Summary'!CB207="Yes"),100-OFFSET('Water Data'!$G$4,0,10*ROW('Water Data'!G201)),NA())</f>
        <v>#N/A</v>
      </c>
      <c r="N207" s="525" t="e">
        <f ca="1">+IF(AND(ISNUMBER(OFFSET('Water Data'!$G$6,0,10*ROW('Water Data'!G201))),'Data Summary'!CC207="Yes"),OFFSET('Water Data'!$G$6,0,10*ROW('Water Data'!G201)),NA())</f>
        <v>#N/A</v>
      </c>
      <c r="O207" s="525" t="e">
        <f ca="1">+IF(AND(ISNUMBER(OFFSET('Water Data'!$G$9,0,10*ROW('Water Data'!G201))),'Data Summary'!CD207="Yes"),OFFSET('Water Data'!$G$9,0,10*ROW('Water Data'!G201)),NA())</f>
        <v>#N/A</v>
      </c>
      <c r="P207" s="525" t="e">
        <f ca="1">+IF(AND(ISNUMBER(OFFSET('Water Data'!$H$4,0,10*ROW('Water Data'!H201))),'Data Summary'!CE207="Yes"),100-OFFSET('Water Data'!$H$4,0,10*ROW('Water Data'!H201)),NA())</f>
        <v>#N/A</v>
      </c>
      <c r="Q207" s="525" t="e">
        <f ca="1">+IF(AND(ISNUMBER(OFFSET('Water Data'!$H$6,0,10*ROW('Water Data'!H201))),'Data Summary'!CF207="Yes"),OFFSET('Water Data'!$H$6,0,10*ROW('Water Data'!H201)),NA())</f>
        <v>#N/A</v>
      </c>
      <c r="R207" s="525" t="e">
        <f ca="1">+IF(AND(ISNUMBER(OFFSET('Water Data'!$H$9,0,10*ROW('Water Data'!H201))),'Data Summary'!CG207="Yes"),OFFSET('Water Data'!$H$9,0,10*ROW('Water Data'!H201)),NA())</f>
        <v>#N/A</v>
      </c>
      <c r="S207" s="525" t="e">
        <f ca="1">+IF(AND(ISNUMBER(OFFSET('Water Data'!$I$4,0,10*ROW('Water Data'!I201))),'Data Summary'!CH207="Yes"),100-OFFSET('Water Data'!$I$4,0,10*ROW('Water Data'!I201)),NA())</f>
        <v>#N/A</v>
      </c>
      <c r="T207" s="525" t="e">
        <f ca="1">+IF(AND(ISNUMBER(OFFSET('Water Data'!$I$6,0,10*ROW('Water Data'!I201))),'Data Summary'!CI207="Yes"),OFFSET('Water Data'!$I$6,0,10*ROW('Water Data'!I201)),NA())</f>
        <v>#N/A</v>
      </c>
      <c r="U207" s="525" t="e">
        <f ca="1">+IF(AND(ISNUMBER(OFFSET('Water Data'!$I$9,0,10*ROW('Water Data'!I201))),'Data Summary'!CJ207="Yes"),OFFSET('Water Data'!$I$9,0,10*ROW('Water Data'!I201)),NA())</f>
        <v>#N/A</v>
      </c>
      <c r="V207" s="526" t="e">
        <f ca="1">+IF(AND(ISNUMBER(OFFSET('Sanitation Data'!$D$4,0,10*ROW('Sanitation Data'!D201))),'Data Summary'!CK207="Yes"),100-OFFSET('Sanitation Data'!$D$4,0,10*ROW('Sanitation Data'!D201)),NA())</f>
        <v>#N/A</v>
      </c>
      <c r="W207" s="526" t="e">
        <f ca="1">+IF(AND(ISNUMBER(OFFSET('Sanitation Data'!$D$6,0,10*ROW('Sanitation Data'!D201))),'Data Summary'!CL207="Yes"),OFFSET('Sanitation Data'!$D$6,0,10*ROW('Sanitation Data'!D201)),NA())</f>
        <v>#N/A</v>
      </c>
      <c r="X207" s="526" t="e">
        <f ca="1">+IF(AND(ISNUMBER(OFFSET('Sanitation Data'!$D$10,0,10*ROW('Sanitation Data'!D201))),'Data Summary'!CM207="Yes"),OFFSET('Sanitation Data'!$D$10,0,10*ROW('Sanitation Data'!D201)),NA())</f>
        <v>#N/A</v>
      </c>
      <c r="Y207" s="526" t="e">
        <f ca="1">+IF(AND(ISNUMBER(OFFSET('Sanitation Data'!$D$11,0,10*ROW('Sanitation Data'!D201))),'Data Summary'!CN207="Yes"),OFFSET('Sanitation Data'!$D$11,0,10*ROW('Sanitation Data'!D201)),NA())</f>
        <v>#N/A</v>
      </c>
      <c r="Z207" s="526" t="e">
        <f ca="1">+IF(AND(ISNUMBER(OFFSET('Sanitation Data'!$D$12,0,10*ROW('Sanitation Data'!D201))),'Data Summary'!CO207="Yes"),OFFSET('Sanitation Data'!$D$12,0,10*ROW('Sanitation Data'!D201)),NA())</f>
        <v>#N/A</v>
      </c>
      <c r="AA207" s="526" t="e">
        <f ca="1">+IF(AND(ISNUMBER(OFFSET('Sanitation Data'!$E$4,0,10*ROW('Sanitation Data'!E201))),'Data Summary'!CP207="Yes"),100-OFFSET('Sanitation Data'!$E$4,0,10*ROW('Sanitation Data'!E201)),NA())</f>
        <v>#N/A</v>
      </c>
      <c r="AB207" s="526" t="e">
        <f ca="1">+IF(AND(ISNUMBER(OFFSET('Sanitation Data'!$E$6,0,10*ROW('Sanitation Data'!E201))),'Data Summary'!CQ207="Yes"),OFFSET('Sanitation Data'!$E$6,0,10*ROW('Sanitation Data'!E201)),NA())</f>
        <v>#N/A</v>
      </c>
      <c r="AC207" s="526" t="e">
        <f ca="1">+IF(AND(ISNUMBER(OFFSET('Sanitation Data'!$E$10,0,10*ROW('Sanitation Data'!E201))),'Data Summary'!CR207="Yes"),OFFSET('Sanitation Data'!$E$10,0,10*ROW('Sanitation Data'!E201)),NA())</f>
        <v>#N/A</v>
      </c>
      <c r="AD207" s="526" t="e">
        <f ca="1">+IF(AND(ISNUMBER(OFFSET('Sanitation Data'!$E$11,0,10*ROW('Sanitation Data'!E201))),'Data Summary'!CS207="Yes"),OFFSET('Sanitation Data'!$E$11,0,10*ROW('Sanitation Data'!E201)),NA())</f>
        <v>#N/A</v>
      </c>
      <c r="AE207" s="526" t="e">
        <f ca="1">+IF(AND(ISNUMBER(OFFSET('Sanitation Data'!$E$12,0,10*ROW('Sanitation Data'!E201))),'Data Summary'!CT207="Yes"),OFFSET('Sanitation Data'!$E$12,0,10*ROW('Sanitation Data'!E201)),NA())</f>
        <v>#N/A</v>
      </c>
      <c r="AF207" s="526" t="e">
        <f ca="1">+IF(AND(ISNUMBER(OFFSET('Sanitation Data'!$F$4,0,10*ROW('Sanitation Data'!F201))),'Data Summary'!CU207="Yes"),100-OFFSET('Sanitation Data'!$F$4,0,10*ROW('Sanitation Data'!F201)),NA())</f>
        <v>#N/A</v>
      </c>
      <c r="AG207" s="526" t="e">
        <f ca="1">+IF(AND(ISNUMBER(OFFSET('Sanitation Data'!$F$6,0,10*ROW('Sanitation Data'!F201))),'Data Summary'!CV207="Yes"),OFFSET('Sanitation Data'!$F$6,0,10*ROW('Sanitation Data'!F201)),NA())</f>
        <v>#N/A</v>
      </c>
      <c r="AH207" s="526" t="e">
        <f ca="1">+IF(AND(ISNUMBER(OFFSET('Sanitation Data'!$F$10,0,10*ROW('Sanitation Data'!F201))),'Data Summary'!CW207="Yes"),OFFSET('Sanitation Data'!$F$10,0,10*ROW('Sanitation Data'!F201)),NA())</f>
        <v>#N/A</v>
      </c>
      <c r="AI207" s="526" t="e">
        <f ca="1">+IF(AND(ISNUMBER(OFFSET('Sanitation Data'!$F$11,0,10*ROW('Sanitation Data'!F201))),'Data Summary'!CX207="Yes"),OFFSET('Sanitation Data'!$F$11,0,10*ROW('Sanitation Data'!F201)),NA())</f>
        <v>#N/A</v>
      </c>
      <c r="AJ207" s="526" t="e">
        <f ca="1">+IF(AND(ISNUMBER(OFFSET('Sanitation Data'!$F$12,0,10*ROW('Sanitation Data'!F201))),'Data Summary'!CY207="Yes"),OFFSET('Sanitation Data'!$F$12,0,10*ROW('Sanitation Data'!F201)),NA())</f>
        <v>#N/A</v>
      </c>
      <c r="AK207" s="526" t="e">
        <f ca="1">+IF(AND(ISNUMBER(OFFSET('Sanitation Data'!$G$4,0,10*ROW('Sanitation Data'!G201))),'Data Summary'!CZ207="Yes"),100-OFFSET('Sanitation Data'!$G$4,0,10*ROW('Sanitation Data'!G201)),NA())</f>
        <v>#N/A</v>
      </c>
      <c r="AL207" s="526" t="e">
        <f ca="1">+IF(AND(ISNUMBER(OFFSET('Sanitation Data'!$G$6,0,10*ROW('Sanitation Data'!G201))),'Data Summary'!DA207="Yes"),OFFSET('Sanitation Data'!$G$6,0,10*ROW('Sanitation Data'!G201)),NA())</f>
        <v>#N/A</v>
      </c>
      <c r="AM207" s="526" t="e">
        <f ca="1">+IF(AND(ISNUMBER(OFFSET('Sanitation Data'!$G$10,0,10*ROW('Sanitation Data'!G201))),'Data Summary'!DB207="Yes"),OFFSET('Sanitation Data'!$G$10,0,10*ROW('Sanitation Data'!G201)),NA())</f>
        <v>#N/A</v>
      </c>
      <c r="AN207" s="526" t="e">
        <f ca="1">+IF(AND(ISNUMBER(OFFSET('Sanitation Data'!$G$11,0,10*ROW('Sanitation Data'!G201))),'Data Summary'!DC207="Yes"),OFFSET('Sanitation Data'!$G$11,0,10*ROW('Sanitation Data'!G201)),NA())</f>
        <v>#N/A</v>
      </c>
      <c r="AO207" s="526" t="e">
        <f ca="1">+IF(AND(ISNUMBER(OFFSET('Sanitation Data'!$G$12,0,10*ROW('Sanitation Data'!G201))),'Data Summary'!DD207="Yes"),OFFSET('Sanitation Data'!$G$12,0,10*ROW('Sanitation Data'!G201)),NA())</f>
        <v>#N/A</v>
      </c>
      <c r="AP207" s="526" t="e">
        <f ca="1">+IF(AND(ISNUMBER(OFFSET('Sanitation Data'!$H$4,0,10*ROW('Sanitation Data'!H201))),'Data Summary'!DE207="Yes"),100-OFFSET('Sanitation Data'!$H$4,0,10*ROW('Sanitation Data'!H201)),NA())</f>
        <v>#N/A</v>
      </c>
      <c r="AQ207" s="526" t="e">
        <f ca="1">+IF(AND(ISNUMBER(OFFSET('Sanitation Data'!$H$6,0,10*ROW('Sanitation Data'!H201))),'Data Summary'!DF207="Yes"),OFFSET('Sanitation Data'!$H$6,0,10*ROW('Sanitation Data'!H201)),NA())</f>
        <v>#N/A</v>
      </c>
      <c r="AR207" s="526" t="e">
        <f ca="1">+IF(AND(ISNUMBER(OFFSET('Sanitation Data'!$H$10,0,10*ROW('Sanitation Data'!H201))),'Data Summary'!DG207="Yes"),OFFSET('Sanitation Data'!$H$10,0,10*ROW('Sanitation Data'!H201)),NA())</f>
        <v>#N/A</v>
      </c>
      <c r="AS207" s="526" t="e">
        <f ca="1">+IF(AND(ISNUMBER(OFFSET('Sanitation Data'!$H$11,0,10*ROW('Sanitation Data'!H201))),'Data Summary'!DH207="Yes"),OFFSET('Sanitation Data'!$H$11,0,10*ROW('Sanitation Data'!H201)),NA())</f>
        <v>#N/A</v>
      </c>
      <c r="AT207" s="526" t="e">
        <f ca="1">+IF(AND(ISNUMBER(OFFSET('Sanitation Data'!$H$12,0,10*ROW('Sanitation Data'!H201))),'Data Summary'!DI207="Yes"),OFFSET('Sanitation Data'!$H$12,0,10*ROW('Sanitation Data'!H201)),NA())</f>
        <v>#N/A</v>
      </c>
      <c r="AU207" s="526" t="e">
        <f ca="1">+IF(AND(ISNUMBER(OFFSET('Sanitation Data'!$I$4,0,10*ROW('Sanitation Data'!I201))),'Data Summary'!DJ207="Yes"),100-OFFSET('Sanitation Data'!$I$4,0,10*ROW('Sanitation Data'!I201)),NA())</f>
        <v>#N/A</v>
      </c>
      <c r="AV207" s="526" t="e">
        <f ca="1">+IF(AND(ISNUMBER(OFFSET('Sanitation Data'!$I$6,0,10*ROW('Sanitation Data'!I201))),'Data Summary'!DK207="Yes"),OFFSET('Sanitation Data'!$I$6,0,10*ROW('Sanitation Data'!I201)),NA())</f>
        <v>#N/A</v>
      </c>
      <c r="AW207" s="526" t="e">
        <f ca="1">+IF(AND(ISNUMBER(OFFSET('Sanitation Data'!$I$10,0,10*ROW('Sanitation Data'!I201))),'Data Summary'!DL207="Yes"),OFFSET('Sanitation Data'!$I$10,0,10*ROW('Sanitation Data'!I201)),NA())</f>
        <v>#N/A</v>
      </c>
      <c r="AX207" s="526" t="e">
        <f ca="1">+IF(AND(ISNUMBER(OFFSET('Sanitation Data'!$I$11,0,10*ROW('Sanitation Data'!I201))),'Data Summary'!DM207="Yes"),OFFSET('Sanitation Data'!$I$11,0,10*ROW('Sanitation Data'!I201)),NA())</f>
        <v>#N/A</v>
      </c>
      <c r="AY207" s="526" t="e">
        <f ca="1">+IF(AND(ISNUMBER(OFFSET('Sanitation Data'!$I$12,0,10*ROW('Sanitation Data'!I201))),'Data Summary'!DN207="Yes"),OFFSET('Sanitation Data'!$I$12,0,10*ROW('Sanitation Data'!I201)),NA())</f>
        <v>#N/A</v>
      </c>
      <c r="AZ207" s="527" t="e">
        <f ca="1">+IF(AND(ISNUMBER(OFFSET('Hygiene Data'!$D$5,0,10*ROW('Hygiene Data'!D201))),'Data Summary'!DO207="Yes"),OFFSET('Hygiene Data'!$D$5,0,10*ROW('Hygiene Data'!D201)),NA())</f>
        <v>#N/A</v>
      </c>
      <c r="BA207" s="527" t="e">
        <f ca="1">+IF(AND(ISNUMBER(OFFSET('Hygiene Data'!$D$7,0,10*ROW('Hygiene Data'!D201))),'Data Summary'!DP207="Yes"),OFFSET('Hygiene Data'!$D$7,0,10*ROW('Hygiene Data'!D201)),NA())</f>
        <v>#N/A</v>
      </c>
      <c r="BB207" s="527" t="e">
        <f ca="1">+IF(AND(ISNUMBER(OFFSET('Hygiene Data'!$D$9,0,10*ROW('Hygiene Data'!D201))),'Data Summary'!DQ207="Yes"),OFFSET('Hygiene Data'!$D$9,0,10*ROW('Hygiene Data'!D201)),NA())</f>
        <v>#N/A</v>
      </c>
      <c r="BC207" s="527" t="e">
        <f ca="1">+IF(AND(ISNUMBER(OFFSET('Hygiene Data'!$E$5,0,10*ROW('Hygiene Data'!E201))),'Data Summary'!DR207="Yes"),OFFSET('Hygiene Data'!$E$5,0,10*ROW('Hygiene Data'!E201)),NA())</f>
        <v>#N/A</v>
      </c>
      <c r="BD207" s="527" t="e">
        <f ca="1">+IF(AND(ISNUMBER(OFFSET('Hygiene Data'!$E$7,0,10*ROW('Hygiene Data'!E201))),'Data Summary'!DS207="Yes"),OFFSET('Hygiene Data'!$E$7,0,10*ROW('Hygiene Data'!E201)),NA())</f>
        <v>#N/A</v>
      </c>
      <c r="BE207" s="527" t="e">
        <f ca="1">+IF(AND(ISNUMBER(OFFSET('Hygiene Data'!$E$9,0,10*ROW('Hygiene Data'!E201))),'Data Summary'!DT207="Yes"),OFFSET('Hygiene Data'!$E$9,0,10*ROW('Hygiene Data'!E201)),NA())</f>
        <v>#N/A</v>
      </c>
      <c r="BF207" s="527" t="e">
        <f ca="1">+IF(AND(ISNUMBER(OFFSET('Hygiene Data'!$F$5,0,10*ROW('Hygiene Data'!F201))),'Data Summary'!DU207="Yes"),OFFSET('Hygiene Data'!$F$5,0,10*ROW('Hygiene Data'!F201)),NA())</f>
        <v>#N/A</v>
      </c>
      <c r="BG207" s="527" t="e">
        <f ca="1">+IF(AND(ISNUMBER(OFFSET('Hygiene Data'!$F$7,0,10*ROW('Hygiene Data'!F201))),'Data Summary'!DV207="Yes"),OFFSET('Hygiene Data'!$F$7,0,10*ROW('Hygiene Data'!F201)),NA())</f>
        <v>#N/A</v>
      </c>
      <c r="BH207" s="527" t="e">
        <f ca="1">+IF(AND(ISNUMBER(OFFSET('Hygiene Data'!$F$9,0,10*ROW('Hygiene Data'!F201))),'Data Summary'!DW207="Yes"),OFFSET('Hygiene Data'!$F$9,0,10*ROW('Hygiene Data'!F201)),NA())</f>
        <v>#N/A</v>
      </c>
      <c r="BI207" s="527" t="e">
        <f ca="1">+IF(AND(ISNUMBER(OFFSET('Hygiene Data'!$G$5,0,10*ROW('Hygiene Data'!G201))),'Data Summary'!DX207="Yes"),OFFSET('Hygiene Data'!$G$5,0,10*ROW('Hygiene Data'!G201)),NA())</f>
        <v>#N/A</v>
      </c>
      <c r="BJ207" s="527" t="e">
        <f ca="1">+IF(AND(ISNUMBER(OFFSET('Hygiene Data'!$G$7,0,10*ROW('Hygiene Data'!G201))),'Data Summary'!DY207="Yes"),OFFSET('Hygiene Data'!$G$7,0,10*ROW('Hygiene Data'!G201)),NA())</f>
        <v>#N/A</v>
      </c>
      <c r="BK207" s="527" t="e">
        <f ca="1">+IF(AND(ISNUMBER(OFFSET('Hygiene Data'!$G$9,0,10*ROW('Hygiene Data'!G201))),'Data Summary'!DZ207="Yes"),OFFSET('Hygiene Data'!$G$9,0,10*ROW('Hygiene Data'!G201)),NA())</f>
        <v>#N/A</v>
      </c>
      <c r="BL207" s="527" t="e">
        <f ca="1">+IF(AND(ISNUMBER(OFFSET('Hygiene Data'!$H$5,0,10*ROW('Hygiene Data'!H201))),'Data Summary'!EA207="Yes"),OFFSET('Hygiene Data'!$H$5,0,10*ROW('Hygiene Data'!H201)),NA())</f>
        <v>#N/A</v>
      </c>
      <c r="BM207" s="527" t="e">
        <f ca="1">+IF(AND(ISNUMBER(OFFSET('Hygiene Data'!$H$7,0,10*ROW('Hygiene Data'!H201))),'Data Summary'!EB207="Yes"),OFFSET('Hygiene Data'!$H$7,0,10*ROW('Hygiene Data'!H201)),NA())</f>
        <v>#N/A</v>
      </c>
      <c r="BN207" s="527" t="e">
        <f ca="1">+IF(AND(ISNUMBER(OFFSET('Hygiene Data'!$H$9,0,10*ROW('Hygiene Data'!H201))),'Data Summary'!EC207="Yes"),OFFSET('Hygiene Data'!$H$9,0,10*ROW('Hygiene Data'!H201)),NA())</f>
        <v>#N/A</v>
      </c>
      <c r="BO207" s="527" t="e">
        <f ca="1">+IF(AND(ISNUMBER(OFFSET('Hygiene Data'!$I$5,0,10*ROW('Hygiene Data'!I201))),'Data Summary'!ED207="Yes"),OFFSET('Hygiene Data'!$I$5,0,10*ROW('Hygiene Data'!I201)),NA())</f>
        <v>#N/A</v>
      </c>
      <c r="BP207" s="527" t="e">
        <f ca="1">+IF(AND(ISNUMBER(OFFSET('Hygiene Data'!$I$7,0,10*ROW('Hygiene Data'!I201))),'Data Summary'!EE207="Yes"),OFFSET('Hygiene Data'!$I$7,0,10*ROW('Hygiene Data'!I201)),NA())</f>
        <v>#N/A</v>
      </c>
      <c r="BQ207" s="52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E29BB-6C91-46D5-8221-108B34CF87F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7" customWidth="1"/>
    <col min="2" max="2" width="6.5" style="588" customWidth="1"/>
    <col min="3" max="3" width="21.59765625" style="589" customWidth="1"/>
    <col min="4" max="4" width="9.69921875" style="537" customWidth="1"/>
    <col min="5" max="5" width="8" style="592" customWidth="1"/>
    <col min="6" max="6" width="8" style="590" customWidth="1"/>
    <col min="7" max="7" width="8" style="593" customWidth="1"/>
    <col min="8" max="8" width="8" style="590" customWidth="1"/>
    <col min="9" max="9" width="8" style="537" customWidth="1"/>
    <col min="10" max="10" width="8" style="591" customWidth="1"/>
    <col min="11" max="11" width="8" style="594" customWidth="1"/>
    <col min="12" max="12" width="8" style="590" customWidth="1"/>
    <col min="13" max="13" width="8" style="595" customWidth="1"/>
    <col min="14" max="14" width="8" style="591" customWidth="1"/>
    <col min="15" max="19" width="8" style="537" customWidth="1"/>
    <col min="20" max="16384" width="9" style="537"/>
  </cols>
  <sheetData>
    <row r="1" spans="1:19" ht="20.25" customHeight="1" x14ac:dyDescent="0.25">
      <c r="A1" s="528" t="e">
        <f>HLOOKUP(Introduction!$G$4,nametranslations,157,FALSE)</f>
        <v>#REF!</v>
      </c>
      <c r="B1" s="529" t="e">
        <f ca="1">HLOOKUP([1]Introduction!$G$4,nametranslations,38,FALSE)</f>
        <v>#REF!</v>
      </c>
      <c r="C1" s="529" t="e">
        <f ca="1">HLOOKUP([1]Introduction!$G$4,nametranslations,38,FALSE)</f>
        <v>#REF!</v>
      </c>
      <c r="D1" s="529" t="e">
        <f ca="1">HLOOKUP([1]Introduction!$G$4,nametranslations,38,FALSE)</f>
        <v>#REF!</v>
      </c>
      <c r="E1" s="530" t="e">
        <f>HLOOKUP(Introduction!$G$4,nametranslations,68,FALSE)</f>
        <v>#REF!</v>
      </c>
      <c r="F1" s="531"/>
      <c r="G1" s="531"/>
      <c r="H1" s="531"/>
      <c r="I1" s="532"/>
      <c r="J1" s="533" t="e">
        <f>HLOOKUP(Introduction!$G$4,nametranslations,69,FALSE)</f>
        <v>#REF!</v>
      </c>
      <c r="K1" s="533"/>
      <c r="L1" s="533"/>
      <c r="M1" s="533"/>
      <c r="N1" s="533"/>
      <c r="O1" s="534" t="e">
        <f>HLOOKUP(Introduction!$G$4,nametranslations,70,FALSE)</f>
        <v>#REF!</v>
      </c>
      <c r="P1" s="535"/>
      <c r="Q1" s="535"/>
      <c r="R1" s="535"/>
      <c r="S1" s="536"/>
    </row>
    <row r="2" spans="1:19" x14ac:dyDescent="0.25">
      <c r="A2" s="529" t="e">
        <f ca="1">HLOOKUP([1]Introduction!$G$4,nametranslations,38,FALSE)</f>
        <v>#REF!</v>
      </c>
      <c r="B2" s="529" t="e">
        <f ca="1">HLOOKUP([1]Introduction!$G$4,nametranslations,38,FALSE)</f>
        <v>#REF!</v>
      </c>
      <c r="C2" s="529" t="e">
        <f ca="1">HLOOKUP([1]Introduction!$G$4,nametranslations,38,FALSE)</f>
        <v>#REF!</v>
      </c>
      <c r="D2" s="529" t="e">
        <f ca="1">HLOOKUP([1]Introduction!$G$4,nametranslations,38,FALSE)</f>
        <v>#REF!</v>
      </c>
      <c r="E2" s="538"/>
      <c r="F2" s="539"/>
      <c r="G2" s="540"/>
      <c r="H2" s="541"/>
      <c r="I2" s="542"/>
      <c r="J2" s="543"/>
      <c r="K2" s="539"/>
      <c r="L2" s="544"/>
      <c r="M2" s="541"/>
      <c r="N2" s="545"/>
      <c r="O2" s="538"/>
      <c r="P2" s="539"/>
      <c r="Q2" s="546"/>
      <c r="R2" s="541"/>
      <c r="S2" s="542"/>
    </row>
    <row r="3" spans="1:19" ht="134.25" customHeight="1" x14ac:dyDescent="0.25">
      <c r="A3" s="547" t="e">
        <f>HLOOKUP(Introduction!$G$4,nametranslations,71,FALSE)</f>
        <v>#REF!</v>
      </c>
      <c r="B3" s="548" t="e">
        <f>HLOOKUP(Introduction!$G$4,nametranslations,72,FALSE)</f>
        <v>#REF!</v>
      </c>
      <c r="C3" s="549" t="e">
        <f>HLOOKUP(Introduction!$G$4,nametranslations,73,FALSE)</f>
        <v>#REF!</v>
      </c>
      <c r="D3" s="550" t="e">
        <f>HLOOKUP(Introduction!$G$4,nametranslations,67,FALSE)</f>
        <v>#REF!</v>
      </c>
      <c r="E3" s="551" t="e">
        <f>HLOOKUP(Introduction!$G$4,nametranslations,74,FALSE)</f>
        <v>#REF!</v>
      </c>
      <c r="F3" s="552" t="e">
        <f>HLOOKUP(Introduction!$G$4,nametranslations,75,FALSE)</f>
        <v>#REF!</v>
      </c>
      <c r="G3" s="553" t="e">
        <f>HLOOKUP(Introduction!$G$4,nametranslations,76,FALSE)</f>
        <v>#REF!</v>
      </c>
      <c r="H3" s="554" t="e">
        <f>HLOOKUP(Introduction!$G$4,nametranslations,77,FALSE)</f>
        <v>#REF!</v>
      </c>
      <c r="I3" s="555" t="e">
        <f>HLOOKUP(Introduction!$G$4,nametranslations,78,FALSE)</f>
        <v>#REF!</v>
      </c>
      <c r="J3" s="556" t="e">
        <f>HLOOKUP(Introduction!$G$4,nametranslations,74,FALSE)</f>
        <v>#REF!</v>
      </c>
      <c r="K3" s="557" t="e">
        <f>HLOOKUP(Introduction!$G$4,nametranslations,75,FALSE)</f>
        <v>#REF!</v>
      </c>
      <c r="L3" s="558" t="e">
        <f>HLOOKUP(Introduction!$G$4,nametranslations,79,FALSE)</f>
        <v>#REF!</v>
      </c>
      <c r="M3" s="554" t="e">
        <f>HLOOKUP(Introduction!$G$4,nametranslations,77,FALSE)</f>
        <v>#REF!</v>
      </c>
      <c r="N3" s="555" t="e">
        <f>HLOOKUP(Introduction!$G$4,nametranslations,78,FALSE)</f>
        <v>#REF!</v>
      </c>
      <c r="O3" s="551" t="e">
        <f>HLOOKUP(Introduction!$G$4,nametranslations,74,FALSE)</f>
        <v>#REF!</v>
      </c>
      <c r="P3" s="552" t="e">
        <f>HLOOKUP(Introduction!$G$4,nametranslations,80,FALSE)</f>
        <v>#REF!</v>
      </c>
      <c r="Q3" s="559" t="e">
        <f>HLOOKUP(Introduction!$G$4,nametranslations,81,FALSE)</f>
        <v>#REF!</v>
      </c>
      <c r="R3" s="554" t="e">
        <f>HLOOKUP(Introduction!$G$4,nametranslations,77,FALSE)</f>
        <v>#REF!</v>
      </c>
      <c r="S3" s="555" t="e">
        <f>HLOOKUP(Introduction!$G$4,nametranslations,78,FALSE)</f>
        <v>#REF!</v>
      </c>
    </row>
    <row r="4" spans="1:19" x14ac:dyDescent="0.25">
      <c r="A4" s="560" t="str">
        <f>+Introduction!$C$7</f>
        <v>Singapore</v>
      </c>
      <c r="B4" s="561">
        <f>IF(ISBLANK(Regressions!B14), " ", Regressions!B14)</f>
        <v>2000</v>
      </c>
      <c r="C4" s="562" t="e">
        <f>HLOOKUP(Introduction!$G$4,nametranslations,24,FALSE)</f>
        <v>#REF!</v>
      </c>
      <c r="D4" s="563">
        <f>IF(ISBLANK(Regressions!D14), " ", Regressions!D14)</f>
        <v>514939</v>
      </c>
      <c r="E4" s="564">
        <f>IF(ISNUMBER(Regressions!E14),ROUND(Regressions!E14, 1), NA())</f>
        <v>100</v>
      </c>
      <c r="F4" s="565">
        <f>IF(ISNUMBER(Regressions!F14),ROUND(Regressions!F14, 1), NA())</f>
        <v>100</v>
      </c>
      <c r="G4" s="566">
        <f>IF(ISNUMBER(Regressions!G14),ROUND(Regressions!G14, 1), NA())</f>
        <v>100</v>
      </c>
      <c r="H4" s="567">
        <f>IF(ISNUMBER(Regressions!H14),ROUND(Regressions!H14, 1), NA())</f>
        <v>0</v>
      </c>
      <c r="I4" s="568">
        <f>IF(ISNUMBER(Regressions!I14),ROUND(Regressions!I14, 1), NA())</f>
        <v>0</v>
      </c>
      <c r="J4" s="569">
        <f>IF(ISNUMBER(Regressions!K14),ROUND(Regressions!K14, 1), NA())</f>
        <v>100</v>
      </c>
      <c r="K4" s="565">
        <f>IF(ISNUMBER(Regressions!L14),ROUND(Regressions!L14, 1), NA())</f>
        <v>100</v>
      </c>
      <c r="L4" s="570">
        <f>IF(ISNUMBER(Regressions!M14),ROUND(Regressions!M14, 1), NA())</f>
        <v>100</v>
      </c>
      <c r="M4" s="567">
        <f>IF(ISNUMBER(Regressions!N14),ROUND(Regressions!N14, 1), NA())</f>
        <v>0</v>
      </c>
      <c r="N4" s="568">
        <f>IF(ISNUMBER(Regressions!O14),ROUND(Regressions!O14, 1), NA())</f>
        <v>0</v>
      </c>
      <c r="O4" s="569">
        <f>IF(ISNUMBER(Regressions!Q14),ROUND(Regressions!Q14, 1), NA())</f>
        <v>100</v>
      </c>
      <c r="P4" s="565">
        <f>IF(ISNUMBER(Regressions!R14),ROUND(Regressions!R14, 1), NA())</f>
        <v>100</v>
      </c>
      <c r="Q4" s="571">
        <f>IF(ISNUMBER(Regressions!S14),ROUND(Regressions!S14, 1), NA())</f>
        <v>100</v>
      </c>
      <c r="R4" s="567">
        <f>IF(ISNUMBER(Regressions!T14),ROUND(Regressions!T14, 1), NA())</f>
        <v>0</v>
      </c>
      <c r="S4" s="568">
        <f>IF(ISNUMBER(Regressions!U14),ROUND(Regressions!U14, 1), NA())</f>
        <v>0</v>
      </c>
    </row>
    <row r="5" spans="1:19" x14ac:dyDescent="0.25">
      <c r="A5" s="560" t="str">
        <f>+Introduction!$C$7</f>
        <v>Singapore</v>
      </c>
      <c r="B5" s="561">
        <f>IF(ISBLANK(Regressions!B15), " ", Regressions!B15)</f>
        <v>2001</v>
      </c>
      <c r="C5" s="560" t="e">
        <f>HLOOKUP(Introduction!$G$4,nametranslations,24,FALSE)</f>
        <v>#REF!</v>
      </c>
      <c r="D5" s="563">
        <f>IF(ISBLANK(Regressions!D15), " ", Regressions!D15)</f>
        <v>514939</v>
      </c>
      <c r="E5" s="564">
        <f>IF(ISNUMBER(Regressions!E15),ROUND(Regressions!E15, 1), NA())</f>
        <v>100</v>
      </c>
      <c r="F5" s="565">
        <f>IF(ISNUMBER(Regressions!F15),ROUND(Regressions!F15, 1), NA())</f>
        <v>100</v>
      </c>
      <c r="G5" s="566">
        <f>IF(ISNUMBER(Regressions!G15),ROUND(Regressions!G15, 1), NA())</f>
        <v>100</v>
      </c>
      <c r="H5" s="567">
        <f>IF(ISNUMBER(Regressions!H15),ROUND(Regressions!H15, 1), NA())</f>
        <v>0</v>
      </c>
      <c r="I5" s="568">
        <f>IF(ISNUMBER(Regressions!I15),ROUND(Regressions!I15, 1), NA())</f>
        <v>0</v>
      </c>
      <c r="J5" s="569">
        <f>IF(ISNUMBER(Regressions!K15),ROUND(Regressions!K15, 1), NA())</f>
        <v>100</v>
      </c>
      <c r="K5" s="565">
        <f>IF(ISNUMBER(Regressions!L15),ROUND(Regressions!L15, 1), NA())</f>
        <v>100</v>
      </c>
      <c r="L5" s="570">
        <f>IF(ISNUMBER(Regressions!M15),ROUND(Regressions!M15, 1), NA())</f>
        <v>100</v>
      </c>
      <c r="M5" s="567">
        <f>IF(ISNUMBER(Regressions!N15),ROUND(Regressions!N15, 1), NA())</f>
        <v>0</v>
      </c>
      <c r="N5" s="568">
        <f>IF(ISNUMBER(Regressions!O15),ROUND(Regressions!O15, 1), NA())</f>
        <v>0</v>
      </c>
      <c r="O5" s="569">
        <f>IF(ISNUMBER(Regressions!Q15),ROUND(Regressions!Q15, 1), NA())</f>
        <v>100</v>
      </c>
      <c r="P5" s="565">
        <f>IF(ISNUMBER(Regressions!R15),ROUND(Regressions!R15, 1), NA())</f>
        <v>100</v>
      </c>
      <c r="Q5" s="571">
        <f>IF(ISNUMBER(Regressions!S15),ROUND(Regressions!S15, 1), NA())</f>
        <v>100</v>
      </c>
      <c r="R5" s="567">
        <f>IF(ISNUMBER(Regressions!T15),ROUND(Regressions!T15, 1), NA())</f>
        <v>0</v>
      </c>
      <c r="S5" s="568">
        <f>IF(ISNUMBER(Regressions!U15),ROUND(Regressions!U15, 1), NA())</f>
        <v>0</v>
      </c>
    </row>
    <row r="6" spans="1:19" x14ac:dyDescent="0.25">
      <c r="A6" s="560" t="str">
        <f>+Introduction!$C$7</f>
        <v>Singapore</v>
      </c>
      <c r="B6" s="561">
        <f>IF(ISBLANK(Regressions!B16), " ", Regressions!B16)</f>
        <v>2002</v>
      </c>
      <c r="C6" s="560" t="e">
        <f>HLOOKUP(Introduction!$G$4,nametranslations,24,FALSE)</f>
        <v>#REF!</v>
      </c>
      <c r="D6" s="563">
        <f>IF(ISBLANK(Regressions!D16), " ", Regressions!D16)</f>
        <v>514939</v>
      </c>
      <c r="E6" s="564">
        <f>IF(ISNUMBER(Regressions!E16),ROUND(Regressions!E16, 1), NA())</f>
        <v>100</v>
      </c>
      <c r="F6" s="565">
        <f>IF(ISNUMBER(Regressions!F16),ROUND(Regressions!F16, 1), NA())</f>
        <v>100</v>
      </c>
      <c r="G6" s="566">
        <f>IF(ISNUMBER(Regressions!G16),ROUND(Regressions!G16, 1), NA())</f>
        <v>100</v>
      </c>
      <c r="H6" s="567">
        <f>IF(ISNUMBER(Regressions!H16),ROUND(Regressions!H16, 1), NA())</f>
        <v>0</v>
      </c>
      <c r="I6" s="568">
        <f>IF(ISNUMBER(Regressions!I16),ROUND(Regressions!I16, 1), NA())</f>
        <v>0</v>
      </c>
      <c r="J6" s="569">
        <f>IF(ISNUMBER(Regressions!K16),ROUND(Regressions!K16, 1), NA())</f>
        <v>100</v>
      </c>
      <c r="K6" s="565">
        <f>IF(ISNUMBER(Regressions!L16),ROUND(Regressions!L16, 1), NA())</f>
        <v>100</v>
      </c>
      <c r="L6" s="570">
        <f>IF(ISNUMBER(Regressions!M16),ROUND(Regressions!M16, 1), NA())</f>
        <v>100</v>
      </c>
      <c r="M6" s="567">
        <f>IF(ISNUMBER(Regressions!N16),ROUND(Regressions!N16, 1), NA())</f>
        <v>0</v>
      </c>
      <c r="N6" s="568">
        <f>IF(ISNUMBER(Regressions!O16),ROUND(Regressions!O16, 1), NA())</f>
        <v>0</v>
      </c>
      <c r="O6" s="569">
        <f>IF(ISNUMBER(Regressions!Q16),ROUND(Regressions!Q16, 1), NA())</f>
        <v>100</v>
      </c>
      <c r="P6" s="565">
        <f>IF(ISNUMBER(Regressions!R16),ROUND(Regressions!R16, 1), NA())</f>
        <v>100</v>
      </c>
      <c r="Q6" s="571">
        <f>IF(ISNUMBER(Regressions!S16),ROUND(Regressions!S16, 1), NA())</f>
        <v>100</v>
      </c>
      <c r="R6" s="567">
        <f>IF(ISNUMBER(Regressions!T16),ROUND(Regressions!T16, 1), NA())</f>
        <v>0</v>
      </c>
      <c r="S6" s="568">
        <f>IF(ISNUMBER(Regressions!U16),ROUND(Regressions!U16, 1), NA())</f>
        <v>0</v>
      </c>
    </row>
    <row r="7" spans="1:19" x14ac:dyDescent="0.25">
      <c r="A7" s="560" t="str">
        <f>+Introduction!$C$7</f>
        <v>Singapore</v>
      </c>
      <c r="B7" s="561">
        <f>IF(ISBLANK(Regressions!B17), " ", Regressions!B17)</f>
        <v>2003</v>
      </c>
      <c r="C7" s="560" t="e">
        <f>HLOOKUP(Introduction!$G$4,nametranslations,24,FALSE)</f>
        <v>#REF!</v>
      </c>
      <c r="D7" s="563">
        <f>IF(ISBLANK(Regressions!D17), " ", Regressions!D17)</f>
        <v>514939</v>
      </c>
      <c r="E7" s="564">
        <f>IF(ISNUMBER(Regressions!E17),ROUND(Regressions!E17, 1), NA())</f>
        <v>100</v>
      </c>
      <c r="F7" s="565">
        <f>IF(ISNUMBER(Regressions!F17),ROUND(Regressions!F17, 1), NA())</f>
        <v>100</v>
      </c>
      <c r="G7" s="566">
        <f>IF(ISNUMBER(Regressions!G17),ROUND(Regressions!G17, 1), NA())</f>
        <v>100</v>
      </c>
      <c r="H7" s="567">
        <f>IF(ISNUMBER(Regressions!H17),ROUND(Regressions!H17, 1), NA())</f>
        <v>0</v>
      </c>
      <c r="I7" s="568">
        <f>IF(ISNUMBER(Regressions!I17),ROUND(Regressions!I17, 1), NA())</f>
        <v>0</v>
      </c>
      <c r="J7" s="569">
        <f>IF(ISNUMBER(Regressions!K17),ROUND(Regressions!K17, 1), NA())</f>
        <v>100</v>
      </c>
      <c r="K7" s="565">
        <f>IF(ISNUMBER(Regressions!L17),ROUND(Regressions!L17, 1), NA())</f>
        <v>100</v>
      </c>
      <c r="L7" s="570">
        <f>IF(ISNUMBER(Regressions!M17),ROUND(Regressions!M17, 1), NA())</f>
        <v>100</v>
      </c>
      <c r="M7" s="567">
        <f>IF(ISNUMBER(Regressions!N17),ROUND(Regressions!N17, 1), NA())</f>
        <v>0</v>
      </c>
      <c r="N7" s="568">
        <f>IF(ISNUMBER(Regressions!O17),ROUND(Regressions!O17, 1), NA())</f>
        <v>0</v>
      </c>
      <c r="O7" s="569">
        <f>IF(ISNUMBER(Regressions!Q17),ROUND(Regressions!Q17, 1), NA())</f>
        <v>100</v>
      </c>
      <c r="P7" s="565">
        <f>IF(ISNUMBER(Regressions!R17),ROUND(Regressions!R17, 1), NA())</f>
        <v>100</v>
      </c>
      <c r="Q7" s="571">
        <f>IF(ISNUMBER(Regressions!S17),ROUND(Regressions!S17, 1), NA())</f>
        <v>100</v>
      </c>
      <c r="R7" s="567">
        <f>IF(ISNUMBER(Regressions!T17),ROUND(Regressions!T17, 1), NA())</f>
        <v>0</v>
      </c>
      <c r="S7" s="568">
        <f>IF(ISNUMBER(Regressions!U17),ROUND(Regressions!U17, 1), NA())</f>
        <v>0</v>
      </c>
    </row>
    <row r="8" spans="1:19" x14ac:dyDescent="0.25">
      <c r="A8" s="560" t="str">
        <f>+Introduction!$C$7</f>
        <v>Singapore</v>
      </c>
      <c r="B8" s="561">
        <f>IF(ISBLANK(Regressions!B18), " ", Regressions!B18)</f>
        <v>2004</v>
      </c>
      <c r="C8" s="560" t="e">
        <f>HLOOKUP(Introduction!$G$4,nametranslations,24,FALSE)</f>
        <v>#REF!</v>
      </c>
      <c r="D8" s="563">
        <f>IF(ISBLANK(Regressions!D18), " ", Regressions!D18)</f>
        <v>514939</v>
      </c>
      <c r="E8" s="564">
        <f>IF(ISNUMBER(Regressions!E18),ROUND(Regressions!E18, 1), NA())</f>
        <v>100</v>
      </c>
      <c r="F8" s="565">
        <f>IF(ISNUMBER(Regressions!F18),ROUND(Regressions!F18, 1), NA())</f>
        <v>100</v>
      </c>
      <c r="G8" s="566">
        <f>IF(ISNUMBER(Regressions!G18),ROUND(Regressions!G18, 1), NA())</f>
        <v>100</v>
      </c>
      <c r="H8" s="567">
        <f>IF(ISNUMBER(Regressions!H18),ROUND(Regressions!H18, 1), NA())</f>
        <v>0</v>
      </c>
      <c r="I8" s="568">
        <f>IF(ISNUMBER(Regressions!I18),ROUND(Regressions!I18, 1), NA())</f>
        <v>0</v>
      </c>
      <c r="J8" s="569">
        <f>IF(ISNUMBER(Regressions!K18),ROUND(Regressions!K18, 1), NA())</f>
        <v>100</v>
      </c>
      <c r="K8" s="565">
        <f>IF(ISNUMBER(Regressions!L18),ROUND(Regressions!L18, 1), NA())</f>
        <v>100</v>
      </c>
      <c r="L8" s="570">
        <f>IF(ISNUMBER(Regressions!M18),ROUND(Regressions!M18, 1), NA())</f>
        <v>100</v>
      </c>
      <c r="M8" s="567">
        <f>IF(ISNUMBER(Regressions!N18),ROUND(Regressions!N18, 1), NA())</f>
        <v>0</v>
      </c>
      <c r="N8" s="568">
        <f>IF(ISNUMBER(Regressions!O18),ROUND(Regressions!O18, 1), NA())</f>
        <v>0</v>
      </c>
      <c r="O8" s="569">
        <f>IF(ISNUMBER(Regressions!Q18),ROUND(Regressions!Q18, 1), NA())</f>
        <v>100</v>
      </c>
      <c r="P8" s="565">
        <f>IF(ISNUMBER(Regressions!R18),ROUND(Regressions!R18, 1), NA())</f>
        <v>100</v>
      </c>
      <c r="Q8" s="571">
        <f>IF(ISNUMBER(Regressions!S18),ROUND(Regressions!S18, 1), NA())</f>
        <v>100</v>
      </c>
      <c r="R8" s="567">
        <f>IF(ISNUMBER(Regressions!T18),ROUND(Regressions!T18, 1), NA())</f>
        <v>0</v>
      </c>
      <c r="S8" s="568">
        <f>IF(ISNUMBER(Regressions!U18),ROUND(Regressions!U18, 1), NA())</f>
        <v>0</v>
      </c>
    </row>
    <row r="9" spans="1:19" x14ac:dyDescent="0.25">
      <c r="A9" s="560" t="str">
        <f>+Introduction!$C$7</f>
        <v>Singapore</v>
      </c>
      <c r="B9" s="561">
        <f>IF(ISBLANK(Regressions!B19), " ", Regressions!B19)</f>
        <v>2005</v>
      </c>
      <c r="C9" s="560" t="e">
        <f>HLOOKUP(Introduction!$G$4,nametranslations,24,FALSE)</f>
        <v>#REF!</v>
      </c>
      <c r="D9" s="563">
        <f>IF(ISBLANK(Regressions!D19), " ", Regressions!D19)</f>
        <v>514939</v>
      </c>
      <c r="E9" s="564">
        <f>IF(ISNUMBER(Regressions!E19),ROUND(Regressions!E19, 1), NA())</f>
        <v>100</v>
      </c>
      <c r="F9" s="565">
        <f>IF(ISNUMBER(Regressions!F19),ROUND(Regressions!F19, 1), NA())</f>
        <v>100</v>
      </c>
      <c r="G9" s="566">
        <f>IF(ISNUMBER(Regressions!G19),ROUND(Regressions!G19, 1), NA())</f>
        <v>100</v>
      </c>
      <c r="H9" s="567">
        <f>IF(ISNUMBER(Regressions!H19),ROUND(Regressions!H19, 1), NA())</f>
        <v>0</v>
      </c>
      <c r="I9" s="568">
        <f>IF(ISNUMBER(Regressions!I19),ROUND(Regressions!I19, 1), NA())</f>
        <v>0</v>
      </c>
      <c r="J9" s="569">
        <f>IF(ISNUMBER(Regressions!K19),ROUND(Regressions!K19, 1), NA())</f>
        <v>100</v>
      </c>
      <c r="K9" s="565">
        <f>IF(ISNUMBER(Regressions!L19),ROUND(Regressions!L19, 1), NA())</f>
        <v>100</v>
      </c>
      <c r="L9" s="570">
        <f>IF(ISNUMBER(Regressions!M19),ROUND(Regressions!M19, 1), NA())</f>
        <v>100</v>
      </c>
      <c r="M9" s="567">
        <f>IF(ISNUMBER(Regressions!N19),ROUND(Regressions!N19, 1), NA())</f>
        <v>0</v>
      </c>
      <c r="N9" s="568">
        <f>IF(ISNUMBER(Regressions!O19),ROUND(Regressions!O19, 1), NA())</f>
        <v>0</v>
      </c>
      <c r="O9" s="569">
        <f>IF(ISNUMBER(Regressions!Q19),ROUND(Regressions!Q19, 1), NA())</f>
        <v>100</v>
      </c>
      <c r="P9" s="565">
        <f>IF(ISNUMBER(Regressions!R19),ROUND(Regressions!R19, 1), NA())</f>
        <v>100</v>
      </c>
      <c r="Q9" s="571">
        <f>IF(ISNUMBER(Regressions!S19),ROUND(Regressions!S19, 1), NA())</f>
        <v>100</v>
      </c>
      <c r="R9" s="567">
        <f>IF(ISNUMBER(Regressions!T19),ROUND(Regressions!T19, 1), NA())</f>
        <v>0</v>
      </c>
      <c r="S9" s="568">
        <f>IF(ISNUMBER(Regressions!U19),ROUND(Regressions!U19, 1), NA())</f>
        <v>0</v>
      </c>
    </row>
    <row r="10" spans="1:19" x14ac:dyDescent="0.25">
      <c r="A10" s="560" t="str">
        <f>+Introduction!$C$7</f>
        <v>Singapore</v>
      </c>
      <c r="B10" s="561">
        <f>IF(ISBLANK(Regressions!B20), " ", Regressions!B20)</f>
        <v>2006</v>
      </c>
      <c r="C10" s="560" t="e">
        <f>HLOOKUP(Introduction!$G$4,nametranslations,24,FALSE)</f>
        <v>#REF!</v>
      </c>
      <c r="D10" s="563">
        <f>IF(ISBLANK(Regressions!D20), " ", Regressions!D20)</f>
        <v>514939</v>
      </c>
      <c r="E10" s="564">
        <f>IF(ISNUMBER(Regressions!E20),ROUND(Regressions!E20, 1), NA())</f>
        <v>100</v>
      </c>
      <c r="F10" s="565">
        <f>IF(ISNUMBER(Regressions!F20),ROUND(Regressions!F20, 1), NA())</f>
        <v>100</v>
      </c>
      <c r="G10" s="566">
        <f>IF(ISNUMBER(Regressions!G20),ROUND(Regressions!G20, 1), NA())</f>
        <v>100</v>
      </c>
      <c r="H10" s="567">
        <f>IF(ISNUMBER(Regressions!H20),ROUND(Regressions!H20, 1), NA())</f>
        <v>0</v>
      </c>
      <c r="I10" s="568">
        <f>IF(ISNUMBER(Regressions!I20),ROUND(Regressions!I20, 1), NA())</f>
        <v>0</v>
      </c>
      <c r="J10" s="569">
        <f>IF(ISNUMBER(Regressions!K20),ROUND(Regressions!K20, 1), NA())</f>
        <v>100</v>
      </c>
      <c r="K10" s="565">
        <f>IF(ISNUMBER(Regressions!L20),ROUND(Regressions!L20, 1), NA())</f>
        <v>100</v>
      </c>
      <c r="L10" s="570">
        <f>IF(ISNUMBER(Regressions!M20),ROUND(Regressions!M20, 1), NA())</f>
        <v>100</v>
      </c>
      <c r="M10" s="567">
        <f>IF(ISNUMBER(Regressions!N20),ROUND(Regressions!N20, 1), NA())</f>
        <v>0</v>
      </c>
      <c r="N10" s="568">
        <f>IF(ISNUMBER(Regressions!O20),ROUND(Regressions!O20, 1), NA())</f>
        <v>0</v>
      </c>
      <c r="O10" s="569">
        <f>IF(ISNUMBER(Regressions!Q20),ROUND(Regressions!Q20, 1), NA())</f>
        <v>100</v>
      </c>
      <c r="P10" s="565">
        <f>IF(ISNUMBER(Regressions!R20),ROUND(Regressions!R20, 1), NA())</f>
        <v>100</v>
      </c>
      <c r="Q10" s="571">
        <f>IF(ISNUMBER(Regressions!S20),ROUND(Regressions!S20, 1), NA())</f>
        <v>100</v>
      </c>
      <c r="R10" s="567">
        <f>IF(ISNUMBER(Regressions!T20),ROUND(Regressions!T20, 1), NA())</f>
        <v>0</v>
      </c>
      <c r="S10" s="568">
        <f>IF(ISNUMBER(Regressions!U20),ROUND(Regressions!U20, 1), NA())</f>
        <v>0</v>
      </c>
    </row>
    <row r="11" spans="1:19" x14ac:dyDescent="0.25">
      <c r="A11" s="560" t="str">
        <f>+Introduction!$C$7</f>
        <v>Singapore</v>
      </c>
      <c r="B11" s="561">
        <f>IF(ISBLANK(Regressions!B21), " ", Regressions!B21)</f>
        <v>2007</v>
      </c>
      <c r="C11" s="560" t="e">
        <f>HLOOKUP(Introduction!$G$4,nametranslations,24,FALSE)</f>
        <v>#REF!</v>
      </c>
      <c r="D11" s="563">
        <f>IF(ISBLANK(Regressions!D21), " ", Regressions!D21)</f>
        <v>514939</v>
      </c>
      <c r="E11" s="564">
        <f>IF(ISNUMBER(Regressions!E21),ROUND(Regressions!E21, 1), NA())</f>
        <v>100</v>
      </c>
      <c r="F11" s="565">
        <f>IF(ISNUMBER(Regressions!F21),ROUND(Regressions!F21, 1), NA())</f>
        <v>100</v>
      </c>
      <c r="G11" s="566">
        <f>IF(ISNUMBER(Regressions!G21),ROUND(Regressions!G21, 1), NA())</f>
        <v>100</v>
      </c>
      <c r="H11" s="567">
        <f>IF(ISNUMBER(Regressions!H21),ROUND(Regressions!H21, 1), NA())</f>
        <v>0</v>
      </c>
      <c r="I11" s="568">
        <f>IF(ISNUMBER(Regressions!I21),ROUND(Regressions!I21, 1), NA())</f>
        <v>0</v>
      </c>
      <c r="J11" s="569">
        <f>IF(ISNUMBER(Regressions!K21),ROUND(Regressions!K21, 1), NA())</f>
        <v>100</v>
      </c>
      <c r="K11" s="565">
        <f>IF(ISNUMBER(Regressions!L21),ROUND(Regressions!L21, 1), NA())</f>
        <v>100</v>
      </c>
      <c r="L11" s="570">
        <f>IF(ISNUMBER(Regressions!M21),ROUND(Regressions!M21, 1), NA())</f>
        <v>100</v>
      </c>
      <c r="M11" s="567">
        <f>IF(ISNUMBER(Regressions!N21),ROUND(Regressions!N21, 1), NA())</f>
        <v>0</v>
      </c>
      <c r="N11" s="568">
        <f>IF(ISNUMBER(Regressions!O21),ROUND(Regressions!O21, 1), NA())</f>
        <v>0</v>
      </c>
      <c r="O11" s="569">
        <f>IF(ISNUMBER(Regressions!Q21),ROUND(Regressions!Q21, 1), NA())</f>
        <v>100</v>
      </c>
      <c r="P11" s="565">
        <f>IF(ISNUMBER(Regressions!R21),ROUND(Regressions!R21, 1), NA())</f>
        <v>100</v>
      </c>
      <c r="Q11" s="571">
        <f>IF(ISNUMBER(Regressions!S21),ROUND(Regressions!S21, 1), NA())</f>
        <v>100</v>
      </c>
      <c r="R11" s="567">
        <f>IF(ISNUMBER(Regressions!T21),ROUND(Regressions!T21, 1), NA())</f>
        <v>0</v>
      </c>
      <c r="S11" s="568">
        <f>IF(ISNUMBER(Regressions!U21),ROUND(Regressions!U21, 1), NA())</f>
        <v>0</v>
      </c>
    </row>
    <row r="12" spans="1:19" x14ac:dyDescent="0.25">
      <c r="A12" s="560" t="str">
        <f>+Introduction!$C$7</f>
        <v>Singapore</v>
      </c>
      <c r="B12" s="561">
        <f>IF(ISBLANK(Regressions!B22), " ", Regressions!B22)</f>
        <v>2008</v>
      </c>
      <c r="C12" s="560" t="e">
        <f>HLOOKUP(Introduction!$G$4,nametranslations,24,FALSE)</f>
        <v>#REF!</v>
      </c>
      <c r="D12" s="563">
        <f>IF(ISBLANK(Regressions!D22), " ", Regressions!D22)</f>
        <v>514939</v>
      </c>
      <c r="E12" s="564">
        <f>IF(ISNUMBER(Regressions!E22),ROUND(Regressions!E22, 1), NA())</f>
        <v>100</v>
      </c>
      <c r="F12" s="565">
        <f>IF(ISNUMBER(Regressions!F22),ROUND(Regressions!F22, 1), NA())</f>
        <v>100</v>
      </c>
      <c r="G12" s="566">
        <f>IF(ISNUMBER(Regressions!G22),ROUND(Regressions!G22, 1), NA())</f>
        <v>100</v>
      </c>
      <c r="H12" s="567">
        <f>IF(ISNUMBER(Regressions!H22),ROUND(Regressions!H22, 1), NA())</f>
        <v>0</v>
      </c>
      <c r="I12" s="568">
        <f>IF(ISNUMBER(Regressions!I22),ROUND(Regressions!I22, 1), NA())</f>
        <v>0</v>
      </c>
      <c r="J12" s="569">
        <f>IF(ISNUMBER(Regressions!K22),ROUND(Regressions!K22, 1), NA())</f>
        <v>100</v>
      </c>
      <c r="K12" s="565">
        <f>IF(ISNUMBER(Regressions!L22),ROUND(Regressions!L22, 1), NA())</f>
        <v>100</v>
      </c>
      <c r="L12" s="570">
        <f>IF(ISNUMBER(Regressions!M22),ROUND(Regressions!M22, 1), NA())</f>
        <v>100</v>
      </c>
      <c r="M12" s="567">
        <f>IF(ISNUMBER(Regressions!N22),ROUND(Regressions!N22, 1), NA())</f>
        <v>0</v>
      </c>
      <c r="N12" s="568">
        <f>IF(ISNUMBER(Regressions!O22),ROUND(Regressions!O22, 1), NA())</f>
        <v>0</v>
      </c>
      <c r="O12" s="569">
        <f>IF(ISNUMBER(Regressions!Q22),ROUND(Regressions!Q22, 1), NA())</f>
        <v>100</v>
      </c>
      <c r="P12" s="565">
        <f>IF(ISNUMBER(Regressions!R22),ROUND(Regressions!R22, 1), NA())</f>
        <v>100</v>
      </c>
      <c r="Q12" s="571">
        <f>IF(ISNUMBER(Regressions!S22),ROUND(Regressions!S22, 1), NA())</f>
        <v>100</v>
      </c>
      <c r="R12" s="567">
        <f>IF(ISNUMBER(Regressions!T22),ROUND(Regressions!T22, 1), NA())</f>
        <v>0</v>
      </c>
      <c r="S12" s="568">
        <f>IF(ISNUMBER(Regressions!U22),ROUND(Regressions!U22, 1), NA())</f>
        <v>0</v>
      </c>
    </row>
    <row r="13" spans="1:19" x14ac:dyDescent="0.25">
      <c r="A13" s="560" t="str">
        <f>+Introduction!$C$7</f>
        <v>Singapore</v>
      </c>
      <c r="B13" s="561">
        <f>IF(ISBLANK(Regressions!B23), " ", Regressions!B23)</f>
        <v>2009</v>
      </c>
      <c r="C13" s="560" t="e">
        <f>HLOOKUP(Introduction!$G$4,nametranslations,24,FALSE)</f>
        <v>#REF!</v>
      </c>
      <c r="D13" s="563">
        <f>IF(ISBLANK(Regressions!D23), " ", Regressions!D23)</f>
        <v>514939</v>
      </c>
      <c r="E13" s="564">
        <f>IF(ISNUMBER(Regressions!E23),ROUND(Regressions!E23, 1), NA())</f>
        <v>100</v>
      </c>
      <c r="F13" s="565">
        <f>IF(ISNUMBER(Regressions!F23),ROUND(Regressions!F23, 1), NA())</f>
        <v>100</v>
      </c>
      <c r="G13" s="566">
        <f>IF(ISNUMBER(Regressions!G23),ROUND(Regressions!G23, 1), NA())</f>
        <v>100</v>
      </c>
      <c r="H13" s="567">
        <f>IF(ISNUMBER(Regressions!H23),ROUND(Regressions!H23, 1), NA())</f>
        <v>0</v>
      </c>
      <c r="I13" s="568">
        <f>IF(ISNUMBER(Regressions!I23),ROUND(Regressions!I23, 1), NA())</f>
        <v>0</v>
      </c>
      <c r="J13" s="569">
        <f>IF(ISNUMBER(Regressions!K23),ROUND(Regressions!K23, 1), NA())</f>
        <v>100</v>
      </c>
      <c r="K13" s="565">
        <f>IF(ISNUMBER(Regressions!L23),ROUND(Regressions!L23, 1), NA())</f>
        <v>100</v>
      </c>
      <c r="L13" s="570">
        <f>IF(ISNUMBER(Regressions!M23),ROUND(Regressions!M23, 1), NA())</f>
        <v>100</v>
      </c>
      <c r="M13" s="567">
        <f>IF(ISNUMBER(Regressions!N23),ROUND(Regressions!N23, 1), NA())</f>
        <v>0</v>
      </c>
      <c r="N13" s="568">
        <f>IF(ISNUMBER(Regressions!O23),ROUND(Regressions!O23, 1), NA())</f>
        <v>0</v>
      </c>
      <c r="O13" s="569">
        <f>IF(ISNUMBER(Regressions!Q23),ROUND(Regressions!Q23, 1), NA())</f>
        <v>100</v>
      </c>
      <c r="P13" s="565">
        <f>IF(ISNUMBER(Regressions!R23),ROUND(Regressions!R23, 1), NA())</f>
        <v>100</v>
      </c>
      <c r="Q13" s="571">
        <f>IF(ISNUMBER(Regressions!S23),ROUND(Regressions!S23, 1), NA())</f>
        <v>100</v>
      </c>
      <c r="R13" s="567">
        <f>IF(ISNUMBER(Regressions!T23),ROUND(Regressions!T23, 1), NA())</f>
        <v>0</v>
      </c>
      <c r="S13" s="568">
        <f>IF(ISNUMBER(Regressions!U23),ROUND(Regressions!U23, 1), NA())</f>
        <v>0</v>
      </c>
    </row>
    <row r="14" spans="1:19" x14ac:dyDescent="0.25">
      <c r="A14" s="560" t="str">
        <f>+Introduction!$C$7</f>
        <v>Singapore</v>
      </c>
      <c r="B14" s="561">
        <f>IF(ISBLANK(Regressions!B24), " ", Regressions!B24)</f>
        <v>2010</v>
      </c>
      <c r="C14" s="560" t="e">
        <f>HLOOKUP(Introduction!$G$4,nametranslations,24,FALSE)</f>
        <v>#REF!</v>
      </c>
      <c r="D14" s="563">
        <f>IF(ISBLANK(Regressions!D24), " ", Regressions!D24)</f>
        <v>514939</v>
      </c>
      <c r="E14" s="564">
        <f>IF(ISNUMBER(Regressions!E24),ROUND(Regressions!E24, 1), NA())</f>
        <v>100</v>
      </c>
      <c r="F14" s="565">
        <f>IF(ISNUMBER(Regressions!F24),ROUND(Regressions!F24, 1), NA())</f>
        <v>100</v>
      </c>
      <c r="G14" s="566">
        <f>IF(ISNUMBER(Regressions!G24),ROUND(Regressions!G24, 1), NA())</f>
        <v>100</v>
      </c>
      <c r="H14" s="567">
        <f>IF(ISNUMBER(Regressions!H24),ROUND(Regressions!H24, 1), NA())</f>
        <v>0</v>
      </c>
      <c r="I14" s="568">
        <f>IF(ISNUMBER(Regressions!I24),ROUND(Regressions!I24, 1), NA())</f>
        <v>0</v>
      </c>
      <c r="J14" s="569">
        <f>IF(ISNUMBER(Regressions!K24),ROUND(Regressions!K24, 1), NA())</f>
        <v>100</v>
      </c>
      <c r="K14" s="565">
        <f>IF(ISNUMBER(Regressions!L24),ROUND(Regressions!L24, 1), NA())</f>
        <v>100</v>
      </c>
      <c r="L14" s="570">
        <f>IF(ISNUMBER(Regressions!M24),ROUND(Regressions!M24, 1), NA())</f>
        <v>100</v>
      </c>
      <c r="M14" s="567">
        <f>IF(ISNUMBER(Regressions!N24),ROUND(Regressions!N24, 1), NA())</f>
        <v>0</v>
      </c>
      <c r="N14" s="568">
        <f>IF(ISNUMBER(Regressions!O24),ROUND(Regressions!O24, 1), NA())</f>
        <v>0</v>
      </c>
      <c r="O14" s="569">
        <f>IF(ISNUMBER(Regressions!Q24),ROUND(Regressions!Q24, 1), NA())</f>
        <v>100</v>
      </c>
      <c r="P14" s="565">
        <f>IF(ISNUMBER(Regressions!R24),ROUND(Regressions!R24, 1), NA())</f>
        <v>100</v>
      </c>
      <c r="Q14" s="571">
        <f>IF(ISNUMBER(Regressions!S24),ROUND(Regressions!S24, 1), NA())</f>
        <v>100</v>
      </c>
      <c r="R14" s="567">
        <f>IF(ISNUMBER(Regressions!T24),ROUND(Regressions!T24, 1), NA())</f>
        <v>0</v>
      </c>
      <c r="S14" s="568">
        <f>IF(ISNUMBER(Regressions!U24),ROUND(Regressions!U24, 1), NA())</f>
        <v>0</v>
      </c>
    </row>
    <row r="15" spans="1:19" x14ac:dyDescent="0.25">
      <c r="A15" s="560" t="str">
        <f>+Introduction!$C$7</f>
        <v>Singapore</v>
      </c>
      <c r="B15" s="561">
        <f>IF(ISBLANK(Regressions!B25), " ", Regressions!B25)</f>
        <v>2011</v>
      </c>
      <c r="C15" s="560" t="e">
        <f>HLOOKUP(Introduction!$G$4,nametranslations,24,FALSE)</f>
        <v>#REF!</v>
      </c>
      <c r="D15" s="563">
        <f>IF(ISBLANK(Regressions!D25), " ", Regressions!D25)</f>
        <v>514939</v>
      </c>
      <c r="E15" s="564">
        <f>IF(ISNUMBER(Regressions!E25),ROUND(Regressions!E25, 1), NA())</f>
        <v>100</v>
      </c>
      <c r="F15" s="565">
        <f>IF(ISNUMBER(Regressions!F25),ROUND(Regressions!F25, 1), NA())</f>
        <v>100</v>
      </c>
      <c r="G15" s="566">
        <f>IF(ISNUMBER(Regressions!G25),ROUND(Regressions!G25, 1), NA())</f>
        <v>100</v>
      </c>
      <c r="H15" s="567">
        <f>IF(ISNUMBER(Regressions!H25),ROUND(Regressions!H25, 1), NA())</f>
        <v>0</v>
      </c>
      <c r="I15" s="568">
        <f>IF(ISNUMBER(Regressions!I25),ROUND(Regressions!I25, 1), NA())</f>
        <v>0</v>
      </c>
      <c r="J15" s="569">
        <f>IF(ISNUMBER(Regressions!K25),ROUND(Regressions!K25, 1), NA())</f>
        <v>100</v>
      </c>
      <c r="K15" s="565">
        <f>IF(ISNUMBER(Regressions!L25),ROUND(Regressions!L25, 1), NA())</f>
        <v>100</v>
      </c>
      <c r="L15" s="570">
        <f>IF(ISNUMBER(Regressions!M25),ROUND(Regressions!M25, 1), NA())</f>
        <v>100</v>
      </c>
      <c r="M15" s="567">
        <f>IF(ISNUMBER(Regressions!N25),ROUND(Regressions!N25, 1), NA())</f>
        <v>0</v>
      </c>
      <c r="N15" s="568">
        <f>IF(ISNUMBER(Regressions!O25),ROUND(Regressions!O25, 1), NA())</f>
        <v>0</v>
      </c>
      <c r="O15" s="569">
        <f>IF(ISNUMBER(Regressions!Q25),ROUND(Regressions!Q25, 1), NA())</f>
        <v>100</v>
      </c>
      <c r="P15" s="565">
        <f>IF(ISNUMBER(Regressions!R25),ROUND(Regressions!R25, 1), NA())</f>
        <v>100</v>
      </c>
      <c r="Q15" s="571">
        <f>IF(ISNUMBER(Regressions!S25),ROUND(Regressions!S25, 1), NA())</f>
        <v>100</v>
      </c>
      <c r="R15" s="567">
        <f>IF(ISNUMBER(Regressions!T25),ROUND(Regressions!T25, 1), NA())</f>
        <v>0</v>
      </c>
      <c r="S15" s="568">
        <f>IF(ISNUMBER(Regressions!U25),ROUND(Regressions!U25, 1), NA())</f>
        <v>0</v>
      </c>
    </row>
    <row r="16" spans="1:19" x14ac:dyDescent="0.25">
      <c r="A16" s="560" t="str">
        <f>+Introduction!$C$7</f>
        <v>Singapore</v>
      </c>
      <c r="B16" s="561">
        <f>IF(ISBLANK(Regressions!B26), " ", Regressions!B26)</f>
        <v>2012</v>
      </c>
      <c r="C16" s="560" t="e">
        <f>HLOOKUP(Introduction!$G$4,nametranslations,24,FALSE)</f>
        <v>#REF!</v>
      </c>
      <c r="D16" s="563">
        <f>IF(ISBLANK(Regressions!D26), " ", Regressions!D26)</f>
        <v>514939</v>
      </c>
      <c r="E16" s="564">
        <f>IF(ISNUMBER(Regressions!E26),ROUND(Regressions!E26, 1), NA())</f>
        <v>100</v>
      </c>
      <c r="F16" s="565">
        <f>IF(ISNUMBER(Regressions!F26),ROUND(Regressions!F26, 1), NA())</f>
        <v>100</v>
      </c>
      <c r="G16" s="566">
        <f>IF(ISNUMBER(Regressions!G26),ROUND(Regressions!G26, 1), NA())</f>
        <v>100</v>
      </c>
      <c r="H16" s="567">
        <f>IF(ISNUMBER(Regressions!H26),ROUND(Regressions!H26, 1), NA())</f>
        <v>0</v>
      </c>
      <c r="I16" s="568">
        <f>IF(ISNUMBER(Regressions!I26),ROUND(Regressions!I26, 1), NA())</f>
        <v>0</v>
      </c>
      <c r="J16" s="569">
        <f>IF(ISNUMBER(Regressions!K26),ROUND(Regressions!K26, 1), NA())</f>
        <v>100</v>
      </c>
      <c r="K16" s="565">
        <f>IF(ISNUMBER(Regressions!L26),ROUND(Regressions!L26, 1), NA())</f>
        <v>100</v>
      </c>
      <c r="L16" s="570">
        <f>IF(ISNUMBER(Regressions!M26),ROUND(Regressions!M26, 1), NA())</f>
        <v>100</v>
      </c>
      <c r="M16" s="567">
        <f>IF(ISNUMBER(Regressions!N26),ROUND(Regressions!N26, 1), NA())</f>
        <v>0</v>
      </c>
      <c r="N16" s="568">
        <f>IF(ISNUMBER(Regressions!O26),ROUND(Regressions!O26, 1), NA())</f>
        <v>0</v>
      </c>
      <c r="O16" s="569">
        <f>IF(ISNUMBER(Regressions!Q26),ROUND(Regressions!Q26, 1), NA())</f>
        <v>100</v>
      </c>
      <c r="P16" s="565">
        <f>IF(ISNUMBER(Regressions!R26),ROUND(Regressions!R26, 1), NA())</f>
        <v>100</v>
      </c>
      <c r="Q16" s="571">
        <f>IF(ISNUMBER(Regressions!S26),ROUND(Regressions!S26, 1), NA())</f>
        <v>100</v>
      </c>
      <c r="R16" s="567">
        <f>IF(ISNUMBER(Regressions!T26),ROUND(Regressions!T26, 1), NA())</f>
        <v>0</v>
      </c>
      <c r="S16" s="568">
        <f>IF(ISNUMBER(Regressions!U26),ROUND(Regressions!U26, 1), NA())</f>
        <v>0</v>
      </c>
    </row>
    <row r="17" spans="1:19" x14ac:dyDescent="0.25">
      <c r="A17" s="560" t="str">
        <f>+Introduction!$C$7</f>
        <v>Singapore</v>
      </c>
      <c r="B17" s="561">
        <f>IF(ISBLANK(Regressions!B27), " ", Regressions!B27)</f>
        <v>2013</v>
      </c>
      <c r="C17" s="560" t="e">
        <f>HLOOKUP(Introduction!$G$4,nametranslations,24,FALSE)</f>
        <v>#REF!</v>
      </c>
      <c r="D17" s="563">
        <f>IF(ISBLANK(Regressions!D27), " ", Regressions!D27)</f>
        <v>514001</v>
      </c>
      <c r="E17" s="564">
        <f>IF(ISNUMBER(Regressions!E27),ROUND(Regressions!E27, 1), NA())</f>
        <v>100</v>
      </c>
      <c r="F17" s="565">
        <f>IF(ISNUMBER(Regressions!F27),ROUND(Regressions!F27, 1), NA())</f>
        <v>100</v>
      </c>
      <c r="G17" s="566">
        <f>IF(ISNUMBER(Regressions!G27),ROUND(Regressions!G27, 1), NA())</f>
        <v>100</v>
      </c>
      <c r="H17" s="567">
        <f>IF(ISNUMBER(Regressions!H27),ROUND(Regressions!H27, 1), NA())</f>
        <v>0</v>
      </c>
      <c r="I17" s="568">
        <f>IF(ISNUMBER(Regressions!I27),ROUND(Regressions!I27, 1), NA())</f>
        <v>0</v>
      </c>
      <c r="J17" s="569">
        <f>IF(ISNUMBER(Regressions!K27),ROUND(Regressions!K27, 1), NA())</f>
        <v>100</v>
      </c>
      <c r="K17" s="565">
        <f>IF(ISNUMBER(Regressions!L27),ROUND(Regressions!L27, 1), NA())</f>
        <v>100</v>
      </c>
      <c r="L17" s="570">
        <f>IF(ISNUMBER(Regressions!M27),ROUND(Regressions!M27, 1), NA())</f>
        <v>100</v>
      </c>
      <c r="M17" s="567">
        <f>IF(ISNUMBER(Regressions!N27),ROUND(Regressions!N27, 1), NA())</f>
        <v>0</v>
      </c>
      <c r="N17" s="568">
        <f>IF(ISNUMBER(Regressions!O27),ROUND(Regressions!O27, 1), NA())</f>
        <v>0</v>
      </c>
      <c r="O17" s="569">
        <f>IF(ISNUMBER(Regressions!Q27),ROUND(Regressions!Q27, 1), NA())</f>
        <v>100</v>
      </c>
      <c r="P17" s="565">
        <f>IF(ISNUMBER(Regressions!R27),ROUND(Regressions!R27, 1), NA())</f>
        <v>100</v>
      </c>
      <c r="Q17" s="571">
        <f>IF(ISNUMBER(Regressions!S27),ROUND(Regressions!S27, 1), NA())</f>
        <v>100</v>
      </c>
      <c r="R17" s="567">
        <f>IF(ISNUMBER(Regressions!T27),ROUND(Regressions!T27, 1), NA())</f>
        <v>0</v>
      </c>
      <c r="S17" s="568">
        <f>IF(ISNUMBER(Regressions!U27),ROUND(Regressions!U27, 1), NA())</f>
        <v>0</v>
      </c>
    </row>
    <row r="18" spans="1:19" x14ac:dyDescent="0.25">
      <c r="A18" s="560" t="str">
        <f>+Introduction!$C$7</f>
        <v>Singapore</v>
      </c>
      <c r="B18" s="561">
        <f>IF(ISBLANK(Regressions!B28), " ", Regressions!B28)</f>
        <v>2014</v>
      </c>
      <c r="C18" s="560" t="e">
        <f>HLOOKUP(Introduction!$G$4,nametranslations,24,FALSE)</f>
        <v>#REF!</v>
      </c>
      <c r="D18" s="563">
        <f>IF(ISBLANK(Regressions!D28), " ", Regressions!D28)</f>
        <v>520353</v>
      </c>
      <c r="E18" s="564">
        <f>IF(ISNUMBER(Regressions!E28),ROUND(Regressions!E28, 1), NA())</f>
        <v>100</v>
      </c>
      <c r="F18" s="565">
        <f>IF(ISNUMBER(Regressions!F28),ROUND(Regressions!F28, 1), NA())</f>
        <v>100</v>
      </c>
      <c r="G18" s="566">
        <f>IF(ISNUMBER(Regressions!G28),ROUND(Regressions!G28, 1), NA())</f>
        <v>100</v>
      </c>
      <c r="H18" s="567">
        <f>IF(ISNUMBER(Regressions!H28),ROUND(Regressions!H28, 1), NA())</f>
        <v>0</v>
      </c>
      <c r="I18" s="568">
        <f>IF(ISNUMBER(Regressions!I28),ROUND(Regressions!I28, 1), NA())</f>
        <v>0</v>
      </c>
      <c r="J18" s="569">
        <f>IF(ISNUMBER(Regressions!K28),ROUND(Regressions!K28, 1), NA())</f>
        <v>100</v>
      </c>
      <c r="K18" s="565">
        <f>IF(ISNUMBER(Regressions!L28),ROUND(Regressions!L28, 1), NA())</f>
        <v>100</v>
      </c>
      <c r="L18" s="570">
        <f>IF(ISNUMBER(Regressions!M28),ROUND(Regressions!M28, 1), NA())</f>
        <v>100</v>
      </c>
      <c r="M18" s="567">
        <f>IF(ISNUMBER(Regressions!N28),ROUND(Regressions!N28, 1), NA())</f>
        <v>0</v>
      </c>
      <c r="N18" s="568">
        <f>IF(ISNUMBER(Regressions!O28),ROUND(Regressions!O28, 1), NA())</f>
        <v>0</v>
      </c>
      <c r="O18" s="569">
        <f>IF(ISNUMBER(Regressions!Q28),ROUND(Regressions!Q28, 1), NA())</f>
        <v>100</v>
      </c>
      <c r="P18" s="565">
        <f>IF(ISNUMBER(Regressions!R28),ROUND(Regressions!R28, 1), NA())</f>
        <v>100</v>
      </c>
      <c r="Q18" s="571">
        <f>IF(ISNUMBER(Regressions!S28),ROUND(Regressions!S28, 1), NA())</f>
        <v>100</v>
      </c>
      <c r="R18" s="567">
        <f>IF(ISNUMBER(Regressions!T28),ROUND(Regressions!T28, 1), NA())</f>
        <v>0</v>
      </c>
      <c r="S18" s="568">
        <f>IF(ISNUMBER(Regressions!U28),ROUND(Regressions!U28, 1), NA())</f>
        <v>0</v>
      </c>
    </row>
    <row r="19" spans="1:19" x14ac:dyDescent="0.25">
      <c r="A19" s="560" t="str">
        <f>+Introduction!$C$7</f>
        <v>Singapore</v>
      </c>
      <c r="B19" s="561">
        <f>IF(ISBLANK(Regressions!B29), " ", Regressions!B29)</f>
        <v>2015</v>
      </c>
      <c r="C19" s="560" t="e">
        <f>HLOOKUP(Introduction!$G$4,nametranslations,24,FALSE)</f>
        <v>#REF!</v>
      </c>
      <c r="D19" s="563">
        <f>IF(ISBLANK(Regressions!D29), " ", Regressions!D29)</f>
        <v>515586</v>
      </c>
      <c r="E19" s="564">
        <f>IF(ISNUMBER(Regressions!E29),ROUND(Regressions!E29, 1), NA())</f>
        <v>100</v>
      </c>
      <c r="F19" s="565">
        <f>IF(ISNUMBER(Regressions!F29),ROUND(Regressions!F29, 1), NA())</f>
        <v>100</v>
      </c>
      <c r="G19" s="566">
        <f>IF(ISNUMBER(Regressions!G29),ROUND(Regressions!G29, 1), NA())</f>
        <v>100</v>
      </c>
      <c r="H19" s="567">
        <f>IF(ISNUMBER(Regressions!H29),ROUND(Regressions!H29, 1), NA())</f>
        <v>0</v>
      </c>
      <c r="I19" s="568">
        <f>IF(ISNUMBER(Regressions!I29),ROUND(Regressions!I29, 1), NA())</f>
        <v>0</v>
      </c>
      <c r="J19" s="569">
        <f>IF(ISNUMBER(Regressions!K29),ROUND(Regressions!K29, 1), NA())</f>
        <v>100</v>
      </c>
      <c r="K19" s="565">
        <f>IF(ISNUMBER(Regressions!L29),ROUND(Regressions!L29, 1), NA())</f>
        <v>100</v>
      </c>
      <c r="L19" s="570">
        <f>IF(ISNUMBER(Regressions!M29),ROUND(Regressions!M29, 1), NA())</f>
        <v>100</v>
      </c>
      <c r="M19" s="567">
        <f>IF(ISNUMBER(Regressions!N29),ROUND(Regressions!N29, 1), NA())</f>
        <v>0</v>
      </c>
      <c r="N19" s="568">
        <f>IF(ISNUMBER(Regressions!O29),ROUND(Regressions!O29, 1), NA())</f>
        <v>0</v>
      </c>
      <c r="O19" s="569">
        <f>IF(ISNUMBER(Regressions!Q29),ROUND(Regressions!Q29, 1), NA())</f>
        <v>100</v>
      </c>
      <c r="P19" s="565">
        <f>IF(ISNUMBER(Regressions!R29),ROUND(Regressions!R29, 1), NA())</f>
        <v>100</v>
      </c>
      <c r="Q19" s="571">
        <f>IF(ISNUMBER(Regressions!S29),ROUND(Regressions!S29, 1), NA())</f>
        <v>100</v>
      </c>
      <c r="R19" s="567">
        <f>IF(ISNUMBER(Regressions!T29),ROUND(Regressions!T29, 1), NA())</f>
        <v>0</v>
      </c>
      <c r="S19" s="568">
        <f>IF(ISNUMBER(Regressions!U29),ROUND(Regressions!U29, 1), NA())</f>
        <v>0</v>
      </c>
    </row>
    <row r="20" spans="1:19" x14ac:dyDescent="0.25">
      <c r="A20" s="560" t="str">
        <f>+Introduction!$C$7</f>
        <v>Singapore</v>
      </c>
      <c r="B20" s="561">
        <f>IF(ISBLANK(Regressions!B30), " ", Regressions!B30)</f>
        <v>2016</v>
      </c>
      <c r="C20" s="560" t="e">
        <f>HLOOKUP(Introduction!$G$4,nametranslations,24,FALSE)</f>
        <v>#REF!</v>
      </c>
      <c r="D20" s="563">
        <f>IF(ISBLANK(Regressions!D30), " ", Regressions!D30)</f>
        <v>510490</v>
      </c>
      <c r="E20" s="564">
        <f>IF(ISNUMBER(Regressions!E30),ROUND(Regressions!E30, 1), NA())</f>
        <v>100</v>
      </c>
      <c r="F20" s="565">
        <f>IF(ISNUMBER(Regressions!F30),ROUND(Regressions!F30, 1), NA())</f>
        <v>100</v>
      </c>
      <c r="G20" s="566">
        <f>IF(ISNUMBER(Regressions!G30),ROUND(Regressions!G30, 1), NA())</f>
        <v>100</v>
      </c>
      <c r="H20" s="567">
        <f>IF(ISNUMBER(Regressions!H30),ROUND(Regressions!H30, 1), NA())</f>
        <v>0</v>
      </c>
      <c r="I20" s="568">
        <f>IF(ISNUMBER(Regressions!I30),ROUND(Regressions!I30, 1), NA())</f>
        <v>0</v>
      </c>
      <c r="J20" s="569">
        <f>IF(ISNUMBER(Regressions!K30),ROUND(Regressions!K30, 1), NA())</f>
        <v>100</v>
      </c>
      <c r="K20" s="565">
        <f>IF(ISNUMBER(Regressions!L30),ROUND(Regressions!L30, 1), NA())</f>
        <v>100</v>
      </c>
      <c r="L20" s="570">
        <f>IF(ISNUMBER(Regressions!M30),ROUND(Regressions!M30, 1), NA())</f>
        <v>100</v>
      </c>
      <c r="M20" s="567">
        <f>IF(ISNUMBER(Regressions!N30),ROUND(Regressions!N30, 1), NA())</f>
        <v>0</v>
      </c>
      <c r="N20" s="568">
        <f>IF(ISNUMBER(Regressions!O30),ROUND(Regressions!O30, 1), NA())</f>
        <v>0</v>
      </c>
      <c r="O20" s="569">
        <f>IF(ISNUMBER(Regressions!Q30),ROUND(Regressions!Q30, 1), NA())</f>
        <v>100</v>
      </c>
      <c r="P20" s="565">
        <f>IF(ISNUMBER(Regressions!R30),ROUND(Regressions!R30, 1), NA())</f>
        <v>100</v>
      </c>
      <c r="Q20" s="571">
        <f>IF(ISNUMBER(Regressions!S30),ROUND(Regressions!S30, 1), NA())</f>
        <v>100</v>
      </c>
      <c r="R20" s="567">
        <f>IF(ISNUMBER(Regressions!T30),ROUND(Regressions!T30, 1), NA())</f>
        <v>0</v>
      </c>
      <c r="S20" s="568">
        <f>IF(ISNUMBER(Regressions!U30),ROUND(Regressions!U30, 1), NA())</f>
        <v>0</v>
      </c>
    </row>
    <row r="21" spans="1:19" x14ac:dyDescent="0.25">
      <c r="A21" s="560" t="str">
        <f>+Introduction!$C$7</f>
        <v>Singapore</v>
      </c>
      <c r="B21" s="561">
        <f>IF(ISBLANK(Regressions!B31), " ", Regressions!B31)</f>
        <v>2017</v>
      </c>
      <c r="C21" s="560" t="e">
        <f>HLOOKUP(Introduction!$G$4,nametranslations,24,FALSE)</f>
        <v>#REF!</v>
      </c>
      <c r="D21" s="563">
        <f>IF(ISBLANK(Regressions!D31), " ", Regressions!D31)</f>
        <v>503374</v>
      </c>
      <c r="E21" s="564">
        <f>IF(ISNUMBER(Regressions!E31),ROUND(Regressions!E31, 1), NA())</f>
        <v>100</v>
      </c>
      <c r="F21" s="565">
        <f>IF(ISNUMBER(Regressions!F31),ROUND(Regressions!F31, 1), NA())</f>
        <v>100</v>
      </c>
      <c r="G21" s="566">
        <f>IF(ISNUMBER(Regressions!G31),ROUND(Regressions!G31, 1), NA())</f>
        <v>100</v>
      </c>
      <c r="H21" s="567">
        <f>IF(ISNUMBER(Regressions!H31),ROUND(Regressions!H31, 1), NA())</f>
        <v>0</v>
      </c>
      <c r="I21" s="568">
        <f>IF(ISNUMBER(Regressions!I31),ROUND(Regressions!I31, 1), NA())</f>
        <v>0</v>
      </c>
      <c r="J21" s="569">
        <f>IF(ISNUMBER(Regressions!K31),ROUND(Regressions!K31, 1), NA())</f>
        <v>100</v>
      </c>
      <c r="K21" s="565">
        <f>IF(ISNUMBER(Regressions!L31),ROUND(Regressions!L31, 1), NA())</f>
        <v>100</v>
      </c>
      <c r="L21" s="570">
        <f>IF(ISNUMBER(Regressions!M31),ROUND(Regressions!M31, 1), NA())</f>
        <v>100</v>
      </c>
      <c r="M21" s="567">
        <f>IF(ISNUMBER(Regressions!N31),ROUND(Regressions!N31, 1), NA())</f>
        <v>0</v>
      </c>
      <c r="N21" s="568">
        <f>IF(ISNUMBER(Regressions!O31),ROUND(Regressions!O31, 1), NA())</f>
        <v>0</v>
      </c>
      <c r="O21" s="569">
        <f>IF(ISNUMBER(Regressions!Q31),ROUND(Regressions!Q31, 1), NA())</f>
        <v>100</v>
      </c>
      <c r="P21" s="565">
        <f>IF(ISNUMBER(Regressions!R31),ROUND(Regressions!R31, 1), NA())</f>
        <v>100</v>
      </c>
      <c r="Q21" s="571">
        <f>IF(ISNUMBER(Regressions!S31),ROUND(Regressions!S31, 1), NA())</f>
        <v>100</v>
      </c>
      <c r="R21" s="567">
        <f>IF(ISNUMBER(Regressions!T31),ROUND(Regressions!T31, 1), NA())</f>
        <v>0</v>
      </c>
      <c r="S21" s="568">
        <f>IF(ISNUMBER(Regressions!U31),ROUND(Regressions!U31, 1), NA())</f>
        <v>0</v>
      </c>
    </row>
    <row r="22" spans="1:19" x14ac:dyDescent="0.25">
      <c r="A22" s="560" t="str">
        <f>+Introduction!$C$7</f>
        <v>Singapore</v>
      </c>
      <c r="B22" s="561">
        <f>IF(ISBLANK(Regressions!B32), " ", Regressions!B32)</f>
        <v>2018</v>
      </c>
      <c r="C22" s="560" t="e">
        <f>HLOOKUP(Introduction!$G$4,nametranslations,24,FALSE)</f>
        <v>#REF!</v>
      </c>
      <c r="D22" s="563">
        <f>IF(ISBLANK(Regressions!D32), " ", Regressions!D32)</f>
        <v>503034</v>
      </c>
      <c r="E22" s="564">
        <f>IF(ISNUMBER(Regressions!E32),ROUND(Regressions!E32, 1), NA())</f>
        <v>100</v>
      </c>
      <c r="F22" s="565">
        <f>IF(ISNUMBER(Regressions!F32),ROUND(Regressions!F32, 1), NA())</f>
        <v>100</v>
      </c>
      <c r="G22" s="566">
        <f>IF(ISNUMBER(Regressions!G32),ROUND(Regressions!G32, 1), NA())</f>
        <v>100</v>
      </c>
      <c r="H22" s="567">
        <f>IF(ISNUMBER(Regressions!H32),ROUND(Regressions!H32, 1), NA())</f>
        <v>0</v>
      </c>
      <c r="I22" s="568">
        <f>IF(ISNUMBER(Regressions!I32),ROUND(Regressions!I32, 1), NA())</f>
        <v>0</v>
      </c>
      <c r="J22" s="569">
        <f>IF(ISNUMBER(Regressions!K32),ROUND(Regressions!K32, 1), NA())</f>
        <v>100</v>
      </c>
      <c r="K22" s="565">
        <f>IF(ISNUMBER(Regressions!L32),ROUND(Regressions!L32, 1), NA())</f>
        <v>100</v>
      </c>
      <c r="L22" s="570">
        <f>IF(ISNUMBER(Regressions!M32),ROUND(Regressions!M32, 1), NA())</f>
        <v>100</v>
      </c>
      <c r="M22" s="567">
        <f>IF(ISNUMBER(Regressions!N32),ROUND(Regressions!N32, 1), NA())</f>
        <v>0</v>
      </c>
      <c r="N22" s="568">
        <f>IF(ISNUMBER(Regressions!O32),ROUND(Regressions!O32, 1), NA())</f>
        <v>0</v>
      </c>
      <c r="O22" s="569">
        <f>IF(ISNUMBER(Regressions!Q32),ROUND(Regressions!Q32, 1), NA())</f>
        <v>100</v>
      </c>
      <c r="P22" s="565">
        <f>IF(ISNUMBER(Regressions!R32),ROUND(Regressions!R32, 1), NA())</f>
        <v>100</v>
      </c>
      <c r="Q22" s="571">
        <f>IF(ISNUMBER(Regressions!S32),ROUND(Regressions!S32, 1), NA())</f>
        <v>100</v>
      </c>
      <c r="R22" s="567">
        <f>IF(ISNUMBER(Regressions!T32),ROUND(Regressions!T32, 1), NA())</f>
        <v>0</v>
      </c>
      <c r="S22" s="568">
        <f>IF(ISNUMBER(Regressions!U32),ROUND(Regressions!U32, 1), NA())</f>
        <v>0</v>
      </c>
    </row>
    <row r="23" spans="1:19" x14ac:dyDescent="0.25">
      <c r="A23" s="560" t="str">
        <f>+Introduction!$C$7</f>
        <v>Singapore</v>
      </c>
      <c r="B23" s="561">
        <f>IF(ISBLANK(Regressions!B33), " ", Regressions!B33)</f>
        <v>2019</v>
      </c>
      <c r="C23" s="560" t="e">
        <f>HLOOKUP(Introduction!$G$4,nametranslations,24,FALSE)</f>
        <v>#REF!</v>
      </c>
      <c r="D23" s="563">
        <f>IF(ISBLANK(Regressions!D33), " ", Regressions!D33)</f>
        <v>503326</v>
      </c>
      <c r="E23" s="564">
        <f>IF(ISNUMBER(Regressions!E33),ROUND(Regressions!E33, 1), NA())</f>
        <v>100</v>
      </c>
      <c r="F23" s="565">
        <f>IF(ISNUMBER(Regressions!F33),ROUND(Regressions!F33, 1), NA())</f>
        <v>100</v>
      </c>
      <c r="G23" s="566">
        <f>IF(ISNUMBER(Regressions!G33),ROUND(Regressions!G33, 1), NA())</f>
        <v>100</v>
      </c>
      <c r="H23" s="567">
        <f>IF(ISNUMBER(Regressions!H33),ROUND(Regressions!H33, 1), NA())</f>
        <v>0</v>
      </c>
      <c r="I23" s="568">
        <f>IF(ISNUMBER(Regressions!I33),ROUND(Regressions!I33, 1), NA())</f>
        <v>0</v>
      </c>
      <c r="J23" s="569">
        <f>IF(ISNUMBER(Regressions!K33),ROUND(Regressions!K33, 1), NA())</f>
        <v>100</v>
      </c>
      <c r="K23" s="565">
        <f>IF(ISNUMBER(Regressions!L33),ROUND(Regressions!L33, 1), NA())</f>
        <v>100</v>
      </c>
      <c r="L23" s="570">
        <f>IF(ISNUMBER(Regressions!M33),ROUND(Regressions!M33, 1), NA())</f>
        <v>100</v>
      </c>
      <c r="M23" s="567">
        <f>IF(ISNUMBER(Regressions!N33),ROUND(Regressions!N33, 1), NA())</f>
        <v>0</v>
      </c>
      <c r="N23" s="568">
        <f>IF(ISNUMBER(Regressions!O33),ROUND(Regressions!O33, 1), NA())</f>
        <v>0</v>
      </c>
      <c r="O23" s="569">
        <f>IF(ISNUMBER(Regressions!Q33),ROUND(Regressions!Q33, 1), NA())</f>
        <v>100</v>
      </c>
      <c r="P23" s="565">
        <f>IF(ISNUMBER(Regressions!R33),ROUND(Regressions!R33, 1), NA())</f>
        <v>100</v>
      </c>
      <c r="Q23" s="571">
        <f>IF(ISNUMBER(Regressions!S33),ROUND(Regressions!S33, 1), NA())</f>
        <v>100</v>
      </c>
      <c r="R23" s="567">
        <f>IF(ISNUMBER(Regressions!T33),ROUND(Regressions!T33, 1), NA())</f>
        <v>0</v>
      </c>
      <c r="S23" s="568">
        <f>IF(ISNUMBER(Regressions!U33),ROUND(Regressions!U33, 1), NA())</f>
        <v>0</v>
      </c>
    </row>
    <row r="24" spans="1:19" x14ac:dyDescent="0.25">
      <c r="A24" s="560" t="str">
        <f>+Introduction!$C$7</f>
        <v>Singapore</v>
      </c>
      <c r="B24" s="561">
        <f>IF(ISBLANK(Regressions!B34), " ", Regressions!B34)</f>
        <v>2020</v>
      </c>
      <c r="C24" s="560" t="e">
        <f>HLOOKUP(Introduction!$G$4,nametranslations,24,FALSE)</f>
        <v>#REF!</v>
      </c>
      <c r="D24" s="563">
        <f>IF(ISBLANK(Regressions!D34), " ", Regressions!D34)</f>
        <v>505320</v>
      </c>
      <c r="E24" s="564">
        <f>IF(ISNUMBER(Regressions!E34),ROUND(Regressions!E34, 1), NA())</f>
        <v>100</v>
      </c>
      <c r="F24" s="565">
        <f>IF(ISNUMBER(Regressions!F34),ROUND(Regressions!F34, 1), NA())</f>
        <v>100</v>
      </c>
      <c r="G24" s="566">
        <f>IF(ISNUMBER(Regressions!G34),ROUND(Regressions!G34, 1), NA())</f>
        <v>100</v>
      </c>
      <c r="H24" s="567">
        <f>IF(ISNUMBER(Regressions!H34),ROUND(Regressions!H34, 1), NA())</f>
        <v>0</v>
      </c>
      <c r="I24" s="568">
        <f>IF(ISNUMBER(Regressions!I34),ROUND(Regressions!I34, 1), NA())</f>
        <v>0</v>
      </c>
      <c r="J24" s="569">
        <f>IF(ISNUMBER(Regressions!K34),ROUND(Regressions!K34, 1), NA())</f>
        <v>100</v>
      </c>
      <c r="K24" s="565">
        <f>IF(ISNUMBER(Regressions!L34),ROUND(Regressions!L34, 1), NA())</f>
        <v>100</v>
      </c>
      <c r="L24" s="570">
        <f>IF(ISNUMBER(Regressions!M34),ROUND(Regressions!M34, 1), NA())</f>
        <v>100</v>
      </c>
      <c r="M24" s="567">
        <f>IF(ISNUMBER(Regressions!N34),ROUND(Regressions!N34, 1), NA())</f>
        <v>0</v>
      </c>
      <c r="N24" s="568">
        <f>IF(ISNUMBER(Regressions!O34),ROUND(Regressions!O34, 1), NA())</f>
        <v>0</v>
      </c>
      <c r="O24" s="569">
        <f>IF(ISNUMBER(Regressions!Q34),ROUND(Regressions!Q34, 1), NA())</f>
        <v>100</v>
      </c>
      <c r="P24" s="565">
        <f>IF(ISNUMBER(Regressions!R34),ROUND(Regressions!R34, 1), NA())</f>
        <v>100</v>
      </c>
      <c r="Q24" s="571">
        <f>IF(ISNUMBER(Regressions!S34),ROUND(Regressions!S34, 1), NA())</f>
        <v>100</v>
      </c>
      <c r="R24" s="567">
        <f>IF(ISNUMBER(Regressions!T34),ROUND(Regressions!T34, 1), NA())</f>
        <v>0</v>
      </c>
      <c r="S24" s="568">
        <f>IF(ISNUMBER(Regressions!U34),ROUND(Regressions!U34, 1), NA())</f>
        <v>0</v>
      </c>
    </row>
    <row r="25" spans="1:19" x14ac:dyDescent="0.25">
      <c r="A25" s="560" t="str">
        <f>+Introduction!$C$7</f>
        <v>Singapore</v>
      </c>
      <c r="B25" s="561">
        <f>IF(ISBLANK(Regressions!B35), " ", Regressions!B35)</f>
        <v>2021</v>
      </c>
      <c r="C25" s="560" t="e">
        <f>HLOOKUP(Introduction!$G$4,nametranslations,24,FALSE)</f>
        <v>#REF!</v>
      </c>
      <c r="D25" s="563">
        <f>IF(ISBLANK(Regressions!D35), " ", Regressions!D35)</f>
        <v>509905</v>
      </c>
      <c r="E25" s="569">
        <f>IF(ISNUMBER(Regressions!E35),ROUND(Regressions!E35, 1), NA())</f>
        <v>100</v>
      </c>
      <c r="F25" s="572">
        <f>IF(ISNUMBER(Regressions!F35),ROUND(Regressions!F35, 1), NA())</f>
        <v>100</v>
      </c>
      <c r="G25" s="573">
        <f>IF(ISNUMBER(Regressions!G35),ROUND(Regressions!G35, 1), NA())</f>
        <v>100</v>
      </c>
      <c r="H25" s="567">
        <f>IF(ISNUMBER(Regressions!H35),ROUND(Regressions!H35, 1), NA())</f>
        <v>0</v>
      </c>
      <c r="I25" s="568">
        <f>IF(ISNUMBER(Regressions!I35),ROUND(Regressions!I35, 1), NA())</f>
        <v>0</v>
      </c>
      <c r="J25" s="569">
        <f>IF(ISNUMBER(Regressions!K35),ROUND(Regressions!K35, 1), NA())</f>
        <v>100</v>
      </c>
      <c r="K25" s="572">
        <f>IF(ISNUMBER(Regressions!L35),ROUND(Regressions!L35, 1), NA())</f>
        <v>100</v>
      </c>
      <c r="L25" s="574">
        <f>IF(ISNUMBER(Regressions!M35),ROUND(Regressions!M35, 1), NA())</f>
        <v>100</v>
      </c>
      <c r="M25" s="567">
        <f>IF(ISNUMBER(Regressions!N35),ROUND(Regressions!N35, 1), NA())</f>
        <v>0</v>
      </c>
      <c r="N25" s="568">
        <f>IF(ISNUMBER(Regressions!O35),ROUND(Regressions!O35, 1), NA())</f>
        <v>0</v>
      </c>
      <c r="O25" s="569">
        <f>IF(ISNUMBER(Regressions!Q35),ROUND(Regressions!Q35, 1), NA())</f>
        <v>100</v>
      </c>
      <c r="P25" s="572">
        <f>IF(ISNUMBER(Regressions!R35),ROUND(Regressions!R35, 1), NA())</f>
        <v>100</v>
      </c>
      <c r="Q25" s="575">
        <f>IF(ISNUMBER(Regressions!S35),ROUND(Regressions!S35, 1), NA())</f>
        <v>100</v>
      </c>
      <c r="R25" s="567">
        <f>IF(ISNUMBER(Regressions!T35),ROUND(Regressions!T35, 1), NA())</f>
        <v>0</v>
      </c>
      <c r="S25" s="568">
        <f>IF(ISNUMBER(Regressions!U35),ROUND(Regressions!U35, 1), NA())</f>
        <v>0</v>
      </c>
    </row>
    <row r="26" spans="1:19" x14ac:dyDescent="0.25">
      <c r="A26" s="560" t="str">
        <f>+Introduction!$C$7</f>
        <v>Singapore</v>
      </c>
      <c r="B26" s="561">
        <f>IF(ISBLANK(Regressions!B36), " ", Regressions!B36)</f>
        <v>2022</v>
      </c>
      <c r="C26" s="560" t="e">
        <f>HLOOKUP(Introduction!$G$4,nametranslations,24,FALSE)</f>
        <v>#REF!</v>
      </c>
      <c r="D26" s="563">
        <f>IF(ISBLANK(Regressions!D36), " ", Regressions!D36)</f>
        <v>509554</v>
      </c>
      <c r="E26" s="564">
        <f>IF(ISNUMBER(Regressions!E36),ROUND(Regressions!E36, 1), NA())</f>
        <v>100</v>
      </c>
      <c r="F26" s="565">
        <f>IF(ISNUMBER(Regressions!F36),ROUND(Regressions!F36, 1), NA())</f>
        <v>100</v>
      </c>
      <c r="G26" s="566">
        <f>IF(ISNUMBER(Regressions!G36),ROUND(Regressions!G36, 1), NA())</f>
        <v>100</v>
      </c>
      <c r="H26" s="567">
        <f>IF(ISNUMBER(Regressions!H36),ROUND(Regressions!H36, 1), NA())</f>
        <v>0</v>
      </c>
      <c r="I26" s="568">
        <f>IF(ISNUMBER(Regressions!I36),ROUND(Regressions!I36, 1), NA())</f>
        <v>0</v>
      </c>
      <c r="J26" s="569">
        <f>IF(ISNUMBER(Regressions!K36),ROUND(Regressions!K36, 1), NA())</f>
        <v>100</v>
      </c>
      <c r="K26" s="565">
        <f>IF(ISNUMBER(Regressions!L36),ROUND(Regressions!L36, 1), NA())</f>
        <v>100</v>
      </c>
      <c r="L26" s="570">
        <f>IF(ISNUMBER(Regressions!M36),ROUND(Regressions!M36, 1), NA())</f>
        <v>100</v>
      </c>
      <c r="M26" s="567">
        <f>IF(ISNUMBER(Regressions!N36),ROUND(Regressions!N36, 1), NA())</f>
        <v>0</v>
      </c>
      <c r="N26" s="568">
        <f>IF(ISNUMBER(Regressions!O36),ROUND(Regressions!O36, 1), NA())</f>
        <v>0</v>
      </c>
      <c r="O26" s="569">
        <f>IF(ISNUMBER(Regressions!Q36),ROUND(Regressions!Q36, 1), NA())</f>
        <v>100</v>
      </c>
      <c r="P26" s="565">
        <f>IF(ISNUMBER(Regressions!R36),ROUND(Regressions!R36, 1), NA())</f>
        <v>100</v>
      </c>
      <c r="Q26" s="571">
        <f>IF(ISNUMBER(Regressions!S36),ROUND(Regressions!S36, 1), NA())</f>
        <v>100</v>
      </c>
      <c r="R26" s="567">
        <f>IF(ISNUMBER(Regressions!T36),ROUND(Regressions!T36, 1), NA())</f>
        <v>0</v>
      </c>
      <c r="S26" s="568">
        <f>IF(ISNUMBER(Regressions!U36),ROUND(Regressions!U36, 1), NA())</f>
        <v>0</v>
      </c>
    </row>
    <row r="27" spans="1:19" x14ac:dyDescent="0.25">
      <c r="A27" s="560" t="str">
        <f>+Introduction!$C$7</f>
        <v>Singapore</v>
      </c>
      <c r="B27" s="561">
        <f>IF(ISBLANK(Regressions!B37), " ", Regressions!B37)</f>
        <v>2023</v>
      </c>
      <c r="C27" s="560" t="e">
        <f>HLOOKUP(Introduction!$G$4,nametranslations,24,FALSE)</f>
        <v>#REF!</v>
      </c>
      <c r="D27" s="563">
        <f>IF(ISBLANK(Regressions!D37), " ", Regressions!D37)</f>
        <v>507498</v>
      </c>
      <c r="E27" s="569">
        <f>IF(ISNUMBER(Regressions!E37),ROUND(Regressions!E37, 1), NA())</f>
        <v>100</v>
      </c>
      <c r="F27" s="572">
        <f>IF(ISNUMBER(Regressions!F37),ROUND(Regressions!F37, 1), NA())</f>
        <v>100</v>
      </c>
      <c r="G27" s="573">
        <f>IF(ISNUMBER(Regressions!G37),ROUND(Regressions!G37, 1), NA())</f>
        <v>100</v>
      </c>
      <c r="H27" s="567">
        <f>IF(ISNUMBER(Regressions!H37),ROUND(Regressions!H37, 1), NA())</f>
        <v>0</v>
      </c>
      <c r="I27" s="568">
        <f>IF(ISNUMBER(Regressions!I37),ROUND(Regressions!I37, 1), NA())</f>
        <v>0</v>
      </c>
      <c r="J27" s="569">
        <f>IF(ISNUMBER(Regressions!K37),ROUND(Regressions!K37, 1), NA())</f>
        <v>100</v>
      </c>
      <c r="K27" s="572">
        <f>IF(ISNUMBER(Regressions!L37),ROUND(Regressions!L37, 1), NA())</f>
        <v>100</v>
      </c>
      <c r="L27" s="574">
        <f>IF(ISNUMBER(Regressions!M37),ROUND(Regressions!M37, 1), NA())</f>
        <v>100</v>
      </c>
      <c r="M27" s="567">
        <f>IF(ISNUMBER(Regressions!N37),ROUND(Regressions!N37, 1), NA())</f>
        <v>0</v>
      </c>
      <c r="N27" s="568">
        <f>IF(ISNUMBER(Regressions!O37),ROUND(Regressions!O37, 1), NA())</f>
        <v>0</v>
      </c>
      <c r="O27" s="569">
        <f>IF(ISNUMBER(Regressions!Q37),ROUND(Regressions!Q37, 1), NA())</f>
        <v>100</v>
      </c>
      <c r="P27" s="572">
        <f>IF(ISNUMBER(Regressions!R37),ROUND(Regressions!R37, 1), NA())</f>
        <v>100</v>
      </c>
      <c r="Q27" s="575">
        <f>IF(ISNUMBER(Regressions!S37),ROUND(Regressions!S37, 1), NA())</f>
        <v>100</v>
      </c>
      <c r="R27" s="567">
        <f>IF(ISNUMBER(Regressions!T37),ROUND(Regressions!T37, 1), NA())</f>
        <v>0</v>
      </c>
      <c r="S27" s="568">
        <f>IF(ISNUMBER(Regressions!U37),ROUND(Regressions!U37, 1), NA())</f>
        <v>0</v>
      </c>
    </row>
    <row r="28" spans="1:19" x14ac:dyDescent="0.25">
      <c r="A28" s="560" t="str">
        <f>+Introduction!$C$7</f>
        <v>Singapore</v>
      </c>
      <c r="B28" s="561">
        <f>IF(ISBLANK(Regressions!B38), " ", Regressions!B38)</f>
        <v>2024</v>
      </c>
      <c r="C28" s="560" t="e">
        <f>HLOOKUP(Introduction!$G$4,nametranslations,24,FALSE)</f>
        <v>#REF!</v>
      </c>
      <c r="D28" s="563">
        <f>IF(ISBLANK(Regressions!D38), " ", Regressions!D38)</f>
        <v>503687</v>
      </c>
      <c r="E28" s="564">
        <f>IF(ISNUMBER(Regressions!E38),ROUND(Regressions!E38, 1), NA())</f>
        <v>100</v>
      </c>
      <c r="F28" s="565">
        <f>IF(ISNUMBER(Regressions!F38),ROUND(Regressions!F38, 1), NA())</f>
        <v>100</v>
      </c>
      <c r="G28" s="566">
        <f>IF(ISNUMBER(Regressions!G38),ROUND(Regressions!G38, 1), NA())</f>
        <v>100</v>
      </c>
      <c r="H28" s="567">
        <f>IF(ISNUMBER(Regressions!H38),ROUND(Regressions!H38, 1), NA())</f>
        <v>0</v>
      </c>
      <c r="I28" s="568">
        <f>IF(ISNUMBER(Regressions!I38),ROUND(Regressions!I38, 1), NA())</f>
        <v>0</v>
      </c>
      <c r="J28" s="569">
        <f>IF(ISNUMBER(Regressions!K38),ROUND(Regressions!K38, 1), NA())</f>
        <v>100</v>
      </c>
      <c r="K28" s="565">
        <f>IF(ISNUMBER(Regressions!L38),ROUND(Regressions!L38, 1), NA())</f>
        <v>100</v>
      </c>
      <c r="L28" s="570">
        <f>IF(ISNUMBER(Regressions!M38),ROUND(Regressions!M38, 1), NA())</f>
        <v>100</v>
      </c>
      <c r="M28" s="567">
        <f>IF(ISNUMBER(Regressions!N38),ROUND(Regressions!N38, 1), NA())</f>
        <v>0</v>
      </c>
      <c r="N28" s="568">
        <f>IF(ISNUMBER(Regressions!O38),ROUND(Regressions!O38, 1), NA())</f>
        <v>0</v>
      </c>
      <c r="O28" s="569">
        <f>IF(ISNUMBER(Regressions!Q38),ROUND(Regressions!Q38, 1), NA())</f>
        <v>100</v>
      </c>
      <c r="P28" s="565">
        <f>IF(ISNUMBER(Regressions!R38),ROUND(Regressions!R38, 1), NA())</f>
        <v>100</v>
      </c>
      <c r="Q28" s="571">
        <f>IF(ISNUMBER(Regressions!S38),ROUND(Regressions!S38, 1), NA())</f>
        <v>100</v>
      </c>
      <c r="R28" s="567">
        <f>IF(ISNUMBER(Regressions!T38),ROUND(Regressions!T38, 1), NA())</f>
        <v>0</v>
      </c>
      <c r="S28" s="568">
        <f>IF(ISNUMBER(Regressions!U38),ROUND(Regressions!U38, 1), NA())</f>
        <v>0</v>
      </c>
    </row>
    <row r="29" spans="1:19" x14ac:dyDescent="0.25">
      <c r="A29" s="576" t="str">
        <f>+Introduction!$C$7</f>
        <v>Singapore</v>
      </c>
      <c r="B29" s="577">
        <f>IF(ISBLANK(Regressions!B39), " ", Regressions!B39)</f>
        <v>2025</v>
      </c>
      <c r="C29" s="576" t="e">
        <f>HLOOKUP(Introduction!$G$4,nametranslations,24,FALSE)</f>
        <v>#REF!</v>
      </c>
      <c r="D29" s="578">
        <f>IF(ISBLANK(Regressions!D39), " ", Regressions!D39)</f>
        <v>502749</v>
      </c>
      <c r="E29" s="579">
        <f>IF(ISNUMBER(Regressions!E39),ROUND(Regressions!E39, 1), NA())</f>
        <v>100</v>
      </c>
      <c r="F29" s="580">
        <f>IF(ISNUMBER(Regressions!F39),ROUND(Regressions!F39, 1), NA())</f>
        <v>100</v>
      </c>
      <c r="G29" s="581">
        <f>IF(ISNUMBER(Regressions!G39),ROUND(Regressions!G39, 1), NA())</f>
        <v>100</v>
      </c>
      <c r="H29" s="582">
        <f>IF(ISNUMBER(Regressions!H39),ROUND(Regressions!H39, 1), NA())</f>
        <v>0</v>
      </c>
      <c r="I29" s="583">
        <f>IF(ISNUMBER(Regressions!I39),ROUND(Regressions!I39, 1), NA())</f>
        <v>0</v>
      </c>
      <c r="J29" s="584">
        <f>IF(ISNUMBER(Regressions!K39),ROUND(Regressions!K39, 1), NA())</f>
        <v>100</v>
      </c>
      <c r="K29" s="580">
        <f>IF(ISNUMBER(Regressions!L39),ROUND(Regressions!L39, 1), NA())</f>
        <v>100</v>
      </c>
      <c r="L29" s="585">
        <f>IF(ISNUMBER(Regressions!M39),ROUND(Regressions!M39, 1), NA())</f>
        <v>100</v>
      </c>
      <c r="M29" s="582">
        <f>IF(ISNUMBER(Regressions!N39),ROUND(Regressions!N39, 1), NA())</f>
        <v>0</v>
      </c>
      <c r="N29" s="583">
        <f>IF(ISNUMBER(Regressions!O39),ROUND(Regressions!O39, 1), NA())</f>
        <v>0</v>
      </c>
      <c r="O29" s="584">
        <f>IF(ISNUMBER(Regressions!Q39),ROUND(Regressions!Q39, 1), NA())</f>
        <v>100</v>
      </c>
      <c r="P29" s="580">
        <f>IF(ISNUMBER(Regressions!R39),ROUND(Regressions!R39, 1), NA())</f>
        <v>100</v>
      </c>
      <c r="Q29" s="586">
        <f>IF(ISNUMBER(Regressions!S39),ROUND(Regressions!S39, 1), NA())</f>
        <v>100</v>
      </c>
      <c r="R29" s="582">
        <f>IF(ISNUMBER(Regressions!T39),ROUND(Regressions!T39, 1), NA())</f>
        <v>0</v>
      </c>
      <c r="S29" s="583">
        <f>IF(ISNUMBER(Regressions!U39),ROUND(Regressions!U39, 1), NA())</f>
        <v>0</v>
      </c>
    </row>
    <row r="30" spans="1:19" hidden="1" x14ac:dyDescent="0.25">
      <c r="A30" s="560" t="str">
        <f>+Introduction!$C$7</f>
        <v>Singapore</v>
      </c>
      <c r="B30" s="561">
        <f>IF(ISBLANK(Regressions!B40), " ", Regressions!B40)</f>
        <v>2026</v>
      </c>
      <c r="C30" s="560" t="e">
        <f>HLOOKUP(Introduction!$G$4,nametranslations,24,FALSE)</f>
        <v>#REF!</v>
      </c>
      <c r="D30" s="563" t="str">
        <f>IF(ISBLANK(Regressions!D40), " ", Regressions!D40)</f>
        <v xml:space="preserve"> </v>
      </c>
      <c r="E30" s="564">
        <f>IF(ISNUMBER(Regressions!E40),ROUND(Regressions!E40, 1), NA())</f>
        <v>100</v>
      </c>
      <c r="F30" s="565">
        <f>IF(ISNUMBER(Regressions!F40),ROUND(Regressions!F40, 1), NA())</f>
        <v>100</v>
      </c>
      <c r="G30" s="566">
        <f>IF(ISNUMBER(Regressions!G40),ROUND(Regressions!G40, 1), NA())</f>
        <v>100</v>
      </c>
      <c r="H30" s="567">
        <f>IF(ISNUMBER(Regressions!H40),ROUND(Regressions!H40, 1), NA())</f>
        <v>0</v>
      </c>
      <c r="I30" s="568">
        <f>IF(ISNUMBER(Regressions!I40),ROUND(Regressions!I40, 1), NA())</f>
        <v>0</v>
      </c>
      <c r="J30" s="569">
        <f>IF(ISNUMBER(Regressions!K40),ROUND(Regressions!K40, 1), NA())</f>
        <v>100</v>
      </c>
      <c r="K30" s="565">
        <f>IF(ISNUMBER(Regressions!L40),ROUND(Regressions!L40, 1), NA())</f>
        <v>100</v>
      </c>
      <c r="L30" s="570">
        <f>IF(ISNUMBER(Regressions!M40),ROUND(Regressions!M40, 1), NA())</f>
        <v>100</v>
      </c>
      <c r="M30" s="567">
        <f>IF(ISNUMBER(Regressions!N40),ROUND(Regressions!N40, 1), NA())</f>
        <v>0</v>
      </c>
      <c r="N30" s="568">
        <f>IF(ISNUMBER(Regressions!O40),ROUND(Regressions!O40, 1), NA())</f>
        <v>0</v>
      </c>
      <c r="O30" s="569">
        <f>IF(ISNUMBER(Regressions!Q40),ROUND(Regressions!Q40, 1), NA())</f>
        <v>100</v>
      </c>
      <c r="P30" s="565">
        <f>IF(ISNUMBER(Regressions!R40),ROUND(Regressions!R40, 1), NA())</f>
        <v>100</v>
      </c>
      <c r="Q30" s="571">
        <f>IF(ISNUMBER(Regressions!S40),ROUND(Regressions!S40, 1), NA())</f>
        <v>100</v>
      </c>
      <c r="R30" s="567">
        <f>IF(ISNUMBER(Regressions!T40),ROUND(Regressions!T40, 1), NA())</f>
        <v>0</v>
      </c>
      <c r="S30" s="568">
        <f>IF(ISNUMBER(Regressions!U40),ROUND(Regressions!U40, 1), NA())</f>
        <v>0</v>
      </c>
    </row>
    <row r="31" spans="1:19" hidden="1" x14ac:dyDescent="0.25">
      <c r="A31" s="560" t="str">
        <f>+Introduction!$C$7</f>
        <v>Singapore</v>
      </c>
      <c r="B31" s="561">
        <f>IF(ISBLANK(Regressions!B41), " ", Regressions!B41)</f>
        <v>2027</v>
      </c>
      <c r="C31" s="560" t="e">
        <f>HLOOKUP(Introduction!$G$4,nametranslations,24,FALSE)</f>
        <v>#REF!</v>
      </c>
      <c r="D31" s="563" t="str">
        <f>IF(ISBLANK(Regressions!D41), " ", Regressions!D41)</f>
        <v xml:space="preserve"> </v>
      </c>
      <c r="E31" s="564">
        <f>IF(ISNUMBER(Regressions!E41),ROUND(Regressions!E41, 1), NA())</f>
        <v>100</v>
      </c>
      <c r="F31" s="565">
        <f>IF(ISNUMBER(Regressions!F41),ROUND(Regressions!F41, 1), NA())</f>
        <v>100</v>
      </c>
      <c r="G31" s="566">
        <f>IF(ISNUMBER(Regressions!G41),ROUND(Regressions!G41, 1), NA())</f>
        <v>100</v>
      </c>
      <c r="H31" s="567">
        <f>IF(ISNUMBER(Regressions!H41),ROUND(Regressions!H41, 1), NA())</f>
        <v>0</v>
      </c>
      <c r="I31" s="568">
        <f>IF(ISNUMBER(Regressions!I41),ROUND(Regressions!I41, 1), NA())</f>
        <v>0</v>
      </c>
      <c r="J31" s="569">
        <f>IF(ISNUMBER(Regressions!K41),ROUND(Regressions!K41, 1), NA())</f>
        <v>100</v>
      </c>
      <c r="K31" s="565">
        <f>IF(ISNUMBER(Regressions!L41),ROUND(Regressions!L41, 1), NA())</f>
        <v>100</v>
      </c>
      <c r="L31" s="570">
        <f>IF(ISNUMBER(Regressions!M41),ROUND(Regressions!M41, 1), NA())</f>
        <v>100</v>
      </c>
      <c r="M31" s="567">
        <f>IF(ISNUMBER(Regressions!N41),ROUND(Regressions!N41, 1), NA())</f>
        <v>0</v>
      </c>
      <c r="N31" s="568">
        <f>IF(ISNUMBER(Regressions!O41),ROUND(Regressions!O41, 1), NA())</f>
        <v>0</v>
      </c>
      <c r="O31" s="569">
        <f>IF(ISNUMBER(Regressions!Q41),ROUND(Regressions!Q41, 1), NA())</f>
        <v>100</v>
      </c>
      <c r="P31" s="565">
        <f>IF(ISNUMBER(Regressions!R41),ROUND(Regressions!R41, 1), NA())</f>
        <v>100</v>
      </c>
      <c r="Q31" s="571">
        <f>IF(ISNUMBER(Regressions!S41),ROUND(Regressions!S41, 1), NA())</f>
        <v>100</v>
      </c>
      <c r="R31" s="567">
        <f>IF(ISNUMBER(Regressions!T41),ROUND(Regressions!T41, 1), NA())</f>
        <v>0</v>
      </c>
      <c r="S31" s="568">
        <f>IF(ISNUMBER(Regressions!U41),ROUND(Regressions!U41, 1), NA())</f>
        <v>0</v>
      </c>
    </row>
    <row r="32" spans="1:19" hidden="1" x14ac:dyDescent="0.25">
      <c r="A32" s="560" t="str">
        <f>+Introduction!$C$7</f>
        <v>Singapore</v>
      </c>
      <c r="B32" s="561">
        <f>IF(ISBLANK(Regressions!B42), " ", Regressions!B42)</f>
        <v>2028</v>
      </c>
      <c r="C32" s="560" t="e">
        <f>HLOOKUP(Introduction!$G$4,nametranslations,24,FALSE)</f>
        <v>#REF!</v>
      </c>
      <c r="D32" s="563" t="str">
        <f>IF(ISBLANK(Regressions!D42), " ", Regressions!D42)</f>
        <v xml:space="preserve"> </v>
      </c>
      <c r="E32" s="564">
        <f>IF(ISNUMBER(Regressions!E42),ROUND(Regressions!E42, 1), NA())</f>
        <v>100</v>
      </c>
      <c r="F32" s="565">
        <f>IF(ISNUMBER(Regressions!F42),ROUND(Regressions!F42, 1), NA())</f>
        <v>100</v>
      </c>
      <c r="G32" s="566">
        <f>IF(ISNUMBER(Regressions!G42),ROUND(Regressions!G42, 1), NA())</f>
        <v>100</v>
      </c>
      <c r="H32" s="567">
        <f>IF(ISNUMBER(Regressions!H42),ROUND(Regressions!H42, 1), NA())</f>
        <v>0</v>
      </c>
      <c r="I32" s="568">
        <f>IF(ISNUMBER(Regressions!I42),ROUND(Regressions!I42, 1), NA())</f>
        <v>0</v>
      </c>
      <c r="J32" s="569">
        <f>IF(ISNUMBER(Regressions!K42),ROUND(Regressions!K42, 1), NA())</f>
        <v>100</v>
      </c>
      <c r="K32" s="565">
        <f>IF(ISNUMBER(Regressions!L42),ROUND(Regressions!L42, 1), NA())</f>
        <v>100</v>
      </c>
      <c r="L32" s="570">
        <f>IF(ISNUMBER(Regressions!M42),ROUND(Regressions!M42, 1), NA())</f>
        <v>100</v>
      </c>
      <c r="M32" s="567">
        <f>IF(ISNUMBER(Regressions!N42),ROUND(Regressions!N42, 1), NA())</f>
        <v>0</v>
      </c>
      <c r="N32" s="568">
        <f>IF(ISNUMBER(Regressions!O42),ROUND(Regressions!O42, 1), NA())</f>
        <v>0</v>
      </c>
      <c r="O32" s="569">
        <f>IF(ISNUMBER(Regressions!Q42),ROUND(Regressions!Q42, 1), NA())</f>
        <v>100</v>
      </c>
      <c r="P32" s="565">
        <f>IF(ISNUMBER(Regressions!R42),ROUND(Regressions!R42, 1), NA())</f>
        <v>100</v>
      </c>
      <c r="Q32" s="571">
        <f>IF(ISNUMBER(Regressions!S42),ROUND(Regressions!S42, 1), NA())</f>
        <v>100</v>
      </c>
      <c r="R32" s="567">
        <f>IF(ISNUMBER(Regressions!T42),ROUND(Regressions!T42, 1), NA())</f>
        <v>0</v>
      </c>
      <c r="S32" s="568">
        <f>IF(ISNUMBER(Regressions!U42),ROUND(Regressions!U42, 1), NA())</f>
        <v>0</v>
      </c>
    </row>
    <row r="33" spans="1:19" hidden="1" x14ac:dyDescent="0.25">
      <c r="A33" s="560" t="str">
        <f>+Introduction!$C$7</f>
        <v>Singapore</v>
      </c>
      <c r="B33" s="561">
        <f>IF(ISBLANK(Regressions!B43), " ", Regressions!B43)</f>
        <v>2029</v>
      </c>
      <c r="C33" s="560" t="e">
        <f>HLOOKUP(Introduction!$G$4,nametranslations,24,FALSE)</f>
        <v>#REF!</v>
      </c>
      <c r="D33" s="563" t="str">
        <f>IF(ISBLANK(Regressions!D43), " ", Regressions!D43)</f>
        <v xml:space="preserve"> </v>
      </c>
      <c r="E33" s="564">
        <f>IF(ISNUMBER(Regressions!E43),ROUND(Regressions!E43, 1), NA())</f>
        <v>100</v>
      </c>
      <c r="F33" s="565">
        <f>IF(ISNUMBER(Regressions!F43),ROUND(Regressions!F43, 1), NA())</f>
        <v>100</v>
      </c>
      <c r="G33" s="566">
        <f>IF(ISNUMBER(Regressions!G43),ROUND(Regressions!G43, 1), NA())</f>
        <v>100</v>
      </c>
      <c r="H33" s="567">
        <f>IF(ISNUMBER(Regressions!H43),ROUND(Regressions!H43, 1), NA())</f>
        <v>0</v>
      </c>
      <c r="I33" s="568">
        <f>IF(ISNUMBER(Regressions!I43),ROUND(Regressions!I43, 1), NA())</f>
        <v>0</v>
      </c>
      <c r="J33" s="569">
        <f>IF(ISNUMBER(Regressions!K43),ROUND(Regressions!K43, 1), NA())</f>
        <v>100</v>
      </c>
      <c r="K33" s="565">
        <f>IF(ISNUMBER(Regressions!L43),ROUND(Regressions!L43, 1), NA())</f>
        <v>100</v>
      </c>
      <c r="L33" s="570">
        <f>IF(ISNUMBER(Regressions!M43),ROUND(Regressions!M43, 1), NA())</f>
        <v>100</v>
      </c>
      <c r="M33" s="567">
        <f>IF(ISNUMBER(Regressions!N43),ROUND(Regressions!N43, 1), NA())</f>
        <v>0</v>
      </c>
      <c r="N33" s="568">
        <f>IF(ISNUMBER(Regressions!O43),ROUND(Regressions!O43, 1), NA())</f>
        <v>0</v>
      </c>
      <c r="O33" s="569">
        <f>IF(ISNUMBER(Regressions!Q43),ROUND(Regressions!Q43, 1), NA())</f>
        <v>100</v>
      </c>
      <c r="P33" s="565">
        <f>IF(ISNUMBER(Regressions!R43),ROUND(Regressions!R43, 1), NA())</f>
        <v>100</v>
      </c>
      <c r="Q33" s="571">
        <f>IF(ISNUMBER(Regressions!S43),ROUND(Regressions!S43, 1), NA())</f>
        <v>100</v>
      </c>
      <c r="R33" s="567">
        <f>IF(ISNUMBER(Regressions!T43),ROUND(Regressions!T43, 1), NA())</f>
        <v>0</v>
      </c>
      <c r="S33" s="568">
        <f>IF(ISNUMBER(Regressions!U43),ROUND(Regressions!U43, 1), NA())</f>
        <v>0</v>
      </c>
    </row>
    <row r="34" spans="1:19" hidden="1" x14ac:dyDescent="0.25">
      <c r="A34" s="560" t="str">
        <f>+Introduction!$C$7</f>
        <v>Singapore</v>
      </c>
      <c r="B34" s="561">
        <f>IF(ISBLANK(Regressions!B44), " ", Regressions!B44)</f>
        <v>2030</v>
      </c>
      <c r="C34" s="560" t="e">
        <f>HLOOKUP(Introduction!$G$4,nametranslations,24,FALSE)</f>
        <v>#REF!</v>
      </c>
      <c r="D34" s="563" t="str">
        <f>IF(ISBLANK(Regressions!D44), " ", Regressions!D44)</f>
        <v xml:space="preserve"> </v>
      </c>
      <c r="E34" s="564">
        <f>IF(ISNUMBER(Regressions!E44),ROUND(Regressions!E44, 1), NA())</f>
        <v>100</v>
      </c>
      <c r="F34" s="565">
        <f>IF(ISNUMBER(Regressions!F44),ROUND(Regressions!F44, 1), NA())</f>
        <v>100</v>
      </c>
      <c r="G34" s="566">
        <f>IF(ISNUMBER(Regressions!G44),ROUND(Regressions!G44, 1), NA())</f>
        <v>100</v>
      </c>
      <c r="H34" s="567">
        <f>IF(ISNUMBER(Regressions!H44),ROUND(Regressions!H44, 1), NA())</f>
        <v>0</v>
      </c>
      <c r="I34" s="568">
        <f>IF(ISNUMBER(Regressions!I44),ROUND(Regressions!I44, 1), NA())</f>
        <v>0</v>
      </c>
      <c r="J34" s="569">
        <f>IF(ISNUMBER(Regressions!K44),ROUND(Regressions!K44, 1), NA())</f>
        <v>100</v>
      </c>
      <c r="K34" s="565">
        <f>IF(ISNUMBER(Regressions!L44),ROUND(Regressions!L44, 1), NA())</f>
        <v>100</v>
      </c>
      <c r="L34" s="570">
        <f>IF(ISNUMBER(Regressions!M44),ROUND(Regressions!M44, 1), NA())</f>
        <v>100</v>
      </c>
      <c r="M34" s="567">
        <f>IF(ISNUMBER(Regressions!N44),ROUND(Regressions!N44, 1), NA())</f>
        <v>0</v>
      </c>
      <c r="N34" s="568">
        <f>IF(ISNUMBER(Regressions!O44),ROUND(Regressions!O44, 1), NA())</f>
        <v>0</v>
      </c>
      <c r="O34" s="569">
        <f>IF(ISNUMBER(Regressions!Q44),ROUND(Regressions!Q44, 1), NA())</f>
        <v>100</v>
      </c>
      <c r="P34" s="565">
        <f>IF(ISNUMBER(Regressions!R44),ROUND(Regressions!R44, 1), NA())</f>
        <v>100</v>
      </c>
      <c r="Q34" s="571">
        <f>IF(ISNUMBER(Regressions!S44),ROUND(Regressions!S44, 1), NA())</f>
        <v>100</v>
      </c>
      <c r="R34" s="567">
        <f>IF(ISNUMBER(Regressions!T44),ROUND(Regressions!T44, 1), NA())</f>
        <v>0</v>
      </c>
      <c r="S34" s="568">
        <f>IF(ISNUMBER(Regressions!U44),ROUND(Regressions!U44, 1), NA())</f>
        <v>0</v>
      </c>
    </row>
    <row r="35" spans="1:19" x14ac:dyDescent="0.25">
      <c r="A35" s="560" t="str">
        <f>+Introduction!$C$7</f>
        <v>Singapore</v>
      </c>
      <c r="B35" s="561">
        <f>IF(ISBLANK(Regressions!B45), " ", Regressions!B45)</f>
        <v>2000</v>
      </c>
      <c r="C35" s="560" t="e">
        <f>HLOOKUP(Introduction!$G$4,nametranslations,26,FALSE)</f>
        <v>#REF!</v>
      </c>
      <c r="D35" s="563">
        <f>IF(ISBLANK(Regressions!D45), " ", Regressions!D45)</f>
        <v>514939</v>
      </c>
      <c r="E35" s="564">
        <f>IF(ISNUMBER(Regressions!E45),ROUND(Regressions!E45, 1), NA())</f>
        <v>100</v>
      </c>
      <c r="F35" s="565">
        <f>IF(ISNUMBER(Regressions!F45),ROUND(Regressions!F45, 1), NA())</f>
        <v>100</v>
      </c>
      <c r="G35" s="566">
        <f>IF(ISNUMBER(Regressions!G45),ROUND(Regressions!G45, 1), NA())</f>
        <v>100</v>
      </c>
      <c r="H35" s="567">
        <f>IF(ISNUMBER(Regressions!H45),ROUND(Regressions!H45, 1), NA())</f>
        <v>0</v>
      </c>
      <c r="I35" s="568">
        <f>IF(ISNUMBER(Regressions!I45),ROUND(Regressions!I45, 1), NA())</f>
        <v>0</v>
      </c>
      <c r="J35" s="569">
        <f>IF(ISNUMBER(Regressions!K45),ROUND(Regressions!K45, 1), NA())</f>
        <v>100</v>
      </c>
      <c r="K35" s="565">
        <f>IF(ISNUMBER(Regressions!L45),ROUND(Regressions!L45, 1), NA())</f>
        <v>100</v>
      </c>
      <c r="L35" s="570">
        <f>IF(ISNUMBER(Regressions!M45),ROUND(Regressions!M45, 1), NA())</f>
        <v>100</v>
      </c>
      <c r="M35" s="567">
        <f>IF(ISNUMBER(Regressions!N45),ROUND(Regressions!N45, 1), NA())</f>
        <v>0</v>
      </c>
      <c r="N35" s="568">
        <f>IF(ISNUMBER(Regressions!O45),ROUND(Regressions!O45, 1), NA())</f>
        <v>0</v>
      </c>
      <c r="O35" s="569">
        <f>IF(ISNUMBER(Regressions!Q45),ROUND(Regressions!Q45, 1), NA())</f>
        <v>100</v>
      </c>
      <c r="P35" s="565">
        <f>IF(ISNUMBER(Regressions!R45),ROUND(Regressions!R45, 1), NA())</f>
        <v>100</v>
      </c>
      <c r="Q35" s="571">
        <f>IF(ISNUMBER(Regressions!S45),ROUND(Regressions!S45, 1), NA())</f>
        <v>100</v>
      </c>
      <c r="R35" s="567">
        <f>IF(ISNUMBER(Regressions!T45),ROUND(Regressions!T45, 1), NA())</f>
        <v>0</v>
      </c>
      <c r="S35" s="568">
        <f>IF(ISNUMBER(Regressions!U45),ROUND(Regressions!U45, 1), NA())</f>
        <v>0</v>
      </c>
    </row>
    <row r="36" spans="1:19" x14ac:dyDescent="0.25">
      <c r="A36" s="560" t="str">
        <f>+Introduction!$C$7</f>
        <v>Singapore</v>
      </c>
      <c r="B36" s="561">
        <f>IF(ISBLANK(Regressions!B46), " ", Regressions!B46)</f>
        <v>2001</v>
      </c>
      <c r="C36" s="560" t="e">
        <f>HLOOKUP(Introduction!$G$4,nametranslations,26,FALSE)</f>
        <v>#REF!</v>
      </c>
      <c r="D36" s="563">
        <f>IF(ISBLANK(Regressions!D46), " ", Regressions!D46)</f>
        <v>514939</v>
      </c>
      <c r="E36" s="564">
        <f>IF(ISNUMBER(Regressions!E46),ROUND(Regressions!E46, 1), NA())</f>
        <v>100</v>
      </c>
      <c r="F36" s="565">
        <f>IF(ISNUMBER(Regressions!F46),ROUND(Regressions!F46, 1), NA())</f>
        <v>100</v>
      </c>
      <c r="G36" s="566">
        <f>IF(ISNUMBER(Regressions!G46),ROUND(Regressions!G46, 1), NA())</f>
        <v>100</v>
      </c>
      <c r="H36" s="567">
        <f>IF(ISNUMBER(Regressions!H46),ROUND(Regressions!H46, 1), NA())</f>
        <v>0</v>
      </c>
      <c r="I36" s="568">
        <f>IF(ISNUMBER(Regressions!I46),ROUND(Regressions!I46, 1), NA())</f>
        <v>0</v>
      </c>
      <c r="J36" s="569">
        <f>IF(ISNUMBER(Regressions!K46),ROUND(Regressions!K46, 1), NA())</f>
        <v>100</v>
      </c>
      <c r="K36" s="565">
        <f>IF(ISNUMBER(Regressions!L46),ROUND(Regressions!L46, 1), NA())</f>
        <v>100</v>
      </c>
      <c r="L36" s="570">
        <f>IF(ISNUMBER(Regressions!M46),ROUND(Regressions!M46, 1), NA())</f>
        <v>100</v>
      </c>
      <c r="M36" s="567">
        <f>IF(ISNUMBER(Regressions!N46),ROUND(Regressions!N46, 1), NA())</f>
        <v>0</v>
      </c>
      <c r="N36" s="568">
        <f>IF(ISNUMBER(Regressions!O46),ROUND(Regressions!O46, 1), NA())</f>
        <v>0</v>
      </c>
      <c r="O36" s="569">
        <f>IF(ISNUMBER(Regressions!Q46),ROUND(Regressions!Q46, 1), NA())</f>
        <v>100</v>
      </c>
      <c r="P36" s="565">
        <f>IF(ISNUMBER(Regressions!R46),ROUND(Regressions!R46, 1), NA())</f>
        <v>100</v>
      </c>
      <c r="Q36" s="571">
        <f>IF(ISNUMBER(Regressions!S46),ROUND(Regressions!S46, 1), NA())</f>
        <v>100</v>
      </c>
      <c r="R36" s="567">
        <f>IF(ISNUMBER(Regressions!T46),ROUND(Regressions!T46, 1), NA())</f>
        <v>0</v>
      </c>
      <c r="S36" s="568">
        <f>IF(ISNUMBER(Regressions!U46),ROUND(Regressions!U46, 1), NA())</f>
        <v>0</v>
      </c>
    </row>
    <row r="37" spans="1:19" x14ac:dyDescent="0.25">
      <c r="A37" s="560" t="str">
        <f>+Introduction!$C$7</f>
        <v>Singapore</v>
      </c>
      <c r="B37" s="561">
        <f>IF(ISBLANK(Regressions!B47), " ", Regressions!B47)</f>
        <v>2002</v>
      </c>
      <c r="C37" s="560" t="e">
        <f>HLOOKUP(Introduction!$G$4,nametranslations,26,FALSE)</f>
        <v>#REF!</v>
      </c>
      <c r="D37" s="563">
        <f>IF(ISBLANK(Regressions!D47), " ", Regressions!D47)</f>
        <v>514939</v>
      </c>
      <c r="E37" s="564">
        <f>IF(ISNUMBER(Regressions!E47),ROUND(Regressions!E47, 1), NA())</f>
        <v>100</v>
      </c>
      <c r="F37" s="565">
        <f>IF(ISNUMBER(Regressions!F47),ROUND(Regressions!F47, 1), NA())</f>
        <v>100</v>
      </c>
      <c r="G37" s="566">
        <f>IF(ISNUMBER(Regressions!G47),ROUND(Regressions!G47, 1), NA())</f>
        <v>100</v>
      </c>
      <c r="H37" s="567">
        <f>IF(ISNUMBER(Regressions!H47),ROUND(Regressions!H47, 1), NA())</f>
        <v>0</v>
      </c>
      <c r="I37" s="568">
        <f>IF(ISNUMBER(Regressions!I47),ROUND(Regressions!I47, 1), NA())</f>
        <v>0</v>
      </c>
      <c r="J37" s="569">
        <f>IF(ISNUMBER(Regressions!K47),ROUND(Regressions!K47, 1), NA())</f>
        <v>100</v>
      </c>
      <c r="K37" s="565">
        <f>IF(ISNUMBER(Regressions!L47),ROUND(Regressions!L47, 1), NA())</f>
        <v>100</v>
      </c>
      <c r="L37" s="570">
        <f>IF(ISNUMBER(Regressions!M47),ROUND(Regressions!M47, 1), NA())</f>
        <v>100</v>
      </c>
      <c r="M37" s="567">
        <f>IF(ISNUMBER(Regressions!N47),ROUND(Regressions!N47, 1), NA())</f>
        <v>0</v>
      </c>
      <c r="N37" s="568">
        <f>IF(ISNUMBER(Regressions!O47),ROUND(Regressions!O47, 1), NA())</f>
        <v>0</v>
      </c>
      <c r="O37" s="569">
        <f>IF(ISNUMBER(Regressions!Q47),ROUND(Regressions!Q47, 1), NA())</f>
        <v>100</v>
      </c>
      <c r="P37" s="565">
        <f>IF(ISNUMBER(Regressions!R47),ROUND(Regressions!R47, 1), NA())</f>
        <v>100</v>
      </c>
      <c r="Q37" s="571">
        <f>IF(ISNUMBER(Regressions!S47),ROUND(Regressions!S47, 1), NA())</f>
        <v>100</v>
      </c>
      <c r="R37" s="567">
        <f>IF(ISNUMBER(Regressions!T47),ROUND(Regressions!T47, 1), NA())</f>
        <v>0</v>
      </c>
      <c r="S37" s="568">
        <f>IF(ISNUMBER(Regressions!U47),ROUND(Regressions!U47, 1), NA())</f>
        <v>0</v>
      </c>
    </row>
    <row r="38" spans="1:19" x14ac:dyDescent="0.25">
      <c r="A38" s="560" t="str">
        <f>+Introduction!$C$7</f>
        <v>Singapore</v>
      </c>
      <c r="B38" s="561">
        <f>IF(ISBLANK(Regressions!B48), " ", Regressions!B48)</f>
        <v>2003</v>
      </c>
      <c r="C38" s="560" t="e">
        <f>HLOOKUP(Introduction!$G$4,nametranslations,26,FALSE)</f>
        <v>#REF!</v>
      </c>
      <c r="D38" s="563">
        <f>IF(ISBLANK(Regressions!D48), " ", Regressions!D48)</f>
        <v>514939</v>
      </c>
      <c r="E38" s="564">
        <f>IF(ISNUMBER(Regressions!E48),ROUND(Regressions!E48, 1), NA())</f>
        <v>100</v>
      </c>
      <c r="F38" s="565">
        <f>IF(ISNUMBER(Regressions!F48),ROUND(Regressions!F48, 1), NA())</f>
        <v>100</v>
      </c>
      <c r="G38" s="566">
        <f>IF(ISNUMBER(Regressions!G48),ROUND(Regressions!G48, 1), NA())</f>
        <v>100</v>
      </c>
      <c r="H38" s="567">
        <f>IF(ISNUMBER(Regressions!H48),ROUND(Regressions!H48, 1), NA())</f>
        <v>0</v>
      </c>
      <c r="I38" s="568">
        <f>IF(ISNUMBER(Regressions!I48),ROUND(Regressions!I48, 1), NA())</f>
        <v>0</v>
      </c>
      <c r="J38" s="569">
        <f>IF(ISNUMBER(Regressions!K48),ROUND(Regressions!K48, 1), NA())</f>
        <v>100</v>
      </c>
      <c r="K38" s="565">
        <f>IF(ISNUMBER(Regressions!L48),ROUND(Regressions!L48, 1), NA())</f>
        <v>100</v>
      </c>
      <c r="L38" s="570">
        <f>IF(ISNUMBER(Regressions!M48),ROUND(Regressions!M48, 1), NA())</f>
        <v>100</v>
      </c>
      <c r="M38" s="567">
        <f>IF(ISNUMBER(Regressions!N48),ROUND(Regressions!N48, 1), NA())</f>
        <v>0</v>
      </c>
      <c r="N38" s="568">
        <f>IF(ISNUMBER(Regressions!O48),ROUND(Regressions!O48, 1), NA())</f>
        <v>0</v>
      </c>
      <c r="O38" s="569">
        <f>IF(ISNUMBER(Regressions!Q48),ROUND(Regressions!Q48, 1), NA())</f>
        <v>100</v>
      </c>
      <c r="P38" s="565">
        <f>IF(ISNUMBER(Regressions!R48),ROUND(Regressions!R48, 1), NA())</f>
        <v>100</v>
      </c>
      <c r="Q38" s="571">
        <f>IF(ISNUMBER(Regressions!S48),ROUND(Regressions!S48, 1), NA())</f>
        <v>100</v>
      </c>
      <c r="R38" s="567">
        <f>IF(ISNUMBER(Regressions!T48),ROUND(Regressions!T48, 1), NA())</f>
        <v>0</v>
      </c>
      <c r="S38" s="568">
        <f>IF(ISNUMBER(Regressions!U48),ROUND(Regressions!U48, 1), NA())</f>
        <v>0</v>
      </c>
    </row>
    <row r="39" spans="1:19" x14ac:dyDescent="0.25">
      <c r="A39" s="560" t="str">
        <f>+Introduction!$C$7</f>
        <v>Singapore</v>
      </c>
      <c r="B39" s="561">
        <f>IF(ISBLANK(Regressions!B49), " ", Regressions!B49)</f>
        <v>2004</v>
      </c>
      <c r="C39" s="560" t="e">
        <f>HLOOKUP(Introduction!$G$4,nametranslations,26,FALSE)</f>
        <v>#REF!</v>
      </c>
      <c r="D39" s="563">
        <f>IF(ISBLANK(Regressions!D49), " ", Regressions!D49)</f>
        <v>514939</v>
      </c>
      <c r="E39" s="564">
        <f>IF(ISNUMBER(Regressions!E49),ROUND(Regressions!E49, 1), NA())</f>
        <v>100</v>
      </c>
      <c r="F39" s="565">
        <f>IF(ISNUMBER(Regressions!F49),ROUND(Regressions!F49, 1), NA())</f>
        <v>100</v>
      </c>
      <c r="G39" s="566">
        <f>IF(ISNUMBER(Regressions!G49),ROUND(Regressions!G49, 1), NA())</f>
        <v>100</v>
      </c>
      <c r="H39" s="567">
        <f>IF(ISNUMBER(Regressions!H49),ROUND(Regressions!H49, 1), NA())</f>
        <v>0</v>
      </c>
      <c r="I39" s="568">
        <f>IF(ISNUMBER(Regressions!I49),ROUND(Regressions!I49, 1), NA())</f>
        <v>0</v>
      </c>
      <c r="J39" s="569">
        <f>IF(ISNUMBER(Regressions!K49),ROUND(Regressions!K49, 1), NA())</f>
        <v>100</v>
      </c>
      <c r="K39" s="565">
        <f>IF(ISNUMBER(Regressions!L49),ROUND(Regressions!L49, 1), NA())</f>
        <v>100</v>
      </c>
      <c r="L39" s="570">
        <f>IF(ISNUMBER(Regressions!M49),ROUND(Regressions!M49, 1), NA())</f>
        <v>100</v>
      </c>
      <c r="M39" s="567">
        <f>IF(ISNUMBER(Regressions!N49),ROUND(Regressions!N49, 1), NA())</f>
        <v>0</v>
      </c>
      <c r="N39" s="568">
        <f>IF(ISNUMBER(Regressions!O49),ROUND(Regressions!O49, 1), NA())</f>
        <v>0</v>
      </c>
      <c r="O39" s="569">
        <f>IF(ISNUMBER(Regressions!Q49),ROUND(Regressions!Q49, 1), NA())</f>
        <v>100</v>
      </c>
      <c r="P39" s="565">
        <f>IF(ISNUMBER(Regressions!R49),ROUND(Regressions!R49, 1), NA())</f>
        <v>100</v>
      </c>
      <c r="Q39" s="571">
        <f>IF(ISNUMBER(Regressions!S49),ROUND(Regressions!S49, 1), NA())</f>
        <v>100</v>
      </c>
      <c r="R39" s="567">
        <f>IF(ISNUMBER(Regressions!T49),ROUND(Regressions!T49, 1), NA())</f>
        <v>0</v>
      </c>
      <c r="S39" s="568">
        <f>IF(ISNUMBER(Regressions!U49),ROUND(Regressions!U49, 1), NA())</f>
        <v>0</v>
      </c>
    </row>
    <row r="40" spans="1:19" x14ac:dyDescent="0.25">
      <c r="A40" s="560" t="str">
        <f>+Introduction!$C$7</f>
        <v>Singapore</v>
      </c>
      <c r="B40" s="561">
        <f>IF(ISBLANK(Regressions!B50), " ", Regressions!B50)</f>
        <v>2005</v>
      </c>
      <c r="C40" s="560" t="e">
        <f>HLOOKUP(Introduction!$G$4,nametranslations,26,FALSE)</f>
        <v>#REF!</v>
      </c>
      <c r="D40" s="563">
        <f>IF(ISBLANK(Regressions!D50), " ", Regressions!D50)</f>
        <v>514939</v>
      </c>
      <c r="E40" s="564">
        <f>IF(ISNUMBER(Regressions!E50),ROUND(Regressions!E50, 1), NA())</f>
        <v>100</v>
      </c>
      <c r="F40" s="565">
        <f>IF(ISNUMBER(Regressions!F50),ROUND(Regressions!F50, 1), NA())</f>
        <v>100</v>
      </c>
      <c r="G40" s="566">
        <f>IF(ISNUMBER(Regressions!G50),ROUND(Regressions!G50, 1), NA())</f>
        <v>100</v>
      </c>
      <c r="H40" s="567">
        <f>IF(ISNUMBER(Regressions!H50),ROUND(Regressions!H50, 1), NA())</f>
        <v>0</v>
      </c>
      <c r="I40" s="568">
        <f>IF(ISNUMBER(Regressions!I50),ROUND(Regressions!I50, 1), NA())</f>
        <v>0</v>
      </c>
      <c r="J40" s="569">
        <f>IF(ISNUMBER(Regressions!K50),ROUND(Regressions!K50, 1), NA())</f>
        <v>100</v>
      </c>
      <c r="K40" s="565">
        <f>IF(ISNUMBER(Regressions!L50),ROUND(Regressions!L50, 1), NA())</f>
        <v>100</v>
      </c>
      <c r="L40" s="570">
        <f>IF(ISNUMBER(Regressions!M50),ROUND(Regressions!M50, 1), NA())</f>
        <v>100</v>
      </c>
      <c r="M40" s="567">
        <f>IF(ISNUMBER(Regressions!N50),ROUND(Regressions!N50, 1), NA())</f>
        <v>0</v>
      </c>
      <c r="N40" s="568">
        <f>IF(ISNUMBER(Regressions!O50),ROUND(Regressions!O50, 1), NA())</f>
        <v>0</v>
      </c>
      <c r="O40" s="569">
        <f>IF(ISNUMBER(Regressions!Q50),ROUND(Regressions!Q50, 1), NA())</f>
        <v>100</v>
      </c>
      <c r="P40" s="565">
        <f>IF(ISNUMBER(Regressions!R50),ROUND(Regressions!R50, 1), NA())</f>
        <v>100</v>
      </c>
      <c r="Q40" s="571">
        <f>IF(ISNUMBER(Regressions!S50),ROUND(Regressions!S50, 1), NA())</f>
        <v>100</v>
      </c>
      <c r="R40" s="567">
        <f>IF(ISNUMBER(Regressions!T50),ROUND(Regressions!T50, 1), NA())</f>
        <v>0</v>
      </c>
      <c r="S40" s="568">
        <f>IF(ISNUMBER(Regressions!U50),ROUND(Regressions!U50, 1), NA())</f>
        <v>0</v>
      </c>
    </row>
    <row r="41" spans="1:19" x14ac:dyDescent="0.25">
      <c r="A41" s="560" t="str">
        <f>+Introduction!$C$7</f>
        <v>Singapore</v>
      </c>
      <c r="B41" s="561">
        <f>IF(ISBLANK(Regressions!B51), " ", Regressions!B51)</f>
        <v>2006</v>
      </c>
      <c r="C41" s="560" t="e">
        <f>HLOOKUP(Introduction!$G$4,nametranslations,26,FALSE)</f>
        <v>#REF!</v>
      </c>
      <c r="D41" s="563">
        <f>IF(ISBLANK(Regressions!D51), " ", Regressions!D51)</f>
        <v>514939</v>
      </c>
      <c r="E41" s="564">
        <f>IF(ISNUMBER(Regressions!E51),ROUND(Regressions!E51, 1), NA())</f>
        <v>100</v>
      </c>
      <c r="F41" s="565">
        <f>IF(ISNUMBER(Regressions!F51),ROUND(Regressions!F51, 1), NA())</f>
        <v>100</v>
      </c>
      <c r="G41" s="566">
        <f>IF(ISNUMBER(Regressions!G51),ROUND(Regressions!G51, 1), NA())</f>
        <v>100</v>
      </c>
      <c r="H41" s="567">
        <f>IF(ISNUMBER(Regressions!H51),ROUND(Regressions!H51, 1), NA())</f>
        <v>0</v>
      </c>
      <c r="I41" s="568">
        <f>IF(ISNUMBER(Regressions!I51),ROUND(Regressions!I51, 1), NA())</f>
        <v>0</v>
      </c>
      <c r="J41" s="569">
        <f>IF(ISNUMBER(Regressions!K51),ROUND(Regressions!K51, 1), NA())</f>
        <v>100</v>
      </c>
      <c r="K41" s="565">
        <f>IF(ISNUMBER(Regressions!L51),ROUND(Regressions!L51, 1), NA())</f>
        <v>100</v>
      </c>
      <c r="L41" s="570">
        <f>IF(ISNUMBER(Regressions!M51),ROUND(Regressions!M51, 1), NA())</f>
        <v>100</v>
      </c>
      <c r="M41" s="567">
        <f>IF(ISNUMBER(Regressions!N51),ROUND(Regressions!N51, 1), NA())</f>
        <v>0</v>
      </c>
      <c r="N41" s="568">
        <f>IF(ISNUMBER(Regressions!O51),ROUND(Regressions!O51, 1), NA())</f>
        <v>0</v>
      </c>
      <c r="O41" s="569">
        <f>IF(ISNUMBER(Regressions!Q51),ROUND(Regressions!Q51, 1), NA())</f>
        <v>100</v>
      </c>
      <c r="P41" s="565">
        <f>IF(ISNUMBER(Regressions!R51),ROUND(Regressions!R51, 1), NA())</f>
        <v>100</v>
      </c>
      <c r="Q41" s="571">
        <f>IF(ISNUMBER(Regressions!S51),ROUND(Regressions!S51, 1), NA())</f>
        <v>100</v>
      </c>
      <c r="R41" s="567">
        <f>IF(ISNUMBER(Regressions!T51),ROUND(Regressions!T51, 1), NA())</f>
        <v>0</v>
      </c>
      <c r="S41" s="568">
        <f>IF(ISNUMBER(Regressions!U51),ROUND(Regressions!U51, 1), NA())</f>
        <v>0</v>
      </c>
    </row>
    <row r="42" spans="1:19" x14ac:dyDescent="0.25">
      <c r="A42" s="560" t="str">
        <f>+Introduction!$C$7</f>
        <v>Singapore</v>
      </c>
      <c r="B42" s="561">
        <f>IF(ISBLANK(Regressions!B52), " ", Regressions!B52)</f>
        <v>2007</v>
      </c>
      <c r="C42" s="560" t="e">
        <f>HLOOKUP(Introduction!$G$4,nametranslations,26,FALSE)</f>
        <v>#REF!</v>
      </c>
      <c r="D42" s="563">
        <f>IF(ISBLANK(Regressions!D52), " ", Regressions!D52)</f>
        <v>514939</v>
      </c>
      <c r="E42" s="564">
        <f>IF(ISNUMBER(Regressions!E52),ROUND(Regressions!E52, 1), NA())</f>
        <v>100</v>
      </c>
      <c r="F42" s="565">
        <f>IF(ISNUMBER(Regressions!F52),ROUND(Regressions!F52, 1), NA())</f>
        <v>100</v>
      </c>
      <c r="G42" s="566">
        <f>IF(ISNUMBER(Regressions!G52),ROUND(Regressions!G52, 1), NA())</f>
        <v>100</v>
      </c>
      <c r="H42" s="567">
        <f>IF(ISNUMBER(Regressions!H52),ROUND(Regressions!H52, 1), NA())</f>
        <v>0</v>
      </c>
      <c r="I42" s="568">
        <f>IF(ISNUMBER(Regressions!I52),ROUND(Regressions!I52, 1), NA())</f>
        <v>0</v>
      </c>
      <c r="J42" s="569">
        <f>IF(ISNUMBER(Regressions!K52),ROUND(Regressions!K52, 1), NA())</f>
        <v>100</v>
      </c>
      <c r="K42" s="565">
        <f>IF(ISNUMBER(Regressions!L52),ROUND(Regressions!L52, 1), NA())</f>
        <v>100</v>
      </c>
      <c r="L42" s="570">
        <f>IF(ISNUMBER(Regressions!M52),ROUND(Regressions!M52, 1), NA())</f>
        <v>100</v>
      </c>
      <c r="M42" s="567">
        <f>IF(ISNUMBER(Regressions!N52),ROUND(Regressions!N52, 1), NA())</f>
        <v>0</v>
      </c>
      <c r="N42" s="568">
        <f>IF(ISNUMBER(Regressions!O52),ROUND(Regressions!O52, 1), NA())</f>
        <v>0</v>
      </c>
      <c r="O42" s="569">
        <f>IF(ISNUMBER(Regressions!Q52),ROUND(Regressions!Q52, 1), NA())</f>
        <v>100</v>
      </c>
      <c r="P42" s="565">
        <f>IF(ISNUMBER(Regressions!R52),ROUND(Regressions!R52, 1), NA())</f>
        <v>100</v>
      </c>
      <c r="Q42" s="571">
        <f>IF(ISNUMBER(Regressions!S52),ROUND(Regressions!S52, 1), NA())</f>
        <v>100</v>
      </c>
      <c r="R42" s="567">
        <f>IF(ISNUMBER(Regressions!T52),ROUND(Regressions!T52, 1), NA())</f>
        <v>0</v>
      </c>
      <c r="S42" s="568">
        <f>IF(ISNUMBER(Regressions!U52),ROUND(Regressions!U52, 1), NA())</f>
        <v>0</v>
      </c>
    </row>
    <row r="43" spans="1:19" x14ac:dyDescent="0.25">
      <c r="A43" s="560" t="str">
        <f>+Introduction!$C$7</f>
        <v>Singapore</v>
      </c>
      <c r="B43" s="561">
        <f>IF(ISBLANK(Regressions!B53), " ", Regressions!B53)</f>
        <v>2008</v>
      </c>
      <c r="C43" s="560" t="e">
        <f>HLOOKUP(Introduction!$G$4,nametranslations,26,FALSE)</f>
        <v>#REF!</v>
      </c>
      <c r="D43" s="563">
        <f>IF(ISBLANK(Regressions!D53), " ", Regressions!D53)</f>
        <v>514939</v>
      </c>
      <c r="E43" s="564">
        <f>IF(ISNUMBER(Regressions!E53),ROUND(Regressions!E53, 1), NA())</f>
        <v>100</v>
      </c>
      <c r="F43" s="565">
        <f>IF(ISNUMBER(Regressions!F53),ROUND(Regressions!F53, 1), NA())</f>
        <v>100</v>
      </c>
      <c r="G43" s="566">
        <f>IF(ISNUMBER(Regressions!G53),ROUND(Regressions!G53, 1), NA())</f>
        <v>100</v>
      </c>
      <c r="H43" s="567">
        <f>IF(ISNUMBER(Regressions!H53),ROUND(Regressions!H53, 1), NA())</f>
        <v>0</v>
      </c>
      <c r="I43" s="568">
        <f>IF(ISNUMBER(Regressions!I53),ROUND(Regressions!I53, 1), NA())</f>
        <v>0</v>
      </c>
      <c r="J43" s="569">
        <f>IF(ISNUMBER(Regressions!K53),ROUND(Regressions!K53, 1), NA())</f>
        <v>100</v>
      </c>
      <c r="K43" s="565">
        <f>IF(ISNUMBER(Regressions!L53),ROUND(Regressions!L53, 1), NA())</f>
        <v>100</v>
      </c>
      <c r="L43" s="570">
        <f>IF(ISNUMBER(Regressions!M53),ROUND(Regressions!M53, 1), NA())</f>
        <v>100</v>
      </c>
      <c r="M43" s="567">
        <f>IF(ISNUMBER(Regressions!N53),ROUND(Regressions!N53, 1), NA())</f>
        <v>0</v>
      </c>
      <c r="N43" s="568">
        <f>IF(ISNUMBER(Regressions!O53),ROUND(Regressions!O53, 1), NA())</f>
        <v>0</v>
      </c>
      <c r="O43" s="569">
        <f>IF(ISNUMBER(Regressions!Q53),ROUND(Regressions!Q53, 1), NA())</f>
        <v>100</v>
      </c>
      <c r="P43" s="565">
        <f>IF(ISNUMBER(Regressions!R53),ROUND(Regressions!R53, 1), NA())</f>
        <v>100</v>
      </c>
      <c r="Q43" s="571">
        <f>IF(ISNUMBER(Regressions!S53),ROUND(Regressions!S53, 1), NA())</f>
        <v>100</v>
      </c>
      <c r="R43" s="567">
        <f>IF(ISNUMBER(Regressions!T53),ROUND(Regressions!T53, 1), NA())</f>
        <v>0</v>
      </c>
      <c r="S43" s="568">
        <f>IF(ISNUMBER(Regressions!U53),ROUND(Regressions!U53, 1), NA())</f>
        <v>0</v>
      </c>
    </row>
    <row r="44" spans="1:19" x14ac:dyDescent="0.25">
      <c r="A44" s="560" t="str">
        <f>+Introduction!$C$7</f>
        <v>Singapore</v>
      </c>
      <c r="B44" s="561">
        <f>IF(ISBLANK(Regressions!B54), " ", Regressions!B54)</f>
        <v>2009</v>
      </c>
      <c r="C44" s="560" t="e">
        <f>HLOOKUP(Introduction!$G$4,nametranslations,26,FALSE)</f>
        <v>#REF!</v>
      </c>
      <c r="D44" s="563">
        <f>IF(ISBLANK(Regressions!D54), " ", Regressions!D54)</f>
        <v>514939</v>
      </c>
      <c r="E44" s="564">
        <f>IF(ISNUMBER(Regressions!E54),ROUND(Regressions!E54, 1), NA())</f>
        <v>100</v>
      </c>
      <c r="F44" s="565">
        <f>IF(ISNUMBER(Regressions!F54),ROUND(Regressions!F54, 1), NA())</f>
        <v>100</v>
      </c>
      <c r="G44" s="566">
        <f>IF(ISNUMBER(Regressions!G54),ROUND(Regressions!G54, 1), NA())</f>
        <v>100</v>
      </c>
      <c r="H44" s="567">
        <f>IF(ISNUMBER(Regressions!H54),ROUND(Regressions!H54, 1), NA())</f>
        <v>0</v>
      </c>
      <c r="I44" s="568">
        <f>IF(ISNUMBER(Regressions!I54),ROUND(Regressions!I54, 1), NA())</f>
        <v>0</v>
      </c>
      <c r="J44" s="569">
        <f>IF(ISNUMBER(Regressions!K54),ROUND(Regressions!K54, 1), NA())</f>
        <v>100</v>
      </c>
      <c r="K44" s="565">
        <f>IF(ISNUMBER(Regressions!L54),ROUND(Regressions!L54, 1), NA())</f>
        <v>100</v>
      </c>
      <c r="L44" s="570">
        <f>IF(ISNUMBER(Regressions!M54),ROUND(Regressions!M54, 1), NA())</f>
        <v>100</v>
      </c>
      <c r="M44" s="567">
        <f>IF(ISNUMBER(Regressions!N54),ROUND(Regressions!N54, 1), NA())</f>
        <v>0</v>
      </c>
      <c r="N44" s="568">
        <f>IF(ISNUMBER(Regressions!O54),ROUND(Regressions!O54, 1), NA())</f>
        <v>0</v>
      </c>
      <c r="O44" s="569">
        <f>IF(ISNUMBER(Regressions!Q54),ROUND(Regressions!Q54, 1), NA())</f>
        <v>100</v>
      </c>
      <c r="P44" s="565">
        <f>IF(ISNUMBER(Regressions!R54),ROUND(Regressions!R54, 1), NA())</f>
        <v>100</v>
      </c>
      <c r="Q44" s="571">
        <f>IF(ISNUMBER(Regressions!S54),ROUND(Regressions!S54, 1), NA())</f>
        <v>100</v>
      </c>
      <c r="R44" s="567">
        <f>IF(ISNUMBER(Regressions!T54),ROUND(Regressions!T54, 1), NA())</f>
        <v>0</v>
      </c>
      <c r="S44" s="568">
        <f>IF(ISNUMBER(Regressions!U54),ROUND(Regressions!U54, 1), NA())</f>
        <v>0</v>
      </c>
    </row>
    <row r="45" spans="1:19" x14ac:dyDescent="0.25">
      <c r="A45" s="560" t="str">
        <f>+Introduction!$C$7</f>
        <v>Singapore</v>
      </c>
      <c r="B45" s="561">
        <f>IF(ISBLANK(Regressions!B55), " ", Regressions!B55)</f>
        <v>2010</v>
      </c>
      <c r="C45" s="560" t="e">
        <f>HLOOKUP(Introduction!$G$4,nametranslations,26,FALSE)</f>
        <v>#REF!</v>
      </c>
      <c r="D45" s="563">
        <f>IF(ISBLANK(Regressions!D55), " ", Regressions!D55)</f>
        <v>514939</v>
      </c>
      <c r="E45" s="564">
        <f>IF(ISNUMBER(Regressions!E55),ROUND(Regressions!E55, 1), NA())</f>
        <v>100</v>
      </c>
      <c r="F45" s="565">
        <f>IF(ISNUMBER(Regressions!F55),ROUND(Regressions!F55, 1), NA())</f>
        <v>100</v>
      </c>
      <c r="G45" s="566">
        <f>IF(ISNUMBER(Regressions!G55),ROUND(Regressions!G55, 1), NA())</f>
        <v>100</v>
      </c>
      <c r="H45" s="567">
        <f>IF(ISNUMBER(Regressions!H55),ROUND(Regressions!H55, 1), NA())</f>
        <v>0</v>
      </c>
      <c r="I45" s="568">
        <f>IF(ISNUMBER(Regressions!I55),ROUND(Regressions!I55, 1), NA())</f>
        <v>0</v>
      </c>
      <c r="J45" s="569">
        <f>IF(ISNUMBER(Regressions!K55),ROUND(Regressions!K55, 1), NA())</f>
        <v>100</v>
      </c>
      <c r="K45" s="565">
        <f>IF(ISNUMBER(Regressions!L55),ROUND(Regressions!L55, 1), NA())</f>
        <v>100</v>
      </c>
      <c r="L45" s="570">
        <f>IF(ISNUMBER(Regressions!M55),ROUND(Regressions!M55, 1), NA())</f>
        <v>100</v>
      </c>
      <c r="M45" s="567">
        <f>IF(ISNUMBER(Regressions!N55),ROUND(Regressions!N55, 1), NA())</f>
        <v>0</v>
      </c>
      <c r="N45" s="568">
        <f>IF(ISNUMBER(Regressions!O55),ROUND(Regressions!O55, 1), NA())</f>
        <v>0</v>
      </c>
      <c r="O45" s="569">
        <f>IF(ISNUMBER(Regressions!Q55),ROUND(Regressions!Q55, 1), NA())</f>
        <v>100</v>
      </c>
      <c r="P45" s="565">
        <f>IF(ISNUMBER(Regressions!R55),ROUND(Regressions!R55, 1), NA())</f>
        <v>100</v>
      </c>
      <c r="Q45" s="571">
        <f>IF(ISNUMBER(Regressions!S55),ROUND(Regressions!S55, 1), NA())</f>
        <v>100</v>
      </c>
      <c r="R45" s="567">
        <f>IF(ISNUMBER(Regressions!T55),ROUND(Regressions!T55, 1), NA())</f>
        <v>0</v>
      </c>
      <c r="S45" s="568">
        <f>IF(ISNUMBER(Regressions!U55),ROUND(Regressions!U55, 1), NA())</f>
        <v>0</v>
      </c>
    </row>
    <row r="46" spans="1:19" x14ac:dyDescent="0.25">
      <c r="A46" s="560" t="str">
        <f>+Introduction!$C$7</f>
        <v>Singapore</v>
      </c>
      <c r="B46" s="561">
        <f>IF(ISBLANK(Regressions!B56), " ", Regressions!B56)</f>
        <v>2011</v>
      </c>
      <c r="C46" s="560" t="e">
        <f>HLOOKUP(Introduction!$G$4,nametranslations,26,FALSE)</f>
        <v>#REF!</v>
      </c>
      <c r="D46" s="563">
        <f>IF(ISBLANK(Regressions!D56), " ", Regressions!D56)</f>
        <v>514939</v>
      </c>
      <c r="E46" s="564">
        <f>IF(ISNUMBER(Regressions!E56),ROUND(Regressions!E56, 1), NA())</f>
        <v>100</v>
      </c>
      <c r="F46" s="565">
        <f>IF(ISNUMBER(Regressions!F56),ROUND(Regressions!F56, 1), NA())</f>
        <v>100</v>
      </c>
      <c r="G46" s="566">
        <f>IF(ISNUMBER(Regressions!G56),ROUND(Regressions!G56, 1), NA())</f>
        <v>100</v>
      </c>
      <c r="H46" s="567">
        <f>IF(ISNUMBER(Regressions!H56),ROUND(Regressions!H56, 1), NA())</f>
        <v>0</v>
      </c>
      <c r="I46" s="568">
        <f>IF(ISNUMBER(Regressions!I56),ROUND(Regressions!I56, 1), NA())</f>
        <v>0</v>
      </c>
      <c r="J46" s="569">
        <f>IF(ISNUMBER(Regressions!K56),ROUND(Regressions!K56, 1), NA())</f>
        <v>100</v>
      </c>
      <c r="K46" s="565">
        <f>IF(ISNUMBER(Regressions!L56),ROUND(Regressions!L56, 1), NA())</f>
        <v>100</v>
      </c>
      <c r="L46" s="570">
        <f>IF(ISNUMBER(Regressions!M56),ROUND(Regressions!M56, 1), NA())</f>
        <v>100</v>
      </c>
      <c r="M46" s="567">
        <f>IF(ISNUMBER(Regressions!N56),ROUND(Regressions!N56, 1), NA())</f>
        <v>0</v>
      </c>
      <c r="N46" s="568">
        <f>IF(ISNUMBER(Regressions!O56),ROUND(Regressions!O56, 1), NA())</f>
        <v>0</v>
      </c>
      <c r="O46" s="569">
        <f>IF(ISNUMBER(Regressions!Q56),ROUND(Regressions!Q56, 1), NA())</f>
        <v>100</v>
      </c>
      <c r="P46" s="565">
        <f>IF(ISNUMBER(Regressions!R56),ROUND(Regressions!R56, 1), NA())</f>
        <v>100</v>
      </c>
      <c r="Q46" s="571">
        <f>IF(ISNUMBER(Regressions!S56),ROUND(Regressions!S56, 1), NA())</f>
        <v>100</v>
      </c>
      <c r="R46" s="567">
        <f>IF(ISNUMBER(Regressions!T56),ROUND(Regressions!T56, 1), NA())</f>
        <v>0</v>
      </c>
      <c r="S46" s="568">
        <f>IF(ISNUMBER(Regressions!U56),ROUND(Regressions!U56, 1), NA())</f>
        <v>0</v>
      </c>
    </row>
    <row r="47" spans="1:19" x14ac:dyDescent="0.25">
      <c r="A47" s="560" t="str">
        <f>+Introduction!$C$7</f>
        <v>Singapore</v>
      </c>
      <c r="B47" s="561">
        <f>IF(ISBLANK(Regressions!B57), " ", Regressions!B57)</f>
        <v>2012</v>
      </c>
      <c r="C47" s="560" t="e">
        <f>HLOOKUP(Introduction!$G$4,nametranslations,26,FALSE)</f>
        <v>#REF!</v>
      </c>
      <c r="D47" s="563">
        <f>IF(ISBLANK(Regressions!D57), " ", Regressions!D57)</f>
        <v>514939</v>
      </c>
      <c r="E47" s="564">
        <f>IF(ISNUMBER(Regressions!E57),ROUND(Regressions!E57, 1), NA())</f>
        <v>100</v>
      </c>
      <c r="F47" s="565">
        <f>IF(ISNUMBER(Regressions!F57),ROUND(Regressions!F57, 1), NA())</f>
        <v>100</v>
      </c>
      <c r="G47" s="566">
        <f>IF(ISNUMBER(Regressions!G57),ROUND(Regressions!G57, 1), NA())</f>
        <v>100</v>
      </c>
      <c r="H47" s="567">
        <f>IF(ISNUMBER(Regressions!H57),ROUND(Regressions!H57, 1), NA())</f>
        <v>0</v>
      </c>
      <c r="I47" s="568">
        <f>IF(ISNUMBER(Regressions!I57),ROUND(Regressions!I57, 1), NA())</f>
        <v>0</v>
      </c>
      <c r="J47" s="569">
        <f>IF(ISNUMBER(Regressions!K57),ROUND(Regressions!K57, 1), NA())</f>
        <v>100</v>
      </c>
      <c r="K47" s="565">
        <f>IF(ISNUMBER(Regressions!L57),ROUND(Regressions!L57, 1), NA())</f>
        <v>100</v>
      </c>
      <c r="L47" s="570">
        <f>IF(ISNUMBER(Regressions!M57),ROUND(Regressions!M57, 1), NA())</f>
        <v>100</v>
      </c>
      <c r="M47" s="567">
        <f>IF(ISNUMBER(Regressions!N57),ROUND(Regressions!N57, 1), NA())</f>
        <v>0</v>
      </c>
      <c r="N47" s="568">
        <f>IF(ISNUMBER(Regressions!O57),ROUND(Regressions!O57, 1), NA())</f>
        <v>0</v>
      </c>
      <c r="O47" s="569">
        <f>IF(ISNUMBER(Regressions!Q57),ROUND(Regressions!Q57, 1), NA())</f>
        <v>100</v>
      </c>
      <c r="P47" s="565">
        <f>IF(ISNUMBER(Regressions!R57),ROUND(Regressions!R57, 1), NA())</f>
        <v>100</v>
      </c>
      <c r="Q47" s="571">
        <f>IF(ISNUMBER(Regressions!S57),ROUND(Regressions!S57, 1), NA())</f>
        <v>100</v>
      </c>
      <c r="R47" s="567">
        <f>IF(ISNUMBER(Regressions!T57),ROUND(Regressions!T57, 1), NA())</f>
        <v>0</v>
      </c>
      <c r="S47" s="568">
        <f>IF(ISNUMBER(Regressions!U57),ROUND(Regressions!U57, 1), NA())</f>
        <v>0</v>
      </c>
    </row>
    <row r="48" spans="1:19" x14ac:dyDescent="0.25">
      <c r="A48" s="560" t="str">
        <f>+Introduction!$C$7</f>
        <v>Singapore</v>
      </c>
      <c r="B48" s="561">
        <f>IF(ISBLANK(Regressions!B58), " ", Regressions!B58)</f>
        <v>2013</v>
      </c>
      <c r="C48" s="560" t="e">
        <f>HLOOKUP(Introduction!$G$4,nametranslations,26,FALSE)</f>
        <v>#REF!</v>
      </c>
      <c r="D48" s="563">
        <f>IF(ISBLANK(Regressions!D58), " ", Regressions!D58)</f>
        <v>514001</v>
      </c>
      <c r="E48" s="564">
        <f>IF(ISNUMBER(Regressions!E58),ROUND(Regressions!E58, 1), NA())</f>
        <v>100</v>
      </c>
      <c r="F48" s="565">
        <f>IF(ISNUMBER(Regressions!F58),ROUND(Regressions!F58, 1), NA())</f>
        <v>100</v>
      </c>
      <c r="G48" s="566">
        <f>IF(ISNUMBER(Regressions!G58),ROUND(Regressions!G58, 1), NA())</f>
        <v>100</v>
      </c>
      <c r="H48" s="567">
        <f>IF(ISNUMBER(Regressions!H58),ROUND(Regressions!H58, 1), NA())</f>
        <v>0</v>
      </c>
      <c r="I48" s="568">
        <f>IF(ISNUMBER(Regressions!I58),ROUND(Regressions!I58, 1), NA())</f>
        <v>0</v>
      </c>
      <c r="J48" s="569">
        <f>IF(ISNUMBER(Regressions!K58),ROUND(Regressions!K58, 1), NA())</f>
        <v>100</v>
      </c>
      <c r="K48" s="565">
        <f>IF(ISNUMBER(Regressions!L58),ROUND(Regressions!L58, 1), NA())</f>
        <v>100</v>
      </c>
      <c r="L48" s="570">
        <f>IF(ISNUMBER(Regressions!M58),ROUND(Regressions!M58, 1), NA())</f>
        <v>100</v>
      </c>
      <c r="M48" s="567">
        <f>IF(ISNUMBER(Regressions!N58),ROUND(Regressions!N58, 1), NA())</f>
        <v>0</v>
      </c>
      <c r="N48" s="568">
        <f>IF(ISNUMBER(Regressions!O58),ROUND(Regressions!O58, 1), NA())</f>
        <v>0</v>
      </c>
      <c r="O48" s="569">
        <f>IF(ISNUMBER(Regressions!Q58),ROUND(Regressions!Q58, 1), NA())</f>
        <v>100</v>
      </c>
      <c r="P48" s="565">
        <f>IF(ISNUMBER(Regressions!R58),ROUND(Regressions!R58, 1), NA())</f>
        <v>100</v>
      </c>
      <c r="Q48" s="571">
        <f>IF(ISNUMBER(Regressions!S58),ROUND(Regressions!S58, 1), NA())</f>
        <v>100</v>
      </c>
      <c r="R48" s="567">
        <f>IF(ISNUMBER(Regressions!T58),ROUND(Regressions!T58, 1), NA())</f>
        <v>0</v>
      </c>
      <c r="S48" s="568">
        <f>IF(ISNUMBER(Regressions!U58),ROUND(Regressions!U58, 1), NA())</f>
        <v>0</v>
      </c>
    </row>
    <row r="49" spans="1:19" x14ac:dyDescent="0.25">
      <c r="A49" s="560" t="str">
        <f>+Introduction!$C$7</f>
        <v>Singapore</v>
      </c>
      <c r="B49" s="561">
        <f>IF(ISBLANK(Regressions!B59), " ", Regressions!B59)</f>
        <v>2014</v>
      </c>
      <c r="C49" s="560" t="e">
        <f>HLOOKUP(Introduction!$G$4,nametranslations,26,FALSE)</f>
        <v>#REF!</v>
      </c>
      <c r="D49" s="563">
        <f>IF(ISBLANK(Regressions!D59), " ", Regressions!D59)</f>
        <v>520353</v>
      </c>
      <c r="E49" s="564">
        <f>IF(ISNUMBER(Regressions!E59),ROUND(Regressions!E59, 1), NA())</f>
        <v>100</v>
      </c>
      <c r="F49" s="565">
        <f>IF(ISNUMBER(Regressions!F59),ROUND(Regressions!F59, 1), NA())</f>
        <v>100</v>
      </c>
      <c r="G49" s="566">
        <f>IF(ISNUMBER(Regressions!G59),ROUND(Regressions!G59, 1), NA())</f>
        <v>100</v>
      </c>
      <c r="H49" s="567">
        <f>IF(ISNUMBER(Regressions!H59),ROUND(Regressions!H59, 1), NA())</f>
        <v>0</v>
      </c>
      <c r="I49" s="568">
        <f>IF(ISNUMBER(Regressions!I59),ROUND(Regressions!I59, 1), NA())</f>
        <v>0</v>
      </c>
      <c r="J49" s="569">
        <f>IF(ISNUMBER(Regressions!K59),ROUND(Regressions!K59, 1), NA())</f>
        <v>100</v>
      </c>
      <c r="K49" s="565">
        <f>IF(ISNUMBER(Regressions!L59),ROUND(Regressions!L59, 1), NA())</f>
        <v>100</v>
      </c>
      <c r="L49" s="570">
        <f>IF(ISNUMBER(Regressions!M59),ROUND(Regressions!M59, 1), NA())</f>
        <v>100</v>
      </c>
      <c r="M49" s="567">
        <f>IF(ISNUMBER(Regressions!N59),ROUND(Regressions!N59, 1), NA())</f>
        <v>0</v>
      </c>
      <c r="N49" s="568">
        <f>IF(ISNUMBER(Regressions!O59),ROUND(Regressions!O59, 1), NA())</f>
        <v>0</v>
      </c>
      <c r="O49" s="569">
        <f>IF(ISNUMBER(Regressions!Q59),ROUND(Regressions!Q59, 1), NA())</f>
        <v>100</v>
      </c>
      <c r="P49" s="565">
        <f>IF(ISNUMBER(Regressions!R59),ROUND(Regressions!R59, 1), NA())</f>
        <v>100</v>
      </c>
      <c r="Q49" s="571">
        <f>IF(ISNUMBER(Regressions!S59),ROUND(Regressions!S59, 1), NA())</f>
        <v>100</v>
      </c>
      <c r="R49" s="567">
        <f>IF(ISNUMBER(Regressions!T59),ROUND(Regressions!T59, 1), NA())</f>
        <v>0</v>
      </c>
      <c r="S49" s="568">
        <f>IF(ISNUMBER(Regressions!U59),ROUND(Regressions!U59, 1), NA())</f>
        <v>0</v>
      </c>
    </row>
    <row r="50" spans="1:19" x14ac:dyDescent="0.25">
      <c r="A50" s="560" t="str">
        <f>+Introduction!$C$7</f>
        <v>Singapore</v>
      </c>
      <c r="B50" s="561">
        <f>IF(ISBLANK(Regressions!B60), " ", Regressions!B60)</f>
        <v>2015</v>
      </c>
      <c r="C50" s="560" t="e">
        <f>HLOOKUP(Introduction!$G$4,nametranslations,26,FALSE)</f>
        <v>#REF!</v>
      </c>
      <c r="D50" s="563">
        <f>IF(ISBLANK(Regressions!D60), " ", Regressions!D60)</f>
        <v>515586</v>
      </c>
      <c r="E50" s="564">
        <f>IF(ISNUMBER(Regressions!E60),ROUND(Regressions!E60, 1), NA())</f>
        <v>100</v>
      </c>
      <c r="F50" s="565">
        <f>IF(ISNUMBER(Regressions!F60),ROUND(Regressions!F60, 1), NA())</f>
        <v>100</v>
      </c>
      <c r="G50" s="566">
        <f>IF(ISNUMBER(Regressions!G60),ROUND(Regressions!G60, 1), NA())</f>
        <v>100</v>
      </c>
      <c r="H50" s="567">
        <f>IF(ISNUMBER(Regressions!H60),ROUND(Regressions!H60, 1), NA())</f>
        <v>0</v>
      </c>
      <c r="I50" s="568">
        <f>IF(ISNUMBER(Regressions!I60),ROUND(Regressions!I60, 1), NA())</f>
        <v>0</v>
      </c>
      <c r="J50" s="569">
        <f>IF(ISNUMBER(Regressions!K60),ROUND(Regressions!K60, 1), NA())</f>
        <v>100</v>
      </c>
      <c r="K50" s="565">
        <f>IF(ISNUMBER(Regressions!L60),ROUND(Regressions!L60, 1), NA())</f>
        <v>100</v>
      </c>
      <c r="L50" s="570">
        <f>IF(ISNUMBER(Regressions!M60),ROUND(Regressions!M60, 1), NA())</f>
        <v>100</v>
      </c>
      <c r="M50" s="567">
        <f>IF(ISNUMBER(Regressions!N60),ROUND(Regressions!N60, 1), NA())</f>
        <v>0</v>
      </c>
      <c r="N50" s="568">
        <f>IF(ISNUMBER(Regressions!O60),ROUND(Regressions!O60, 1), NA())</f>
        <v>0</v>
      </c>
      <c r="O50" s="569">
        <f>IF(ISNUMBER(Regressions!Q60),ROUND(Regressions!Q60, 1), NA())</f>
        <v>100</v>
      </c>
      <c r="P50" s="565">
        <f>IF(ISNUMBER(Regressions!R60),ROUND(Regressions!R60, 1), NA())</f>
        <v>100</v>
      </c>
      <c r="Q50" s="571">
        <f>IF(ISNUMBER(Regressions!S60),ROUND(Regressions!S60, 1), NA())</f>
        <v>100</v>
      </c>
      <c r="R50" s="567">
        <f>IF(ISNUMBER(Regressions!T60),ROUND(Regressions!T60, 1), NA())</f>
        <v>0</v>
      </c>
      <c r="S50" s="568">
        <f>IF(ISNUMBER(Regressions!U60),ROUND(Regressions!U60, 1), NA())</f>
        <v>0</v>
      </c>
    </row>
    <row r="51" spans="1:19" x14ac:dyDescent="0.25">
      <c r="A51" s="560" t="str">
        <f>+Introduction!$C$7</f>
        <v>Singapore</v>
      </c>
      <c r="B51" s="561">
        <f>IF(ISBLANK(Regressions!B61), " ", Regressions!B61)</f>
        <v>2016</v>
      </c>
      <c r="C51" s="560" t="e">
        <f>HLOOKUP(Introduction!$G$4,nametranslations,26,FALSE)</f>
        <v>#REF!</v>
      </c>
      <c r="D51" s="563">
        <f>IF(ISBLANK(Regressions!D61), " ", Regressions!D61)</f>
        <v>510490</v>
      </c>
      <c r="E51" s="564">
        <f>IF(ISNUMBER(Regressions!E61),ROUND(Regressions!E61, 1), NA())</f>
        <v>100</v>
      </c>
      <c r="F51" s="565">
        <f>IF(ISNUMBER(Regressions!F61),ROUND(Regressions!F61, 1), NA())</f>
        <v>100</v>
      </c>
      <c r="G51" s="566">
        <f>IF(ISNUMBER(Regressions!G61),ROUND(Regressions!G61, 1), NA())</f>
        <v>100</v>
      </c>
      <c r="H51" s="567">
        <f>IF(ISNUMBER(Regressions!H61),ROUND(Regressions!H61, 1), NA())</f>
        <v>0</v>
      </c>
      <c r="I51" s="568">
        <f>IF(ISNUMBER(Regressions!I61),ROUND(Regressions!I61, 1), NA())</f>
        <v>0</v>
      </c>
      <c r="J51" s="569">
        <f>IF(ISNUMBER(Regressions!K61),ROUND(Regressions!K61, 1), NA())</f>
        <v>100</v>
      </c>
      <c r="K51" s="565">
        <f>IF(ISNUMBER(Regressions!L61),ROUND(Regressions!L61, 1), NA())</f>
        <v>100</v>
      </c>
      <c r="L51" s="570">
        <f>IF(ISNUMBER(Regressions!M61),ROUND(Regressions!M61, 1), NA())</f>
        <v>100</v>
      </c>
      <c r="M51" s="567">
        <f>IF(ISNUMBER(Regressions!N61),ROUND(Regressions!N61, 1), NA())</f>
        <v>0</v>
      </c>
      <c r="N51" s="568">
        <f>IF(ISNUMBER(Regressions!O61),ROUND(Regressions!O61, 1), NA())</f>
        <v>0</v>
      </c>
      <c r="O51" s="569">
        <f>IF(ISNUMBER(Regressions!Q61),ROUND(Regressions!Q61, 1), NA())</f>
        <v>100</v>
      </c>
      <c r="P51" s="565">
        <f>IF(ISNUMBER(Regressions!R61),ROUND(Regressions!R61, 1), NA())</f>
        <v>100</v>
      </c>
      <c r="Q51" s="571">
        <f>IF(ISNUMBER(Regressions!S61),ROUND(Regressions!S61, 1), NA())</f>
        <v>100</v>
      </c>
      <c r="R51" s="567">
        <f>IF(ISNUMBER(Regressions!T61),ROUND(Regressions!T61, 1), NA())</f>
        <v>0</v>
      </c>
      <c r="S51" s="568">
        <f>IF(ISNUMBER(Regressions!U61),ROUND(Regressions!U61, 1), NA())</f>
        <v>0</v>
      </c>
    </row>
    <row r="52" spans="1:19" x14ac:dyDescent="0.25">
      <c r="A52" s="560" t="str">
        <f>+Introduction!$C$7</f>
        <v>Singapore</v>
      </c>
      <c r="B52" s="561">
        <f>IF(ISBLANK(Regressions!B62), " ", Regressions!B62)</f>
        <v>2017</v>
      </c>
      <c r="C52" s="560" t="e">
        <f>HLOOKUP(Introduction!$G$4,nametranslations,26,FALSE)</f>
        <v>#REF!</v>
      </c>
      <c r="D52" s="563">
        <f>IF(ISBLANK(Regressions!D62), " ", Regressions!D62)</f>
        <v>503374</v>
      </c>
      <c r="E52" s="564">
        <f>IF(ISNUMBER(Regressions!E62),ROUND(Regressions!E62, 1), NA())</f>
        <v>100</v>
      </c>
      <c r="F52" s="565">
        <f>IF(ISNUMBER(Regressions!F62),ROUND(Regressions!F62, 1), NA())</f>
        <v>100</v>
      </c>
      <c r="G52" s="566">
        <f>IF(ISNUMBER(Regressions!G62),ROUND(Regressions!G62, 1), NA())</f>
        <v>100</v>
      </c>
      <c r="H52" s="567">
        <f>IF(ISNUMBER(Regressions!H62),ROUND(Regressions!H62, 1), NA())</f>
        <v>0</v>
      </c>
      <c r="I52" s="568">
        <f>IF(ISNUMBER(Regressions!I62),ROUND(Regressions!I62, 1), NA())</f>
        <v>0</v>
      </c>
      <c r="J52" s="569">
        <f>IF(ISNUMBER(Regressions!K62),ROUND(Regressions!K62, 1), NA())</f>
        <v>100</v>
      </c>
      <c r="K52" s="565">
        <f>IF(ISNUMBER(Regressions!L62),ROUND(Regressions!L62, 1), NA())</f>
        <v>100</v>
      </c>
      <c r="L52" s="570">
        <f>IF(ISNUMBER(Regressions!M62),ROUND(Regressions!M62, 1), NA())</f>
        <v>100</v>
      </c>
      <c r="M52" s="567">
        <f>IF(ISNUMBER(Regressions!N62),ROUND(Regressions!N62, 1), NA())</f>
        <v>0</v>
      </c>
      <c r="N52" s="568">
        <f>IF(ISNUMBER(Regressions!O62),ROUND(Regressions!O62, 1), NA())</f>
        <v>0</v>
      </c>
      <c r="O52" s="569">
        <f>IF(ISNUMBER(Regressions!Q62),ROUND(Regressions!Q62, 1), NA())</f>
        <v>100</v>
      </c>
      <c r="P52" s="565">
        <f>IF(ISNUMBER(Regressions!R62),ROUND(Regressions!R62, 1), NA())</f>
        <v>100</v>
      </c>
      <c r="Q52" s="571">
        <f>IF(ISNUMBER(Regressions!S62),ROUND(Regressions!S62, 1), NA())</f>
        <v>100</v>
      </c>
      <c r="R52" s="567">
        <f>IF(ISNUMBER(Regressions!T62),ROUND(Regressions!T62, 1), NA())</f>
        <v>0</v>
      </c>
      <c r="S52" s="568">
        <f>IF(ISNUMBER(Regressions!U62),ROUND(Regressions!U62, 1), NA())</f>
        <v>0</v>
      </c>
    </row>
    <row r="53" spans="1:19" x14ac:dyDescent="0.25">
      <c r="A53" s="560" t="str">
        <f>+Introduction!$C$7</f>
        <v>Singapore</v>
      </c>
      <c r="B53" s="561">
        <f>IF(ISBLANK(Regressions!B63), " ", Regressions!B63)</f>
        <v>2018</v>
      </c>
      <c r="C53" s="560" t="e">
        <f>HLOOKUP(Introduction!$G$4,nametranslations,26,FALSE)</f>
        <v>#REF!</v>
      </c>
      <c r="D53" s="563">
        <f>IF(ISBLANK(Regressions!D63), " ", Regressions!D63)</f>
        <v>503034</v>
      </c>
      <c r="E53" s="564">
        <f>IF(ISNUMBER(Regressions!E63),ROUND(Regressions!E63, 1), NA())</f>
        <v>100</v>
      </c>
      <c r="F53" s="565">
        <f>IF(ISNUMBER(Regressions!F63),ROUND(Regressions!F63, 1), NA())</f>
        <v>100</v>
      </c>
      <c r="G53" s="566">
        <f>IF(ISNUMBER(Regressions!G63),ROUND(Regressions!G63, 1), NA())</f>
        <v>100</v>
      </c>
      <c r="H53" s="567">
        <f>IF(ISNUMBER(Regressions!H63),ROUND(Regressions!H63, 1), NA())</f>
        <v>0</v>
      </c>
      <c r="I53" s="568">
        <f>IF(ISNUMBER(Regressions!I63),ROUND(Regressions!I63, 1), NA())</f>
        <v>0</v>
      </c>
      <c r="J53" s="569">
        <f>IF(ISNUMBER(Regressions!K63),ROUND(Regressions!K63, 1), NA())</f>
        <v>100</v>
      </c>
      <c r="K53" s="565">
        <f>IF(ISNUMBER(Regressions!L63),ROUND(Regressions!L63, 1), NA())</f>
        <v>100</v>
      </c>
      <c r="L53" s="570">
        <f>IF(ISNUMBER(Regressions!M63),ROUND(Regressions!M63, 1), NA())</f>
        <v>100</v>
      </c>
      <c r="M53" s="567">
        <f>IF(ISNUMBER(Regressions!N63),ROUND(Regressions!N63, 1), NA())</f>
        <v>0</v>
      </c>
      <c r="N53" s="568">
        <f>IF(ISNUMBER(Regressions!O63),ROUND(Regressions!O63, 1), NA())</f>
        <v>0</v>
      </c>
      <c r="O53" s="569">
        <f>IF(ISNUMBER(Regressions!Q63),ROUND(Regressions!Q63, 1), NA())</f>
        <v>100</v>
      </c>
      <c r="P53" s="565">
        <f>IF(ISNUMBER(Regressions!R63),ROUND(Regressions!R63, 1), NA())</f>
        <v>100</v>
      </c>
      <c r="Q53" s="571">
        <f>IF(ISNUMBER(Regressions!S63),ROUND(Regressions!S63, 1), NA())</f>
        <v>100</v>
      </c>
      <c r="R53" s="567">
        <f>IF(ISNUMBER(Regressions!T63),ROUND(Regressions!T63, 1), NA())</f>
        <v>0</v>
      </c>
      <c r="S53" s="568">
        <f>IF(ISNUMBER(Regressions!U63),ROUND(Regressions!U63, 1), NA())</f>
        <v>0</v>
      </c>
    </row>
    <row r="54" spans="1:19" x14ac:dyDescent="0.25">
      <c r="A54" s="560" t="str">
        <f>+Introduction!$C$7</f>
        <v>Singapore</v>
      </c>
      <c r="B54" s="561">
        <f>IF(ISBLANK(Regressions!B64), " ", Regressions!B64)</f>
        <v>2019</v>
      </c>
      <c r="C54" s="560" t="e">
        <f>HLOOKUP(Introduction!$G$4,nametranslations,26,FALSE)</f>
        <v>#REF!</v>
      </c>
      <c r="D54" s="563">
        <f>IF(ISBLANK(Regressions!D64), " ", Regressions!D64)</f>
        <v>503326</v>
      </c>
      <c r="E54" s="564">
        <f>IF(ISNUMBER(Regressions!E64),ROUND(Regressions!E64, 1), NA())</f>
        <v>100</v>
      </c>
      <c r="F54" s="565">
        <f>IF(ISNUMBER(Regressions!F64),ROUND(Regressions!F64, 1), NA())</f>
        <v>100</v>
      </c>
      <c r="G54" s="566">
        <f>IF(ISNUMBER(Regressions!G64),ROUND(Regressions!G64, 1), NA())</f>
        <v>100</v>
      </c>
      <c r="H54" s="567">
        <f>IF(ISNUMBER(Regressions!H64),ROUND(Regressions!H64, 1), NA())</f>
        <v>0</v>
      </c>
      <c r="I54" s="568">
        <f>IF(ISNUMBER(Regressions!I64),ROUND(Regressions!I64, 1), NA())</f>
        <v>0</v>
      </c>
      <c r="J54" s="569">
        <f>IF(ISNUMBER(Regressions!K64),ROUND(Regressions!K64, 1), NA())</f>
        <v>100</v>
      </c>
      <c r="K54" s="565">
        <f>IF(ISNUMBER(Regressions!L64),ROUND(Regressions!L64, 1), NA())</f>
        <v>100</v>
      </c>
      <c r="L54" s="570">
        <f>IF(ISNUMBER(Regressions!M64),ROUND(Regressions!M64, 1), NA())</f>
        <v>100</v>
      </c>
      <c r="M54" s="567">
        <f>IF(ISNUMBER(Regressions!N64),ROUND(Regressions!N64, 1), NA())</f>
        <v>0</v>
      </c>
      <c r="N54" s="568">
        <f>IF(ISNUMBER(Regressions!O64),ROUND(Regressions!O64, 1), NA())</f>
        <v>0</v>
      </c>
      <c r="O54" s="569">
        <f>IF(ISNUMBER(Regressions!Q64),ROUND(Regressions!Q64, 1), NA())</f>
        <v>100</v>
      </c>
      <c r="P54" s="565">
        <f>IF(ISNUMBER(Regressions!R64),ROUND(Regressions!R64, 1), NA())</f>
        <v>100</v>
      </c>
      <c r="Q54" s="571">
        <f>IF(ISNUMBER(Regressions!S64),ROUND(Regressions!S64, 1), NA())</f>
        <v>100</v>
      </c>
      <c r="R54" s="567">
        <f>IF(ISNUMBER(Regressions!T64),ROUND(Regressions!T64, 1), NA())</f>
        <v>0</v>
      </c>
      <c r="S54" s="568">
        <f>IF(ISNUMBER(Regressions!U64),ROUND(Regressions!U64, 1), NA())</f>
        <v>0</v>
      </c>
    </row>
    <row r="55" spans="1:19" ht="13.5" customHeight="1" x14ac:dyDescent="0.25">
      <c r="A55" s="560" t="str">
        <f>+Introduction!$C$7</f>
        <v>Singapore</v>
      </c>
      <c r="B55" s="561">
        <f>IF(ISBLANK(Regressions!B65), " ", Regressions!B65)</f>
        <v>2020</v>
      </c>
      <c r="C55" s="560" t="e">
        <f>HLOOKUP(Introduction!$G$4,nametranslations,26,FALSE)</f>
        <v>#REF!</v>
      </c>
      <c r="D55" s="563">
        <f>IF(ISBLANK(Regressions!D65), " ", Regressions!D65)</f>
        <v>505320</v>
      </c>
      <c r="E55" s="564">
        <f>IF(ISNUMBER(Regressions!E65),ROUND(Regressions!E65, 1), NA())</f>
        <v>100</v>
      </c>
      <c r="F55" s="565">
        <f>IF(ISNUMBER(Regressions!F65),ROUND(Regressions!F65, 1), NA())</f>
        <v>100</v>
      </c>
      <c r="G55" s="566">
        <f>IF(ISNUMBER(Regressions!G65),ROUND(Regressions!G65, 1), NA())</f>
        <v>100</v>
      </c>
      <c r="H55" s="567">
        <f>IF(ISNUMBER(Regressions!H65),ROUND(Regressions!H65, 1), NA())</f>
        <v>0</v>
      </c>
      <c r="I55" s="568">
        <f>IF(ISNUMBER(Regressions!I65),ROUND(Regressions!I65, 1), NA())</f>
        <v>0</v>
      </c>
      <c r="J55" s="569">
        <f>IF(ISNUMBER(Regressions!K65),ROUND(Regressions!K65, 1), NA())</f>
        <v>100</v>
      </c>
      <c r="K55" s="565">
        <f>IF(ISNUMBER(Regressions!L65),ROUND(Regressions!L65, 1), NA())</f>
        <v>100</v>
      </c>
      <c r="L55" s="570">
        <f>IF(ISNUMBER(Regressions!M65),ROUND(Regressions!M65, 1), NA())</f>
        <v>100</v>
      </c>
      <c r="M55" s="567">
        <f>IF(ISNUMBER(Regressions!N65),ROUND(Regressions!N65, 1), NA())</f>
        <v>0</v>
      </c>
      <c r="N55" s="568">
        <f>IF(ISNUMBER(Regressions!O65),ROUND(Regressions!O65, 1), NA())</f>
        <v>0</v>
      </c>
      <c r="O55" s="569">
        <f>IF(ISNUMBER(Regressions!Q65),ROUND(Regressions!Q65, 1), NA())</f>
        <v>100</v>
      </c>
      <c r="P55" s="565">
        <f>IF(ISNUMBER(Regressions!R65),ROUND(Regressions!R65, 1), NA())</f>
        <v>100</v>
      </c>
      <c r="Q55" s="571">
        <f>IF(ISNUMBER(Regressions!S65),ROUND(Regressions!S65, 1), NA())</f>
        <v>100</v>
      </c>
      <c r="R55" s="567">
        <f>IF(ISNUMBER(Regressions!T65),ROUND(Regressions!T65, 1), NA())</f>
        <v>0</v>
      </c>
      <c r="S55" s="568">
        <f>IF(ISNUMBER(Regressions!U65),ROUND(Regressions!U65, 1), NA())</f>
        <v>0</v>
      </c>
    </row>
    <row r="56" spans="1:19" x14ac:dyDescent="0.25">
      <c r="A56" s="560" t="str">
        <f>+Introduction!$C$7</f>
        <v>Singapore</v>
      </c>
      <c r="B56" s="561">
        <f>IF(ISBLANK(Regressions!B66), " ", Regressions!B66)</f>
        <v>2021</v>
      </c>
      <c r="C56" s="560" t="e">
        <f>HLOOKUP(Introduction!$G$4,nametranslations,26,FALSE)</f>
        <v>#REF!</v>
      </c>
      <c r="D56" s="563">
        <f>IF(ISBLANK(Regressions!D66), " ", Regressions!D66)</f>
        <v>509905</v>
      </c>
      <c r="E56" s="569">
        <f>IF(ISNUMBER(Regressions!E66),ROUND(Regressions!E66, 1), NA())</f>
        <v>100</v>
      </c>
      <c r="F56" s="572">
        <f>IF(ISNUMBER(Regressions!F66),ROUND(Regressions!F66, 1), NA())</f>
        <v>100</v>
      </c>
      <c r="G56" s="573">
        <f>IF(ISNUMBER(Regressions!G66),ROUND(Regressions!G66, 1), NA())</f>
        <v>100</v>
      </c>
      <c r="H56" s="567">
        <f>IF(ISNUMBER(Regressions!H66),ROUND(Regressions!H66, 1), NA())</f>
        <v>0</v>
      </c>
      <c r="I56" s="568">
        <f>IF(ISNUMBER(Regressions!I66),ROUND(Regressions!I66, 1), NA())</f>
        <v>0</v>
      </c>
      <c r="J56" s="569">
        <f>IF(ISNUMBER(Regressions!K66),ROUND(Regressions!K66, 1), NA())</f>
        <v>100</v>
      </c>
      <c r="K56" s="572">
        <f>IF(ISNUMBER(Regressions!L66),ROUND(Regressions!L66, 1), NA())</f>
        <v>100</v>
      </c>
      <c r="L56" s="574">
        <f>IF(ISNUMBER(Regressions!M66),ROUND(Regressions!M66, 1), NA())</f>
        <v>100</v>
      </c>
      <c r="M56" s="567">
        <f>IF(ISNUMBER(Regressions!N66),ROUND(Regressions!N66, 1), NA())</f>
        <v>0</v>
      </c>
      <c r="N56" s="568">
        <f>IF(ISNUMBER(Regressions!O66),ROUND(Regressions!O66, 1), NA())</f>
        <v>0</v>
      </c>
      <c r="O56" s="569">
        <f>IF(ISNUMBER(Regressions!Q66),ROUND(Regressions!Q66, 1), NA())</f>
        <v>100</v>
      </c>
      <c r="P56" s="572">
        <f>IF(ISNUMBER(Regressions!R66),ROUND(Regressions!R66, 1), NA())</f>
        <v>100</v>
      </c>
      <c r="Q56" s="575">
        <f>IF(ISNUMBER(Regressions!S66),ROUND(Regressions!S66, 1), NA())</f>
        <v>100</v>
      </c>
      <c r="R56" s="567">
        <f>IF(ISNUMBER(Regressions!T66),ROUND(Regressions!T66, 1), NA())</f>
        <v>0</v>
      </c>
      <c r="S56" s="568">
        <f>IF(ISNUMBER(Regressions!U66),ROUND(Regressions!U66, 1), NA())</f>
        <v>0</v>
      </c>
    </row>
    <row r="57" spans="1:19" x14ac:dyDescent="0.25">
      <c r="A57" s="560" t="str">
        <f>+Introduction!$C$7</f>
        <v>Singapore</v>
      </c>
      <c r="B57" s="561">
        <f>IF(ISBLANK(Regressions!B67), " ", Regressions!B67)</f>
        <v>2022</v>
      </c>
      <c r="C57" s="560" t="e">
        <f>HLOOKUP(Introduction!$G$4,nametranslations,26,FALSE)</f>
        <v>#REF!</v>
      </c>
      <c r="D57" s="563">
        <f>IF(ISBLANK(Regressions!D67), " ", Regressions!D67)</f>
        <v>509554</v>
      </c>
      <c r="E57" s="564">
        <f>IF(ISNUMBER(Regressions!E67),ROUND(Regressions!E67, 1), NA())</f>
        <v>100</v>
      </c>
      <c r="F57" s="565">
        <f>IF(ISNUMBER(Regressions!F67),ROUND(Regressions!F67, 1), NA())</f>
        <v>100</v>
      </c>
      <c r="G57" s="566">
        <f>IF(ISNUMBER(Regressions!G67),ROUND(Regressions!G67, 1), NA())</f>
        <v>100</v>
      </c>
      <c r="H57" s="567">
        <f>IF(ISNUMBER(Regressions!H67),ROUND(Regressions!H67, 1), NA())</f>
        <v>0</v>
      </c>
      <c r="I57" s="568">
        <f>IF(ISNUMBER(Regressions!I67),ROUND(Regressions!I67, 1), NA())</f>
        <v>0</v>
      </c>
      <c r="J57" s="569">
        <f>IF(ISNUMBER(Regressions!K67),ROUND(Regressions!K67, 1), NA())</f>
        <v>100</v>
      </c>
      <c r="K57" s="565">
        <f>IF(ISNUMBER(Regressions!L67),ROUND(Regressions!L67, 1), NA())</f>
        <v>100</v>
      </c>
      <c r="L57" s="570">
        <f>IF(ISNUMBER(Regressions!M67),ROUND(Regressions!M67, 1), NA())</f>
        <v>100</v>
      </c>
      <c r="M57" s="567">
        <f>IF(ISNUMBER(Regressions!N67),ROUND(Regressions!N67, 1), NA())</f>
        <v>0</v>
      </c>
      <c r="N57" s="568">
        <f>IF(ISNUMBER(Regressions!O67),ROUND(Regressions!O67, 1), NA())</f>
        <v>0</v>
      </c>
      <c r="O57" s="569">
        <f>IF(ISNUMBER(Regressions!Q67),ROUND(Regressions!Q67, 1), NA())</f>
        <v>100</v>
      </c>
      <c r="P57" s="565">
        <f>IF(ISNUMBER(Regressions!R67),ROUND(Regressions!R67, 1), NA())</f>
        <v>100</v>
      </c>
      <c r="Q57" s="571">
        <f>IF(ISNUMBER(Regressions!S67),ROUND(Regressions!S67, 1), NA())</f>
        <v>100</v>
      </c>
      <c r="R57" s="567">
        <f>IF(ISNUMBER(Regressions!T67),ROUND(Regressions!T67, 1), NA())</f>
        <v>0</v>
      </c>
      <c r="S57" s="568">
        <f>IF(ISNUMBER(Regressions!U67),ROUND(Regressions!U67, 1), NA())</f>
        <v>0</v>
      </c>
    </row>
    <row r="58" spans="1:19" x14ac:dyDescent="0.25">
      <c r="A58" s="560" t="str">
        <f>+Introduction!$C$7</f>
        <v>Singapore</v>
      </c>
      <c r="B58" s="561">
        <f>IF(ISBLANK(Regressions!B68), " ", Regressions!B68)</f>
        <v>2023</v>
      </c>
      <c r="C58" s="560" t="e">
        <f>HLOOKUP(Introduction!$G$4,nametranslations,26,FALSE)</f>
        <v>#REF!</v>
      </c>
      <c r="D58" s="563">
        <f>IF(ISBLANK(Regressions!D68), " ", Regressions!D68)</f>
        <v>507498</v>
      </c>
      <c r="E58" s="564">
        <f>IF(ISNUMBER(Regressions!E68),ROUND(Regressions!E68, 1), NA())</f>
        <v>100</v>
      </c>
      <c r="F58" s="565">
        <f>IF(ISNUMBER(Regressions!F68),ROUND(Regressions!F68, 1), NA())</f>
        <v>100</v>
      </c>
      <c r="G58" s="566">
        <f>IF(ISNUMBER(Regressions!G68),ROUND(Regressions!G68, 1), NA())</f>
        <v>100</v>
      </c>
      <c r="H58" s="567">
        <f>IF(ISNUMBER(Regressions!H68),ROUND(Regressions!H68, 1), NA())</f>
        <v>0</v>
      </c>
      <c r="I58" s="568">
        <f>IF(ISNUMBER(Regressions!I68),ROUND(Regressions!I68, 1), NA())</f>
        <v>0</v>
      </c>
      <c r="J58" s="569">
        <f>IF(ISNUMBER(Regressions!K68),ROUND(Regressions!K68, 1), NA())</f>
        <v>100</v>
      </c>
      <c r="K58" s="565">
        <f>IF(ISNUMBER(Regressions!L68),ROUND(Regressions!L68, 1), NA())</f>
        <v>100</v>
      </c>
      <c r="L58" s="570">
        <f>IF(ISNUMBER(Regressions!M68),ROUND(Regressions!M68, 1), NA())</f>
        <v>100</v>
      </c>
      <c r="M58" s="567">
        <f>IF(ISNUMBER(Regressions!N68),ROUND(Regressions!N68, 1), NA())</f>
        <v>0</v>
      </c>
      <c r="N58" s="568">
        <f>IF(ISNUMBER(Regressions!O68),ROUND(Regressions!O68, 1), NA())</f>
        <v>0</v>
      </c>
      <c r="O58" s="569">
        <f>IF(ISNUMBER(Regressions!Q68),ROUND(Regressions!Q68, 1), NA())</f>
        <v>100</v>
      </c>
      <c r="P58" s="565">
        <f>IF(ISNUMBER(Regressions!R68),ROUND(Regressions!R68, 1), NA())</f>
        <v>100</v>
      </c>
      <c r="Q58" s="571">
        <f>IF(ISNUMBER(Regressions!S68),ROUND(Regressions!S68, 1), NA())</f>
        <v>100</v>
      </c>
      <c r="R58" s="567">
        <f>IF(ISNUMBER(Regressions!T68),ROUND(Regressions!T68, 1), NA())</f>
        <v>0</v>
      </c>
      <c r="S58" s="568">
        <f>IF(ISNUMBER(Regressions!U68),ROUND(Regressions!U68, 1), NA())</f>
        <v>0</v>
      </c>
    </row>
    <row r="59" spans="1:19" x14ac:dyDescent="0.25">
      <c r="A59" s="560" t="str">
        <f>+Introduction!$C$7</f>
        <v>Singapore</v>
      </c>
      <c r="B59" s="561">
        <f>IF(ISBLANK(Regressions!B69), " ", Regressions!B69)</f>
        <v>2024</v>
      </c>
      <c r="C59" s="560" t="e">
        <f>HLOOKUP(Introduction!$G$4,nametranslations,26,FALSE)</f>
        <v>#REF!</v>
      </c>
      <c r="D59" s="563">
        <f>IF(ISBLANK(Regressions!D69), " ", Regressions!D69)</f>
        <v>503687</v>
      </c>
      <c r="E59" s="564">
        <f>IF(ISNUMBER(Regressions!E69),ROUND(Regressions!E69, 1), NA())</f>
        <v>100</v>
      </c>
      <c r="F59" s="565">
        <f>IF(ISNUMBER(Regressions!F69),ROUND(Regressions!F69, 1), NA())</f>
        <v>100</v>
      </c>
      <c r="G59" s="566">
        <f>IF(ISNUMBER(Regressions!G69),ROUND(Regressions!G69, 1), NA())</f>
        <v>100</v>
      </c>
      <c r="H59" s="567">
        <f>IF(ISNUMBER(Regressions!H69),ROUND(Regressions!H69, 1), NA())</f>
        <v>0</v>
      </c>
      <c r="I59" s="568">
        <f>IF(ISNUMBER(Regressions!I69),ROUND(Regressions!I69, 1), NA())</f>
        <v>0</v>
      </c>
      <c r="J59" s="569">
        <f>IF(ISNUMBER(Regressions!K69),ROUND(Regressions!K69, 1), NA())</f>
        <v>100</v>
      </c>
      <c r="K59" s="565">
        <f>IF(ISNUMBER(Regressions!L69),ROUND(Regressions!L69, 1), NA())</f>
        <v>100</v>
      </c>
      <c r="L59" s="570">
        <f>IF(ISNUMBER(Regressions!M69),ROUND(Regressions!M69, 1), NA())</f>
        <v>100</v>
      </c>
      <c r="M59" s="567">
        <f>IF(ISNUMBER(Regressions!N69),ROUND(Regressions!N69, 1), NA())</f>
        <v>0</v>
      </c>
      <c r="N59" s="568">
        <f>IF(ISNUMBER(Regressions!O69),ROUND(Regressions!O69, 1), NA())</f>
        <v>0</v>
      </c>
      <c r="O59" s="569">
        <f>IF(ISNUMBER(Regressions!Q69),ROUND(Regressions!Q69, 1), NA())</f>
        <v>100</v>
      </c>
      <c r="P59" s="565">
        <f>IF(ISNUMBER(Regressions!R69),ROUND(Regressions!R69, 1), NA())</f>
        <v>100</v>
      </c>
      <c r="Q59" s="571">
        <f>IF(ISNUMBER(Regressions!S69),ROUND(Regressions!S69, 1), NA())</f>
        <v>100</v>
      </c>
      <c r="R59" s="567">
        <f>IF(ISNUMBER(Regressions!T69),ROUND(Regressions!T69, 1), NA())</f>
        <v>0</v>
      </c>
      <c r="S59" s="568">
        <f>IF(ISNUMBER(Regressions!U69),ROUND(Regressions!U69, 1), NA())</f>
        <v>0</v>
      </c>
    </row>
    <row r="60" spans="1:19" x14ac:dyDescent="0.25">
      <c r="A60" s="576" t="str">
        <f>+Introduction!$C$7</f>
        <v>Singapore</v>
      </c>
      <c r="B60" s="577">
        <f>IF(ISBLANK(Regressions!B70), " ", Regressions!B70)</f>
        <v>2025</v>
      </c>
      <c r="C60" s="576" t="e">
        <f>HLOOKUP(Introduction!$G$4,nametranslations,26,FALSE)</f>
        <v>#REF!</v>
      </c>
      <c r="D60" s="578">
        <f>IF(ISBLANK(Regressions!D70), " ", Regressions!D70)</f>
        <v>502749</v>
      </c>
      <c r="E60" s="579">
        <f>IF(ISNUMBER(Regressions!E70),ROUND(Regressions!E70, 1), NA())</f>
        <v>100</v>
      </c>
      <c r="F60" s="580">
        <f>IF(ISNUMBER(Regressions!F70),ROUND(Regressions!F70, 1), NA())</f>
        <v>100</v>
      </c>
      <c r="G60" s="581">
        <f>IF(ISNUMBER(Regressions!G70),ROUND(Regressions!G70, 1), NA())</f>
        <v>100</v>
      </c>
      <c r="H60" s="582">
        <f>IF(ISNUMBER(Regressions!H70),ROUND(Regressions!H70, 1), NA())</f>
        <v>0</v>
      </c>
      <c r="I60" s="583">
        <f>IF(ISNUMBER(Regressions!I70),ROUND(Regressions!I70, 1), NA())</f>
        <v>0</v>
      </c>
      <c r="J60" s="584">
        <f>IF(ISNUMBER(Regressions!K70),ROUND(Regressions!K70, 1), NA())</f>
        <v>100</v>
      </c>
      <c r="K60" s="580">
        <f>IF(ISNUMBER(Regressions!L70),ROUND(Regressions!L70, 1), NA())</f>
        <v>100</v>
      </c>
      <c r="L60" s="585">
        <f>IF(ISNUMBER(Regressions!M70),ROUND(Regressions!M70, 1), NA())</f>
        <v>100</v>
      </c>
      <c r="M60" s="582">
        <f>IF(ISNUMBER(Regressions!N70),ROUND(Regressions!N70, 1), NA())</f>
        <v>0</v>
      </c>
      <c r="N60" s="583">
        <f>IF(ISNUMBER(Regressions!O70),ROUND(Regressions!O70, 1), NA())</f>
        <v>0</v>
      </c>
      <c r="O60" s="584">
        <f>IF(ISNUMBER(Regressions!Q70),ROUND(Regressions!Q70, 1), NA())</f>
        <v>100</v>
      </c>
      <c r="P60" s="580">
        <f>IF(ISNUMBER(Regressions!R70),ROUND(Regressions!R70, 1), NA())</f>
        <v>100</v>
      </c>
      <c r="Q60" s="586">
        <f>IF(ISNUMBER(Regressions!S70),ROUND(Regressions!S70, 1), NA())</f>
        <v>100</v>
      </c>
      <c r="R60" s="582">
        <f>IF(ISNUMBER(Regressions!T70),ROUND(Regressions!T70, 1), NA())</f>
        <v>0</v>
      </c>
      <c r="S60" s="583">
        <f>IF(ISNUMBER(Regressions!U70),ROUND(Regressions!U70, 1), NA())</f>
        <v>0</v>
      </c>
    </row>
    <row r="61" spans="1:19" hidden="1" x14ac:dyDescent="0.25">
      <c r="A61" s="560" t="str">
        <f>+Introduction!$C$7</f>
        <v>Singapore</v>
      </c>
      <c r="B61" s="561">
        <f>IF(ISBLANK(Regressions!B71), " ", Regressions!B71)</f>
        <v>2026</v>
      </c>
      <c r="C61" s="560" t="e">
        <f>HLOOKUP(Introduction!$G$4,nametranslations,26,FALSE)</f>
        <v>#REF!</v>
      </c>
      <c r="D61" s="563" t="str">
        <f>IF(ISBLANK(Regressions!D71), " ", Regressions!D71)</f>
        <v xml:space="preserve"> </v>
      </c>
      <c r="E61" s="564">
        <f>IF(ISNUMBER(Regressions!E71),ROUND(Regressions!E71, 1), NA())</f>
        <v>100</v>
      </c>
      <c r="F61" s="565">
        <f>IF(ISNUMBER(Regressions!F71),ROUND(Regressions!F71, 1), NA())</f>
        <v>100</v>
      </c>
      <c r="G61" s="566">
        <f>IF(ISNUMBER(Regressions!G71),ROUND(Regressions!G71, 1), NA())</f>
        <v>100</v>
      </c>
      <c r="H61" s="567">
        <f>IF(ISNUMBER(Regressions!H71),ROUND(Regressions!H71, 1), NA())</f>
        <v>0</v>
      </c>
      <c r="I61" s="568">
        <f>IF(ISNUMBER(Regressions!I71),ROUND(Regressions!I71, 1), NA())</f>
        <v>0</v>
      </c>
      <c r="J61" s="569">
        <f>IF(ISNUMBER(Regressions!K71),ROUND(Regressions!K71, 1), NA())</f>
        <v>100</v>
      </c>
      <c r="K61" s="565">
        <f>IF(ISNUMBER(Regressions!L71),ROUND(Regressions!L71, 1), NA())</f>
        <v>100</v>
      </c>
      <c r="L61" s="570">
        <f>IF(ISNUMBER(Regressions!M71),ROUND(Regressions!M71, 1), NA())</f>
        <v>100</v>
      </c>
      <c r="M61" s="567">
        <f>IF(ISNUMBER(Regressions!N71),ROUND(Regressions!N71, 1), NA())</f>
        <v>0</v>
      </c>
      <c r="N61" s="568">
        <f>IF(ISNUMBER(Regressions!O71),ROUND(Regressions!O71, 1), NA())</f>
        <v>0</v>
      </c>
      <c r="O61" s="569">
        <f>IF(ISNUMBER(Regressions!Q71),ROUND(Regressions!Q71, 1), NA())</f>
        <v>100</v>
      </c>
      <c r="P61" s="565">
        <f>IF(ISNUMBER(Regressions!R71),ROUND(Regressions!R71, 1), NA())</f>
        <v>100</v>
      </c>
      <c r="Q61" s="571">
        <f>IF(ISNUMBER(Regressions!S71),ROUND(Regressions!S71, 1), NA())</f>
        <v>100</v>
      </c>
      <c r="R61" s="567">
        <f>IF(ISNUMBER(Regressions!T71),ROUND(Regressions!T71, 1), NA())</f>
        <v>0</v>
      </c>
      <c r="S61" s="568">
        <f>IF(ISNUMBER(Regressions!U71),ROUND(Regressions!U71, 1), NA())</f>
        <v>0</v>
      </c>
    </row>
    <row r="62" spans="1:19" hidden="1" x14ac:dyDescent="0.25">
      <c r="A62" s="560" t="str">
        <f>+Introduction!$C$7</f>
        <v>Singapore</v>
      </c>
      <c r="B62" s="561">
        <f>IF(ISBLANK(Regressions!B72), " ", Regressions!B72)</f>
        <v>2027</v>
      </c>
      <c r="C62" s="560" t="e">
        <f>HLOOKUP(Introduction!$G$4,nametranslations,26,FALSE)</f>
        <v>#REF!</v>
      </c>
      <c r="D62" s="563" t="str">
        <f>IF(ISBLANK(Regressions!D72), " ", Regressions!D72)</f>
        <v xml:space="preserve"> </v>
      </c>
      <c r="E62" s="564">
        <f>IF(ISNUMBER(Regressions!E72),ROUND(Regressions!E72, 1), NA())</f>
        <v>100</v>
      </c>
      <c r="F62" s="565">
        <f>IF(ISNUMBER(Regressions!F72),ROUND(Regressions!F72, 1), NA())</f>
        <v>100</v>
      </c>
      <c r="G62" s="566">
        <f>IF(ISNUMBER(Regressions!G72),ROUND(Regressions!G72, 1), NA())</f>
        <v>100</v>
      </c>
      <c r="H62" s="567">
        <f>IF(ISNUMBER(Regressions!H72),ROUND(Regressions!H72, 1), NA())</f>
        <v>0</v>
      </c>
      <c r="I62" s="568">
        <f>IF(ISNUMBER(Regressions!I72),ROUND(Regressions!I72, 1), NA())</f>
        <v>0</v>
      </c>
      <c r="J62" s="569">
        <f>IF(ISNUMBER(Regressions!K72),ROUND(Regressions!K72, 1), NA())</f>
        <v>100</v>
      </c>
      <c r="K62" s="565">
        <f>IF(ISNUMBER(Regressions!L72),ROUND(Regressions!L72, 1), NA())</f>
        <v>100</v>
      </c>
      <c r="L62" s="570">
        <f>IF(ISNUMBER(Regressions!M72),ROUND(Regressions!M72, 1), NA())</f>
        <v>100</v>
      </c>
      <c r="M62" s="567">
        <f>IF(ISNUMBER(Regressions!N72),ROUND(Regressions!N72, 1), NA())</f>
        <v>0</v>
      </c>
      <c r="N62" s="568">
        <f>IF(ISNUMBER(Regressions!O72),ROUND(Regressions!O72, 1), NA())</f>
        <v>0</v>
      </c>
      <c r="O62" s="569">
        <f>IF(ISNUMBER(Regressions!Q72),ROUND(Regressions!Q72, 1), NA())</f>
        <v>100</v>
      </c>
      <c r="P62" s="565">
        <f>IF(ISNUMBER(Regressions!R72),ROUND(Regressions!R72, 1), NA())</f>
        <v>100</v>
      </c>
      <c r="Q62" s="571">
        <f>IF(ISNUMBER(Regressions!S72),ROUND(Regressions!S72, 1), NA())</f>
        <v>100</v>
      </c>
      <c r="R62" s="567">
        <f>IF(ISNUMBER(Regressions!T72),ROUND(Regressions!T72, 1), NA())</f>
        <v>0</v>
      </c>
      <c r="S62" s="568">
        <f>IF(ISNUMBER(Regressions!U72),ROUND(Regressions!U72, 1), NA())</f>
        <v>0</v>
      </c>
    </row>
    <row r="63" spans="1:19" hidden="1" x14ac:dyDescent="0.25">
      <c r="A63" s="560" t="str">
        <f>+Introduction!$C$7</f>
        <v>Singapore</v>
      </c>
      <c r="B63" s="561">
        <f>IF(ISBLANK(Regressions!B73), " ", Regressions!B73)</f>
        <v>2028</v>
      </c>
      <c r="C63" s="560" t="e">
        <f>HLOOKUP(Introduction!$G$4,nametranslations,26,FALSE)</f>
        <v>#REF!</v>
      </c>
      <c r="D63" s="563" t="str">
        <f>IF(ISBLANK(Regressions!D73), " ", Regressions!D73)</f>
        <v xml:space="preserve"> </v>
      </c>
      <c r="E63" s="564">
        <f>IF(ISNUMBER(Regressions!E73),ROUND(Regressions!E73, 1), NA())</f>
        <v>100</v>
      </c>
      <c r="F63" s="565">
        <f>IF(ISNUMBER(Regressions!F73),ROUND(Regressions!F73, 1), NA())</f>
        <v>100</v>
      </c>
      <c r="G63" s="566">
        <f>IF(ISNUMBER(Regressions!G73),ROUND(Regressions!G73, 1), NA())</f>
        <v>100</v>
      </c>
      <c r="H63" s="567">
        <f>IF(ISNUMBER(Regressions!H73),ROUND(Regressions!H73, 1), NA())</f>
        <v>0</v>
      </c>
      <c r="I63" s="568">
        <f>IF(ISNUMBER(Regressions!I73),ROUND(Regressions!I73, 1), NA())</f>
        <v>0</v>
      </c>
      <c r="J63" s="569">
        <f>IF(ISNUMBER(Regressions!K73),ROUND(Regressions!K73, 1), NA())</f>
        <v>100</v>
      </c>
      <c r="K63" s="565">
        <f>IF(ISNUMBER(Regressions!L73),ROUND(Regressions!L73, 1), NA())</f>
        <v>100</v>
      </c>
      <c r="L63" s="570">
        <f>IF(ISNUMBER(Regressions!M73),ROUND(Regressions!M73, 1), NA())</f>
        <v>100</v>
      </c>
      <c r="M63" s="567">
        <f>IF(ISNUMBER(Regressions!N73),ROUND(Regressions!N73, 1), NA())</f>
        <v>0</v>
      </c>
      <c r="N63" s="568">
        <f>IF(ISNUMBER(Regressions!O73),ROUND(Regressions!O73, 1), NA())</f>
        <v>0</v>
      </c>
      <c r="O63" s="569">
        <f>IF(ISNUMBER(Regressions!Q73),ROUND(Regressions!Q73, 1), NA())</f>
        <v>100</v>
      </c>
      <c r="P63" s="565">
        <f>IF(ISNUMBER(Regressions!R73),ROUND(Regressions!R73, 1), NA())</f>
        <v>100</v>
      </c>
      <c r="Q63" s="571">
        <f>IF(ISNUMBER(Regressions!S73),ROUND(Regressions!S73, 1), NA())</f>
        <v>100</v>
      </c>
      <c r="R63" s="567">
        <f>IF(ISNUMBER(Regressions!T73),ROUND(Regressions!T73, 1), NA())</f>
        <v>0</v>
      </c>
      <c r="S63" s="568">
        <f>IF(ISNUMBER(Regressions!U73),ROUND(Regressions!U73, 1), NA())</f>
        <v>0</v>
      </c>
    </row>
    <row r="64" spans="1:19" hidden="1" x14ac:dyDescent="0.25">
      <c r="A64" s="560" t="str">
        <f>+Introduction!$C$7</f>
        <v>Singapore</v>
      </c>
      <c r="B64" s="561">
        <f>IF(ISBLANK(Regressions!B74), " ", Regressions!B74)</f>
        <v>2029</v>
      </c>
      <c r="C64" s="560" t="e">
        <f>HLOOKUP(Introduction!$G$4,nametranslations,26,FALSE)</f>
        <v>#REF!</v>
      </c>
      <c r="D64" s="563" t="str">
        <f>IF(ISBLANK(Regressions!D74), " ", Regressions!D74)</f>
        <v xml:space="preserve"> </v>
      </c>
      <c r="E64" s="564">
        <f>IF(ISNUMBER(Regressions!E74),ROUND(Regressions!E74, 1), NA())</f>
        <v>100</v>
      </c>
      <c r="F64" s="565">
        <f>IF(ISNUMBER(Regressions!F74),ROUND(Regressions!F74, 1), NA())</f>
        <v>100</v>
      </c>
      <c r="G64" s="566">
        <f>IF(ISNUMBER(Regressions!G74),ROUND(Regressions!G74, 1), NA())</f>
        <v>100</v>
      </c>
      <c r="H64" s="567">
        <f>IF(ISNUMBER(Regressions!H74),ROUND(Regressions!H74, 1), NA())</f>
        <v>0</v>
      </c>
      <c r="I64" s="568">
        <f>IF(ISNUMBER(Regressions!I74),ROUND(Regressions!I74, 1), NA())</f>
        <v>0</v>
      </c>
      <c r="J64" s="569">
        <f>IF(ISNUMBER(Regressions!K74),ROUND(Regressions!K74, 1), NA())</f>
        <v>100</v>
      </c>
      <c r="K64" s="565">
        <f>IF(ISNUMBER(Regressions!L74),ROUND(Regressions!L74, 1), NA())</f>
        <v>100</v>
      </c>
      <c r="L64" s="570">
        <f>IF(ISNUMBER(Regressions!M74),ROUND(Regressions!M74, 1), NA())</f>
        <v>100</v>
      </c>
      <c r="M64" s="567">
        <f>IF(ISNUMBER(Regressions!N74),ROUND(Regressions!N74, 1), NA())</f>
        <v>0</v>
      </c>
      <c r="N64" s="568">
        <f>IF(ISNUMBER(Regressions!O74),ROUND(Regressions!O74, 1), NA())</f>
        <v>0</v>
      </c>
      <c r="O64" s="569">
        <f>IF(ISNUMBER(Regressions!Q74),ROUND(Regressions!Q74, 1), NA())</f>
        <v>100</v>
      </c>
      <c r="P64" s="565">
        <f>IF(ISNUMBER(Regressions!R74),ROUND(Regressions!R74, 1), NA())</f>
        <v>100</v>
      </c>
      <c r="Q64" s="571">
        <f>IF(ISNUMBER(Regressions!S74),ROUND(Regressions!S74, 1), NA())</f>
        <v>100</v>
      </c>
      <c r="R64" s="567">
        <f>IF(ISNUMBER(Regressions!T74),ROUND(Regressions!T74, 1), NA())</f>
        <v>0</v>
      </c>
      <c r="S64" s="568">
        <f>IF(ISNUMBER(Regressions!U74),ROUND(Regressions!U74, 1), NA())</f>
        <v>0</v>
      </c>
    </row>
    <row r="65" spans="1:19" hidden="1" x14ac:dyDescent="0.25">
      <c r="A65" s="560" t="str">
        <f>+Introduction!$C$7</f>
        <v>Singapore</v>
      </c>
      <c r="B65" s="561">
        <f>IF(ISBLANK(Regressions!B75), " ", Regressions!B75)</f>
        <v>2030</v>
      </c>
      <c r="C65" s="560" t="e">
        <f>HLOOKUP(Introduction!$G$4,nametranslations,26,FALSE)</f>
        <v>#REF!</v>
      </c>
      <c r="D65" s="563" t="str">
        <f>IF(ISBLANK(Regressions!D75), " ", Regressions!D75)</f>
        <v xml:space="preserve"> </v>
      </c>
      <c r="E65" s="564">
        <f>IF(ISNUMBER(Regressions!E75),ROUND(Regressions!E75, 1), NA())</f>
        <v>100</v>
      </c>
      <c r="F65" s="565">
        <f>IF(ISNUMBER(Regressions!F75),ROUND(Regressions!F75, 1), NA())</f>
        <v>100</v>
      </c>
      <c r="G65" s="566">
        <f>IF(ISNUMBER(Regressions!G75),ROUND(Regressions!G75, 1), NA())</f>
        <v>100</v>
      </c>
      <c r="H65" s="567">
        <f>IF(ISNUMBER(Regressions!H75),ROUND(Regressions!H75, 1), NA())</f>
        <v>0</v>
      </c>
      <c r="I65" s="568">
        <f>IF(ISNUMBER(Regressions!I75),ROUND(Regressions!I75, 1), NA())</f>
        <v>0</v>
      </c>
      <c r="J65" s="569">
        <f>IF(ISNUMBER(Regressions!K75),ROUND(Regressions!K75, 1), NA())</f>
        <v>100</v>
      </c>
      <c r="K65" s="565">
        <f>IF(ISNUMBER(Regressions!L75),ROUND(Regressions!L75, 1), NA())</f>
        <v>100</v>
      </c>
      <c r="L65" s="570">
        <f>IF(ISNUMBER(Regressions!M75),ROUND(Regressions!M75, 1), NA())</f>
        <v>100</v>
      </c>
      <c r="M65" s="567">
        <f>IF(ISNUMBER(Regressions!N75),ROUND(Regressions!N75, 1), NA())</f>
        <v>0</v>
      </c>
      <c r="N65" s="568">
        <f>IF(ISNUMBER(Regressions!O75),ROUND(Regressions!O75, 1), NA())</f>
        <v>0</v>
      </c>
      <c r="O65" s="569">
        <f>IF(ISNUMBER(Regressions!Q75),ROUND(Regressions!Q75, 1), NA())</f>
        <v>100</v>
      </c>
      <c r="P65" s="565">
        <f>IF(ISNUMBER(Regressions!R75),ROUND(Regressions!R75, 1), NA())</f>
        <v>100</v>
      </c>
      <c r="Q65" s="571">
        <f>IF(ISNUMBER(Regressions!S75),ROUND(Regressions!S75, 1), NA())</f>
        <v>100</v>
      </c>
      <c r="R65" s="567">
        <f>IF(ISNUMBER(Regressions!T75),ROUND(Regressions!T75, 1), NA())</f>
        <v>0</v>
      </c>
      <c r="S65" s="568">
        <f>IF(ISNUMBER(Regressions!U75),ROUND(Regressions!U75, 1), NA())</f>
        <v>0</v>
      </c>
    </row>
    <row r="66" spans="1:19" x14ac:dyDescent="0.25">
      <c r="A66" s="560" t="str">
        <f>+Introduction!$C$7</f>
        <v>Singapore</v>
      </c>
      <c r="B66" s="561">
        <f>IF(ISBLANK(Regressions!B76), " ", Regressions!B76)</f>
        <v>2000</v>
      </c>
      <c r="C66" s="560" t="e">
        <f>HLOOKUP(Introduction!$G$4,nametranslations,25,FALSE)</f>
        <v>#REF!</v>
      </c>
      <c r="D66" s="563">
        <f>IF(ISBLANK(Regressions!D76), " ", Regressions!D76)</f>
        <v>0</v>
      </c>
      <c r="E66" s="564" t="e">
        <f>IF(ISNUMBER(Regressions!E76),ROUND(Regressions!E76, 1), NA())</f>
        <v>#N/A</v>
      </c>
      <c r="F66" s="565" t="e">
        <f>IF(ISNUMBER(Regressions!F76),ROUND(Regressions!F76, 1), NA())</f>
        <v>#N/A</v>
      </c>
      <c r="G66" s="566" t="e">
        <f>IF(ISNUMBER(Regressions!G76),ROUND(Regressions!G76, 1), NA())</f>
        <v>#N/A</v>
      </c>
      <c r="H66" s="567" t="e">
        <f>IF(ISNUMBER(Regressions!H76),ROUND(Regressions!H76, 1), NA())</f>
        <v>#N/A</v>
      </c>
      <c r="I66" s="568" t="e">
        <f>IF(ISNUMBER(Regressions!I76),ROUND(Regressions!I76, 1), NA())</f>
        <v>#N/A</v>
      </c>
      <c r="J66" s="569" t="e">
        <f>IF(ISNUMBER(Regressions!K76),ROUND(Regressions!K76, 1), NA())</f>
        <v>#N/A</v>
      </c>
      <c r="K66" s="565" t="e">
        <f>IF(ISNUMBER(Regressions!L76),ROUND(Regressions!L76, 1), NA())</f>
        <v>#N/A</v>
      </c>
      <c r="L66" s="570" t="e">
        <f>IF(ISNUMBER(Regressions!M76),ROUND(Regressions!M76, 1), NA())</f>
        <v>#N/A</v>
      </c>
      <c r="M66" s="567" t="e">
        <f>IF(ISNUMBER(Regressions!N76),ROUND(Regressions!N76, 1), NA())</f>
        <v>#N/A</v>
      </c>
      <c r="N66" s="568" t="e">
        <f>IF(ISNUMBER(Regressions!O76),ROUND(Regressions!O76, 1), NA())</f>
        <v>#N/A</v>
      </c>
      <c r="O66" s="569" t="e">
        <f>IF(ISNUMBER(Regressions!Q76),ROUND(Regressions!Q76, 1), NA())</f>
        <v>#N/A</v>
      </c>
      <c r="P66" s="565" t="e">
        <f>IF(ISNUMBER(Regressions!R76),ROUND(Regressions!R76, 1), NA())</f>
        <v>#N/A</v>
      </c>
      <c r="Q66" s="571" t="e">
        <f>IF(ISNUMBER(Regressions!S76),ROUND(Regressions!S76, 1), NA())</f>
        <v>#N/A</v>
      </c>
      <c r="R66" s="567" t="e">
        <f>IF(ISNUMBER(Regressions!T76),ROUND(Regressions!T76, 1), NA())</f>
        <v>#N/A</v>
      </c>
      <c r="S66" s="568" t="e">
        <f>IF(ISNUMBER(Regressions!U76),ROUND(Regressions!U76, 1), NA())</f>
        <v>#N/A</v>
      </c>
    </row>
    <row r="67" spans="1:19" x14ac:dyDescent="0.25">
      <c r="A67" s="560" t="str">
        <f>+Introduction!$C$7</f>
        <v>Singapore</v>
      </c>
      <c r="B67" s="561">
        <f>IF(ISBLANK(Regressions!B77), " ", Regressions!B77)</f>
        <v>2001</v>
      </c>
      <c r="C67" s="560" t="e">
        <f>HLOOKUP(Introduction!$G$4,nametranslations,25,FALSE)</f>
        <v>#REF!</v>
      </c>
      <c r="D67" s="563">
        <f>IF(ISBLANK(Regressions!D77), " ", Regressions!D77)</f>
        <v>0</v>
      </c>
      <c r="E67" s="564" t="e">
        <f>IF(ISNUMBER(Regressions!E77),ROUND(Regressions!E77, 1), NA())</f>
        <v>#N/A</v>
      </c>
      <c r="F67" s="565" t="e">
        <f>IF(ISNUMBER(Regressions!F77),ROUND(Regressions!F77, 1), NA())</f>
        <v>#N/A</v>
      </c>
      <c r="G67" s="566" t="e">
        <f>IF(ISNUMBER(Regressions!G77),ROUND(Regressions!G77, 1), NA())</f>
        <v>#N/A</v>
      </c>
      <c r="H67" s="567" t="e">
        <f>IF(ISNUMBER(Regressions!H77),ROUND(Regressions!H77, 1), NA())</f>
        <v>#N/A</v>
      </c>
      <c r="I67" s="568" t="e">
        <f>IF(ISNUMBER(Regressions!I77),ROUND(Regressions!I77, 1), NA())</f>
        <v>#N/A</v>
      </c>
      <c r="J67" s="569" t="e">
        <f>IF(ISNUMBER(Regressions!K77),ROUND(Regressions!K77, 1), NA())</f>
        <v>#N/A</v>
      </c>
      <c r="K67" s="565" t="e">
        <f>IF(ISNUMBER(Regressions!L77),ROUND(Regressions!L77, 1), NA())</f>
        <v>#N/A</v>
      </c>
      <c r="L67" s="570" t="e">
        <f>IF(ISNUMBER(Regressions!M77),ROUND(Regressions!M77, 1), NA())</f>
        <v>#N/A</v>
      </c>
      <c r="M67" s="567" t="e">
        <f>IF(ISNUMBER(Regressions!N77),ROUND(Regressions!N77, 1), NA())</f>
        <v>#N/A</v>
      </c>
      <c r="N67" s="568" t="e">
        <f>IF(ISNUMBER(Regressions!O77),ROUND(Regressions!O77, 1), NA())</f>
        <v>#N/A</v>
      </c>
      <c r="O67" s="569" t="e">
        <f>IF(ISNUMBER(Regressions!Q77),ROUND(Regressions!Q77, 1), NA())</f>
        <v>#N/A</v>
      </c>
      <c r="P67" s="565" t="e">
        <f>IF(ISNUMBER(Regressions!R77),ROUND(Regressions!R77, 1), NA())</f>
        <v>#N/A</v>
      </c>
      <c r="Q67" s="571" t="e">
        <f>IF(ISNUMBER(Regressions!S77),ROUND(Regressions!S77, 1), NA())</f>
        <v>#N/A</v>
      </c>
      <c r="R67" s="567" t="e">
        <f>IF(ISNUMBER(Regressions!T77),ROUND(Regressions!T77, 1), NA())</f>
        <v>#N/A</v>
      </c>
      <c r="S67" s="568" t="e">
        <f>IF(ISNUMBER(Regressions!U77),ROUND(Regressions!U77, 1), NA())</f>
        <v>#N/A</v>
      </c>
    </row>
    <row r="68" spans="1:19" x14ac:dyDescent="0.25">
      <c r="A68" s="560" t="str">
        <f>+Introduction!$C$7</f>
        <v>Singapore</v>
      </c>
      <c r="B68" s="561">
        <f>IF(ISBLANK(Regressions!B78), " ", Regressions!B78)</f>
        <v>2002</v>
      </c>
      <c r="C68" s="560" t="e">
        <f>HLOOKUP(Introduction!$G$4,nametranslations,25,FALSE)</f>
        <v>#REF!</v>
      </c>
      <c r="D68" s="563">
        <f>IF(ISBLANK(Regressions!D78), " ", Regressions!D78)</f>
        <v>0</v>
      </c>
      <c r="E68" s="564" t="e">
        <f>IF(ISNUMBER(Regressions!E78),ROUND(Regressions!E78, 1), NA())</f>
        <v>#N/A</v>
      </c>
      <c r="F68" s="565" t="e">
        <f>IF(ISNUMBER(Regressions!F78),ROUND(Regressions!F78, 1), NA())</f>
        <v>#N/A</v>
      </c>
      <c r="G68" s="566" t="e">
        <f>IF(ISNUMBER(Regressions!G78),ROUND(Regressions!G78, 1), NA())</f>
        <v>#N/A</v>
      </c>
      <c r="H68" s="567" t="e">
        <f>IF(ISNUMBER(Regressions!H78),ROUND(Regressions!H78, 1), NA())</f>
        <v>#N/A</v>
      </c>
      <c r="I68" s="568" t="e">
        <f>IF(ISNUMBER(Regressions!I78),ROUND(Regressions!I78, 1), NA())</f>
        <v>#N/A</v>
      </c>
      <c r="J68" s="569" t="e">
        <f>IF(ISNUMBER(Regressions!K78),ROUND(Regressions!K78, 1), NA())</f>
        <v>#N/A</v>
      </c>
      <c r="K68" s="565" t="e">
        <f>IF(ISNUMBER(Regressions!L78),ROUND(Regressions!L78, 1), NA())</f>
        <v>#N/A</v>
      </c>
      <c r="L68" s="570" t="e">
        <f>IF(ISNUMBER(Regressions!M78),ROUND(Regressions!M78, 1), NA())</f>
        <v>#N/A</v>
      </c>
      <c r="M68" s="567" t="e">
        <f>IF(ISNUMBER(Regressions!N78),ROUND(Regressions!N78, 1), NA())</f>
        <v>#N/A</v>
      </c>
      <c r="N68" s="568" t="e">
        <f>IF(ISNUMBER(Regressions!O78),ROUND(Regressions!O78, 1), NA())</f>
        <v>#N/A</v>
      </c>
      <c r="O68" s="569" t="e">
        <f>IF(ISNUMBER(Regressions!Q78),ROUND(Regressions!Q78, 1), NA())</f>
        <v>#N/A</v>
      </c>
      <c r="P68" s="565" t="e">
        <f>IF(ISNUMBER(Regressions!R78),ROUND(Regressions!R78, 1), NA())</f>
        <v>#N/A</v>
      </c>
      <c r="Q68" s="571" t="e">
        <f>IF(ISNUMBER(Regressions!S78),ROUND(Regressions!S78, 1), NA())</f>
        <v>#N/A</v>
      </c>
      <c r="R68" s="567" t="e">
        <f>IF(ISNUMBER(Regressions!T78),ROUND(Regressions!T78, 1), NA())</f>
        <v>#N/A</v>
      </c>
      <c r="S68" s="568" t="e">
        <f>IF(ISNUMBER(Regressions!U78),ROUND(Regressions!U78, 1), NA())</f>
        <v>#N/A</v>
      </c>
    </row>
    <row r="69" spans="1:19" x14ac:dyDescent="0.25">
      <c r="A69" s="560" t="str">
        <f>+Introduction!$C$7</f>
        <v>Singapore</v>
      </c>
      <c r="B69" s="561">
        <f>IF(ISBLANK(Regressions!B79), " ", Regressions!B79)</f>
        <v>2003</v>
      </c>
      <c r="C69" s="560" t="e">
        <f>HLOOKUP(Introduction!$G$4,nametranslations,25,FALSE)</f>
        <v>#REF!</v>
      </c>
      <c r="D69" s="563">
        <f>IF(ISBLANK(Regressions!D79), " ", Regressions!D79)</f>
        <v>0</v>
      </c>
      <c r="E69" s="564" t="e">
        <f>IF(ISNUMBER(Regressions!E79),ROUND(Regressions!E79, 1), NA())</f>
        <v>#N/A</v>
      </c>
      <c r="F69" s="565" t="e">
        <f>IF(ISNUMBER(Regressions!F79),ROUND(Regressions!F79, 1), NA())</f>
        <v>#N/A</v>
      </c>
      <c r="G69" s="566" t="e">
        <f>IF(ISNUMBER(Regressions!G79),ROUND(Regressions!G79, 1), NA())</f>
        <v>#N/A</v>
      </c>
      <c r="H69" s="567" t="e">
        <f>IF(ISNUMBER(Regressions!H79),ROUND(Regressions!H79, 1), NA())</f>
        <v>#N/A</v>
      </c>
      <c r="I69" s="568" t="e">
        <f>IF(ISNUMBER(Regressions!I79),ROUND(Regressions!I79, 1), NA())</f>
        <v>#N/A</v>
      </c>
      <c r="J69" s="569" t="e">
        <f>IF(ISNUMBER(Regressions!K79),ROUND(Regressions!K79, 1), NA())</f>
        <v>#N/A</v>
      </c>
      <c r="K69" s="565" t="e">
        <f>IF(ISNUMBER(Regressions!L79),ROUND(Regressions!L79, 1), NA())</f>
        <v>#N/A</v>
      </c>
      <c r="L69" s="570" t="e">
        <f>IF(ISNUMBER(Regressions!M79),ROUND(Regressions!M79, 1), NA())</f>
        <v>#N/A</v>
      </c>
      <c r="M69" s="567" t="e">
        <f>IF(ISNUMBER(Regressions!N79),ROUND(Regressions!N79, 1), NA())</f>
        <v>#N/A</v>
      </c>
      <c r="N69" s="568" t="e">
        <f>IF(ISNUMBER(Regressions!O79),ROUND(Regressions!O79, 1), NA())</f>
        <v>#N/A</v>
      </c>
      <c r="O69" s="569" t="e">
        <f>IF(ISNUMBER(Regressions!Q79),ROUND(Regressions!Q79, 1), NA())</f>
        <v>#N/A</v>
      </c>
      <c r="P69" s="565" t="e">
        <f>IF(ISNUMBER(Regressions!R79),ROUND(Regressions!R79, 1), NA())</f>
        <v>#N/A</v>
      </c>
      <c r="Q69" s="571" t="e">
        <f>IF(ISNUMBER(Regressions!S79),ROUND(Regressions!S79, 1), NA())</f>
        <v>#N/A</v>
      </c>
      <c r="R69" s="567" t="e">
        <f>IF(ISNUMBER(Regressions!T79),ROUND(Regressions!T79, 1), NA())</f>
        <v>#N/A</v>
      </c>
      <c r="S69" s="568" t="e">
        <f>IF(ISNUMBER(Regressions!U79),ROUND(Regressions!U79, 1), NA())</f>
        <v>#N/A</v>
      </c>
    </row>
    <row r="70" spans="1:19" x14ac:dyDescent="0.25">
      <c r="A70" s="560" t="str">
        <f>+Introduction!$C$7</f>
        <v>Singapore</v>
      </c>
      <c r="B70" s="561">
        <f>IF(ISBLANK(Regressions!B80), " ", Regressions!B80)</f>
        <v>2004</v>
      </c>
      <c r="C70" s="560" t="e">
        <f>HLOOKUP(Introduction!$G$4,nametranslations,25,FALSE)</f>
        <v>#REF!</v>
      </c>
      <c r="D70" s="563">
        <f>IF(ISBLANK(Regressions!D80), " ", Regressions!D80)</f>
        <v>0</v>
      </c>
      <c r="E70" s="564" t="e">
        <f>IF(ISNUMBER(Regressions!E80),ROUND(Regressions!E80, 1), NA())</f>
        <v>#N/A</v>
      </c>
      <c r="F70" s="565" t="e">
        <f>IF(ISNUMBER(Regressions!F80),ROUND(Regressions!F80, 1), NA())</f>
        <v>#N/A</v>
      </c>
      <c r="G70" s="566" t="e">
        <f>IF(ISNUMBER(Regressions!G80),ROUND(Regressions!G80, 1), NA())</f>
        <v>#N/A</v>
      </c>
      <c r="H70" s="567" t="e">
        <f>IF(ISNUMBER(Regressions!H80),ROUND(Regressions!H80, 1), NA())</f>
        <v>#N/A</v>
      </c>
      <c r="I70" s="568" t="e">
        <f>IF(ISNUMBER(Regressions!I80),ROUND(Regressions!I80, 1), NA())</f>
        <v>#N/A</v>
      </c>
      <c r="J70" s="569" t="e">
        <f>IF(ISNUMBER(Regressions!K80),ROUND(Regressions!K80, 1), NA())</f>
        <v>#N/A</v>
      </c>
      <c r="K70" s="565" t="e">
        <f>IF(ISNUMBER(Regressions!L80),ROUND(Regressions!L80, 1), NA())</f>
        <v>#N/A</v>
      </c>
      <c r="L70" s="570" t="e">
        <f>IF(ISNUMBER(Regressions!M80),ROUND(Regressions!M80, 1), NA())</f>
        <v>#N/A</v>
      </c>
      <c r="M70" s="567" t="e">
        <f>IF(ISNUMBER(Regressions!N80),ROUND(Regressions!N80, 1), NA())</f>
        <v>#N/A</v>
      </c>
      <c r="N70" s="568" t="e">
        <f>IF(ISNUMBER(Regressions!O80),ROUND(Regressions!O80, 1), NA())</f>
        <v>#N/A</v>
      </c>
      <c r="O70" s="569" t="e">
        <f>IF(ISNUMBER(Regressions!Q80),ROUND(Regressions!Q80, 1), NA())</f>
        <v>#N/A</v>
      </c>
      <c r="P70" s="565" t="e">
        <f>IF(ISNUMBER(Regressions!R80),ROUND(Regressions!R80, 1), NA())</f>
        <v>#N/A</v>
      </c>
      <c r="Q70" s="571" t="e">
        <f>IF(ISNUMBER(Regressions!S80),ROUND(Regressions!S80, 1), NA())</f>
        <v>#N/A</v>
      </c>
      <c r="R70" s="567" t="e">
        <f>IF(ISNUMBER(Regressions!T80),ROUND(Regressions!T80, 1), NA())</f>
        <v>#N/A</v>
      </c>
      <c r="S70" s="568" t="e">
        <f>IF(ISNUMBER(Regressions!U80),ROUND(Regressions!U80, 1), NA())</f>
        <v>#N/A</v>
      </c>
    </row>
    <row r="71" spans="1:19" x14ac:dyDescent="0.25">
      <c r="A71" s="560" t="str">
        <f>+Introduction!$C$7</f>
        <v>Singapore</v>
      </c>
      <c r="B71" s="561">
        <f>IF(ISBLANK(Regressions!B81), " ", Regressions!B81)</f>
        <v>2005</v>
      </c>
      <c r="C71" s="560" t="e">
        <f>HLOOKUP(Introduction!$G$4,nametranslations,25,FALSE)</f>
        <v>#REF!</v>
      </c>
      <c r="D71" s="563">
        <f>IF(ISBLANK(Regressions!D81), " ", Regressions!D81)</f>
        <v>0</v>
      </c>
      <c r="E71" s="564" t="e">
        <f>IF(ISNUMBER(Regressions!E81),ROUND(Regressions!E81, 1), NA())</f>
        <v>#N/A</v>
      </c>
      <c r="F71" s="565" t="e">
        <f>IF(ISNUMBER(Regressions!F81),ROUND(Regressions!F81, 1), NA())</f>
        <v>#N/A</v>
      </c>
      <c r="G71" s="566" t="e">
        <f>IF(ISNUMBER(Regressions!G81),ROUND(Regressions!G81, 1), NA())</f>
        <v>#N/A</v>
      </c>
      <c r="H71" s="567" t="e">
        <f>IF(ISNUMBER(Regressions!H81),ROUND(Regressions!H81, 1), NA())</f>
        <v>#N/A</v>
      </c>
      <c r="I71" s="568" t="e">
        <f>IF(ISNUMBER(Regressions!I81),ROUND(Regressions!I81, 1), NA())</f>
        <v>#N/A</v>
      </c>
      <c r="J71" s="569" t="e">
        <f>IF(ISNUMBER(Regressions!K81),ROUND(Regressions!K81, 1), NA())</f>
        <v>#N/A</v>
      </c>
      <c r="K71" s="565" t="e">
        <f>IF(ISNUMBER(Regressions!L81),ROUND(Regressions!L81, 1), NA())</f>
        <v>#N/A</v>
      </c>
      <c r="L71" s="570" t="e">
        <f>IF(ISNUMBER(Regressions!M81),ROUND(Regressions!M81, 1), NA())</f>
        <v>#N/A</v>
      </c>
      <c r="M71" s="567" t="e">
        <f>IF(ISNUMBER(Regressions!N81),ROUND(Regressions!N81, 1), NA())</f>
        <v>#N/A</v>
      </c>
      <c r="N71" s="568" t="e">
        <f>IF(ISNUMBER(Regressions!O81),ROUND(Regressions!O81, 1), NA())</f>
        <v>#N/A</v>
      </c>
      <c r="O71" s="569" t="e">
        <f>IF(ISNUMBER(Regressions!Q81),ROUND(Regressions!Q81, 1), NA())</f>
        <v>#N/A</v>
      </c>
      <c r="P71" s="565" t="e">
        <f>IF(ISNUMBER(Regressions!R81),ROUND(Regressions!R81, 1), NA())</f>
        <v>#N/A</v>
      </c>
      <c r="Q71" s="571" t="e">
        <f>IF(ISNUMBER(Regressions!S81),ROUND(Regressions!S81, 1), NA())</f>
        <v>#N/A</v>
      </c>
      <c r="R71" s="567" t="e">
        <f>IF(ISNUMBER(Regressions!T81),ROUND(Regressions!T81, 1), NA())</f>
        <v>#N/A</v>
      </c>
      <c r="S71" s="568" t="e">
        <f>IF(ISNUMBER(Regressions!U81),ROUND(Regressions!U81, 1), NA())</f>
        <v>#N/A</v>
      </c>
    </row>
    <row r="72" spans="1:19" x14ac:dyDescent="0.25">
      <c r="A72" s="560" t="str">
        <f>+Introduction!$C$7</f>
        <v>Singapore</v>
      </c>
      <c r="B72" s="561">
        <f>IF(ISBLANK(Regressions!B82), " ", Regressions!B82)</f>
        <v>2006</v>
      </c>
      <c r="C72" s="560" t="e">
        <f>HLOOKUP(Introduction!$G$4,nametranslations,25,FALSE)</f>
        <v>#REF!</v>
      </c>
      <c r="D72" s="563">
        <f>IF(ISBLANK(Regressions!D82), " ", Regressions!D82)</f>
        <v>0</v>
      </c>
      <c r="E72" s="564" t="e">
        <f>IF(ISNUMBER(Regressions!E82),ROUND(Regressions!E82, 1), NA())</f>
        <v>#N/A</v>
      </c>
      <c r="F72" s="565" t="e">
        <f>IF(ISNUMBER(Regressions!F82),ROUND(Regressions!F82, 1), NA())</f>
        <v>#N/A</v>
      </c>
      <c r="G72" s="566" t="e">
        <f>IF(ISNUMBER(Regressions!G82),ROUND(Regressions!G82, 1), NA())</f>
        <v>#N/A</v>
      </c>
      <c r="H72" s="567" t="e">
        <f>IF(ISNUMBER(Regressions!H82),ROUND(Regressions!H82, 1), NA())</f>
        <v>#N/A</v>
      </c>
      <c r="I72" s="568" t="e">
        <f>IF(ISNUMBER(Regressions!I82),ROUND(Regressions!I82, 1), NA())</f>
        <v>#N/A</v>
      </c>
      <c r="J72" s="569" t="e">
        <f>IF(ISNUMBER(Regressions!K82),ROUND(Regressions!K82, 1), NA())</f>
        <v>#N/A</v>
      </c>
      <c r="K72" s="565" t="e">
        <f>IF(ISNUMBER(Regressions!L82),ROUND(Regressions!L82, 1), NA())</f>
        <v>#N/A</v>
      </c>
      <c r="L72" s="570" t="e">
        <f>IF(ISNUMBER(Regressions!M82),ROUND(Regressions!M82, 1), NA())</f>
        <v>#N/A</v>
      </c>
      <c r="M72" s="567" t="e">
        <f>IF(ISNUMBER(Regressions!N82),ROUND(Regressions!N82, 1), NA())</f>
        <v>#N/A</v>
      </c>
      <c r="N72" s="568" t="e">
        <f>IF(ISNUMBER(Regressions!O82),ROUND(Regressions!O82, 1), NA())</f>
        <v>#N/A</v>
      </c>
      <c r="O72" s="569" t="e">
        <f>IF(ISNUMBER(Regressions!Q82),ROUND(Regressions!Q82, 1), NA())</f>
        <v>#N/A</v>
      </c>
      <c r="P72" s="565" t="e">
        <f>IF(ISNUMBER(Regressions!R82),ROUND(Regressions!R82, 1), NA())</f>
        <v>#N/A</v>
      </c>
      <c r="Q72" s="571" t="e">
        <f>IF(ISNUMBER(Regressions!S82),ROUND(Regressions!S82, 1), NA())</f>
        <v>#N/A</v>
      </c>
      <c r="R72" s="567" t="e">
        <f>IF(ISNUMBER(Regressions!T82),ROUND(Regressions!T82, 1), NA())</f>
        <v>#N/A</v>
      </c>
      <c r="S72" s="568" t="e">
        <f>IF(ISNUMBER(Regressions!U82),ROUND(Regressions!U82, 1), NA())</f>
        <v>#N/A</v>
      </c>
    </row>
    <row r="73" spans="1:19" x14ac:dyDescent="0.25">
      <c r="A73" s="560" t="str">
        <f>+Introduction!$C$7</f>
        <v>Singapore</v>
      </c>
      <c r="B73" s="561">
        <f>IF(ISBLANK(Regressions!B83), " ", Regressions!B83)</f>
        <v>2007</v>
      </c>
      <c r="C73" s="560" t="e">
        <f>HLOOKUP(Introduction!$G$4,nametranslations,25,FALSE)</f>
        <v>#REF!</v>
      </c>
      <c r="D73" s="563">
        <f>IF(ISBLANK(Regressions!D83), " ", Regressions!D83)</f>
        <v>0</v>
      </c>
      <c r="E73" s="564" t="e">
        <f>IF(ISNUMBER(Regressions!E83),ROUND(Regressions!E83, 1), NA())</f>
        <v>#N/A</v>
      </c>
      <c r="F73" s="565" t="e">
        <f>IF(ISNUMBER(Regressions!F83),ROUND(Regressions!F83, 1), NA())</f>
        <v>#N/A</v>
      </c>
      <c r="G73" s="566" t="e">
        <f>IF(ISNUMBER(Regressions!G83),ROUND(Regressions!G83, 1), NA())</f>
        <v>#N/A</v>
      </c>
      <c r="H73" s="567" t="e">
        <f>IF(ISNUMBER(Regressions!H83),ROUND(Regressions!H83, 1), NA())</f>
        <v>#N/A</v>
      </c>
      <c r="I73" s="568" t="e">
        <f>IF(ISNUMBER(Regressions!I83),ROUND(Regressions!I83, 1), NA())</f>
        <v>#N/A</v>
      </c>
      <c r="J73" s="569" t="e">
        <f>IF(ISNUMBER(Regressions!K83),ROUND(Regressions!K83, 1), NA())</f>
        <v>#N/A</v>
      </c>
      <c r="K73" s="565" t="e">
        <f>IF(ISNUMBER(Regressions!L83),ROUND(Regressions!L83, 1), NA())</f>
        <v>#N/A</v>
      </c>
      <c r="L73" s="570" t="e">
        <f>IF(ISNUMBER(Regressions!M83),ROUND(Regressions!M83, 1), NA())</f>
        <v>#N/A</v>
      </c>
      <c r="M73" s="567" t="e">
        <f>IF(ISNUMBER(Regressions!N83),ROUND(Regressions!N83, 1), NA())</f>
        <v>#N/A</v>
      </c>
      <c r="N73" s="568" t="e">
        <f>IF(ISNUMBER(Regressions!O83),ROUND(Regressions!O83, 1), NA())</f>
        <v>#N/A</v>
      </c>
      <c r="O73" s="569" t="e">
        <f>IF(ISNUMBER(Regressions!Q83),ROUND(Regressions!Q83, 1), NA())</f>
        <v>#N/A</v>
      </c>
      <c r="P73" s="565" t="e">
        <f>IF(ISNUMBER(Regressions!R83),ROUND(Regressions!R83, 1), NA())</f>
        <v>#N/A</v>
      </c>
      <c r="Q73" s="571" t="e">
        <f>IF(ISNUMBER(Regressions!S83),ROUND(Regressions!S83, 1), NA())</f>
        <v>#N/A</v>
      </c>
      <c r="R73" s="567" t="e">
        <f>IF(ISNUMBER(Regressions!T83),ROUND(Regressions!T83, 1), NA())</f>
        <v>#N/A</v>
      </c>
      <c r="S73" s="568" t="e">
        <f>IF(ISNUMBER(Regressions!U83),ROUND(Regressions!U83, 1), NA())</f>
        <v>#N/A</v>
      </c>
    </row>
    <row r="74" spans="1:19" x14ac:dyDescent="0.25">
      <c r="A74" s="560" t="str">
        <f>+Introduction!$C$7</f>
        <v>Singapore</v>
      </c>
      <c r="B74" s="561">
        <f>IF(ISBLANK(Regressions!B84), " ", Regressions!B84)</f>
        <v>2008</v>
      </c>
      <c r="C74" s="560" t="e">
        <f>HLOOKUP(Introduction!$G$4,nametranslations,25,FALSE)</f>
        <v>#REF!</v>
      </c>
      <c r="D74" s="563">
        <f>IF(ISBLANK(Regressions!D84), " ", Regressions!D84)</f>
        <v>0</v>
      </c>
      <c r="E74" s="564" t="e">
        <f>IF(ISNUMBER(Regressions!E84),ROUND(Regressions!E84, 1), NA())</f>
        <v>#N/A</v>
      </c>
      <c r="F74" s="565" t="e">
        <f>IF(ISNUMBER(Regressions!F84),ROUND(Regressions!F84, 1), NA())</f>
        <v>#N/A</v>
      </c>
      <c r="G74" s="566" t="e">
        <f>IF(ISNUMBER(Regressions!G84),ROUND(Regressions!G84, 1), NA())</f>
        <v>#N/A</v>
      </c>
      <c r="H74" s="567" t="e">
        <f>IF(ISNUMBER(Regressions!H84),ROUND(Regressions!H84, 1), NA())</f>
        <v>#N/A</v>
      </c>
      <c r="I74" s="568" t="e">
        <f>IF(ISNUMBER(Regressions!I84),ROUND(Regressions!I84, 1), NA())</f>
        <v>#N/A</v>
      </c>
      <c r="J74" s="569" t="e">
        <f>IF(ISNUMBER(Regressions!K84),ROUND(Regressions!K84, 1), NA())</f>
        <v>#N/A</v>
      </c>
      <c r="K74" s="565" t="e">
        <f>IF(ISNUMBER(Regressions!L84),ROUND(Regressions!L84, 1), NA())</f>
        <v>#N/A</v>
      </c>
      <c r="L74" s="570" t="e">
        <f>IF(ISNUMBER(Regressions!M84),ROUND(Regressions!M84, 1), NA())</f>
        <v>#N/A</v>
      </c>
      <c r="M74" s="567" t="e">
        <f>IF(ISNUMBER(Regressions!N84),ROUND(Regressions!N84, 1), NA())</f>
        <v>#N/A</v>
      </c>
      <c r="N74" s="568" t="e">
        <f>IF(ISNUMBER(Regressions!O84),ROUND(Regressions!O84, 1), NA())</f>
        <v>#N/A</v>
      </c>
      <c r="O74" s="569" t="e">
        <f>IF(ISNUMBER(Regressions!Q84),ROUND(Regressions!Q84, 1), NA())</f>
        <v>#N/A</v>
      </c>
      <c r="P74" s="565" t="e">
        <f>IF(ISNUMBER(Regressions!R84),ROUND(Regressions!R84, 1), NA())</f>
        <v>#N/A</v>
      </c>
      <c r="Q74" s="571" t="e">
        <f>IF(ISNUMBER(Regressions!S84),ROUND(Regressions!S84, 1), NA())</f>
        <v>#N/A</v>
      </c>
      <c r="R74" s="567" t="e">
        <f>IF(ISNUMBER(Regressions!T84),ROUND(Regressions!T84, 1), NA())</f>
        <v>#N/A</v>
      </c>
      <c r="S74" s="568" t="e">
        <f>IF(ISNUMBER(Regressions!U84),ROUND(Regressions!U84, 1), NA())</f>
        <v>#N/A</v>
      </c>
    </row>
    <row r="75" spans="1:19" x14ac:dyDescent="0.25">
      <c r="A75" s="560" t="str">
        <f>+Introduction!$C$7</f>
        <v>Singapore</v>
      </c>
      <c r="B75" s="561">
        <f>IF(ISBLANK(Regressions!B85), " ", Regressions!B85)</f>
        <v>2009</v>
      </c>
      <c r="C75" s="560" t="e">
        <f>HLOOKUP(Introduction!$G$4,nametranslations,25,FALSE)</f>
        <v>#REF!</v>
      </c>
      <c r="D75" s="563">
        <f>IF(ISBLANK(Regressions!D85), " ", Regressions!D85)</f>
        <v>0</v>
      </c>
      <c r="E75" s="564" t="e">
        <f>IF(ISNUMBER(Regressions!E85),ROUND(Regressions!E85, 1), NA())</f>
        <v>#N/A</v>
      </c>
      <c r="F75" s="565" t="e">
        <f>IF(ISNUMBER(Regressions!F85),ROUND(Regressions!F85, 1), NA())</f>
        <v>#N/A</v>
      </c>
      <c r="G75" s="566" t="e">
        <f>IF(ISNUMBER(Regressions!G85),ROUND(Regressions!G85, 1), NA())</f>
        <v>#N/A</v>
      </c>
      <c r="H75" s="567" t="e">
        <f>IF(ISNUMBER(Regressions!H85),ROUND(Regressions!H85, 1), NA())</f>
        <v>#N/A</v>
      </c>
      <c r="I75" s="568" t="e">
        <f>IF(ISNUMBER(Regressions!I85),ROUND(Regressions!I85, 1), NA())</f>
        <v>#N/A</v>
      </c>
      <c r="J75" s="569" t="e">
        <f>IF(ISNUMBER(Regressions!K85),ROUND(Regressions!K85, 1), NA())</f>
        <v>#N/A</v>
      </c>
      <c r="K75" s="565" t="e">
        <f>IF(ISNUMBER(Regressions!L85),ROUND(Regressions!L85, 1), NA())</f>
        <v>#N/A</v>
      </c>
      <c r="L75" s="570" t="e">
        <f>IF(ISNUMBER(Regressions!M85),ROUND(Regressions!M85, 1), NA())</f>
        <v>#N/A</v>
      </c>
      <c r="M75" s="567" t="e">
        <f>IF(ISNUMBER(Regressions!N85),ROUND(Regressions!N85, 1), NA())</f>
        <v>#N/A</v>
      </c>
      <c r="N75" s="568" t="e">
        <f>IF(ISNUMBER(Regressions!O85),ROUND(Regressions!O85, 1), NA())</f>
        <v>#N/A</v>
      </c>
      <c r="O75" s="569" t="e">
        <f>IF(ISNUMBER(Regressions!Q85),ROUND(Regressions!Q85, 1), NA())</f>
        <v>#N/A</v>
      </c>
      <c r="P75" s="565" t="e">
        <f>IF(ISNUMBER(Regressions!R85),ROUND(Regressions!R85, 1), NA())</f>
        <v>#N/A</v>
      </c>
      <c r="Q75" s="571" t="e">
        <f>IF(ISNUMBER(Regressions!S85),ROUND(Regressions!S85, 1), NA())</f>
        <v>#N/A</v>
      </c>
      <c r="R75" s="567" t="e">
        <f>IF(ISNUMBER(Regressions!T85),ROUND(Regressions!T85, 1), NA())</f>
        <v>#N/A</v>
      </c>
      <c r="S75" s="568" t="e">
        <f>IF(ISNUMBER(Regressions!U85),ROUND(Regressions!U85, 1), NA())</f>
        <v>#N/A</v>
      </c>
    </row>
    <row r="76" spans="1:19" x14ac:dyDescent="0.25">
      <c r="A76" s="560" t="str">
        <f>+Introduction!$C$7</f>
        <v>Singapore</v>
      </c>
      <c r="B76" s="561">
        <f>IF(ISBLANK(Regressions!B86), " ", Regressions!B86)</f>
        <v>2010</v>
      </c>
      <c r="C76" s="560" t="e">
        <f>HLOOKUP(Introduction!$G$4,nametranslations,25,FALSE)</f>
        <v>#REF!</v>
      </c>
      <c r="D76" s="563">
        <f>IF(ISBLANK(Regressions!D86), " ", Regressions!D86)</f>
        <v>0</v>
      </c>
      <c r="E76" s="564" t="e">
        <f>IF(ISNUMBER(Regressions!E86),ROUND(Regressions!E86, 1), NA())</f>
        <v>#N/A</v>
      </c>
      <c r="F76" s="565" t="e">
        <f>IF(ISNUMBER(Regressions!F86),ROUND(Regressions!F86, 1), NA())</f>
        <v>#N/A</v>
      </c>
      <c r="G76" s="566" t="e">
        <f>IF(ISNUMBER(Regressions!G86),ROUND(Regressions!G86, 1), NA())</f>
        <v>#N/A</v>
      </c>
      <c r="H76" s="567" t="e">
        <f>IF(ISNUMBER(Regressions!H86),ROUND(Regressions!H86, 1), NA())</f>
        <v>#N/A</v>
      </c>
      <c r="I76" s="568" t="e">
        <f>IF(ISNUMBER(Regressions!I86),ROUND(Regressions!I86, 1), NA())</f>
        <v>#N/A</v>
      </c>
      <c r="J76" s="569" t="e">
        <f>IF(ISNUMBER(Regressions!K86),ROUND(Regressions!K86, 1), NA())</f>
        <v>#N/A</v>
      </c>
      <c r="K76" s="565" t="e">
        <f>IF(ISNUMBER(Regressions!L86),ROUND(Regressions!L86, 1), NA())</f>
        <v>#N/A</v>
      </c>
      <c r="L76" s="570" t="e">
        <f>IF(ISNUMBER(Regressions!M86),ROUND(Regressions!M86, 1), NA())</f>
        <v>#N/A</v>
      </c>
      <c r="M76" s="567" t="e">
        <f>IF(ISNUMBER(Regressions!N86),ROUND(Regressions!N86, 1), NA())</f>
        <v>#N/A</v>
      </c>
      <c r="N76" s="568" t="e">
        <f>IF(ISNUMBER(Regressions!O86),ROUND(Regressions!O86, 1), NA())</f>
        <v>#N/A</v>
      </c>
      <c r="O76" s="569" t="e">
        <f>IF(ISNUMBER(Regressions!Q86),ROUND(Regressions!Q86, 1), NA())</f>
        <v>#N/A</v>
      </c>
      <c r="P76" s="565" t="e">
        <f>IF(ISNUMBER(Regressions!R86),ROUND(Regressions!R86, 1), NA())</f>
        <v>#N/A</v>
      </c>
      <c r="Q76" s="571" t="e">
        <f>IF(ISNUMBER(Regressions!S86),ROUND(Regressions!S86, 1), NA())</f>
        <v>#N/A</v>
      </c>
      <c r="R76" s="567" t="e">
        <f>IF(ISNUMBER(Regressions!T86),ROUND(Regressions!T86, 1), NA())</f>
        <v>#N/A</v>
      </c>
      <c r="S76" s="568" t="e">
        <f>IF(ISNUMBER(Regressions!U86),ROUND(Regressions!U86, 1), NA())</f>
        <v>#N/A</v>
      </c>
    </row>
    <row r="77" spans="1:19" x14ac:dyDescent="0.25">
      <c r="A77" s="560" t="str">
        <f>+Introduction!$C$7</f>
        <v>Singapore</v>
      </c>
      <c r="B77" s="561">
        <f>IF(ISBLANK(Regressions!B87), " ", Regressions!B87)</f>
        <v>2011</v>
      </c>
      <c r="C77" s="560" t="e">
        <f>HLOOKUP(Introduction!$G$4,nametranslations,25,FALSE)</f>
        <v>#REF!</v>
      </c>
      <c r="D77" s="563">
        <f>IF(ISBLANK(Regressions!D87), " ", Regressions!D87)</f>
        <v>0</v>
      </c>
      <c r="E77" s="564" t="e">
        <f>IF(ISNUMBER(Regressions!E87),ROUND(Regressions!E87, 1), NA())</f>
        <v>#N/A</v>
      </c>
      <c r="F77" s="565" t="e">
        <f>IF(ISNUMBER(Regressions!F87),ROUND(Regressions!F87, 1), NA())</f>
        <v>#N/A</v>
      </c>
      <c r="G77" s="566" t="e">
        <f>IF(ISNUMBER(Regressions!G87),ROUND(Regressions!G87, 1), NA())</f>
        <v>#N/A</v>
      </c>
      <c r="H77" s="567" t="e">
        <f>IF(ISNUMBER(Regressions!H87),ROUND(Regressions!H87, 1), NA())</f>
        <v>#N/A</v>
      </c>
      <c r="I77" s="568" t="e">
        <f>IF(ISNUMBER(Regressions!I87),ROUND(Regressions!I87, 1), NA())</f>
        <v>#N/A</v>
      </c>
      <c r="J77" s="569" t="e">
        <f>IF(ISNUMBER(Regressions!K87),ROUND(Regressions!K87, 1), NA())</f>
        <v>#N/A</v>
      </c>
      <c r="K77" s="565" t="e">
        <f>IF(ISNUMBER(Regressions!L87),ROUND(Regressions!L87, 1), NA())</f>
        <v>#N/A</v>
      </c>
      <c r="L77" s="570" t="e">
        <f>IF(ISNUMBER(Regressions!M87),ROUND(Regressions!M87, 1), NA())</f>
        <v>#N/A</v>
      </c>
      <c r="M77" s="567" t="e">
        <f>IF(ISNUMBER(Regressions!N87),ROUND(Regressions!N87, 1), NA())</f>
        <v>#N/A</v>
      </c>
      <c r="N77" s="568" t="e">
        <f>IF(ISNUMBER(Regressions!O87),ROUND(Regressions!O87, 1), NA())</f>
        <v>#N/A</v>
      </c>
      <c r="O77" s="569" t="e">
        <f>IF(ISNUMBER(Regressions!Q87),ROUND(Regressions!Q87, 1), NA())</f>
        <v>#N/A</v>
      </c>
      <c r="P77" s="565" t="e">
        <f>IF(ISNUMBER(Regressions!R87),ROUND(Regressions!R87, 1), NA())</f>
        <v>#N/A</v>
      </c>
      <c r="Q77" s="571" t="e">
        <f>IF(ISNUMBER(Regressions!S87),ROUND(Regressions!S87, 1), NA())</f>
        <v>#N/A</v>
      </c>
      <c r="R77" s="567" t="e">
        <f>IF(ISNUMBER(Regressions!T87),ROUND(Regressions!T87, 1), NA())</f>
        <v>#N/A</v>
      </c>
      <c r="S77" s="568" t="e">
        <f>IF(ISNUMBER(Regressions!U87),ROUND(Regressions!U87, 1), NA())</f>
        <v>#N/A</v>
      </c>
    </row>
    <row r="78" spans="1:19" x14ac:dyDescent="0.25">
      <c r="A78" s="560" t="str">
        <f>+Introduction!$C$7</f>
        <v>Singapore</v>
      </c>
      <c r="B78" s="561">
        <f>IF(ISBLANK(Regressions!B88), " ", Regressions!B88)</f>
        <v>2012</v>
      </c>
      <c r="C78" s="560" t="e">
        <f>HLOOKUP(Introduction!$G$4,nametranslations,25,FALSE)</f>
        <v>#REF!</v>
      </c>
      <c r="D78" s="563">
        <f>IF(ISBLANK(Regressions!D88), " ", Regressions!D88)</f>
        <v>0</v>
      </c>
      <c r="E78" s="564" t="e">
        <f>IF(ISNUMBER(Regressions!E88),ROUND(Regressions!E88, 1), NA())</f>
        <v>#N/A</v>
      </c>
      <c r="F78" s="565" t="e">
        <f>IF(ISNUMBER(Regressions!F88),ROUND(Regressions!F88, 1), NA())</f>
        <v>#N/A</v>
      </c>
      <c r="G78" s="566" t="e">
        <f>IF(ISNUMBER(Regressions!G88),ROUND(Regressions!G88, 1), NA())</f>
        <v>#N/A</v>
      </c>
      <c r="H78" s="567" t="e">
        <f>IF(ISNUMBER(Regressions!H88),ROUND(Regressions!H88, 1), NA())</f>
        <v>#N/A</v>
      </c>
      <c r="I78" s="568" t="e">
        <f>IF(ISNUMBER(Regressions!I88),ROUND(Regressions!I88, 1), NA())</f>
        <v>#N/A</v>
      </c>
      <c r="J78" s="569" t="e">
        <f>IF(ISNUMBER(Regressions!K88),ROUND(Regressions!K88, 1), NA())</f>
        <v>#N/A</v>
      </c>
      <c r="K78" s="565" t="e">
        <f>IF(ISNUMBER(Regressions!L88),ROUND(Regressions!L88, 1), NA())</f>
        <v>#N/A</v>
      </c>
      <c r="L78" s="570" t="e">
        <f>IF(ISNUMBER(Regressions!M88),ROUND(Regressions!M88, 1), NA())</f>
        <v>#N/A</v>
      </c>
      <c r="M78" s="567" t="e">
        <f>IF(ISNUMBER(Regressions!N88),ROUND(Regressions!N88, 1), NA())</f>
        <v>#N/A</v>
      </c>
      <c r="N78" s="568" t="e">
        <f>IF(ISNUMBER(Regressions!O88),ROUND(Regressions!O88, 1), NA())</f>
        <v>#N/A</v>
      </c>
      <c r="O78" s="569" t="e">
        <f>IF(ISNUMBER(Regressions!Q88),ROUND(Regressions!Q88, 1), NA())</f>
        <v>#N/A</v>
      </c>
      <c r="P78" s="565" t="e">
        <f>IF(ISNUMBER(Regressions!R88),ROUND(Regressions!R88, 1), NA())</f>
        <v>#N/A</v>
      </c>
      <c r="Q78" s="571" t="e">
        <f>IF(ISNUMBER(Regressions!S88),ROUND(Regressions!S88, 1), NA())</f>
        <v>#N/A</v>
      </c>
      <c r="R78" s="567" t="e">
        <f>IF(ISNUMBER(Regressions!T88),ROUND(Regressions!T88, 1), NA())</f>
        <v>#N/A</v>
      </c>
      <c r="S78" s="568" t="e">
        <f>IF(ISNUMBER(Regressions!U88),ROUND(Regressions!U88, 1), NA())</f>
        <v>#N/A</v>
      </c>
    </row>
    <row r="79" spans="1:19" x14ac:dyDescent="0.25">
      <c r="A79" s="560" t="str">
        <f>+Introduction!$C$7</f>
        <v>Singapore</v>
      </c>
      <c r="B79" s="561">
        <f>IF(ISBLANK(Regressions!B89), " ", Regressions!B89)</f>
        <v>2013</v>
      </c>
      <c r="C79" s="560" t="e">
        <f>HLOOKUP(Introduction!$G$4,nametranslations,25,FALSE)</f>
        <v>#REF!</v>
      </c>
      <c r="D79" s="563">
        <f>IF(ISBLANK(Regressions!D89), " ", Regressions!D89)</f>
        <v>0</v>
      </c>
      <c r="E79" s="564" t="e">
        <f>IF(ISNUMBER(Regressions!E89),ROUND(Regressions!E89, 1), NA())</f>
        <v>#N/A</v>
      </c>
      <c r="F79" s="565" t="e">
        <f>IF(ISNUMBER(Regressions!F89),ROUND(Regressions!F89, 1), NA())</f>
        <v>#N/A</v>
      </c>
      <c r="G79" s="566" t="e">
        <f>IF(ISNUMBER(Regressions!G89),ROUND(Regressions!G89, 1), NA())</f>
        <v>#N/A</v>
      </c>
      <c r="H79" s="567" t="e">
        <f>IF(ISNUMBER(Regressions!H89),ROUND(Regressions!H89, 1), NA())</f>
        <v>#N/A</v>
      </c>
      <c r="I79" s="568" t="e">
        <f>IF(ISNUMBER(Regressions!I89),ROUND(Regressions!I89, 1), NA())</f>
        <v>#N/A</v>
      </c>
      <c r="J79" s="569" t="e">
        <f>IF(ISNUMBER(Regressions!K89),ROUND(Regressions!K89, 1), NA())</f>
        <v>#N/A</v>
      </c>
      <c r="K79" s="565" t="e">
        <f>IF(ISNUMBER(Regressions!L89),ROUND(Regressions!L89, 1), NA())</f>
        <v>#N/A</v>
      </c>
      <c r="L79" s="570" t="e">
        <f>IF(ISNUMBER(Regressions!M89),ROUND(Regressions!M89, 1), NA())</f>
        <v>#N/A</v>
      </c>
      <c r="M79" s="567" t="e">
        <f>IF(ISNUMBER(Regressions!N89),ROUND(Regressions!N89, 1), NA())</f>
        <v>#N/A</v>
      </c>
      <c r="N79" s="568" t="e">
        <f>IF(ISNUMBER(Regressions!O89),ROUND(Regressions!O89, 1), NA())</f>
        <v>#N/A</v>
      </c>
      <c r="O79" s="569" t="e">
        <f>IF(ISNUMBER(Regressions!Q89),ROUND(Regressions!Q89, 1), NA())</f>
        <v>#N/A</v>
      </c>
      <c r="P79" s="565" t="e">
        <f>IF(ISNUMBER(Regressions!R89),ROUND(Regressions!R89, 1), NA())</f>
        <v>#N/A</v>
      </c>
      <c r="Q79" s="571" t="e">
        <f>IF(ISNUMBER(Regressions!S89),ROUND(Regressions!S89, 1), NA())</f>
        <v>#N/A</v>
      </c>
      <c r="R79" s="567" t="e">
        <f>IF(ISNUMBER(Regressions!T89),ROUND(Regressions!T89, 1), NA())</f>
        <v>#N/A</v>
      </c>
      <c r="S79" s="568" t="e">
        <f>IF(ISNUMBER(Regressions!U89),ROUND(Regressions!U89, 1), NA())</f>
        <v>#N/A</v>
      </c>
    </row>
    <row r="80" spans="1:19" x14ac:dyDescent="0.25">
      <c r="A80" s="560" t="str">
        <f>+Introduction!$C$7</f>
        <v>Singapore</v>
      </c>
      <c r="B80" s="561">
        <f>IF(ISBLANK(Regressions!B90), " ", Regressions!B90)</f>
        <v>2014</v>
      </c>
      <c r="C80" s="560" t="e">
        <f>HLOOKUP(Introduction!$G$4,nametranslations,25,FALSE)</f>
        <v>#REF!</v>
      </c>
      <c r="D80" s="563">
        <f>IF(ISBLANK(Regressions!D90), " ", Regressions!D90)</f>
        <v>0</v>
      </c>
      <c r="E80" s="564" t="e">
        <f>IF(ISNUMBER(Regressions!E90),ROUND(Regressions!E90, 1), NA())</f>
        <v>#N/A</v>
      </c>
      <c r="F80" s="565" t="e">
        <f>IF(ISNUMBER(Regressions!F90),ROUND(Regressions!F90, 1), NA())</f>
        <v>#N/A</v>
      </c>
      <c r="G80" s="566" t="e">
        <f>IF(ISNUMBER(Regressions!G90),ROUND(Regressions!G90, 1), NA())</f>
        <v>#N/A</v>
      </c>
      <c r="H80" s="567" t="e">
        <f>IF(ISNUMBER(Regressions!H90),ROUND(Regressions!H90, 1), NA())</f>
        <v>#N/A</v>
      </c>
      <c r="I80" s="568" t="e">
        <f>IF(ISNUMBER(Regressions!I90),ROUND(Regressions!I90, 1), NA())</f>
        <v>#N/A</v>
      </c>
      <c r="J80" s="569" t="e">
        <f>IF(ISNUMBER(Regressions!K90),ROUND(Regressions!K90, 1), NA())</f>
        <v>#N/A</v>
      </c>
      <c r="K80" s="565" t="e">
        <f>IF(ISNUMBER(Regressions!L90),ROUND(Regressions!L90, 1), NA())</f>
        <v>#N/A</v>
      </c>
      <c r="L80" s="570" t="e">
        <f>IF(ISNUMBER(Regressions!M90),ROUND(Regressions!M90, 1), NA())</f>
        <v>#N/A</v>
      </c>
      <c r="M80" s="567" t="e">
        <f>IF(ISNUMBER(Regressions!N90),ROUND(Regressions!N90, 1), NA())</f>
        <v>#N/A</v>
      </c>
      <c r="N80" s="568" t="e">
        <f>IF(ISNUMBER(Regressions!O90),ROUND(Regressions!O90, 1), NA())</f>
        <v>#N/A</v>
      </c>
      <c r="O80" s="569" t="e">
        <f>IF(ISNUMBER(Regressions!Q90),ROUND(Regressions!Q90, 1), NA())</f>
        <v>#N/A</v>
      </c>
      <c r="P80" s="565" t="e">
        <f>IF(ISNUMBER(Regressions!R90),ROUND(Regressions!R90, 1), NA())</f>
        <v>#N/A</v>
      </c>
      <c r="Q80" s="571" t="e">
        <f>IF(ISNUMBER(Regressions!S90),ROUND(Regressions!S90, 1), NA())</f>
        <v>#N/A</v>
      </c>
      <c r="R80" s="567" t="e">
        <f>IF(ISNUMBER(Regressions!T90),ROUND(Regressions!T90, 1), NA())</f>
        <v>#N/A</v>
      </c>
      <c r="S80" s="568" t="e">
        <f>IF(ISNUMBER(Regressions!U90),ROUND(Regressions!U90, 1), NA())</f>
        <v>#N/A</v>
      </c>
    </row>
    <row r="81" spans="1:19" x14ac:dyDescent="0.25">
      <c r="A81" s="560" t="str">
        <f>+Introduction!$C$7</f>
        <v>Singapore</v>
      </c>
      <c r="B81" s="561">
        <f>IF(ISBLANK(Regressions!B91), " ", Regressions!B91)</f>
        <v>2015</v>
      </c>
      <c r="C81" s="560" t="e">
        <f>HLOOKUP(Introduction!$G$4,nametranslations,25,FALSE)</f>
        <v>#REF!</v>
      </c>
      <c r="D81" s="563">
        <f>IF(ISBLANK(Regressions!D91), " ", Regressions!D91)</f>
        <v>0</v>
      </c>
      <c r="E81" s="564" t="e">
        <f>IF(ISNUMBER(Regressions!E91),ROUND(Regressions!E91, 1), NA())</f>
        <v>#N/A</v>
      </c>
      <c r="F81" s="565" t="e">
        <f>IF(ISNUMBER(Regressions!F91),ROUND(Regressions!F91, 1), NA())</f>
        <v>#N/A</v>
      </c>
      <c r="G81" s="566" t="e">
        <f>IF(ISNUMBER(Regressions!G91),ROUND(Regressions!G91, 1), NA())</f>
        <v>#N/A</v>
      </c>
      <c r="H81" s="567" t="e">
        <f>IF(ISNUMBER(Regressions!H91),ROUND(Regressions!H91, 1), NA())</f>
        <v>#N/A</v>
      </c>
      <c r="I81" s="568" t="e">
        <f>IF(ISNUMBER(Regressions!I91),ROUND(Regressions!I91, 1), NA())</f>
        <v>#N/A</v>
      </c>
      <c r="J81" s="569" t="e">
        <f>IF(ISNUMBER(Regressions!K91),ROUND(Regressions!K91, 1), NA())</f>
        <v>#N/A</v>
      </c>
      <c r="K81" s="565" t="e">
        <f>IF(ISNUMBER(Regressions!L91),ROUND(Regressions!L91, 1), NA())</f>
        <v>#N/A</v>
      </c>
      <c r="L81" s="570" t="e">
        <f>IF(ISNUMBER(Regressions!M91),ROUND(Regressions!M91, 1), NA())</f>
        <v>#N/A</v>
      </c>
      <c r="M81" s="567" t="e">
        <f>IF(ISNUMBER(Regressions!N91),ROUND(Regressions!N91, 1), NA())</f>
        <v>#N/A</v>
      </c>
      <c r="N81" s="568" t="e">
        <f>IF(ISNUMBER(Regressions!O91),ROUND(Regressions!O91, 1), NA())</f>
        <v>#N/A</v>
      </c>
      <c r="O81" s="569" t="e">
        <f>IF(ISNUMBER(Regressions!Q91),ROUND(Regressions!Q91, 1), NA())</f>
        <v>#N/A</v>
      </c>
      <c r="P81" s="565" t="e">
        <f>IF(ISNUMBER(Regressions!R91),ROUND(Regressions!R91, 1), NA())</f>
        <v>#N/A</v>
      </c>
      <c r="Q81" s="571" t="e">
        <f>IF(ISNUMBER(Regressions!S91),ROUND(Regressions!S91, 1), NA())</f>
        <v>#N/A</v>
      </c>
      <c r="R81" s="567" t="e">
        <f>IF(ISNUMBER(Regressions!T91),ROUND(Regressions!T91, 1), NA())</f>
        <v>#N/A</v>
      </c>
      <c r="S81" s="568" t="e">
        <f>IF(ISNUMBER(Regressions!U91),ROUND(Regressions!U91, 1), NA())</f>
        <v>#N/A</v>
      </c>
    </row>
    <row r="82" spans="1:19" x14ac:dyDescent="0.25">
      <c r="A82" s="560" t="str">
        <f>+Introduction!$C$7</f>
        <v>Singapore</v>
      </c>
      <c r="B82" s="561">
        <f>IF(ISBLANK(Regressions!B92), " ", Regressions!B92)</f>
        <v>2016</v>
      </c>
      <c r="C82" s="560" t="e">
        <f>HLOOKUP(Introduction!$G$4,nametranslations,25,FALSE)</f>
        <v>#REF!</v>
      </c>
      <c r="D82" s="563">
        <f>IF(ISBLANK(Regressions!D92), " ", Regressions!D92)</f>
        <v>0</v>
      </c>
      <c r="E82" s="564" t="e">
        <f>IF(ISNUMBER(Regressions!E92),ROUND(Regressions!E92, 1), NA())</f>
        <v>#N/A</v>
      </c>
      <c r="F82" s="565" t="e">
        <f>IF(ISNUMBER(Regressions!F92),ROUND(Regressions!F92, 1), NA())</f>
        <v>#N/A</v>
      </c>
      <c r="G82" s="566" t="e">
        <f>IF(ISNUMBER(Regressions!G92),ROUND(Regressions!G92, 1), NA())</f>
        <v>#N/A</v>
      </c>
      <c r="H82" s="567" t="e">
        <f>IF(ISNUMBER(Regressions!H92),ROUND(Regressions!H92, 1), NA())</f>
        <v>#N/A</v>
      </c>
      <c r="I82" s="568" t="e">
        <f>IF(ISNUMBER(Regressions!I92),ROUND(Regressions!I92, 1), NA())</f>
        <v>#N/A</v>
      </c>
      <c r="J82" s="569" t="e">
        <f>IF(ISNUMBER(Regressions!K92),ROUND(Regressions!K92, 1), NA())</f>
        <v>#N/A</v>
      </c>
      <c r="K82" s="565" t="e">
        <f>IF(ISNUMBER(Regressions!L92),ROUND(Regressions!L92, 1), NA())</f>
        <v>#N/A</v>
      </c>
      <c r="L82" s="570" t="e">
        <f>IF(ISNUMBER(Regressions!M92),ROUND(Regressions!M92, 1), NA())</f>
        <v>#N/A</v>
      </c>
      <c r="M82" s="567" t="e">
        <f>IF(ISNUMBER(Regressions!N92),ROUND(Regressions!N92, 1), NA())</f>
        <v>#N/A</v>
      </c>
      <c r="N82" s="568" t="e">
        <f>IF(ISNUMBER(Regressions!O92),ROUND(Regressions!O92, 1), NA())</f>
        <v>#N/A</v>
      </c>
      <c r="O82" s="569" t="e">
        <f>IF(ISNUMBER(Regressions!Q92),ROUND(Regressions!Q92, 1), NA())</f>
        <v>#N/A</v>
      </c>
      <c r="P82" s="565" t="e">
        <f>IF(ISNUMBER(Regressions!R92),ROUND(Regressions!R92, 1), NA())</f>
        <v>#N/A</v>
      </c>
      <c r="Q82" s="571" t="e">
        <f>IF(ISNUMBER(Regressions!S92),ROUND(Regressions!S92, 1), NA())</f>
        <v>#N/A</v>
      </c>
      <c r="R82" s="567" t="e">
        <f>IF(ISNUMBER(Regressions!T92),ROUND(Regressions!T92, 1), NA())</f>
        <v>#N/A</v>
      </c>
      <c r="S82" s="568" t="e">
        <f>IF(ISNUMBER(Regressions!U92),ROUND(Regressions!U92, 1), NA())</f>
        <v>#N/A</v>
      </c>
    </row>
    <row r="83" spans="1:19" x14ac:dyDescent="0.25">
      <c r="A83" s="560" t="str">
        <f>+Introduction!$C$7</f>
        <v>Singapore</v>
      </c>
      <c r="B83" s="561">
        <f>IF(ISBLANK(Regressions!B93), " ", Regressions!B93)</f>
        <v>2017</v>
      </c>
      <c r="C83" s="560" t="e">
        <f>HLOOKUP(Introduction!$G$4,nametranslations,25,FALSE)</f>
        <v>#REF!</v>
      </c>
      <c r="D83" s="563">
        <f>IF(ISBLANK(Regressions!D93), " ", Regressions!D93)</f>
        <v>0</v>
      </c>
      <c r="E83" s="564" t="e">
        <f>IF(ISNUMBER(Regressions!E93),ROUND(Regressions!E93, 1), NA())</f>
        <v>#N/A</v>
      </c>
      <c r="F83" s="565" t="e">
        <f>IF(ISNUMBER(Regressions!F93),ROUND(Regressions!F93, 1), NA())</f>
        <v>#N/A</v>
      </c>
      <c r="G83" s="566" t="e">
        <f>IF(ISNUMBER(Regressions!G93),ROUND(Regressions!G93, 1), NA())</f>
        <v>#N/A</v>
      </c>
      <c r="H83" s="567" t="e">
        <f>IF(ISNUMBER(Regressions!H93),ROUND(Regressions!H93, 1), NA())</f>
        <v>#N/A</v>
      </c>
      <c r="I83" s="568" t="e">
        <f>IF(ISNUMBER(Regressions!I93),ROUND(Regressions!I93, 1), NA())</f>
        <v>#N/A</v>
      </c>
      <c r="J83" s="569" t="e">
        <f>IF(ISNUMBER(Regressions!K93),ROUND(Regressions!K93, 1), NA())</f>
        <v>#N/A</v>
      </c>
      <c r="K83" s="565" t="e">
        <f>IF(ISNUMBER(Regressions!L93),ROUND(Regressions!L93, 1), NA())</f>
        <v>#N/A</v>
      </c>
      <c r="L83" s="570" t="e">
        <f>IF(ISNUMBER(Regressions!M93),ROUND(Regressions!M93, 1), NA())</f>
        <v>#N/A</v>
      </c>
      <c r="M83" s="567" t="e">
        <f>IF(ISNUMBER(Regressions!N93),ROUND(Regressions!N93, 1), NA())</f>
        <v>#N/A</v>
      </c>
      <c r="N83" s="568" t="e">
        <f>IF(ISNUMBER(Regressions!O93),ROUND(Regressions!O93, 1), NA())</f>
        <v>#N/A</v>
      </c>
      <c r="O83" s="569" t="e">
        <f>IF(ISNUMBER(Regressions!Q93),ROUND(Regressions!Q93, 1), NA())</f>
        <v>#N/A</v>
      </c>
      <c r="P83" s="565" t="e">
        <f>IF(ISNUMBER(Regressions!R93),ROUND(Regressions!R93, 1), NA())</f>
        <v>#N/A</v>
      </c>
      <c r="Q83" s="571" t="e">
        <f>IF(ISNUMBER(Regressions!S93),ROUND(Regressions!S93, 1), NA())</f>
        <v>#N/A</v>
      </c>
      <c r="R83" s="567" t="e">
        <f>IF(ISNUMBER(Regressions!T93),ROUND(Regressions!T93, 1), NA())</f>
        <v>#N/A</v>
      </c>
      <c r="S83" s="568" t="e">
        <f>IF(ISNUMBER(Regressions!U93),ROUND(Regressions!U93, 1), NA())</f>
        <v>#N/A</v>
      </c>
    </row>
    <row r="84" spans="1:19" x14ac:dyDescent="0.25">
      <c r="A84" s="560" t="str">
        <f>+Introduction!$C$7</f>
        <v>Singapore</v>
      </c>
      <c r="B84" s="561">
        <f>IF(ISBLANK(Regressions!B94), " ", Regressions!B94)</f>
        <v>2018</v>
      </c>
      <c r="C84" s="560" t="e">
        <f>HLOOKUP(Introduction!$G$4,nametranslations,25,FALSE)</f>
        <v>#REF!</v>
      </c>
      <c r="D84" s="563">
        <f>IF(ISBLANK(Regressions!D94), " ", Regressions!D94)</f>
        <v>0</v>
      </c>
      <c r="E84" s="564" t="e">
        <f>IF(ISNUMBER(Regressions!E94),ROUND(Regressions!E94, 1), NA())</f>
        <v>#N/A</v>
      </c>
      <c r="F84" s="565" t="e">
        <f>IF(ISNUMBER(Regressions!F94),ROUND(Regressions!F94, 1), NA())</f>
        <v>#N/A</v>
      </c>
      <c r="G84" s="566" t="e">
        <f>IF(ISNUMBER(Regressions!G94),ROUND(Regressions!G94, 1), NA())</f>
        <v>#N/A</v>
      </c>
      <c r="H84" s="567" t="e">
        <f>IF(ISNUMBER(Regressions!H94),ROUND(Regressions!H94, 1), NA())</f>
        <v>#N/A</v>
      </c>
      <c r="I84" s="568" t="e">
        <f>IF(ISNUMBER(Regressions!I94),ROUND(Regressions!I94, 1), NA())</f>
        <v>#N/A</v>
      </c>
      <c r="J84" s="569" t="e">
        <f>IF(ISNUMBER(Regressions!K94),ROUND(Regressions!K94, 1), NA())</f>
        <v>#N/A</v>
      </c>
      <c r="K84" s="565" t="e">
        <f>IF(ISNUMBER(Regressions!L94),ROUND(Regressions!L94, 1), NA())</f>
        <v>#N/A</v>
      </c>
      <c r="L84" s="570" t="e">
        <f>IF(ISNUMBER(Regressions!M94),ROUND(Regressions!M94, 1), NA())</f>
        <v>#N/A</v>
      </c>
      <c r="M84" s="567" t="e">
        <f>IF(ISNUMBER(Regressions!N94),ROUND(Regressions!N94, 1), NA())</f>
        <v>#N/A</v>
      </c>
      <c r="N84" s="568" t="e">
        <f>IF(ISNUMBER(Regressions!O94),ROUND(Regressions!O94, 1), NA())</f>
        <v>#N/A</v>
      </c>
      <c r="O84" s="569" t="e">
        <f>IF(ISNUMBER(Regressions!Q94),ROUND(Regressions!Q94, 1), NA())</f>
        <v>#N/A</v>
      </c>
      <c r="P84" s="565" t="e">
        <f>IF(ISNUMBER(Regressions!R94),ROUND(Regressions!R94, 1), NA())</f>
        <v>#N/A</v>
      </c>
      <c r="Q84" s="571" t="e">
        <f>IF(ISNUMBER(Regressions!S94),ROUND(Regressions!S94, 1), NA())</f>
        <v>#N/A</v>
      </c>
      <c r="R84" s="567" t="e">
        <f>IF(ISNUMBER(Regressions!T94),ROUND(Regressions!T94, 1), NA())</f>
        <v>#N/A</v>
      </c>
      <c r="S84" s="568" t="e">
        <f>IF(ISNUMBER(Regressions!U94),ROUND(Regressions!U94, 1), NA())</f>
        <v>#N/A</v>
      </c>
    </row>
    <row r="85" spans="1:19" x14ac:dyDescent="0.25">
      <c r="A85" s="560" t="str">
        <f>+Introduction!$C$7</f>
        <v>Singapore</v>
      </c>
      <c r="B85" s="561">
        <f>IF(ISBLANK(Regressions!B95), " ", Regressions!B95)</f>
        <v>2019</v>
      </c>
      <c r="C85" s="560" t="e">
        <f>HLOOKUP(Introduction!$G$4,nametranslations,25,FALSE)</f>
        <v>#REF!</v>
      </c>
      <c r="D85" s="563">
        <f>IF(ISBLANK(Regressions!D95), " ", Regressions!D95)</f>
        <v>0</v>
      </c>
      <c r="E85" s="564" t="e">
        <f>IF(ISNUMBER(Regressions!E95),ROUND(Regressions!E95, 1), NA())</f>
        <v>#N/A</v>
      </c>
      <c r="F85" s="565" t="e">
        <f>IF(ISNUMBER(Regressions!F95),ROUND(Regressions!F95, 1), NA())</f>
        <v>#N/A</v>
      </c>
      <c r="G85" s="566" t="e">
        <f>IF(ISNUMBER(Regressions!G95),ROUND(Regressions!G95, 1), NA())</f>
        <v>#N/A</v>
      </c>
      <c r="H85" s="567" t="e">
        <f>IF(ISNUMBER(Regressions!H95),ROUND(Regressions!H95, 1), NA())</f>
        <v>#N/A</v>
      </c>
      <c r="I85" s="568" t="e">
        <f>IF(ISNUMBER(Regressions!I95),ROUND(Regressions!I95, 1), NA())</f>
        <v>#N/A</v>
      </c>
      <c r="J85" s="569" t="e">
        <f>IF(ISNUMBER(Regressions!K95),ROUND(Regressions!K95, 1), NA())</f>
        <v>#N/A</v>
      </c>
      <c r="K85" s="565" t="e">
        <f>IF(ISNUMBER(Regressions!L95),ROUND(Regressions!L95, 1), NA())</f>
        <v>#N/A</v>
      </c>
      <c r="L85" s="570" t="e">
        <f>IF(ISNUMBER(Regressions!M95),ROUND(Regressions!M95, 1), NA())</f>
        <v>#N/A</v>
      </c>
      <c r="M85" s="567" t="e">
        <f>IF(ISNUMBER(Regressions!N95),ROUND(Regressions!N95, 1), NA())</f>
        <v>#N/A</v>
      </c>
      <c r="N85" s="568" t="e">
        <f>IF(ISNUMBER(Regressions!O95),ROUND(Regressions!O95, 1), NA())</f>
        <v>#N/A</v>
      </c>
      <c r="O85" s="569" t="e">
        <f>IF(ISNUMBER(Regressions!Q95),ROUND(Regressions!Q95, 1), NA())</f>
        <v>#N/A</v>
      </c>
      <c r="P85" s="565" t="e">
        <f>IF(ISNUMBER(Regressions!R95),ROUND(Regressions!R95, 1), NA())</f>
        <v>#N/A</v>
      </c>
      <c r="Q85" s="571" t="e">
        <f>IF(ISNUMBER(Regressions!S95),ROUND(Regressions!S95, 1), NA())</f>
        <v>#N/A</v>
      </c>
      <c r="R85" s="567" t="e">
        <f>IF(ISNUMBER(Regressions!T95),ROUND(Regressions!T95, 1), NA())</f>
        <v>#N/A</v>
      </c>
      <c r="S85" s="568" t="e">
        <f>IF(ISNUMBER(Regressions!U95),ROUND(Regressions!U95, 1), NA())</f>
        <v>#N/A</v>
      </c>
    </row>
    <row r="86" spans="1:19" x14ac:dyDescent="0.25">
      <c r="A86" s="560" t="str">
        <f>+Introduction!$C$7</f>
        <v>Singapore</v>
      </c>
      <c r="B86" s="561">
        <f>IF(ISBLANK(Regressions!B96), " ", Regressions!B96)</f>
        <v>2020</v>
      </c>
      <c r="C86" s="560" t="e">
        <f>HLOOKUP(Introduction!$G$4,nametranslations,25,FALSE)</f>
        <v>#REF!</v>
      </c>
      <c r="D86" s="563">
        <f>IF(ISBLANK(Regressions!D96), " ", Regressions!D96)</f>
        <v>0</v>
      </c>
      <c r="E86" s="564" t="e">
        <f>IF(ISNUMBER(Regressions!E96),ROUND(Regressions!E96, 1), NA())</f>
        <v>#N/A</v>
      </c>
      <c r="F86" s="565" t="e">
        <f>IF(ISNUMBER(Regressions!F96),ROUND(Regressions!F96, 1), NA())</f>
        <v>#N/A</v>
      </c>
      <c r="G86" s="566" t="e">
        <f>IF(ISNUMBER(Regressions!G96),ROUND(Regressions!G96, 1), NA())</f>
        <v>#N/A</v>
      </c>
      <c r="H86" s="567" t="e">
        <f>IF(ISNUMBER(Regressions!H96),ROUND(Regressions!H96, 1), NA())</f>
        <v>#N/A</v>
      </c>
      <c r="I86" s="568" t="e">
        <f>IF(ISNUMBER(Regressions!I96),ROUND(Regressions!I96, 1), NA())</f>
        <v>#N/A</v>
      </c>
      <c r="J86" s="569" t="e">
        <f>IF(ISNUMBER(Regressions!K96),ROUND(Regressions!K96, 1), NA())</f>
        <v>#N/A</v>
      </c>
      <c r="K86" s="565" t="e">
        <f>IF(ISNUMBER(Regressions!L96),ROUND(Regressions!L96, 1), NA())</f>
        <v>#N/A</v>
      </c>
      <c r="L86" s="570" t="e">
        <f>IF(ISNUMBER(Regressions!M96),ROUND(Regressions!M96, 1), NA())</f>
        <v>#N/A</v>
      </c>
      <c r="M86" s="567" t="e">
        <f>IF(ISNUMBER(Regressions!N96),ROUND(Regressions!N96, 1), NA())</f>
        <v>#N/A</v>
      </c>
      <c r="N86" s="568" t="e">
        <f>IF(ISNUMBER(Regressions!O96),ROUND(Regressions!O96, 1), NA())</f>
        <v>#N/A</v>
      </c>
      <c r="O86" s="569" t="e">
        <f>IF(ISNUMBER(Regressions!Q96),ROUND(Regressions!Q96, 1), NA())</f>
        <v>#N/A</v>
      </c>
      <c r="P86" s="565" t="e">
        <f>IF(ISNUMBER(Regressions!R96),ROUND(Regressions!R96, 1), NA())</f>
        <v>#N/A</v>
      </c>
      <c r="Q86" s="571" t="e">
        <f>IF(ISNUMBER(Regressions!S96),ROUND(Regressions!S96, 1), NA())</f>
        <v>#N/A</v>
      </c>
      <c r="R86" s="567" t="e">
        <f>IF(ISNUMBER(Regressions!T96),ROUND(Regressions!T96, 1), NA())</f>
        <v>#N/A</v>
      </c>
      <c r="S86" s="568" t="e">
        <f>IF(ISNUMBER(Regressions!U96),ROUND(Regressions!U96, 1), NA())</f>
        <v>#N/A</v>
      </c>
    </row>
    <row r="87" spans="1:19" x14ac:dyDescent="0.25">
      <c r="A87" s="560" t="str">
        <f>+Introduction!$C$7</f>
        <v>Singapore</v>
      </c>
      <c r="B87" s="561">
        <f>IF(ISBLANK(Regressions!B97), " ", Regressions!B97)</f>
        <v>2021</v>
      </c>
      <c r="C87" s="560" t="e">
        <f>HLOOKUP(Introduction!$G$4,nametranslations,25,FALSE)</f>
        <v>#REF!</v>
      </c>
      <c r="D87" s="563">
        <f>IF(ISBLANK(Regressions!D97), " ", Regressions!D97)</f>
        <v>0</v>
      </c>
      <c r="E87" s="569" t="e">
        <f>IF(ISNUMBER(Regressions!E97),ROUND(Regressions!E97, 1), NA())</f>
        <v>#N/A</v>
      </c>
      <c r="F87" s="572" t="e">
        <f>IF(ISNUMBER(Regressions!F97),ROUND(Regressions!F97, 1), NA())</f>
        <v>#N/A</v>
      </c>
      <c r="G87" s="573" t="e">
        <f>IF(ISNUMBER(Regressions!G97),ROUND(Regressions!G97, 1), NA())</f>
        <v>#N/A</v>
      </c>
      <c r="H87" s="567" t="e">
        <f>IF(ISNUMBER(Regressions!H97),ROUND(Regressions!H97, 1), NA())</f>
        <v>#N/A</v>
      </c>
      <c r="I87" s="568" t="e">
        <f>IF(ISNUMBER(Regressions!I97),ROUND(Regressions!I97, 1), NA())</f>
        <v>#N/A</v>
      </c>
      <c r="J87" s="569" t="e">
        <f>IF(ISNUMBER(Regressions!K97),ROUND(Regressions!K97, 1), NA())</f>
        <v>#N/A</v>
      </c>
      <c r="K87" s="572" t="e">
        <f>IF(ISNUMBER(Regressions!L97),ROUND(Regressions!L97, 1), NA())</f>
        <v>#N/A</v>
      </c>
      <c r="L87" s="574" t="e">
        <f>IF(ISNUMBER(Regressions!M97),ROUND(Regressions!M97, 1), NA())</f>
        <v>#N/A</v>
      </c>
      <c r="M87" s="567" t="e">
        <f>IF(ISNUMBER(Regressions!N97),ROUND(Regressions!N97, 1), NA())</f>
        <v>#N/A</v>
      </c>
      <c r="N87" s="568" t="e">
        <f>IF(ISNUMBER(Regressions!O97),ROUND(Regressions!O97, 1), NA())</f>
        <v>#N/A</v>
      </c>
      <c r="O87" s="569" t="e">
        <f>IF(ISNUMBER(Regressions!Q97),ROUND(Regressions!Q97, 1), NA())</f>
        <v>#N/A</v>
      </c>
      <c r="P87" s="572" t="e">
        <f>IF(ISNUMBER(Regressions!R97),ROUND(Regressions!R97, 1), NA())</f>
        <v>#N/A</v>
      </c>
      <c r="Q87" s="575" t="e">
        <f>IF(ISNUMBER(Regressions!S97),ROUND(Regressions!S97, 1), NA())</f>
        <v>#N/A</v>
      </c>
      <c r="R87" s="567" t="e">
        <f>IF(ISNUMBER(Regressions!T97),ROUND(Regressions!T97, 1), NA())</f>
        <v>#N/A</v>
      </c>
      <c r="S87" s="568" t="e">
        <f>IF(ISNUMBER(Regressions!U97),ROUND(Regressions!U97, 1), NA())</f>
        <v>#N/A</v>
      </c>
    </row>
    <row r="88" spans="1:19" x14ac:dyDescent="0.25">
      <c r="A88" s="560" t="str">
        <f>+Introduction!$C$7</f>
        <v>Singapore</v>
      </c>
      <c r="B88" s="561">
        <f>IF(ISBLANK(Regressions!B98), " ", Regressions!B98)</f>
        <v>2022</v>
      </c>
      <c r="C88" s="560" t="e">
        <f>HLOOKUP(Introduction!$G$4,nametranslations,25,FALSE)</f>
        <v>#REF!</v>
      </c>
      <c r="D88" s="563">
        <f>IF(ISBLANK(Regressions!D98), " ", Regressions!D98)</f>
        <v>0</v>
      </c>
      <c r="E88" s="564" t="e">
        <f>IF(ISNUMBER(Regressions!E98),ROUND(Regressions!E98, 1), NA())</f>
        <v>#N/A</v>
      </c>
      <c r="F88" s="565" t="e">
        <f>IF(ISNUMBER(Regressions!F98),ROUND(Regressions!F98, 1), NA())</f>
        <v>#N/A</v>
      </c>
      <c r="G88" s="566" t="e">
        <f>IF(ISNUMBER(Regressions!G98),ROUND(Regressions!G98, 1), NA())</f>
        <v>#N/A</v>
      </c>
      <c r="H88" s="567" t="e">
        <f>IF(ISNUMBER(Regressions!H98),ROUND(Regressions!H98, 1), NA())</f>
        <v>#N/A</v>
      </c>
      <c r="I88" s="568" t="e">
        <f>IF(ISNUMBER(Regressions!I98),ROUND(Regressions!I98, 1), NA())</f>
        <v>#N/A</v>
      </c>
      <c r="J88" s="569" t="e">
        <f>IF(ISNUMBER(Regressions!K98),ROUND(Regressions!K98, 1), NA())</f>
        <v>#N/A</v>
      </c>
      <c r="K88" s="565" t="e">
        <f>IF(ISNUMBER(Regressions!L98),ROUND(Regressions!L98, 1), NA())</f>
        <v>#N/A</v>
      </c>
      <c r="L88" s="570" t="e">
        <f>IF(ISNUMBER(Regressions!M98),ROUND(Regressions!M98, 1), NA())</f>
        <v>#N/A</v>
      </c>
      <c r="M88" s="567" t="e">
        <f>IF(ISNUMBER(Regressions!N98),ROUND(Regressions!N98, 1), NA())</f>
        <v>#N/A</v>
      </c>
      <c r="N88" s="568" t="e">
        <f>IF(ISNUMBER(Regressions!O98),ROUND(Regressions!O98, 1), NA())</f>
        <v>#N/A</v>
      </c>
      <c r="O88" s="569" t="e">
        <f>IF(ISNUMBER(Regressions!Q98),ROUND(Regressions!Q98, 1), NA())</f>
        <v>#N/A</v>
      </c>
      <c r="P88" s="565" t="e">
        <f>IF(ISNUMBER(Regressions!R98),ROUND(Regressions!R98, 1), NA())</f>
        <v>#N/A</v>
      </c>
      <c r="Q88" s="571" t="e">
        <f>IF(ISNUMBER(Regressions!S98),ROUND(Regressions!S98, 1), NA())</f>
        <v>#N/A</v>
      </c>
      <c r="R88" s="567" t="e">
        <f>IF(ISNUMBER(Regressions!T98),ROUND(Regressions!T98, 1), NA())</f>
        <v>#N/A</v>
      </c>
      <c r="S88" s="568" t="e">
        <f>IF(ISNUMBER(Regressions!U98),ROUND(Regressions!U98, 1), NA())</f>
        <v>#N/A</v>
      </c>
    </row>
    <row r="89" spans="1:19" x14ac:dyDescent="0.25">
      <c r="A89" s="560" t="str">
        <f>+Introduction!$C$7</f>
        <v>Singapore</v>
      </c>
      <c r="B89" s="561">
        <f>IF(ISBLANK(Regressions!B99), " ", Regressions!B99)</f>
        <v>2023</v>
      </c>
      <c r="C89" s="560" t="e">
        <f>HLOOKUP(Introduction!$G$4,nametranslations,25,FALSE)</f>
        <v>#REF!</v>
      </c>
      <c r="D89" s="563">
        <f>IF(ISBLANK(Regressions!D99), " ", Regressions!D99)</f>
        <v>0</v>
      </c>
      <c r="E89" s="564" t="e">
        <f>IF(ISNUMBER(Regressions!E99),ROUND(Regressions!E99, 1), NA())</f>
        <v>#N/A</v>
      </c>
      <c r="F89" s="565" t="e">
        <f>IF(ISNUMBER(Regressions!F99),ROUND(Regressions!F99, 1), NA())</f>
        <v>#N/A</v>
      </c>
      <c r="G89" s="566" t="e">
        <f>IF(ISNUMBER(Regressions!G99),ROUND(Regressions!G99, 1), NA())</f>
        <v>#N/A</v>
      </c>
      <c r="H89" s="567" t="e">
        <f>IF(ISNUMBER(Regressions!H99),ROUND(Regressions!H99, 1), NA())</f>
        <v>#N/A</v>
      </c>
      <c r="I89" s="568" t="e">
        <f>IF(ISNUMBER(Regressions!I99),ROUND(Regressions!I99, 1), NA())</f>
        <v>#N/A</v>
      </c>
      <c r="J89" s="569" t="e">
        <f>IF(ISNUMBER(Regressions!K99),ROUND(Regressions!K99, 1), NA())</f>
        <v>#N/A</v>
      </c>
      <c r="K89" s="565" t="e">
        <f>IF(ISNUMBER(Regressions!L99),ROUND(Regressions!L99, 1), NA())</f>
        <v>#N/A</v>
      </c>
      <c r="L89" s="570" t="e">
        <f>IF(ISNUMBER(Regressions!M99),ROUND(Regressions!M99, 1), NA())</f>
        <v>#N/A</v>
      </c>
      <c r="M89" s="567" t="e">
        <f>IF(ISNUMBER(Regressions!N99),ROUND(Regressions!N99, 1), NA())</f>
        <v>#N/A</v>
      </c>
      <c r="N89" s="568" t="e">
        <f>IF(ISNUMBER(Regressions!O99),ROUND(Regressions!O99, 1), NA())</f>
        <v>#N/A</v>
      </c>
      <c r="O89" s="569" t="e">
        <f>IF(ISNUMBER(Regressions!Q99),ROUND(Regressions!Q99, 1), NA())</f>
        <v>#N/A</v>
      </c>
      <c r="P89" s="565" t="e">
        <f>IF(ISNUMBER(Regressions!R99),ROUND(Regressions!R99, 1), NA())</f>
        <v>#N/A</v>
      </c>
      <c r="Q89" s="571" t="e">
        <f>IF(ISNUMBER(Regressions!S99),ROUND(Regressions!S99, 1), NA())</f>
        <v>#N/A</v>
      </c>
      <c r="R89" s="567" t="e">
        <f>IF(ISNUMBER(Regressions!T99),ROUND(Regressions!T99, 1), NA())</f>
        <v>#N/A</v>
      </c>
      <c r="S89" s="568" t="e">
        <f>IF(ISNUMBER(Regressions!U99),ROUND(Regressions!U99, 1), NA())</f>
        <v>#N/A</v>
      </c>
    </row>
    <row r="90" spans="1:19" x14ac:dyDescent="0.25">
      <c r="A90" s="560" t="str">
        <f>+Introduction!$C$7</f>
        <v>Singapore</v>
      </c>
      <c r="B90" s="561">
        <f>IF(ISBLANK(Regressions!B100), " ", Regressions!B100)</f>
        <v>2024</v>
      </c>
      <c r="C90" s="560" t="e">
        <f>HLOOKUP(Introduction!$G$4,nametranslations,25,FALSE)</f>
        <v>#REF!</v>
      </c>
      <c r="D90" s="563">
        <f>IF(ISBLANK(Regressions!D100), " ", Regressions!D100)</f>
        <v>0</v>
      </c>
      <c r="E90" s="564" t="e">
        <f>IF(ISNUMBER(Regressions!E100),ROUND(Regressions!E100, 1), NA())</f>
        <v>#N/A</v>
      </c>
      <c r="F90" s="565" t="e">
        <f>IF(ISNUMBER(Regressions!F100),ROUND(Regressions!F100, 1), NA())</f>
        <v>#N/A</v>
      </c>
      <c r="G90" s="566" t="e">
        <f>IF(ISNUMBER(Regressions!G100),ROUND(Regressions!G100, 1), NA())</f>
        <v>#N/A</v>
      </c>
      <c r="H90" s="567" t="e">
        <f>IF(ISNUMBER(Regressions!H100),ROUND(Regressions!H100, 1), NA())</f>
        <v>#N/A</v>
      </c>
      <c r="I90" s="568" t="e">
        <f>IF(ISNUMBER(Regressions!I100),ROUND(Regressions!I100, 1), NA())</f>
        <v>#N/A</v>
      </c>
      <c r="J90" s="569" t="e">
        <f>IF(ISNUMBER(Regressions!K100),ROUND(Regressions!K100, 1), NA())</f>
        <v>#N/A</v>
      </c>
      <c r="K90" s="565" t="e">
        <f>IF(ISNUMBER(Regressions!L100),ROUND(Regressions!L100, 1), NA())</f>
        <v>#N/A</v>
      </c>
      <c r="L90" s="570" t="e">
        <f>IF(ISNUMBER(Regressions!M100),ROUND(Regressions!M100, 1), NA())</f>
        <v>#N/A</v>
      </c>
      <c r="M90" s="567" t="e">
        <f>IF(ISNUMBER(Regressions!N100),ROUND(Regressions!N100, 1), NA())</f>
        <v>#N/A</v>
      </c>
      <c r="N90" s="568" t="e">
        <f>IF(ISNUMBER(Regressions!O100),ROUND(Regressions!O100, 1), NA())</f>
        <v>#N/A</v>
      </c>
      <c r="O90" s="569" t="e">
        <f>IF(ISNUMBER(Regressions!Q100),ROUND(Regressions!Q100, 1), NA())</f>
        <v>#N/A</v>
      </c>
      <c r="P90" s="565" t="e">
        <f>IF(ISNUMBER(Regressions!R100),ROUND(Regressions!R100, 1), NA())</f>
        <v>#N/A</v>
      </c>
      <c r="Q90" s="571" t="e">
        <f>IF(ISNUMBER(Regressions!S100),ROUND(Regressions!S100, 1), NA())</f>
        <v>#N/A</v>
      </c>
      <c r="R90" s="567" t="e">
        <f>IF(ISNUMBER(Regressions!T100),ROUND(Regressions!T100, 1), NA())</f>
        <v>#N/A</v>
      </c>
      <c r="S90" s="568" t="e">
        <f>IF(ISNUMBER(Regressions!U100),ROUND(Regressions!U100, 1), NA())</f>
        <v>#N/A</v>
      </c>
    </row>
    <row r="91" spans="1:19" x14ac:dyDescent="0.25">
      <c r="A91" s="576" t="str">
        <f>+Introduction!$C$7</f>
        <v>Singapore</v>
      </c>
      <c r="B91" s="577">
        <f>IF(ISBLANK(Regressions!B101), " ", Regressions!B101)</f>
        <v>2025</v>
      </c>
      <c r="C91" s="576" t="e">
        <f>HLOOKUP(Introduction!$G$4,nametranslations,25,FALSE)</f>
        <v>#REF!</v>
      </c>
      <c r="D91" s="578">
        <f>IF(ISBLANK(Regressions!D101), " ", Regressions!D101)</f>
        <v>0</v>
      </c>
      <c r="E91" s="579" t="e">
        <f>IF(ISNUMBER(Regressions!E101),ROUND(Regressions!E101, 1), NA())</f>
        <v>#N/A</v>
      </c>
      <c r="F91" s="580" t="e">
        <f>IF(ISNUMBER(Regressions!F101),ROUND(Regressions!F101, 1), NA())</f>
        <v>#N/A</v>
      </c>
      <c r="G91" s="581" t="e">
        <f>IF(ISNUMBER(Regressions!G101),ROUND(Regressions!G101, 1), NA())</f>
        <v>#N/A</v>
      </c>
      <c r="H91" s="582" t="e">
        <f>IF(ISNUMBER(Regressions!H101),ROUND(Regressions!H101, 1), NA())</f>
        <v>#N/A</v>
      </c>
      <c r="I91" s="583" t="e">
        <f>IF(ISNUMBER(Regressions!I101),ROUND(Regressions!I101, 1), NA())</f>
        <v>#N/A</v>
      </c>
      <c r="J91" s="584" t="e">
        <f>IF(ISNUMBER(Regressions!K101),ROUND(Regressions!K101, 1), NA())</f>
        <v>#N/A</v>
      </c>
      <c r="K91" s="580" t="e">
        <f>IF(ISNUMBER(Regressions!L101),ROUND(Regressions!L101, 1), NA())</f>
        <v>#N/A</v>
      </c>
      <c r="L91" s="585" t="e">
        <f>IF(ISNUMBER(Regressions!M101),ROUND(Regressions!M101, 1), NA())</f>
        <v>#N/A</v>
      </c>
      <c r="M91" s="582" t="e">
        <f>IF(ISNUMBER(Regressions!N101),ROUND(Regressions!N101, 1), NA())</f>
        <v>#N/A</v>
      </c>
      <c r="N91" s="583" t="e">
        <f>IF(ISNUMBER(Regressions!O101),ROUND(Regressions!O101, 1), NA())</f>
        <v>#N/A</v>
      </c>
      <c r="O91" s="584" t="e">
        <f>IF(ISNUMBER(Regressions!Q101),ROUND(Regressions!Q101, 1), NA())</f>
        <v>#N/A</v>
      </c>
      <c r="P91" s="580" t="e">
        <f>IF(ISNUMBER(Regressions!R101),ROUND(Regressions!R101, 1), NA())</f>
        <v>#N/A</v>
      </c>
      <c r="Q91" s="586" t="e">
        <f>IF(ISNUMBER(Regressions!S101),ROUND(Regressions!S101, 1), NA())</f>
        <v>#N/A</v>
      </c>
      <c r="R91" s="582" t="e">
        <f>IF(ISNUMBER(Regressions!T101),ROUND(Regressions!T101, 1), NA())</f>
        <v>#N/A</v>
      </c>
      <c r="S91" s="583" t="e">
        <f>IF(ISNUMBER(Regressions!U101),ROUND(Regressions!U101, 1), NA())</f>
        <v>#N/A</v>
      </c>
    </row>
    <row r="92" spans="1:19" hidden="1" x14ac:dyDescent="0.25">
      <c r="A92" s="560" t="str">
        <f>+Introduction!$C$7</f>
        <v>Singapore</v>
      </c>
      <c r="B92" s="561">
        <f>IF(ISBLANK(Regressions!B102), " ", Regressions!B102)</f>
        <v>2026</v>
      </c>
      <c r="C92" s="560" t="e">
        <f>HLOOKUP(Introduction!$G$4,nametranslations,25,FALSE)</f>
        <v>#REF!</v>
      </c>
      <c r="D92" s="563" t="str">
        <f>IF(ISBLANK(Regressions!D102), " ", Regressions!D102)</f>
        <v xml:space="preserve"> </v>
      </c>
      <c r="E92" s="564" t="e">
        <f>IF(ISNUMBER(Regressions!E102),ROUND(Regressions!E102, 1), NA())</f>
        <v>#N/A</v>
      </c>
      <c r="F92" s="565" t="e">
        <f>IF(ISNUMBER(Regressions!F102),ROUND(Regressions!F102, 1), NA())</f>
        <v>#N/A</v>
      </c>
      <c r="G92" s="566" t="e">
        <f>IF(ISNUMBER(Regressions!G102),ROUND(Regressions!G102, 1), NA())</f>
        <v>#N/A</v>
      </c>
      <c r="H92" s="567" t="e">
        <f>IF(ISNUMBER(Regressions!H102),ROUND(Regressions!H102, 1), NA())</f>
        <v>#N/A</v>
      </c>
      <c r="I92" s="568" t="e">
        <f>IF(ISNUMBER(Regressions!I102),ROUND(Regressions!I102, 1), NA())</f>
        <v>#N/A</v>
      </c>
      <c r="J92" s="569" t="e">
        <f>IF(ISNUMBER(Regressions!K102),ROUND(Regressions!K102, 1), NA())</f>
        <v>#N/A</v>
      </c>
      <c r="K92" s="565" t="e">
        <f>IF(ISNUMBER(Regressions!L102),ROUND(Regressions!L102, 1), NA())</f>
        <v>#N/A</v>
      </c>
      <c r="L92" s="570" t="e">
        <f>IF(ISNUMBER(Regressions!M102),ROUND(Regressions!M102, 1), NA())</f>
        <v>#N/A</v>
      </c>
      <c r="M92" s="567" t="e">
        <f>IF(ISNUMBER(Regressions!N102),ROUND(Regressions!N102, 1), NA())</f>
        <v>#N/A</v>
      </c>
      <c r="N92" s="568" t="e">
        <f>IF(ISNUMBER(Regressions!O102),ROUND(Regressions!O102, 1), NA())</f>
        <v>#N/A</v>
      </c>
      <c r="O92" s="569" t="e">
        <f>IF(ISNUMBER(Regressions!Q102),ROUND(Regressions!Q102, 1), NA())</f>
        <v>#N/A</v>
      </c>
      <c r="P92" s="565" t="e">
        <f>IF(ISNUMBER(Regressions!R102),ROUND(Regressions!R102, 1), NA())</f>
        <v>#N/A</v>
      </c>
      <c r="Q92" s="571" t="e">
        <f>IF(ISNUMBER(Regressions!S102),ROUND(Regressions!S102, 1), NA())</f>
        <v>#N/A</v>
      </c>
      <c r="R92" s="567" t="e">
        <f>IF(ISNUMBER(Regressions!T102),ROUND(Regressions!T102, 1), NA())</f>
        <v>#N/A</v>
      </c>
      <c r="S92" s="568" t="e">
        <f>IF(ISNUMBER(Regressions!U102),ROUND(Regressions!U102, 1), NA())</f>
        <v>#N/A</v>
      </c>
    </row>
    <row r="93" spans="1:19" hidden="1" x14ac:dyDescent="0.25">
      <c r="A93" s="560" t="str">
        <f>+Introduction!$C$7</f>
        <v>Singapore</v>
      </c>
      <c r="B93" s="561">
        <f>IF(ISBLANK(Regressions!B103), " ", Regressions!B103)</f>
        <v>2027</v>
      </c>
      <c r="C93" s="560" t="e">
        <f>HLOOKUP(Introduction!$G$4,nametranslations,25,FALSE)</f>
        <v>#REF!</v>
      </c>
      <c r="D93" s="563" t="str">
        <f>IF(ISBLANK(Regressions!D103), " ", Regressions!D103)</f>
        <v xml:space="preserve"> </v>
      </c>
      <c r="E93" s="564" t="e">
        <f>IF(ISNUMBER(Regressions!E103),ROUND(Regressions!E103, 1), NA())</f>
        <v>#N/A</v>
      </c>
      <c r="F93" s="565" t="e">
        <f>IF(ISNUMBER(Regressions!F103),ROUND(Regressions!F103, 1), NA())</f>
        <v>#N/A</v>
      </c>
      <c r="G93" s="566" t="e">
        <f>IF(ISNUMBER(Regressions!G103),ROUND(Regressions!G103, 1), NA())</f>
        <v>#N/A</v>
      </c>
      <c r="H93" s="567" t="e">
        <f>IF(ISNUMBER(Regressions!H103),ROUND(Regressions!H103, 1), NA())</f>
        <v>#N/A</v>
      </c>
      <c r="I93" s="568" t="e">
        <f>IF(ISNUMBER(Regressions!I103),ROUND(Regressions!I103, 1), NA())</f>
        <v>#N/A</v>
      </c>
      <c r="J93" s="569" t="e">
        <f>IF(ISNUMBER(Regressions!K103),ROUND(Regressions!K103, 1), NA())</f>
        <v>#N/A</v>
      </c>
      <c r="K93" s="565" t="e">
        <f>IF(ISNUMBER(Regressions!L103),ROUND(Regressions!L103, 1), NA())</f>
        <v>#N/A</v>
      </c>
      <c r="L93" s="570" t="e">
        <f>IF(ISNUMBER(Regressions!M103),ROUND(Regressions!M103, 1), NA())</f>
        <v>#N/A</v>
      </c>
      <c r="M93" s="567" t="e">
        <f>IF(ISNUMBER(Regressions!N103),ROUND(Regressions!N103, 1), NA())</f>
        <v>#N/A</v>
      </c>
      <c r="N93" s="568" t="e">
        <f>IF(ISNUMBER(Regressions!O103),ROUND(Regressions!O103, 1), NA())</f>
        <v>#N/A</v>
      </c>
      <c r="O93" s="569" t="e">
        <f>IF(ISNUMBER(Regressions!Q103),ROUND(Regressions!Q103, 1), NA())</f>
        <v>#N/A</v>
      </c>
      <c r="P93" s="565" t="e">
        <f>IF(ISNUMBER(Regressions!R103),ROUND(Regressions!R103, 1), NA())</f>
        <v>#N/A</v>
      </c>
      <c r="Q93" s="571" t="e">
        <f>IF(ISNUMBER(Regressions!S103),ROUND(Regressions!S103, 1), NA())</f>
        <v>#N/A</v>
      </c>
      <c r="R93" s="567" t="e">
        <f>IF(ISNUMBER(Regressions!T103),ROUND(Regressions!T103, 1), NA())</f>
        <v>#N/A</v>
      </c>
      <c r="S93" s="568" t="e">
        <f>IF(ISNUMBER(Regressions!U103),ROUND(Regressions!U103, 1), NA())</f>
        <v>#N/A</v>
      </c>
    </row>
    <row r="94" spans="1:19" hidden="1" x14ac:dyDescent="0.25">
      <c r="A94" s="560" t="str">
        <f>+Introduction!$C$7</f>
        <v>Singapore</v>
      </c>
      <c r="B94" s="561">
        <f>IF(ISBLANK(Regressions!B104), " ", Regressions!B104)</f>
        <v>2028</v>
      </c>
      <c r="C94" s="560" t="e">
        <f>HLOOKUP(Introduction!$G$4,nametranslations,25,FALSE)</f>
        <v>#REF!</v>
      </c>
      <c r="D94" s="563" t="str">
        <f>IF(ISBLANK(Regressions!D104), " ", Regressions!D104)</f>
        <v xml:space="preserve"> </v>
      </c>
      <c r="E94" s="564" t="e">
        <f>IF(ISNUMBER(Regressions!E104),ROUND(Regressions!E104, 1), NA())</f>
        <v>#N/A</v>
      </c>
      <c r="F94" s="565" t="e">
        <f>IF(ISNUMBER(Regressions!F104),ROUND(Regressions!F104, 1), NA())</f>
        <v>#N/A</v>
      </c>
      <c r="G94" s="566" t="e">
        <f>IF(ISNUMBER(Regressions!G104),ROUND(Regressions!G104, 1), NA())</f>
        <v>#N/A</v>
      </c>
      <c r="H94" s="567" t="e">
        <f>IF(ISNUMBER(Regressions!H104),ROUND(Regressions!H104, 1), NA())</f>
        <v>#N/A</v>
      </c>
      <c r="I94" s="568" t="e">
        <f>IF(ISNUMBER(Regressions!I104),ROUND(Regressions!I104, 1), NA())</f>
        <v>#N/A</v>
      </c>
      <c r="J94" s="569" t="e">
        <f>IF(ISNUMBER(Regressions!K104),ROUND(Regressions!K104, 1), NA())</f>
        <v>#N/A</v>
      </c>
      <c r="K94" s="565" t="e">
        <f>IF(ISNUMBER(Regressions!L104),ROUND(Regressions!L104, 1), NA())</f>
        <v>#N/A</v>
      </c>
      <c r="L94" s="570" t="e">
        <f>IF(ISNUMBER(Regressions!M104),ROUND(Regressions!M104, 1), NA())</f>
        <v>#N/A</v>
      </c>
      <c r="M94" s="567" t="e">
        <f>IF(ISNUMBER(Regressions!N104),ROUND(Regressions!N104, 1), NA())</f>
        <v>#N/A</v>
      </c>
      <c r="N94" s="568" t="e">
        <f>IF(ISNUMBER(Regressions!O104),ROUND(Regressions!O104, 1), NA())</f>
        <v>#N/A</v>
      </c>
      <c r="O94" s="569" t="e">
        <f>IF(ISNUMBER(Regressions!Q104),ROUND(Regressions!Q104, 1), NA())</f>
        <v>#N/A</v>
      </c>
      <c r="P94" s="565" t="e">
        <f>IF(ISNUMBER(Regressions!R104),ROUND(Regressions!R104, 1), NA())</f>
        <v>#N/A</v>
      </c>
      <c r="Q94" s="571" t="e">
        <f>IF(ISNUMBER(Regressions!S104),ROUND(Regressions!S104, 1), NA())</f>
        <v>#N/A</v>
      </c>
      <c r="R94" s="567" t="e">
        <f>IF(ISNUMBER(Regressions!T104),ROUND(Regressions!T104, 1), NA())</f>
        <v>#N/A</v>
      </c>
      <c r="S94" s="568" t="e">
        <f>IF(ISNUMBER(Regressions!U104),ROUND(Regressions!U104, 1), NA())</f>
        <v>#N/A</v>
      </c>
    </row>
    <row r="95" spans="1:19" hidden="1" x14ac:dyDescent="0.25">
      <c r="A95" s="560" t="str">
        <f>+Introduction!$C$7</f>
        <v>Singapore</v>
      </c>
      <c r="B95" s="561">
        <f>IF(ISBLANK(Regressions!B105), " ", Regressions!B105)</f>
        <v>2029</v>
      </c>
      <c r="C95" s="560" t="e">
        <f>HLOOKUP(Introduction!$G$4,nametranslations,25,FALSE)</f>
        <v>#REF!</v>
      </c>
      <c r="D95" s="563" t="str">
        <f>IF(ISBLANK(Regressions!D105), " ", Regressions!D105)</f>
        <v xml:space="preserve"> </v>
      </c>
      <c r="E95" s="564" t="e">
        <f>IF(ISNUMBER(Regressions!E105),ROUND(Regressions!E105, 1), NA())</f>
        <v>#N/A</v>
      </c>
      <c r="F95" s="565" t="e">
        <f>IF(ISNUMBER(Regressions!F105),ROUND(Regressions!F105, 1), NA())</f>
        <v>#N/A</v>
      </c>
      <c r="G95" s="566" t="e">
        <f>IF(ISNUMBER(Regressions!G105),ROUND(Regressions!G105, 1), NA())</f>
        <v>#N/A</v>
      </c>
      <c r="H95" s="567" t="e">
        <f>IF(ISNUMBER(Regressions!H105),ROUND(Regressions!H105, 1), NA())</f>
        <v>#N/A</v>
      </c>
      <c r="I95" s="568" t="e">
        <f>IF(ISNUMBER(Regressions!I105),ROUND(Regressions!I105, 1), NA())</f>
        <v>#N/A</v>
      </c>
      <c r="J95" s="569" t="e">
        <f>IF(ISNUMBER(Regressions!K105),ROUND(Regressions!K105, 1), NA())</f>
        <v>#N/A</v>
      </c>
      <c r="K95" s="565" t="e">
        <f>IF(ISNUMBER(Regressions!L105),ROUND(Regressions!L105, 1), NA())</f>
        <v>#N/A</v>
      </c>
      <c r="L95" s="570" t="e">
        <f>IF(ISNUMBER(Regressions!M105),ROUND(Regressions!M105, 1), NA())</f>
        <v>#N/A</v>
      </c>
      <c r="M95" s="567" t="e">
        <f>IF(ISNUMBER(Regressions!N105),ROUND(Regressions!N105, 1), NA())</f>
        <v>#N/A</v>
      </c>
      <c r="N95" s="568" t="e">
        <f>IF(ISNUMBER(Regressions!O105),ROUND(Regressions!O105, 1), NA())</f>
        <v>#N/A</v>
      </c>
      <c r="O95" s="569" t="e">
        <f>IF(ISNUMBER(Regressions!Q105),ROUND(Regressions!Q105, 1), NA())</f>
        <v>#N/A</v>
      </c>
      <c r="P95" s="565" t="e">
        <f>IF(ISNUMBER(Regressions!R105),ROUND(Regressions!R105, 1), NA())</f>
        <v>#N/A</v>
      </c>
      <c r="Q95" s="571" t="e">
        <f>IF(ISNUMBER(Regressions!S105),ROUND(Regressions!S105, 1), NA())</f>
        <v>#N/A</v>
      </c>
      <c r="R95" s="567" t="e">
        <f>IF(ISNUMBER(Regressions!T105),ROUND(Regressions!T105, 1), NA())</f>
        <v>#N/A</v>
      </c>
      <c r="S95" s="568" t="e">
        <f>IF(ISNUMBER(Regressions!U105),ROUND(Regressions!U105, 1), NA())</f>
        <v>#N/A</v>
      </c>
    </row>
    <row r="96" spans="1:19" hidden="1" x14ac:dyDescent="0.25">
      <c r="A96" s="560" t="str">
        <f>+Introduction!$C$7</f>
        <v>Singapore</v>
      </c>
      <c r="B96" s="561">
        <f>IF(ISBLANK(Regressions!B106), " ", Regressions!B106)</f>
        <v>2030</v>
      </c>
      <c r="C96" s="560" t="e">
        <f>HLOOKUP(Introduction!$G$4,nametranslations,25,FALSE)</f>
        <v>#REF!</v>
      </c>
      <c r="D96" s="563" t="str">
        <f>IF(ISBLANK(Regressions!D106), " ", Regressions!D106)</f>
        <v xml:space="preserve"> </v>
      </c>
      <c r="E96" s="564" t="e">
        <f>IF(ISNUMBER(Regressions!E106),ROUND(Regressions!E106, 1), NA())</f>
        <v>#N/A</v>
      </c>
      <c r="F96" s="565" t="e">
        <f>IF(ISNUMBER(Regressions!F106),ROUND(Regressions!F106, 1), NA())</f>
        <v>#N/A</v>
      </c>
      <c r="G96" s="566" t="e">
        <f>IF(ISNUMBER(Regressions!G106),ROUND(Regressions!G106, 1), NA())</f>
        <v>#N/A</v>
      </c>
      <c r="H96" s="567" t="e">
        <f>IF(ISNUMBER(Regressions!H106),ROUND(Regressions!H106, 1), NA())</f>
        <v>#N/A</v>
      </c>
      <c r="I96" s="568" t="e">
        <f>IF(ISNUMBER(Regressions!I106),ROUND(Regressions!I106, 1), NA())</f>
        <v>#N/A</v>
      </c>
      <c r="J96" s="569" t="e">
        <f>IF(ISNUMBER(Regressions!K106),ROUND(Regressions!K106, 1), NA())</f>
        <v>#N/A</v>
      </c>
      <c r="K96" s="565" t="e">
        <f>IF(ISNUMBER(Regressions!L106),ROUND(Regressions!L106, 1), NA())</f>
        <v>#N/A</v>
      </c>
      <c r="L96" s="570" t="e">
        <f>IF(ISNUMBER(Regressions!M106),ROUND(Regressions!M106, 1), NA())</f>
        <v>#N/A</v>
      </c>
      <c r="M96" s="567" t="e">
        <f>IF(ISNUMBER(Regressions!N106),ROUND(Regressions!N106, 1), NA())</f>
        <v>#N/A</v>
      </c>
      <c r="N96" s="568" t="e">
        <f>IF(ISNUMBER(Regressions!O106),ROUND(Regressions!O106, 1), NA())</f>
        <v>#N/A</v>
      </c>
      <c r="O96" s="569" t="e">
        <f>IF(ISNUMBER(Regressions!Q106),ROUND(Regressions!Q106, 1), NA())</f>
        <v>#N/A</v>
      </c>
      <c r="P96" s="565" t="e">
        <f>IF(ISNUMBER(Regressions!R106),ROUND(Regressions!R106, 1), NA())</f>
        <v>#N/A</v>
      </c>
      <c r="Q96" s="571" t="e">
        <f>IF(ISNUMBER(Regressions!S106),ROUND(Regressions!S106, 1), NA())</f>
        <v>#N/A</v>
      </c>
      <c r="R96" s="567" t="e">
        <f>IF(ISNUMBER(Regressions!T106),ROUND(Regressions!T106, 1), NA())</f>
        <v>#N/A</v>
      </c>
      <c r="S96" s="568" t="e">
        <f>IF(ISNUMBER(Regressions!U106),ROUND(Regressions!U106, 1), NA())</f>
        <v>#N/A</v>
      </c>
    </row>
    <row r="97" spans="1:19" x14ac:dyDescent="0.25">
      <c r="A97" s="560" t="str">
        <f>+Introduction!$C$7</f>
        <v>Singapore</v>
      </c>
      <c r="B97" s="561">
        <f>IF(ISBLANK(Regressions!B107), " ", Regressions!B107)</f>
        <v>2000</v>
      </c>
      <c r="C97" s="560" t="e">
        <f>HLOOKUP(Introduction!$G$4,nametranslations,27,FALSE)</f>
        <v>#REF!</v>
      </c>
      <c r="D97" s="563">
        <f>IF(ISBLANK(Regressions!D107), " ", Regressions!D107)</f>
        <v>108279</v>
      </c>
      <c r="E97" s="564" t="e">
        <f>IF(ISNUMBER(Regressions!E107),ROUND(Regressions!E107, 1), NA())</f>
        <v>#N/A</v>
      </c>
      <c r="F97" s="565" t="e">
        <f>IF(ISNUMBER(Regressions!F107),ROUND(Regressions!F107, 1), NA())</f>
        <v>#N/A</v>
      </c>
      <c r="G97" s="566" t="e">
        <f>IF(ISNUMBER(Regressions!G107),ROUND(Regressions!G107, 1), NA())</f>
        <v>#N/A</v>
      </c>
      <c r="H97" s="567" t="e">
        <f>IF(ISNUMBER(Regressions!H107),ROUND(Regressions!H107, 1), NA())</f>
        <v>#N/A</v>
      </c>
      <c r="I97" s="568" t="e">
        <f>IF(ISNUMBER(Regressions!I107),ROUND(Regressions!I107, 1), NA())</f>
        <v>#N/A</v>
      </c>
      <c r="J97" s="569" t="e">
        <f>IF(ISNUMBER(Regressions!K107),ROUND(Regressions!K107, 1), NA())</f>
        <v>#N/A</v>
      </c>
      <c r="K97" s="565" t="e">
        <f>IF(ISNUMBER(Regressions!L107),ROUND(Regressions!L107, 1), NA())</f>
        <v>#N/A</v>
      </c>
      <c r="L97" s="570" t="e">
        <f>IF(ISNUMBER(Regressions!M107),ROUND(Regressions!M107, 1), NA())</f>
        <v>#N/A</v>
      </c>
      <c r="M97" s="567" t="e">
        <f>IF(ISNUMBER(Regressions!N107),ROUND(Regressions!N107, 1), NA())</f>
        <v>#N/A</v>
      </c>
      <c r="N97" s="568" t="e">
        <f>IF(ISNUMBER(Regressions!O107),ROUND(Regressions!O107, 1), NA())</f>
        <v>#N/A</v>
      </c>
      <c r="O97" s="569" t="e">
        <f>IF(ISNUMBER(Regressions!Q107),ROUND(Regressions!Q107, 1), NA())</f>
        <v>#N/A</v>
      </c>
      <c r="P97" s="565" t="e">
        <f>IF(ISNUMBER(Regressions!R107),ROUND(Regressions!R107, 1), NA())</f>
        <v>#N/A</v>
      </c>
      <c r="Q97" s="571" t="e">
        <f>IF(ISNUMBER(Regressions!S107),ROUND(Regressions!S107, 1), NA())</f>
        <v>#N/A</v>
      </c>
      <c r="R97" s="567" t="e">
        <f>IF(ISNUMBER(Regressions!T107),ROUND(Regressions!T107, 1), NA())</f>
        <v>#N/A</v>
      </c>
      <c r="S97" s="568" t="e">
        <f>IF(ISNUMBER(Regressions!U107),ROUND(Regressions!U107, 1), NA())</f>
        <v>#N/A</v>
      </c>
    </row>
    <row r="98" spans="1:19" x14ac:dyDescent="0.25">
      <c r="A98" s="560" t="str">
        <f>+Introduction!$C$7</f>
        <v>Singapore</v>
      </c>
      <c r="B98" s="561">
        <f>IF(ISBLANK(Regressions!B108), " ", Regressions!B108)</f>
        <v>2001</v>
      </c>
      <c r="C98" s="560" t="e">
        <f>HLOOKUP(Introduction!$G$4,nametranslations,27,FALSE)</f>
        <v>#REF!</v>
      </c>
      <c r="D98" s="563">
        <f>IF(ISBLANK(Regressions!D108), " ", Regressions!D108)</f>
        <v>108279</v>
      </c>
      <c r="E98" s="564" t="e">
        <f>IF(ISNUMBER(Regressions!E108),ROUND(Regressions!E108, 1), NA())</f>
        <v>#N/A</v>
      </c>
      <c r="F98" s="565" t="e">
        <f>IF(ISNUMBER(Regressions!F108),ROUND(Regressions!F108, 1), NA())</f>
        <v>#N/A</v>
      </c>
      <c r="G98" s="566" t="e">
        <f>IF(ISNUMBER(Regressions!G108),ROUND(Regressions!G108, 1), NA())</f>
        <v>#N/A</v>
      </c>
      <c r="H98" s="567" t="e">
        <f>IF(ISNUMBER(Regressions!H108),ROUND(Regressions!H108, 1), NA())</f>
        <v>#N/A</v>
      </c>
      <c r="I98" s="568" t="e">
        <f>IF(ISNUMBER(Regressions!I108),ROUND(Regressions!I108, 1), NA())</f>
        <v>#N/A</v>
      </c>
      <c r="J98" s="569" t="e">
        <f>IF(ISNUMBER(Regressions!K108),ROUND(Regressions!K108, 1), NA())</f>
        <v>#N/A</v>
      </c>
      <c r="K98" s="565" t="e">
        <f>IF(ISNUMBER(Regressions!L108),ROUND(Regressions!L108, 1), NA())</f>
        <v>#N/A</v>
      </c>
      <c r="L98" s="570" t="e">
        <f>IF(ISNUMBER(Regressions!M108),ROUND(Regressions!M108, 1), NA())</f>
        <v>#N/A</v>
      </c>
      <c r="M98" s="567" t="e">
        <f>IF(ISNUMBER(Regressions!N108),ROUND(Regressions!N108, 1), NA())</f>
        <v>#N/A</v>
      </c>
      <c r="N98" s="568" t="e">
        <f>IF(ISNUMBER(Regressions!O108),ROUND(Regressions!O108, 1), NA())</f>
        <v>#N/A</v>
      </c>
      <c r="O98" s="569" t="e">
        <f>IF(ISNUMBER(Regressions!Q108),ROUND(Regressions!Q108, 1), NA())</f>
        <v>#N/A</v>
      </c>
      <c r="P98" s="565" t="e">
        <f>IF(ISNUMBER(Regressions!R108),ROUND(Regressions!R108, 1), NA())</f>
        <v>#N/A</v>
      </c>
      <c r="Q98" s="571" t="e">
        <f>IF(ISNUMBER(Regressions!S108),ROUND(Regressions!S108, 1), NA())</f>
        <v>#N/A</v>
      </c>
      <c r="R98" s="567" t="e">
        <f>IF(ISNUMBER(Regressions!T108),ROUND(Regressions!T108, 1), NA())</f>
        <v>#N/A</v>
      </c>
      <c r="S98" s="568" t="e">
        <f>IF(ISNUMBER(Regressions!U108),ROUND(Regressions!U108, 1), NA())</f>
        <v>#N/A</v>
      </c>
    </row>
    <row r="99" spans="1:19" x14ac:dyDescent="0.25">
      <c r="A99" s="560" t="str">
        <f>+Introduction!$C$7</f>
        <v>Singapore</v>
      </c>
      <c r="B99" s="561">
        <f>IF(ISBLANK(Regressions!B109), " ", Regressions!B109)</f>
        <v>2002</v>
      </c>
      <c r="C99" s="560" t="e">
        <f>HLOOKUP(Introduction!$G$4,nametranslations,27,FALSE)</f>
        <v>#REF!</v>
      </c>
      <c r="D99" s="563">
        <f>IF(ISBLANK(Regressions!D109), " ", Regressions!D109)</f>
        <v>108279</v>
      </c>
      <c r="E99" s="564" t="e">
        <f>IF(ISNUMBER(Regressions!E109),ROUND(Regressions!E109, 1), NA())</f>
        <v>#N/A</v>
      </c>
      <c r="F99" s="565" t="e">
        <f>IF(ISNUMBER(Regressions!F109),ROUND(Regressions!F109, 1), NA())</f>
        <v>#N/A</v>
      </c>
      <c r="G99" s="566" t="e">
        <f>IF(ISNUMBER(Regressions!G109),ROUND(Regressions!G109, 1), NA())</f>
        <v>#N/A</v>
      </c>
      <c r="H99" s="567" t="e">
        <f>IF(ISNUMBER(Regressions!H109),ROUND(Regressions!H109, 1), NA())</f>
        <v>#N/A</v>
      </c>
      <c r="I99" s="568" t="e">
        <f>IF(ISNUMBER(Regressions!I109),ROUND(Regressions!I109, 1), NA())</f>
        <v>#N/A</v>
      </c>
      <c r="J99" s="569" t="e">
        <f>IF(ISNUMBER(Regressions!K109),ROUND(Regressions!K109, 1), NA())</f>
        <v>#N/A</v>
      </c>
      <c r="K99" s="565" t="e">
        <f>IF(ISNUMBER(Regressions!L109),ROUND(Regressions!L109, 1), NA())</f>
        <v>#N/A</v>
      </c>
      <c r="L99" s="570" t="e">
        <f>IF(ISNUMBER(Regressions!M109),ROUND(Regressions!M109, 1), NA())</f>
        <v>#N/A</v>
      </c>
      <c r="M99" s="567" t="e">
        <f>IF(ISNUMBER(Regressions!N109),ROUND(Regressions!N109, 1), NA())</f>
        <v>#N/A</v>
      </c>
      <c r="N99" s="568" t="e">
        <f>IF(ISNUMBER(Regressions!O109),ROUND(Regressions!O109, 1), NA())</f>
        <v>#N/A</v>
      </c>
      <c r="O99" s="569" t="e">
        <f>IF(ISNUMBER(Regressions!Q109),ROUND(Regressions!Q109, 1), NA())</f>
        <v>#N/A</v>
      </c>
      <c r="P99" s="565" t="e">
        <f>IF(ISNUMBER(Regressions!R109),ROUND(Regressions!R109, 1), NA())</f>
        <v>#N/A</v>
      </c>
      <c r="Q99" s="571" t="e">
        <f>IF(ISNUMBER(Regressions!S109),ROUND(Regressions!S109, 1), NA())</f>
        <v>#N/A</v>
      </c>
      <c r="R99" s="567" t="e">
        <f>IF(ISNUMBER(Regressions!T109),ROUND(Regressions!T109, 1), NA())</f>
        <v>#N/A</v>
      </c>
      <c r="S99" s="568" t="e">
        <f>IF(ISNUMBER(Regressions!U109),ROUND(Regressions!U109, 1), NA())</f>
        <v>#N/A</v>
      </c>
    </row>
    <row r="100" spans="1:19" x14ac:dyDescent="0.25">
      <c r="A100" s="560" t="str">
        <f>+Introduction!$C$7</f>
        <v>Singapore</v>
      </c>
      <c r="B100" s="561">
        <f>IF(ISBLANK(Regressions!B110), " ", Regressions!B110)</f>
        <v>2003</v>
      </c>
      <c r="C100" s="560" t="e">
        <f>HLOOKUP(Introduction!$G$4,nametranslations,27,FALSE)</f>
        <v>#REF!</v>
      </c>
      <c r="D100" s="563">
        <f>IF(ISBLANK(Regressions!D110), " ", Regressions!D110)</f>
        <v>108279</v>
      </c>
      <c r="E100" s="564" t="e">
        <f>IF(ISNUMBER(Regressions!E110),ROUND(Regressions!E110, 1), NA())</f>
        <v>#N/A</v>
      </c>
      <c r="F100" s="565" t="e">
        <f>IF(ISNUMBER(Regressions!F110),ROUND(Regressions!F110, 1), NA())</f>
        <v>#N/A</v>
      </c>
      <c r="G100" s="566" t="e">
        <f>IF(ISNUMBER(Regressions!G110),ROUND(Regressions!G110, 1), NA())</f>
        <v>#N/A</v>
      </c>
      <c r="H100" s="567" t="e">
        <f>IF(ISNUMBER(Regressions!H110),ROUND(Regressions!H110, 1), NA())</f>
        <v>#N/A</v>
      </c>
      <c r="I100" s="568" t="e">
        <f>IF(ISNUMBER(Regressions!I110),ROUND(Regressions!I110, 1), NA())</f>
        <v>#N/A</v>
      </c>
      <c r="J100" s="569" t="e">
        <f>IF(ISNUMBER(Regressions!K110),ROUND(Regressions!K110, 1), NA())</f>
        <v>#N/A</v>
      </c>
      <c r="K100" s="565" t="e">
        <f>IF(ISNUMBER(Regressions!L110),ROUND(Regressions!L110, 1), NA())</f>
        <v>#N/A</v>
      </c>
      <c r="L100" s="570" t="e">
        <f>IF(ISNUMBER(Regressions!M110),ROUND(Regressions!M110, 1), NA())</f>
        <v>#N/A</v>
      </c>
      <c r="M100" s="567" t="e">
        <f>IF(ISNUMBER(Regressions!N110),ROUND(Regressions!N110, 1), NA())</f>
        <v>#N/A</v>
      </c>
      <c r="N100" s="568" t="e">
        <f>IF(ISNUMBER(Regressions!O110),ROUND(Regressions!O110, 1), NA())</f>
        <v>#N/A</v>
      </c>
      <c r="O100" s="569" t="e">
        <f>IF(ISNUMBER(Regressions!Q110),ROUND(Regressions!Q110, 1), NA())</f>
        <v>#N/A</v>
      </c>
      <c r="P100" s="565" t="e">
        <f>IF(ISNUMBER(Regressions!R110),ROUND(Regressions!R110, 1), NA())</f>
        <v>#N/A</v>
      </c>
      <c r="Q100" s="571" t="e">
        <f>IF(ISNUMBER(Regressions!S110),ROUND(Regressions!S110, 1), NA())</f>
        <v>#N/A</v>
      </c>
      <c r="R100" s="567" t="e">
        <f>IF(ISNUMBER(Regressions!T110),ROUND(Regressions!T110, 1), NA())</f>
        <v>#N/A</v>
      </c>
      <c r="S100" s="568" t="e">
        <f>IF(ISNUMBER(Regressions!U110),ROUND(Regressions!U110, 1), NA())</f>
        <v>#N/A</v>
      </c>
    </row>
    <row r="101" spans="1:19" x14ac:dyDescent="0.25">
      <c r="A101" s="560" t="str">
        <f>+Introduction!$C$7</f>
        <v>Singapore</v>
      </c>
      <c r="B101" s="561">
        <f>IF(ISBLANK(Regressions!B111), " ", Regressions!B111)</f>
        <v>2004</v>
      </c>
      <c r="C101" s="560" t="e">
        <f>HLOOKUP(Introduction!$G$4,nametranslations,27,FALSE)</f>
        <v>#REF!</v>
      </c>
      <c r="D101" s="563">
        <f>IF(ISBLANK(Regressions!D111), " ", Regressions!D111)</f>
        <v>108279</v>
      </c>
      <c r="E101" s="564" t="e">
        <f>IF(ISNUMBER(Regressions!E111),ROUND(Regressions!E111, 1), NA())</f>
        <v>#N/A</v>
      </c>
      <c r="F101" s="565" t="e">
        <f>IF(ISNUMBER(Regressions!F111),ROUND(Regressions!F111, 1), NA())</f>
        <v>#N/A</v>
      </c>
      <c r="G101" s="566" t="e">
        <f>IF(ISNUMBER(Regressions!G111),ROUND(Regressions!G111, 1), NA())</f>
        <v>#N/A</v>
      </c>
      <c r="H101" s="567" t="e">
        <f>IF(ISNUMBER(Regressions!H111),ROUND(Regressions!H111, 1), NA())</f>
        <v>#N/A</v>
      </c>
      <c r="I101" s="568" t="e">
        <f>IF(ISNUMBER(Regressions!I111),ROUND(Regressions!I111, 1), NA())</f>
        <v>#N/A</v>
      </c>
      <c r="J101" s="569" t="e">
        <f>IF(ISNUMBER(Regressions!K111),ROUND(Regressions!K111, 1), NA())</f>
        <v>#N/A</v>
      </c>
      <c r="K101" s="565" t="e">
        <f>IF(ISNUMBER(Regressions!L111),ROUND(Regressions!L111, 1), NA())</f>
        <v>#N/A</v>
      </c>
      <c r="L101" s="570" t="e">
        <f>IF(ISNUMBER(Regressions!M111),ROUND(Regressions!M111, 1), NA())</f>
        <v>#N/A</v>
      </c>
      <c r="M101" s="567" t="e">
        <f>IF(ISNUMBER(Regressions!N111),ROUND(Regressions!N111, 1), NA())</f>
        <v>#N/A</v>
      </c>
      <c r="N101" s="568" t="e">
        <f>IF(ISNUMBER(Regressions!O111),ROUND(Regressions!O111, 1), NA())</f>
        <v>#N/A</v>
      </c>
      <c r="O101" s="569" t="e">
        <f>IF(ISNUMBER(Regressions!Q111),ROUND(Regressions!Q111, 1), NA())</f>
        <v>#N/A</v>
      </c>
      <c r="P101" s="565" t="e">
        <f>IF(ISNUMBER(Regressions!R111),ROUND(Regressions!R111, 1), NA())</f>
        <v>#N/A</v>
      </c>
      <c r="Q101" s="571" t="e">
        <f>IF(ISNUMBER(Regressions!S111),ROUND(Regressions!S111, 1), NA())</f>
        <v>#N/A</v>
      </c>
      <c r="R101" s="567" t="e">
        <f>IF(ISNUMBER(Regressions!T111),ROUND(Regressions!T111, 1), NA())</f>
        <v>#N/A</v>
      </c>
      <c r="S101" s="568" t="e">
        <f>IF(ISNUMBER(Regressions!U111),ROUND(Regressions!U111, 1), NA())</f>
        <v>#N/A</v>
      </c>
    </row>
    <row r="102" spans="1:19" x14ac:dyDescent="0.25">
      <c r="A102" s="560" t="str">
        <f>+Introduction!$C$7</f>
        <v>Singapore</v>
      </c>
      <c r="B102" s="561">
        <f>IF(ISBLANK(Regressions!B112), " ", Regressions!B112)</f>
        <v>2005</v>
      </c>
      <c r="C102" s="560" t="e">
        <f>HLOOKUP(Introduction!$G$4,nametranslations,27,FALSE)</f>
        <v>#REF!</v>
      </c>
      <c r="D102" s="563">
        <f>IF(ISBLANK(Regressions!D112), " ", Regressions!D112)</f>
        <v>108279</v>
      </c>
      <c r="E102" s="564" t="e">
        <f>IF(ISNUMBER(Regressions!E112),ROUND(Regressions!E112, 1), NA())</f>
        <v>#N/A</v>
      </c>
      <c r="F102" s="565" t="e">
        <f>IF(ISNUMBER(Regressions!F112),ROUND(Regressions!F112, 1), NA())</f>
        <v>#N/A</v>
      </c>
      <c r="G102" s="566" t="e">
        <f>IF(ISNUMBER(Regressions!G112),ROUND(Regressions!G112, 1), NA())</f>
        <v>#N/A</v>
      </c>
      <c r="H102" s="567" t="e">
        <f>IF(ISNUMBER(Regressions!H112),ROUND(Regressions!H112, 1), NA())</f>
        <v>#N/A</v>
      </c>
      <c r="I102" s="568" t="e">
        <f>IF(ISNUMBER(Regressions!I112),ROUND(Regressions!I112, 1), NA())</f>
        <v>#N/A</v>
      </c>
      <c r="J102" s="569" t="e">
        <f>IF(ISNUMBER(Regressions!K112),ROUND(Regressions!K112, 1), NA())</f>
        <v>#N/A</v>
      </c>
      <c r="K102" s="565" t="e">
        <f>IF(ISNUMBER(Regressions!L112),ROUND(Regressions!L112, 1), NA())</f>
        <v>#N/A</v>
      </c>
      <c r="L102" s="570" t="e">
        <f>IF(ISNUMBER(Regressions!M112),ROUND(Regressions!M112, 1), NA())</f>
        <v>#N/A</v>
      </c>
      <c r="M102" s="567" t="e">
        <f>IF(ISNUMBER(Regressions!N112),ROUND(Regressions!N112, 1), NA())</f>
        <v>#N/A</v>
      </c>
      <c r="N102" s="568" t="e">
        <f>IF(ISNUMBER(Regressions!O112),ROUND(Regressions!O112, 1), NA())</f>
        <v>#N/A</v>
      </c>
      <c r="O102" s="569" t="e">
        <f>IF(ISNUMBER(Regressions!Q112),ROUND(Regressions!Q112, 1), NA())</f>
        <v>#N/A</v>
      </c>
      <c r="P102" s="565" t="e">
        <f>IF(ISNUMBER(Regressions!R112),ROUND(Regressions!R112, 1), NA())</f>
        <v>#N/A</v>
      </c>
      <c r="Q102" s="571" t="e">
        <f>IF(ISNUMBER(Regressions!S112),ROUND(Regressions!S112, 1), NA())</f>
        <v>#N/A</v>
      </c>
      <c r="R102" s="567" t="e">
        <f>IF(ISNUMBER(Regressions!T112),ROUND(Regressions!T112, 1), NA())</f>
        <v>#N/A</v>
      </c>
      <c r="S102" s="568" t="e">
        <f>IF(ISNUMBER(Regressions!U112),ROUND(Regressions!U112, 1), NA())</f>
        <v>#N/A</v>
      </c>
    </row>
    <row r="103" spans="1:19" x14ac:dyDescent="0.25">
      <c r="A103" s="560" t="str">
        <f>+Introduction!$C$7</f>
        <v>Singapore</v>
      </c>
      <c r="B103" s="561">
        <f>IF(ISBLANK(Regressions!B113), " ", Regressions!B113)</f>
        <v>2006</v>
      </c>
      <c r="C103" s="560" t="e">
        <f>HLOOKUP(Introduction!$G$4,nametranslations,27,FALSE)</f>
        <v>#REF!</v>
      </c>
      <c r="D103" s="563">
        <f>IF(ISBLANK(Regressions!D113), " ", Regressions!D113)</f>
        <v>108279</v>
      </c>
      <c r="E103" s="564" t="e">
        <f>IF(ISNUMBER(Regressions!E113),ROUND(Regressions!E113, 1), NA())</f>
        <v>#N/A</v>
      </c>
      <c r="F103" s="565" t="e">
        <f>IF(ISNUMBER(Regressions!F113),ROUND(Regressions!F113, 1), NA())</f>
        <v>#N/A</v>
      </c>
      <c r="G103" s="566" t="e">
        <f>IF(ISNUMBER(Regressions!G113),ROUND(Regressions!G113, 1), NA())</f>
        <v>#N/A</v>
      </c>
      <c r="H103" s="567" t="e">
        <f>IF(ISNUMBER(Regressions!H113),ROUND(Regressions!H113, 1), NA())</f>
        <v>#N/A</v>
      </c>
      <c r="I103" s="568" t="e">
        <f>IF(ISNUMBER(Regressions!I113),ROUND(Regressions!I113, 1), NA())</f>
        <v>#N/A</v>
      </c>
      <c r="J103" s="569" t="e">
        <f>IF(ISNUMBER(Regressions!K113),ROUND(Regressions!K113, 1), NA())</f>
        <v>#N/A</v>
      </c>
      <c r="K103" s="565" t="e">
        <f>IF(ISNUMBER(Regressions!L113),ROUND(Regressions!L113, 1), NA())</f>
        <v>#N/A</v>
      </c>
      <c r="L103" s="570" t="e">
        <f>IF(ISNUMBER(Regressions!M113),ROUND(Regressions!M113, 1), NA())</f>
        <v>#N/A</v>
      </c>
      <c r="M103" s="567" t="e">
        <f>IF(ISNUMBER(Regressions!N113),ROUND(Regressions!N113, 1), NA())</f>
        <v>#N/A</v>
      </c>
      <c r="N103" s="568" t="e">
        <f>IF(ISNUMBER(Regressions!O113),ROUND(Regressions!O113, 1), NA())</f>
        <v>#N/A</v>
      </c>
      <c r="O103" s="569" t="e">
        <f>IF(ISNUMBER(Regressions!Q113),ROUND(Regressions!Q113, 1), NA())</f>
        <v>#N/A</v>
      </c>
      <c r="P103" s="565" t="e">
        <f>IF(ISNUMBER(Regressions!R113),ROUND(Regressions!R113, 1), NA())</f>
        <v>#N/A</v>
      </c>
      <c r="Q103" s="571" t="e">
        <f>IF(ISNUMBER(Regressions!S113),ROUND(Regressions!S113, 1), NA())</f>
        <v>#N/A</v>
      </c>
      <c r="R103" s="567" t="e">
        <f>IF(ISNUMBER(Regressions!T113),ROUND(Regressions!T113, 1), NA())</f>
        <v>#N/A</v>
      </c>
      <c r="S103" s="568" t="e">
        <f>IF(ISNUMBER(Regressions!U113),ROUND(Regressions!U113, 1), NA())</f>
        <v>#N/A</v>
      </c>
    </row>
    <row r="104" spans="1:19" x14ac:dyDescent="0.25">
      <c r="A104" s="560" t="str">
        <f>+Introduction!$C$7</f>
        <v>Singapore</v>
      </c>
      <c r="B104" s="561">
        <f>IF(ISBLANK(Regressions!B114), " ", Regressions!B114)</f>
        <v>2007</v>
      </c>
      <c r="C104" s="560" t="e">
        <f>HLOOKUP(Introduction!$G$4,nametranslations,27,FALSE)</f>
        <v>#REF!</v>
      </c>
      <c r="D104" s="563">
        <f>IF(ISBLANK(Regressions!D114), " ", Regressions!D114)</f>
        <v>108279</v>
      </c>
      <c r="E104" s="564" t="e">
        <f>IF(ISNUMBER(Regressions!E114),ROUND(Regressions!E114, 1), NA())</f>
        <v>#N/A</v>
      </c>
      <c r="F104" s="565" t="e">
        <f>IF(ISNUMBER(Regressions!F114),ROUND(Regressions!F114, 1), NA())</f>
        <v>#N/A</v>
      </c>
      <c r="G104" s="566" t="e">
        <f>IF(ISNUMBER(Regressions!G114),ROUND(Regressions!G114, 1), NA())</f>
        <v>#N/A</v>
      </c>
      <c r="H104" s="567" t="e">
        <f>IF(ISNUMBER(Regressions!H114),ROUND(Regressions!H114, 1), NA())</f>
        <v>#N/A</v>
      </c>
      <c r="I104" s="568" t="e">
        <f>IF(ISNUMBER(Regressions!I114),ROUND(Regressions!I114, 1), NA())</f>
        <v>#N/A</v>
      </c>
      <c r="J104" s="569" t="e">
        <f>IF(ISNUMBER(Regressions!K114),ROUND(Regressions!K114, 1), NA())</f>
        <v>#N/A</v>
      </c>
      <c r="K104" s="565" t="e">
        <f>IF(ISNUMBER(Regressions!L114),ROUND(Regressions!L114, 1), NA())</f>
        <v>#N/A</v>
      </c>
      <c r="L104" s="570" t="e">
        <f>IF(ISNUMBER(Regressions!M114),ROUND(Regressions!M114, 1), NA())</f>
        <v>#N/A</v>
      </c>
      <c r="M104" s="567" t="e">
        <f>IF(ISNUMBER(Regressions!N114),ROUND(Regressions!N114, 1), NA())</f>
        <v>#N/A</v>
      </c>
      <c r="N104" s="568" t="e">
        <f>IF(ISNUMBER(Regressions!O114),ROUND(Regressions!O114, 1), NA())</f>
        <v>#N/A</v>
      </c>
      <c r="O104" s="569" t="e">
        <f>IF(ISNUMBER(Regressions!Q114),ROUND(Regressions!Q114, 1), NA())</f>
        <v>#N/A</v>
      </c>
      <c r="P104" s="565" t="e">
        <f>IF(ISNUMBER(Regressions!R114),ROUND(Regressions!R114, 1), NA())</f>
        <v>#N/A</v>
      </c>
      <c r="Q104" s="571" t="e">
        <f>IF(ISNUMBER(Regressions!S114),ROUND(Regressions!S114, 1), NA())</f>
        <v>#N/A</v>
      </c>
      <c r="R104" s="567" t="e">
        <f>IF(ISNUMBER(Regressions!T114),ROUND(Regressions!T114, 1), NA())</f>
        <v>#N/A</v>
      </c>
      <c r="S104" s="568" t="e">
        <f>IF(ISNUMBER(Regressions!U114),ROUND(Regressions!U114, 1), NA())</f>
        <v>#N/A</v>
      </c>
    </row>
    <row r="105" spans="1:19" x14ac:dyDescent="0.25">
      <c r="A105" s="560" t="str">
        <f>+Introduction!$C$7</f>
        <v>Singapore</v>
      </c>
      <c r="B105" s="561">
        <f>IF(ISBLANK(Regressions!B115), " ", Regressions!B115)</f>
        <v>2008</v>
      </c>
      <c r="C105" s="560" t="e">
        <f>HLOOKUP(Introduction!$G$4,nametranslations,27,FALSE)</f>
        <v>#REF!</v>
      </c>
      <c r="D105" s="563">
        <f>IF(ISBLANK(Regressions!D115), " ", Regressions!D115)</f>
        <v>108279</v>
      </c>
      <c r="E105" s="564" t="e">
        <f>IF(ISNUMBER(Regressions!E115),ROUND(Regressions!E115, 1), NA())</f>
        <v>#N/A</v>
      </c>
      <c r="F105" s="565" t="e">
        <f>IF(ISNUMBER(Regressions!F115),ROUND(Regressions!F115, 1), NA())</f>
        <v>#N/A</v>
      </c>
      <c r="G105" s="566" t="e">
        <f>IF(ISNUMBER(Regressions!G115),ROUND(Regressions!G115, 1), NA())</f>
        <v>#N/A</v>
      </c>
      <c r="H105" s="567" t="e">
        <f>IF(ISNUMBER(Regressions!H115),ROUND(Regressions!H115, 1), NA())</f>
        <v>#N/A</v>
      </c>
      <c r="I105" s="568" t="e">
        <f>IF(ISNUMBER(Regressions!I115),ROUND(Regressions!I115, 1), NA())</f>
        <v>#N/A</v>
      </c>
      <c r="J105" s="569" t="e">
        <f>IF(ISNUMBER(Regressions!K115),ROUND(Regressions!K115, 1), NA())</f>
        <v>#N/A</v>
      </c>
      <c r="K105" s="565" t="e">
        <f>IF(ISNUMBER(Regressions!L115),ROUND(Regressions!L115, 1), NA())</f>
        <v>#N/A</v>
      </c>
      <c r="L105" s="570" t="e">
        <f>IF(ISNUMBER(Regressions!M115),ROUND(Regressions!M115, 1), NA())</f>
        <v>#N/A</v>
      </c>
      <c r="M105" s="567" t="e">
        <f>IF(ISNUMBER(Regressions!N115),ROUND(Regressions!N115, 1), NA())</f>
        <v>#N/A</v>
      </c>
      <c r="N105" s="568" t="e">
        <f>IF(ISNUMBER(Regressions!O115),ROUND(Regressions!O115, 1), NA())</f>
        <v>#N/A</v>
      </c>
      <c r="O105" s="569" t="e">
        <f>IF(ISNUMBER(Regressions!Q115),ROUND(Regressions!Q115, 1), NA())</f>
        <v>#N/A</v>
      </c>
      <c r="P105" s="565" t="e">
        <f>IF(ISNUMBER(Regressions!R115),ROUND(Regressions!R115, 1), NA())</f>
        <v>#N/A</v>
      </c>
      <c r="Q105" s="571" t="e">
        <f>IF(ISNUMBER(Regressions!S115),ROUND(Regressions!S115, 1), NA())</f>
        <v>#N/A</v>
      </c>
      <c r="R105" s="567" t="e">
        <f>IF(ISNUMBER(Regressions!T115),ROUND(Regressions!T115, 1), NA())</f>
        <v>#N/A</v>
      </c>
      <c r="S105" s="568" t="e">
        <f>IF(ISNUMBER(Regressions!U115),ROUND(Regressions!U115, 1), NA())</f>
        <v>#N/A</v>
      </c>
    </row>
    <row r="106" spans="1:19" x14ac:dyDescent="0.25">
      <c r="A106" s="560" t="str">
        <f>+Introduction!$C$7</f>
        <v>Singapore</v>
      </c>
      <c r="B106" s="561">
        <f>IF(ISBLANK(Regressions!B116), " ", Regressions!B116)</f>
        <v>2009</v>
      </c>
      <c r="C106" s="560" t="e">
        <f>HLOOKUP(Introduction!$G$4,nametranslations,27,FALSE)</f>
        <v>#REF!</v>
      </c>
      <c r="D106" s="563">
        <f>IF(ISBLANK(Regressions!D116), " ", Regressions!D116)</f>
        <v>108279</v>
      </c>
      <c r="E106" s="564" t="e">
        <f>IF(ISNUMBER(Regressions!E116),ROUND(Regressions!E116, 1), NA())</f>
        <v>#N/A</v>
      </c>
      <c r="F106" s="565" t="e">
        <f>IF(ISNUMBER(Regressions!F116),ROUND(Regressions!F116, 1), NA())</f>
        <v>#N/A</v>
      </c>
      <c r="G106" s="566" t="e">
        <f>IF(ISNUMBER(Regressions!G116),ROUND(Regressions!G116, 1), NA())</f>
        <v>#N/A</v>
      </c>
      <c r="H106" s="567" t="e">
        <f>IF(ISNUMBER(Regressions!H116),ROUND(Regressions!H116, 1), NA())</f>
        <v>#N/A</v>
      </c>
      <c r="I106" s="568" t="e">
        <f>IF(ISNUMBER(Regressions!I116),ROUND(Regressions!I116, 1), NA())</f>
        <v>#N/A</v>
      </c>
      <c r="J106" s="569" t="e">
        <f>IF(ISNUMBER(Regressions!K116),ROUND(Regressions!K116, 1), NA())</f>
        <v>#N/A</v>
      </c>
      <c r="K106" s="565" t="e">
        <f>IF(ISNUMBER(Regressions!L116),ROUND(Regressions!L116, 1), NA())</f>
        <v>#N/A</v>
      </c>
      <c r="L106" s="570" t="e">
        <f>IF(ISNUMBER(Regressions!M116),ROUND(Regressions!M116, 1), NA())</f>
        <v>#N/A</v>
      </c>
      <c r="M106" s="567" t="e">
        <f>IF(ISNUMBER(Regressions!N116),ROUND(Regressions!N116, 1), NA())</f>
        <v>#N/A</v>
      </c>
      <c r="N106" s="568" t="e">
        <f>IF(ISNUMBER(Regressions!O116),ROUND(Regressions!O116, 1), NA())</f>
        <v>#N/A</v>
      </c>
      <c r="O106" s="569" t="e">
        <f>IF(ISNUMBER(Regressions!Q116),ROUND(Regressions!Q116, 1), NA())</f>
        <v>#N/A</v>
      </c>
      <c r="P106" s="565" t="e">
        <f>IF(ISNUMBER(Regressions!R116),ROUND(Regressions!R116, 1), NA())</f>
        <v>#N/A</v>
      </c>
      <c r="Q106" s="571" t="e">
        <f>IF(ISNUMBER(Regressions!S116),ROUND(Regressions!S116, 1), NA())</f>
        <v>#N/A</v>
      </c>
      <c r="R106" s="567" t="e">
        <f>IF(ISNUMBER(Regressions!T116),ROUND(Regressions!T116, 1), NA())</f>
        <v>#N/A</v>
      </c>
      <c r="S106" s="568" t="e">
        <f>IF(ISNUMBER(Regressions!U116),ROUND(Regressions!U116, 1), NA())</f>
        <v>#N/A</v>
      </c>
    </row>
    <row r="107" spans="1:19" x14ac:dyDescent="0.25">
      <c r="A107" s="560" t="str">
        <f>+Introduction!$C$7</f>
        <v>Singapore</v>
      </c>
      <c r="B107" s="561">
        <f>IF(ISBLANK(Regressions!B117), " ", Regressions!B117)</f>
        <v>2010</v>
      </c>
      <c r="C107" s="560" t="e">
        <f>HLOOKUP(Introduction!$G$4,nametranslations,27,FALSE)</f>
        <v>#REF!</v>
      </c>
      <c r="D107" s="563">
        <f>IF(ISBLANK(Regressions!D117), " ", Regressions!D117)</f>
        <v>108279</v>
      </c>
      <c r="E107" s="564" t="e">
        <f>IF(ISNUMBER(Regressions!E117),ROUND(Regressions!E117, 1), NA())</f>
        <v>#N/A</v>
      </c>
      <c r="F107" s="565" t="e">
        <f>IF(ISNUMBER(Regressions!F117),ROUND(Regressions!F117, 1), NA())</f>
        <v>#N/A</v>
      </c>
      <c r="G107" s="566" t="e">
        <f>IF(ISNUMBER(Regressions!G117),ROUND(Regressions!G117, 1), NA())</f>
        <v>#N/A</v>
      </c>
      <c r="H107" s="567" t="e">
        <f>IF(ISNUMBER(Regressions!H117),ROUND(Regressions!H117, 1), NA())</f>
        <v>#N/A</v>
      </c>
      <c r="I107" s="568" t="e">
        <f>IF(ISNUMBER(Regressions!I117),ROUND(Regressions!I117, 1), NA())</f>
        <v>#N/A</v>
      </c>
      <c r="J107" s="569" t="e">
        <f>IF(ISNUMBER(Regressions!K117),ROUND(Regressions!K117, 1), NA())</f>
        <v>#N/A</v>
      </c>
      <c r="K107" s="565" t="e">
        <f>IF(ISNUMBER(Regressions!L117),ROUND(Regressions!L117, 1), NA())</f>
        <v>#N/A</v>
      </c>
      <c r="L107" s="570" t="e">
        <f>IF(ISNUMBER(Regressions!M117),ROUND(Regressions!M117, 1), NA())</f>
        <v>#N/A</v>
      </c>
      <c r="M107" s="567" t="e">
        <f>IF(ISNUMBER(Regressions!N117),ROUND(Regressions!N117, 1), NA())</f>
        <v>#N/A</v>
      </c>
      <c r="N107" s="568" t="e">
        <f>IF(ISNUMBER(Regressions!O117),ROUND(Regressions!O117, 1), NA())</f>
        <v>#N/A</v>
      </c>
      <c r="O107" s="569" t="e">
        <f>IF(ISNUMBER(Regressions!Q117),ROUND(Regressions!Q117, 1), NA())</f>
        <v>#N/A</v>
      </c>
      <c r="P107" s="565" t="e">
        <f>IF(ISNUMBER(Regressions!R117),ROUND(Regressions!R117, 1), NA())</f>
        <v>#N/A</v>
      </c>
      <c r="Q107" s="571" t="e">
        <f>IF(ISNUMBER(Regressions!S117),ROUND(Regressions!S117, 1), NA())</f>
        <v>#N/A</v>
      </c>
      <c r="R107" s="567" t="e">
        <f>IF(ISNUMBER(Regressions!T117),ROUND(Regressions!T117, 1), NA())</f>
        <v>#N/A</v>
      </c>
      <c r="S107" s="568" t="e">
        <f>IF(ISNUMBER(Regressions!U117),ROUND(Regressions!U117, 1), NA())</f>
        <v>#N/A</v>
      </c>
    </row>
    <row r="108" spans="1:19" x14ac:dyDescent="0.25">
      <c r="A108" s="560" t="str">
        <f>+Introduction!$C$7</f>
        <v>Singapore</v>
      </c>
      <c r="B108" s="561">
        <f>IF(ISBLANK(Regressions!B118), " ", Regressions!B118)</f>
        <v>2011</v>
      </c>
      <c r="C108" s="560" t="e">
        <f>HLOOKUP(Introduction!$G$4,nametranslations,27,FALSE)</f>
        <v>#REF!</v>
      </c>
      <c r="D108" s="563">
        <f>IF(ISBLANK(Regressions!D118), " ", Regressions!D118)</f>
        <v>108279</v>
      </c>
      <c r="E108" s="564" t="e">
        <f>IF(ISNUMBER(Regressions!E118),ROUND(Regressions!E118, 1), NA())</f>
        <v>#N/A</v>
      </c>
      <c r="F108" s="565" t="e">
        <f>IF(ISNUMBER(Regressions!F118),ROUND(Regressions!F118, 1), NA())</f>
        <v>#N/A</v>
      </c>
      <c r="G108" s="566" t="e">
        <f>IF(ISNUMBER(Regressions!G118),ROUND(Regressions!G118, 1), NA())</f>
        <v>#N/A</v>
      </c>
      <c r="H108" s="567" t="e">
        <f>IF(ISNUMBER(Regressions!H118),ROUND(Regressions!H118, 1), NA())</f>
        <v>#N/A</v>
      </c>
      <c r="I108" s="568" t="e">
        <f>IF(ISNUMBER(Regressions!I118),ROUND(Regressions!I118, 1), NA())</f>
        <v>#N/A</v>
      </c>
      <c r="J108" s="569" t="e">
        <f>IF(ISNUMBER(Regressions!K118),ROUND(Regressions!K118, 1), NA())</f>
        <v>#N/A</v>
      </c>
      <c r="K108" s="565" t="e">
        <f>IF(ISNUMBER(Regressions!L118),ROUND(Regressions!L118, 1), NA())</f>
        <v>#N/A</v>
      </c>
      <c r="L108" s="570" t="e">
        <f>IF(ISNUMBER(Regressions!M118),ROUND(Regressions!M118, 1), NA())</f>
        <v>#N/A</v>
      </c>
      <c r="M108" s="567" t="e">
        <f>IF(ISNUMBER(Regressions!N118),ROUND(Regressions!N118, 1), NA())</f>
        <v>#N/A</v>
      </c>
      <c r="N108" s="568" t="e">
        <f>IF(ISNUMBER(Regressions!O118),ROUND(Regressions!O118, 1), NA())</f>
        <v>#N/A</v>
      </c>
      <c r="O108" s="569" t="e">
        <f>IF(ISNUMBER(Regressions!Q118),ROUND(Regressions!Q118, 1), NA())</f>
        <v>#N/A</v>
      </c>
      <c r="P108" s="565" t="e">
        <f>IF(ISNUMBER(Regressions!R118),ROUND(Regressions!R118, 1), NA())</f>
        <v>#N/A</v>
      </c>
      <c r="Q108" s="571" t="e">
        <f>IF(ISNUMBER(Regressions!S118),ROUND(Regressions!S118, 1), NA())</f>
        <v>#N/A</v>
      </c>
      <c r="R108" s="567" t="e">
        <f>IF(ISNUMBER(Regressions!T118),ROUND(Regressions!T118, 1), NA())</f>
        <v>#N/A</v>
      </c>
      <c r="S108" s="568" t="e">
        <f>IF(ISNUMBER(Regressions!U118),ROUND(Regressions!U118, 1), NA())</f>
        <v>#N/A</v>
      </c>
    </row>
    <row r="109" spans="1:19" x14ac:dyDescent="0.25">
      <c r="A109" s="560" t="str">
        <f>+Introduction!$C$7</f>
        <v>Singapore</v>
      </c>
      <c r="B109" s="561">
        <f>IF(ISBLANK(Regressions!B119), " ", Regressions!B119)</f>
        <v>2012</v>
      </c>
      <c r="C109" s="560" t="e">
        <f>HLOOKUP(Introduction!$G$4,nametranslations,27,FALSE)</f>
        <v>#REF!</v>
      </c>
      <c r="D109" s="563">
        <f>IF(ISBLANK(Regressions!D119), " ", Regressions!D119)</f>
        <v>108279</v>
      </c>
      <c r="E109" s="564" t="e">
        <f>IF(ISNUMBER(Regressions!E119),ROUND(Regressions!E119, 1), NA())</f>
        <v>#N/A</v>
      </c>
      <c r="F109" s="565" t="e">
        <f>IF(ISNUMBER(Regressions!F119),ROUND(Regressions!F119, 1), NA())</f>
        <v>#N/A</v>
      </c>
      <c r="G109" s="566" t="e">
        <f>IF(ISNUMBER(Regressions!G119),ROUND(Regressions!G119, 1), NA())</f>
        <v>#N/A</v>
      </c>
      <c r="H109" s="567" t="e">
        <f>IF(ISNUMBER(Regressions!H119),ROUND(Regressions!H119, 1), NA())</f>
        <v>#N/A</v>
      </c>
      <c r="I109" s="568" t="e">
        <f>IF(ISNUMBER(Regressions!I119),ROUND(Regressions!I119, 1), NA())</f>
        <v>#N/A</v>
      </c>
      <c r="J109" s="569" t="e">
        <f>IF(ISNUMBER(Regressions!K119),ROUND(Regressions!K119, 1), NA())</f>
        <v>#N/A</v>
      </c>
      <c r="K109" s="565" t="e">
        <f>IF(ISNUMBER(Regressions!L119),ROUND(Regressions!L119, 1), NA())</f>
        <v>#N/A</v>
      </c>
      <c r="L109" s="570" t="e">
        <f>IF(ISNUMBER(Regressions!M119),ROUND(Regressions!M119, 1), NA())</f>
        <v>#N/A</v>
      </c>
      <c r="M109" s="567" t="e">
        <f>IF(ISNUMBER(Regressions!N119),ROUND(Regressions!N119, 1), NA())</f>
        <v>#N/A</v>
      </c>
      <c r="N109" s="568" t="e">
        <f>IF(ISNUMBER(Regressions!O119),ROUND(Regressions!O119, 1), NA())</f>
        <v>#N/A</v>
      </c>
      <c r="O109" s="569" t="e">
        <f>IF(ISNUMBER(Regressions!Q119),ROUND(Regressions!Q119, 1), NA())</f>
        <v>#N/A</v>
      </c>
      <c r="P109" s="565" t="e">
        <f>IF(ISNUMBER(Regressions!R119),ROUND(Regressions!R119, 1), NA())</f>
        <v>#N/A</v>
      </c>
      <c r="Q109" s="571" t="e">
        <f>IF(ISNUMBER(Regressions!S119),ROUND(Regressions!S119, 1), NA())</f>
        <v>#N/A</v>
      </c>
      <c r="R109" s="567" t="e">
        <f>IF(ISNUMBER(Regressions!T119),ROUND(Regressions!T119, 1), NA())</f>
        <v>#N/A</v>
      </c>
      <c r="S109" s="568" t="e">
        <f>IF(ISNUMBER(Regressions!U119),ROUND(Regressions!U119, 1), NA())</f>
        <v>#N/A</v>
      </c>
    </row>
    <row r="110" spans="1:19" x14ac:dyDescent="0.25">
      <c r="A110" s="560" t="str">
        <f>+Introduction!$C$7</f>
        <v>Singapore</v>
      </c>
      <c r="B110" s="561">
        <f>IF(ISBLANK(Regressions!B120), " ", Regressions!B120)</f>
        <v>2013</v>
      </c>
      <c r="C110" s="560" t="e">
        <f>HLOOKUP(Introduction!$G$4,nametranslations,27,FALSE)</f>
        <v>#REF!</v>
      </c>
      <c r="D110" s="563">
        <f>IF(ISBLANK(Regressions!D120), " ", Regressions!D120)</f>
        <v>108703</v>
      </c>
      <c r="E110" s="564" t="e">
        <f>IF(ISNUMBER(Regressions!E120),ROUND(Regressions!E120, 1), NA())</f>
        <v>#N/A</v>
      </c>
      <c r="F110" s="565" t="e">
        <f>IF(ISNUMBER(Regressions!F120),ROUND(Regressions!F120, 1), NA())</f>
        <v>#N/A</v>
      </c>
      <c r="G110" s="566" t="e">
        <f>IF(ISNUMBER(Regressions!G120),ROUND(Regressions!G120, 1), NA())</f>
        <v>#N/A</v>
      </c>
      <c r="H110" s="567" t="e">
        <f>IF(ISNUMBER(Regressions!H120),ROUND(Regressions!H120, 1), NA())</f>
        <v>#N/A</v>
      </c>
      <c r="I110" s="568" t="e">
        <f>IF(ISNUMBER(Regressions!I120),ROUND(Regressions!I120, 1), NA())</f>
        <v>#N/A</v>
      </c>
      <c r="J110" s="569" t="e">
        <f>IF(ISNUMBER(Regressions!K120),ROUND(Regressions!K120, 1), NA())</f>
        <v>#N/A</v>
      </c>
      <c r="K110" s="565" t="e">
        <f>IF(ISNUMBER(Regressions!L120),ROUND(Regressions!L120, 1), NA())</f>
        <v>#N/A</v>
      </c>
      <c r="L110" s="570" t="e">
        <f>IF(ISNUMBER(Regressions!M120),ROUND(Regressions!M120, 1), NA())</f>
        <v>#N/A</v>
      </c>
      <c r="M110" s="567" t="e">
        <f>IF(ISNUMBER(Regressions!N120),ROUND(Regressions!N120, 1), NA())</f>
        <v>#N/A</v>
      </c>
      <c r="N110" s="568" t="e">
        <f>IF(ISNUMBER(Regressions!O120),ROUND(Regressions!O120, 1), NA())</f>
        <v>#N/A</v>
      </c>
      <c r="O110" s="569" t="e">
        <f>IF(ISNUMBER(Regressions!Q120),ROUND(Regressions!Q120, 1), NA())</f>
        <v>#N/A</v>
      </c>
      <c r="P110" s="565" t="e">
        <f>IF(ISNUMBER(Regressions!R120),ROUND(Regressions!R120, 1), NA())</f>
        <v>#N/A</v>
      </c>
      <c r="Q110" s="571" t="e">
        <f>IF(ISNUMBER(Regressions!S120),ROUND(Regressions!S120, 1), NA())</f>
        <v>#N/A</v>
      </c>
      <c r="R110" s="567" t="e">
        <f>IF(ISNUMBER(Regressions!T120),ROUND(Regressions!T120, 1), NA())</f>
        <v>#N/A</v>
      </c>
      <c r="S110" s="568" t="e">
        <f>IF(ISNUMBER(Regressions!U120),ROUND(Regressions!U120, 1), NA())</f>
        <v>#N/A</v>
      </c>
    </row>
    <row r="111" spans="1:19" x14ac:dyDescent="0.25">
      <c r="A111" s="560" t="str">
        <f>+Introduction!$C$7</f>
        <v>Singapore</v>
      </c>
      <c r="B111" s="561">
        <f>IF(ISBLANK(Regressions!B121), " ", Regressions!B121)</f>
        <v>2014</v>
      </c>
      <c r="C111" s="560" t="e">
        <f>HLOOKUP(Introduction!$G$4,nametranslations,27,FALSE)</f>
        <v>#REF!</v>
      </c>
      <c r="D111" s="563">
        <f>IF(ISBLANK(Regressions!D121), " ", Regressions!D121)</f>
        <v>108412</v>
      </c>
      <c r="E111" s="564" t="e">
        <f>IF(ISNUMBER(Regressions!E121),ROUND(Regressions!E121, 1), NA())</f>
        <v>#N/A</v>
      </c>
      <c r="F111" s="565" t="e">
        <f>IF(ISNUMBER(Regressions!F121),ROUND(Regressions!F121, 1), NA())</f>
        <v>#N/A</v>
      </c>
      <c r="G111" s="566" t="e">
        <f>IF(ISNUMBER(Regressions!G121),ROUND(Regressions!G121, 1), NA())</f>
        <v>#N/A</v>
      </c>
      <c r="H111" s="567" t="e">
        <f>IF(ISNUMBER(Regressions!H121),ROUND(Regressions!H121, 1), NA())</f>
        <v>#N/A</v>
      </c>
      <c r="I111" s="568" t="e">
        <f>IF(ISNUMBER(Regressions!I121),ROUND(Regressions!I121, 1), NA())</f>
        <v>#N/A</v>
      </c>
      <c r="J111" s="569" t="e">
        <f>IF(ISNUMBER(Regressions!K121),ROUND(Regressions!K121, 1), NA())</f>
        <v>#N/A</v>
      </c>
      <c r="K111" s="565" t="e">
        <f>IF(ISNUMBER(Regressions!L121),ROUND(Regressions!L121, 1), NA())</f>
        <v>#N/A</v>
      </c>
      <c r="L111" s="570" t="e">
        <f>IF(ISNUMBER(Regressions!M121),ROUND(Regressions!M121, 1), NA())</f>
        <v>#N/A</v>
      </c>
      <c r="M111" s="567" t="e">
        <f>IF(ISNUMBER(Regressions!N121),ROUND(Regressions!N121, 1), NA())</f>
        <v>#N/A</v>
      </c>
      <c r="N111" s="568" t="e">
        <f>IF(ISNUMBER(Regressions!O121),ROUND(Regressions!O121, 1), NA())</f>
        <v>#N/A</v>
      </c>
      <c r="O111" s="569" t="e">
        <f>IF(ISNUMBER(Regressions!Q121),ROUND(Regressions!Q121, 1), NA())</f>
        <v>#N/A</v>
      </c>
      <c r="P111" s="565" t="e">
        <f>IF(ISNUMBER(Regressions!R121),ROUND(Regressions!R121, 1), NA())</f>
        <v>#N/A</v>
      </c>
      <c r="Q111" s="571" t="e">
        <f>IF(ISNUMBER(Regressions!S121),ROUND(Regressions!S121, 1), NA())</f>
        <v>#N/A</v>
      </c>
      <c r="R111" s="567" t="e">
        <f>IF(ISNUMBER(Regressions!T121),ROUND(Regressions!T121, 1), NA())</f>
        <v>#N/A</v>
      </c>
      <c r="S111" s="568" t="e">
        <f>IF(ISNUMBER(Regressions!U121),ROUND(Regressions!U121, 1), NA())</f>
        <v>#N/A</v>
      </c>
    </row>
    <row r="112" spans="1:19" x14ac:dyDescent="0.25">
      <c r="A112" s="560" t="str">
        <f>+Introduction!$C$7</f>
        <v>Singapore</v>
      </c>
      <c r="B112" s="561">
        <f>IF(ISBLANK(Regressions!B122), " ", Regressions!B122)</f>
        <v>2015</v>
      </c>
      <c r="C112" s="560" t="e">
        <f>HLOOKUP(Introduction!$G$4,nametranslations,27,FALSE)</f>
        <v>#REF!</v>
      </c>
      <c r="D112" s="563">
        <f>IF(ISBLANK(Regressions!D122), " ", Regressions!D122)</f>
        <v>107818</v>
      </c>
      <c r="E112" s="564" t="e">
        <f>IF(ISNUMBER(Regressions!E122),ROUND(Regressions!E122, 1), NA())</f>
        <v>#N/A</v>
      </c>
      <c r="F112" s="565" t="e">
        <f>IF(ISNUMBER(Regressions!F122),ROUND(Regressions!F122, 1), NA())</f>
        <v>#N/A</v>
      </c>
      <c r="G112" s="566" t="e">
        <f>IF(ISNUMBER(Regressions!G122),ROUND(Regressions!G122, 1), NA())</f>
        <v>#N/A</v>
      </c>
      <c r="H112" s="567" t="e">
        <f>IF(ISNUMBER(Regressions!H122),ROUND(Regressions!H122, 1), NA())</f>
        <v>#N/A</v>
      </c>
      <c r="I112" s="568" t="e">
        <f>IF(ISNUMBER(Regressions!I122),ROUND(Regressions!I122, 1), NA())</f>
        <v>#N/A</v>
      </c>
      <c r="J112" s="569" t="e">
        <f>IF(ISNUMBER(Regressions!K122),ROUND(Regressions!K122, 1), NA())</f>
        <v>#N/A</v>
      </c>
      <c r="K112" s="565" t="e">
        <f>IF(ISNUMBER(Regressions!L122),ROUND(Regressions!L122, 1), NA())</f>
        <v>#N/A</v>
      </c>
      <c r="L112" s="570" t="e">
        <f>IF(ISNUMBER(Regressions!M122),ROUND(Regressions!M122, 1), NA())</f>
        <v>#N/A</v>
      </c>
      <c r="M112" s="567" t="e">
        <f>IF(ISNUMBER(Regressions!N122),ROUND(Regressions!N122, 1), NA())</f>
        <v>#N/A</v>
      </c>
      <c r="N112" s="568" t="e">
        <f>IF(ISNUMBER(Regressions!O122),ROUND(Regressions!O122, 1), NA())</f>
        <v>#N/A</v>
      </c>
      <c r="O112" s="569" t="e">
        <f>IF(ISNUMBER(Regressions!Q122),ROUND(Regressions!Q122, 1), NA())</f>
        <v>#N/A</v>
      </c>
      <c r="P112" s="565" t="e">
        <f>IF(ISNUMBER(Regressions!R122),ROUND(Regressions!R122, 1), NA())</f>
        <v>#N/A</v>
      </c>
      <c r="Q112" s="571" t="e">
        <f>IF(ISNUMBER(Regressions!S122),ROUND(Regressions!S122, 1), NA())</f>
        <v>#N/A</v>
      </c>
      <c r="R112" s="567" t="e">
        <f>IF(ISNUMBER(Regressions!T122),ROUND(Regressions!T122, 1), NA())</f>
        <v>#N/A</v>
      </c>
      <c r="S112" s="568" t="e">
        <f>IF(ISNUMBER(Regressions!U122),ROUND(Regressions!U122, 1), NA())</f>
        <v>#N/A</v>
      </c>
    </row>
    <row r="113" spans="1:19" x14ac:dyDescent="0.25">
      <c r="A113" s="560" t="str">
        <f>+Introduction!$C$7</f>
        <v>Singapore</v>
      </c>
      <c r="B113" s="561">
        <f>IF(ISBLANK(Regressions!B123), " ", Regressions!B123)</f>
        <v>2016</v>
      </c>
      <c r="C113" s="560" t="e">
        <f>HLOOKUP(Introduction!$G$4,nametranslations,27,FALSE)</f>
        <v>#REF!</v>
      </c>
      <c r="D113" s="563">
        <f>IF(ISBLANK(Regressions!D123), " ", Regressions!D123)</f>
        <v>109199</v>
      </c>
      <c r="E113" s="564" t="e">
        <f>IF(ISNUMBER(Regressions!E123),ROUND(Regressions!E123, 1), NA())</f>
        <v>#N/A</v>
      </c>
      <c r="F113" s="565" t="e">
        <f>IF(ISNUMBER(Regressions!F123),ROUND(Regressions!F123, 1), NA())</f>
        <v>#N/A</v>
      </c>
      <c r="G113" s="566" t="e">
        <f>IF(ISNUMBER(Regressions!G123),ROUND(Regressions!G123, 1), NA())</f>
        <v>#N/A</v>
      </c>
      <c r="H113" s="567" t="e">
        <f>IF(ISNUMBER(Regressions!H123),ROUND(Regressions!H123, 1), NA())</f>
        <v>#N/A</v>
      </c>
      <c r="I113" s="568" t="e">
        <f>IF(ISNUMBER(Regressions!I123),ROUND(Regressions!I123, 1), NA())</f>
        <v>#N/A</v>
      </c>
      <c r="J113" s="569" t="e">
        <f>IF(ISNUMBER(Regressions!K123),ROUND(Regressions!K123, 1), NA())</f>
        <v>#N/A</v>
      </c>
      <c r="K113" s="565" t="e">
        <f>IF(ISNUMBER(Regressions!L123),ROUND(Regressions!L123, 1), NA())</f>
        <v>#N/A</v>
      </c>
      <c r="L113" s="570" t="e">
        <f>IF(ISNUMBER(Regressions!M123),ROUND(Regressions!M123, 1), NA())</f>
        <v>#N/A</v>
      </c>
      <c r="M113" s="567" t="e">
        <f>IF(ISNUMBER(Regressions!N123),ROUND(Regressions!N123, 1), NA())</f>
        <v>#N/A</v>
      </c>
      <c r="N113" s="568" t="e">
        <f>IF(ISNUMBER(Regressions!O123),ROUND(Regressions!O123, 1), NA())</f>
        <v>#N/A</v>
      </c>
      <c r="O113" s="569" t="e">
        <f>IF(ISNUMBER(Regressions!Q123),ROUND(Regressions!Q123, 1), NA())</f>
        <v>#N/A</v>
      </c>
      <c r="P113" s="565" t="e">
        <f>IF(ISNUMBER(Regressions!R123),ROUND(Regressions!R123, 1), NA())</f>
        <v>#N/A</v>
      </c>
      <c r="Q113" s="571" t="e">
        <f>IF(ISNUMBER(Regressions!S123),ROUND(Regressions!S123, 1), NA())</f>
        <v>#N/A</v>
      </c>
      <c r="R113" s="567" t="e">
        <f>IF(ISNUMBER(Regressions!T123),ROUND(Regressions!T123, 1), NA())</f>
        <v>#N/A</v>
      </c>
      <c r="S113" s="568" t="e">
        <f>IF(ISNUMBER(Regressions!U123),ROUND(Regressions!U123, 1), NA())</f>
        <v>#N/A</v>
      </c>
    </row>
    <row r="114" spans="1:19" x14ac:dyDescent="0.25">
      <c r="A114" s="560" t="str">
        <f>+Introduction!$C$7</f>
        <v>Singapore</v>
      </c>
      <c r="B114" s="561">
        <f>IF(ISBLANK(Regressions!B124), " ", Regressions!B124)</f>
        <v>2017</v>
      </c>
      <c r="C114" s="560" t="e">
        <f>HLOOKUP(Introduction!$G$4,nametranslations,27,FALSE)</f>
        <v>#REF!</v>
      </c>
      <c r="D114" s="563">
        <f>IF(ISBLANK(Regressions!D124), " ", Regressions!D124)</f>
        <v>110927</v>
      </c>
      <c r="E114" s="564" t="e">
        <f>IF(ISNUMBER(Regressions!E124),ROUND(Regressions!E124, 1), NA())</f>
        <v>#N/A</v>
      </c>
      <c r="F114" s="565" t="e">
        <f>IF(ISNUMBER(Regressions!F124),ROUND(Regressions!F124, 1), NA())</f>
        <v>#N/A</v>
      </c>
      <c r="G114" s="566" t="e">
        <f>IF(ISNUMBER(Regressions!G124),ROUND(Regressions!G124, 1), NA())</f>
        <v>#N/A</v>
      </c>
      <c r="H114" s="567" t="e">
        <f>IF(ISNUMBER(Regressions!H124),ROUND(Regressions!H124, 1), NA())</f>
        <v>#N/A</v>
      </c>
      <c r="I114" s="568" t="e">
        <f>IF(ISNUMBER(Regressions!I124),ROUND(Regressions!I124, 1), NA())</f>
        <v>#N/A</v>
      </c>
      <c r="J114" s="569" t="e">
        <f>IF(ISNUMBER(Regressions!K124),ROUND(Regressions!K124, 1), NA())</f>
        <v>#N/A</v>
      </c>
      <c r="K114" s="565" t="e">
        <f>IF(ISNUMBER(Regressions!L124),ROUND(Regressions!L124, 1), NA())</f>
        <v>#N/A</v>
      </c>
      <c r="L114" s="570" t="e">
        <f>IF(ISNUMBER(Regressions!M124),ROUND(Regressions!M124, 1), NA())</f>
        <v>#N/A</v>
      </c>
      <c r="M114" s="567" t="e">
        <f>IF(ISNUMBER(Regressions!N124),ROUND(Regressions!N124, 1), NA())</f>
        <v>#N/A</v>
      </c>
      <c r="N114" s="568" t="e">
        <f>IF(ISNUMBER(Regressions!O124),ROUND(Regressions!O124, 1), NA())</f>
        <v>#N/A</v>
      </c>
      <c r="O114" s="569" t="e">
        <f>IF(ISNUMBER(Regressions!Q124),ROUND(Regressions!Q124, 1), NA())</f>
        <v>#N/A</v>
      </c>
      <c r="P114" s="565" t="e">
        <f>IF(ISNUMBER(Regressions!R124),ROUND(Regressions!R124, 1), NA())</f>
        <v>#N/A</v>
      </c>
      <c r="Q114" s="571" t="e">
        <f>IF(ISNUMBER(Regressions!S124),ROUND(Regressions!S124, 1), NA())</f>
        <v>#N/A</v>
      </c>
      <c r="R114" s="567" t="e">
        <f>IF(ISNUMBER(Regressions!T124),ROUND(Regressions!T124, 1), NA())</f>
        <v>#N/A</v>
      </c>
      <c r="S114" s="568" t="e">
        <f>IF(ISNUMBER(Regressions!U124),ROUND(Regressions!U124, 1), NA())</f>
        <v>#N/A</v>
      </c>
    </row>
    <row r="115" spans="1:19" x14ac:dyDescent="0.25">
      <c r="A115" s="560" t="str">
        <f>+Introduction!$C$7</f>
        <v>Singapore</v>
      </c>
      <c r="B115" s="561">
        <f>IF(ISBLANK(Regressions!B125), " ", Regressions!B125)</f>
        <v>2018</v>
      </c>
      <c r="C115" s="560" t="e">
        <f>HLOOKUP(Introduction!$G$4,nametranslations,27,FALSE)</f>
        <v>#REF!</v>
      </c>
      <c r="D115" s="563">
        <f>IF(ISBLANK(Regressions!D125), " ", Regressions!D125)</f>
        <v>112587</v>
      </c>
      <c r="E115" s="564" t="e">
        <f>IF(ISNUMBER(Regressions!E125),ROUND(Regressions!E125, 1), NA())</f>
        <v>#N/A</v>
      </c>
      <c r="F115" s="565" t="e">
        <f>IF(ISNUMBER(Regressions!F125),ROUND(Regressions!F125, 1), NA())</f>
        <v>#N/A</v>
      </c>
      <c r="G115" s="566" t="e">
        <f>IF(ISNUMBER(Regressions!G125),ROUND(Regressions!G125, 1), NA())</f>
        <v>#N/A</v>
      </c>
      <c r="H115" s="567" t="e">
        <f>IF(ISNUMBER(Regressions!H125),ROUND(Regressions!H125, 1), NA())</f>
        <v>#N/A</v>
      </c>
      <c r="I115" s="568" t="e">
        <f>IF(ISNUMBER(Regressions!I125),ROUND(Regressions!I125, 1), NA())</f>
        <v>#N/A</v>
      </c>
      <c r="J115" s="569" t="e">
        <f>IF(ISNUMBER(Regressions!K125),ROUND(Regressions!K125, 1), NA())</f>
        <v>#N/A</v>
      </c>
      <c r="K115" s="565" t="e">
        <f>IF(ISNUMBER(Regressions!L125),ROUND(Regressions!L125, 1), NA())</f>
        <v>#N/A</v>
      </c>
      <c r="L115" s="570" t="e">
        <f>IF(ISNUMBER(Regressions!M125),ROUND(Regressions!M125, 1), NA())</f>
        <v>#N/A</v>
      </c>
      <c r="M115" s="567" t="e">
        <f>IF(ISNUMBER(Regressions!N125),ROUND(Regressions!N125, 1), NA())</f>
        <v>#N/A</v>
      </c>
      <c r="N115" s="568" t="e">
        <f>IF(ISNUMBER(Regressions!O125),ROUND(Regressions!O125, 1), NA())</f>
        <v>#N/A</v>
      </c>
      <c r="O115" s="569" t="e">
        <f>IF(ISNUMBER(Regressions!Q125),ROUND(Regressions!Q125, 1), NA())</f>
        <v>#N/A</v>
      </c>
      <c r="P115" s="565" t="e">
        <f>IF(ISNUMBER(Regressions!R125),ROUND(Regressions!R125, 1), NA())</f>
        <v>#N/A</v>
      </c>
      <c r="Q115" s="571" t="e">
        <f>IF(ISNUMBER(Regressions!S125),ROUND(Regressions!S125, 1), NA())</f>
        <v>#N/A</v>
      </c>
      <c r="R115" s="567" t="e">
        <f>IF(ISNUMBER(Regressions!T125),ROUND(Regressions!T125, 1), NA())</f>
        <v>#N/A</v>
      </c>
      <c r="S115" s="568" t="e">
        <f>IF(ISNUMBER(Regressions!U125),ROUND(Regressions!U125, 1), NA())</f>
        <v>#N/A</v>
      </c>
    </row>
    <row r="116" spans="1:19" x14ac:dyDescent="0.25">
      <c r="A116" s="560" t="str">
        <f>+Introduction!$C$7</f>
        <v>Singapore</v>
      </c>
      <c r="B116" s="561">
        <f>IF(ISBLANK(Regressions!B126), " ", Regressions!B126)</f>
        <v>2019</v>
      </c>
      <c r="C116" s="560" t="e">
        <f>HLOOKUP(Introduction!$G$4,nametranslations,27,FALSE)</f>
        <v>#REF!</v>
      </c>
      <c r="D116" s="563">
        <f>IF(ISBLANK(Regressions!D126), " ", Regressions!D126)</f>
        <v>112963</v>
      </c>
      <c r="E116" s="564" t="e">
        <f>IF(ISNUMBER(Regressions!E126),ROUND(Regressions!E126, 1), NA())</f>
        <v>#N/A</v>
      </c>
      <c r="F116" s="565" t="e">
        <f>IF(ISNUMBER(Regressions!F126),ROUND(Regressions!F126, 1), NA())</f>
        <v>#N/A</v>
      </c>
      <c r="G116" s="566" t="e">
        <f>IF(ISNUMBER(Regressions!G126),ROUND(Regressions!G126, 1), NA())</f>
        <v>#N/A</v>
      </c>
      <c r="H116" s="567" t="e">
        <f>IF(ISNUMBER(Regressions!H126),ROUND(Regressions!H126, 1), NA())</f>
        <v>#N/A</v>
      </c>
      <c r="I116" s="568" t="e">
        <f>IF(ISNUMBER(Regressions!I126),ROUND(Regressions!I126, 1), NA())</f>
        <v>#N/A</v>
      </c>
      <c r="J116" s="569" t="e">
        <f>IF(ISNUMBER(Regressions!K126),ROUND(Regressions!K126, 1), NA())</f>
        <v>#N/A</v>
      </c>
      <c r="K116" s="565" t="e">
        <f>IF(ISNUMBER(Regressions!L126),ROUND(Regressions!L126, 1), NA())</f>
        <v>#N/A</v>
      </c>
      <c r="L116" s="570" t="e">
        <f>IF(ISNUMBER(Regressions!M126),ROUND(Regressions!M126, 1), NA())</f>
        <v>#N/A</v>
      </c>
      <c r="M116" s="567" t="e">
        <f>IF(ISNUMBER(Regressions!N126),ROUND(Regressions!N126, 1), NA())</f>
        <v>#N/A</v>
      </c>
      <c r="N116" s="568" t="e">
        <f>IF(ISNUMBER(Regressions!O126),ROUND(Regressions!O126, 1), NA())</f>
        <v>#N/A</v>
      </c>
      <c r="O116" s="569" t="e">
        <f>IF(ISNUMBER(Regressions!Q126),ROUND(Regressions!Q126, 1), NA())</f>
        <v>#N/A</v>
      </c>
      <c r="P116" s="565" t="e">
        <f>IF(ISNUMBER(Regressions!R126),ROUND(Regressions!R126, 1), NA())</f>
        <v>#N/A</v>
      </c>
      <c r="Q116" s="571" t="e">
        <f>IF(ISNUMBER(Regressions!S126),ROUND(Regressions!S126, 1), NA())</f>
        <v>#N/A</v>
      </c>
      <c r="R116" s="567" t="e">
        <f>IF(ISNUMBER(Regressions!T126),ROUND(Regressions!T126, 1), NA())</f>
        <v>#N/A</v>
      </c>
      <c r="S116" s="568" t="e">
        <f>IF(ISNUMBER(Regressions!U126),ROUND(Regressions!U126, 1), NA())</f>
        <v>#N/A</v>
      </c>
    </row>
    <row r="117" spans="1:19" x14ac:dyDescent="0.25">
      <c r="A117" s="560" t="str">
        <f>+Introduction!$C$7</f>
        <v>Singapore</v>
      </c>
      <c r="B117" s="561">
        <f>IF(ISBLANK(Regressions!B127), " ", Regressions!B127)</f>
        <v>2020</v>
      </c>
      <c r="C117" s="560" t="e">
        <f>HLOOKUP(Introduction!$G$4,nametranslations,27,FALSE)</f>
        <v>#REF!</v>
      </c>
      <c r="D117" s="563">
        <f>IF(ISBLANK(Regressions!D127), " ", Regressions!D127)</f>
        <v>113762</v>
      </c>
      <c r="E117" s="564" t="e">
        <f>IF(ISNUMBER(Regressions!E127),ROUND(Regressions!E127, 1), NA())</f>
        <v>#N/A</v>
      </c>
      <c r="F117" s="565" t="e">
        <f>IF(ISNUMBER(Regressions!F127),ROUND(Regressions!F127, 1), NA())</f>
        <v>#N/A</v>
      </c>
      <c r="G117" s="566" t="e">
        <f>IF(ISNUMBER(Regressions!G127),ROUND(Regressions!G127, 1), NA())</f>
        <v>#N/A</v>
      </c>
      <c r="H117" s="567" t="e">
        <f>IF(ISNUMBER(Regressions!H127),ROUND(Regressions!H127, 1), NA())</f>
        <v>#N/A</v>
      </c>
      <c r="I117" s="568" t="e">
        <f>IF(ISNUMBER(Regressions!I127),ROUND(Regressions!I127, 1), NA())</f>
        <v>#N/A</v>
      </c>
      <c r="J117" s="569" t="e">
        <f>IF(ISNUMBER(Regressions!K127),ROUND(Regressions!K127, 1), NA())</f>
        <v>#N/A</v>
      </c>
      <c r="K117" s="565" t="e">
        <f>IF(ISNUMBER(Regressions!L127),ROUND(Regressions!L127, 1), NA())</f>
        <v>#N/A</v>
      </c>
      <c r="L117" s="570" t="e">
        <f>IF(ISNUMBER(Regressions!M127),ROUND(Regressions!M127, 1), NA())</f>
        <v>#N/A</v>
      </c>
      <c r="M117" s="567" t="e">
        <f>IF(ISNUMBER(Regressions!N127),ROUND(Regressions!N127, 1), NA())</f>
        <v>#N/A</v>
      </c>
      <c r="N117" s="568" t="e">
        <f>IF(ISNUMBER(Regressions!O127),ROUND(Regressions!O127, 1), NA())</f>
        <v>#N/A</v>
      </c>
      <c r="O117" s="569" t="e">
        <f>IF(ISNUMBER(Regressions!Q127),ROUND(Regressions!Q127, 1), NA())</f>
        <v>#N/A</v>
      </c>
      <c r="P117" s="565" t="e">
        <f>IF(ISNUMBER(Regressions!R127),ROUND(Regressions!R127, 1), NA())</f>
        <v>#N/A</v>
      </c>
      <c r="Q117" s="571" t="e">
        <f>IF(ISNUMBER(Regressions!S127),ROUND(Regressions!S127, 1), NA())</f>
        <v>#N/A</v>
      </c>
      <c r="R117" s="567" t="e">
        <f>IF(ISNUMBER(Regressions!T127),ROUND(Regressions!T127, 1), NA())</f>
        <v>#N/A</v>
      </c>
      <c r="S117" s="568" t="e">
        <f>IF(ISNUMBER(Regressions!U127),ROUND(Regressions!U127, 1), NA())</f>
        <v>#N/A</v>
      </c>
    </row>
    <row r="118" spans="1:19" x14ac:dyDescent="0.25">
      <c r="A118" s="560" t="str">
        <f>+Introduction!$C$7</f>
        <v>Singapore</v>
      </c>
      <c r="B118" s="561">
        <f>IF(ISBLANK(Regressions!B128), " ", Regressions!B128)</f>
        <v>2021</v>
      </c>
      <c r="C118" s="560" t="e">
        <f>HLOOKUP(Introduction!$G$4,nametranslations,27,FALSE)</f>
        <v>#REF!</v>
      </c>
      <c r="D118" s="563">
        <f>IF(ISBLANK(Regressions!D128), " ", Regressions!D128)</f>
        <v>113136</v>
      </c>
      <c r="E118" s="569" t="e">
        <f>IF(ISNUMBER(Regressions!E128),ROUND(Regressions!E128, 1), NA())</f>
        <v>#N/A</v>
      </c>
      <c r="F118" s="572" t="e">
        <f>IF(ISNUMBER(Regressions!F128),ROUND(Regressions!F128, 1), NA())</f>
        <v>#N/A</v>
      </c>
      <c r="G118" s="573" t="e">
        <f>IF(ISNUMBER(Regressions!G128),ROUND(Regressions!G128, 1), NA())</f>
        <v>#N/A</v>
      </c>
      <c r="H118" s="567" t="e">
        <f>IF(ISNUMBER(Regressions!H128),ROUND(Regressions!H128, 1), NA())</f>
        <v>#N/A</v>
      </c>
      <c r="I118" s="568" t="e">
        <f>IF(ISNUMBER(Regressions!I128),ROUND(Regressions!I128, 1), NA())</f>
        <v>#N/A</v>
      </c>
      <c r="J118" s="569" t="e">
        <f>IF(ISNUMBER(Regressions!K128),ROUND(Regressions!K128, 1), NA())</f>
        <v>#N/A</v>
      </c>
      <c r="K118" s="572" t="e">
        <f>IF(ISNUMBER(Regressions!L128),ROUND(Regressions!L128, 1), NA())</f>
        <v>#N/A</v>
      </c>
      <c r="L118" s="574" t="e">
        <f>IF(ISNUMBER(Regressions!M128),ROUND(Regressions!M128, 1), NA())</f>
        <v>#N/A</v>
      </c>
      <c r="M118" s="567" t="e">
        <f>IF(ISNUMBER(Regressions!N128),ROUND(Regressions!N128, 1), NA())</f>
        <v>#N/A</v>
      </c>
      <c r="N118" s="568" t="e">
        <f>IF(ISNUMBER(Regressions!O128),ROUND(Regressions!O128, 1), NA())</f>
        <v>#N/A</v>
      </c>
      <c r="O118" s="569" t="e">
        <f>IF(ISNUMBER(Regressions!Q128),ROUND(Regressions!Q128, 1), NA())</f>
        <v>#N/A</v>
      </c>
      <c r="P118" s="572" t="e">
        <f>IF(ISNUMBER(Regressions!R128),ROUND(Regressions!R128, 1), NA())</f>
        <v>#N/A</v>
      </c>
      <c r="Q118" s="575" t="e">
        <f>IF(ISNUMBER(Regressions!S128),ROUND(Regressions!S128, 1), NA())</f>
        <v>#N/A</v>
      </c>
      <c r="R118" s="567" t="e">
        <f>IF(ISNUMBER(Regressions!T128),ROUND(Regressions!T128, 1), NA())</f>
        <v>#N/A</v>
      </c>
      <c r="S118" s="568" t="e">
        <f>IF(ISNUMBER(Regressions!U128),ROUND(Regressions!U128, 1), NA())</f>
        <v>#N/A</v>
      </c>
    </row>
    <row r="119" spans="1:19" x14ac:dyDescent="0.25">
      <c r="A119" s="560" t="str">
        <f>+Introduction!$C$7</f>
        <v>Singapore</v>
      </c>
      <c r="B119" s="561">
        <f>IF(ISBLANK(Regressions!B129), " ", Regressions!B129)</f>
        <v>2022</v>
      </c>
      <c r="C119" s="560" t="e">
        <f>HLOOKUP(Introduction!$G$4,nametranslations,27,FALSE)</f>
        <v>#REF!</v>
      </c>
      <c r="D119" s="563">
        <f>IF(ISBLANK(Regressions!D129), " ", Regressions!D129)</f>
        <v>111169</v>
      </c>
      <c r="E119" s="564" t="e">
        <f>IF(ISNUMBER(Regressions!E129),ROUND(Regressions!E129, 1), NA())</f>
        <v>#N/A</v>
      </c>
      <c r="F119" s="565" t="e">
        <f>IF(ISNUMBER(Regressions!F129),ROUND(Regressions!F129, 1), NA())</f>
        <v>#N/A</v>
      </c>
      <c r="G119" s="566" t="e">
        <f>IF(ISNUMBER(Regressions!G129),ROUND(Regressions!G129, 1), NA())</f>
        <v>#N/A</v>
      </c>
      <c r="H119" s="567" t="e">
        <f>IF(ISNUMBER(Regressions!H129),ROUND(Regressions!H129, 1), NA())</f>
        <v>#N/A</v>
      </c>
      <c r="I119" s="568" t="e">
        <f>IF(ISNUMBER(Regressions!I129),ROUND(Regressions!I129, 1), NA())</f>
        <v>#N/A</v>
      </c>
      <c r="J119" s="569" t="e">
        <f>IF(ISNUMBER(Regressions!K129),ROUND(Regressions!K129, 1), NA())</f>
        <v>#N/A</v>
      </c>
      <c r="K119" s="565" t="e">
        <f>IF(ISNUMBER(Regressions!L129),ROUND(Regressions!L129, 1), NA())</f>
        <v>#N/A</v>
      </c>
      <c r="L119" s="570" t="e">
        <f>IF(ISNUMBER(Regressions!M129),ROUND(Regressions!M129, 1), NA())</f>
        <v>#N/A</v>
      </c>
      <c r="M119" s="567" t="e">
        <f>IF(ISNUMBER(Regressions!N129),ROUND(Regressions!N129, 1), NA())</f>
        <v>#N/A</v>
      </c>
      <c r="N119" s="568" t="e">
        <f>IF(ISNUMBER(Regressions!O129),ROUND(Regressions!O129, 1), NA())</f>
        <v>#N/A</v>
      </c>
      <c r="O119" s="569" t="e">
        <f>IF(ISNUMBER(Regressions!Q129),ROUND(Regressions!Q129, 1), NA())</f>
        <v>#N/A</v>
      </c>
      <c r="P119" s="565" t="e">
        <f>IF(ISNUMBER(Regressions!R129),ROUND(Regressions!R129, 1), NA())</f>
        <v>#N/A</v>
      </c>
      <c r="Q119" s="571" t="e">
        <f>IF(ISNUMBER(Regressions!S129),ROUND(Regressions!S129, 1), NA())</f>
        <v>#N/A</v>
      </c>
      <c r="R119" s="567" t="e">
        <f>IF(ISNUMBER(Regressions!T129),ROUND(Regressions!T129, 1), NA())</f>
        <v>#N/A</v>
      </c>
      <c r="S119" s="568" t="e">
        <f>IF(ISNUMBER(Regressions!U129),ROUND(Regressions!U129, 1), NA())</f>
        <v>#N/A</v>
      </c>
    </row>
    <row r="120" spans="1:19" x14ac:dyDescent="0.25">
      <c r="A120" s="560" t="str">
        <f>+Introduction!$C$7</f>
        <v>Singapore</v>
      </c>
      <c r="B120" s="561">
        <f>IF(ISBLANK(Regressions!B130), " ", Regressions!B130)</f>
        <v>2023</v>
      </c>
      <c r="C120" s="560" t="e">
        <f>HLOOKUP(Introduction!$G$4,nametranslations,27,FALSE)</f>
        <v>#REF!</v>
      </c>
      <c r="D120" s="563">
        <f>IF(ISBLANK(Regressions!D130), " ", Regressions!D130)</f>
        <v>110417</v>
      </c>
      <c r="E120" s="564" t="e">
        <f>IF(ISNUMBER(Regressions!E130),ROUND(Regressions!E130, 1), NA())</f>
        <v>#N/A</v>
      </c>
      <c r="F120" s="565" t="e">
        <f>IF(ISNUMBER(Regressions!F130),ROUND(Regressions!F130, 1), NA())</f>
        <v>#N/A</v>
      </c>
      <c r="G120" s="566" t="e">
        <f>IF(ISNUMBER(Regressions!G130),ROUND(Regressions!G130, 1), NA())</f>
        <v>#N/A</v>
      </c>
      <c r="H120" s="567" t="e">
        <f>IF(ISNUMBER(Regressions!H130),ROUND(Regressions!H130, 1), NA())</f>
        <v>#N/A</v>
      </c>
      <c r="I120" s="568" t="e">
        <f>IF(ISNUMBER(Regressions!I130),ROUND(Regressions!I130, 1), NA())</f>
        <v>#N/A</v>
      </c>
      <c r="J120" s="569" t="e">
        <f>IF(ISNUMBER(Regressions!K130),ROUND(Regressions!K130, 1), NA())</f>
        <v>#N/A</v>
      </c>
      <c r="K120" s="565" t="e">
        <f>IF(ISNUMBER(Regressions!L130),ROUND(Regressions!L130, 1), NA())</f>
        <v>#N/A</v>
      </c>
      <c r="L120" s="570" t="e">
        <f>IF(ISNUMBER(Regressions!M130),ROUND(Regressions!M130, 1), NA())</f>
        <v>#N/A</v>
      </c>
      <c r="M120" s="567" t="e">
        <f>IF(ISNUMBER(Regressions!N130),ROUND(Regressions!N130, 1), NA())</f>
        <v>#N/A</v>
      </c>
      <c r="N120" s="568" t="e">
        <f>IF(ISNUMBER(Regressions!O130),ROUND(Regressions!O130, 1), NA())</f>
        <v>#N/A</v>
      </c>
      <c r="O120" s="569" t="e">
        <f>IF(ISNUMBER(Regressions!Q130),ROUND(Regressions!Q130, 1), NA())</f>
        <v>#N/A</v>
      </c>
      <c r="P120" s="565" t="e">
        <f>IF(ISNUMBER(Regressions!R130),ROUND(Regressions!R130, 1), NA())</f>
        <v>#N/A</v>
      </c>
      <c r="Q120" s="571" t="e">
        <f>IF(ISNUMBER(Regressions!S130),ROUND(Regressions!S130, 1), NA())</f>
        <v>#N/A</v>
      </c>
      <c r="R120" s="567" t="e">
        <f>IF(ISNUMBER(Regressions!T130),ROUND(Regressions!T130, 1), NA())</f>
        <v>#N/A</v>
      </c>
      <c r="S120" s="568" t="e">
        <f>IF(ISNUMBER(Regressions!U130),ROUND(Regressions!U130, 1), NA())</f>
        <v>#N/A</v>
      </c>
    </row>
    <row r="121" spans="1:19" x14ac:dyDescent="0.25">
      <c r="A121" s="560" t="str">
        <f>+Introduction!$C$7</f>
        <v>Singapore</v>
      </c>
      <c r="B121" s="561">
        <f>IF(ISBLANK(Regressions!B131), " ", Regressions!B131)</f>
        <v>2024</v>
      </c>
      <c r="C121" s="560" t="e">
        <f>HLOOKUP(Introduction!$G$4,nametranslations,27,FALSE)</f>
        <v>#REF!</v>
      </c>
      <c r="D121" s="563">
        <f>IF(ISBLANK(Regressions!D131), " ", Regressions!D131)</f>
        <v>113375</v>
      </c>
      <c r="E121" s="564" t="e">
        <f>IF(ISNUMBER(Regressions!E131),ROUND(Regressions!E131, 1), NA())</f>
        <v>#N/A</v>
      </c>
      <c r="F121" s="565" t="e">
        <f>IF(ISNUMBER(Regressions!F131),ROUND(Regressions!F131, 1), NA())</f>
        <v>#N/A</v>
      </c>
      <c r="G121" s="566" t="e">
        <f>IF(ISNUMBER(Regressions!G131),ROUND(Regressions!G131, 1), NA())</f>
        <v>#N/A</v>
      </c>
      <c r="H121" s="567" t="e">
        <f>IF(ISNUMBER(Regressions!H131),ROUND(Regressions!H131, 1), NA())</f>
        <v>#N/A</v>
      </c>
      <c r="I121" s="568" t="e">
        <f>IF(ISNUMBER(Regressions!I131),ROUND(Regressions!I131, 1), NA())</f>
        <v>#N/A</v>
      </c>
      <c r="J121" s="569" t="e">
        <f>IF(ISNUMBER(Regressions!K131),ROUND(Regressions!K131, 1), NA())</f>
        <v>#N/A</v>
      </c>
      <c r="K121" s="565" t="e">
        <f>IF(ISNUMBER(Regressions!L131),ROUND(Regressions!L131, 1), NA())</f>
        <v>#N/A</v>
      </c>
      <c r="L121" s="570" t="e">
        <f>IF(ISNUMBER(Regressions!M131),ROUND(Regressions!M131, 1), NA())</f>
        <v>#N/A</v>
      </c>
      <c r="M121" s="567" t="e">
        <f>IF(ISNUMBER(Regressions!N131),ROUND(Regressions!N131, 1), NA())</f>
        <v>#N/A</v>
      </c>
      <c r="N121" s="568" t="e">
        <f>IF(ISNUMBER(Regressions!O131),ROUND(Regressions!O131, 1), NA())</f>
        <v>#N/A</v>
      </c>
      <c r="O121" s="569" t="e">
        <f>IF(ISNUMBER(Regressions!Q131),ROUND(Regressions!Q131, 1), NA())</f>
        <v>#N/A</v>
      </c>
      <c r="P121" s="565" t="e">
        <f>IF(ISNUMBER(Regressions!R131),ROUND(Regressions!R131, 1), NA())</f>
        <v>#N/A</v>
      </c>
      <c r="Q121" s="571" t="e">
        <f>IF(ISNUMBER(Regressions!S131),ROUND(Regressions!S131, 1), NA())</f>
        <v>#N/A</v>
      </c>
      <c r="R121" s="567" t="e">
        <f>IF(ISNUMBER(Regressions!T131),ROUND(Regressions!T131, 1), NA())</f>
        <v>#N/A</v>
      </c>
      <c r="S121" s="568" t="e">
        <f>IF(ISNUMBER(Regressions!U131),ROUND(Regressions!U131, 1), NA())</f>
        <v>#N/A</v>
      </c>
    </row>
    <row r="122" spans="1:19" x14ac:dyDescent="0.25">
      <c r="A122" s="576" t="str">
        <f>+Introduction!$C$7</f>
        <v>Singapore</v>
      </c>
      <c r="B122" s="577">
        <f>IF(ISBLANK(Regressions!B132), " ", Regressions!B132)</f>
        <v>2025</v>
      </c>
      <c r="C122" s="576" t="e">
        <f>HLOOKUP(Introduction!$G$4,nametranslations,27,FALSE)</f>
        <v>#REF!</v>
      </c>
      <c r="D122" s="578">
        <f>IF(ISBLANK(Regressions!D132), " ", Regressions!D132)</f>
        <v>113799</v>
      </c>
      <c r="E122" s="579" t="e">
        <f>IF(ISNUMBER(Regressions!E132),ROUND(Regressions!E132, 1), NA())</f>
        <v>#N/A</v>
      </c>
      <c r="F122" s="580" t="e">
        <f>IF(ISNUMBER(Regressions!F132),ROUND(Regressions!F132, 1), NA())</f>
        <v>#N/A</v>
      </c>
      <c r="G122" s="581" t="e">
        <f>IF(ISNUMBER(Regressions!G132),ROUND(Regressions!G132, 1), NA())</f>
        <v>#N/A</v>
      </c>
      <c r="H122" s="582" t="e">
        <f>IF(ISNUMBER(Regressions!H132),ROUND(Regressions!H132, 1), NA())</f>
        <v>#N/A</v>
      </c>
      <c r="I122" s="583" t="e">
        <f>IF(ISNUMBER(Regressions!I132),ROUND(Regressions!I132, 1), NA())</f>
        <v>#N/A</v>
      </c>
      <c r="J122" s="584" t="e">
        <f>IF(ISNUMBER(Regressions!K132),ROUND(Regressions!K132, 1), NA())</f>
        <v>#N/A</v>
      </c>
      <c r="K122" s="580" t="e">
        <f>IF(ISNUMBER(Regressions!L132),ROUND(Regressions!L132, 1), NA())</f>
        <v>#N/A</v>
      </c>
      <c r="L122" s="585" t="e">
        <f>IF(ISNUMBER(Regressions!M132),ROUND(Regressions!M132, 1), NA())</f>
        <v>#N/A</v>
      </c>
      <c r="M122" s="582" t="e">
        <f>IF(ISNUMBER(Regressions!N132),ROUND(Regressions!N132, 1), NA())</f>
        <v>#N/A</v>
      </c>
      <c r="N122" s="583" t="e">
        <f>IF(ISNUMBER(Regressions!O132),ROUND(Regressions!O132, 1), NA())</f>
        <v>#N/A</v>
      </c>
      <c r="O122" s="584" t="e">
        <f>IF(ISNUMBER(Regressions!Q132),ROUND(Regressions!Q132, 1), NA())</f>
        <v>#N/A</v>
      </c>
      <c r="P122" s="580" t="e">
        <f>IF(ISNUMBER(Regressions!R132),ROUND(Regressions!R132, 1), NA())</f>
        <v>#N/A</v>
      </c>
      <c r="Q122" s="586" t="e">
        <f>IF(ISNUMBER(Regressions!S132),ROUND(Regressions!S132, 1), NA())</f>
        <v>#N/A</v>
      </c>
      <c r="R122" s="582" t="e">
        <f>IF(ISNUMBER(Regressions!T132),ROUND(Regressions!T132, 1), NA())</f>
        <v>#N/A</v>
      </c>
      <c r="S122" s="583" t="e">
        <f>IF(ISNUMBER(Regressions!U132),ROUND(Regressions!U132, 1), NA())</f>
        <v>#N/A</v>
      </c>
    </row>
    <row r="123" spans="1:19" hidden="1" x14ac:dyDescent="0.25">
      <c r="A123" s="560" t="str">
        <f>+Introduction!$C$7</f>
        <v>Singapore</v>
      </c>
      <c r="B123" s="561">
        <f>IF(ISBLANK(Regressions!B133), " ", Regressions!B133)</f>
        <v>2026</v>
      </c>
      <c r="C123" s="560" t="e">
        <f>HLOOKUP(Introduction!$G$4,nametranslations,27,FALSE)</f>
        <v>#REF!</v>
      </c>
      <c r="D123" s="563" t="str">
        <f>IF(ISBLANK(Regressions!D133), " ", Regressions!D133)</f>
        <v xml:space="preserve"> </v>
      </c>
      <c r="E123" s="564" t="e">
        <f>IF(ISNUMBER(Regressions!E133),ROUND(Regressions!E133, 1), NA())</f>
        <v>#N/A</v>
      </c>
      <c r="F123" s="565" t="e">
        <f>IF(ISNUMBER(Regressions!F133),ROUND(Regressions!F133, 1), NA())</f>
        <v>#N/A</v>
      </c>
      <c r="G123" s="566" t="e">
        <f>IF(ISNUMBER(Regressions!G133),ROUND(Regressions!G133, 1), NA())</f>
        <v>#N/A</v>
      </c>
      <c r="H123" s="567" t="e">
        <f>IF(ISNUMBER(Regressions!H133),ROUND(Regressions!H133, 1), NA())</f>
        <v>#N/A</v>
      </c>
      <c r="I123" s="568" t="e">
        <f>IF(ISNUMBER(Regressions!I133),ROUND(Regressions!I133, 1), NA())</f>
        <v>#N/A</v>
      </c>
      <c r="J123" s="569" t="e">
        <f>IF(ISNUMBER(Regressions!K133),ROUND(Regressions!K133, 1), NA())</f>
        <v>#N/A</v>
      </c>
      <c r="K123" s="565" t="e">
        <f>IF(ISNUMBER(Regressions!L133),ROUND(Regressions!L133, 1), NA())</f>
        <v>#N/A</v>
      </c>
      <c r="L123" s="570" t="e">
        <f>IF(ISNUMBER(Regressions!M133),ROUND(Regressions!M133, 1), NA())</f>
        <v>#N/A</v>
      </c>
      <c r="M123" s="567" t="e">
        <f>IF(ISNUMBER(Regressions!N133),ROUND(Regressions!N133, 1), NA())</f>
        <v>#N/A</v>
      </c>
      <c r="N123" s="568" t="e">
        <f>IF(ISNUMBER(Regressions!O133),ROUND(Regressions!O133, 1), NA())</f>
        <v>#N/A</v>
      </c>
      <c r="O123" s="569" t="e">
        <f>IF(ISNUMBER(Regressions!Q133),ROUND(Regressions!Q133, 1), NA())</f>
        <v>#N/A</v>
      </c>
      <c r="P123" s="565" t="e">
        <f>IF(ISNUMBER(Regressions!R133),ROUND(Regressions!R133, 1), NA())</f>
        <v>#N/A</v>
      </c>
      <c r="Q123" s="571" t="e">
        <f>IF(ISNUMBER(Regressions!S133),ROUND(Regressions!S133, 1), NA())</f>
        <v>#N/A</v>
      </c>
      <c r="R123" s="567" t="e">
        <f>IF(ISNUMBER(Regressions!T133),ROUND(Regressions!T133, 1), NA())</f>
        <v>#N/A</v>
      </c>
      <c r="S123" s="568" t="e">
        <f>IF(ISNUMBER(Regressions!U133),ROUND(Regressions!U133, 1), NA())</f>
        <v>#N/A</v>
      </c>
    </row>
    <row r="124" spans="1:19" hidden="1" x14ac:dyDescent="0.25">
      <c r="A124" s="560" t="str">
        <f>+Introduction!$C$7</f>
        <v>Singapore</v>
      </c>
      <c r="B124" s="561">
        <f>IF(ISBLANK(Regressions!B134), " ", Regressions!B134)</f>
        <v>2027</v>
      </c>
      <c r="C124" s="560" t="e">
        <f>HLOOKUP(Introduction!$G$4,nametranslations,27,FALSE)</f>
        <v>#REF!</v>
      </c>
      <c r="D124" s="563" t="str">
        <f>IF(ISBLANK(Regressions!D134), " ", Regressions!D134)</f>
        <v xml:space="preserve"> </v>
      </c>
      <c r="E124" s="564" t="e">
        <f>IF(ISNUMBER(Regressions!E134),ROUND(Regressions!E134, 1), NA())</f>
        <v>#N/A</v>
      </c>
      <c r="F124" s="565" t="e">
        <f>IF(ISNUMBER(Regressions!F134),ROUND(Regressions!F134, 1), NA())</f>
        <v>#N/A</v>
      </c>
      <c r="G124" s="566" t="e">
        <f>IF(ISNUMBER(Regressions!G134),ROUND(Regressions!G134, 1), NA())</f>
        <v>#N/A</v>
      </c>
      <c r="H124" s="567" t="e">
        <f>IF(ISNUMBER(Regressions!H134),ROUND(Regressions!H134, 1), NA())</f>
        <v>#N/A</v>
      </c>
      <c r="I124" s="568" t="e">
        <f>IF(ISNUMBER(Regressions!I134),ROUND(Regressions!I134, 1), NA())</f>
        <v>#N/A</v>
      </c>
      <c r="J124" s="569" t="e">
        <f>IF(ISNUMBER(Regressions!K134),ROUND(Regressions!K134, 1), NA())</f>
        <v>#N/A</v>
      </c>
      <c r="K124" s="565" t="e">
        <f>IF(ISNUMBER(Regressions!L134),ROUND(Regressions!L134, 1), NA())</f>
        <v>#N/A</v>
      </c>
      <c r="L124" s="570" t="e">
        <f>IF(ISNUMBER(Regressions!M134),ROUND(Regressions!M134, 1), NA())</f>
        <v>#N/A</v>
      </c>
      <c r="M124" s="567" t="e">
        <f>IF(ISNUMBER(Regressions!N134),ROUND(Regressions!N134, 1), NA())</f>
        <v>#N/A</v>
      </c>
      <c r="N124" s="568" t="e">
        <f>IF(ISNUMBER(Regressions!O134),ROUND(Regressions!O134, 1), NA())</f>
        <v>#N/A</v>
      </c>
      <c r="O124" s="569" t="e">
        <f>IF(ISNUMBER(Regressions!Q134),ROUND(Regressions!Q134, 1), NA())</f>
        <v>#N/A</v>
      </c>
      <c r="P124" s="565" t="e">
        <f>IF(ISNUMBER(Regressions!R134),ROUND(Regressions!R134, 1), NA())</f>
        <v>#N/A</v>
      </c>
      <c r="Q124" s="571" t="e">
        <f>IF(ISNUMBER(Regressions!S134),ROUND(Regressions!S134, 1), NA())</f>
        <v>#N/A</v>
      </c>
      <c r="R124" s="567" t="e">
        <f>IF(ISNUMBER(Regressions!T134),ROUND(Regressions!T134, 1), NA())</f>
        <v>#N/A</v>
      </c>
      <c r="S124" s="568" t="e">
        <f>IF(ISNUMBER(Regressions!U134),ROUND(Regressions!U134, 1), NA())</f>
        <v>#N/A</v>
      </c>
    </row>
    <row r="125" spans="1:19" hidden="1" x14ac:dyDescent="0.25">
      <c r="A125" s="560" t="str">
        <f>+Introduction!$C$7</f>
        <v>Singapore</v>
      </c>
      <c r="B125" s="561">
        <f>IF(ISBLANK(Regressions!B135), " ", Regressions!B135)</f>
        <v>2028</v>
      </c>
      <c r="C125" s="560" t="e">
        <f>HLOOKUP(Introduction!$G$4,nametranslations,27,FALSE)</f>
        <v>#REF!</v>
      </c>
      <c r="D125" s="563" t="str">
        <f>IF(ISBLANK(Regressions!D135), " ", Regressions!D135)</f>
        <v xml:space="preserve"> </v>
      </c>
      <c r="E125" s="564" t="e">
        <f>IF(ISNUMBER(Regressions!E135),ROUND(Regressions!E135, 1), NA())</f>
        <v>#N/A</v>
      </c>
      <c r="F125" s="565" t="e">
        <f>IF(ISNUMBER(Regressions!F135),ROUND(Regressions!F135, 1), NA())</f>
        <v>#N/A</v>
      </c>
      <c r="G125" s="566" t="e">
        <f>IF(ISNUMBER(Regressions!G135),ROUND(Regressions!G135, 1), NA())</f>
        <v>#N/A</v>
      </c>
      <c r="H125" s="567" t="e">
        <f>IF(ISNUMBER(Regressions!H135),ROUND(Regressions!H135, 1), NA())</f>
        <v>#N/A</v>
      </c>
      <c r="I125" s="568" t="e">
        <f>IF(ISNUMBER(Regressions!I135),ROUND(Regressions!I135, 1), NA())</f>
        <v>#N/A</v>
      </c>
      <c r="J125" s="569" t="e">
        <f>IF(ISNUMBER(Regressions!K135),ROUND(Regressions!K135, 1), NA())</f>
        <v>#N/A</v>
      </c>
      <c r="K125" s="565" t="e">
        <f>IF(ISNUMBER(Regressions!L135),ROUND(Regressions!L135, 1), NA())</f>
        <v>#N/A</v>
      </c>
      <c r="L125" s="570" t="e">
        <f>IF(ISNUMBER(Regressions!M135),ROUND(Regressions!M135, 1), NA())</f>
        <v>#N/A</v>
      </c>
      <c r="M125" s="567" t="e">
        <f>IF(ISNUMBER(Regressions!N135),ROUND(Regressions!N135, 1), NA())</f>
        <v>#N/A</v>
      </c>
      <c r="N125" s="568" t="e">
        <f>IF(ISNUMBER(Regressions!O135),ROUND(Regressions!O135, 1), NA())</f>
        <v>#N/A</v>
      </c>
      <c r="O125" s="569" t="e">
        <f>IF(ISNUMBER(Regressions!Q135),ROUND(Regressions!Q135, 1), NA())</f>
        <v>#N/A</v>
      </c>
      <c r="P125" s="565" t="e">
        <f>IF(ISNUMBER(Regressions!R135),ROUND(Regressions!R135, 1), NA())</f>
        <v>#N/A</v>
      </c>
      <c r="Q125" s="571" t="e">
        <f>IF(ISNUMBER(Regressions!S135),ROUND(Regressions!S135, 1), NA())</f>
        <v>#N/A</v>
      </c>
      <c r="R125" s="567" t="e">
        <f>IF(ISNUMBER(Regressions!T135),ROUND(Regressions!T135, 1), NA())</f>
        <v>#N/A</v>
      </c>
      <c r="S125" s="568" t="e">
        <f>IF(ISNUMBER(Regressions!U135),ROUND(Regressions!U135, 1), NA())</f>
        <v>#N/A</v>
      </c>
    </row>
    <row r="126" spans="1:19" hidden="1" x14ac:dyDescent="0.25">
      <c r="A126" s="560" t="str">
        <f>+Introduction!$C$7</f>
        <v>Singapore</v>
      </c>
      <c r="B126" s="561">
        <f>IF(ISBLANK(Regressions!B136), " ", Regressions!B136)</f>
        <v>2029</v>
      </c>
      <c r="C126" s="560" t="e">
        <f>HLOOKUP(Introduction!$G$4,nametranslations,27,FALSE)</f>
        <v>#REF!</v>
      </c>
      <c r="D126" s="563" t="str">
        <f>IF(ISBLANK(Regressions!D136), " ", Regressions!D136)</f>
        <v xml:space="preserve"> </v>
      </c>
      <c r="E126" s="564" t="e">
        <f>IF(ISNUMBER(Regressions!E136),ROUND(Regressions!E136, 1), NA())</f>
        <v>#N/A</v>
      </c>
      <c r="F126" s="565" t="e">
        <f>IF(ISNUMBER(Regressions!F136),ROUND(Regressions!F136, 1), NA())</f>
        <v>#N/A</v>
      </c>
      <c r="G126" s="566" t="e">
        <f>IF(ISNUMBER(Regressions!G136),ROUND(Regressions!G136, 1), NA())</f>
        <v>#N/A</v>
      </c>
      <c r="H126" s="567" t="e">
        <f>IF(ISNUMBER(Regressions!H136),ROUND(Regressions!H136, 1), NA())</f>
        <v>#N/A</v>
      </c>
      <c r="I126" s="568" t="e">
        <f>IF(ISNUMBER(Regressions!I136),ROUND(Regressions!I136, 1), NA())</f>
        <v>#N/A</v>
      </c>
      <c r="J126" s="569" t="e">
        <f>IF(ISNUMBER(Regressions!K136),ROUND(Regressions!K136, 1), NA())</f>
        <v>#N/A</v>
      </c>
      <c r="K126" s="565" t="e">
        <f>IF(ISNUMBER(Regressions!L136),ROUND(Regressions!L136, 1), NA())</f>
        <v>#N/A</v>
      </c>
      <c r="L126" s="570" t="e">
        <f>IF(ISNUMBER(Regressions!M136),ROUND(Regressions!M136, 1), NA())</f>
        <v>#N/A</v>
      </c>
      <c r="M126" s="567" t="e">
        <f>IF(ISNUMBER(Regressions!N136),ROUND(Regressions!N136, 1), NA())</f>
        <v>#N/A</v>
      </c>
      <c r="N126" s="568" t="e">
        <f>IF(ISNUMBER(Regressions!O136),ROUND(Regressions!O136, 1), NA())</f>
        <v>#N/A</v>
      </c>
      <c r="O126" s="569" t="e">
        <f>IF(ISNUMBER(Regressions!Q136),ROUND(Regressions!Q136, 1), NA())</f>
        <v>#N/A</v>
      </c>
      <c r="P126" s="565" t="e">
        <f>IF(ISNUMBER(Regressions!R136),ROUND(Regressions!R136, 1), NA())</f>
        <v>#N/A</v>
      </c>
      <c r="Q126" s="571" t="e">
        <f>IF(ISNUMBER(Regressions!S136),ROUND(Regressions!S136, 1), NA())</f>
        <v>#N/A</v>
      </c>
      <c r="R126" s="567" t="e">
        <f>IF(ISNUMBER(Regressions!T136),ROUND(Regressions!T136, 1), NA())</f>
        <v>#N/A</v>
      </c>
      <c r="S126" s="568" t="e">
        <f>IF(ISNUMBER(Regressions!U136),ROUND(Regressions!U136, 1), NA())</f>
        <v>#N/A</v>
      </c>
    </row>
    <row r="127" spans="1:19" hidden="1" x14ac:dyDescent="0.25">
      <c r="A127" s="560" t="str">
        <f>+Introduction!$C$7</f>
        <v>Singapore</v>
      </c>
      <c r="B127" s="561">
        <f>IF(ISBLANK(Regressions!B137), " ", Regressions!B137)</f>
        <v>2030</v>
      </c>
      <c r="C127" s="560" t="e">
        <f>HLOOKUP(Introduction!$G$4,nametranslations,27,FALSE)</f>
        <v>#REF!</v>
      </c>
      <c r="D127" s="563" t="str">
        <f>IF(ISBLANK(Regressions!D137), " ", Regressions!D137)</f>
        <v xml:space="preserve"> </v>
      </c>
      <c r="E127" s="564" t="e">
        <f>IF(ISNUMBER(Regressions!E137),ROUND(Regressions!E137, 1), NA())</f>
        <v>#N/A</v>
      </c>
      <c r="F127" s="565" t="e">
        <f>IF(ISNUMBER(Regressions!F137),ROUND(Regressions!F137, 1), NA())</f>
        <v>#N/A</v>
      </c>
      <c r="G127" s="566" t="e">
        <f>IF(ISNUMBER(Regressions!G137),ROUND(Regressions!G137, 1), NA())</f>
        <v>#N/A</v>
      </c>
      <c r="H127" s="567" t="e">
        <f>IF(ISNUMBER(Regressions!H137),ROUND(Regressions!H137, 1), NA())</f>
        <v>#N/A</v>
      </c>
      <c r="I127" s="568" t="e">
        <f>IF(ISNUMBER(Regressions!I137),ROUND(Regressions!I137, 1), NA())</f>
        <v>#N/A</v>
      </c>
      <c r="J127" s="569" t="e">
        <f>IF(ISNUMBER(Regressions!K137),ROUND(Regressions!K137, 1), NA())</f>
        <v>#N/A</v>
      </c>
      <c r="K127" s="565" t="e">
        <f>IF(ISNUMBER(Regressions!L137),ROUND(Regressions!L137, 1), NA())</f>
        <v>#N/A</v>
      </c>
      <c r="L127" s="570" t="e">
        <f>IF(ISNUMBER(Regressions!M137),ROUND(Regressions!M137, 1), NA())</f>
        <v>#N/A</v>
      </c>
      <c r="M127" s="567" t="e">
        <f>IF(ISNUMBER(Regressions!N137),ROUND(Regressions!N137, 1), NA())</f>
        <v>#N/A</v>
      </c>
      <c r="N127" s="568" t="e">
        <f>IF(ISNUMBER(Regressions!O137),ROUND(Regressions!O137, 1), NA())</f>
        <v>#N/A</v>
      </c>
      <c r="O127" s="569" t="e">
        <f>IF(ISNUMBER(Regressions!Q137),ROUND(Regressions!Q137, 1), NA())</f>
        <v>#N/A</v>
      </c>
      <c r="P127" s="565" t="e">
        <f>IF(ISNUMBER(Regressions!R137),ROUND(Regressions!R137, 1), NA())</f>
        <v>#N/A</v>
      </c>
      <c r="Q127" s="571" t="e">
        <f>IF(ISNUMBER(Regressions!S137),ROUND(Regressions!S137, 1), NA())</f>
        <v>#N/A</v>
      </c>
      <c r="R127" s="567" t="e">
        <f>IF(ISNUMBER(Regressions!T137),ROUND(Regressions!T137, 1), NA())</f>
        <v>#N/A</v>
      </c>
      <c r="S127" s="568" t="e">
        <f>IF(ISNUMBER(Regressions!U137),ROUND(Regressions!U137, 1), NA())</f>
        <v>#N/A</v>
      </c>
    </row>
    <row r="128" spans="1:19" x14ac:dyDescent="0.25">
      <c r="A128" s="560" t="str">
        <f>+Introduction!$C$7</f>
        <v>Singapore</v>
      </c>
      <c r="B128" s="561">
        <f>IF(ISBLANK(Regressions!B138), " ", Regressions!B138)</f>
        <v>2000</v>
      </c>
      <c r="C128" s="560" t="e">
        <f>HLOOKUP(Introduction!$G$4,nametranslations,28,FALSE)</f>
        <v>#REF!</v>
      </c>
      <c r="D128" s="563">
        <f>IF(ISBLANK(Regressions!D138), " ", Regressions!D138)</f>
        <v>233854</v>
      </c>
      <c r="E128" s="564">
        <f>IF(ISNUMBER(Regressions!E138),ROUND(Regressions!E138, 1), NA())</f>
        <v>100</v>
      </c>
      <c r="F128" s="565">
        <f>IF(ISNUMBER(Regressions!F138),ROUND(Regressions!F138, 1), NA())</f>
        <v>100</v>
      </c>
      <c r="G128" s="566">
        <f>IF(ISNUMBER(Regressions!G138),ROUND(Regressions!G138, 1), NA())</f>
        <v>100</v>
      </c>
      <c r="H128" s="567">
        <f>IF(ISNUMBER(Regressions!H138),ROUND(Regressions!H138, 1), NA())</f>
        <v>0</v>
      </c>
      <c r="I128" s="568">
        <f>IF(ISNUMBER(Regressions!I138),ROUND(Regressions!I138, 1), NA())</f>
        <v>0</v>
      </c>
      <c r="J128" s="569">
        <f>IF(ISNUMBER(Regressions!K138),ROUND(Regressions!K138, 1), NA())</f>
        <v>100</v>
      </c>
      <c r="K128" s="565">
        <f>IF(ISNUMBER(Regressions!L138),ROUND(Regressions!L138, 1), NA())</f>
        <v>100</v>
      </c>
      <c r="L128" s="570">
        <f>IF(ISNUMBER(Regressions!M138),ROUND(Regressions!M138, 1), NA())</f>
        <v>100</v>
      </c>
      <c r="M128" s="567">
        <f>IF(ISNUMBER(Regressions!N138),ROUND(Regressions!N138, 1), NA())</f>
        <v>0</v>
      </c>
      <c r="N128" s="568">
        <f>IF(ISNUMBER(Regressions!O138),ROUND(Regressions!O138, 1), NA())</f>
        <v>0</v>
      </c>
      <c r="O128" s="569">
        <f>IF(ISNUMBER(Regressions!Q138),ROUND(Regressions!Q138, 1), NA())</f>
        <v>100</v>
      </c>
      <c r="P128" s="565">
        <f>IF(ISNUMBER(Regressions!R138),ROUND(Regressions!R138, 1), NA())</f>
        <v>100</v>
      </c>
      <c r="Q128" s="571">
        <f>IF(ISNUMBER(Regressions!S138),ROUND(Regressions!S138, 1), NA())</f>
        <v>100</v>
      </c>
      <c r="R128" s="567">
        <f>IF(ISNUMBER(Regressions!T138),ROUND(Regressions!T138, 1), NA())</f>
        <v>0</v>
      </c>
      <c r="S128" s="568">
        <f>IF(ISNUMBER(Regressions!U138),ROUND(Regressions!U138, 1), NA())</f>
        <v>0</v>
      </c>
    </row>
    <row r="129" spans="1:19" x14ac:dyDescent="0.25">
      <c r="A129" s="560" t="str">
        <f>+Introduction!$C$7</f>
        <v>Singapore</v>
      </c>
      <c r="B129" s="561">
        <f>IF(ISBLANK(Regressions!B139), " ", Regressions!B139)</f>
        <v>2001</v>
      </c>
      <c r="C129" s="560" t="e">
        <f>HLOOKUP(Introduction!$G$4,nametranslations,28,FALSE)</f>
        <v>#REF!</v>
      </c>
      <c r="D129" s="563">
        <f>IF(ISBLANK(Regressions!D139), " ", Regressions!D139)</f>
        <v>233854</v>
      </c>
      <c r="E129" s="564">
        <f>IF(ISNUMBER(Regressions!E139),ROUND(Regressions!E139, 1), NA())</f>
        <v>100</v>
      </c>
      <c r="F129" s="565">
        <f>IF(ISNUMBER(Regressions!F139),ROUND(Regressions!F139, 1), NA())</f>
        <v>100</v>
      </c>
      <c r="G129" s="566">
        <f>IF(ISNUMBER(Regressions!G139),ROUND(Regressions!G139, 1), NA())</f>
        <v>100</v>
      </c>
      <c r="H129" s="567">
        <f>IF(ISNUMBER(Regressions!H139),ROUND(Regressions!H139, 1), NA())</f>
        <v>0</v>
      </c>
      <c r="I129" s="568">
        <f>IF(ISNUMBER(Regressions!I139),ROUND(Regressions!I139, 1), NA())</f>
        <v>0</v>
      </c>
      <c r="J129" s="569">
        <f>IF(ISNUMBER(Regressions!K139),ROUND(Regressions!K139, 1), NA())</f>
        <v>100</v>
      </c>
      <c r="K129" s="565">
        <f>IF(ISNUMBER(Regressions!L139),ROUND(Regressions!L139, 1), NA())</f>
        <v>100</v>
      </c>
      <c r="L129" s="570">
        <f>IF(ISNUMBER(Regressions!M139),ROUND(Regressions!M139, 1), NA())</f>
        <v>100</v>
      </c>
      <c r="M129" s="567">
        <f>IF(ISNUMBER(Regressions!N139),ROUND(Regressions!N139, 1), NA())</f>
        <v>0</v>
      </c>
      <c r="N129" s="568">
        <f>IF(ISNUMBER(Regressions!O139),ROUND(Regressions!O139, 1), NA())</f>
        <v>0</v>
      </c>
      <c r="O129" s="569">
        <f>IF(ISNUMBER(Regressions!Q139),ROUND(Regressions!Q139, 1), NA())</f>
        <v>100</v>
      </c>
      <c r="P129" s="565">
        <f>IF(ISNUMBER(Regressions!R139),ROUND(Regressions!R139, 1), NA())</f>
        <v>100</v>
      </c>
      <c r="Q129" s="571">
        <f>IF(ISNUMBER(Regressions!S139),ROUND(Regressions!S139, 1), NA())</f>
        <v>100</v>
      </c>
      <c r="R129" s="567">
        <f>IF(ISNUMBER(Regressions!T139),ROUND(Regressions!T139, 1), NA())</f>
        <v>0</v>
      </c>
      <c r="S129" s="568">
        <f>IF(ISNUMBER(Regressions!U139),ROUND(Regressions!U139, 1), NA())</f>
        <v>0</v>
      </c>
    </row>
    <row r="130" spans="1:19" x14ac:dyDescent="0.25">
      <c r="A130" s="560" t="str">
        <f>+Introduction!$C$7</f>
        <v>Singapore</v>
      </c>
      <c r="B130" s="561">
        <f>IF(ISBLANK(Regressions!B140), " ", Regressions!B140)</f>
        <v>2002</v>
      </c>
      <c r="C130" s="560" t="e">
        <f>HLOOKUP(Introduction!$G$4,nametranslations,28,FALSE)</f>
        <v>#REF!</v>
      </c>
      <c r="D130" s="563">
        <f>IF(ISBLANK(Regressions!D140), " ", Regressions!D140)</f>
        <v>233854</v>
      </c>
      <c r="E130" s="564">
        <f>IF(ISNUMBER(Regressions!E140),ROUND(Regressions!E140, 1), NA())</f>
        <v>100</v>
      </c>
      <c r="F130" s="565">
        <f>IF(ISNUMBER(Regressions!F140),ROUND(Regressions!F140, 1), NA())</f>
        <v>100</v>
      </c>
      <c r="G130" s="566">
        <f>IF(ISNUMBER(Regressions!G140),ROUND(Regressions!G140, 1), NA())</f>
        <v>100</v>
      </c>
      <c r="H130" s="567">
        <f>IF(ISNUMBER(Regressions!H140),ROUND(Regressions!H140, 1), NA())</f>
        <v>0</v>
      </c>
      <c r="I130" s="568">
        <f>IF(ISNUMBER(Regressions!I140),ROUND(Regressions!I140, 1), NA())</f>
        <v>0</v>
      </c>
      <c r="J130" s="569">
        <f>IF(ISNUMBER(Regressions!K140),ROUND(Regressions!K140, 1), NA())</f>
        <v>100</v>
      </c>
      <c r="K130" s="565">
        <f>IF(ISNUMBER(Regressions!L140),ROUND(Regressions!L140, 1), NA())</f>
        <v>100</v>
      </c>
      <c r="L130" s="570">
        <f>IF(ISNUMBER(Regressions!M140),ROUND(Regressions!M140, 1), NA())</f>
        <v>100</v>
      </c>
      <c r="M130" s="567">
        <f>IF(ISNUMBER(Regressions!N140),ROUND(Regressions!N140, 1), NA())</f>
        <v>0</v>
      </c>
      <c r="N130" s="568">
        <f>IF(ISNUMBER(Regressions!O140),ROUND(Regressions!O140, 1), NA())</f>
        <v>0</v>
      </c>
      <c r="O130" s="569">
        <f>IF(ISNUMBER(Regressions!Q140),ROUND(Regressions!Q140, 1), NA())</f>
        <v>100</v>
      </c>
      <c r="P130" s="565">
        <f>IF(ISNUMBER(Regressions!R140),ROUND(Regressions!R140, 1), NA())</f>
        <v>100</v>
      </c>
      <c r="Q130" s="571">
        <f>IF(ISNUMBER(Regressions!S140),ROUND(Regressions!S140, 1), NA())</f>
        <v>100</v>
      </c>
      <c r="R130" s="567">
        <f>IF(ISNUMBER(Regressions!T140),ROUND(Regressions!T140, 1), NA())</f>
        <v>0</v>
      </c>
      <c r="S130" s="568">
        <f>IF(ISNUMBER(Regressions!U140),ROUND(Regressions!U140, 1), NA())</f>
        <v>0</v>
      </c>
    </row>
    <row r="131" spans="1:19" x14ac:dyDescent="0.25">
      <c r="A131" s="560" t="str">
        <f>+Introduction!$C$7</f>
        <v>Singapore</v>
      </c>
      <c r="B131" s="561">
        <f>IF(ISBLANK(Regressions!B141), " ", Regressions!B141)</f>
        <v>2003</v>
      </c>
      <c r="C131" s="560" t="e">
        <f>HLOOKUP(Introduction!$G$4,nametranslations,28,FALSE)</f>
        <v>#REF!</v>
      </c>
      <c r="D131" s="563">
        <f>IF(ISBLANK(Regressions!D141), " ", Regressions!D141)</f>
        <v>233854</v>
      </c>
      <c r="E131" s="564">
        <f>IF(ISNUMBER(Regressions!E141),ROUND(Regressions!E141, 1), NA())</f>
        <v>100</v>
      </c>
      <c r="F131" s="565">
        <f>IF(ISNUMBER(Regressions!F141),ROUND(Regressions!F141, 1), NA())</f>
        <v>100</v>
      </c>
      <c r="G131" s="566">
        <f>IF(ISNUMBER(Regressions!G141),ROUND(Regressions!G141, 1), NA())</f>
        <v>100</v>
      </c>
      <c r="H131" s="567">
        <f>IF(ISNUMBER(Regressions!H141),ROUND(Regressions!H141, 1), NA())</f>
        <v>0</v>
      </c>
      <c r="I131" s="568">
        <f>IF(ISNUMBER(Regressions!I141),ROUND(Regressions!I141, 1), NA())</f>
        <v>0</v>
      </c>
      <c r="J131" s="569">
        <f>IF(ISNUMBER(Regressions!K141),ROUND(Regressions!K141, 1), NA())</f>
        <v>100</v>
      </c>
      <c r="K131" s="565">
        <f>IF(ISNUMBER(Regressions!L141),ROUND(Regressions!L141, 1), NA())</f>
        <v>100</v>
      </c>
      <c r="L131" s="570">
        <f>IF(ISNUMBER(Regressions!M141),ROUND(Regressions!M141, 1), NA())</f>
        <v>100</v>
      </c>
      <c r="M131" s="567">
        <f>IF(ISNUMBER(Regressions!N141),ROUND(Regressions!N141, 1), NA())</f>
        <v>0</v>
      </c>
      <c r="N131" s="568">
        <f>IF(ISNUMBER(Regressions!O141),ROUND(Regressions!O141, 1), NA())</f>
        <v>0</v>
      </c>
      <c r="O131" s="569">
        <f>IF(ISNUMBER(Regressions!Q141),ROUND(Regressions!Q141, 1), NA())</f>
        <v>100</v>
      </c>
      <c r="P131" s="565">
        <f>IF(ISNUMBER(Regressions!R141),ROUND(Regressions!R141, 1), NA())</f>
        <v>100</v>
      </c>
      <c r="Q131" s="571">
        <f>IF(ISNUMBER(Regressions!S141),ROUND(Regressions!S141, 1), NA())</f>
        <v>100</v>
      </c>
      <c r="R131" s="567">
        <f>IF(ISNUMBER(Regressions!T141),ROUND(Regressions!T141, 1), NA())</f>
        <v>0</v>
      </c>
      <c r="S131" s="568">
        <f>IF(ISNUMBER(Regressions!U141),ROUND(Regressions!U141, 1), NA())</f>
        <v>0</v>
      </c>
    </row>
    <row r="132" spans="1:19" x14ac:dyDescent="0.25">
      <c r="A132" s="560" t="str">
        <f>+Introduction!$C$7</f>
        <v>Singapore</v>
      </c>
      <c r="B132" s="561">
        <f>IF(ISBLANK(Regressions!B142), " ", Regressions!B142)</f>
        <v>2004</v>
      </c>
      <c r="C132" s="560" t="e">
        <f>HLOOKUP(Introduction!$G$4,nametranslations,28,FALSE)</f>
        <v>#REF!</v>
      </c>
      <c r="D132" s="563">
        <f>IF(ISBLANK(Regressions!D142), " ", Regressions!D142)</f>
        <v>233854</v>
      </c>
      <c r="E132" s="564">
        <f>IF(ISNUMBER(Regressions!E142),ROUND(Regressions!E142, 1), NA())</f>
        <v>100</v>
      </c>
      <c r="F132" s="565">
        <f>IF(ISNUMBER(Regressions!F142),ROUND(Regressions!F142, 1), NA())</f>
        <v>100</v>
      </c>
      <c r="G132" s="566">
        <f>IF(ISNUMBER(Regressions!G142),ROUND(Regressions!G142, 1), NA())</f>
        <v>100</v>
      </c>
      <c r="H132" s="567">
        <f>IF(ISNUMBER(Regressions!H142),ROUND(Regressions!H142, 1), NA())</f>
        <v>0</v>
      </c>
      <c r="I132" s="568">
        <f>IF(ISNUMBER(Regressions!I142),ROUND(Regressions!I142, 1), NA())</f>
        <v>0</v>
      </c>
      <c r="J132" s="569">
        <f>IF(ISNUMBER(Regressions!K142),ROUND(Regressions!K142, 1), NA())</f>
        <v>100</v>
      </c>
      <c r="K132" s="565">
        <f>IF(ISNUMBER(Regressions!L142),ROUND(Regressions!L142, 1), NA())</f>
        <v>100</v>
      </c>
      <c r="L132" s="570">
        <f>IF(ISNUMBER(Regressions!M142),ROUND(Regressions!M142, 1), NA())</f>
        <v>100</v>
      </c>
      <c r="M132" s="567">
        <f>IF(ISNUMBER(Regressions!N142),ROUND(Regressions!N142, 1), NA())</f>
        <v>0</v>
      </c>
      <c r="N132" s="568">
        <f>IF(ISNUMBER(Regressions!O142),ROUND(Regressions!O142, 1), NA())</f>
        <v>0</v>
      </c>
      <c r="O132" s="569">
        <f>IF(ISNUMBER(Regressions!Q142),ROUND(Regressions!Q142, 1), NA())</f>
        <v>100</v>
      </c>
      <c r="P132" s="565">
        <f>IF(ISNUMBER(Regressions!R142),ROUND(Regressions!R142, 1), NA())</f>
        <v>100</v>
      </c>
      <c r="Q132" s="571">
        <f>IF(ISNUMBER(Regressions!S142),ROUND(Regressions!S142, 1), NA())</f>
        <v>100</v>
      </c>
      <c r="R132" s="567">
        <f>IF(ISNUMBER(Regressions!T142),ROUND(Regressions!T142, 1), NA())</f>
        <v>0</v>
      </c>
      <c r="S132" s="568">
        <f>IF(ISNUMBER(Regressions!U142),ROUND(Regressions!U142, 1), NA())</f>
        <v>0</v>
      </c>
    </row>
    <row r="133" spans="1:19" x14ac:dyDescent="0.25">
      <c r="A133" s="560" t="str">
        <f>+Introduction!$C$7</f>
        <v>Singapore</v>
      </c>
      <c r="B133" s="561">
        <f>IF(ISBLANK(Regressions!B143), " ", Regressions!B143)</f>
        <v>2005</v>
      </c>
      <c r="C133" s="560" t="e">
        <f>HLOOKUP(Introduction!$G$4,nametranslations,28,FALSE)</f>
        <v>#REF!</v>
      </c>
      <c r="D133" s="563">
        <f>IF(ISBLANK(Regressions!D143), " ", Regressions!D143)</f>
        <v>233854</v>
      </c>
      <c r="E133" s="564">
        <f>IF(ISNUMBER(Regressions!E143),ROUND(Regressions!E143, 1), NA())</f>
        <v>100</v>
      </c>
      <c r="F133" s="565">
        <f>IF(ISNUMBER(Regressions!F143),ROUND(Regressions!F143, 1), NA())</f>
        <v>100</v>
      </c>
      <c r="G133" s="566">
        <f>IF(ISNUMBER(Regressions!G143),ROUND(Regressions!G143, 1), NA())</f>
        <v>100</v>
      </c>
      <c r="H133" s="567">
        <f>IF(ISNUMBER(Regressions!H143),ROUND(Regressions!H143, 1), NA())</f>
        <v>0</v>
      </c>
      <c r="I133" s="568">
        <f>IF(ISNUMBER(Regressions!I143),ROUND(Regressions!I143, 1), NA())</f>
        <v>0</v>
      </c>
      <c r="J133" s="569">
        <f>IF(ISNUMBER(Regressions!K143),ROUND(Regressions!K143, 1), NA())</f>
        <v>100</v>
      </c>
      <c r="K133" s="565">
        <f>IF(ISNUMBER(Regressions!L143),ROUND(Regressions!L143, 1), NA())</f>
        <v>100</v>
      </c>
      <c r="L133" s="570">
        <f>IF(ISNUMBER(Regressions!M143),ROUND(Regressions!M143, 1), NA())</f>
        <v>100</v>
      </c>
      <c r="M133" s="567">
        <f>IF(ISNUMBER(Regressions!N143),ROUND(Regressions!N143, 1), NA())</f>
        <v>0</v>
      </c>
      <c r="N133" s="568">
        <f>IF(ISNUMBER(Regressions!O143),ROUND(Regressions!O143, 1), NA())</f>
        <v>0</v>
      </c>
      <c r="O133" s="569">
        <f>IF(ISNUMBER(Regressions!Q143),ROUND(Regressions!Q143, 1), NA())</f>
        <v>100</v>
      </c>
      <c r="P133" s="565">
        <f>IF(ISNUMBER(Regressions!R143),ROUND(Regressions!R143, 1), NA())</f>
        <v>100</v>
      </c>
      <c r="Q133" s="571">
        <f>IF(ISNUMBER(Regressions!S143),ROUND(Regressions!S143, 1), NA())</f>
        <v>100</v>
      </c>
      <c r="R133" s="567">
        <f>IF(ISNUMBER(Regressions!T143),ROUND(Regressions!T143, 1), NA())</f>
        <v>0</v>
      </c>
      <c r="S133" s="568">
        <f>IF(ISNUMBER(Regressions!U143),ROUND(Regressions!U143, 1), NA())</f>
        <v>0</v>
      </c>
    </row>
    <row r="134" spans="1:19" x14ac:dyDescent="0.25">
      <c r="A134" s="560" t="str">
        <f>+Introduction!$C$7</f>
        <v>Singapore</v>
      </c>
      <c r="B134" s="561">
        <f>IF(ISBLANK(Regressions!B144), " ", Regressions!B144)</f>
        <v>2006</v>
      </c>
      <c r="C134" s="560" t="e">
        <f>HLOOKUP(Introduction!$G$4,nametranslations,28,FALSE)</f>
        <v>#REF!</v>
      </c>
      <c r="D134" s="563">
        <f>IF(ISBLANK(Regressions!D144), " ", Regressions!D144)</f>
        <v>233854</v>
      </c>
      <c r="E134" s="564">
        <f>IF(ISNUMBER(Regressions!E144),ROUND(Regressions!E144, 1), NA())</f>
        <v>100</v>
      </c>
      <c r="F134" s="565">
        <f>IF(ISNUMBER(Regressions!F144),ROUND(Regressions!F144, 1), NA())</f>
        <v>100</v>
      </c>
      <c r="G134" s="566">
        <f>IF(ISNUMBER(Regressions!G144),ROUND(Regressions!G144, 1), NA())</f>
        <v>100</v>
      </c>
      <c r="H134" s="567">
        <f>IF(ISNUMBER(Regressions!H144),ROUND(Regressions!H144, 1), NA())</f>
        <v>0</v>
      </c>
      <c r="I134" s="568">
        <f>IF(ISNUMBER(Regressions!I144),ROUND(Regressions!I144, 1), NA())</f>
        <v>0</v>
      </c>
      <c r="J134" s="569">
        <f>IF(ISNUMBER(Regressions!K144),ROUND(Regressions!K144, 1), NA())</f>
        <v>100</v>
      </c>
      <c r="K134" s="565">
        <f>IF(ISNUMBER(Regressions!L144),ROUND(Regressions!L144, 1), NA())</f>
        <v>100</v>
      </c>
      <c r="L134" s="570">
        <f>IF(ISNUMBER(Regressions!M144),ROUND(Regressions!M144, 1), NA())</f>
        <v>100</v>
      </c>
      <c r="M134" s="567">
        <f>IF(ISNUMBER(Regressions!N144),ROUND(Regressions!N144, 1), NA())</f>
        <v>0</v>
      </c>
      <c r="N134" s="568">
        <f>IF(ISNUMBER(Regressions!O144),ROUND(Regressions!O144, 1), NA())</f>
        <v>0</v>
      </c>
      <c r="O134" s="569">
        <f>IF(ISNUMBER(Regressions!Q144),ROUND(Regressions!Q144, 1), NA())</f>
        <v>100</v>
      </c>
      <c r="P134" s="565">
        <f>IF(ISNUMBER(Regressions!R144),ROUND(Regressions!R144, 1), NA())</f>
        <v>100</v>
      </c>
      <c r="Q134" s="571">
        <f>IF(ISNUMBER(Regressions!S144),ROUND(Regressions!S144, 1), NA())</f>
        <v>100</v>
      </c>
      <c r="R134" s="567">
        <f>IF(ISNUMBER(Regressions!T144),ROUND(Regressions!T144, 1), NA())</f>
        <v>0</v>
      </c>
      <c r="S134" s="568">
        <f>IF(ISNUMBER(Regressions!U144),ROUND(Regressions!U144, 1), NA())</f>
        <v>0</v>
      </c>
    </row>
    <row r="135" spans="1:19" x14ac:dyDescent="0.25">
      <c r="A135" s="560" t="str">
        <f>+Introduction!$C$7</f>
        <v>Singapore</v>
      </c>
      <c r="B135" s="561">
        <f>IF(ISBLANK(Regressions!B145), " ", Regressions!B145)</f>
        <v>2007</v>
      </c>
      <c r="C135" s="560" t="e">
        <f>HLOOKUP(Introduction!$G$4,nametranslations,28,FALSE)</f>
        <v>#REF!</v>
      </c>
      <c r="D135" s="563">
        <f>IF(ISBLANK(Regressions!D145), " ", Regressions!D145)</f>
        <v>233854</v>
      </c>
      <c r="E135" s="564">
        <f>IF(ISNUMBER(Regressions!E145),ROUND(Regressions!E145, 1), NA())</f>
        <v>100</v>
      </c>
      <c r="F135" s="565">
        <f>IF(ISNUMBER(Regressions!F145),ROUND(Regressions!F145, 1), NA())</f>
        <v>100</v>
      </c>
      <c r="G135" s="566">
        <f>IF(ISNUMBER(Regressions!G145),ROUND(Regressions!G145, 1), NA())</f>
        <v>100</v>
      </c>
      <c r="H135" s="567">
        <f>IF(ISNUMBER(Regressions!H145),ROUND(Regressions!H145, 1), NA())</f>
        <v>0</v>
      </c>
      <c r="I135" s="568">
        <f>IF(ISNUMBER(Regressions!I145),ROUND(Regressions!I145, 1), NA())</f>
        <v>0</v>
      </c>
      <c r="J135" s="569">
        <f>IF(ISNUMBER(Regressions!K145),ROUND(Regressions!K145, 1), NA())</f>
        <v>100</v>
      </c>
      <c r="K135" s="565">
        <f>IF(ISNUMBER(Regressions!L145),ROUND(Regressions!L145, 1), NA())</f>
        <v>100</v>
      </c>
      <c r="L135" s="570">
        <f>IF(ISNUMBER(Regressions!M145),ROUND(Regressions!M145, 1), NA())</f>
        <v>100</v>
      </c>
      <c r="M135" s="567">
        <f>IF(ISNUMBER(Regressions!N145),ROUND(Regressions!N145, 1), NA())</f>
        <v>0</v>
      </c>
      <c r="N135" s="568">
        <f>IF(ISNUMBER(Regressions!O145),ROUND(Regressions!O145, 1), NA())</f>
        <v>0</v>
      </c>
      <c r="O135" s="569">
        <f>IF(ISNUMBER(Regressions!Q145),ROUND(Regressions!Q145, 1), NA())</f>
        <v>100</v>
      </c>
      <c r="P135" s="565">
        <f>IF(ISNUMBER(Regressions!R145),ROUND(Regressions!R145, 1), NA())</f>
        <v>100</v>
      </c>
      <c r="Q135" s="571">
        <f>IF(ISNUMBER(Regressions!S145),ROUND(Regressions!S145, 1), NA())</f>
        <v>100</v>
      </c>
      <c r="R135" s="567">
        <f>IF(ISNUMBER(Regressions!T145),ROUND(Regressions!T145, 1), NA())</f>
        <v>0</v>
      </c>
      <c r="S135" s="568">
        <f>IF(ISNUMBER(Regressions!U145),ROUND(Regressions!U145, 1), NA())</f>
        <v>0</v>
      </c>
    </row>
    <row r="136" spans="1:19" x14ac:dyDescent="0.25">
      <c r="A136" s="560" t="str">
        <f>+Introduction!$C$7</f>
        <v>Singapore</v>
      </c>
      <c r="B136" s="561">
        <f>IF(ISBLANK(Regressions!B146), " ", Regressions!B146)</f>
        <v>2008</v>
      </c>
      <c r="C136" s="560" t="e">
        <f>HLOOKUP(Introduction!$G$4,nametranslations,28,FALSE)</f>
        <v>#REF!</v>
      </c>
      <c r="D136" s="563">
        <f>IF(ISBLANK(Regressions!D146), " ", Regressions!D146)</f>
        <v>233854</v>
      </c>
      <c r="E136" s="564">
        <f>IF(ISNUMBER(Regressions!E146),ROUND(Regressions!E146, 1), NA())</f>
        <v>100</v>
      </c>
      <c r="F136" s="565">
        <f>IF(ISNUMBER(Regressions!F146),ROUND(Regressions!F146, 1), NA())</f>
        <v>100</v>
      </c>
      <c r="G136" s="566">
        <f>IF(ISNUMBER(Regressions!G146),ROUND(Regressions!G146, 1), NA())</f>
        <v>100</v>
      </c>
      <c r="H136" s="567">
        <f>IF(ISNUMBER(Regressions!H146),ROUND(Regressions!H146, 1), NA())</f>
        <v>0</v>
      </c>
      <c r="I136" s="568">
        <f>IF(ISNUMBER(Regressions!I146),ROUND(Regressions!I146, 1), NA())</f>
        <v>0</v>
      </c>
      <c r="J136" s="569">
        <f>IF(ISNUMBER(Regressions!K146),ROUND(Regressions!K146, 1), NA())</f>
        <v>100</v>
      </c>
      <c r="K136" s="565">
        <f>IF(ISNUMBER(Regressions!L146),ROUND(Regressions!L146, 1), NA())</f>
        <v>100</v>
      </c>
      <c r="L136" s="570">
        <f>IF(ISNUMBER(Regressions!M146),ROUND(Regressions!M146, 1), NA())</f>
        <v>100</v>
      </c>
      <c r="M136" s="567">
        <f>IF(ISNUMBER(Regressions!N146),ROUND(Regressions!N146, 1), NA())</f>
        <v>0</v>
      </c>
      <c r="N136" s="568">
        <f>IF(ISNUMBER(Regressions!O146),ROUND(Regressions!O146, 1), NA())</f>
        <v>0</v>
      </c>
      <c r="O136" s="569">
        <f>IF(ISNUMBER(Regressions!Q146),ROUND(Regressions!Q146, 1), NA())</f>
        <v>100</v>
      </c>
      <c r="P136" s="565">
        <f>IF(ISNUMBER(Regressions!R146),ROUND(Regressions!R146, 1), NA())</f>
        <v>100</v>
      </c>
      <c r="Q136" s="571">
        <f>IF(ISNUMBER(Regressions!S146),ROUND(Regressions!S146, 1), NA())</f>
        <v>100</v>
      </c>
      <c r="R136" s="567">
        <f>IF(ISNUMBER(Regressions!T146),ROUND(Regressions!T146, 1), NA())</f>
        <v>0</v>
      </c>
      <c r="S136" s="568">
        <f>IF(ISNUMBER(Regressions!U146),ROUND(Regressions!U146, 1), NA())</f>
        <v>0</v>
      </c>
    </row>
    <row r="137" spans="1:19" x14ac:dyDescent="0.25">
      <c r="A137" s="560" t="str">
        <f>+Introduction!$C$7</f>
        <v>Singapore</v>
      </c>
      <c r="B137" s="561">
        <f>IF(ISBLANK(Regressions!B147), " ", Regressions!B147)</f>
        <v>2009</v>
      </c>
      <c r="C137" s="560" t="e">
        <f>HLOOKUP(Introduction!$G$4,nametranslations,28,FALSE)</f>
        <v>#REF!</v>
      </c>
      <c r="D137" s="563">
        <f>IF(ISBLANK(Regressions!D147), " ", Regressions!D147)</f>
        <v>233854</v>
      </c>
      <c r="E137" s="564">
        <f>IF(ISNUMBER(Regressions!E147),ROUND(Regressions!E147, 1), NA())</f>
        <v>100</v>
      </c>
      <c r="F137" s="565">
        <f>IF(ISNUMBER(Regressions!F147),ROUND(Regressions!F147, 1), NA())</f>
        <v>100</v>
      </c>
      <c r="G137" s="566">
        <f>IF(ISNUMBER(Regressions!G147),ROUND(Regressions!G147, 1), NA())</f>
        <v>100</v>
      </c>
      <c r="H137" s="567">
        <f>IF(ISNUMBER(Regressions!H147),ROUND(Regressions!H147, 1), NA())</f>
        <v>0</v>
      </c>
      <c r="I137" s="568">
        <f>IF(ISNUMBER(Regressions!I147),ROUND(Regressions!I147, 1), NA())</f>
        <v>0</v>
      </c>
      <c r="J137" s="569">
        <f>IF(ISNUMBER(Regressions!K147),ROUND(Regressions!K147, 1), NA())</f>
        <v>100</v>
      </c>
      <c r="K137" s="565">
        <f>IF(ISNUMBER(Regressions!L147),ROUND(Regressions!L147, 1), NA())</f>
        <v>100</v>
      </c>
      <c r="L137" s="570">
        <f>IF(ISNUMBER(Regressions!M147),ROUND(Regressions!M147, 1), NA())</f>
        <v>100</v>
      </c>
      <c r="M137" s="567">
        <f>IF(ISNUMBER(Regressions!N147),ROUND(Regressions!N147, 1), NA())</f>
        <v>0</v>
      </c>
      <c r="N137" s="568">
        <f>IF(ISNUMBER(Regressions!O147),ROUND(Regressions!O147, 1), NA())</f>
        <v>0</v>
      </c>
      <c r="O137" s="569">
        <f>IF(ISNUMBER(Regressions!Q147),ROUND(Regressions!Q147, 1), NA())</f>
        <v>100</v>
      </c>
      <c r="P137" s="565">
        <f>IF(ISNUMBER(Regressions!R147),ROUND(Regressions!R147, 1), NA())</f>
        <v>100</v>
      </c>
      <c r="Q137" s="571">
        <f>IF(ISNUMBER(Regressions!S147),ROUND(Regressions!S147, 1), NA())</f>
        <v>100</v>
      </c>
      <c r="R137" s="567">
        <f>IF(ISNUMBER(Regressions!T147),ROUND(Regressions!T147, 1), NA())</f>
        <v>0</v>
      </c>
      <c r="S137" s="568">
        <f>IF(ISNUMBER(Regressions!U147),ROUND(Regressions!U147, 1), NA())</f>
        <v>0</v>
      </c>
    </row>
    <row r="138" spans="1:19" x14ac:dyDescent="0.25">
      <c r="A138" s="560" t="str">
        <f>+Introduction!$C$7</f>
        <v>Singapore</v>
      </c>
      <c r="B138" s="561">
        <f>IF(ISBLANK(Regressions!B148), " ", Regressions!B148)</f>
        <v>2010</v>
      </c>
      <c r="C138" s="560" t="e">
        <f>HLOOKUP(Introduction!$G$4,nametranslations,28,FALSE)</f>
        <v>#REF!</v>
      </c>
      <c r="D138" s="563">
        <f>IF(ISBLANK(Regressions!D148), " ", Regressions!D148)</f>
        <v>233854</v>
      </c>
      <c r="E138" s="564">
        <f>IF(ISNUMBER(Regressions!E148),ROUND(Regressions!E148, 1), NA())</f>
        <v>100</v>
      </c>
      <c r="F138" s="565">
        <f>IF(ISNUMBER(Regressions!F148),ROUND(Regressions!F148, 1), NA())</f>
        <v>100</v>
      </c>
      <c r="G138" s="566">
        <f>IF(ISNUMBER(Regressions!G148),ROUND(Regressions!G148, 1), NA())</f>
        <v>100</v>
      </c>
      <c r="H138" s="567">
        <f>IF(ISNUMBER(Regressions!H148),ROUND(Regressions!H148, 1), NA())</f>
        <v>0</v>
      </c>
      <c r="I138" s="568">
        <f>IF(ISNUMBER(Regressions!I148),ROUND(Regressions!I148, 1), NA())</f>
        <v>0</v>
      </c>
      <c r="J138" s="569">
        <f>IF(ISNUMBER(Regressions!K148),ROUND(Regressions!K148, 1), NA())</f>
        <v>100</v>
      </c>
      <c r="K138" s="565">
        <f>IF(ISNUMBER(Regressions!L148),ROUND(Regressions!L148, 1), NA())</f>
        <v>100</v>
      </c>
      <c r="L138" s="570">
        <f>IF(ISNUMBER(Regressions!M148),ROUND(Regressions!M148, 1), NA())</f>
        <v>100</v>
      </c>
      <c r="M138" s="567">
        <f>IF(ISNUMBER(Regressions!N148),ROUND(Regressions!N148, 1), NA())</f>
        <v>0</v>
      </c>
      <c r="N138" s="568">
        <f>IF(ISNUMBER(Regressions!O148),ROUND(Regressions!O148, 1), NA())</f>
        <v>0</v>
      </c>
      <c r="O138" s="569">
        <f>IF(ISNUMBER(Regressions!Q148),ROUND(Regressions!Q148, 1), NA())</f>
        <v>100</v>
      </c>
      <c r="P138" s="565">
        <f>IF(ISNUMBER(Regressions!R148),ROUND(Regressions!R148, 1), NA())</f>
        <v>100</v>
      </c>
      <c r="Q138" s="571">
        <f>IF(ISNUMBER(Regressions!S148),ROUND(Regressions!S148, 1), NA())</f>
        <v>100</v>
      </c>
      <c r="R138" s="567">
        <f>IF(ISNUMBER(Regressions!T148),ROUND(Regressions!T148, 1), NA())</f>
        <v>0</v>
      </c>
      <c r="S138" s="568">
        <f>IF(ISNUMBER(Regressions!U148),ROUND(Regressions!U148, 1), NA())</f>
        <v>0</v>
      </c>
    </row>
    <row r="139" spans="1:19" x14ac:dyDescent="0.25">
      <c r="A139" s="560" t="str">
        <f>+Introduction!$C$7</f>
        <v>Singapore</v>
      </c>
      <c r="B139" s="561">
        <f>IF(ISBLANK(Regressions!B149), " ", Regressions!B149)</f>
        <v>2011</v>
      </c>
      <c r="C139" s="560" t="e">
        <f>HLOOKUP(Introduction!$G$4,nametranslations,28,FALSE)</f>
        <v>#REF!</v>
      </c>
      <c r="D139" s="563">
        <f>IF(ISBLANK(Regressions!D149), " ", Regressions!D149)</f>
        <v>233854</v>
      </c>
      <c r="E139" s="564">
        <f>IF(ISNUMBER(Regressions!E149),ROUND(Regressions!E149, 1), NA())</f>
        <v>100</v>
      </c>
      <c r="F139" s="565">
        <f>IF(ISNUMBER(Regressions!F149),ROUND(Regressions!F149, 1), NA())</f>
        <v>100</v>
      </c>
      <c r="G139" s="566">
        <f>IF(ISNUMBER(Regressions!G149),ROUND(Regressions!G149, 1), NA())</f>
        <v>100</v>
      </c>
      <c r="H139" s="567">
        <f>IF(ISNUMBER(Regressions!H149),ROUND(Regressions!H149, 1), NA())</f>
        <v>0</v>
      </c>
      <c r="I139" s="568">
        <f>IF(ISNUMBER(Regressions!I149),ROUND(Regressions!I149, 1), NA())</f>
        <v>0</v>
      </c>
      <c r="J139" s="569">
        <f>IF(ISNUMBER(Regressions!K149),ROUND(Regressions!K149, 1), NA())</f>
        <v>100</v>
      </c>
      <c r="K139" s="565">
        <f>IF(ISNUMBER(Regressions!L149),ROUND(Regressions!L149, 1), NA())</f>
        <v>100</v>
      </c>
      <c r="L139" s="570">
        <f>IF(ISNUMBER(Regressions!M149),ROUND(Regressions!M149, 1), NA())</f>
        <v>100</v>
      </c>
      <c r="M139" s="567">
        <f>IF(ISNUMBER(Regressions!N149),ROUND(Regressions!N149, 1), NA())</f>
        <v>0</v>
      </c>
      <c r="N139" s="568">
        <f>IF(ISNUMBER(Regressions!O149),ROUND(Regressions!O149, 1), NA())</f>
        <v>0</v>
      </c>
      <c r="O139" s="569">
        <f>IF(ISNUMBER(Regressions!Q149),ROUND(Regressions!Q149, 1), NA())</f>
        <v>100</v>
      </c>
      <c r="P139" s="565">
        <f>IF(ISNUMBER(Regressions!R149),ROUND(Regressions!R149, 1), NA())</f>
        <v>100</v>
      </c>
      <c r="Q139" s="571">
        <f>IF(ISNUMBER(Regressions!S149),ROUND(Regressions!S149, 1), NA())</f>
        <v>100</v>
      </c>
      <c r="R139" s="567">
        <f>IF(ISNUMBER(Regressions!T149),ROUND(Regressions!T149, 1), NA())</f>
        <v>0</v>
      </c>
      <c r="S139" s="568">
        <f>IF(ISNUMBER(Regressions!U149),ROUND(Regressions!U149, 1), NA())</f>
        <v>0</v>
      </c>
    </row>
    <row r="140" spans="1:19" x14ac:dyDescent="0.25">
      <c r="A140" s="560" t="str">
        <f>+Introduction!$C$7</f>
        <v>Singapore</v>
      </c>
      <c r="B140" s="561">
        <f>IF(ISBLANK(Regressions!B150), " ", Regressions!B150)</f>
        <v>2012</v>
      </c>
      <c r="C140" s="560" t="e">
        <f>HLOOKUP(Introduction!$G$4,nametranslations,28,FALSE)</f>
        <v>#REF!</v>
      </c>
      <c r="D140" s="563">
        <f>IF(ISBLANK(Regressions!D150), " ", Regressions!D150)</f>
        <v>233854</v>
      </c>
      <c r="E140" s="564">
        <f>IF(ISNUMBER(Regressions!E150),ROUND(Regressions!E150, 1), NA())</f>
        <v>100</v>
      </c>
      <c r="F140" s="565">
        <f>IF(ISNUMBER(Regressions!F150),ROUND(Regressions!F150, 1), NA())</f>
        <v>100</v>
      </c>
      <c r="G140" s="566">
        <f>IF(ISNUMBER(Regressions!G150),ROUND(Regressions!G150, 1), NA())</f>
        <v>100</v>
      </c>
      <c r="H140" s="567">
        <f>IF(ISNUMBER(Regressions!H150),ROUND(Regressions!H150, 1), NA())</f>
        <v>0</v>
      </c>
      <c r="I140" s="568">
        <f>IF(ISNUMBER(Regressions!I150),ROUND(Regressions!I150, 1), NA())</f>
        <v>0</v>
      </c>
      <c r="J140" s="569">
        <f>IF(ISNUMBER(Regressions!K150),ROUND(Regressions!K150, 1), NA())</f>
        <v>100</v>
      </c>
      <c r="K140" s="565">
        <f>IF(ISNUMBER(Regressions!L150),ROUND(Regressions!L150, 1), NA())</f>
        <v>100</v>
      </c>
      <c r="L140" s="570">
        <f>IF(ISNUMBER(Regressions!M150),ROUND(Regressions!M150, 1), NA())</f>
        <v>100</v>
      </c>
      <c r="M140" s="567">
        <f>IF(ISNUMBER(Regressions!N150),ROUND(Regressions!N150, 1), NA())</f>
        <v>0</v>
      </c>
      <c r="N140" s="568">
        <f>IF(ISNUMBER(Regressions!O150),ROUND(Regressions!O150, 1), NA())</f>
        <v>0</v>
      </c>
      <c r="O140" s="569">
        <f>IF(ISNUMBER(Regressions!Q150),ROUND(Regressions!Q150, 1), NA())</f>
        <v>100</v>
      </c>
      <c r="P140" s="565">
        <f>IF(ISNUMBER(Regressions!R150),ROUND(Regressions!R150, 1), NA())</f>
        <v>100</v>
      </c>
      <c r="Q140" s="571">
        <f>IF(ISNUMBER(Regressions!S150),ROUND(Regressions!S150, 1), NA())</f>
        <v>100</v>
      </c>
      <c r="R140" s="567">
        <f>IF(ISNUMBER(Regressions!T150),ROUND(Regressions!T150, 1), NA())</f>
        <v>0</v>
      </c>
      <c r="S140" s="568">
        <f>IF(ISNUMBER(Regressions!U150),ROUND(Regressions!U150, 1), NA())</f>
        <v>0</v>
      </c>
    </row>
    <row r="141" spans="1:19" x14ac:dyDescent="0.25">
      <c r="A141" s="560" t="str">
        <f>+Introduction!$C$7</f>
        <v>Singapore</v>
      </c>
      <c r="B141" s="561">
        <f>IF(ISBLANK(Regressions!B151), " ", Regressions!B151)</f>
        <v>2013</v>
      </c>
      <c r="C141" s="560" t="e">
        <f>HLOOKUP(Introduction!$G$4,nametranslations,28,FALSE)</f>
        <v>#REF!</v>
      </c>
      <c r="D141" s="563">
        <f>IF(ISBLANK(Regressions!D151), " ", Regressions!D151)</f>
        <v>233980</v>
      </c>
      <c r="E141" s="564">
        <f>IF(ISNUMBER(Regressions!E151),ROUND(Regressions!E151, 1), NA())</f>
        <v>100</v>
      </c>
      <c r="F141" s="565">
        <f>IF(ISNUMBER(Regressions!F151),ROUND(Regressions!F151, 1), NA())</f>
        <v>100</v>
      </c>
      <c r="G141" s="566">
        <f>IF(ISNUMBER(Regressions!G151),ROUND(Regressions!G151, 1), NA())</f>
        <v>100</v>
      </c>
      <c r="H141" s="567">
        <f>IF(ISNUMBER(Regressions!H151),ROUND(Regressions!H151, 1), NA())</f>
        <v>0</v>
      </c>
      <c r="I141" s="568">
        <f>IF(ISNUMBER(Regressions!I151),ROUND(Regressions!I151, 1), NA())</f>
        <v>0</v>
      </c>
      <c r="J141" s="569">
        <f>IF(ISNUMBER(Regressions!K151),ROUND(Regressions!K151, 1), NA())</f>
        <v>100</v>
      </c>
      <c r="K141" s="565">
        <f>IF(ISNUMBER(Regressions!L151),ROUND(Regressions!L151, 1), NA())</f>
        <v>100</v>
      </c>
      <c r="L141" s="570">
        <f>IF(ISNUMBER(Regressions!M151),ROUND(Regressions!M151, 1), NA())</f>
        <v>100</v>
      </c>
      <c r="M141" s="567">
        <f>IF(ISNUMBER(Regressions!N151),ROUND(Regressions!N151, 1), NA())</f>
        <v>0</v>
      </c>
      <c r="N141" s="568">
        <f>IF(ISNUMBER(Regressions!O151),ROUND(Regressions!O151, 1), NA())</f>
        <v>0</v>
      </c>
      <c r="O141" s="569">
        <f>IF(ISNUMBER(Regressions!Q151),ROUND(Regressions!Q151, 1), NA())</f>
        <v>100</v>
      </c>
      <c r="P141" s="565">
        <f>IF(ISNUMBER(Regressions!R151),ROUND(Regressions!R151, 1), NA())</f>
        <v>100</v>
      </c>
      <c r="Q141" s="571">
        <f>IF(ISNUMBER(Regressions!S151),ROUND(Regressions!S151, 1), NA())</f>
        <v>100</v>
      </c>
      <c r="R141" s="567">
        <f>IF(ISNUMBER(Regressions!T151),ROUND(Regressions!T151, 1), NA())</f>
        <v>0</v>
      </c>
      <c r="S141" s="568">
        <f>IF(ISNUMBER(Regressions!U151),ROUND(Regressions!U151, 1), NA())</f>
        <v>0</v>
      </c>
    </row>
    <row r="142" spans="1:19" x14ac:dyDescent="0.25">
      <c r="A142" s="560" t="str">
        <f>+Introduction!$C$7</f>
        <v>Singapore</v>
      </c>
      <c r="B142" s="561">
        <f>IF(ISBLANK(Regressions!B152), " ", Regressions!B152)</f>
        <v>2014</v>
      </c>
      <c r="C142" s="560" t="e">
        <f>HLOOKUP(Introduction!$G$4,nametranslations,28,FALSE)</f>
        <v>#REF!</v>
      </c>
      <c r="D142" s="563">
        <f>IF(ISBLANK(Regressions!D152), " ", Regressions!D152)</f>
        <v>236142</v>
      </c>
      <c r="E142" s="564">
        <f>IF(ISNUMBER(Regressions!E152),ROUND(Regressions!E152, 1), NA())</f>
        <v>100</v>
      </c>
      <c r="F142" s="565">
        <f>IF(ISNUMBER(Regressions!F152),ROUND(Regressions!F152, 1), NA())</f>
        <v>100</v>
      </c>
      <c r="G142" s="566">
        <f>IF(ISNUMBER(Regressions!G152),ROUND(Regressions!G152, 1), NA())</f>
        <v>100</v>
      </c>
      <c r="H142" s="567">
        <f>IF(ISNUMBER(Regressions!H152),ROUND(Regressions!H152, 1), NA())</f>
        <v>0</v>
      </c>
      <c r="I142" s="568">
        <f>IF(ISNUMBER(Regressions!I152),ROUND(Regressions!I152, 1), NA())</f>
        <v>0</v>
      </c>
      <c r="J142" s="569">
        <f>IF(ISNUMBER(Regressions!K152),ROUND(Regressions!K152, 1), NA())</f>
        <v>100</v>
      </c>
      <c r="K142" s="565">
        <f>IF(ISNUMBER(Regressions!L152),ROUND(Regressions!L152, 1), NA())</f>
        <v>100</v>
      </c>
      <c r="L142" s="570">
        <f>IF(ISNUMBER(Regressions!M152),ROUND(Regressions!M152, 1), NA())</f>
        <v>100</v>
      </c>
      <c r="M142" s="567">
        <f>IF(ISNUMBER(Regressions!N152),ROUND(Regressions!N152, 1), NA())</f>
        <v>0</v>
      </c>
      <c r="N142" s="568">
        <f>IF(ISNUMBER(Regressions!O152),ROUND(Regressions!O152, 1), NA())</f>
        <v>0</v>
      </c>
      <c r="O142" s="569">
        <f>IF(ISNUMBER(Regressions!Q152),ROUND(Regressions!Q152, 1), NA())</f>
        <v>100</v>
      </c>
      <c r="P142" s="565">
        <f>IF(ISNUMBER(Regressions!R152),ROUND(Regressions!R152, 1), NA())</f>
        <v>100</v>
      </c>
      <c r="Q142" s="571">
        <f>IF(ISNUMBER(Regressions!S152),ROUND(Regressions!S152, 1), NA())</f>
        <v>100</v>
      </c>
      <c r="R142" s="567">
        <f>IF(ISNUMBER(Regressions!T152),ROUND(Regressions!T152, 1), NA())</f>
        <v>0</v>
      </c>
      <c r="S142" s="568">
        <f>IF(ISNUMBER(Regressions!U152),ROUND(Regressions!U152, 1), NA())</f>
        <v>0</v>
      </c>
    </row>
    <row r="143" spans="1:19" x14ac:dyDescent="0.25">
      <c r="A143" s="560" t="str">
        <f>+Introduction!$C$7</f>
        <v>Singapore</v>
      </c>
      <c r="B143" s="561">
        <f>IF(ISBLANK(Regressions!B153), " ", Regressions!B153)</f>
        <v>2015</v>
      </c>
      <c r="C143" s="560" t="e">
        <f>HLOOKUP(Introduction!$G$4,nametranslations,28,FALSE)</f>
        <v>#REF!</v>
      </c>
      <c r="D143" s="563">
        <f>IF(ISBLANK(Regressions!D153), " ", Regressions!D153)</f>
        <v>235163</v>
      </c>
      <c r="E143" s="564">
        <f>IF(ISNUMBER(Regressions!E153),ROUND(Regressions!E153, 1), NA())</f>
        <v>100</v>
      </c>
      <c r="F143" s="565">
        <f>IF(ISNUMBER(Regressions!F153),ROUND(Regressions!F153, 1), NA())</f>
        <v>100</v>
      </c>
      <c r="G143" s="566">
        <f>IF(ISNUMBER(Regressions!G153),ROUND(Regressions!G153, 1), NA())</f>
        <v>100</v>
      </c>
      <c r="H143" s="567">
        <f>IF(ISNUMBER(Regressions!H153),ROUND(Regressions!H153, 1), NA())</f>
        <v>0</v>
      </c>
      <c r="I143" s="568">
        <f>IF(ISNUMBER(Regressions!I153),ROUND(Regressions!I153, 1), NA())</f>
        <v>0</v>
      </c>
      <c r="J143" s="569">
        <f>IF(ISNUMBER(Regressions!K153),ROUND(Regressions!K153, 1), NA())</f>
        <v>100</v>
      </c>
      <c r="K143" s="565">
        <f>IF(ISNUMBER(Regressions!L153),ROUND(Regressions!L153, 1), NA())</f>
        <v>100</v>
      </c>
      <c r="L143" s="570">
        <f>IF(ISNUMBER(Regressions!M153),ROUND(Regressions!M153, 1), NA())</f>
        <v>100</v>
      </c>
      <c r="M143" s="567">
        <f>IF(ISNUMBER(Regressions!N153),ROUND(Regressions!N153, 1), NA())</f>
        <v>0</v>
      </c>
      <c r="N143" s="568">
        <f>IF(ISNUMBER(Regressions!O153),ROUND(Regressions!O153, 1), NA())</f>
        <v>0</v>
      </c>
      <c r="O143" s="569">
        <f>IF(ISNUMBER(Regressions!Q153),ROUND(Regressions!Q153, 1), NA())</f>
        <v>100</v>
      </c>
      <c r="P143" s="565">
        <f>IF(ISNUMBER(Regressions!R153),ROUND(Regressions!R153, 1), NA())</f>
        <v>100</v>
      </c>
      <c r="Q143" s="571">
        <f>IF(ISNUMBER(Regressions!S153),ROUND(Regressions!S153, 1), NA())</f>
        <v>100</v>
      </c>
      <c r="R143" s="567">
        <f>IF(ISNUMBER(Regressions!T153),ROUND(Regressions!T153, 1), NA())</f>
        <v>0</v>
      </c>
      <c r="S143" s="568">
        <f>IF(ISNUMBER(Regressions!U153),ROUND(Regressions!U153, 1), NA())</f>
        <v>0</v>
      </c>
    </row>
    <row r="144" spans="1:19" x14ac:dyDescent="0.25">
      <c r="A144" s="560" t="str">
        <f>+Introduction!$C$7</f>
        <v>Singapore</v>
      </c>
      <c r="B144" s="561">
        <f>IF(ISBLANK(Regressions!B154), " ", Regressions!B154)</f>
        <v>2016</v>
      </c>
      <c r="C144" s="560" t="e">
        <f>HLOOKUP(Introduction!$G$4,nametranslations,28,FALSE)</f>
        <v>#REF!</v>
      </c>
      <c r="D144" s="563">
        <f>IF(ISBLANK(Regressions!D154), " ", Regressions!D154)</f>
        <v>235125</v>
      </c>
      <c r="E144" s="564">
        <f>IF(ISNUMBER(Regressions!E154),ROUND(Regressions!E154, 1), NA())</f>
        <v>100</v>
      </c>
      <c r="F144" s="565">
        <f>IF(ISNUMBER(Regressions!F154),ROUND(Regressions!F154, 1), NA())</f>
        <v>100</v>
      </c>
      <c r="G144" s="566">
        <f>IF(ISNUMBER(Regressions!G154),ROUND(Regressions!G154, 1), NA())</f>
        <v>100</v>
      </c>
      <c r="H144" s="567">
        <f>IF(ISNUMBER(Regressions!H154),ROUND(Regressions!H154, 1), NA())</f>
        <v>0</v>
      </c>
      <c r="I144" s="568">
        <f>IF(ISNUMBER(Regressions!I154),ROUND(Regressions!I154, 1), NA())</f>
        <v>0</v>
      </c>
      <c r="J144" s="569">
        <f>IF(ISNUMBER(Regressions!K154),ROUND(Regressions!K154, 1), NA())</f>
        <v>100</v>
      </c>
      <c r="K144" s="565">
        <f>IF(ISNUMBER(Regressions!L154),ROUND(Regressions!L154, 1), NA())</f>
        <v>100</v>
      </c>
      <c r="L144" s="570">
        <f>IF(ISNUMBER(Regressions!M154),ROUND(Regressions!M154, 1), NA())</f>
        <v>100</v>
      </c>
      <c r="M144" s="567">
        <f>IF(ISNUMBER(Regressions!N154),ROUND(Regressions!N154, 1), NA())</f>
        <v>0</v>
      </c>
      <c r="N144" s="568">
        <f>IF(ISNUMBER(Regressions!O154),ROUND(Regressions!O154, 1), NA())</f>
        <v>0</v>
      </c>
      <c r="O144" s="569">
        <f>IF(ISNUMBER(Regressions!Q154),ROUND(Regressions!Q154, 1), NA())</f>
        <v>100</v>
      </c>
      <c r="P144" s="565">
        <f>IF(ISNUMBER(Regressions!R154),ROUND(Regressions!R154, 1), NA())</f>
        <v>100</v>
      </c>
      <c r="Q144" s="571">
        <f>IF(ISNUMBER(Regressions!S154),ROUND(Regressions!S154, 1), NA())</f>
        <v>100</v>
      </c>
      <c r="R144" s="567">
        <f>IF(ISNUMBER(Regressions!T154),ROUND(Regressions!T154, 1), NA())</f>
        <v>0</v>
      </c>
      <c r="S144" s="568">
        <f>IF(ISNUMBER(Regressions!U154),ROUND(Regressions!U154, 1), NA())</f>
        <v>0</v>
      </c>
    </row>
    <row r="145" spans="1:19" x14ac:dyDescent="0.25">
      <c r="A145" s="560" t="str">
        <f>+Introduction!$C$7</f>
        <v>Singapore</v>
      </c>
      <c r="B145" s="561">
        <f>IF(ISBLANK(Regressions!B155), " ", Regressions!B155)</f>
        <v>2017</v>
      </c>
      <c r="C145" s="560" t="e">
        <f>HLOOKUP(Introduction!$G$4,nametranslations,28,FALSE)</f>
        <v>#REF!</v>
      </c>
      <c r="D145" s="563">
        <f>IF(ISBLANK(Regressions!D155), " ", Regressions!D155)</f>
        <v>233191</v>
      </c>
      <c r="E145" s="564">
        <f>IF(ISNUMBER(Regressions!E155),ROUND(Regressions!E155, 1), NA())</f>
        <v>100</v>
      </c>
      <c r="F145" s="565">
        <f>IF(ISNUMBER(Regressions!F155),ROUND(Regressions!F155, 1), NA())</f>
        <v>100</v>
      </c>
      <c r="G145" s="566">
        <f>IF(ISNUMBER(Regressions!G155),ROUND(Regressions!G155, 1), NA())</f>
        <v>100</v>
      </c>
      <c r="H145" s="567">
        <f>IF(ISNUMBER(Regressions!H155),ROUND(Regressions!H155, 1), NA())</f>
        <v>0</v>
      </c>
      <c r="I145" s="568">
        <f>IF(ISNUMBER(Regressions!I155),ROUND(Regressions!I155, 1), NA())</f>
        <v>0</v>
      </c>
      <c r="J145" s="569">
        <f>IF(ISNUMBER(Regressions!K155),ROUND(Regressions!K155, 1), NA())</f>
        <v>100</v>
      </c>
      <c r="K145" s="565">
        <f>IF(ISNUMBER(Regressions!L155),ROUND(Regressions!L155, 1), NA())</f>
        <v>100</v>
      </c>
      <c r="L145" s="570">
        <f>IF(ISNUMBER(Regressions!M155),ROUND(Regressions!M155, 1), NA())</f>
        <v>100</v>
      </c>
      <c r="M145" s="567">
        <f>IF(ISNUMBER(Regressions!N155),ROUND(Regressions!N155, 1), NA())</f>
        <v>0</v>
      </c>
      <c r="N145" s="568">
        <f>IF(ISNUMBER(Regressions!O155),ROUND(Regressions!O155, 1), NA())</f>
        <v>0</v>
      </c>
      <c r="O145" s="569">
        <f>IF(ISNUMBER(Regressions!Q155),ROUND(Regressions!Q155, 1), NA())</f>
        <v>100</v>
      </c>
      <c r="P145" s="565">
        <f>IF(ISNUMBER(Regressions!R155),ROUND(Regressions!R155, 1), NA())</f>
        <v>100</v>
      </c>
      <c r="Q145" s="571">
        <f>IF(ISNUMBER(Regressions!S155),ROUND(Regressions!S155, 1), NA())</f>
        <v>100</v>
      </c>
      <c r="R145" s="567">
        <f>IF(ISNUMBER(Regressions!T155),ROUND(Regressions!T155, 1), NA())</f>
        <v>0</v>
      </c>
      <c r="S145" s="568">
        <f>IF(ISNUMBER(Regressions!U155),ROUND(Regressions!U155, 1), NA())</f>
        <v>0</v>
      </c>
    </row>
    <row r="146" spans="1:19" x14ac:dyDescent="0.25">
      <c r="A146" s="560" t="str">
        <f>+Introduction!$C$7</f>
        <v>Singapore</v>
      </c>
      <c r="B146" s="561">
        <f>IF(ISBLANK(Regressions!B156), " ", Regressions!B156)</f>
        <v>2018</v>
      </c>
      <c r="C146" s="560" t="e">
        <f>HLOOKUP(Introduction!$G$4,nametranslations,28,FALSE)</f>
        <v>#REF!</v>
      </c>
      <c r="D146" s="563">
        <f>IF(ISBLANK(Regressions!D156), " ", Regressions!D156)</f>
        <v>232943</v>
      </c>
      <c r="E146" s="564">
        <f>IF(ISNUMBER(Regressions!E156),ROUND(Regressions!E156, 1), NA())</f>
        <v>100</v>
      </c>
      <c r="F146" s="565">
        <f>IF(ISNUMBER(Regressions!F156),ROUND(Regressions!F156, 1), NA())</f>
        <v>100</v>
      </c>
      <c r="G146" s="566">
        <f>IF(ISNUMBER(Regressions!G156),ROUND(Regressions!G156, 1), NA())</f>
        <v>100</v>
      </c>
      <c r="H146" s="567">
        <f>IF(ISNUMBER(Regressions!H156),ROUND(Regressions!H156, 1), NA())</f>
        <v>0</v>
      </c>
      <c r="I146" s="568">
        <f>IF(ISNUMBER(Regressions!I156),ROUND(Regressions!I156, 1), NA())</f>
        <v>0</v>
      </c>
      <c r="J146" s="569">
        <f>IF(ISNUMBER(Regressions!K156),ROUND(Regressions!K156, 1), NA())</f>
        <v>100</v>
      </c>
      <c r="K146" s="565">
        <f>IF(ISNUMBER(Regressions!L156),ROUND(Regressions!L156, 1), NA())</f>
        <v>100</v>
      </c>
      <c r="L146" s="570">
        <f>IF(ISNUMBER(Regressions!M156),ROUND(Regressions!M156, 1), NA())</f>
        <v>100</v>
      </c>
      <c r="M146" s="567">
        <f>IF(ISNUMBER(Regressions!N156),ROUND(Regressions!N156, 1), NA())</f>
        <v>0</v>
      </c>
      <c r="N146" s="568">
        <f>IF(ISNUMBER(Regressions!O156),ROUND(Regressions!O156, 1), NA())</f>
        <v>0</v>
      </c>
      <c r="O146" s="569">
        <f>IF(ISNUMBER(Regressions!Q156),ROUND(Regressions!Q156, 1), NA())</f>
        <v>100</v>
      </c>
      <c r="P146" s="565">
        <f>IF(ISNUMBER(Regressions!R156),ROUND(Regressions!R156, 1), NA())</f>
        <v>100</v>
      </c>
      <c r="Q146" s="571">
        <f>IF(ISNUMBER(Regressions!S156),ROUND(Regressions!S156, 1), NA())</f>
        <v>100</v>
      </c>
      <c r="R146" s="567">
        <f>IF(ISNUMBER(Regressions!T156),ROUND(Regressions!T156, 1), NA())</f>
        <v>0</v>
      </c>
      <c r="S146" s="568">
        <f>IF(ISNUMBER(Regressions!U156),ROUND(Regressions!U156, 1), NA())</f>
        <v>0</v>
      </c>
    </row>
    <row r="147" spans="1:19" x14ac:dyDescent="0.25">
      <c r="A147" s="560" t="str">
        <f>+Introduction!$C$7</f>
        <v>Singapore</v>
      </c>
      <c r="B147" s="561">
        <f>IF(ISBLANK(Regressions!B157), " ", Regressions!B157)</f>
        <v>2019</v>
      </c>
      <c r="C147" s="560" t="e">
        <f>HLOOKUP(Introduction!$G$4,nametranslations,28,FALSE)</f>
        <v>#REF!</v>
      </c>
      <c r="D147" s="563">
        <f>IF(ISBLANK(Regressions!D157), " ", Regressions!D157)</f>
        <v>233331</v>
      </c>
      <c r="E147" s="564">
        <f>IF(ISNUMBER(Regressions!E157),ROUND(Regressions!E157, 1), NA())</f>
        <v>100</v>
      </c>
      <c r="F147" s="565">
        <f>IF(ISNUMBER(Regressions!F157),ROUND(Regressions!F157, 1), NA())</f>
        <v>100</v>
      </c>
      <c r="G147" s="566">
        <f>IF(ISNUMBER(Regressions!G157),ROUND(Regressions!G157, 1), NA())</f>
        <v>100</v>
      </c>
      <c r="H147" s="567">
        <f>IF(ISNUMBER(Regressions!H157),ROUND(Regressions!H157, 1), NA())</f>
        <v>0</v>
      </c>
      <c r="I147" s="568">
        <f>IF(ISNUMBER(Regressions!I157),ROUND(Regressions!I157, 1), NA())</f>
        <v>0</v>
      </c>
      <c r="J147" s="569">
        <f>IF(ISNUMBER(Regressions!K157),ROUND(Regressions!K157, 1), NA())</f>
        <v>100</v>
      </c>
      <c r="K147" s="565">
        <f>IF(ISNUMBER(Regressions!L157),ROUND(Regressions!L157, 1), NA())</f>
        <v>100</v>
      </c>
      <c r="L147" s="570">
        <f>IF(ISNUMBER(Regressions!M157),ROUND(Regressions!M157, 1), NA())</f>
        <v>100</v>
      </c>
      <c r="M147" s="567">
        <f>IF(ISNUMBER(Regressions!N157),ROUND(Regressions!N157, 1), NA())</f>
        <v>0</v>
      </c>
      <c r="N147" s="568">
        <f>IF(ISNUMBER(Regressions!O157),ROUND(Regressions!O157, 1), NA())</f>
        <v>0</v>
      </c>
      <c r="O147" s="569">
        <f>IF(ISNUMBER(Regressions!Q157),ROUND(Regressions!Q157, 1), NA())</f>
        <v>100</v>
      </c>
      <c r="P147" s="565">
        <f>IF(ISNUMBER(Regressions!R157),ROUND(Regressions!R157, 1), NA())</f>
        <v>100</v>
      </c>
      <c r="Q147" s="571">
        <f>IF(ISNUMBER(Regressions!S157),ROUND(Regressions!S157, 1), NA())</f>
        <v>100</v>
      </c>
      <c r="R147" s="567">
        <f>IF(ISNUMBER(Regressions!T157),ROUND(Regressions!T157, 1), NA())</f>
        <v>0</v>
      </c>
      <c r="S147" s="568">
        <f>IF(ISNUMBER(Regressions!U157),ROUND(Regressions!U157, 1), NA())</f>
        <v>0</v>
      </c>
    </row>
    <row r="148" spans="1:19" x14ac:dyDescent="0.25">
      <c r="A148" s="560" t="str">
        <f>+Introduction!$C$7</f>
        <v>Singapore</v>
      </c>
      <c r="B148" s="561">
        <f>IF(ISBLANK(Regressions!B158), " ", Regressions!B158)</f>
        <v>2020</v>
      </c>
      <c r="C148" s="560" t="e">
        <f>HLOOKUP(Introduction!$G$4,nametranslations,28,FALSE)</f>
        <v>#REF!</v>
      </c>
      <c r="D148" s="563">
        <f>IF(ISBLANK(Regressions!D158), " ", Regressions!D158)</f>
        <v>231569</v>
      </c>
      <c r="E148" s="564">
        <f>IF(ISNUMBER(Regressions!E158),ROUND(Regressions!E158, 1), NA())</f>
        <v>100</v>
      </c>
      <c r="F148" s="565">
        <f>IF(ISNUMBER(Regressions!F158),ROUND(Regressions!F158, 1), NA())</f>
        <v>100</v>
      </c>
      <c r="G148" s="566">
        <f>IF(ISNUMBER(Regressions!G158),ROUND(Regressions!G158, 1), NA())</f>
        <v>100</v>
      </c>
      <c r="H148" s="567">
        <f>IF(ISNUMBER(Regressions!H158),ROUND(Regressions!H158, 1), NA())</f>
        <v>0</v>
      </c>
      <c r="I148" s="568">
        <f>IF(ISNUMBER(Regressions!I158),ROUND(Regressions!I158, 1), NA())</f>
        <v>0</v>
      </c>
      <c r="J148" s="569">
        <f>IF(ISNUMBER(Regressions!K158),ROUND(Regressions!K158, 1), NA())</f>
        <v>100</v>
      </c>
      <c r="K148" s="565">
        <f>IF(ISNUMBER(Regressions!L158),ROUND(Regressions!L158, 1), NA())</f>
        <v>100</v>
      </c>
      <c r="L148" s="570">
        <f>IF(ISNUMBER(Regressions!M158),ROUND(Regressions!M158, 1), NA())</f>
        <v>100</v>
      </c>
      <c r="M148" s="567">
        <f>IF(ISNUMBER(Regressions!N158),ROUND(Regressions!N158, 1), NA())</f>
        <v>0</v>
      </c>
      <c r="N148" s="568">
        <f>IF(ISNUMBER(Regressions!O158),ROUND(Regressions!O158, 1), NA())</f>
        <v>0</v>
      </c>
      <c r="O148" s="569">
        <f>IF(ISNUMBER(Regressions!Q158),ROUND(Regressions!Q158, 1), NA())</f>
        <v>100</v>
      </c>
      <c r="P148" s="565">
        <f>IF(ISNUMBER(Regressions!R158),ROUND(Regressions!R158, 1), NA())</f>
        <v>100</v>
      </c>
      <c r="Q148" s="571">
        <f>IF(ISNUMBER(Regressions!S158),ROUND(Regressions!S158, 1), NA())</f>
        <v>100</v>
      </c>
      <c r="R148" s="567">
        <f>IF(ISNUMBER(Regressions!T158),ROUND(Regressions!T158, 1), NA())</f>
        <v>0</v>
      </c>
      <c r="S148" s="568">
        <f>IF(ISNUMBER(Regressions!U158),ROUND(Regressions!U158, 1), NA())</f>
        <v>0</v>
      </c>
    </row>
    <row r="149" spans="1:19" x14ac:dyDescent="0.25">
      <c r="A149" s="560" t="str">
        <f>+Introduction!$C$7</f>
        <v>Singapore</v>
      </c>
      <c r="B149" s="561">
        <f>IF(ISBLANK(Regressions!B159), " ", Regressions!B159)</f>
        <v>2021</v>
      </c>
      <c r="C149" s="560" t="e">
        <f>HLOOKUP(Introduction!$G$4,nametranslations,28,FALSE)</f>
        <v>#REF!</v>
      </c>
      <c r="D149" s="563">
        <f>IF(ISBLANK(Regressions!D159), " ", Regressions!D159)</f>
        <v>234534</v>
      </c>
      <c r="E149" s="569">
        <f>IF(ISNUMBER(Regressions!E159),ROUND(Regressions!E159, 1), NA())</f>
        <v>100</v>
      </c>
      <c r="F149" s="572">
        <f>IF(ISNUMBER(Regressions!F159),ROUND(Regressions!F159, 1), NA())</f>
        <v>100</v>
      </c>
      <c r="G149" s="573">
        <f>IF(ISNUMBER(Regressions!G159),ROUND(Regressions!G159, 1), NA())</f>
        <v>100</v>
      </c>
      <c r="H149" s="567">
        <f>IF(ISNUMBER(Regressions!H159),ROUND(Regressions!H159, 1), NA())</f>
        <v>0</v>
      </c>
      <c r="I149" s="568">
        <f>IF(ISNUMBER(Regressions!I159),ROUND(Regressions!I159, 1), NA())</f>
        <v>0</v>
      </c>
      <c r="J149" s="569">
        <f>IF(ISNUMBER(Regressions!K159),ROUND(Regressions!K159, 1), NA())</f>
        <v>100</v>
      </c>
      <c r="K149" s="572">
        <f>IF(ISNUMBER(Regressions!L159),ROUND(Regressions!L159, 1), NA())</f>
        <v>100</v>
      </c>
      <c r="L149" s="574">
        <f>IF(ISNUMBER(Regressions!M159),ROUND(Regressions!M159, 1), NA())</f>
        <v>100</v>
      </c>
      <c r="M149" s="567">
        <f>IF(ISNUMBER(Regressions!N159),ROUND(Regressions!N159, 1), NA())</f>
        <v>0</v>
      </c>
      <c r="N149" s="568">
        <f>IF(ISNUMBER(Regressions!O159),ROUND(Regressions!O159, 1), NA())</f>
        <v>0</v>
      </c>
      <c r="O149" s="569">
        <f>IF(ISNUMBER(Regressions!Q159),ROUND(Regressions!Q159, 1), NA())</f>
        <v>100</v>
      </c>
      <c r="P149" s="572">
        <f>IF(ISNUMBER(Regressions!R159),ROUND(Regressions!R159, 1), NA())</f>
        <v>100</v>
      </c>
      <c r="Q149" s="575">
        <f>IF(ISNUMBER(Regressions!S159),ROUND(Regressions!S159, 1), NA())</f>
        <v>100</v>
      </c>
      <c r="R149" s="567">
        <f>IF(ISNUMBER(Regressions!T159),ROUND(Regressions!T159, 1), NA())</f>
        <v>0</v>
      </c>
      <c r="S149" s="568">
        <f>IF(ISNUMBER(Regressions!U159),ROUND(Regressions!U159, 1), NA())</f>
        <v>0</v>
      </c>
    </row>
    <row r="150" spans="1:19" x14ac:dyDescent="0.25">
      <c r="A150" s="560" t="str">
        <f>+Introduction!$C$7</f>
        <v>Singapore</v>
      </c>
      <c r="B150" s="561">
        <f>IF(ISBLANK(Regressions!B160), " ", Regressions!B160)</f>
        <v>2022</v>
      </c>
      <c r="C150" s="560" t="e">
        <f>HLOOKUP(Introduction!$G$4,nametranslations,28,FALSE)</f>
        <v>#REF!</v>
      </c>
      <c r="D150" s="563">
        <f>IF(ISBLANK(Regressions!D160), " ", Regressions!D160)</f>
        <v>236514</v>
      </c>
      <c r="E150" s="564">
        <f>IF(ISNUMBER(Regressions!E160),ROUND(Regressions!E160, 1), NA())</f>
        <v>100</v>
      </c>
      <c r="F150" s="565">
        <f>IF(ISNUMBER(Regressions!F160),ROUND(Regressions!F160, 1), NA())</f>
        <v>100</v>
      </c>
      <c r="G150" s="566">
        <f>IF(ISNUMBER(Regressions!G160),ROUND(Regressions!G160, 1), NA())</f>
        <v>100</v>
      </c>
      <c r="H150" s="567">
        <f>IF(ISNUMBER(Regressions!H160),ROUND(Regressions!H160, 1), NA())</f>
        <v>0</v>
      </c>
      <c r="I150" s="568">
        <f>IF(ISNUMBER(Regressions!I160),ROUND(Regressions!I160, 1), NA())</f>
        <v>0</v>
      </c>
      <c r="J150" s="569">
        <f>IF(ISNUMBER(Regressions!K160),ROUND(Regressions!K160, 1), NA())</f>
        <v>100</v>
      </c>
      <c r="K150" s="565">
        <f>IF(ISNUMBER(Regressions!L160),ROUND(Regressions!L160, 1), NA())</f>
        <v>100</v>
      </c>
      <c r="L150" s="570">
        <f>IF(ISNUMBER(Regressions!M160),ROUND(Regressions!M160, 1), NA())</f>
        <v>100</v>
      </c>
      <c r="M150" s="567">
        <f>IF(ISNUMBER(Regressions!N160),ROUND(Regressions!N160, 1), NA())</f>
        <v>0</v>
      </c>
      <c r="N150" s="568">
        <f>IF(ISNUMBER(Regressions!O160),ROUND(Regressions!O160, 1), NA())</f>
        <v>0</v>
      </c>
      <c r="O150" s="569">
        <f>IF(ISNUMBER(Regressions!Q160),ROUND(Regressions!Q160, 1), NA())</f>
        <v>100</v>
      </c>
      <c r="P150" s="565">
        <f>IF(ISNUMBER(Regressions!R160),ROUND(Regressions!R160, 1), NA())</f>
        <v>100</v>
      </c>
      <c r="Q150" s="571">
        <f>IF(ISNUMBER(Regressions!S160),ROUND(Regressions!S160, 1), NA())</f>
        <v>100</v>
      </c>
      <c r="R150" s="567">
        <f>IF(ISNUMBER(Regressions!T160),ROUND(Regressions!T160, 1), NA())</f>
        <v>0</v>
      </c>
      <c r="S150" s="568">
        <f>IF(ISNUMBER(Regressions!U160),ROUND(Regressions!U160, 1), NA())</f>
        <v>0</v>
      </c>
    </row>
    <row r="151" spans="1:19" x14ac:dyDescent="0.25">
      <c r="A151" s="560" t="str">
        <f>+Introduction!$C$7</f>
        <v>Singapore</v>
      </c>
      <c r="B151" s="561">
        <f>IF(ISBLANK(Regressions!B161), " ", Regressions!B161)</f>
        <v>2023</v>
      </c>
      <c r="C151" s="560" t="e">
        <f>HLOOKUP(Introduction!$G$4,nametranslations,28,FALSE)</f>
        <v>#REF!</v>
      </c>
      <c r="D151" s="563">
        <f>IF(ISBLANK(Regressions!D161), " ", Regressions!D161)</f>
        <v>238232</v>
      </c>
      <c r="E151" s="564">
        <f>IF(ISNUMBER(Regressions!E161),ROUND(Regressions!E161, 1), NA())</f>
        <v>100</v>
      </c>
      <c r="F151" s="565">
        <f>IF(ISNUMBER(Regressions!F161),ROUND(Regressions!F161, 1), NA())</f>
        <v>100</v>
      </c>
      <c r="G151" s="566">
        <f>IF(ISNUMBER(Regressions!G161),ROUND(Regressions!G161, 1), NA())</f>
        <v>100</v>
      </c>
      <c r="H151" s="567">
        <f>IF(ISNUMBER(Regressions!H161),ROUND(Regressions!H161, 1), NA())</f>
        <v>0</v>
      </c>
      <c r="I151" s="568">
        <f>IF(ISNUMBER(Regressions!I161),ROUND(Regressions!I161, 1), NA())</f>
        <v>0</v>
      </c>
      <c r="J151" s="569">
        <f>IF(ISNUMBER(Regressions!K161),ROUND(Regressions!K161, 1), NA())</f>
        <v>100</v>
      </c>
      <c r="K151" s="565">
        <f>IF(ISNUMBER(Regressions!L161),ROUND(Regressions!L161, 1), NA())</f>
        <v>100</v>
      </c>
      <c r="L151" s="570">
        <f>IF(ISNUMBER(Regressions!M161),ROUND(Regressions!M161, 1), NA())</f>
        <v>100</v>
      </c>
      <c r="M151" s="567">
        <f>IF(ISNUMBER(Regressions!N161),ROUND(Regressions!N161, 1), NA())</f>
        <v>0</v>
      </c>
      <c r="N151" s="568">
        <f>IF(ISNUMBER(Regressions!O161),ROUND(Regressions!O161, 1), NA())</f>
        <v>0</v>
      </c>
      <c r="O151" s="569">
        <f>IF(ISNUMBER(Regressions!Q161),ROUND(Regressions!Q161, 1), NA())</f>
        <v>100</v>
      </c>
      <c r="P151" s="565">
        <f>IF(ISNUMBER(Regressions!R161),ROUND(Regressions!R161, 1), NA())</f>
        <v>100</v>
      </c>
      <c r="Q151" s="571">
        <f>IF(ISNUMBER(Regressions!S161),ROUND(Regressions!S161, 1), NA())</f>
        <v>100</v>
      </c>
      <c r="R151" s="567">
        <f>IF(ISNUMBER(Regressions!T161),ROUND(Regressions!T161, 1), NA())</f>
        <v>0</v>
      </c>
      <c r="S151" s="568">
        <f>IF(ISNUMBER(Regressions!U161),ROUND(Regressions!U161, 1), NA())</f>
        <v>0</v>
      </c>
    </row>
    <row r="152" spans="1:19" x14ac:dyDescent="0.25">
      <c r="A152" s="560" t="str">
        <f>+Introduction!$C$7</f>
        <v>Singapore</v>
      </c>
      <c r="B152" s="561">
        <f>IF(ISBLANK(Regressions!B162), " ", Regressions!B162)</f>
        <v>2024</v>
      </c>
      <c r="C152" s="560" t="e">
        <f>HLOOKUP(Introduction!$G$4,nametranslations,28,FALSE)</f>
        <v>#REF!</v>
      </c>
      <c r="D152" s="563">
        <f>IF(ISBLANK(Regressions!D162), " ", Regressions!D162)</f>
        <v>235369</v>
      </c>
      <c r="E152" s="564">
        <f>IF(ISNUMBER(Regressions!E162),ROUND(Regressions!E162, 1), NA())</f>
        <v>100</v>
      </c>
      <c r="F152" s="565">
        <f>IF(ISNUMBER(Regressions!F162),ROUND(Regressions!F162, 1), NA())</f>
        <v>100</v>
      </c>
      <c r="G152" s="566">
        <f>IF(ISNUMBER(Regressions!G162),ROUND(Regressions!G162, 1), NA())</f>
        <v>100</v>
      </c>
      <c r="H152" s="567">
        <f>IF(ISNUMBER(Regressions!H162),ROUND(Regressions!H162, 1), NA())</f>
        <v>0</v>
      </c>
      <c r="I152" s="568">
        <f>IF(ISNUMBER(Regressions!I162),ROUND(Regressions!I162, 1), NA())</f>
        <v>0</v>
      </c>
      <c r="J152" s="569">
        <f>IF(ISNUMBER(Regressions!K162),ROUND(Regressions!K162, 1), NA())</f>
        <v>100</v>
      </c>
      <c r="K152" s="565">
        <f>IF(ISNUMBER(Regressions!L162),ROUND(Regressions!L162, 1), NA())</f>
        <v>100</v>
      </c>
      <c r="L152" s="570">
        <f>IF(ISNUMBER(Regressions!M162),ROUND(Regressions!M162, 1), NA())</f>
        <v>100</v>
      </c>
      <c r="M152" s="567">
        <f>IF(ISNUMBER(Regressions!N162),ROUND(Regressions!N162, 1), NA())</f>
        <v>0</v>
      </c>
      <c r="N152" s="568">
        <f>IF(ISNUMBER(Regressions!O162),ROUND(Regressions!O162, 1), NA())</f>
        <v>0</v>
      </c>
      <c r="O152" s="569">
        <f>IF(ISNUMBER(Regressions!Q162),ROUND(Regressions!Q162, 1), NA())</f>
        <v>100</v>
      </c>
      <c r="P152" s="565">
        <f>IF(ISNUMBER(Regressions!R162),ROUND(Regressions!R162, 1), NA())</f>
        <v>100</v>
      </c>
      <c r="Q152" s="571">
        <f>IF(ISNUMBER(Regressions!S162),ROUND(Regressions!S162, 1), NA())</f>
        <v>100</v>
      </c>
      <c r="R152" s="567">
        <f>IF(ISNUMBER(Regressions!T162),ROUND(Regressions!T162, 1), NA())</f>
        <v>0</v>
      </c>
      <c r="S152" s="568">
        <f>IF(ISNUMBER(Regressions!U162),ROUND(Regressions!U162, 1), NA())</f>
        <v>0</v>
      </c>
    </row>
    <row r="153" spans="1:19" x14ac:dyDescent="0.25">
      <c r="A153" s="576" t="str">
        <f>+Introduction!$C$7</f>
        <v>Singapore</v>
      </c>
      <c r="B153" s="577">
        <f>IF(ISBLANK(Regressions!B163), " ", Regressions!B163)</f>
        <v>2025</v>
      </c>
      <c r="C153" s="576" t="e">
        <f>HLOOKUP(Introduction!$G$4,nametranslations,28,FALSE)</f>
        <v>#REF!</v>
      </c>
      <c r="D153" s="578">
        <f>IF(ISBLANK(Regressions!D163), " ", Regressions!D163)</f>
        <v>235495</v>
      </c>
      <c r="E153" s="579">
        <f>IF(ISNUMBER(Regressions!E163),ROUND(Regressions!E163, 1), NA())</f>
        <v>100</v>
      </c>
      <c r="F153" s="580">
        <f>IF(ISNUMBER(Regressions!F163),ROUND(Regressions!F163, 1), NA())</f>
        <v>100</v>
      </c>
      <c r="G153" s="581">
        <f>IF(ISNUMBER(Regressions!G163),ROUND(Regressions!G163, 1), NA())</f>
        <v>100</v>
      </c>
      <c r="H153" s="582">
        <f>IF(ISNUMBER(Regressions!H163),ROUND(Regressions!H163, 1), NA())</f>
        <v>0</v>
      </c>
      <c r="I153" s="583">
        <f>IF(ISNUMBER(Regressions!I163),ROUND(Regressions!I163, 1), NA())</f>
        <v>0</v>
      </c>
      <c r="J153" s="584">
        <f>IF(ISNUMBER(Regressions!K163),ROUND(Regressions!K163, 1), NA())</f>
        <v>100</v>
      </c>
      <c r="K153" s="580">
        <f>IF(ISNUMBER(Regressions!L163),ROUND(Regressions!L163, 1), NA())</f>
        <v>100</v>
      </c>
      <c r="L153" s="585">
        <f>IF(ISNUMBER(Regressions!M163),ROUND(Regressions!M163, 1), NA())</f>
        <v>100</v>
      </c>
      <c r="M153" s="582">
        <f>IF(ISNUMBER(Regressions!N163),ROUND(Regressions!N163, 1), NA())</f>
        <v>0</v>
      </c>
      <c r="N153" s="583">
        <f>IF(ISNUMBER(Regressions!O163),ROUND(Regressions!O163, 1), NA())</f>
        <v>0</v>
      </c>
      <c r="O153" s="584">
        <f>IF(ISNUMBER(Regressions!Q163),ROUND(Regressions!Q163, 1), NA())</f>
        <v>100</v>
      </c>
      <c r="P153" s="580">
        <f>IF(ISNUMBER(Regressions!R163),ROUND(Regressions!R163, 1), NA())</f>
        <v>100</v>
      </c>
      <c r="Q153" s="586">
        <f>IF(ISNUMBER(Regressions!S163),ROUND(Regressions!S163, 1), NA())</f>
        <v>100</v>
      </c>
      <c r="R153" s="582">
        <f>IF(ISNUMBER(Regressions!T163),ROUND(Regressions!T163, 1), NA())</f>
        <v>0</v>
      </c>
      <c r="S153" s="583">
        <f>IF(ISNUMBER(Regressions!U163),ROUND(Regressions!U163, 1), NA())</f>
        <v>0</v>
      </c>
    </row>
    <row r="154" spans="1:19" hidden="1" x14ac:dyDescent="0.25">
      <c r="A154" s="560" t="str">
        <f>+Introduction!$C$7</f>
        <v>Singapore</v>
      </c>
      <c r="B154" s="561">
        <f>IF(ISBLANK(Regressions!B164), " ", Regressions!B164)</f>
        <v>2026</v>
      </c>
      <c r="C154" s="560" t="e">
        <f>HLOOKUP(Introduction!$G$4,nametranslations,28,FALSE)</f>
        <v>#REF!</v>
      </c>
      <c r="D154" s="563" t="str">
        <f>IF(ISBLANK(Regressions!D164), " ", Regressions!D164)</f>
        <v xml:space="preserve"> </v>
      </c>
      <c r="E154" s="564">
        <f>IF(ISNUMBER(Regressions!E164),ROUND(Regressions!E164, 1), NA())</f>
        <v>100</v>
      </c>
      <c r="F154" s="565">
        <f>IF(ISNUMBER(Regressions!F164),ROUND(Regressions!F164, 1), NA())</f>
        <v>100</v>
      </c>
      <c r="G154" s="566">
        <f>IF(ISNUMBER(Regressions!G164),ROUND(Regressions!G164, 1), NA())</f>
        <v>100</v>
      </c>
      <c r="H154" s="567">
        <f>IF(ISNUMBER(Regressions!H164),ROUND(Regressions!H164, 1), NA())</f>
        <v>0</v>
      </c>
      <c r="I154" s="568">
        <f>IF(ISNUMBER(Regressions!I164),ROUND(Regressions!I164, 1), NA())</f>
        <v>0</v>
      </c>
      <c r="J154" s="569">
        <f>IF(ISNUMBER(Regressions!K164),ROUND(Regressions!K164, 1), NA())</f>
        <v>100</v>
      </c>
      <c r="K154" s="565">
        <f>IF(ISNUMBER(Regressions!L164),ROUND(Regressions!L164, 1), NA())</f>
        <v>100</v>
      </c>
      <c r="L154" s="570">
        <f>IF(ISNUMBER(Regressions!M164),ROUND(Regressions!M164, 1), NA())</f>
        <v>100</v>
      </c>
      <c r="M154" s="567">
        <f>IF(ISNUMBER(Regressions!N164),ROUND(Regressions!N164, 1), NA())</f>
        <v>0</v>
      </c>
      <c r="N154" s="568">
        <f>IF(ISNUMBER(Regressions!O164),ROUND(Regressions!O164, 1), NA())</f>
        <v>0</v>
      </c>
      <c r="O154" s="569">
        <f>IF(ISNUMBER(Regressions!Q164),ROUND(Regressions!Q164, 1), NA())</f>
        <v>100</v>
      </c>
      <c r="P154" s="565">
        <f>IF(ISNUMBER(Regressions!R164),ROUND(Regressions!R164, 1), NA())</f>
        <v>100</v>
      </c>
      <c r="Q154" s="571">
        <f>IF(ISNUMBER(Regressions!S164),ROUND(Regressions!S164, 1), NA())</f>
        <v>100</v>
      </c>
      <c r="R154" s="567">
        <f>IF(ISNUMBER(Regressions!T164),ROUND(Regressions!T164, 1), NA())</f>
        <v>0</v>
      </c>
      <c r="S154" s="568">
        <f>IF(ISNUMBER(Regressions!U164),ROUND(Regressions!U164, 1), NA())</f>
        <v>0</v>
      </c>
    </row>
    <row r="155" spans="1:19" hidden="1" x14ac:dyDescent="0.25">
      <c r="A155" s="560" t="str">
        <f>+Introduction!$C$7</f>
        <v>Singapore</v>
      </c>
      <c r="B155" s="561">
        <f>IF(ISBLANK(Regressions!B165), " ", Regressions!B165)</f>
        <v>2027</v>
      </c>
      <c r="C155" s="560" t="e">
        <f>HLOOKUP(Introduction!$G$4,nametranslations,28,FALSE)</f>
        <v>#REF!</v>
      </c>
      <c r="D155" s="563" t="str">
        <f>IF(ISBLANK(Regressions!D165), " ", Regressions!D165)</f>
        <v xml:space="preserve"> </v>
      </c>
      <c r="E155" s="564">
        <f>IF(ISNUMBER(Regressions!E165),ROUND(Regressions!E165, 1), NA())</f>
        <v>100</v>
      </c>
      <c r="F155" s="565">
        <f>IF(ISNUMBER(Regressions!F165),ROUND(Regressions!F165, 1), NA())</f>
        <v>100</v>
      </c>
      <c r="G155" s="566">
        <f>IF(ISNUMBER(Regressions!G165),ROUND(Regressions!G165, 1), NA())</f>
        <v>100</v>
      </c>
      <c r="H155" s="567">
        <f>IF(ISNUMBER(Regressions!H165),ROUND(Regressions!H165, 1), NA())</f>
        <v>0</v>
      </c>
      <c r="I155" s="568">
        <f>IF(ISNUMBER(Regressions!I165),ROUND(Regressions!I165, 1), NA())</f>
        <v>0</v>
      </c>
      <c r="J155" s="569">
        <f>IF(ISNUMBER(Regressions!K165),ROUND(Regressions!K165, 1), NA())</f>
        <v>100</v>
      </c>
      <c r="K155" s="565">
        <f>IF(ISNUMBER(Regressions!L165),ROUND(Regressions!L165, 1), NA())</f>
        <v>100</v>
      </c>
      <c r="L155" s="570">
        <f>IF(ISNUMBER(Regressions!M165),ROUND(Regressions!M165, 1), NA())</f>
        <v>100</v>
      </c>
      <c r="M155" s="567">
        <f>IF(ISNUMBER(Regressions!N165),ROUND(Regressions!N165, 1), NA())</f>
        <v>0</v>
      </c>
      <c r="N155" s="568">
        <f>IF(ISNUMBER(Regressions!O165),ROUND(Regressions!O165, 1), NA())</f>
        <v>0</v>
      </c>
      <c r="O155" s="569">
        <f>IF(ISNUMBER(Regressions!Q165),ROUND(Regressions!Q165, 1), NA())</f>
        <v>100</v>
      </c>
      <c r="P155" s="565">
        <f>IF(ISNUMBER(Regressions!R165),ROUND(Regressions!R165, 1), NA())</f>
        <v>100</v>
      </c>
      <c r="Q155" s="571">
        <f>IF(ISNUMBER(Regressions!S165),ROUND(Regressions!S165, 1), NA())</f>
        <v>100</v>
      </c>
      <c r="R155" s="567">
        <f>IF(ISNUMBER(Regressions!T165),ROUND(Regressions!T165, 1), NA())</f>
        <v>0</v>
      </c>
      <c r="S155" s="568">
        <f>IF(ISNUMBER(Regressions!U165),ROUND(Regressions!U165, 1), NA())</f>
        <v>0</v>
      </c>
    </row>
    <row r="156" spans="1:19" hidden="1" x14ac:dyDescent="0.25">
      <c r="A156" s="560" t="str">
        <f>+Introduction!$C$7</f>
        <v>Singapore</v>
      </c>
      <c r="B156" s="561">
        <f>IF(ISBLANK(Regressions!B166), " ", Regressions!B166)</f>
        <v>2028</v>
      </c>
      <c r="C156" s="560" t="e">
        <f>HLOOKUP(Introduction!$G$4,nametranslations,28,FALSE)</f>
        <v>#REF!</v>
      </c>
      <c r="D156" s="563" t="str">
        <f>IF(ISBLANK(Regressions!D166), " ", Regressions!D166)</f>
        <v xml:space="preserve"> </v>
      </c>
      <c r="E156" s="564">
        <f>IF(ISNUMBER(Regressions!E166),ROUND(Regressions!E166, 1), NA())</f>
        <v>100</v>
      </c>
      <c r="F156" s="565">
        <f>IF(ISNUMBER(Regressions!F166),ROUND(Regressions!F166, 1), NA())</f>
        <v>100</v>
      </c>
      <c r="G156" s="566">
        <f>IF(ISNUMBER(Regressions!G166),ROUND(Regressions!G166, 1), NA())</f>
        <v>100</v>
      </c>
      <c r="H156" s="567">
        <f>IF(ISNUMBER(Regressions!H166),ROUND(Regressions!H166, 1), NA())</f>
        <v>0</v>
      </c>
      <c r="I156" s="568">
        <f>IF(ISNUMBER(Regressions!I166),ROUND(Regressions!I166, 1), NA())</f>
        <v>0</v>
      </c>
      <c r="J156" s="569">
        <f>IF(ISNUMBER(Regressions!K166),ROUND(Regressions!K166, 1), NA())</f>
        <v>100</v>
      </c>
      <c r="K156" s="565">
        <f>IF(ISNUMBER(Regressions!L166),ROUND(Regressions!L166, 1), NA())</f>
        <v>100</v>
      </c>
      <c r="L156" s="570">
        <f>IF(ISNUMBER(Regressions!M166),ROUND(Regressions!M166, 1), NA())</f>
        <v>100</v>
      </c>
      <c r="M156" s="567">
        <f>IF(ISNUMBER(Regressions!N166),ROUND(Regressions!N166, 1), NA())</f>
        <v>0</v>
      </c>
      <c r="N156" s="568">
        <f>IF(ISNUMBER(Regressions!O166),ROUND(Regressions!O166, 1), NA())</f>
        <v>0</v>
      </c>
      <c r="O156" s="569">
        <f>IF(ISNUMBER(Regressions!Q166),ROUND(Regressions!Q166, 1), NA())</f>
        <v>100</v>
      </c>
      <c r="P156" s="565">
        <f>IF(ISNUMBER(Regressions!R166),ROUND(Regressions!R166, 1), NA())</f>
        <v>100</v>
      </c>
      <c r="Q156" s="571">
        <f>IF(ISNUMBER(Regressions!S166),ROUND(Regressions!S166, 1), NA())</f>
        <v>100</v>
      </c>
      <c r="R156" s="567">
        <f>IF(ISNUMBER(Regressions!T166),ROUND(Regressions!T166, 1), NA())</f>
        <v>0</v>
      </c>
      <c r="S156" s="568">
        <f>IF(ISNUMBER(Regressions!U166),ROUND(Regressions!U166, 1), NA())</f>
        <v>0</v>
      </c>
    </row>
    <row r="157" spans="1:19" hidden="1" x14ac:dyDescent="0.25">
      <c r="A157" s="560" t="str">
        <f>+Introduction!$C$7</f>
        <v>Singapore</v>
      </c>
      <c r="B157" s="561">
        <f>IF(ISBLANK(Regressions!B167), " ", Regressions!B167)</f>
        <v>2029</v>
      </c>
      <c r="C157" s="560" t="e">
        <f>HLOOKUP(Introduction!$G$4,nametranslations,28,FALSE)</f>
        <v>#REF!</v>
      </c>
      <c r="D157" s="563" t="str">
        <f>IF(ISBLANK(Regressions!D167), " ", Regressions!D167)</f>
        <v xml:space="preserve"> </v>
      </c>
      <c r="E157" s="564">
        <f>IF(ISNUMBER(Regressions!E167),ROUND(Regressions!E167, 1), NA())</f>
        <v>100</v>
      </c>
      <c r="F157" s="565">
        <f>IF(ISNUMBER(Regressions!F167),ROUND(Regressions!F167, 1), NA())</f>
        <v>100</v>
      </c>
      <c r="G157" s="566">
        <f>IF(ISNUMBER(Regressions!G167),ROUND(Regressions!G167, 1), NA())</f>
        <v>100</v>
      </c>
      <c r="H157" s="567">
        <f>IF(ISNUMBER(Regressions!H167),ROUND(Regressions!H167, 1), NA())</f>
        <v>0</v>
      </c>
      <c r="I157" s="568">
        <f>IF(ISNUMBER(Regressions!I167),ROUND(Regressions!I167, 1), NA())</f>
        <v>0</v>
      </c>
      <c r="J157" s="569">
        <f>IF(ISNUMBER(Regressions!K167),ROUND(Regressions!K167, 1), NA())</f>
        <v>100</v>
      </c>
      <c r="K157" s="565">
        <f>IF(ISNUMBER(Regressions!L167),ROUND(Regressions!L167, 1), NA())</f>
        <v>100</v>
      </c>
      <c r="L157" s="570">
        <f>IF(ISNUMBER(Regressions!M167),ROUND(Regressions!M167, 1), NA())</f>
        <v>100</v>
      </c>
      <c r="M157" s="567">
        <f>IF(ISNUMBER(Regressions!N167),ROUND(Regressions!N167, 1), NA())</f>
        <v>0</v>
      </c>
      <c r="N157" s="568">
        <f>IF(ISNUMBER(Regressions!O167),ROUND(Regressions!O167, 1), NA())</f>
        <v>0</v>
      </c>
      <c r="O157" s="569">
        <f>IF(ISNUMBER(Regressions!Q167),ROUND(Regressions!Q167, 1), NA())</f>
        <v>100</v>
      </c>
      <c r="P157" s="565">
        <f>IF(ISNUMBER(Regressions!R167),ROUND(Regressions!R167, 1), NA())</f>
        <v>100</v>
      </c>
      <c r="Q157" s="571">
        <f>IF(ISNUMBER(Regressions!S167),ROUND(Regressions!S167, 1), NA())</f>
        <v>100</v>
      </c>
      <c r="R157" s="567">
        <f>IF(ISNUMBER(Regressions!T167),ROUND(Regressions!T167, 1), NA())</f>
        <v>0</v>
      </c>
      <c r="S157" s="568">
        <f>IF(ISNUMBER(Regressions!U167),ROUND(Regressions!U167, 1), NA())</f>
        <v>0</v>
      </c>
    </row>
    <row r="158" spans="1:19" hidden="1" x14ac:dyDescent="0.25">
      <c r="A158" s="560" t="str">
        <f>+Introduction!$C$7</f>
        <v>Singapore</v>
      </c>
      <c r="B158" s="561">
        <f>IF(ISBLANK(Regressions!B168), " ", Regressions!B168)</f>
        <v>2030</v>
      </c>
      <c r="C158" s="560" t="e">
        <f>HLOOKUP(Introduction!$G$4,nametranslations,28,FALSE)</f>
        <v>#REF!</v>
      </c>
      <c r="D158" s="563" t="str">
        <f>IF(ISBLANK(Regressions!D168), " ", Regressions!D168)</f>
        <v xml:space="preserve"> </v>
      </c>
      <c r="E158" s="564">
        <f>IF(ISNUMBER(Regressions!E168),ROUND(Regressions!E168, 1), NA())</f>
        <v>100</v>
      </c>
      <c r="F158" s="565">
        <f>IF(ISNUMBER(Regressions!F168),ROUND(Regressions!F168, 1), NA())</f>
        <v>100</v>
      </c>
      <c r="G158" s="566">
        <f>IF(ISNUMBER(Regressions!G168),ROUND(Regressions!G168, 1), NA())</f>
        <v>100</v>
      </c>
      <c r="H158" s="567">
        <f>IF(ISNUMBER(Regressions!H168),ROUND(Regressions!H168, 1), NA())</f>
        <v>0</v>
      </c>
      <c r="I158" s="568">
        <f>IF(ISNUMBER(Regressions!I168),ROUND(Regressions!I168, 1), NA())</f>
        <v>0</v>
      </c>
      <c r="J158" s="569">
        <f>IF(ISNUMBER(Regressions!K168),ROUND(Regressions!K168, 1), NA())</f>
        <v>100</v>
      </c>
      <c r="K158" s="565">
        <f>IF(ISNUMBER(Regressions!L168),ROUND(Regressions!L168, 1), NA())</f>
        <v>100</v>
      </c>
      <c r="L158" s="570">
        <f>IF(ISNUMBER(Regressions!M168),ROUND(Regressions!M168, 1), NA())</f>
        <v>100</v>
      </c>
      <c r="M158" s="567">
        <f>IF(ISNUMBER(Regressions!N168),ROUND(Regressions!N168, 1), NA())</f>
        <v>0</v>
      </c>
      <c r="N158" s="568">
        <f>IF(ISNUMBER(Regressions!O168),ROUND(Regressions!O168, 1), NA())</f>
        <v>0</v>
      </c>
      <c r="O158" s="569">
        <f>IF(ISNUMBER(Regressions!Q168),ROUND(Regressions!Q168, 1), NA())</f>
        <v>100</v>
      </c>
      <c r="P158" s="565">
        <f>IF(ISNUMBER(Regressions!R168),ROUND(Regressions!R168, 1), NA())</f>
        <v>100</v>
      </c>
      <c r="Q158" s="571">
        <f>IF(ISNUMBER(Regressions!S168),ROUND(Regressions!S168, 1), NA())</f>
        <v>100</v>
      </c>
      <c r="R158" s="567">
        <f>IF(ISNUMBER(Regressions!T168),ROUND(Regressions!T168, 1), NA())</f>
        <v>0</v>
      </c>
      <c r="S158" s="568">
        <f>IF(ISNUMBER(Regressions!U168),ROUND(Regressions!U168, 1), NA())</f>
        <v>0</v>
      </c>
    </row>
    <row r="159" spans="1:19" x14ac:dyDescent="0.25">
      <c r="A159" s="560" t="str">
        <f>+Introduction!$C$7</f>
        <v>Singapore</v>
      </c>
      <c r="B159" s="561">
        <f>IF(ISBLANK(Regressions!B169), " ", Regressions!B169)</f>
        <v>2000</v>
      </c>
      <c r="C159" s="560" t="e">
        <f>HLOOKUP(Introduction!$G$4,nametranslations,29,FALSE)</f>
        <v>#REF!</v>
      </c>
      <c r="D159" s="563">
        <f>IF(ISBLANK(Regressions!D169), " ", Regressions!D169)</f>
        <v>172806</v>
      </c>
      <c r="E159" s="564">
        <f>IF(ISNUMBER(Regressions!E169),ROUND(Regressions!E169, 1), NA())</f>
        <v>100</v>
      </c>
      <c r="F159" s="565">
        <f>IF(ISNUMBER(Regressions!F169),ROUND(Regressions!F169, 1), NA())</f>
        <v>100</v>
      </c>
      <c r="G159" s="566">
        <f>IF(ISNUMBER(Regressions!G169),ROUND(Regressions!G169, 1), NA())</f>
        <v>100</v>
      </c>
      <c r="H159" s="567">
        <f>IF(ISNUMBER(Regressions!H169),ROUND(Regressions!H169, 1), NA())</f>
        <v>0</v>
      </c>
      <c r="I159" s="568">
        <f>IF(ISNUMBER(Regressions!I169),ROUND(Regressions!I169, 1), NA())</f>
        <v>0</v>
      </c>
      <c r="J159" s="569">
        <f>IF(ISNUMBER(Regressions!K169),ROUND(Regressions!K169, 1), NA())</f>
        <v>100</v>
      </c>
      <c r="K159" s="565">
        <f>IF(ISNUMBER(Regressions!L169),ROUND(Regressions!L169, 1), NA())</f>
        <v>100</v>
      </c>
      <c r="L159" s="570">
        <f>IF(ISNUMBER(Regressions!M169),ROUND(Regressions!M169, 1), NA())</f>
        <v>100</v>
      </c>
      <c r="M159" s="567">
        <f>IF(ISNUMBER(Regressions!N169),ROUND(Regressions!N169, 1), NA())</f>
        <v>0</v>
      </c>
      <c r="N159" s="568">
        <f>IF(ISNUMBER(Regressions!O169),ROUND(Regressions!O169, 1), NA())</f>
        <v>0</v>
      </c>
      <c r="O159" s="569">
        <f>IF(ISNUMBER(Regressions!Q169),ROUND(Regressions!Q169, 1), NA())</f>
        <v>100</v>
      </c>
      <c r="P159" s="565">
        <f>IF(ISNUMBER(Regressions!R169),ROUND(Regressions!R169, 1), NA())</f>
        <v>100</v>
      </c>
      <c r="Q159" s="571">
        <f>IF(ISNUMBER(Regressions!S169),ROUND(Regressions!S169, 1), NA())</f>
        <v>100</v>
      </c>
      <c r="R159" s="567">
        <f>IF(ISNUMBER(Regressions!T169),ROUND(Regressions!T169, 1), NA())</f>
        <v>0</v>
      </c>
      <c r="S159" s="568">
        <f>IF(ISNUMBER(Regressions!U169),ROUND(Regressions!U169, 1), NA())</f>
        <v>0</v>
      </c>
    </row>
    <row r="160" spans="1:19" x14ac:dyDescent="0.25">
      <c r="A160" s="560" t="str">
        <f>+Introduction!$C$7</f>
        <v>Singapore</v>
      </c>
      <c r="B160" s="561">
        <f>IF(ISBLANK(Regressions!B170), " ", Regressions!B170)</f>
        <v>2001</v>
      </c>
      <c r="C160" s="560" t="e">
        <f>HLOOKUP(Introduction!$G$4,nametranslations,29,FALSE)</f>
        <v>#REF!</v>
      </c>
      <c r="D160" s="563">
        <f>IF(ISBLANK(Regressions!D170), " ", Regressions!D170)</f>
        <v>172806</v>
      </c>
      <c r="E160" s="564">
        <f>IF(ISNUMBER(Regressions!E170),ROUND(Regressions!E170, 1), NA())</f>
        <v>100</v>
      </c>
      <c r="F160" s="565">
        <f>IF(ISNUMBER(Regressions!F170),ROUND(Regressions!F170, 1), NA())</f>
        <v>100</v>
      </c>
      <c r="G160" s="566">
        <f>IF(ISNUMBER(Regressions!G170),ROUND(Regressions!G170, 1), NA())</f>
        <v>100</v>
      </c>
      <c r="H160" s="567">
        <f>IF(ISNUMBER(Regressions!H170),ROUND(Regressions!H170, 1), NA())</f>
        <v>0</v>
      </c>
      <c r="I160" s="568">
        <f>IF(ISNUMBER(Regressions!I170),ROUND(Regressions!I170, 1), NA())</f>
        <v>0</v>
      </c>
      <c r="J160" s="569">
        <f>IF(ISNUMBER(Regressions!K170),ROUND(Regressions!K170, 1), NA())</f>
        <v>100</v>
      </c>
      <c r="K160" s="565">
        <f>IF(ISNUMBER(Regressions!L170),ROUND(Regressions!L170, 1), NA())</f>
        <v>100</v>
      </c>
      <c r="L160" s="570">
        <f>IF(ISNUMBER(Regressions!M170),ROUND(Regressions!M170, 1), NA())</f>
        <v>100</v>
      </c>
      <c r="M160" s="567">
        <f>IF(ISNUMBER(Regressions!N170),ROUND(Regressions!N170, 1), NA())</f>
        <v>0</v>
      </c>
      <c r="N160" s="568">
        <f>IF(ISNUMBER(Regressions!O170),ROUND(Regressions!O170, 1), NA())</f>
        <v>0</v>
      </c>
      <c r="O160" s="569">
        <f>IF(ISNUMBER(Regressions!Q170),ROUND(Regressions!Q170, 1), NA())</f>
        <v>100</v>
      </c>
      <c r="P160" s="565">
        <f>IF(ISNUMBER(Regressions!R170),ROUND(Regressions!R170, 1), NA())</f>
        <v>100</v>
      </c>
      <c r="Q160" s="571">
        <f>IF(ISNUMBER(Regressions!S170),ROUND(Regressions!S170, 1), NA())</f>
        <v>100</v>
      </c>
      <c r="R160" s="567">
        <f>IF(ISNUMBER(Regressions!T170),ROUND(Regressions!T170, 1), NA())</f>
        <v>0</v>
      </c>
      <c r="S160" s="568">
        <f>IF(ISNUMBER(Regressions!U170),ROUND(Regressions!U170, 1), NA())</f>
        <v>0</v>
      </c>
    </row>
    <row r="161" spans="1:19" x14ac:dyDescent="0.25">
      <c r="A161" s="560" t="str">
        <f>+Introduction!$C$7</f>
        <v>Singapore</v>
      </c>
      <c r="B161" s="561">
        <f>IF(ISBLANK(Regressions!B171), " ", Regressions!B171)</f>
        <v>2002</v>
      </c>
      <c r="C161" s="560" t="e">
        <f>HLOOKUP(Introduction!$G$4,nametranslations,29,FALSE)</f>
        <v>#REF!</v>
      </c>
      <c r="D161" s="563">
        <f>IF(ISBLANK(Regressions!D171), " ", Regressions!D171)</f>
        <v>172806</v>
      </c>
      <c r="E161" s="564">
        <f>IF(ISNUMBER(Regressions!E171),ROUND(Regressions!E171, 1), NA())</f>
        <v>100</v>
      </c>
      <c r="F161" s="565">
        <f>IF(ISNUMBER(Regressions!F171),ROUND(Regressions!F171, 1), NA())</f>
        <v>100</v>
      </c>
      <c r="G161" s="566">
        <f>IF(ISNUMBER(Regressions!G171),ROUND(Regressions!G171, 1), NA())</f>
        <v>100</v>
      </c>
      <c r="H161" s="567">
        <f>IF(ISNUMBER(Regressions!H171),ROUND(Regressions!H171, 1), NA())</f>
        <v>0</v>
      </c>
      <c r="I161" s="568">
        <f>IF(ISNUMBER(Regressions!I171),ROUND(Regressions!I171, 1), NA())</f>
        <v>0</v>
      </c>
      <c r="J161" s="569">
        <f>IF(ISNUMBER(Regressions!K171),ROUND(Regressions!K171, 1), NA())</f>
        <v>100</v>
      </c>
      <c r="K161" s="565">
        <f>IF(ISNUMBER(Regressions!L171),ROUND(Regressions!L171, 1), NA())</f>
        <v>100</v>
      </c>
      <c r="L161" s="570">
        <f>IF(ISNUMBER(Regressions!M171),ROUND(Regressions!M171, 1), NA())</f>
        <v>100</v>
      </c>
      <c r="M161" s="567">
        <f>IF(ISNUMBER(Regressions!N171),ROUND(Regressions!N171, 1), NA())</f>
        <v>0</v>
      </c>
      <c r="N161" s="568">
        <f>IF(ISNUMBER(Regressions!O171),ROUND(Regressions!O171, 1), NA())</f>
        <v>0</v>
      </c>
      <c r="O161" s="569">
        <f>IF(ISNUMBER(Regressions!Q171),ROUND(Regressions!Q171, 1), NA())</f>
        <v>100</v>
      </c>
      <c r="P161" s="565">
        <f>IF(ISNUMBER(Regressions!R171),ROUND(Regressions!R171, 1), NA())</f>
        <v>100</v>
      </c>
      <c r="Q161" s="571">
        <f>IF(ISNUMBER(Regressions!S171),ROUND(Regressions!S171, 1), NA())</f>
        <v>100</v>
      </c>
      <c r="R161" s="567">
        <f>IF(ISNUMBER(Regressions!T171),ROUND(Regressions!T171, 1), NA())</f>
        <v>0</v>
      </c>
      <c r="S161" s="568">
        <f>IF(ISNUMBER(Regressions!U171),ROUND(Regressions!U171, 1), NA())</f>
        <v>0</v>
      </c>
    </row>
    <row r="162" spans="1:19" x14ac:dyDescent="0.25">
      <c r="A162" s="560" t="str">
        <f>+Introduction!$C$7</f>
        <v>Singapore</v>
      </c>
      <c r="B162" s="561">
        <f>IF(ISBLANK(Regressions!B172), " ", Regressions!B172)</f>
        <v>2003</v>
      </c>
      <c r="C162" s="560" t="e">
        <f>HLOOKUP(Introduction!$G$4,nametranslations,29,FALSE)</f>
        <v>#REF!</v>
      </c>
      <c r="D162" s="563">
        <f>IF(ISBLANK(Regressions!D172), " ", Regressions!D172)</f>
        <v>172806</v>
      </c>
      <c r="E162" s="564">
        <f>IF(ISNUMBER(Regressions!E172),ROUND(Regressions!E172, 1), NA())</f>
        <v>100</v>
      </c>
      <c r="F162" s="565">
        <f>IF(ISNUMBER(Regressions!F172),ROUND(Regressions!F172, 1), NA())</f>
        <v>100</v>
      </c>
      <c r="G162" s="566">
        <f>IF(ISNUMBER(Regressions!G172),ROUND(Regressions!G172, 1), NA())</f>
        <v>100</v>
      </c>
      <c r="H162" s="567">
        <f>IF(ISNUMBER(Regressions!H172),ROUND(Regressions!H172, 1), NA())</f>
        <v>0</v>
      </c>
      <c r="I162" s="568">
        <f>IF(ISNUMBER(Regressions!I172),ROUND(Regressions!I172, 1), NA())</f>
        <v>0</v>
      </c>
      <c r="J162" s="569">
        <f>IF(ISNUMBER(Regressions!K172),ROUND(Regressions!K172, 1), NA())</f>
        <v>100</v>
      </c>
      <c r="K162" s="565">
        <f>IF(ISNUMBER(Regressions!L172),ROUND(Regressions!L172, 1), NA())</f>
        <v>100</v>
      </c>
      <c r="L162" s="570">
        <f>IF(ISNUMBER(Regressions!M172),ROUND(Regressions!M172, 1), NA())</f>
        <v>100</v>
      </c>
      <c r="M162" s="567">
        <f>IF(ISNUMBER(Regressions!N172),ROUND(Regressions!N172, 1), NA())</f>
        <v>0</v>
      </c>
      <c r="N162" s="568">
        <f>IF(ISNUMBER(Regressions!O172),ROUND(Regressions!O172, 1), NA())</f>
        <v>0</v>
      </c>
      <c r="O162" s="569">
        <f>IF(ISNUMBER(Regressions!Q172),ROUND(Regressions!Q172, 1), NA())</f>
        <v>100</v>
      </c>
      <c r="P162" s="565">
        <f>IF(ISNUMBER(Regressions!R172),ROUND(Regressions!R172, 1), NA())</f>
        <v>100</v>
      </c>
      <c r="Q162" s="571">
        <f>IF(ISNUMBER(Regressions!S172),ROUND(Regressions!S172, 1), NA())</f>
        <v>100</v>
      </c>
      <c r="R162" s="567">
        <f>IF(ISNUMBER(Regressions!T172),ROUND(Regressions!T172, 1), NA())</f>
        <v>0</v>
      </c>
      <c r="S162" s="568">
        <f>IF(ISNUMBER(Regressions!U172),ROUND(Regressions!U172, 1), NA())</f>
        <v>0</v>
      </c>
    </row>
    <row r="163" spans="1:19" x14ac:dyDescent="0.25">
      <c r="A163" s="560" t="str">
        <f>+Introduction!$C$7</f>
        <v>Singapore</v>
      </c>
      <c r="B163" s="561">
        <f>IF(ISBLANK(Regressions!B173), " ", Regressions!B173)</f>
        <v>2004</v>
      </c>
      <c r="C163" s="560" t="e">
        <f>HLOOKUP(Introduction!$G$4,nametranslations,29,FALSE)</f>
        <v>#REF!</v>
      </c>
      <c r="D163" s="563">
        <f>IF(ISBLANK(Regressions!D173), " ", Regressions!D173)</f>
        <v>172806</v>
      </c>
      <c r="E163" s="564">
        <f>IF(ISNUMBER(Regressions!E173),ROUND(Regressions!E173, 1), NA())</f>
        <v>100</v>
      </c>
      <c r="F163" s="565">
        <f>IF(ISNUMBER(Regressions!F173),ROUND(Regressions!F173, 1), NA())</f>
        <v>100</v>
      </c>
      <c r="G163" s="566">
        <f>IF(ISNUMBER(Regressions!G173),ROUND(Regressions!G173, 1), NA())</f>
        <v>100</v>
      </c>
      <c r="H163" s="567">
        <f>IF(ISNUMBER(Regressions!H173),ROUND(Regressions!H173, 1), NA())</f>
        <v>0</v>
      </c>
      <c r="I163" s="568">
        <f>IF(ISNUMBER(Regressions!I173),ROUND(Regressions!I173, 1), NA())</f>
        <v>0</v>
      </c>
      <c r="J163" s="569">
        <f>IF(ISNUMBER(Regressions!K173),ROUND(Regressions!K173, 1), NA())</f>
        <v>100</v>
      </c>
      <c r="K163" s="565">
        <f>IF(ISNUMBER(Regressions!L173),ROUND(Regressions!L173, 1), NA())</f>
        <v>100</v>
      </c>
      <c r="L163" s="570">
        <f>IF(ISNUMBER(Regressions!M173),ROUND(Regressions!M173, 1), NA())</f>
        <v>100</v>
      </c>
      <c r="M163" s="567">
        <f>IF(ISNUMBER(Regressions!N173),ROUND(Regressions!N173, 1), NA())</f>
        <v>0</v>
      </c>
      <c r="N163" s="568">
        <f>IF(ISNUMBER(Regressions!O173),ROUND(Regressions!O173, 1), NA())</f>
        <v>0</v>
      </c>
      <c r="O163" s="569">
        <f>IF(ISNUMBER(Regressions!Q173),ROUND(Regressions!Q173, 1), NA())</f>
        <v>100</v>
      </c>
      <c r="P163" s="565">
        <f>IF(ISNUMBER(Regressions!R173),ROUND(Regressions!R173, 1), NA())</f>
        <v>100</v>
      </c>
      <c r="Q163" s="571">
        <f>IF(ISNUMBER(Regressions!S173),ROUND(Regressions!S173, 1), NA())</f>
        <v>100</v>
      </c>
      <c r="R163" s="567">
        <f>IF(ISNUMBER(Regressions!T173),ROUND(Regressions!T173, 1), NA())</f>
        <v>0</v>
      </c>
      <c r="S163" s="568">
        <f>IF(ISNUMBER(Regressions!U173),ROUND(Regressions!U173, 1), NA())</f>
        <v>0</v>
      </c>
    </row>
    <row r="164" spans="1:19" x14ac:dyDescent="0.25">
      <c r="A164" s="560" t="str">
        <f>+Introduction!$C$7</f>
        <v>Singapore</v>
      </c>
      <c r="B164" s="561">
        <f>IF(ISBLANK(Regressions!B174), " ", Regressions!B174)</f>
        <v>2005</v>
      </c>
      <c r="C164" s="560" t="e">
        <f>HLOOKUP(Introduction!$G$4,nametranslations,29,FALSE)</f>
        <v>#REF!</v>
      </c>
      <c r="D164" s="563">
        <f>IF(ISBLANK(Regressions!D174), " ", Regressions!D174)</f>
        <v>172806</v>
      </c>
      <c r="E164" s="564">
        <f>IF(ISNUMBER(Regressions!E174),ROUND(Regressions!E174, 1), NA())</f>
        <v>100</v>
      </c>
      <c r="F164" s="565">
        <f>IF(ISNUMBER(Regressions!F174),ROUND(Regressions!F174, 1), NA())</f>
        <v>100</v>
      </c>
      <c r="G164" s="566">
        <f>IF(ISNUMBER(Regressions!G174),ROUND(Regressions!G174, 1), NA())</f>
        <v>100</v>
      </c>
      <c r="H164" s="567">
        <f>IF(ISNUMBER(Regressions!H174),ROUND(Regressions!H174, 1), NA())</f>
        <v>0</v>
      </c>
      <c r="I164" s="568">
        <f>IF(ISNUMBER(Regressions!I174),ROUND(Regressions!I174, 1), NA())</f>
        <v>0</v>
      </c>
      <c r="J164" s="569">
        <f>IF(ISNUMBER(Regressions!K174),ROUND(Regressions!K174, 1), NA())</f>
        <v>100</v>
      </c>
      <c r="K164" s="565">
        <f>IF(ISNUMBER(Regressions!L174),ROUND(Regressions!L174, 1), NA())</f>
        <v>100</v>
      </c>
      <c r="L164" s="570">
        <f>IF(ISNUMBER(Regressions!M174),ROUND(Regressions!M174, 1), NA())</f>
        <v>100</v>
      </c>
      <c r="M164" s="567">
        <f>IF(ISNUMBER(Regressions!N174),ROUND(Regressions!N174, 1), NA())</f>
        <v>0</v>
      </c>
      <c r="N164" s="568">
        <f>IF(ISNUMBER(Regressions!O174),ROUND(Regressions!O174, 1), NA())</f>
        <v>0</v>
      </c>
      <c r="O164" s="569">
        <f>IF(ISNUMBER(Regressions!Q174),ROUND(Regressions!Q174, 1), NA())</f>
        <v>100</v>
      </c>
      <c r="P164" s="565">
        <f>IF(ISNUMBER(Regressions!R174),ROUND(Regressions!R174, 1), NA())</f>
        <v>100</v>
      </c>
      <c r="Q164" s="571">
        <f>IF(ISNUMBER(Regressions!S174),ROUND(Regressions!S174, 1), NA())</f>
        <v>100</v>
      </c>
      <c r="R164" s="567">
        <f>IF(ISNUMBER(Regressions!T174),ROUND(Regressions!T174, 1), NA())</f>
        <v>0</v>
      </c>
      <c r="S164" s="568">
        <f>IF(ISNUMBER(Regressions!U174),ROUND(Regressions!U174, 1), NA())</f>
        <v>0</v>
      </c>
    </row>
    <row r="165" spans="1:19" x14ac:dyDescent="0.25">
      <c r="A165" s="560" t="str">
        <f>+Introduction!$C$7</f>
        <v>Singapore</v>
      </c>
      <c r="B165" s="561">
        <f>IF(ISBLANK(Regressions!B175), " ", Regressions!B175)</f>
        <v>2006</v>
      </c>
      <c r="C165" s="560" t="e">
        <f>HLOOKUP(Introduction!$G$4,nametranslations,29,FALSE)</f>
        <v>#REF!</v>
      </c>
      <c r="D165" s="563">
        <f>IF(ISBLANK(Regressions!D175), " ", Regressions!D175)</f>
        <v>172806</v>
      </c>
      <c r="E165" s="564">
        <f>IF(ISNUMBER(Regressions!E175),ROUND(Regressions!E175, 1), NA())</f>
        <v>100</v>
      </c>
      <c r="F165" s="565">
        <f>IF(ISNUMBER(Regressions!F175),ROUND(Regressions!F175, 1), NA())</f>
        <v>100</v>
      </c>
      <c r="G165" s="566">
        <f>IF(ISNUMBER(Regressions!G175),ROUND(Regressions!G175, 1), NA())</f>
        <v>100</v>
      </c>
      <c r="H165" s="567">
        <f>IF(ISNUMBER(Regressions!H175),ROUND(Regressions!H175, 1), NA())</f>
        <v>0</v>
      </c>
      <c r="I165" s="568">
        <f>IF(ISNUMBER(Regressions!I175),ROUND(Regressions!I175, 1), NA())</f>
        <v>0</v>
      </c>
      <c r="J165" s="569">
        <f>IF(ISNUMBER(Regressions!K175),ROUND(Regressions!K175, 1), NA())</f>
        <v>100</v>
      </c>
      <c r="K165" s="565">
        <f>IF(ISNUMBER(Regressions!L175),ROUND(Regressions!L175, 1), NA())</f>
        <v>100</v>
      </c>
      <c r="L165" s="570">
        <f>IF(ISNUMBER(Regressions!M175),ROUND(Regressions!M175, 1), NA())</f>
        <v>100</v>
      </c>
      <c r="M165" s="567">
        <f>IF(ISNUMBER(Regressions!N175),ROUND(Regressions!N175, 1), NA())</f>
        <v>0</v>
      </c>
      <c r="N165" s="568">
        <f>IF(ISNUMBER(Regressions!O175),ROUND(Regressions!O175, 1), NA())</f>
        <v>0</v>
      </c>
      <c r="O165" s="569">
        <f>IF(ISNUMBER(Regressions!Q175),ROUND(Regressions!Q175, 1), NA())</f>
        <v>100</v>
      </c>
      <c r="P165" s="565">
        <f>IF(ISNUMBER(Regressions!R175),ROUND(Regressions!R175, 1), NA())</f>
        <v>100</v>
      </c>
      <c r="Q165" s="571">
        <f>IF(ISNUMBER(Regressions!S175),ROUND(Regressions!S175, 1), NA())</f>
        <v>100</v>
      </c>
      <c r="R165" s="567">
        <f>IF(ISNUMBER(Regressions!T175),ROUND(Regressions!T175, 1), NA())</f>
        <v>0</v>
      </c>
      <c r="S165" s="568">
        <f>IF(ISNUMBER(Regressions!U175),ROUND(Regressions!U175, 1), NA())</f>
        <v>0</v>
      </c>
    </row>
    <row r="166" spans="1:19" x14ac:dyDescent="0.25">
      <c r="A166" s="560" t="str">
        <f>+Introduction!$C$7</f>
        <v>Singapore</v>
      </c>
      <c r="B166" s="561">
        <f>IF(ISBLANK(Regressions!B176), " ", Regressions!B176)</f>
        <v>2007</v>
      </c>
      <c r="C166" s="560" t="e">
        <f>HLOOKUP(Introduction!$G$4,nametranslations,29,FALSE)</f>
        <v>#REF!</v>
      </c>
      <c r="D166" s="563">
        <f>IF(ISBLANK(Regressions!D176), " ", Regressions!D176)</f>
        <v>172806</v>
      </c>
      <c r="E166" s="564">
        <f>IF(ISNUMBER(Regressions!E176),ROUND(Regressions!E176, 1), NA())</f>
        <v>100</v>
      </c>
      <c r="F166" s="565">
        <f>IF(ISNUMBER(Regressions!F176),ROUND(Regressions!F176, 1), NA())</f>
        <v>100</v>
      </c>
      <c r="G166" s="566">
        <f>IF(ISNUMBER(Regressions!G176),ROUND(Regressions!G176, 1), NA())</f>
        <v>100</v>
      </c>
      <c r="H166" s="567">
        <f>IF(ISNUMBER(Regressions!H176),ROUND(Regressions!H176, 1), NA())</f>
        <v>0</v>
      </c>
      <c r="I166" s="568">
        <f>IF(ISNUMBER(Regressions!I176),ROUND(Regressions!I176, 1), NA())</f>
        <v>0</v>
      </c>
      <c r="J166" s="569">
        <f>IF(ISNUMBER(Regressions!K176),ROUND(Regressions!K176, 1), NA())</f>
        <v>100</v>
      </c>
      <c r="K166" s="565">
        <f>IF(ISNUMBER(Regressions!L176),ROUND(Regressions!L176, 1), NA())</f>
        <v>100</v>
      </c>
      <c r="L166" s="570">
        <f>IF(ISNUMBER(Regressions!M176),ROUND(Regressions!M176, 1), NA())</f>
        <v>100</v>
      </c>
      <c r="M166" s="567">
        <f>IF(ISNUMBER(Regressions!N176),ROUND(Regressions!N176, 1), NA())</f>
        <v>0</v>
      </c>
      <c r="N166" s="568">
        <f>IF(ISNUMBER(Regressions!O176),ROUND(Regressions!O176, 1), NA())</f>
        <v>0</v>
      </c>
      <c r="O166" s="569">
        <f>IF(ISNUMBER(Regressions!Q176),ROUND(Regressions!Q176, 1), NA())</f>
        <v>100</v>
      </c>
      <c r="P166" s="565">
        <f>IF(ISNUMBER(Regressions!R176),ROUND(Regressions!R176, 1), NA())</f>
        <v>100</v>
      </c>
      <c r="Q166" s="571">
        <f>IF(ISNUMBER(Regressions!S176),ROUND(Regressions!S176, 1), NA())</f>
        <v>100</v>
      </c>
      <c r="R166" s="567">
        <f>IF(ISNUMBER(Regressions!T176),ROUND(Regressions!T176, 1), NA())</f>
        <v>0</v>
      </c>
      <c r="S166" s="568">
        <f>IF(ISNUMBER(Regressions!U176),ROUND(Regressions!U176, 1), NA())</f>
        <v>0</v>
      </c>
    </row>
    <row r="167" spans="1:19" x14ac:dyDescent="0.25">
      <c r="A167" s="560" t="str">
        <f>+Introduction!$C$7</f>
        <v>Singapore</v>
      </c>
      <c r="B167" s="561">
        <f>IF(ISBLANK(Regressions!B177), " ", Regressions!B177)</f>
        <v>2008</v>
      </c>
      <c r="C167" s="560" t="e">
        <f>HLOOKUP(Introduction!$G$4,nametranslations,29,FALSE)</f>
        <v>#REF!</v>
      </c>
      <c r="D167" s="563">
        <f>IF(ISBLANK(Regressions!D177), " ", Regressions!D177)</f>
        <v>172806</v>
      </c>
      <c r="E167" s="564">
        <f>IF(ISNUMBER(Regressions!E177),ROUND(Regressions!E177, 1), NA())</f>
        <v>100</v>
      </c>
      <c r="F167" s="565">
        <f>IF(ISNUMBER(Regressions!F177),ROUND(Regressions!F177, 1), NA())</f>
        <v>100</v>
      </c>
      <c r="G167" s="566">
        <f>IF(ISNUMBER(Regressions!G177),ROUND(Regressions!G177, 1), NA())</f>
        <v>100</v>
      </c>
      <c r="H167" s="567">
        <f>IF(ISNUMBER(Regressions!H177),ROUND(Regressions!H177, 1), NA())</f>
        <v>0</v>
      </c>
      <c r="I167" s="568">
        <f>IF(ISNUMBER(Regressions!I177),ROUND(Regressions!I177, 1), NA())</f>
        <v>0</v>
      </c>
      <c r="J167" s="569">
        <f>IF(ISNUMBER(Regressions!K177),ROUND(Regressions!K177, 1), NA())</f>
        <v>100</v>
      </c>
      <c r="K167" s="565">
        <f>IF(ISNUMBER(Regressions!L177),ROUND(Regressions!L177, 1), NA())</f>
        <v>100</v>
      </c>
      <c r="L167" s="570">
        <f>IF(ISNUMBER(Regressions!M177),ROUND(Regressions!M177, 1), NA())</f>
        <v>100</v>
      </c>
      <c r="M167" s="567">
        <f>IF(ISNUMBER(Regressions!N177),ROUND(Regressions!N177, 1), NA())</f>
        <v>0</v>
      </c>
      <c r="N167" s="568">
        <f>IF(ISNUMBER(Regressions!O177),ROUND(Regressions!O177, 1), NA())</f>
        <v>0</v>
      </c>
      <c r="O167" s="569">
        <f>IF(ISNUMBER(Regressions!Q177),ROUND(Regressions!Q177, 1), NA())</f>
        <v>100</v>
      </c>
      <c r="P167" s="565">
        <f>IF(ISNUMBER(Regressions!R177),ROUND(Regressions!R177, 1), NA())</f>
        <v>100</v>
      </c>
      <c r="Q167" s="571">
        <f>IF(ISNUMBER(Regressions!S177),ROUND(Regressions!S177, 1), NA())</f>
        <v>100</v>
      </c>
      <c r="R167" s="567">
        <f>IF(ISNUMBER(Regressions!T177),ROUND(Regressions!T177, 1), NA())</f>
        <v>0</v>
      </c>
      <c r="S167" s="568">
        <f>IF(ISNUMBER(Regressions!U177),ROUND(Regressions!U177, 1), NA())</f>
        <v>0</v>
      </c>
    </row>
    <row r="168" spans="1:19" x14ac:dyDescent="0.25">
      <c r="A168" s="560" t="str">
        <f>+Introduction!$C$7</f>
        <v>Singapore</v>
      </c>
      <c r="B168" s="561">
        <f>IF(ISBLANK(Regressions!B178), " ", Regressions!B178)</f>
        <v>2009</v>
      </c>
      <c r="C168" s="560" t="e">
        <f>HLOOKUP(Introduction!$G$4,nametranslations,29,FALSE)</f>
        <v>#REF!</v>
      </c>
      <c r="D168" s="563">
        <f>IF(ISBLANK(Regressions!D178), " ", Regressions!D178)</f>
        <v>172806</v>
      </c>
      <c r="E168" s="564">
        <f>IF(ISNUMBER(Regressions!E178),ROUND(Regressions!E178, 1), NA())</f>
        <v>100</v>
      </c>
      <c r="F168" s="565">
        <f>IF(ISNUMBER(Regressions!F178),ROUND(Regressions!F178, 1), NA())</f>
        <v>100</v>
      </c>
      <c r="G168" s="566">
        <f>IF(ISNUMBER(Regressions!G178),ROUND(Regressions!G178, 1), NA())</f>
        <v>100</v>
      </c>
      <c r="H168" s="567">
        <f>IF(ISNUMBER(Regressions!H178),ROUND(Regressions!H178, 1), NA())</f>
        <v>0</v>
      </c>
      <c r="I168" s="568">
        <f>IF(ISNUMBER(Regressions!I178),ROUND(Regressions!I178, 1), NA())</f>
        <v>0</v>
      </c>
      <c r="J168" s="569">
        <f>IF(ISNUMBER(Regressions!K178),ROUND(Regressions!K178, 1), NA())</f>
        <v>100</v>
      </c>
      <c r="K168" s="565">
        <f>IF(ISNUMBER(Regressions!L178),ROUND(Regressions!L178, 1), NA())</f>
        <v>100</v>
      </c>
      <c r="L168" s="570">
        <f>IF(ISNUMBER(Regressions!M178),ROUND(Regressions!M178, 1), NA())</f>
        <v>100</v>
      </c>
      <c r="M168" s="567">
        <f>IF(ISNUMBER(Regressions!N178),ROUND(Regressions!N178, 1), NA())</f>
        <v>0</v>
      </c>
      <c r="N168" s="568">
        <f>IF(ISNUMBER(Regressions!O178),ROUND(Regressions!O178, 1), NA())</f>
        <v>0</v>
      </c>
      <c r="O168" s="569">
        <f>IF(ISNUMBER(Regressions!Q178),ROUND(Regressions!Q178, 1), NA())</f>
        <v>100</v>
      </c>
      <c r="P168" s="565">
        <f>IF(ISNUMBER(Regressions!R178),ROUND(Regressions!R178, 1), NA())</f>
        <v>100</v>
      </c>
      <c r="Q168" s="571">
        <f>IF(ISNUMBER(Regressions!S178),ROUND(Regressions!S178, 1), NA())</f>
        <v>100</v>
      </c>
      <c r="R168" s="567">
        <f>IF(ISNUMBER(Regressions!T178),ROUND(Regressions!T178, 1), NA())</f>
        <v>0</v>
      </c>
      <c r="S168" s="568">
        <f>IF(ISNUMBER(Regressions!U178),ROUND(Regressions!U178, 1), NA())</f>
        <v>0</v>
      </c>
    </row>
    <row r="169" spans="1:19" x14ac:dyDescent="0.25">
      <c r="A169" s="560" t="str">
        <f>+Introduction!$C$7</f>
        <v>Singapore</v>
      </c>
      <c r="B169" s="561">
        <f>IF(ISBLANK(Regressions!B179), " ", Regressions!B179)</f>
        <v>2010</v>
      </c>
      <c r="C169" s="560" t="e">
        <f>HLOOKUP(Introduction!$G$4,nametranslations,29,FALSE)</f>
        <v>#REF!</v>
      </c>
      <c r="D169" s="563">
        <f>IF(ISBLANK(Regressions!D179), " ", Regressions!D179)</f>
        <v>172806</v>
      </c>
      <c r="E169" s="564">
        <f>IF(ISNUMBER(Regressions!E179),ROUND(Regressions!E179, 1), NA())</f>
        <v>100</v>
      </c>
      <c r="F169" s="565">
        <f>IF(ISNUMBER(Regressions!F179),ROUND(Regressions!F179, 1), NA())</f>
        <v>100</v>
      </c>
      <c r="G169" s="566">
        <f>IF(ISNUMBER(Regressions!G179),ROUND(Regressions!G179, 1), NA())</f>
        <v>100</v>
      </c>
      <c r="H169" s="567">
        <f>IF(ISNUMBER(Regressions!H179),ROUND(Regressions!H179, 1), NA())</f>
        <v>0</v>
      </c>
      <c r="I169" s="568">
        <f>IF(ISNUMBER(Regressions!I179),ROUND(Regressions!I179, 1), NA())</f>
        <v>0</v>
      </c>
      <c r="J169" s="569">
        <f>IF(ISNUMBER(Regressions!K179),ROUND(Regressions!K179, 1), NA())</f>
        <v>100</v>
      </c>
      <c r="K169" s="565">
        <f>IF(ISNUMBER(Regressions!L179),ROUND(Regressions!L179, 1), NA())</f>
        <v>100</v>
      </c>
      <c r="L169" s="570">
        <f>IF(ISNUMBER(Regressions!M179),ROUND(Regressions!M179, 1), NA())</f>
        <v>100</v>
      </c>
      <c r="M169" s="567">
        <f>IF(ISNUMBER(Regressions!N179),ROUND(Regressions!N179, 1), NA())</f>
        <v>0</v>
      </c>
      <c r="N169" s="568">
        <f>IF(ISNUMBER(Regressions!O179),ROUND(Regressions!O179, 1), NA())</f>
        <v>0</v>
      </c>
      <c r="O169" s="569">
        <f>IF(ISNUMBER(Regressions!Q179),ROUND(Regressions!Q179, 1), NA())</f>
        <v>100</v>
      </c>
      <c r="P169" s="565">
        <f>IF(ISNUMBER(Regressions!R179),ROUND(Regressions!R179, 1), NA())</f>
        <v>100</v>
      </c>
      <c r="Q169" s="571">
        <f>IF(ISNUMBER(Regressions!S179),ROUND(Regressions!S179, 1), NA())</f>
        <v>100</v>
      </c>
      <c r="R169" s="567">
        <f>IF(ISNUMBER(Regressions!T179),ROUND(Regressions!T179, 1), NA())</f>
        <v>0</v>
      </c>
      <c r="S169" s="568">
        <f>IF(ISNUMBER(Regressions!U179),ROUND(Regressions!U179, 1), NA())</f>
        <v>0</v>
      </c>
    </row>
    <row r="170" spans="1:19" x14ac:dyDescent="0.25">
      <c r="A170" s="560" t="str">
        <f>+Introduction!$C$7</f>
        <v>Singapore</v>
      </c>
      <c r="B170" s="561">
        <f>IF(ISBLANK(Regressions!B180), " ", Regressions!B180)</f>
        <v>2011</v>
      </c>
      <c r="C170" s="560" t="e">
        <f>HLOOKUP(Introduction!$G$4,nametranslations,29,FALSE)</f>
        <v>#REF!</v>
      </c>
      <c r="D170" s="563">
        <f>IF(ISBLANK(Regressions!D180), " ", Regressions!D180)</f>
        <v>172806</v>
      </c>
      <c r="E170" s="564">
        <f>IF(ISNUMBER(Regressions!E180),ROUND(Regressions!E180, 1), NA())</f>
        <v>100</v>
      </c>
      <c r="F170" s="565">
        <f>IF(ISNUMBER(Regressions!F180),ROUND(Regressions!F180, 1), NA())</f>
        <v>100</v>
      </c>
      <c r="G170" s="566">
        <f>IF(ISNUMBER(Regressions!G180),ROUND(Regressions!G180, 1), NA())</f>
        <v>100</v>
      </c>
      <c r="H170" s="567">
        <f>IF(ISNUMBER(Regressions!H180),ROUND(Regressions!H180, 1), NA())</f>
        <v>0</v>
      </c>
      <c r="I170" s="568">
        <f>IF(ISNUMBER(Regressions!I180),ROUND(Regressions!I180, 1), NA())</f>
        <v>0</v>
      </c>
      <c r="J170" s="569">
        <f>IF(ISNUMBER(Regressions!K180),ROUND(Regressions!K180, 1), NA())</f>
        <v>100</v>
      </c>
      <c r="K170" s="565">
        <f>IF(ISNUMBER(Regressions!L180),ROUND(Regressions!L180, 1), NA())</f>
        <v>100</v>
      </c>
      <c r="L170" s="570">
        <f>IF(ISNUMBER(Regressions!M180),ROUND(Regressions!M180, 1), NA())</f>
        <v>100</v>
      </c>
      <c r="M170" s="567">
        <f>IF(ISNUMBER(Regressions!N180),ROUND(Regressions!N180, 1), NA())</f>
        <v>0</v>
      </c>
      <c r="N170" s="568">
        <f>IF(ISNUMBER(Regressions!O180),ROUND(Regressions!O180, 1), NA())</f>
        <v>0</v>
      </c>
      <c r="O170" s="569">
        <f>IF(ISNUMBER(Regressions!Q180),ROUND(Regressions!Q180, 1), NA())</f>
        <v>100</v>
      </c>
      <c r="P170" s="565">
        <f>IF(ISNUMBER(Regressions!R180),ROUND(Regressions!R180, 1), NA())</f>
        <v>100</v>
      </c>
      <c r="Q170" s="571">
        <f>IF(ISNUMBER(Regressions!S180),ROUND(Regressions!S180, 1), NA())</f>
        <v>100</v>
      </c>
      <c r="R170" s="567">
        <f>IF(ISNUMBER(Regressions!T180),ROUND(Regressions!T180, 1), NA())</f>
        <v>0</v>
      </c>
      <c r="S170" s="568">
        <f>IF(ISNUMBER(Regressions!U180),ROUND(Regressions!U180, 1), NA())</f>
        <v>0</v>
      </c>
    </row>
    <row r="171" spans="1:19" x14ac:dyDescent="0.25">
      <c r="A171" s="560" t="str">
        <f>+Introduction!$C$7</f>
        <v>Singapore</v>
      </c>
      <c r="B171" s="561">
        <f>IF(ISBLANK(Regressions!B181), " ", Regressions!B181)</f>
        <v>2012</v>
      </c>
      <c r="C171" s="560" t="e">
        <f>HLOOKUP(Introduction!$G$4,nametranslations,29,FALSE)</f>
        <v>#REF!</v>
      </c>
      <c r="D171" s="563">
        <f>IF(ISBLANK(Regressions!D181), " ", Regressions!D181)</f>
        <v>172806</v>
      </c>
      <c r="E171" s="564">
        <f>IF(ISNUMBER(Regressions!E181),ROUND(Regressions!E181, 1), NA())</f>
        <v>100</v>
      </c>
      <c r="F171" s="565">
        <f>IF(ISNUMBER(Regressions!F181),ROUND(Regressions!F181, 1), NA())</f>
        <v>100</v>
      </c>
      <c r="G171" s="566">
        <f>IF(ISNUMBER(Regressions!G181),ROUND(Regressions!G181, 1), NA())</f>
        <v>100</v>
      </c>
      <c r="H171" s="567">
        <f>IF(ISNUMBER(Regressions!H181),ROUND(Regressions!H181, 1), NA())</f>
        <v>0</v>
      </c>
      <c r="I171" s="568">
        <f>IF(ISNUMBER(Regressions!I181),ROUND(Regressions!I181, 1), NA())</f>
        <v>0</v>
      </c>
      <c r="J171" s="569">
        <f>IF(ISNUMBER(Regressions!K181),ROUND(Regressions!K181, 1), NA())</f>
        <v>100</v>
      </c>
      <c r="K171" s="565">
        <f>IF(ISNUMBER(Regressions!L181),ROUND(Regressions!L181, 1), NA())</f>
        <v>100</v>
      </c>
      <c r="L171" s="570">
        <f>IF(ISNUMBER(Regressions!M181),ROUND(Regressions!M181, 1), NA())</f>
        <v>100</v>
      </c>
      <c r="M171" s="567">
        <f>IF(ISNUMBER(Regressions!N181),ROUND(Regressions!N181, 1), NA())</f>
        <v>0</v>
      </c>
      <c r="N171" s="568">
        <f>IF(ISNUMBER(Regressions!O181),ROUND(Regressions!O181, 1), NA())</f>
        <v>0</v>
      </c>
      <c r="O171" s="569">
        <f>IF(ISNUMBER(Regressions!Q181),ROUND(Regressions!Q181, 1), NA())</f>
        <v>100</v>
      </c>
      <c r="P171" s="565">
        <f>IF(ISNUMBER(Regressions!R181),ROUND(Regressions!R181, 1), NA())</f>
        <v>100</v>
      </c>
      <c r="Q171" s="571">
        <f>IF(ISNUMBER(Regressions!S181),ROUND(Regressions!S181, 1), NA())</f>
        <v>100</v>
      </c>
      <c r="R171" s="567">
        <f>IF(ISNUMBER(Regressions!T181),ROUND(Regressions!T181, 1), NA())</f>
        <v>0</v>
      </c>
      <c r="S171" s="568">
        <f>IF(ISNUMBER(Regressions!U181),ROUND(Regressions!U181, 1), NA())</f>
        <v>0</v>
      </c>
    </row>
    <row r="172" spans="1:19" x14ac:dyDescent="0.25">
      <c r="A172" s="560" t="str">
        <f>+Introduction!$C$7</f>
        <v>Singapore</v>
      </c>
      <c r="B172" s="561">
        <f>IF(ISBLANK(Regressions!B182), " ", Regressions!B182)</f>
        <v>2013</v>
      </c>
      <c r="C172" s="560" t="e">
        <f>HLOOKUP(Introduction!$G$4,nametranslations,29,FALSE)</f>
        <v>#REF!</v>
      </c>
      <c r="D172" s="563">
        <f>IF(ISBLANK(Regressions!D182), " ", Regressions!D182)</f>
        <v>171318</v>
      </c>
      <c r="E172" s="564">
        <f>IF(ISNUMBER(Regressions!E182),ROUND(Regressions!E182, 1), NA())</f>
        <v>100</v>
      </c>
      <c r="F172" s="565">
        <f>IF(ISNUMBER(Regressions!F182),ROUND(Regressions!F182, 1), NA())</f>
        <v>100</v>
      </c>
      <c r="G172" s="566">
        <f>IF(ISNUMBER(Regressions!G182),ROUND(Regressions!G182, 1), NA())</f>
        <v>100</v>
      </c>
      <c r="H172" s="567">
        <f>IF(ISNUMBER(Regressions!H182),ROUND(Regressions!H182, 1), NA())</f>
        <v>0</v>
      </c>
      <c r="I172" s="568">
        <f>IF(ISNUMBER(Regressions!I182),ROUND(Regressions!I182, 1), NA())</f>
        <v>0</v>
      </c>
      <c r="J172" s="569">
        <f>IF(ISNUMBER(Regressions!K182),ROUND(Regressions!K182, 1), NA())</f>
        <v>100</v>
      </c>
      <c r="K172" s="565">
        <f>IF(ISNUMBER(Regressions!L182),ROUND(Regressions!L182, 1), NA())</f>
        <v>100</v>
      </c>
      <c r="L172" s="570">
        <f>IF(ISNUMBER(Regressions!M182),ROUND(Regressions!M182, 1), NA())</f>
        <v>100</v>
      </c>
      <c r="M172" s="567">
        <f>IF(ISNUMBER(Regressions!N182),ROUND(Regressions!N182, 1), NA())</f>
        <v>0</v>
      </c>
      <c r="N172" s="568">
        <f>IF(ISNUMBER(Regressions!O182),ROUND(Regressions!O182, 1), NA())</f>
        <v>0</v>
      </c>
      <c r="O172" s="569">
        <f>IF(ISNUMBER(Regressions!Q182),ROUND(Regressions!Q182, 1), NA())</f>
        <v>100</v>
      </c>
      <c r="P172" s="565">
        <f>IF(ISNUMBER(Regressions!R182),ROUND(Regressions!R182, 1), NA())</f>
        <v>100</v>
      </c>
      <c r="Q172" s="571">
        <f>IF(ISNUMBER(Regressions!S182),ROUND(Regressions!S182, 1), NA())</f>
        <v>100</v>
      </c>
      <c r="R172" s="567">
        <f>IF(ISNUMBER(Regressions!T182),ROUND(Regressions!T182, 1), NA())</f>
        <v>0</v>
      </c>
      <c r="S172" s="568">
        <f>IF(ISNUMBER(Regressions!U182),ROUND(Regressions!U182, 1), NA())</f>
        <v>0</v>
      </c>
    </row>
    <row r="173" spans="1:19" x14ac:dyDescent="0.25">
      <c r="A173" s="560" t="str">
        <f>+Introduction!$C$7</f>
        <v>Singapore</v>
      </c>
      <c r="B173" s="561">
        <f>IF(ISBLANK(Regressions!B183), " ", Regressions!B183)</f>
        <v>2014</v>
      </c>
      <c r="C173" s="560" t="e">
        <f>HLOOKUP(Introduction!$G$4,nametranslations,29,FALSE)</f>
        <v>#REF!</v>
      </c>
      <c r="D173" s="563">
        <f>IF(ISBLANK(Regressions!D183), " ", Regressions!D183)</f>
        <v>175799</v>
      </c>
      <c r="E173" s="564">
        <f>IF(ISNUMBER(Regressions!E183),ROUND(Regressions!E183, 1), NA())</f>
        <v>100</v>
      </c>
      <c r="F173" s="565">
        <f>IF(ISNUMBER(Regressions!F183),ROUND(Regressions!F183, 1), NA())</f>
        <v>100</v>
      </c>
      <c r="G173" s="566">
        <f>IF(ISNUMBER(Regressions!G183),ROUND(Regressions!G183, 1), NA())</f>
        <v>100</v>
      </c>
      <c r="H173" s="567">
        <f>IF(ISNUMBER(Regressions!H183),ROUND(Regressions!H183, 1), NA())</f>
        <v>0</v>
      </c>
      <c r="I173" s="568">
        <f>IF(ISNUMBER(Regressions!I183),ROUND(Regressions!I183, 1), NA())</f>
        <v>0</v>
      </c>
      <c r="J173" s="569">
        <f>IF(ISNUMBER(Regressions!K183),ROUND(Regressions!K183, 1), NA())</f>
        <v>100</v>
      </c>
      <c r="K173" s="565">
        <f>IF(ISNUMBER(Regressions!L183),ROUND(Regressions!L183, 1), NA())</f>
        <v>100</v>
      </c>
      <c r="L173" s="570">
        <f>IF(ISNUMBER(Regressions!M183),ROUND(Regressions!M183, 1), NA())</f>
        <v>100</v>
      </c>
      <c r="M173" s="567">
        <f>IF(ISNUMBER(Regressions!N183),ROUND(Regressions!N183, 1), NA())</f>
        <v>0</v>
      </c>
      <c r="N173" s="568">
        <f>IF(ISNUMBER(Regressions!O183),ROUND(Regressions!O183, 1), NA())</f>
        <v>0</v>
      </c>
      <c r="O173" s="569">
        <f>IF(ISNUMBER(Regressions!Q183),ROUND(Regressions!Q183, 1), NA())</f>
        <v>100</v>
      </c>
      <c r="P173" s="565">
        <f>IF(ISNUMBER(Regressions!R183),ROUND(Regressions!R183, 1), NA())</f>
        <v>100</v>
      </c>
      <c r="Q173" s="571">
        <f>IF(ISNUMBER(Regressions!S183),ROUND(Regressions!S183, 1), NA())</f>
        <v>100</v>
      </c>
      <c r="R173" s="567">
        <f>IF(ISNUMBER(Regressions!T183),ROUND(Regressions!T183, 1), NA())</f>
        <v>0</v>
      </c>
      <c r="S173" s="568">
        <f>IF(ISNUMBER(Regressions!U183),ROUND(Regressions!U183, 1), NA())</f>
        <v>0</v>
      </c>
    </row>
    <row r="174" spans="1:19" x14ac:dyDescent="0.25">
      <c r="A174" s="560" t="str">
        <f>+Introduction!$C$7</f>
        <v>Singapore</v>
      </c>
      <c r="B174" s="561">
        <f>IF(ISBLANK(Regressions!B184), " ", Regressions!B184)</f>
        <v>2015</v>
      </c>
      <c r="C174" s="560" t="e">
        <f>HLOOKUP(Introduction!$G$4,nametranslations,29,FALSE)</f>
        <v>#REF!</v>
      </c>
      <c r="D174" s="563">
        <f>IF(ISBLANK(Regressions!D184), " ", Regressions!D184)</f>
        <v>172605</v>
      </c>
      <c r="E174" s="564">
        <f>IF(ISNUMBER(Regressions!E184),ROUND(Regressions!E184, 1), NA())</f>
        <v>100</v>
      </c>
      <c r="F174" s="565">
        <f>IF(ISNUMBER(Regressions!F184),ROUND(Regressions!F184, 1), NA())</f>
        <v>100</v>
      </c>
      <c r="G174" s="566">
        <f>IF(ISNUMBER(Regressions!G184),ROUND(Regressions!G184, 1), NA())</f>
        <v>100</v>
      </c>
      <c r="H174" s="567">
        <f>IF(ISNUMBER(Regressions!H184),ROUND(Regressions!H184, 1), NA())</f>
        <v>0</v>
      </c>
      <c r="I174" s="568">
        <f>IF(ISNUMBER(Regressions!I184),ROUND(Regressions!I184, 1), NA())</f>
        <v>0</v>
      </c>
      <c r="J174" s="569">
        <f>IF(ISNUMBER(Regressions!K184),ROUND(Regressions!K184, 1), NA())</f>
        <v>100</v>
      </c>
      <c r="K174" s="565">
        <f>IF(ISNUMBER(Regressions!L184),ROUND(Regressions!L184, 1), NA())</f>
        <v>100</v>
      </c>
      <c r="L174" s="570">
        <f>IF(ISNUMBER(Regressions!M184),ROUND(Regressions!M184, 1), NA())</f>
        <v>100</v>
      </c>
      <c r="M174" s="567">
        <f>IF(ISNUMBER(Regressions!N184),ROUND(Regressions!N184, 1), NA())</f>
        <v>0</v>
      </c>
      <c r="N174" s="568">
        <f>IF(ISNUMBER(Regressions!O184),ROUND(Regressions!O184, 1), NA())</f>
        <v>0</v>
      </c>
      <c r="O174" s="569">
        <f>IF(ISNUMBER(Regressions!Q184),ROUND(Regressions!Q184, 1), NA())</f>
        <v>100</v>
      </c>
      <c r="P174" s="565">
        <f>IF(ISNUMBER(Regressions!R184),ROUND(Regressions!R184, 1), NA())</f>
        <v>100</v>
      </c>
      <c r="Q174" s="571">
        <f>IF(ISNUMBER(Regressions!S184),ROUND(Regressions!S184, 1), NA())</f>
        <v>100</v>
      </c>
      <c r="R174" s="567">
        <f>IF(ISNUMBER(Regressions!T184),ROUND(Regressions!T184, 1), NA())</f>
        <v>0</v>
      </c>
      <c r="S174" s="568">
        <f>IF(ISNUMBER(Regressions!U184),ROUND(Regressions!U184, 1), NA())</f>
        <v>0</v>
      </c>
    </row>
    <row r="175" spans="1:19" x14ac:dyDescent="0.25">
      <c r="A175" s="560" t="str">
        <f>+Introduction!$C$7</f>
        <v>Singapore</v>
      </c>
      <c r="B175" s="561">
        <f>IF(ISBLANK(Regressions!B185), " ", Regressions!B185)</f>
        <v>2016</v>
      </c>
      <c r="C175" s="560" t="e">
        <f>HLOOKUP(Introduction!$G$4,nametranslations,29,FALSE)</f>
        <v>#REF!</v>
      </c>
      <c r="D175" s="563">
        <f>IF(ISBLANK(Regressions!D185), " ", Regressions!D185)</f>
        <v>166166</v>
      </c>
      <c r="E175" s="564">
        <f>IF(ISNUMBER(Regressions!E185),ROUND(Regressions!E185, 1), NA())</f>
        <v>100</v>
      </c>
      <c r="F175" s="565">
        <f>IF(ISNUMBER(Regressions!F185),ROUND(Regressions!F185, 1), NA())</f>
        <v>100</v>
      </c>
      <c r="G175" s="566">
        <f>IF(ISNUMBER(Regressions!G185),ROUND(Regressions!G185, 1), NA())</f>
        <v>100</v>
      </c>
      <c r="H175" s="567">
        <f>IF(ISNUMBER(Regressions!H185),ROUND(Regressions!H185, 1), NA())</f>
        <v>0</v>
      </c>
      <c r="I175" s="568">
        <f>IF(ISNUMBER(Regressions!I185),ROUND(Regressions!I185, 1), NA())</f>
        <v>0</v>
      </c>
      <c r="J175" s="569">
        <f>IF(ISNUMBER(Regressions!K185),ROUND(Regressions!K185, 1), NA())</f>
        <v>100</v>
      </c>
      <c r="K175" s="565">
        <f>IF(ISNUMBER(Regressions!L185),ROUND(Regressions!L185, 1), NA())</f>
        <v>100</v>
      </c>
      <c r="L175" s="570">
        <f>IF(ISNUMBER(Regressions!M185),ROUND(Regressions!M185, 1), NA())</f>
        <v>100</v>
      </c>
      <c r="M175" s="567">
        <f>IF(ISNUMBER(Regressions!N185),ROUND(Regressions!N185, 1), NA())</f>
        <v>0</v>
      </c>
      <c r="N175" s="568">
        <f>IF(ISNUMBER(Regressions!O185),ROUND(Regressions!O185, 1), NA())</f>
        <v>0</v>
      </c>
      <c r="O175" s="569">
        <f>IF(ISNUMBER(Regressions!Q185),ROUND(Regressions!Q185, 1), NA())</f>
        <v>100</v>
      </c>
      <c r="P175" s="565">
        <f>IF(ISNUMBER(Regressions!R185),ROUND(Regressions!R185, 1), NA())</f>
        <v>100</v>
      </c>
      <c r="Q175" s="571">
        <f>IF(ISNUMBER(Regressions!S185),ROUND(Regressions!S185, 1), NA())</f>
        <v>100</v>
      </c>
      <c r="R175" s="567">
        <f>IF(ISNUMBER(Regressions!T185),ROUND(Regressions!T185, 1), NA())</f>
        <v>0</v>
      </c>
      <c r="S175" s="568">
        <f>IF(ISNUMBER(Regressions!U185),ROUND(Regressions!U185, 1), NA())</f>
        <v>0</v>
      </c>
    </row>
    <row r="176" spans="1:19" x14ac:dyDescent="0.25">
      <c r="A176" s="560" t="str">
        <f>+Introduction!$C$7</f>
        <v>Singapore</v>
      </c>
      <c r="B176" s="561">
        <f>IF(ISBLANK(Regressions!B186), " ", Regressions!B186)</f>
        <v>2017</v>
      </c>
      <c r="C176" s="560" t="e">
        <f>HLOOKUP(Introduction!$G$4,nametranslations,29,FALSE)</f>
        <v>#REF!</v>
      </c>
      <c r="D176" s="563">
        <f>IF(ISBLANK(Regressions!D186), " ", Regressions!D186)</f>
        <v>159256</v>
      </c>
      <c r="E176" s="564">
        <f>IF(ISNUMBER(Regressions!E186),ROUND(Regressions!E186, 1), NA())</f>
        <v>100</v>
      </c>
      <c r="F176" s="565">
        <f>IF(ISNUMBER(Regressions!F186),ROUND(Regressions!F186, 1), NA())</f>
        <v>100</v>
      </c>
      <c r="G176" s="566">
        <f>IF(ISNUMBER(Regressions!G186),ROUND(Regressions!G186, 1), NA())</f>
        <v>100</v>
      </c>
      <c r="H176" s="567">
        <f>IF(ISNUMBER(Regressions!H186),ROUND(Regressions!H186, 1), NA())</f>
        <v>0</v>
      </c>
      <c r="I176" s="568">
        <f>IF(ISNUMBER(Regressions!I186),ROUND(Regressions!I186, 1), NA())</f>
        <v>0</v>
      </c>
      <c r="J176" s="569">
        <f>IF(ISNUMBER(Regressions!K186),ROUND(Regressions!K186, 1), NA())</f>
        <v>100</v>
      </c>
      <c r="K176" s="565">
        <f>IF(ISNUMBER(Regressions!L186),ROUND(Regressions!L186, 1), NA())</f>
        <v>100</v>
      </c>
      <c r="L176" s="570">
        <f>IF(ISNUMBER(Regressions!M186),ROUND(Regressions!M186, 1), NA())</f>
        <v>100</v>
      </c>
      <c r="M176" s="567">
        <f>IF(ISNUMBER(Regressions!N186),ROUND(Regressions!N186, 1), NA())</f>
        <v>0</v>
      </c>
      <c r="N176" s="568">
        <f>IF(ISNUMBER(Regressions!O186),ROUND(Regressions!O186, 1), NA())</f>
        <v>0</v>
      </c>
      <c r="O176" s="569">
        <f>IF(ISNUMBER(Regressions!Q186),ROUND(Regressions!Q186, 1), NA())</f>
        <v>100</v>
      </c>
      <c r="P176" s="565">
        <f>IF(ISNUMBER(Regressions!R186),ROUND(Regressions!R186, 1), NA())</f>
        <v>100</v>
      </c>
      <c r="Q176" s="571">
        <f>IF(ISNUMBER(Regressions!S186),ROUND(Regressions!S186, 1), NA())</f>
        <v>100</v>
      </c>
      <c r="R176" s="567">
        <f>IF(ISNUMBER(Regressions!T186),ROUND(Regressions!T186, 1), NA())</f>
        <v>0</v>
      </c>
      <c r="S176" s="568">
        <f>IF(ISNUMBER(Regressions!U186),ROUND(Regressions!U186, 1), NA())</f>
        <v>0</v>
      </c>
    </row>
    <row r="177" spans="1:19" x14ac:dyDescent="0.25">
      <c r="A177" s="560" t="str">
        <f>+Introduction!$C$7</f>
        <v>Singapore</v>
      </c>
      <c r="B177" s="561">
        <f>IF(ISBLANK(Regressions!B187), " ", Regressions!B187)</f>
        <v>2018</v>
      </c>
      <c r="C177" s="560" t="e">
        <f>HLOOKUP(Introduction!$G$4,nametranslations,29,FALSE)</f>
        <v>#REF!</v>
      </c>
      <c r="D177" s="563">
        <f>IF(ISBLANK(Regressions!D187), " ", Regressions!D187)</f>
        <v>157504</v>
      </c>
      <c r="E177" s="564">
        <f>IF(ISNUMBER(Regressions!E187),ROUND(Regressions!E187, 1), NA())</f>
        <v>100</v>
      </c>
      <c r="F177" s="565">
        <f>IF(ISNUMBER(Regressions!F187),ROUND(Regressions!F187, 1), NA())</f>
        <v>100</v>
      </c>
      <c r="G177" s="566">
        <f>IF(ISNUMBER(Regressions!G187),ROUND(Regressions!G187, 1), NA())</f>
        <v>100</v>
      </c>
      <c r="H177" s="567">
        <f>IF(ISNUMBER(Regressions!H187),ROUND(Regressions!H187, 1), NA())</f>
        <v>0</v>
      </c>
      <c r="I177" s="568">
        <f>IF(ISNUMBER(Regressions!I187),ROUND(Regressions!I187, 1), NA())</f>
        <v>0</v>
      </c>
      <c r="J177" s="569">
        <f>IF(ISNUMBER(Regressions!K187),ROUND(Regressions!K187, 1), NA())</f>
        <v>100</v>
      </c>
      <c r="K177" s="565">
        <f>IF(ISNUMBER(Regressions!L187),ROUND(Regressions!L187, 1), NA())</f>
        <v>100</v>
      </c>
      <c r="L177" s="570">
        <f>IF(ISNUMBER(Regressions!M187),ROUND(Regressions!M187, 1), NA())</f>
        <v>100</v>
      </c>
      <c r="M177" s="567">
        <f>IF(ISNUMBER(Regressions!N187),ROUND(Regressions!N187, 1), NA())</f>
        <v>0</v>
      </c>
      <c r="N177" s="568">
        <f>IF(ISNUMBER(Regressions!O187),ROUND(Regressions!O187, 1), NA())</f>
        <v>0</v>
      </c>
      <c r="O177" s="569">
        <f>IF(ISNUMBER(Regressions!Q187),ROUND(Regressions!Q187, 1), NA())</f>
        <v>100</v>
      </c>
      <c r="P177" s="565">
        <f>IF(ISNUMBER(Regressions!R187),ROUND(Regressions!R187, 1), NA())</f>
        <v>100</v>
      </c>
      <c r="Q177" s="571">
        <f>IF(ISNUMBER(Regressions!S187),ROUND(Regressions!S187, 1), NA())</f>
        <v>100</v>
      </c>
      <c r="R177" s="567">
        <f>IF(ISNUMBER(Regressions!T187),ROUND(Regressions!T187, 1), NA())</f>
        <v>0</v>
      </c>
      <c r="S177" s="568">
        <f>IF(ISNUMBER(Regressions!U187),ROUND(Regressions!U187, 1), NA())</f>
        <v>0</v>
      </c>
    </row>
    <row r="178" spans="1:19" x14ac:dyDescent="0.25">
      <c r="A178" s="560" t="str">
        <f>+Introduction!$C$7</f>
        <v>Singapore</v>
      </c>
      <c r="B178" s="561">
        <f>IF(ISBLANK(Regressions!B188), " ", Regressions!B188)</f>
        <v>2019</v>
      </c>
      <c r="C178" s="560" t="e">
        <f>HLOOKUP(Introduction!$G$4,nametranslations,29,FALSE)</f>
        <v>#REF!</v>
      </c>
      <c r="D178" s="563">
        <f>IF(ISBLANK(Regressions!D188), " ", Regressions!D188)</f>
        <v>157032</v>
      </c>
      <c r="E178" s="564">
        <f>IF(ISNUMBER(Regressions!E188),ROUND(Regressions!E188, 1), NA())</f>
        <v>100</v>
      </c>
      <c r="F178" s="565">
        <f>IF(ISNUMBER(Regressions!F188),ROUND(Regressions!F188, 1), NA())</f>
        <v>100</v>
      </c>
      <c r="G178" s="566">
        <f>IF(ISNUMBER(Regressions!G188),ROUND(Regressions!G188, 1), NA())</f>
        <v>100</v>
      </c>
      <c r="H178" s="567">
        <f>IF(ISNUMBER(Regressions!H188),ROUND(Regressions!H188, 1), NA())</f>
        <v>0</v>
      </c>
      <c r="I178" s="568">
        <f>IF(ISNUMBER(Regressions!I188),ROUND(Regressions!I188, 1), NA())</f>
        <v>0</v>
      </c>
      <c r="J178" s="569">
        <f>IF(ISNUMBER(Regressions!K188),ROUND(Regressions!K188, 1), NA())</f>
        <v>100</v>
      </c>
      <c r="K178" s="565">
        <f>IF(ISNUMBER(Regressions!L188),ROUND(Regressions!L188, 1), NA())</f>
        <v>100</v>
      </c>
      <c r="L178" s="570">
        <f>IF(ISNUMBER(Regressions!M188),ROUND(Regressions!M188, 1), NA())</f>
        <v>100</v>
      </c>
      <c r="M178" s="567">
        <f>IF(ISNUMBER(Regressions!N188),ROUND(Regressions!N188, 1), NA())</f>
        <v>0</v>
      </c>
      <c r="N178" s="568">
        <f>IF(ISNUMBER(Regressions!O188),ROUND(Regressions!O188, 1), NA())</f>
        <v>0</v>
      </c>
      <c r="O178" s="569">
        <f>IF(ISNUMBER(Regressions!Q188),ROUND(Regressions!Q188, 1), NA())</f>
        <v>100</v>
      </c>
      <c r="P178" s="565">
        <f>IF(ISNUMBER(Regressions!R188),ROUND(Regressions!R188, 1), NA())</f>
        <v>100</v>
      </c>
      <c r="Q178" s="571">
        <f>IF(ISNUMBER(Regressions!S188),ROUND(Regressions!S188, 1), NA())</f>
        <v>100</v>
      </c>
      <c r="R178" s="567">
        <f>IF(ISNUMBER(Regressions!T188),ROUND(Regressions!T188, 1), NA())</f>
        <v>0</v>
      </c>
      <c r="S178" s="568">
        <f>IF(ISNUMBER(Regressions!U188),ROUND(Regressions!U188, 1), NA())</f>
        <v>0</v>
      </c>
    </row>
    <row r="179" spans="1:19" x14ac:dyDescent="0.25">
      <c r="A179" s="560" t="str">
        <f>+Introduction!$C$7</f>
        <v>Singapore</v>
      </c>
      <c r="B179" s="561">
        <f>IF(ISBLANK(Regressions!B189), " ", Regressions!B189)</f>
        <v>2020</v>
      </c>
      <c r="C179" s="560" t="e">
        <f>HLOOKUP(Introduction!$G$4,nametranslations,29,FALSE)</f>
        <v>#REF!</v>
      </c>
      <c r="D179" s="563">
        <f>IF(ISBLANK(Regressions!D189), " ", Regressions!D189)</f>
        <v>159989</v>
      </c>
      <c r="E179" s="564">
        <f>IF(ISNUMBER(Regressions!E189),ROUND(Regressions!E189, 1), NA())</f>
        <v>100</v>
      </c>
      <c r="F179" s="565">
        <f>IF(ISNUMBER(Regressions!F189),ROUND(Regressions!F189, 1), NA())</f>
        <v>100</v>
      </c>
      <c r="G179" s="566">
        <f>IF(ISNUMBER(Regressions!G189),ROUND(Regressions!G189, 1), NA())</f>
        <v>100</v>
      </c>
      <c r="H179" s="567">
        <f>IF(ISNUMBER(Regressions!H189),ROUND(Regressions!H189, 1), NA())</f>
        <v>0</v>
      </c>
      <c r="I179" s="568">
        <f>IF(ISNUMBER(Regressions!I189),ROUND(Regressions!I189, 1), NA())</f>
        <v>0</v>
      </c>
      <c r="J179" s="569">
        <f>IF(ISNUMBER(Regressions!K189),ROUND(Regressions!K189, 1), NA())</f>
        <v>100</v>
      </c>
      <c r="K179" s="565">
        <f>IF(ISNUMBER(Regressions!L189),ROUND(Regressions!L189, 1), NA())</f>
        <v>100</v>
      </c>
      <c r="L179" s="570">
        <f>IF(ISNUMBER(Regressions!M189),ROUND(Regressions!M189, 1), NA())</f>
        <v>100</v>
      </c>
      <c r="M179" s="567">
        <f>IF(ISNUMBER(Regressions!N189),ROUND(Regressions!N189, 1), NA())</f>
        <v>0</v>
      </c>
      <c r="N179" s="568">
        <f>IF(ISNUMBER(Regressions!O189),ROUND(Regressions!O189, 1), NA())</f>
        <v>0</v>
      </c>
      <c r="O179" s="569">
        <f>IF(ISNUMBER(Regressions!Q189),ROUND(Regressions!Q189, 1), NA())</f>
        <v>100</v>
      </c>
      <c r="P179" s="565">
        <f>IF(ISNUMBER(Regressions!R189),ROUND(Regressions!R189, 1), NA())</f>
        <v>100</v>
      </c>
      <c r="Q179" s="571">
        <f>IF(ISNUMBER(Regressions!S189),ROUND(Regressions!S189, 1), NA())</f>
        <v>100</v>
      </c>
      <c r="R179" s="567">
        <f>IF(ISNUMBER(Regressions!T189),ROUND(Regressions!T189, 1), NA())</f>
        <v>0</v>
      </c>
      <c r="S179" s="568">
        <f>IF(ISNUMBER(Regressions!U189),ROUND(Regressions!U189, 1), NA())</f>
        <v>0</v>
      </c>
    </row>
    <row r="180" spans="1:19" x14ac:dyDescent="0.25">
      <c r="A180" s="560" t="str">
        <f>+Introduction!$C$7</f>
        <v>Singapore</v>
      </c>
      <c r="B180" s="561">
        <f>IF(ISBLANK(Regressions!B190), " ", Regressions!B190)</f>
        <v>2021</v>
      </c>
      <c r="C180" s="560" t="e">
        <f>HLOOKUP(Introduction!$G$4,nametranslations,29,FALSE)</f>
        <v>#REF!</v>
      </c>
      <c r="D180" s="563">
        <f>IF(ISBLANK(Regressions!D190), " ", Regressions!D190)</f>
        <v>162235</v>
      </c>
      <c r="E180" s="569">
        <f>IF(ISNUMBER(Regressions!E190),ROUND(Regressions!E190, 1), NA())</f>
        <v>100</v>
      </c>
      <c r="F180" s="572">
        <f>IF(ISNUMBER(Regressions!F190),ROUND(Regressions!F190, 1), NA())</f>
        <v>100</v>
      </c>
      <c r="G180" s="573">
        <f>IF(ISNUMBER(Regressions!G190),ROUND(Regressions!G190, 1), NA())</f>
        <v>100</v>
      </c>
      <c r="H180" s="567">
        <f>IF(ISNUMBER(Regressions!H190),ROUND(Regressions!H190, 1), NA())</f>
        <v>0</v>
      </c>
      <c r="I180" s="568">
        <f>IF(ISNUMBER(Regressions!I190),ROUND(Regressions!I190, 1), NA())</f>
        <v>0</v>
      </c>
      <c r="J180" s="569">
        <f>IF(ISNUMBER(Regressions!K190),ROUND(Regressions!K190, 1), NA())</f>
        <v>100</v>
      </c>
      <c r="K180" s="572">
        <f>IF(ISNUMBER(Regressions!L190),ROUND(Regressions!L190, 1), NA())</f>
        <v>100</v>
      </c>
      <c r="L180" s="574">
        <f>IF(ISNUMBER(Regressions!M190),ROUND(Regressions!M190, 1), NA())</f>
        <v>100</v>
      </c>
      <c r="M180" s="567">
        <f>IF(ISNUMBER(Regressions!N190),ROUND(Regressions!N190, 1), NA())</f>
        <v>0</v>
      </c>
      <c r="N180" s="568">
        <f>IF(ISNUMBER(Regressions!O190),ROUND(Regressions!O190, 1), NA())</f>
        <v>0</v>
      </c>
      <c r="O180" s="569">
        <f>IF(ISNUMBER(Regressions!Q190),ROUND(Regressions!Q190, 1), NA())</f>
        <v>100</v>
      </c>
      <c r="P180" s="572">
        <f>IF(ISNUMBER(Regressions!R190),ROUND(Regressions!R190, 1), NA())</f>
        <v>100</v>
      </c>
      <c r="Q180" s="575">
        <f>IF(ISNUMBER(Regressions!S190),ROUND(Regressions!S190, 1), NA())</f>
        <v>100</v>
      </c>
      <c r="R180" s="567">
        <f>IF(ISNUMBER(Regressions!T190),ROUND(Regressions!T190, 1), NA())</f>
        <v>0</v>
      </c>
      <c r="S180" s="568">
        <f>IF(ISNUMBER(Regressions!U190),ROUND(Regressions!U190, 1), NA())</f>
        <v>0</v>
      </c>
    </row>
    <row r="181" spans="1:19" x14ac:dyDescent="0.25">
      <c r="A181" s="560" t="str">
        <f>+Introduction!$C$7</f>
        <v>Singapore</v>
      </c>
      <c r="B181" s="561">
        <f>IF(ISBLANK(Regressions!B191), " ", Regressions!B191)</f>
        <v>2022</v>
      </c>
      <c r="C181" s="560" t="e">
        <f>HLOOKUP(Introduction!$G$4,nametranslations,29,FALSE)</f>
        <v>#REF!</v>
      </c>
      <c r="D181" s="563">
        <f>IF(ISBLANK(Regressions!D191), " ", Regressions!D191)</f>
        <v>161871</v>
      </c>
      <c r="E181" s="564">
        <f>IF(ISNUMBER(Regressions!E191),ROUND(Regressions!E191, 1), NA())</f>
        <v>100</v>
      </c>
      <c r="F181" s="565">
        <f>IF(ISNUMBER(Regressions!F191),ROUND(Regressions!F191, 1), NA())</f>
        <v>100</v>
      </c>
      <c r="G181" s="566">
        <f>IF(ISNUMBER(Regressions!G191),ROUND(Regressions!G191, 1), NA())</f>
        <v>100</v>
      </c>
      <c r="H181" s="567">
        <f>IF(ISNUMBER(Regressions!H191),ROUND(Regressions!H191, 1), NA())</f>
        <v>0</v>
      </c>
      <c r="I181" s="568">
        <f>IF(ISNUMBER(Regressions!I191),ROUND(Regressions!I191, 1), NA())</f>
        <v>0</v>
      </c>
      <c r="J181" s="569">
        <f>IF(ISNUMBER(Regressions!K191),ROUND(Regressions!K191, 1), NA())</f>
        <v>100</v>
      </c>
      <c r="K181" s="565">
        <f>IF(ISNUMBER(Regressions!L191),ROUND(Regressions!L191, 1), NA())</f>
        <v>100</v>
      </c>
      <c r="L181" s="570">
        <f>IF(ISNUMBER(Regressions!M191),ROUND(Regressions!M191, 1), NA())</f>
        <v>100</v>
      </c>
      <c r="M181" s="567">
        <f>IF(ISNUMBER(Regressions!N191),ROUND(Regressions!N191, 1), NA())</f>
        <v>0</v>
      </c>
      <c r="N181" s="568">
        <f>IF(ISNUMBER(Regressions!O191),ROUND(Regressions!O191, 1), NA())</f>
        <v>0</v>
      </c>
      <c r="O181" s="569">
        <f>IF(ISNUMBER(Regressions!Q191),ROUND(Regressions!Q191, 1), NA())</f>
        <v>100</v>
      </c>
      <c r="P181" s="565">
        <f>IF(ISNUMBER(Regressions!R191),ROUND(Regressions!R191, 1), NA())</f>
        <v>100</v>
      </c>
      <c r="Q181" s="571">
        <f>IF(ISNUMBER(Regressions!S191),ROUND(Regressions!S191, 1), NA())</f>
        <v>100</v>
      </c>
      <c r="R181" s="567">
        <f>IF(ISNUMBER(Regressions!T191),ROUND(Regressions!T191, 1), NA())</f>
        <v>0</v>
      </c>
      <c r="S181" s="568">
        <f>IF(ISNUMBER(Regressions!U191),ROUND(Regressions!U191, 1), NA())</f>
        <v>0</v>
      </c>
    </row>
    <row r="182" spans="1:19" x14ac:dyDescent="0.25">
      <c r="A182" s="560" t="str">
        <f>+Introduction!$C$7</f>
        <v>Singapore</v>
      </c>
      <c r="B182" s="561">
        <f>IF(ISBLANK(Regressions!B192), " ", Regressions!B192)</f>
        <v>2023</v>
      </c>
      <c r="C182" s="560" t="e">
        <f>HLOOKUP(Introduction!$G$4,nametranslations,29,FALSE)</f>
        <v>#REF!</v>
      </c>
      <c r="D182" s="563">
        <f>IF(ISBLANK(Regressions!D192), " ", Regressions!D192)</f>
        <v>158849</v>
      </c>
      <c r="E182" s="564">
        <f>IF(ISNUMBER(Regressions!E192),ROUND(Regressions!E192, 1), NA())</f>
        <v>100</v>
      </c>
      <c r="F182" s="565">
        <f>IF(ISNUMBER(Regressions!F192),ROUND(Regressions!F192, 1), NA())</f>
        <v>100</v>
      </c>
      <c r="G182" s="566">
        <f>IF(ISNUMBER(Regressions!G192),ROUND(Regressions!G192, 1), NA())</f>
        <v>100</v>
      </c>
      <c r="H182" s="567">
        <f>IF(ISNUMBER(Regressions!H192),ROUND(Regressions!H192, 1), NA())</f>
        <v>0</v>
      </c>
      <c r="I182" s="568">
        <f>IF(ISNUMBER(Regressions!I192),ROUND(Regressions!I192, 1), NA())</f>
        <v>0</v>
      </c>
      <c r="J182" s="569">
        <f>IF(ISNUMBER(Regressions!K192),ROUND(Regressions!K192, 1), NA())</f>
        <v>100</v>
      </c>
      <c r="K182" s="565">
        <f>IF(ISNUMBER(Regressions!L192),ROUND(Regressions!L192, 1), NA())</f>
        <v>100</v>
      </c>
      <c r="L182" s="570">
        <f>IF(ISNUMBER(Regressions!M192),ROUND(Regressions!M192, 1), NA())</f>
        <v>100</v>
      </c>
      <c r="M182" s="567">
        <f>IF(ISNUMBER(Regressions!N192),ROUND(Regressions!N192, 1), NA())</f>
        <v>0</v>
      </c>
      <c r="N182" s="568">
        <f>IF(ISNUMBER(Regressions!O192),ROUND(Regressions!O192, 1), NA())</f>
        <v>0</v>
      </c>
      <c r="O182" s="569">
        <f>IF(ISNUMBER(Regressions!Q192),ROUND(Regressions!Q192, 1), NA())</f>
        <v>100</v>
      </c>
      <c r="P182" s="565">
        <f>IF(ISNUMBER(Regressions!R192),ROUND(Regressions!R192, 1), NA())</f>
        <v>100</v>
      </c>
      <c r="Q182" s="571">
        <f>IF(ISNUMBER(Regressions!S192),ROUND(Regressions!S192, 1), NA())</f>
        <v>100</v>
      </c>
      <c r="R182" s="567">
        <f>IF(ISNUMBER(Regressions!T192),ROUND(Regressions!T192, 1), NA())</f>
        <v>0</v>
      </c>
      <c r="S182" s="568">
        <f>IF(ISNUMBER(Regressions!U192),ROUND(Regressions!U192, 1), NA())</f>
        <v>0</v>
      </c>
    </row>
    <row r="183" spans="1:19" x14ac:dyDescent="0.25">
      <c r="A183" s="560" t="str">
        <f>+Introduction!$C$7</f>
        <v>Singapore</v>
      </c>
      <c r="B183" s="561">
        <f>IF(ISBLANK(Regressions!B193), " ", Regressions!B193)</f>
        <v>2024</v>
      </c>
      <c r="C183" s="560" t="e">
        <f>HLOOKUP(Introduction!$G$4,nametranslations,29,FALSE)</f>
        <v>#REF!</v>
      </c>
      <c r="D183" s="563">
        <f>IF(ISBLANK(Regressions!D193), " ", Regressions!D193)</f>
        <v>154943</v>
      </c>
      <c r="E183" s="564">
        <f>IF(ISNUMBER(Regressions!E193),ROUND(Regressions!E193, 1), NA())</f>
        <v>100</v>
      </c>
      <c r="F183" s="565">
        <f>IF(ISNUMBER(Regressions!F193),ROUND(Regressions!F193, 1), NA())</f>
        <v>100</v>
      </c>
      <c r="G183" s="566">
        <f>IF(ISNUMBER(Regressions!G193),ROUND(Regressions!G193, 1), NA())</f>
        <v>100</v>
      </c>
      <c r="H183" s="567">
        <f>IF(ISNUMBER(Regressions!H193),ROUND(Regressions!H193, 1), NA())</f>
        <v>0</v>
      </c>
      <c r="I183" s="568">
        <f>IF(ISNUMBER(Regressions!I193),ROUND(Regressions!I193, 1), NA())</f>
        <v>0</v>
      </c>
      <c r="J183" s="569">
        <f>IF(ISNUMBER(Regressions!K193),ROUND(Regressions!K193, 1), NA())</f>
        <v>100</v>
      </c>
      <c r="K183" s="565">
        <f>IF(ISNUMBER(Regressions!L193),ROUND(Regressions!L193, 1), NA())</f>
        <v>100</v>
      </c>
      <c r="L183" s="570">
        <f>IF(ISNUMBER(Regressions!M193),ROUND(Regressions!M193, 1), NA())</f>
        <v>100</v>
      </c>
      <c r="M183" s="567">
        <f>IF(ISNUMBER(Regressions!N193),ROUND(Regressions!N193, 1), NA())</f>
        <v>0</v>
      </c>
      <c r="N183" s="568">
        <f>IF(ISNUMBER(Regressions!O193),ROUND(Regressions!O193, 1), NA())</f>
        <v>0</v>
      </c>
      <c r="O183" s="569">
        <f>IF(ISNUMBER(Regressions!Q193),ROUND(Regressions!Q193, 1), NA())</f>
        <v>100</v>
      </c>
      <c r="P183" s="565">
        <f>IF(ISNUMBER(Regressions!R193),ROUND(Regressions!R193, 1), NA())</f>
        <v>100</v>
      </c>
      <c r="Q183" s="571">
        <f>IF(ISNUMBER(Regressions!S193),ROUND(Regressions!S193, 1), NA())</f>
        <v>100</v>
      </c>
      <c r="R183" s="567">
        <f>IF(ISNUMBER(Regressions!T193),ROUND(Regressions!T193, 1), NA())</f>
        <v>0</v>
      </c>
      <c r="S183" s="568">
        <f>IF(ISNUMBER(Regressions!U193),ROUND(Regressions!U193, 1), NA())</f>
        <v>0</v>
      </c>
    </row>
    <row r="184" spans="1:19" x14ac:dyDescent="0.25">
      <c r="A184" s="576" t="str">
        <f>+Introduction!$C$7</f>
        <v>Singapore</v>
      </c>
      <c r="B184" s="577">
        <f>IF(ISBLANK(Regressions!B194), " ", Regressions!B194)</f>
        <v>2025</v>
      </c>
      <c r="C184" s="576" t="e">
        <f>HLOOKUP(Introduction!$G$4,nametranslations,29,FALSE)</f>
        <v>#REF!</v>
      </c>
      <c r="D184" s="578">
        <f>IF(ISBLANK(Regressions!D194), " ", Regressions!D194)</f>
        <v>153455</v>
      </c>
      <c r="E184" s="579">
        <f>IF(ISNUMBER(Regressions!E194),ROUND(Regressions!E194, 1), NA())</f>
        <v>100</v>
      </c>
      <c r="F184" s="580">
        <f>IF(ISNUMBER(Regressions!F194),ROUND(Regressions!F194, 1), NA())</f>
        <v>100</v>
      </c>
      <c r="G184" s="581">
        <f>IF(ISNUMBER(Regressions!G194),ROUND(Regressions!G194, 1), NA())</f>
        <v>100</v>
      </c>
      <c r="H184" s="582">
        <f>IF(ISNUMBER(Regressions!H194),ROUND(Regressions!H194, 1), NA())</f>
        <v>0</v>
      </c>
      <c r="I184" s="583">
        <f>IF(ISNUMBER(Regressions!I194),ROUND(Regressions!I194, 1), NA())</f>
        <v>0</v>
      </c>
      <c r="J184" s="584">
        <f>IF(ISNUMBER(Regressions!K194),ROUND(Regressions!K194, 1), NA())</f>
        <v>100</v>
      </c>
      <c r="K184" s="580">
        <f>IF(ISNUMBER(Regressions!L194),ROUND(Regressions!L194, 1), NA())</f>
        <v>100</v>
      </c>
      <c r="L184" s="585">
        <f>IF(ISNUMBER(Regressions!M194),ROUND(Regressions!M194, 1), NA())</f>
        <v>100</v>
      </c>
      <c r="M184" s="582">
        <f>IF(ISNUMBER(Regressions!N194),ROUND(Regressions!N194, 1), NA())</f>
        <v>0</v>
      </c>
      <c r="N184" s="583">
        <f>IF(ISNUMBER(Regressions!O194),ROUND(Regressions!O194, 1), NA())</f>
        <v>0</v>
      </c>
      <c r="O184" s="584">
        <f>IF(ISNUMBER(Regressions!Q194),ROUND(Regressions!Q194, 1), NA())</f>
        <v>100</v>
      </c>
      <c r="P184" s="580">
        <f>IF(ISNUMBER(Regressions!R194),ROUND(Regressions!R194, 1), NA())</f>
        <v>100</v>
      </c>
      <c r="Q184" s="586">
        <f>IF(ISNUMBER(Regressions!S194),ROUND(Regressions!S194, 1), NA())</f>
        <v>100</v>
      </c>
      <c r="R184" s="582">
        <f>IF(ISNUMBER(Regressions!T194),ROUND(Regressions!T194, 1), NA())</f>
        <v>0</v>
      </c>
      <c r="S184" s="583">
        <f>IF(ISNUMBER(Regressions!U194),ROUND(Regressions!U194, 1), NA())</f>
        <v>0</v>
      </c>
    </row>
    <row r="185" spans="1:19" hidden="1" x14ac:dyDescent="0.25">
      <c r="A185" s="560" t="str">
        <f>+Introduction!$C$7</f>
        <v>Singapore</v>
      </c>
      <c r="B185" s="561">
        <f>IF(ISBLANK(Regressions!B195), " ", Regressions!B195)</f>
        <v>2026</v>
      </c>
      <c r="C185" s="560" t="e">
        <f>HLOOKUP(Introduction!$G$4,nametranslations,29,FALSE)</f>
        <v>#REF!</v>
      </c>
      <c r="D185" s="563" t="str">
        <f>IF(ISBLANK(Regressions!D195), " ", Regressions!D195)</f>
        <v xml:space="preserve"> </v>
      </c>
      <c r="E185" s="564">
        <f>IF(ISNUMBER(Regressions!E195),ROUND(Regressions!E195, 1), NA())</f>
        <v>100</v>
      </c>
      <c r="F185" s="565">
        <f>IF(ISNUMBER(Regressions!F195),ROUND(Regressions!F195, 1), NA())</f>
        <v>100</v>
      </c>
      <c r="G185" s="566">
        <f>IF(ISNUMBER(Regressions!G195),ROUND(Regressions!G195, 1), NA())</f>
        <v>100</v>
      </c>
      <c r="H185" s="567">
        <f>IF(ISNUMBER(Regressions!H195),ROUND(Regressions!H195, 1), NA())</f>
        <v>0</v>
      </c>
      <c r="I185" s="568">
        <f>IF(ISNUMBER(Regressions!I195),ROUND(Regressions!I195, 1), NA())</f>
        <v>0</v>
      </c>
      <c r="J185" s="569">
        <f>IF(ISNUMBER(Regressions!K195),ROUND(Regressions!K195, 1), NA())</f>
        <v>100</v>
      </c>
      <c r="K185" s="565">
        <f>IF(ISNUMBER(Regressions!L195),ROUND(Regressions!L195, 1), NA())</f>
        <v>100</v>
      </c>
      <c r="L185" s="570">
        <f>IF(ISNUMBER(Regressions!M195),ROUND(Regressions!M195, 1), NA())</f>
        <v>100</v>
      </c>
      <c r="M185" s="567">
        <f>IF(ISNUMBER(Regressions!N195),ROUND(Regressions!N195, 1), NA())</f>
        <v>0</v>
      </c>
      <c r="N185" s="568">
        <f>IF(ISNUMBER(Regressions!O195),ROUND(Regressions!O195, 1), NA())</f>
        <v>0</v>
      </c>
      <c r="O185" s="569">
        <f>IF(ISNUMBER(Regressions!Q195),ROUND(Regressions!Q195, 1), NA())</f>
        <v>100</v>
      </c>
      <c r="P185" s="565">
        <f>IF(ISNUMBER(Regressions!R195),ROUND(Regressions!R195, 1), NA())</f>
        <v>100</v>
      </c>
      <c r="Q185" s="571">
        <f>IF(ISNUMBER(Regressions!S195),ROUND(Regressions!S195, 1), NA())</f>
        <v>100</v>
      </c>
      <c r="R185" s="567">
        <f>IF(ISNUMBER(Regressions!T195),ROUND(Regressions!T195, 1), NA())</f>
        <v>0</v>
      </c>
      <c r="S185" s="568">
        <f>IF(ISNUMBER(Regressions!U195),ROUND(Regressions!U195, 1), NA())</f>
        <v>0</v>
      </c>
    </row>
    <row r="186" spans="1:19" hidden="1" x14ac:dyDescent="0.25">
      <c r="A186" s="560" t="str">
        <f>+Introduction!$C$7</f>
        <v>Singapore</v>
      </c>
      <c r="B186" s="561">
        <f>IF(ISBLANK(Regressions!B196), " ", Regressions!B196)</f>
        <v>2027</v>
      </c>
      <c r="C186" s="560" t="e">
        <f>HLOOKUP(Introduction!$G$4,nametranslations,29,FALSE)</f>
        <v>#REF!</v>
      </c>
      <c r="D186" s="563" t="str">
        <f>IF(ISBLANK(Regressions!D196), " ", Regressions!D196)</f>
        <v xml:space="preserve"> </v>
      </c>
      <c r="E186" s="564">
        <f>IF(ISNUMBER(Regressions!E196),ROUND(Regressions!E196, 1), NA())</f>
        <v>100</v>
      </c>
      <c r="F186" s="565">
        <f>IF(ISNUMBER(Regressions!F196),ROUND(Regressions!F196, 1), NA())</f>
        <v>100</v>
      </c>
      <c r="G186" s="566">
        <f>IF(ISNUMBER(Regressions!G196),ROUND(Regressions!G196, 1), NA())</f>
        <v>100</v>
      </c>
      <c r="H186" s="567">
        <f>IF(ISNUMBER(Regressions!H196),ROUND(Regressions!H196, 1), NA())</f>
        <v>0</v>
      </c>
      <c r="I186" s="568">
        <f>IF(ISNUMBER(Regressions!I196),ROUND(Regressions!I196, 1), NA())</f>
        <v>0</v>
      </c>
      <c r="J186" s="569">
        <f>IF(ISNUMBER(Regressions!K196),ROUND(Regressions!K196, 1), NA())</f>
        <v>100</v>
      </c>
      <c r="K186" s="565">
        <f>IF(ISNUMBER(Regressions!L196),ROUND(Regressions!L196, 1), NA())</f>
        <v>100</v>
      </c>
      <c r="L186" s="570">
        <f>IF(ISNUMBER(Regressions!M196),ROUND(Regressions!M196, 1), NA())</f>
        <v>100</v>
      </c>
      <c r="M186" s="567">
        <f>IF(ISNUMBER(Regressions!N196),ROUND(Regressions!N196, 1), NA())</f>
        <v>0</v>
      </c>
      <c r="N186" s="568">
        <f>IF(ISNUMBER(Regressions!O196),ROUND(Regressions!O196, 1), NA())</f>
        <v>0</v>
      </c>
      <c r="O186" s="569">
        <f>IF(ISNUMBER(Regressions!Q196),ROUND(Regressions!Q196, 1), NA())</f>
        <v>100</v>
      </c>
      <c r="P186" s="565">
        <f>IF(ISNUMBER(Regressions!R196),ROUND(Regressions!R196, 1), NA())</f>
        <v>100</v>
      </c>
      <c r="Q186" s="571">
        <f>IF(ISNUMBER(Regressions!S196),ROUND(Regressions!S196, 1), NA())</f>
        <v>100</v>
      </c>
      <c r="R186" s="567">
        <f>IF(ISNUMBER(Regressions!T196),ROUND(Regressions!T196, 1), NA())</f>
        <v>0</v>
      </c>
      <c r="S186" s="568">
        <f>IF(ISNUMBER(Regressions!U196),ROUND(Regressions!U196, 1), NA())</f>
        <v>0</v>
      </c>
    </row>
    <row r="187" spans="1:19" hidden="1" x14ac:dyDescent="0.25">
      <c r="A187" s="560" t="str">
        <f>+Introduction!$C$7</f>
        <v>Singapore</v>
      </c>
      <c r="B187" s="561">
        <f>IF(ISBLANK(Regressions!B197), " ", Regressions!B197)</f>
        <v>2028</v>
      </c>
      <c r="C187" s="560" t="e">
        <f>HLOOKUP(Introduction!$G$4,nametranslations,29,FALSE)</f>
        <v>#REF!</v>
      </c>
      <c r="D187" s="563" t="str">
        <f>IF(ISBLANK(Regressions!D197), " ", Regressions!D197)</f>
        <v xml:space="preserve"> </v>
      </c>
      <c r="E187" s="564">
        <f>IF(ISNUMBER(Regressions!E197),ROUND(Regressions!E197, 1), NA())</f>
        <v>100</v>
      </c>
      <c r="F187" s="565">
        <f>IF(ISNUMBER(Regressions!F197),ROUND(Regressions!F197, 1), NA())</f>
        <v>100</v>
      </c>
      <c r="G187" s="566">
        <f>IF(ISNUMBER(Regressions!G197),ROUND(Regressions!G197, 1), NA())</f>
        <v>100</v>
      </c>
      <c r="H187" s="567">
        <f>IF(ISNUMBER(Regressions!H197),ROUND(Regressions!H197, 1), NA())</f>
        <v>0</v>
      </c>
      <c r="I187" s="568">
        <f>IF(ISNUMBER(Regressions!I197),ROUND(Regressions!I197, 1), NA())</f>
        <v>0</v>
      </c>
      <c r="J187" s="569">
        <f>IF(ISNUMBER(Regressions!K197),ROUND(Regressions!K197, 1), NA())</f>
        <v>100</v>
      </c>
      <c r="K187" s="565">
        <f>IF(ISNUMBER(Regressions!L197),ROUND(Regressions!L197, 1), NA())</f>
        <v>100</v>
      </c>
      <c r="L187" s="570">
        <f>IF(ISNUMBER(Regressions!M197),ROUND(Regressions!M197, 1), NA())</f>
        <v>100</v>
      </c>
      <c r="M187" s="567">
        <f>IF(ISNUMBER(Regressions!N197),ROUND(Regressions!N197, 1), NA())</f>
        <v>0</v>
      </c>
      <c r="N187" s="568">
        <f>IF(ISNUMBER(Regressions!O197),ROUND(Regressions!O197, 1), NA())</f>
        <v>0</v>
      </c>
      <c r="O187" s="569">
        <f>IF(ISNUMBER(Regressions!Q197),ROUND(Regressions!Q197, 1), NA())</f>
        <v>100</v>
      </c>
      <c r="P187" s="565">
        <f>IF(ISNUMBER(Regressions!R197),ROUND(Regressions!R197, 1), NA())</f>
        <v>100</v>
      </c>
      <c r="Q187" s="571">
        <f>IF(ISNUMBER(Regressions!S197),ROUND(Regressions!S197, 1), NA())</f>
        <v>100</v>
      </c>
      <c r="R187" s="567">
        <f>IF(ISNUMBER(Regressions!T197),ROUND(Regressions!T197, 1), NA())</f>
        <v>0</v>
      </c>
      <c r="S187" s="568">
        <f>IF(ISNUMBER(Regressions!U197),ROUND(Regressions!U197, 1), NA())</f>
        <v>0</v>
      </c>
    </row>
    <row r="188" spans="1:19" hidden="1" x14ac:dyDescent="0.25">
      <c r="A188" s="560" t="str">
        <f>+Introduction!$C$7</f>
        <v>Singapore</v>
      </c>
      <c r="B188" s="561">
        <f>IF(ISBLANK(Regressions!B198), " ", Regressions!B198)</f>
        <v>2029</v>
      </c>
      <c r="C188" s="560" t="e">
        <f>HLOOKUP(Introduction!$G$4,nametranslations,29,FALSE)</f>
        <v>#REF!</v>
      </c>
      <c r="D188" s="563" t="str">
        <f>IF(ISBLANK(Regressions!D198), " ", Regressions!D198)</f>
        <v xml:space="preserve"> </v>
      </c>
      <c r="E188" s="564">
        <f>IF(ISNUMBER(Regressions!E198),ROUND(Regressions!E198, 1), NA())</f>
        <v>100</v>
      </c>
      <c r="F188" s="565">
        <f>IF(ISNUMBER(Regressions!F198),ROUND(Regressions!F198, 1), NA())</f>
        <v>100</v>
      </c>
      <c r="G188" s="566">
        <f>IF(ISNUMBER(Regressions!G198),ROUND(Regressions!G198, 1), NA())</f>
        <v>100</v>
      </c>
      <c r="H188" s="567">
        <f>IF(ISNUMBER(Regressions!H198),ROUND(Regressions!H198, 1), NA())</f>
        <v>0</v>
      </c>
      <c r="I188" s="568">
        <f>IF(ISNUMBER(Regressions!I198),ROUND(Regressions!I198, 1), NA())</f>
        <v>0</v>
      </c>
      <c r="J188" s="569">
        <f>IF(ISNUMBER(Regressions!K198),ROUND(Regressions!K198, 1), NA())</f>
        <v>100</v>
      </c>
      <c r="K188" s="565">
        <f>IF(ISNUMBER(Regressions!L198),ROUND(Regressions!L198, 1), NA())</f>
        <v>100</v>
      </c>
      <c r="L188" s="570">
        <f>IF(ISNUMBER(Regressions!M198),ROUND(Regressions!M198, 1), NA())</f>
        <v>100</v>
      </c>
      <c r="M188" s="567">
        <f>IF(ISNUMBER(Regressions!N198),ROUND(Regressions!N198, 1), NA())</f>
        <v>0</v>
      </c>
      <c r="N188" s="568">
        <f>IF(ISNUMBER(Regressions!O198),ROUND(Regressions!O198, 1), NA())</f>
        <v>0</v>
      </c>
      <c r="O188" s="569">
        <f>IF(ISNUMBER(Regressions!Q198),ROUND(Regressions!Q198, 1), NA())</f>
        <v>100</v>
      </c>
      <c r="P188" s="565">
        <f>IF(ISNUMBER(Regressions!R198),ROUND(Regressions!R198, 1), NA())</f>
        <v>100</v>
      </c>
      <c r="Q188" s="571">
        <f>IF(ISNUMBER(Regressions!S198),ROUND(Regressions!S198, 1), NA())</f>
        <v>100</v>
      </c>
      <c r="R188" s="567">
        <f>IF(ISNUMBER(Regressions!T198),ROUND(Regressions!T198, 1), NA())</f>
        <v>0</v>
      </c>
      <c r="S188" s="568">
        <f>IF(ISNUMBER(Regressions!U198),ROUND(Regressions!U198, 1), NA())</f>
        <v>0</v>
      </c>
    </row>
    <row r="189" spans="1:19" hidden="1" x14ac:dyDescent="0.25">
      <c r="A189" s="560" t="str">
        <f>+Introduction!$C$7</f>
        <v>Singapore</v>
      </c>
      <c r="B189" s="561">
        <f>IF(ISBLANK(Regressions!B199), " ", Regressions!B199)</f>
        <v>2030</v>
      </c>
      <c r="C189" s="560" t="e">
        <f>HLOOKUP(Introduction!$G$4,nametranslations,29,FALSE)</f>
        <v>#REF!</v>
      </c>
      <c r="D189" s="563" t="str">
        <f>IF(ISBLANK(Regressions!D199), " ", Regressions!D199)</f>
        <v xml:space="preserve"> </v>
      </c>
      <c r="E189" s="564">
        <f>IF(ISNUMBER(Regressions!E199),ROUND(Regressions!E199, 1), NA())</f>
        <v>100</v>
      </c>
      <c r="F189" s="565">
        <f>IF(ISNUMBER(Regressions!F199),ROUND(Regressions!F199, 1), NA())</f>
        <v>100</v>
      </c>
      <c r="G189" s="566">
        <f>IF(ISNUMBER(Regressions!G199),ROUND(Regressions!G199, 1), NA())</f>
        <v>100</v>
      </c>
      <c r="H189" s="567">
        <f>IF(ISNUMBER(Regressions!H199),ROUND(Regressions!H199, 1), NA())</f>
        <v>0</v>
      </c>
      <c r="I189" s="568">
        <f>IF(ISNUMBER(Regressions!I199),ROUND(Regressions!I199, 1), NA())</f>
        <v>0</v>
      </c>
      <c r="J189" s="569">
        <f>IF(ISNUMBER(Regressions!K199),ROUND(Regressions!K199, 1), NA())</f>
        <v>100</v>
      </c>
      <c r="K189" s="565">
        <f>IF(ISNUMBER(Regressions!L199),ROUND(Regressions!L199, 1), NA())</f>
        <v>100</v>
      </c>
      <c r="L189" s="570">
        <f>IF(ISNUMBER(Regressions!M199),ROUND(Regressions!M199, 1), NA())</f>
        <v>100</v>
      </c>
      <c r="M189" s="567">
        <f>IF(ISNUMBER(Regressions!N199),ROUND(Regressions!N199, 1), NA())</f>
        <v>0</v>
      </c>
      <c r="N189" s="568">
        <f>IF(ISNUMBER(Regressions!O199),ROUND(Regressions!O199, 1), NA())</f>
        <v>0</v>
      </c>
      <c r="O189" s="569">
        <f>IF(ISNUMBER(Regressions!Q199),ROUND(Regressions!Q199, 1), NA())</f>
        <v>100</v>
      </c>
      <c r="P189" s="565">
        <f>IF(ISNUMBER(Regressions!R199),ROUND(Regressions!R199, 1), NA())</f>
        <v>100</v>
      </c>
      <c r="Q189" s="571">
        <f>IF(ISNUMBER(Regressions!S199),ROUND(Regressions!S199, 1), NA())</f>
        <v>100</v>
      </c>
      <c r="R189" s="567">
        <f>IF(ISNUMBER(Regressions!T199),ROUND(Regressions!T199, 1), NA())</f>
        <v>0</v>
      </c>
      <c r="S189" s="568">
        <f>IF(ISNUMBER(Regressions!U199),ROUND(Regressions!U199, 1), NA())</f>
        <v>0</v>
      </c>
    </row>
    <row r="211" spans="5:13" x14ac:dyDescent="0.25">
      <c r="E211" s="590"/>
      <c r="G211" s="537"/>
      <c r="K211" s="591"/>
      <c r="M211" s="59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8B16-A420-4890-AD46-0D24A086851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8" customWidth="1"/>
    <col min="2" max="2" width="13.59765625" style="388" customWidth="1"/>
    <col min="3" max="3" width="5" style="388" customWidth="1"/>
    <col min="4" max="21" width="3.8984375" style="388" customWidth="1"/>
    <col min="22" max="25" width="3.8984375" style="494" customWidth="1"/>
    <col min="26" max="26" width="6.5" style="494" customWidth="1"/>
    <col min="27" max="30" width="3.8984375" style="494" customWidth="1"/>
    <col min="31" max="31" width="6.5" style="494" customWidth="1"/>
    <col min="32" max="35" width="3.8984375" style="494" customWidth="1"/>
    <col min="36" max="36" width="6.5" style="494" customWidth="1"/>
    <col min="37" max="40" width="3.8984375" style="494" customWidth="1"/>
    <col min="41" max="41" width="6.5" style="494" customWidth="1"/>
    <col min="42" max="45" width="3.8984375" style="494" customWidth="1"/>
    <col min="46" max="46" width="6.5" style="494" customWidth="1"/>
    <col min="47" max="50" width="3.8984375" style="494" customWidth="1"/>
    <col min="51" max="51" width="6.5" style="494" customWidth="1"/>
    <col min="52" max="52" width="3.8984375" style="495" customWidth="1"/>
    <col min="53" max="53" width="6.5" style="604" customWidth="1"/>
    <col min="54" max="55" width="3.8984375" style="495" customWidth="1"/>
    <col min="56" max="56" width="6.5" style="495" customWidth="1"/>
    <col min="57" max="58" width="3.8984375" style="495" customWidth="1"/>
    <col min="59" max="59" width="6.5" style="495" customWidth="1"/>
    <col min="60" max="60" width="3.8984375" style="495" customWidth="1"/>
    <col min="61" max="61" width="6.09765625" style="495" customWidth="1"/>
    <col min="62" max="62" width="6.5" style="495" customWidth="1"/>
    <col min="63" max="63" width="8.8984375" style="495" customWidth="1"/>
    <col min="64" max="64" width="3.8984375" style="495" customWidth="1"/>
    <col min="65" max="65" width="6.5" style="495" customWidth="1"/>
    <col min="66" max="67" width="3.8984375" style="495" customWidth="1"/>
    <col min="68" max="68" width="6.5" style="495" customWidth="1"/>
    <col min="69" max="69" width="3.8984375" style="495" customWidth="1"/>
    <col min="70" max="70" width="9" style="388" customWidth="1"/>
    <col min="71" max="136" width="3.8984375" style="388" hidden="1" customWidth="1"/>
    <col min="137" max="137" width="9" style="388" customWidth="1"/>
    <col min="138" max="16384" width="9" style="388"/>
  </cols>
  <sheetData>
    <row r="1" spans="1:136" ht="17.399999999999999" x14ac:dyDescent="0.3">
      <c r="A1" s="496" t="e">
        <f>HLOOKUP(Introduction!$G$4,nametranslations,83,FALSE)</f>
        <v>#REF!</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7"/>
      <c r="AU1" s="497"/>
      <c r="AV1" s="497"/>
      <c r="AW1" s="497"/>
      <c r="AX1" s="497"/>
      <c r="AY1" s="497"/>
      <c r="AZ1" s="497"/>
      <c r="BA1" s="509"/>
      <c r="BB1" s="497"/>
      <c r="BC1" s="497"/>
      <c r="BD1" s="497"/>
      <c r="BE1" s="497"/>
      <c r="BF1" s="497"/>
      <c r="BG1" s="497"/>
      <c r="BH1" s="497"/>
      <c r="BI1" s="497"/>
      <c r="BJ1" s="497"/>
      <c r="BK1" s="497"/>
      <c r="BL1" s="497"/>
      <c r="BM1" s="497"/>
      <c r="BN1" s="497"/>
      <c r="BO1" s="497"/>
      <c r="BP1" s="497"/>
      <c r="BQ1" s="497"/>
      <c r="BR1" s="497"/>
      <c r="BS1" s="497"/>
    </row>
    <row r="2" spans="1:136" ht="15.6" x14ac:dyDescent="0.3">
      <c r="A2" s="498" t="e">
        <f>HLOOKUP(Introduction!$G$4,nametranslations,84,FALSE)</f>
        <v>#REF!</v>
      </c>
      <c r="B2" s="498"/>
      <c r="C2" s="498"/>
      <c r="D2" s="499" t="e">
        <f>HLOOKUP(Introduction!$G$4,nametranslations,85,FALSE)</f>
        <v>#REF!</v>
      </c>
      <c r="E2" s="497"/>
      <c r="F2" s="497"/>
      <c r="G2" s="500"/>
      <c r="H2" s="497"/>
      <c r="I2" s="497"/>
      <c r="J2" s="500"/>
      <c r="K2" s="501"/>
      <c r="L2" s="501"/>
      <c r="M2" s="500"/>
      <c r="N2" s="501"/>
      <c r="O2" s="501"/>
      <c r="P2" s="500"/>
      <c r="Q2" s="501"/>
      <c r="R2" s="501"/>
      <c r="S2" s="500"/>
      <c r="T2" s="501"/>
      <c r="U2" s="501"/>
      <c r="V2" s="502" t="e">
        <f>HLOOKUP(Introduction!$G$4,nametranslations,86,FALSE)</f>
        <v>#REF!</v>
      </c>
      <c r="W2" s="387"/>
      <c r="X2" s="501"/>
      <c r="Y2" s="501"/>
      <c r="Z2" s="501"/>
      <c r="AA2" s="503"/>
      <c r="AB2" s="501"/>
      <c r="AC2" s="501"/>
      <c r="AD2" s="501"/>
      <c r="AE2" s="501"/>
      <c r="AF2" s="503"/>
      <c r="AG2" s="501"/>
      <c r="AH2" s="501"/>
      <c r="AI2" s="501"/>
      <c r="AJ2" s="501"/>
      <c r="AK2" s="503"/>
      <c r="AL2" s="501"/>
      <c r="AM2" s="501"/>
      <c r="AN2" s="501"/>
      <c r="AO2" s="501"/>
      <c r="AP2" s="503"/>
      <c r="AQ2" s="501"/>
      <c r="AR2" s="501"/>
      <c r="AS2" s="501"/>
      <c r="AT2" s="501"/>
      <c r="AU2" s="503"/>
      <c r="AV2" s="501"/>
      <c r="AW2" s="501"/>
      <c r="AX2" s="501"/>
      <c r="AY2" s="501"/>
      <c r="AZ2" s="504" t="e">
        <f>HLOOKUP(Introduction!$G$4,nametranslations,87,FALSE)</f>
        <v>#REF!</v>
      </c>
      <c r="BA2" s="505"/>
      <c r="BB2" s="506"/>
      <c r="BC2" s="506"/>
      <c r="BD2" s="507"/>
      <c r="BE2" s="507"/>
      <c r="BF2" s="507"/>
      <c r="BG2" s="507"/>
      <c r="BH2" s="507"/>
      <c r="BI2" s="507"/>
      <c r="BJ2" s="507"/>
      <c r="BK2" s="507"/>
      <c r="BL2" s="507"/>
      <c r="BM2" s="507"/>
      <c r="BN2" s="507"/>
      <c r="BO2" s="507"/>
      <c r="BP2" s="507"/>
      <c r="BQ2" s="507"/>
      <c r="BS2" s="499" t="e">
        <f>HLOOKUP(Introduction!$G$4,nametranslations,85,FALSE)</f>
        <v>#REF!</v>
      </c>
      <c r="CK2" s="502" t="e">
        <f>HLOOKUP(Introduction!$G$4,nametranslations,86,FALSE)</f>
        <v>#REF!</v>
      </c>
      <c r="DO2" s="504" t="e">
        <f>HLOOKUP(Introduction!$G$4,nametranslations,87,FALSE)</f>
        <v>#REF!</v>
      </c>
    </row>
    <row r="3" spans="1:136" ht="13.8" x14ac:dyDescent="0.25">
      <c r="A3" s="508"/>
      <c r="B3" s="497"/>
      <c r="C3" s="497"/>
      <c r="D3" s="497" t="str">
        <f>+Key!$I$26</f>
        <v>Total</v>
      </c>
      <c r="E3" s="497"/>
      <c r="F3" s="497"/>
      <c r="G3" s="497" t="str">
        <f>+Key!$I$28</f>
        <v>Urban</v>
      </c>
      <c r="I3" s="497"/>
      <c r="J3" s="497" t="str">
        <f>+Key!$I$27</f>
        <v>Rural</v>
      </c>
      <c r="L3" s="497"/>
      <c r="M3" s="497" t="str">
        <f>+Key!$I$29</f>
        <v>Pre-primary</v>
      </c>
      <c r="O3" s="497"/>
      <c r="P3" s="497" t="str">
        <f>+Key!$I$30</f>
        <v>Primary</v>
      </c>
      <c r="Q3" s="497"/>
      <c r="R3" s="497"/>
      <c r="S3" s="497" t="str">
        <f>+Key!$I$31</f>
        <v>Secondary</v>
      </c>
      <c r="U3" s="497"/>
      <c r="V3" s="497" t="str">
        <f>+Key!$I$26</f>
        <v>Total</v>
      </c>
      <c r="W3" s="497"/>
      <c r="X3" s="497"/>
      <c r="Y3" s="497"/>
      <c r="Z3" s="388"/>
      <c r="AA3" s="497" t="str">
        <f>+Key!$I$28</f>
        <v>Urban</v>
      </c>
      <c r="AB3" s="497"/>
      <c r="AC3" s="388"/>
      <c r="AD3" s="497"/>
      <c r="AE3" s="497"/>
      <c r="AF3" s="497" t="str">
        <f>+Key!$I$27</f>
        <v>Rural</v>
      </c>
      <c r="AG3" s="497"/>
      <c r="AH3" s="497"/>
      <c r="AI3" s="497"/>
      <c r="AJ3" s="497"/>
      <c r="AK3" s="497" t="str">
        <f>+Key!$I$29</f>
        <v>Pre-primary</v>
      </c>
      <c r="AL3" s="497"/>
      <c r="AM3" s="497"/>
      <c r="AN3" s="497"/>
      <c r="AO3" s="497"/>
      <c r="AP3" s="497" t="str">
        <f>+Key!$I$30</f>
        <v>Primary</v>
      </c>
      <c r="AQ3" s="497"/>
      <c r="AR3" s="497"/>
      <c r="AS3" s="497"/>
      <c r="AT3" s="497"/>
      <c r="AU3" s="497" t="str">
        <f>+Key!$I$31</f>
        <v>Secondary</v>
      </c>
      <c r="AV3" s="497"/>
      <c r="AW3" s="497"/>
      <c r="AX3" s="497"/>
      <c r="AY3" s="497"/>
      <c r="AZ3" s="497" t="str">
        <f>+Key!$I$26</f>
        <v>Total</v>
      </c>
      <c r="BA3" s="509"/>
      <c r="BB3" s="497"/>
      <c r="BC3" s="497" t="str">
        <f>+Key!$I$28</f>
        <v>Urban</v>
      </c>
      <c r="BD3" s="388"/>
      <c r="BE3" s="497"/>
      <c r="BF3" s="497" t="str">
        <f>+Key!$I$27</f>
        <v>Rural</v>
      </c>
      <c r="BG3" s="388"/>
      <c r="BH3" s="497"/>
      <c r="BI3" s="497" t="str">
        <f>+Key!$I$29</f>
        <v>Pre-primary</v>
      </c>
      <c r="BJ3" s="388"/>
      <c r="BK3" s="497"/>
      <c r="BL3" s="497" t="str">
        <f>+Key!$I$30</f>
        <v>Primary</v>
      </c>
      <c r="BM3" s="497"/>
      <c r="BN3" s="497"/>
      <c r="BO3" s="497" t="str">
        <f>+Key!$I$31</f>
        <v>Secondary</v>
      </c>
      <c r="BP3" s="387"/>
      <c r="BQ3" s="497"/>
      <c r="BS3" s="497" t="str">
        <f>+Key!$I$26</f>
        <v>Total</v>
      </c>
      <c r="BT3" s="497"/>
      <c r="BU3" s="497"/>
      <c r="BV3" s="497" t="str">
        <f>+Key!$I$28</f>
        <v>Urban</v>
      </c>
      <c r="BX3" s="497"/>
      <c r="BY3" s="497" t="str">
        <f>+Key!$I$27</f>
        <v>Rural</v>
      </c>
      <c r="CA3" s="497"/>
      <c r="CB3" s="497" t="str">
        <f>+Key!$I$29</f>
        <v>Pre-primary</v>
      </c>
      <c r="CD3" s="497"/>
      <c r="CE3" s="497" t="str">
        <f>+Key!$I$30</f>
        <v>Primary</v>
      </c>
      <c r="CF3" s="497"/>
      <c r="CG3" s="497"/>
      <c r="CH3" s="497" t="str">
        <f>+Key!$I$31</f>
        <v>Secondary</v>
      </c>
      <c r="CJ3" s="497"/>
      <c r="CK3" s="497" t="str">
        <f>+Key!$I$26</f>
        <v>Total</v>
      </c>
      <c r="CL3" s="497"/>
      <c r="CM3" s="497"/>
      <c r="CN3" s="497"/>
      <c r="CP3" s="497" t="str">
        <f>+Key!$I$28</f>
        <v>Urban</v>
      </c>
      <c r="CQ3" s="497"/>
      <c r="CS3" s="497"/>
      <c r="CT3" s="497"/>
      <c r="CU3" s="497" t="str">
        <f>+Key!$I$27</f>
        <v>Rural</v>
      </c>
      <c r="CV3" s="497"/>
      <c r="CW3" s="497"/>
      <c r="CX3" s="497"/>
      <c r="CY3" s="497"/>
      <c r="CZ3" s="497" t="str">
        <f>+Key!$I$29</f>
        <v>Pre-primary</v>
      </c>
      <c r="DA3" s="497"/>
      <c r="DB3" s="497"/>
      <c r="DC3" s="497"/>
      <c r="DD3" s="497"/>
      <c r="DE3" s="497" t="str">
        <f>+Key!$I$30</f>
        <v>Primary</v>
      </c>
      <c r="DF3" s="497"/>
      <c r="DG3" s="497"/>
      <c r="DH3" s="497"/>
      <c r="DI3" s="497"/>
      <c r="DJ3" s="497" t="s">
        <v>18</v>
      </c>
      <c r="DK3" s="497"/>
      <c r="DL3" s="497"/>
      <c r="DM3" s="497"/>
      <c r="DN3" s="497"/>
      <c r="DO3" s="497" t="str">
        <f>+Key!$I$26</f>
        <v>Total</v>
      </c>
      <c r="DP3" s="509"/>
      <c r="DQ3" s="497"/>
      <c r="DR3" s="497" t="str">
        <f>+Key!$I$28</f>
        <v>Urban</v>
      </c>
      <c r="DT3" s="497"/>
      <c r="DU3" s="497" t="str">
        <f>+Key!$I$27</f>
        <v>Rural</v>
      </c>
      <c r="DW3" s="497"/>
      <c r="DX3" s="497" t="str">
        <f>+Key!$I$29</f>
        <v>Pre-primary</v>
      </c>
      <c r="DZ3" s="497"/>
      <c r="EA3" s="497" t="str">
        <f>+Key!$I$30</f>
        <v>Primary</v>
      </c>
      <c r="EB3" s="497"/>
      <c r="EC3" s="497"/>
      <c r="ED3" s="497" t="str">
        <f>+Key!$I$31</f>
        <v>Secondary</v>
      </c>
      <c r="EE3" s="387"/>
      <c r="EF3" s="497"/>
    </row>
    <row r="4" spans="1:136" s="601" customFormat="1" ht="160.5" customHeight="1" x14ac:dyDescent="0.25">
      <c r="A4" s="510" t="e">
        <f>HLOOKUP(Introduction!$G$4,nametranslations,89,FALSE)</f>
        <v>#REF!</v>
      </c>
      <c r="B4" s="510" t="e">
        <f>HLOOKUP(Introduction!$G$4,nametranslations,88,FALSE)</f>
        <v>#REF!</v>
      </c>
      <c r="C4" s="510" t="e">
        <f>HLOOKUP(Introduction!$G$4,nametranslations,72,FALSE)</f>
        <v>#REF!</v>
      </c>
      <c r="D4" s="511" t="e">
        <f>HLOOKUP(Introduction!$G$4,nametranslations,74,FALSE)</f>
        <v>#REF!</v>
      </c>
      <c r="E4" s="596" t="e">
        <f>HLOOKUP(Introduction!$G$4,nametranslations,75,FALSE)</f>
        <v>#REF!</v>
      </c>
      <c r="F4" s="597" t="e">
        <f>HLOOKUP(Introduction!$G$4,nametranslations,76,FALSE)</f>
        <v>#REF!</v>
      </c>
      <c r="G4" s="511" t="e">
        <f>HLOOKUP(Introduction!$G$4,nametranslations,74,FALSE)</f>
        <v>#REF!</v>
      </c>
      <c r="H4" s="596" t="e">
        <f>HLOOKUP(Introduction!$G$4,nametranslations,75,FALSE)</f>
        <v>#REF!</v>
      </c>
      <c r="I4" s="597" t="e">
        <f>HLOOKUP(Introduction!$G$4,nametranslations,76,FALSE)</f>
        <v>#REF!</v>
      </c>
      <c r="J4" s="511" t="e">
        <f>HLOOKUP(Introduction!$G$4,nametranslations,74,FALSE)</f>
        <v>#REF!</v>
      </c>
      <c r="K4" s="596" t="e">
        <f>HLOOKUP(Introduction!$G$4,nametranslations,75,FALSE)</f>
        <v>#REF!</v>
      </c>
      <c r="L4" s="597" t="e">
        <f>HLOOKUP(Introduction!$G$4,nametranslations,76,FALSE)</f>
        <v>#REF!</v>
      </c>
      <c r="M4" s="511" t="e">
        <f>HLOOKUP(Introduction!$G$4,nametranslations,74,FALSE)</f>
        <v>#REF!</v>
      </c>
      <c r="N4" s="596" t="e">
        <f>HLOOKUP(Introduction!$G$4,nametranslations,75,FALSE)</f>
        <v>#REF!</v>
      </c>
      <c r="O4" s="597" t="e">
        <f>HLOOKUP(Introduction!$G$4,nametranslations,76,FALSE)</f>
        <v>#REF!</v>
      </c>
      <c r="P4" s="511" t="e">
        <f>HLOOKUP(Introduction!$G$4,nametranslations,74,FALSE)</f>
        <v>#REF!</v>
      </c>
      <c r="Q4" s="596" t="e">
        <f>HLOOKUP(Introduction!$G$4,nametranslations,75,FALSE)</f>
        <v>#REF!</v>
      </c>
      <c r="R4" s="597" t="e">
        <f>HLOOKUP(Introduction!$G$4,nametranslations,76,FALSE)</f>
        <v>#REF!</v>
      </c>
      <c r="S4" s="511" t="e">
        <f>HLOOKUP(Introduction!$G$4,nametranslations,74,FALSE)</f>
        <v>#REF!</v>
      </c>
      <c r="T4" s="596" t="e">
        <f>HLOOKUP(Introduction!$G$4,nametranslations,75,FALSE)</f>
        <v>#REF!</v>
      </c>
      <c r="U4" s="597" t="e">
        <f>HLOOKUP(Introduction!$G$4,nametranslations,76,FALSE)</f>
        <v>#REF!</v>
      </c>
      <c r="V4" s="515" t="e">
        <f>HLOOKUP(Introduction!$G$4,nametranslations,74,FALSE)</f>
        <v>#REF!</v>
      </c>
      <c r="W4" s="516" t="e">
        <f>HLOOKUP(Introduction!$G$4,nametranslations,75,FALSE)</f>
        <v>#REF!</v>
      </c>
      <c r="X4" s="598" t="e">
        <f>HLOOKUP(Introduction!$G$4,nametranslations,90,FALSE)</f>
        <v>#REF!</v>
      </c>
      <c r="Y4" s="598" t="e">
        <f>HLOOKUP(Introduction!$G$4,nametranslations,91,FALSE)</f>
        <v>#REF!</v>
      </c>
      <c r="Z4" s="599" t="e">
        <f>HLOOKUP(Introduction!$G$4,nametranslations,79,FALSE)</f>
        <v>#REF!</v>
      </c>
      <c r="AA4" s="515" t="e">
        <f>HLOOKUP(Introduction!$G$4,nametranslations,74,FALSE)</f>
        <v>#REF!</v>
      </c>
      <c r="AB4" s="516" t="e">
        <f>HLOOKUP(Introduction!$G$4,nametranslations,75,FALSE)</f>
        <v>#REF!</v>
      </c>
      <c r="AC4" s="598" t="e">
        <f>HLOOKUP(Introduction!$G$4,nametranslations,90,FALSE)</f>
        <v>#REF!</v>
      </c>
      <c r="AD4" s="598" t="e">
        <f>HLOOKUP(Introduction!$G$4,nametranslations,91,FALSE)</f>
        <v>#REF!</v>
      </c>
      <c r="AE4" s="599" t="e">
        <f>HLOOKUP(Introduction!$G$4,nametranslations,79,FALSE)</f>
        <v>#REF!</v>
      </c>
      <c r="AF4" s="515" t="e">
        <f>HLOOKUP(Introduction!$G$4,nametranslations,74,FALSE)</f>
        <v>#REF!</v>
      </c>
      <c r="AG4" s="516" t="e">
        <f>HLOOKUP(Introduction!$G$4,nametranslations,75,FALSE)</f>
        <v>#REF!</v>
      </c>
      <c r="AH4" s="598" t="e">
        <f>HLOOKUP(Introduction!$G$4,nametranslations,90,FALSE)</f>
        <v>#REF!</v>
      </c>
      <c r="AI4" s="598" t="e">
        <f>HLOOKUP(Introduction!$G$4,nametranslations,91,FALSE)</f>
        <v>#REF!</v>
      </c>
      <c r="AJ4" s="599" t="e">
        <f>HLOOKUP(Introduction!$G$4,nametranslations,79,FALSE)</f>
        <v>#REF!</v>
      </c>
      <c r="AK4" s="515" t="e">
        <f>HLOOKUP(Introduction!$G$4,nametranslations,74,FALSE)</f>
        <v>#REF!</v>
      </c>
      <c r="AL4" s="516" t="e">
        <f>HLOOKUP(Introduction!$G$4,nametranslations,75,FALSE)</f>
        <v>#REF!</v>
      </c>
      <c r="AM4" s="598" t="e">
        <f>HLOOKUP(Introduction!$G$4,nametranslations,90,FALSE)</f>
        <v>#REF!</v>
      </c>
      <c r="AN4" s="598" t="e">
        <f>HLOOKUP(Introduction!$G$4,nametranslations,91,FALSE)</f>
        <v>#REF!</v>
      </c>
      <c r="AO4" s="599" t="e">
        <f>HLOOKUP(Introduction!$G$4,nametranslations,79,FALSE)</f>
        <v>#REF!</v>
      </c>
      <c r="AP4" s="515" t="e">
        <f>HLOOKUP(Introduction!$G$4,nametranslations,74,FALSE)</f>
        <v>#REF!</v>
      </c>
      <c r="AQ4" s="516" t="e">
        <f>HLOOKUP(Introduction!$G$4,nametranslations,75,FALSE)</f>
        <v>#REF!</v>
      </c>
      <c r="AR4" s="598" t="e">
        <f>HLOOKUP(Introduction!$G$4,nametranslations,90,FALSE)</f>
        <v>#REF!</v>
      </c>
      <c r="AS4" s="598" t="e">
        <f>HLOOKUP(Introduction!$G$4,nametranslations,91,FALSE)</f>
        <v>#REF!</v>
      </c>
      <c r="AT4" s="599" t="e">
        <f>HLOOKUP(Introduction!$G$4,nametranslations,79,FALSE)</f>
        <v>#REF!</v>
      </c>
      <c r="AU4" s="515" t="e">
        <f>HLOOKUP(Introduction!$G$4,nametranslations,74,FALSE)</f>
        <v>#REF!</v>
      </c>
      <c r="AV4" s="516" t="e">
        <f>HLOOKUP(Introduction!$G$4,nametranslations,75,FALSE)</f>
        <v>#REF!</v>
      </c>
      <c r="AW4" s="598" t="e">
        <f>HLOOKUP(Introduction!$G$4,nametranslations,90,FALSE)</f>
        <v>#REF!</v>
      </c>
      <c r="AX4" s="598" t="e">
        <f>HLOOKUP(Introduction!$G$4,nametranslations,91,FALSE)</f>
        <v>#REF!</v>
      </c>
      <c r="AY4" s="599" t="e">
        <f>HLOOKUP(Introduction!$G$4,nametranslations,79,FALSE)</f>
        <v>#REF!</v>
      </c>
      <c r="AZ4" s="519" t="e">
        <f>HLOOKUP(Introduction!$G$4,nametranslations,92,FALSE)</f>
        <v>#REF!</v>
      </c>
      <c r="BA4" s="600" t="e">
        <f>HLOOKUP(Introduction!$G$4,nametranslations,93,FALSE)</f>
        <v>#REF!</v>
      </c>
      <c r="BB4" s="600" t="e">
        <f>HLOOKUP(Introduction!$G$4,nametranslations,81,FALSE)</f>
        <v>#REF!</v>
      </c>
      <c r="BC4" s="519" t="e">
        <f>HLOOKUP(Introduction!$G$4,nametranslations,92,FALSE)</f>
        <v>#REF!</v>
      </c>
      <c r="BD4" s="600" t="e">
        <f>HLOOKUP(Introduction!$G$4,nametranslations,93,FALSE)</f>
        <v>#REF!</v>
      </c>
      <c r="BE4" s="600" t="e">
        <f>HLOOKUP(Introduction!$G$4,nametranslations,81,FALSE)</f>
        <v>#REF!</v>
      </c>
      <c r="BF4" s="519" t="e">
        <f>HLOOKUP(Introduction!$G$4,nametranslations,92,FALSE)</f>
        <v>#REF!</v>
      </c>
      <c r="BG4" s="600" t="e">
        <f>HLOOKUP(Introduction!$G$4,nametranslations,93,FALSE)</f>
        <v>#REF!</v>
      </c>
      <c r="BH4" s="600" t="e">
        <f>HLOOKUP(Introduction!$G$4,nametranslations,81,FALSE)</f>
        <v>#REF!</v>
      </c>
      <c r="BI4" s="519" t="e">
        <f>HLOOKUP(Introduction!$G$4,nametranslations,92,FALSE)</f>
        <v>#REF!</v>
      </c>
      <c r="BJ4" s="600" t="e">
        <f>HLOOKUP(Introduction!$G$4,nametranslations,93,FALSE)</f>
        <v>#REF!</v>
      </c>
      <c r="BK4" s="600" t="e">
        <f>HLOOKUP(Introduction!$G$4,nametranslations,81,FALSE)</f>
        <v>#REF!</v>
      </c>
      <c r="BL4" s="519" t="e">
        <f>HLOOKUP(Introduction!$G$4,nametranslations,92,FALSE)</f>
        <v>#REF!</v>
      </c>
      <c r="BM4" s="600" t="e">
        <f>HLOOKUP(Introduction!$G$4,nametranslations,93,FALSE)</f>
        <v>#REF!</v>
      </c>
      <c r="BN4" s="600" t="e">
        <f>HLOOKUP(Introduction!$G$4,nametranslations,81,FALSE)</f>
        <v>#REF!</v>
      </c>
      <c r="BO4" s="519" t="e">
        <f>HLOOKUP(Introduction!$G$4,nametranslations,92,FALSE)</f>
        <v>#REF!</v>
      </c>
      <c r="BP4" s="600" t="e">
        <f>HLOOKUP(Introduction!$G$4,nametranslations,93,FALSE)</f>
        <v>#REF!</v>
      </c>
      <c r="BQ4" s="600" t="e">
        <f>HLOOKUP(Introduction!$G$4,nametranslations,81,FALSE)</f>
        <v>#REF!</v>
      </c>
      <c r="BS4" s="511" t="e">
        <f>HLOOKUP(Introduction!$G$4,nametranslations,74,FALSE)</f>
        <v>#REF!</v>
      </c>
      <c r="BT4" s="596" t="e">
        <f>HLOOKUP(Introduction!$G$4,nametranslations,75,FALSE)</f>
        <v>#REF!</v>
      </c>
      <c r="BU4" s="602" t="e">
        <f>HLOOKUP(Introduction!$G$4,nametranslations,76,FALSE)</f>
        <v>#REF!</v>
      </c>
      <c r="BV4" s="511" t="e">
        <f>HLOOKUP(Introduction!$G$4,nametranslations,74,FALSE)</f>
        <v>#REF!</v>
      </c>
      <c r="BW4" s="596" t="e">
        <f>HLOOKUP(Introduction!$G$4,nametranslations,75,FALSE)</f>
        <v>#REF!</v>
      </c>
      <c r="BX4" s="602" t="e">
        <f>HLOOKUP(Introduction!$G$4,nametranslations,76,FALSE)</f>
        <v>#REF!</v>
      </c>
      <c r="BY4" s="511" t="e">
        <f>HLOOKUP(Introduction!$G$4,nametranslations,74,FALSE)</f>
        <v>#REF!</v>
      </c>
      <c r="BZ4" s="596" t="e">
        <f>HLOOKUP(Introduction!$G$4,nametranslations,75,FALSE)</f>
        <v>#REF!</v>
      </c>
      <c r="CA4" s="602" t="e">
        <f>HLOOKUP(Introduction!$G$4,nametranslations,76,FALSE)</f>
        <v>#REF!</v>
      </c>
      <c r="CB4" s="511" t="e">
        <f>HLOOKUP(Introduction!$G$4,nametranslations,74,FALSE)</f>
        <v>#REF!</v>
      </c>
      <c r="CC4" s="596" t="e">
        <f>HLOOKUP(Introduction!$G$4,nametranslations,75,FALSE)</f>
        <v>#REF!</v>
      </c>
      <c r="CD4" s="602" t="e">
        <f>HLOOKUP(Introduction!$G$4,nametranslations,76,FALSE)</f>
        <v>#REF!</v>
      </c>
      <c r="CE4" s="511" t="e">
        <f>HLOOKUP(Introduction!$G$4,nametranslations,74,FALSE)</f>
        <v>#REF!</v>
      </c>
      <c r="CF4" s="596" t="e">
        <f>HLOOKUP(Introduction!$G$4,nametranslations,75,FALSE)</f>
        <v>#REF!</v>
      </c>
      <c r="CG4" s="602" t="e">
        <f>HLOOKUP(Introduction!$G$4,nametranslations,76,FALSE)</f>
        <v>#REF!</v>
      </c>
      <c r="CH4" s="511" t="e">
        <f>HLOOKUP(Introduction!$G$4,nametranslations,74,FALSE)</f>
        <v>#REF!</v>
      </c>
      <c r="CI4" s="596" t="e">
        <f>HLOOKUP(Introduction!$G$4,nametranslations,75,FALSE)</f>
        <v>#REF!</v>
      </c>
      <c r="CJ4" s="602" t="e">
        <f>HLOOKUP(Introduction!$G$4,nametranslations,76,FALSE)</f>
        <v>#REF!</v>
      </c>
      <c r="CK4" s="515" t="e">
        <f>HLOOKUP(Introduction!$G$4,nametranslations,74,FALSE)</f>
        <v>#REF!</v>
      </c>
      <c r="CL4" s="516" t="e">
        <f>HLOOKUP(Introduction!$G$4,nametranslations,75,FALSE)</f>
        <v>#REF!</v>
      </c>
      <c r="CM4" s="516" t="e">
        <f>HLOOKUP(Introduction!$G$4,nametranslations,90,FALSE)</f>
        <v>#REF!</v>
      </c>
      <c r="CN4" s="516" t="e">
        <f>HLOOKUP(Introduction!$G$4,nametranslations,91,FALSE)</f>
        <v>#REF!</v>
      </c>
      <c r="CO4" s="599" t="e">
        <f>HLOOKUP(Introduction!$G$4,nametranslations,79,FALSE)</f>
        <v>#REF!</v>
      </c>
      <c r="CP4" s="515" t="e">
        <f>HLOOKUP(Introduction!$G$4,nametranslations,74,FALSE)</f>
        <v>#REF!</v>
      </c>
      <c r="CQ4" s="516" t="e">
        <f>HLOOKUP(Introduction!$G$4,nametranslations,75,FALSE)</f>
        <v>#REF!</v>
      </c>
      <c r="CR4" s="516" t="e">
        <f>HLOOKUP(Introduction!$G$4,nametranslations,90,FALSE)</f>
        <v>#REF!</v>
      </c>
      <c r="CS4" s="516" t="e">
        <f>HLOOKUP(Introduction!$G$4,nametranslations,91,FALSE)</f>
        <v>#REF!</v>
      </c>
      <c r="CT4" s="599" t="e">
        <f>HLOOKUP(Introduction!$G$4,nametranslations,79,FALSE)</f>
        <v>#REF!</v>
      </c>
      <c r="CU4" s="515" t="e">
        <f>HLOOKUP(Introduction!$G$4,nametranslations,74,FALSE)</f>
        <v>#REF!</v>
      </c>
      <c r="CV4" s="516" t="e">
        <f>HLOOKUP(Introduction!$G$4,nametranslations,75,FALSE)</f>
        <v>#REF!</v>
      </c>
      <c r="CW4" s="516" t="e">
        <f>HLOOKUP(Introduction!$G$4,nametranslations,90,FALSE)</f>
        <v>#REF!</v>
      </c>
      <c r="CX4" s="516" t="e">
        <f>HLOOKUP(Introduction!$G$4,nametranslations,91,FALSE)</f>
        <v>#REF!</v>
      </c>
      <c r="CY4" s="599" t="e">
        <f>HLOOKUP(Introduction!$G$4,nametranslations,79,FALSE)</f>
        <v>#REF!</v>
      </c>
      <c r="CZ4" s="515" t="e">
        <f>HLOOKUP(Introduction!$G$4,nametranslations,74,FALSE)</f>
        <v>#REF!</v>
      </c>
      <c r="DA4" s="516" t="e">
        <f>HLOOKUP(Introduction!$G$4,nametranslations,75,FALSE)</f>
        <v>#REF!</v>
      </c>
      <c r="DB4" s="516" t="e">
        <f>HLOOKUP(Introduction!$G$4,nametranslations,90,FALSE)</f>
        <v>#REF!</v>
      </c>
      <c r="DC4" s="516" t="e">
        <f>HLOOKUP(Introduction!$G$4,nametranslations,91,FALSE)</f>
        <v>#REF!</v>
      </c>
      <c r="DD4" s="599" t="e">
        <f>HLOOKUP(Introduction!$G$4,nametranslations,79,FALSE)</f>
        <v>#REF!</v>
      </c>
      <c r="DE4" s="515" t="e">
        <f>HLOOKUP(Introduction!$G$4,nametranslations,74,FALSE)</f>
        <v>#REF!</v>
      </c>
      <c r="DF4" s="516" t="e">
        <f>HLOOKUP(Introduction!$G$4,nametranslations,75,FALSE)</f>
        <v>#REF!</v>
      </c>
      <c r="DG4" s="516" t="e">
        <f>HLOOKUP(Introduction!$G$4,nametranslations,90,FALSE)</f>
        <v>#REF!</v>
      </c>
      <c r="DH4" s="516" t="e">
        <f>HLOOKUP(Introduction!$G$4,nametranslations,91,FALSE)</f>
        <v>#REF!</v>
      </c>
      <c r="DI4" s="599" t="e">
        <f>HLOOKUP(Introduction!$G$4,nametranslations,79,FALSE)</f>
        <v>#REF!</v>
      </c>
      <c r="DJ4" s="515" t="e">
        <f>HLOOKUP(Introduction!$G$4,nametranslations,74,FALSE)</f>
        <v>#REF!</v>
      </c>
      <c r="DK4" s="516" t="e">
        <f>HLOOKUP(Introduction!$G$4,nametranslations,75,FALSE)</f>
        <v>#REF!</v>
      </c>
      <c r="DL4" s="516" t="e">
        <f>HLOOKUP(Introduction!$G$4,nametranslations,90,FALSE)</f>
        <v>#REF!</v>
      </c>
      <c r="DM4" s="516" t="e">
        <f>HLOOKUP(Introduction!$G$4,nametranslations,91,FALSE)</f>
        <v>#REF!</v>
      </c>
      <c r="DN4" s="599" t="e">
        <f>HLOOKUP(Introduction!$G$4,nametranslations,79,FALSE)</f>
        <v>#REF!</v>
      </c>
      <c r="DO4" s="519" t="e">
        <f>HLOOKUP(Introduction!$G$4,nametranslations,92,FALSE)</f>
        <v>#REF!</v>
      </c>
      <c r="DP4" s="600" t="e">
        <f>HLOOKUP(Introduction!$G$4,nametranslations,93,FALSE)</f>
        <v>#REF!</v>
      </c>
      <c r="DQ4" s="600" t="e">
        <f>HLOOKUP(Introduction!$G$4,nametranslations,81,FALSE)</f>
        <v>#REF!</v>
      </c>
      <c r="DR4" s="519" t="e">
        <f>HLOOKUP(Introduction!$G$4,nametranslations,92,FALSE)</f>
        <v>#REF!</v>
      </c>
      <c r="DS4" s="600" t="e">
        <f>HLOOKUP(Introduction!$G$4,nametranslations,93,FALSE)</f>
        <v>#REF!</v>
      </c>
      <c r="DT4" s="600" t="e">
        <f>HLOOKUP(Introduction!$G$4,nametranslations,81,FALSE)</f>
        <v>#REF!</v>
      </c>
      <c r="DU4" s="519" t="e">
        <f>HLOOKUP(Introduction!$G$4,nametranslations,92,FALSE)</f>
        <v>#REF!</v>
      </c>
      <c r="DV4" s="600" t="e">
        <f>HLOOKUP(Introduction!$G$4,nametranslations,93,FALSE)</f>
        <v>#REF!</v>
      </c>
      <c r="DW4" s="600" t="e">
        <f>HLOOKUP(Introduction!$G$4,nametranslations,81,FALSE)</f>
        <v>#REF!</v>
      </c>
      <c r="DX4" s="519" t="e">
        <f>HLOOKUP(Introduction!$G$4,nametranslations,92,FALSE)</f>
        <v>#REF!</v>
      </c>
      <c r="DY4" s="600" t="e">
        <f>HLOOKUP(Introduction!$G$4,nametranslations,93,FALSE)</f>
        <v>#REF!</v>
      </c>
      <c r="DZ4" s="600" t="e">
        <f>HLOOKUP(Introduction!$G$4,nametranslations,81,FALSE)</f>
        <v>#REF!</v>
      </c>
      <c r="EA4" s="519" t="e">
        <f>HLOOKUP(Introduction!$G$4,nametranslations,92,FALSE)</f>
        <v>#REF!</v>
      </c>
      <c r="EB4" s="600" t="e">
        <f>HLOOKUP(Introduction!$G$4,nametranslations,93,FALSE)</f>
        <v>#REF!</v>
      </c>
      <c r="EC4" s="600" t="e">
        <f>HLOOKUP(Introduction!$G$4,nametranslations,81,FALSE)</f>
        <v>#REF!</v>
      </c>
      <c r="ED4" s="519" t="e">
        <f>HLOOKUP(Introduction!$G$4,nametranslations,92,FALSE)</f>
        <v>#REF!</v>
      </c>
      <c r="EE4" s="600" t="e">
        <f>HLOOKUP(Introduction!$G$4,nametranslations,93,FALSE)</f>
        <v>#REF!</v>
      </c>
      <c r="EF4" s="600" t="e">
        <f>HLOOKUP(Introduction!$G$4,nametranslations,81,FALSE)</f>
        <v>#REF!</v>
      </c>
    </row>
    <row r="5" spans="1:136" ht="43.2" hidden="1" x14ac:dyDescent="0.25">
      <c r="A5" s="510" t="s">
        <v>36</v>
      </c>
      <c r="B5" s="510" t="s">
        <v>37</v>
      </c>
      <c r="C5" s="510" t="s">
        <v>38</v>
      </c>
      <c r="D5" s="511" t="s">
        <v>112</v>
      </c>
      <c r="E5" s="512" t="s">
        <v>39</v>
      </c>
      <c r="F5" s="513" t="s">
        <v>149</v>
      </c>
      <c r="G5" s="511" t="s">
        <v>113</v>
      </c>
      <c r="H5" s="512" t="s">
        <v>40</v>
      </c>
      <c r="I5" s="513" t="s">
        <v>150</v>
      </c>
      <c r="J5" s="511" t="s">
        <v>114</v>
      </c>
      <c r="K5" s="512" t="s">
        <v>41</v>
      </c>
      <c r="L5" s="513" t="s">
        <v>151</v>
      </c>
      <c r="M5" s="511" t="s">
        <v>115</v>
      </c>
      <c r="N5" s="512" t="s">
        <v>77</v>
      </c>
      <c r="O5" s="513" t="s">
        <v>152</v>
      </c>
      <c r="P5" s="511" t="s">
        <v>116</v>
      </c>
      <c r="Q5" s="512" t="s">
        <v>78</v>
      </c>
      <c r="R5" s="513" t="s">
        <v>153</v>
      </c>
      <c r="S5" s="511" t="s">
        <v>117</v>
      </c>
      <c r="T5" s="512" t="s">
        <v>79</v>
      </c>
      <c r="U5" s="514" t="s">
        <v>154</v>
      </c>
      <c r="V5" s="515" t="s">
        <v>106</v>
      </c>
      <c r="W5" s="516" t="s">
        <v>42</v>
      </c>
      <c r="X5" s="522" t="s">
        <v>56</v>
      </c>
      <c r="Y5" s="522" t="s">
        <v>57</v>
      </c>
      <c r="Z5" s="517" t="s">
        <v>155</v>
      </c>
      <c r="AA5" s="515" t="s">
        <v>107</v>
      </c>
      <c r="AB5" s="516" t="s">
        <v>43</v>
      </c>
      <c r="AC5" s="522" t="s">
        <v>58</v>
      </c>
      <c r="AD5" s="522" t="s">
        <v>59</v>
      </c>
      <c r="AE5" s="517" t="s">
        <v>156</v>
      </c>
      <c r="AF5" s="515" t="s">
        <v>108</v>
      </c>
      <c r="AG5" s="516" t="s">
        <v>44</v>
      </c>
      <c r="AH5" s="522" t="s">
        <v>60</v>
      </c>
      <c r="AI5" s="522" t="s">
        <v>61</v>
      </c>
      <c r="AJ5" s="517" t="s">
        <v>157</v>
      </c>
      <c r="AK5" s="515" t="s">
        <v>109</v>
      </c>
      <c r="AL5" s="516" t="s">
        <v>62</v>
      </c>
      <c r="AM5" s="522" t="s">
        <v>63</v>
      </c>
      <c r="AN5" s="522" t="s">
        <v>64</v>
      </c>
      <c r="AO5" s="517" t="s">
        <v>158</v>
      </c>
      <c r="AP5" s="515" t="s">
        <v>110</v>
      </c>
      <c r="AQ5" s="516" t="s">
        <v>65</v>
      </c>
      <c r="AR5" s="522" t="s">
        <v>66</v>
      </c>
      <c r="AS5" s="522" t="s">
        <v>67</v>
      </c>
      <c r="AT5" s="517" t="s">
        <v>159</v>
      </c>
      <c r="AU5" s="515" t="s">
        <v>111</v>
      </c>
      <c r="AV5" s="516" t="s">
        <v>68</v>
      </c>
      <c r="AW5" s="522" t="s">
        <v>69</v>
      </c>
      <c r="AX5" s="522" t="s">
        <v>70</v>
      </c>
      <c r="AY5" s="518" t="s">
        <v>160</v>
      </c>
      <c r="AZ5" s="519" t="s">
        <v>71</v>
      </c>
      <c r="BA5" s="600" t="s">
        <v>95</v>
      </c>
      <c r="BB5" s="521" t="s">
        <v>161</v>
      </c>
      <c r="BC5" s="519" t="s">
        <v>76</v>
      </c>
      <c r="BD5" s="520" t="s">
        <v>96</v>
      </c>
      <c r="BE5" s="521" t="s">
        <v>162</v>
      </c>
      <c r="BF5" s="519" t="s">
        <v>75</v>
      </c>
      <c r="BG5" s="520" t="s">
        <v>97</v>
      </c>
      <c r="BH5" s="521" t="s">
        <v>163</v>
      </c>
      <c r="BI5" s="519" t="s">
        <v>74</v>
      </c>
      <c r="BJ5" s="520" t="s">
        <v>98</v>
      </c>
      <c r="BK5" s="521" t="s">
        <v>164</v>
      </c>
      <c r="BL5" s="519" t="s">
        <v>73</v>
      </c>
      <c r="BM5" s="520" t="s">
        <v>99</v>
      </c>
      <c r="BN5" s="521" t="s">
        <v>165</v>
      </c>
      <c r="BO5" s="519" t="s">
        <v>72</v>
      </c>
      <c r="BP5" s="520" t="s">
        <v>100</v>
      </c>
      <c r="BQ5" s="521" t="s">
        <v>166</v>
      </c>
    </row>
    <row r="6" spans="1:136" x14ac:dyDescent="0.25">
      <c r="A6" s="497" t="str">
        <f>IF('Water Data'!$B$2="","",'Water Data'!$B$2)</f>
        <v>SGP_2016_UIS</v>
      </c>
      <c r="B6" s="497" t="str">
        <f>IF('Water Data'!C2="Census",Key!I111,IF('Water Data'!C2="Survey with microdata",Key!I113,IF('Water Data'!C2="Survey",Key!I110,IF('Water Data'!C2="Admin",Key!I114,IF('Water Data'!C2="EMIS",Key!I109,IF('Water Data'!C2="Other",Key!I112))))))</f>
        <v>Other</v>
      </c>
      <c r="C6" s="524">
        <f>+IF(ISNUMBER(VALUE(MID(A6,5,4))), VALUE(MID(A6, 5,4)),"")</f>
        <v>2016</v>
      </c>
      <c r="D6" s="525">
        <f>+IF(AND(ISTEXT('Water Data'!B2),BS6="Yes"),100-'Water Data'!D4,IF(AND(ISTEXT('Water Data'!B2),BS6="No",ISNUMBER('Water Data'!D4)),CONCATENATE("[",ROUND(100-'Water Data'!D4,0),"]"),NA()))</f>
        <v>100</v>
      </c>
      <c r="E6" s="525">
        <f>+IF(AND(ISTEXT('Water Data'!B2),BT6="Yes"),'Water Data'!D6,IF(AND(ISTEXT('Water Data'!B2),BT6="No",ISNUMBER('Water Data'!D6)),CONCATENATE("[",ROUND('Water Data'!D6,0),"]"),NA()))</f>
        <v>100</v>
      </c>
      <c r="F6" s="525">
        <f>+IF(AND(ISTEXT('Water Data'!B2),BU6="Yes"),'Water Data'!D9,IF(AND(ISTEXT('Water Data'!B2),BU6="No",ISNUMBER('Water Data'!D9)),CONCATENATE("[",ROUND('Water Data'!D9,0),"]"),NA()))</f>
        <v>100</v>
      </c>
      <c r="G6" s="525">
        <f>+IF(AND(ISTEXT('Water Data'!B2),BV6="Yes"),100-'Water Data'!E4,IF(AND(ISTEXT('Water Data'!B2),BV6="No",ISNUMBER('Water Data'!E4)),CONCATENATE("[",ROUND(100-'Water Data'!E4,0),"]"),NA()))</f>
        <v>100</v>
      </c>
      <c r="H6" s="525">
        <f>+IF(AND(ISTEXT('Water Data'!B2),BW6="Yes"),'Water Data'!E6,IF(AND(ISTEXT('Water Data'!B2),BW6="No",ISNUMBER('Water Data'!E6)),CONCATENATE("[",ROUND('Water Data'!E6,0),"]"),NA()))</f>
        <v>100</v>
      </c>
      <c r="I6" s="525">
        <f>+IF(AND(ISTEXT('Water Data'!B2),BX6="Yes"),'Water Data'!E9,IF(AND(ISTEXT('Water Data'!B2),BX6="No",ISNUMBER('Water Data'!E9)),CONCATENATE("[",ROUND('Water Data'!E9,0),"]"),NA()))</f>
        <v>100</v>
      </c>
      <c r="J6" s="525" t="e">
        <f>+IF(AND(ISTEXT('Water Data'!B2),BY6="Yes"),100-'Water Data'!F4,IF(AND(ISTEXT('Water Data'!B2),BY6="No",ISNUMBER('Water Data'!F4)),CONCATENATE("[",ROUND(100-'Water Data'!F4,0),"]"),NA()))</f>
        <v>#N/A</v>
      </c>
      <c r="K6" s="525" t="e">
        <f>+IF(AND(ISTEXT('Water Data'!B2),BZ6="Yes"),'Water Data'!F6,IF(AND(ISTEXT('Water Data'!B2),BZ6="No",ISNUMBER('Water Data'!F6)),CONCATENATE("[",ROUND('Water Data'!F6,0),"]"),NA()))</f>
        <v>#N/A</v>
      </c>
      <c r="L6" s="525" t="e">
        <f>+IF(AND(ISTEXT('Water Data'!B2),CA6="Yes"),'Water Data'!F9,IF(AND(ISTEXT('Water Data'!B2),CA6="No",ISNUMBER('Water Data'!F9)),CONCATENATE("[",ROUND('Water Data'!F9,0),"]"),NA()))</f>
        <v>#N/A</v>
      </c>
      <c r="M6" s="525" t="str">
        <f>+IF(AND(ISTEXT('Water Data'!B2),CB6="Yes"),100-'Water Data'!G4,IF(AND(ISTEXT('Water Data'!B2),CB6="No",ISNUMBER('Water Data'!G4)),CONCATENATE("[",ROUND(100-'Water Data'!G4,0),"]"),NA()))</f>
        <v>[100]</v>
      </c>
      <c r="N6" s="525" t="str">
        <f>+IF(AND(ISTEXT('Water Data'!B2),CC6="Yes"),'Water Data'!G6,IF(AND(ISTEXT('Water Data'!B2),CC6="No",ISNUMBER('Water Data'!G6)),CONCATENATE("[",ROUND('Water Data'!G6,0),"]"),NA()))</f>
        <v>[100]</v>
      </c>
      <c r="O6" s="525" t="str">
        <f>+IF(AND(ISTEXT('Water Data'!B2),CD6="Yes"),'Water Data'!G9,IF(AND(ISTEXT('Water Data'!B2),CD6="No",ISNUMBER('Water Data'!G9)),CONCATENATE("[",ROUND('Water Data'!G9,0),"]"),NA()))</f>
        <v>[100]</v>
      </c>
      <c r="P6" s="525">
        <f>+IF(AND(ISTEXT('Water Data'!B2),CE6="Yes"),100-'Water Data'!H4,IF(AND(ISTEXT('Water Data'!B2),CE6="No",ISNUMBER('Water Data'!H4)),CONCATENATE("[",ROUND(100-'Water Data'!H4,0),"]"),NA()))</f>
        <v>100</v>
      </c>
      <c r="Q6" s="525">
        <f>+IF(AND(ISTEXT('Water Data'!B2),CF6="Yes"),'Water Data'!H6,IF(AND(ISTEXT('Water Data'!B2),CF6="No",ISNUMBER('Water Data'!H6)),CONCATENATE("[",ROUND('Water Data'!H6,0),"]"),NA()))</f>
        <v>100</v>
      </c>
      <c r="R6" s="525">
        <f>+IF(AND(ISTEXT('Water Data'!B2),CG6="Yes"),'Water Data'!H9,IF(AND(ISTEXT('Water Data'!B2),CG6="No",ISNUMBER('Water Data'!H9)),CONCATENATE("[",ROUND('Water Data'!H9,0),"]"),NA()))</f>
        <v>100</v>
      </c>
      <c r="S6" s="525">
        <f>+IF(AND(ISTEXT('Water Data'!B2),CH6="Yes"),100-'Water Data'!I4,IF(AND(ISTEXT('Water Data'!B2),CH6="No",ISNUMBER('Water Data'!I4)),CONCATENATE("[",ROUND(100-'Water Data'!I4,0),"]"),NA()))</f>
        <v>100</v>
      </c>
      <c r="T6" s="525">
        <f>+IF(AND(ISTEXT('Water Data'!B2),CI6="Yes"),'Water Data'!I6,IF(AND(ISTEXT('Water Data'!B2),CI6="No",ISNUMBER('Water Data'!I6)),CONCATENATE("[",ROUND('Water Data'!I6,0),"]"),NA()))</f>
        <v>100</v>
      </c>
      <c r="U6" s="525">
        <f>+IF(AND(ISTEXT('Water Data'!B2),CJ6="Yes"),'Water Data'!I9,IF(AND(ISTEXT('Water Data'!B2),CJ6="No",ISNUMBER('Water Data'!I9)),CONCATENATE("[",ROUND('Water Data'!I9,0),"]"),NA()))</f>
        <v>100</v>
      </c>
      <c r="V6" s="526">
        <f>+IF(AND(ISTEXT('Sanitation Data'!B2),CK6="Yes"),100-'Sanitation Data'!D4,IF(AND(ISTEXT('Sanitation Data'!B2),CK6="No",ISNUMBER('Sanitation Data'!D4)),CONCATENATE("[",ROUND(100-'Sanitation Data'!D4,0),"]"),NA()))</f>
        <v>100</v>
      </c>
      <c r="W6" s="526">
        <f>+IF(AND(ISTEXT('Sanitation Data'!B2),CL6="Yes"),'Sanitation Data'!D6,IF(AND(ISTEXT('Sanitation Data'!B2),CL6="No",ISNUMBER('Sanitation Data'!D6)),CONCATENATE("[",ROUND('Sanitation Data'!D6,0),"]"),NA()))</f>
        <v>100</v>
      </c>
      <c r="X6" s="526">
        <f>+IF(AND(ISTEXT('Sanitation Data'!B2),CM6="Yes"),'Sanitation Data'!D10,IF(AND(ISTEXT('Sanitation Data'!B2),CM6="No",ISNUMBER('Sanitation Data'!D10)),CONCATENATE("[",ROUND('Sanitation Data'!D10,0),"]"),NA()))</f>
        <v>100</v>
      </c>
      <c r="Y6" s="526">
        <f>+IF(AND(ISTEXT('Sanitation Data'!B2),CN6="Yes"),'Sanitation Data'!D11,IF(AND(ISTEXT('Sanitation Data'!B2),CN6="No",ISNUMBER('Sanitation Data'!D11)),CONCATENATE("[",ROUND('Sanitation Data'!D11,0),"]"),NA()))</f>
        <v>100</v>
      </c>
      <c r="Z6" s="526">
        <f>+IF(AND(ISTEXT('Sanitation Data'!B2),CO6="Yes"),'Sanitation Data'!D12,IF(AND(ISTEXT('Sanitation Data'!B2),CO6="No",ISNUMBER('Sanitation Data'!D12)),CONCATENATE("[",ROUND('Sanitation Data'!D12,0),"]"),NA()))</f>
        <v>100</v>
      </c>
      <c r="AA6" s="526">
        <f>+IF(AND(ISTEXT('Sanitation Data'!B2),CP6="Yes"),100-'Sanitation Data'!E4,IF(AND(ISTEXT('Sanitation Data'!B2),CP6="No",ISNUMBER('Sanitation Data'!E4)),CONCATENATE("[",ROUND(100-'Sanitation Data'!E4,0),"]"),NA()))</f>
        <v>100</v>
      </c>
      <c r="AB6" s="526">
        <f>+IF(AND(ISTEXT('Sanitation Data'!B2),CQ6="Yes"),'Sanitation Data'!E6,IF(AND(ISTEXT('Sanitation Data'!B2),CQ6="No",ISNUMBER('Sanitation Data'!E6)),CONCATENATE("[",ROUND('Sanitation Data'!E6,0),"]"),NA()))</f>
        <v>100</v>
      </c>
      <c r="AC6" s="526">
        <f>+IF(AND(ISTEXT('Sanitation Data'!B2),CR6="Yes"),'Sanitation Data'!E10,IF(AND(ISTEXT('Sanitation Data'!B2),CR6="No",ISNUMBER('Sanitation Data'!E10)),CONCATENATE("[",ROUND('Sanitation Data'!E10,0),"]"),NA()))</f>
        <v>100</v>
      </c>
      <c r="AD6" s="526">
        <f>+IF(AND(ISTEXT('Sanitation Data'!B2),CS6="Yes"),'Sanitation Data'!E11,IF(AND(ISTEXT('Sanitation Data'!B2),CS6="No",ISNUMBER('Sanitation Data'!E11)),CONCATENATE("[",ROUND('Sanitation Data'!E11,0),"]"),NA()))</f>
        <v>100</v>
      </c>
      <c r="AE6" s="526">
        <f>+IF(AND(ISTEXT('Sanitation Data'!B2),CT6="Yes"),'Sanitation Data'!E12,IF(AND(ISTEXT('Sanitation Data'!B2),CT6="No",ISNUMBER('Sanitation Data'!E12)),CONCATENATE("[",ROUND('Sanitation Data'!E12,0),"]"),NA()))</f>
        <v>100</v>
      </c>
      <c r="AF6" s="526" t="e">
        <f>+IF(AND(ISTEXT('Sanitation Data'!B2),CU6="Yes"),100-'Sanitation Data'!F4,IF(AND(ISTEXT('Sanitation Data'!B2),CU6="No",ISNUMBER('Sanitation Data'!F4)),CONCATENATE("[",ROUND(100-'Sanitation Data'!F4,0),"]"),NA()))</f>
        <v>#N/A</v>
      </c>
      <c r="AG6" s="526" t="e">
        <f>+IF(AND(ISTEXT('Sanitation Data'!B2),CV6="Yes"),'Sanitation Data'!F6,IF(AND(ISTEXT('Sanitation Data'!B2),CV6="No",ISNUMBER('Sanitation Data'!F6)),CONCATENATE("[",ROUND('Sanitation Data'!F6,0),"]"),NA()))</f>
        <v>#N/A</v>
      </c>
      <c r="AH6" s="526" t="e">
        <f>+IF(AND(ISTEXT('Sanitation Data'!B2),CW6="Yes"),'Sanitation Data'!F10,IF(AND(ISTEXT('Sanitation Data'!B2),CW6="No",ISNUMBER('Sanitation Data'!F10)),CONCATENATE("[",ROUND('Sanitation Data'!F10,0),"]"),NA()))</f>
        <v>#N/A</v>
      </c>
      <c r="AI6" s="526" t="e">
        <f>+IF(AND(ISTEXT('Sanitation Data'!B2),CX6="Yes"),'Sanitation Data'!F11,IF(AND(ISTEXT('Sanitation Data'!B2),CX6="No",ISNUMBER('Sanitation Data'!F11)),CONCATENATE("[",ROUND('Sanitation Data'!F11,0),"]"),NA()))</f>
        <v>#N/A</v>
      </c>
      <c r="AJ6" s="526" t="e">
        <f>+IF(AND(ISTEXT('Sanitation Data'!B2),CY6="Yes"),'Sanitation Data'!F12,IF(AND(ISTEXT('Sanitation Data'!B2),CY6="No",ISNUMBER('Sanitation Data'!F12)),CONCATENATE("[",ROUND('Sanitation Data'!F12,0),"]"),NA()))</f>
        <v>#N/A</v>
      </c>
      <c r="AK6" s="526" t="str">
        <f>+IF(AND(ISTEXT('Sanitation Data'!B2),CZ6="Yes"),100-'Sanitation Data'!G4,IF(AND(ISTEXT('Sanitation Data'!B2),CZ6="No",ISNUMBER('Sanitation Data'!G4)),CONCATENATE("[",ROUND(100-'Sanitation Data'!G4,0),"]"),NA()))</f>
        <v>[100]</v>
      </c>
      <c r="AL6" s="526" t="str">
        <f>+IF(AND(ISTEXT('Sanitation Data'!B2),DA6="Yes"),'Sanitation Data'!G6,IF(AND(ISTEXT('Sanitation Data'!B2),DA6="No",ISNUMBER('Sanitation Data'!G6)),CONCATENATE("[",ROUND('Sanitation Data'!G6,0),"]"),NA()))</f>
        <v>[100]</v>
      </c>
      <c r="AM6" s="526" t="str">
        <f>+IF(AND(ISTEXT('Sanitation Data'!B2),DB6="Yes"),'Sanitation Data'!G10,IF(AND(ISTEXT('Sanitation Data'!B2),DB6="No",ISNUMBER('Sanitation Data'!G10)),CONCATENATE("[",ROUND('Sanitation Data'!G10,0),"]"),NA()))</f>
        <v>[100]</v>
      </c>
      <c r="AN6" s="526" t="e">
        <f>+IF(AND(ISTEXT('Sanitation Data'!B2),DC6="Yes"),'Sanitation Data'!G11,IF(AND(ISTEXT('Sanitation Data'!B2),DC6="No",ISNUMBER('Sanitation Data'!G11)),CONCATENATE("[",ROUND('Sanitation Data'!G11,0),"]"),NA()))</f>
        <v>#N/A</v>
      </c>
      <c r="AO6" s="526" t="e">
        <f>+IF(AND(ISTEXT('Sanitation Data'!B2),DD6="Yes"),'Sanitation Data'!G12,IF(AND(ISTEXT('Sanitation Data'!B2),DD6="No",ISNUMBER('Sanitation Data'!G12)),CONCATENATE("[",ROUND('Sanitation Data'!G12,0),"]"),NA()))</f>
        <v>#N/A</v>
      </c>
      <c r="AP6" s="526">
        <f>+IF(AND(ISTEXT('Sanitation Data'!B2),DE6="Yes"),100-'Sanitation Data'!H4,IF(AND(ISTEXT('Sanitation Data'!B2),DE6="No",ISNUMBER('Sanitation Data'!H4)),CONCATENATE("[",ROUND(100-'Sanitation Data'!H4,0),"]"),NA()))</f>
        <v>100</v>
      </c>
      <c r="AQ6" s="526">
        <f>+IF(AND(ISTEXT('Sanitation Data'!B2),DF6="Yes"),'Sanitation Data'!H6,IF(AND(ISTEXT('Sanitation Data'!B2),DF6="No",ISTEXT('Sanitation Data'!H6)),CONCATENATE("[",ROUND('Sanitation Data'!H6,0),"]"),NA()))</f>
        <v>100</v>
      </c>
      <c r="AR6" s="526">
        <f>+IF(AND(ISTEXT('Sanitation Data'!B2),DG6="Yes"),'Sanitation Data'!H10,IF(AND(ISTEXT('Sanitation Data'!B2),DG6="No",ISNUMBER('Sanitation Data'!H10)),CONCATENATE("[",ROUND('Sanitation Data'!H10,0),"]"),NA()))</f>
        <v>100</v>
      </c>
      <c r="AS6" s="526">
        <f>+IF(AND(ISTEXT('Sanitation Data'!B2),DH6="Yes"),'Sanitation Data'!H11,IF(AND(ISTEXT('Sanitation Data'!B2),DH6="No",ISNUMBER('Sanitation Data'!H11)),CONCATENATE("[",ROUND('Sanitation Data'!H11,0),"]"),NA()))</f>
        <v>100</v>
      </c>
      <c r="AT6" s="526">
        <f>+IF(AND(ISTEXT('Sanitation Data'!B2),DI6="Yes"),'Sanitation Data'!H12,IF(AND(ISTEXT('Sanitation Data'!B2),DI6="No",ISNUMBER('Sanitation Data'!H12)),CONCATENATE("[",ROUND('Sanitation Data'!H12,0),"]"),NA()))</f>
        <v>100</v>
      </c>
      <c r="AU6" s="526">
        <f>+IF(AND(ISTEXT('Sanitation Data'!B2),DJ6="Yes"),100-'Sanitation Data'!I4,IF(AND(ISTEXT('Sanitation Data'!B2),DJ6="No",ISNUMBER('Sanitation Data'!I4)),CONCATENATE("[",ROUND(100-'Sanitation Data'!I4,0),"]"),NA()))</f>
        <v>100</v>
      </c>
      <c r="AV6" s="526">
        <f>+IF(AND(ISTEXT('Sanitation Data'!B2),DK6="Yes"),'Sanitation Data'!I6,IF(AND(ISTEXT('Sanitation Data'!B2),DK6="No",ISNUMBER('Sanitation Data'!I6)),CONCATENATE("[",ROUND('Sanitation Data'!I6,0),"]"),NA()))</f>
        <v>100</v>
      </c>
      <c r="AW6" s="526">
        <f>+IF(AND(ISTEXT('Sanitation Data'!B2),DL6="Yes"),'Sanitation Data'!I10,IF(AND(ISTEXT('Sanitation Data'!B2),DL6="No",ISNUMBER('Sanitation Data'!I10)),CONCATENATE("[",ROUND('Sanitation Data'!I10,0),"]"),NA()))</f>
        <v>100</v>
      </c>
      <c r="AX6" s="526">
        <f>+IF(AND(ISTEXT('Sanitation Data'!B2),DM6="Yes"),'Sanitation Data'!I11,IF(AND(ISTEXT('Sanitation Data'!B2),DM6="No",ISNUMBER('Sanitation Data'!I11)),CONCATENATE("[",ROUND('Sanitation Data'!I11,0),"]"),NA()))</f>
        <v>100</v>
      </c>
      <c r="AY6" s="526">
        <f>+IF(AND(ISTEXT('Sanitation Data'!B2),DN6="Yes"),'Sanitation Data'!I12,IF(AND(ISTEXT('Sanitation Data'!B2),DN6="No",ISNUMBER('Sanitation Data'!I12)),CONCATENATE("[",ROUND('Sanitation Data'!I12,0),"]"),NA()))</f>
        <v>100</v>
      </c>
      <c r="AZ6" s="527">
        <f>+IF(AND(ISTEXT('Hygiene Data'!B2),DO6="Yes"),'Hygiene Data'!D5,IF(AND(ISTEXT('Hygiene Data'!B2),DO6="No",ISNUMBER('Hygiene Data'!D5)),CONCATENATE("[",ROUND('Hygiene Data'!D5,0),"]"),NA()))</f>
        <v>100</v>
      </c>
      <c r="BA6" s="603">
        <f>+IF(AND(ISTEXT('Hygiene Data'!B2),DP6="Yes"),'Hygiene Data'!D7,IF(AND(ISTEXT('Hygiene Data'!B2),DP6="No",ISNUMBER('Hygiene Data'!D7)),CONCATENATE("[",ROUND('Hygiene Data'!D7,0),"]"),NA()))</f>
        <v>100</v>
      </c>
      <c r="BB6" s="527">
        <f>+IF(AND(ISTEXT('Hygiene Data'!B2),DQ6="Yes"),'Hygiene Data'!D9,IF(AND(ISTEXT('Hygiene Data'!B2),DQ6="No",ISNUMBER('Hygiene Data'!D9)),CONCATENATE("[",ROUND('Hygiene Data'!D9,0),"]"),NA()))</f>
        <v>100</v>
      </c>
      <c r="BC6" s="527">
        <f>+IF(AND(ISTEXT('Hygiene Data'!B2),DR6="Yes"),'Hygiene Data'!E5,IF(AND(ISTEXT('Hygiene Data'!B2),DR6="No",ISNUMBER('Hygiene Data'!E5)),CONCATENATE("[",ROUND('Hygiene Data'!E5,0),"]"),NA()))</f>
        <v>100</v>
      </c>
      <c r="BD6" s="527">
        <f>+IF(AND(ISTEXT('Hygiene Data'!B2),DS6="Yes"),'Hygiene Data'!E7,IF(AND(ISTEXT('Hygiene Data'!B2),DS6="No",ISNUMBER('Hygiene Data'!E7)),CONCATENATE("[",ROUND('Hygiene Data'!E7,0),"]"),NA()))</f>
        <v>100</v>
      </c>
      <c r="BE6" s="527">
        <f>+IF(AND(ISTEXT('Hygiene Data'!B2),DT6="Yes"),'Hygiene Data'!E9,IF(AND(ISTEXT('Hygiene Data'!B2),DT6="No",ISNUMBER('Hygiene Data'!E9)),CONCATENATE("[",ROUND('Hygiene Data'!E9,0),"]"),NA()))</f>
        <v>100</v>
      </c>
      <c r="BF6" s="527" t="e">
        <f>+IF(AND(ISTEXT('Hygiene Data'!B2),DU6="Yes"),'Hygiene Data'!F5,IF(AND(ISTEXT('Hygiene Data'!B2),DU6="No",ISNUMBER('Hygiene Data'!F5)),CONCATENATE("[",ROUND('Hygiene Data'!F5,0),"]"),NA()))</f>
        <v>#N/A</v>
      </c>
      <c r="BG6" s="527" t="e">
        <f>+IF(AND(ISTEXT('Hygiene Data'!B2),DV6="Yes"),'Hygiene Data'!F7,IF(AND(ISTEXT('Hygiene Data'!B2),DV6="No",ISNUMBER('Hygiene Data'!F7)),CONCATENATE("[",ROUND('Hygiene Data'!F7,0),"]"),NA()))</f>
        <v>#N/A</v>
      </c>
      <c r="BH6" s="527" t="e">
        <f>+IF(AND(ISTEXT('Hygiene Data'!B2),DW6="Yes"),'Hygiene Data'!F9,IF(AND(ISTEXT('Hygiene Data'!B2),DW6="No",ISNUMBER('Hygiene Data'!F9)),CONCATENATE("[",ROUND('Hygiene Data'!F9,0),"]"),NA()))</f>
        <v>#N/A</v>
      </c>
      <c r="BI6" s="527" t="str">
        <f>+IF(AND(ISTEXT('Hygiene Data'!B2),DX6="Yes"),'Hygiene Data'!G5,IF(AND(ISTEXT('Hygiene Data'!B2),DX6="No",ISNUMBER('Hygiene Data'!G5)),CONCATENATE("[",ROUND('Hygiene Data'!G5,0),"]"),NA()))</f>
        <v>[100]</v>
      </c>
      <c r="BJ6" s="527" t="str">
        <f>+IF(AND(ISTEXT('Hygiene Data'!B2),DY6="Yes"),'Hygiene Data'!G7,IF(AND(ISTEXT('Hygiene Data'!B2),DY6="No",ISNUMBER('Hygiene Data'!G7)),CONCATENATE("[",ROUND('Hygiene Data'!G7,0),"]"),NA()))</f>
        <v>[100]</v>
      </c>
      <c r="BK6" s="527" t="str">
        <f>+IF(AND(ISTEXT('Hygiene Data'!B2),DZ6="Yes"),'Hygiene Data'!G9,IF(AND(ISTEXT('Hygiene Data'!B2),DZ6="No",ISNUMBER('Hygiene Data'!G9)),CONCATENATE("[",ROUND('Hygiene Data'!G9,0),"]"),NA()))</f>
        <v>[100]</v>
      </c>
      <c r="BL6" s="527">
        <f>+IF(AND(ISTEXT('Hygiene Data'!B2),EA6="Yes"),'Hygiene Data'!H5,IF(AND(ISTEXT('Hygiene Data'!B2),EA6="No",ISNUMBER('Hygiene Data'!H5)),CONCATENATE("[",ROUND('Hygiene Data'!H5,0),"]"),NA()))</f>
        <v>100</v>
      </c>
      <c r="BM6" s="527">
        <f>+IF(AND(ISTEXT('Hygiene Data'!B2),EB6="Yes"),'Hygiene Data'!H7,IF(AND(ISTEXT('Hygiene Data'!B2),EB6="No",ISNUMBER('Hygiene Data'!H7)),CONCATENATE("[",ROUND('Hygiene Data'!H7,0),"]"),NA()))</f>
        <v>100</v>
      </c>
      <c r="BN6" s="527">
        <f>+IF(AND(ISTEXT('Hygiene Data'!B2),EC6="Yes"),'Hygiene Data'!H9,IF(AND(ISTEXT('Hygiene Data'!B2),EC6="No",ISNUMBER('Hygiene Data'!H9)),CONCATENATE("[",ROUND('Hygiene Data'!H9,0),"]"),NA()))</f>
        <v>100</v>
      </c>
      <c r="BO6" s="527">
        <f>+IF(AND(ISTEXT('Hygiene Data'!B2),ED6="Yes"),'Hygiene Data'!I5,IF(AND(ISTEXT('Hygiene Data'!B2),ED6="No",ISNUMBER('Hygiene Data'!I5)),CONCATENATE("[",ROUND('Hygiene Data'!I5,0),"]"),NA()))</f>
        <v>100</v>
      </c>
      <c r="BP6" s="527">
        <f>+IF(AND(ISTEXT('Hygiene Data'!B2),EE6="Yes"),'Hygiene Data'!I7,IF(AND(ISTEXT('Hygiene Data'!B2),EE6="No",ISNUMBER('Hygiene Data'!I7)),CONCATENATE("[",ROUND('Hygiene Data'!I7,0),"]"),NA()))</f>
        <v>100</v>
      </c>
      <c r="BQ6" s="527">
        <f>+IF(AND(ISTEXT('Hygiene Data'!B2),EF6="Yes"),'Hygiene Data'!I9,IF(AND(ISTEXT('Hygiene Data'!B2),EF6="No",ISNUMBER('Hygiene Data'!I9)),CONCATENATE("[",ROUND('Hygiene Data'!I9,0),"]"),NA()))</f>
        <v>100</v>
      </c>
      <c r="BS6" s="388" t="str">
        <f>+'Water Data'!D27</f>
        <v>Yes</v>
      </c>
      <c r="BT6" s="388" t="str">
        <f>+'Water Data'!D28</f>
        <v>Yes</v>
      </c>
      <c r="BU6" s="388" t="str">
        <f>+'Water Data'!D29</f>
        <v>Yes</v>
      </c>
      <c r="BV6" s="388" t="str">
        <f>+'Water Data'!E27</f>
        <v>Yes</v>
      </c>
      <c r="BW6" s="388" t="str">
        <f>+'Water Data'!E28</f>
        <v>Yes</v>
      </c>
      <c r="BX6" s="388" t="str">
        <f>+'Water Data'!E29</f>
        <v>Yes</v>
      </c>
      <c r="BY6" s="388">
        <f>+'Water Data'!F27</f>
        <v>0</v>
      </c>
      <c r="BZ6" s="388">
        <f>+'Water Data'!F28</f>
        <v>0</v>
      </c>
      <c r="CA6" s="388">
        <f>+'Water Data'!F29</f>
        <v>0</v>
      </c>
      <c r="CB6" s="388" t="str">
        <f>+'Water Data'!G27</f>
        <v>No</v>
      </c>
      <c r="CC6" s="388" t="str">
        <f>+'Water Data'!G28</f>
        <v>No</v>
      </c>
      <c r="CD6" s="388" t="str">
        <f>+'Water Data'!G29</f>
        <v>No</v>
      </c>
      <c r="CE6" s="388" t="str">
        <f>+'Water Data'!H27</f>
        <v>Yes</v>
      </c>
      <c r="CF6" s="388" t="str">
        <f>+'Water Data'!H28</f>
        <v>Yes</v>
      </c>
      <c r="CG6" s="388" t="str">
        <f>+'Water Data'!H29</f>
        <v>Yes</v>
      </c>
      <c r="CH6" s="388" t="str">
        <f>+'Water Data'!I27</f>
        <v>Yes</v>
      </c>
      <c r="CI6" s="388" t="str">
        <f>+'Water Data'!I28</f>
        <v>Yes</v>
      </c>
      <c r="CJ6" s="388" t="str">
        <f>+'Water Data'!I29</f>
        <v>Yes</v>
      </c>
      <c r="CK6" s="388" t="str">
        <f>+'Sanitation Data'!D28</f>
        <v>Yes</v>
      </c>
      <c r="CL6" s="388" t="str">
        <f>+'Sanitation Data'!D29</f>
        <v>Yes</v>
      </c>
      <c r="CM6" s="388" t="str">
        <f>+'Sanitation Data'!D30</f>
        <v>Yes</v>
      </c>
      <c r="CN6" s="388" t="str">
        <f>+'Sanitation Data'!D31</f>
        <v>Yes</v>
      </c>
      <c r="CO6" s="388" t="str">
        <f>+'Sanitation Data'!D32</f>
        <v>Yes</v>
      </c>
      <c r="CP6" s="388" t="str">
        <f>+'Sanitation Data'!E28</f>
        <v>Yes</v>
      </c>
      <c r="CQ6" s="388" t="str">
        <f>+'Sanitation Data'!E29</f>
        <v>Yes</v>
      </c>
      <c r="CR6" s="388" t="str">
        <f>+'Sanitation Data'!E30</f>
        <v>Yes</v>
      </c>
      <c r="CS6" s="388" t="str">
        <f>+'Sanitation Data'!E31</f>
        <v>Yes</v>
      </c>
      <c r="CT6" s="388" t="str">
        <f>+'Sanitation Data'!E32</f>
        <v>Yes</v>
      </c>
      <c r="CU6" s="388">
        <f>+'Sanitation Data'!F28</f>
        <v>0</v>
      </c>
      <c r="CV6" s="388">
        <f>+'Sanitation Data'!F29</f>
        <v>0</v>
      </c>
      <c r="CW6" s="388">
        <f>+'Sanitation Data'!F30</f>
        <v>0</v>
      </c>
      <c r="CX6" s="388">
        <f>+'Sanitation Data'!F31</f>
        <v>0</v>
      </c>
      <c r="CY6" s="388">
        <f>+'Sanitation Data'!F32</f>
        <v>0</v>
      </c>
      <c r="CZ6" s="388" t="str">
        <f>+'Sanitation Data'!G28</f>
        <v>No</v>
      </c>
      <c r="DA6" s="388" t="str">
        <f>+'Sanitation Data'!G29</f>
        <v>No</v>
      </c>
      <c r="DB6" s="388" t="str">
        <f>+'Sanitation Data'!G30</f>
        <v>No</v>
      </c>
      <c r="DC6" s="388">
        <f>+'Sanitation Data'!G31</f>
        <v>0</v>
      </c>
      <c r="DD6" s="388">
        <f>+'Sanitation Data'!G32</f>
        <v>0</v>
      </c>
      <c r="DE6" s="388" t="str">
        <f>+'Sanitation Data'!H28</f>
        <v>Yes</v>
      </c>
      <c r="DF6" s="388" t="str">
        <f>+'Sanitation Data'!H29</f>
        <v>Yes</v>
      </c>
      <c r="DG6" s="388" t="str">
        <f>+'Sanitation Data'!H30</f>
        <v>Yes</v>
      </c>
      <c r="DH6" s="388" t="str">
        <f>+'Sanitation Data'!H31</f>
        <v>Yes</v>
      </c>
      <c r="DI6" s="388" t="str">
        <f>+'Sanitation Data'!H32</f>
        <v>Yes</v>
      </c>
      <c r="DJ6" s="388" t="str">
        <f>+'Sanitation Data'!I28</f>
        <v>Yes</v>
      </c>
      <c r="DK6" s="388" t="str">
        <f>+'Sanitation Data'!I29</f>
        <v>Yes</v>
      </c>
      <c r="DL6" s="388" t="str">
        <f>+'Sanitation Data'!I30</f>
        <v>Yes</v>
      </c>
      <c r="DM6" s="388" t="str">
        <f>+'Sanitation Data'!I31</f>
        <v>Yes</v>
      </c>
      <c r="DN6" s="388" t="str">
        <f>+'Sanitation Data'!I32</f>
        <v>Yes</v>
      </c>
      <c r="DO6" s="388" t="str">
        <f>+'Hygiene Data'!D11</f>
        <v>Yes</v>
      </c>
      <c r="DP6" s="388" t="str">
        <f>+'Hygiene Data'!D12</f>
        <v>Yes</v>
      </c>
      <c r="DQ6" s="388" t="str">
        <f>+'Hygiene Data'!D13</f>
        <v>Yes</v>
      </c>
      <c r="DR6" s="388" t="str">
        <f>+'Hygiene Data'!E11</f>
        <v>Yes</v>
      </c>
      <c r="DS6" s="388" t="str">
        <f>+'Hygiene Data'!E12</f>
        <v>Yes</v>
      </c>
      <c r="DT6" s="388" t="str">
        <f>+'Hygiene Data'!E13</f>
        <v>Yes</v>
      </c>
      <c r="DU6" s="388">
        <f>+'Hygiene Data'!F11</f>
        <v>0</v>
      </c>
      <c r="DV6" s="388">
        <f>+'Hygiene Data'!F12</f>
        <v>0</v>
      </c>
      <c r="DW6" s="388">
        <f>+'Hygiene Data'!F13</f>
        <v>0</v>
      </c>
      <c r="DX6" s="388" t="str">
        <f>+'Hygiene Data'!G11</f>
        <v>No</v>
      </c>
      <c r="DY6" s="388" t="str">
        <f>+'Hygiene Data'!G12</f>
        <v>No</v>
      </c>
      <c r="DZ6" s="388" t="str">
        <f>+'Hygiene Data'!G13</f>
        <v>No</v>
      </c>
      <c r="EA6" s="388" t="str">
        <f>+'Hygiene Data'!H11</f>
        <v>Yes</v>
      </c>
      <c r="EB6" s="388" t="str">
        <f>+'Hygiene Data'!H12</f>
        <v>Yes</v>
      </c>
      <c r="EC6" s="388" t="str">
        <f>+'Hygiene Data'!H13</f>
        <v>Yes</v>
      </c>
      <c r="ED6" s="388" t="str">
        <f>+'Hygiene Data'!I11</f>
        <v>Yes</v>
      </c>
      <c r="EE6" s="388" t="str">
        <f>+'Hygiene Data'!I12</f>
        <v>Yes</v>
      </c>
      <c r="EF6" s="388" t="str">
        <f>+'Hygiene Data'!I13</f>
        <v>Yes</v>
      </c>
    </row>
    <row r="7" spans="1:136" x14ac:dyDescent="0.25">
      <c r="A7" s="497" t="str">
        <f ca="1">+IF(OFFSET('Water Data'!$B$2,0,10*ROW('Water Data'!E1))="","",OFFSET('Water Data'!$B$2,0,10*ROW('Water Data'!E1)))</f>
        <v>SGP_2017_UIS</v>
      </c>
      <c r="B7" s="49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24">
        <f t="shared" ref="C7:C70" ca="1" si="0">+IF(ISNUMBER(VALUE(MID(A7,5,4))), VALUE(MID(A7, 5,4)),"")</f>
        <v>2017</v>
      </c>
      <c r="D7" s="525">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25">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25">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25">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525">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525">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100</v>
      </c>
      <c r="J7" s="52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5" t="str">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[100]</v>
      </c>
      <c r="N7" s="525" t="str">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[100]</v>
      </c>
      <c r="O7" s="525" t="str">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[100]</v>
      </c>
      <c r="P7" s="525">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25">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25">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25">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25">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25">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26">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26">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26">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100</v>
      </c>
      <c r="Y7" s="526">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100</v>
      </c>
      <c r="Z7" s="526">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26">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526">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526">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100</v>
      </c>
      <c r="AD7" s="526">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100</v>
      </c>
      <c r="AE7" s="526">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100</v>
      </c>
      <c r="AF7" s="52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6" t="str">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[100]</v>
      </c>
      <c r="AL7" s="526" t="str">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[100]</v>
      </c>
      <c r="AM7" s="526" t="str">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[100]</v>
      </c>
      <c r="AN7" s="52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6">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26">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26">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100</v>
      </c>
      <c r="AS7" s="526">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100</v>
      </c>
      <c r="AT7" s="526">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26">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26">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26">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100</v>
      </c>
      <c r="AX7" s="526">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100</v>
      </c>
      <c r="AY7" s="526">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27">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603">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27">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27">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100</v>
      </c>
      <c r="BD7" s="527">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100</v>
      </c>
      <c r="BE7" s="527">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100</v>
      </c>
      <c r="BF7" s="52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7" t="str">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[100]</v>
      </c>
      <c r="BJ7" s="527" t="str">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[100]</v>
      </c>
      <c r="BK7" s="527" t="str">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[100]</v>
      </c>
      <c r="BL7" s="527">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27">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27">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27">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27">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27">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88" t="str">
        <f ca="1">+IF(OFFSET('Water Data'!$D$27,0,10*ROW('Water Data'!D1))="","",OFFSET('Water Data'!$D$27,0,10*ROW('Water Data'!D1)))</f>
        <v>Yes</v>
      </c>
      <c r="BT7" s="388" t="str">
        <f ca="1">+IF(OFFSET('Water Data'!$D$28,0,10*ROW('Water Data'!D1))="","",OFFSET('Water Data'!$D$28,0,10*ROW('Water Data'!D1)))</f>
        <v>Yes</v>
      </c>
      <c r="BU7" s="388" t="str">
        <f ca="1">+IF(OFFSET('Water Data'!$D$29,0,10*ROW('Water Data'!D1))="","",OFFSET('Water Data'!$D$29,0,10*ROW('Water Data'!D1)))</f>
        <v>Yes</v>
      </c>
      <c r="BV7" s="388" t="str">
        <f ca="1">+IF(OFFSET('Water Data'!$E$27,0,10*ROW('Water Data'!E1))="","",OFFSET('Water Data'!$E$27,0,10*ROW('Water Data'!E1)))</f>
        <v>Yes</v>
      </c>
      <c r="BW7" s="388" t="str">
        <f ca="1">+IF(OFFSET('Water Data'!$E$28,0,10*ROW('Water Data'!E1))="","",OFFSET('Water Data'!$E$28,0,10*ROW('Water Data'!E1)))</f>
        <v>Yes</v>
      </c>
      <c r="BX7" s="388" t="str">
        <f ca="1">+IF(OFFSET('Water Data'!$E$29,0,10*ROW('Water Data'!E1))="","",OFFSET('Water Data'!$E$29,0,10*ROW('Water Data'!E1)))</f>
        <v>Yes</v>
      </c>
      <c r="BY7" s="388" t="str">
        <f ca="1">+IF(OFFSET('Water Data'!$F$27,0,10*ROW('Water Data'!F1))="","",OFFSET('Water Data'!$F$27,0,10*ROW('Water Data'!F1)))</f>
        <v/>
      </c>
      <c r="BZ7" s="388" t="str">
        <f ca="1">+IF(OFFSET('Water Data'!$F$28,0,10*ROW('Water Data'!F1))="","",OFFSET('Water Data'!$F$28,0,10*ROW('Water Data'!F1)))</f>
        <v/>
      </c>
      <c r="CA7" s="388" t="str">
        <f ca="1">+IF(OFFSET('Water Data'!$F$29,0,10*ROW('Water Data'!F1))="","",OFFSET('Water Data'!$F$29,0,10*ROW('Water Data'!F1)))</f>
        <v/>
      </c>
      <c r="CB7" s="388" t="str">
        <f ca="1">+IF(OFFSET('Water Data'!$G$27,0,10*ROW('Water Data'!G1))="","",OFFSET('Water Data'!$G$27,0,10*ROW('Water Data'!G1)))</f>
        <v>No</v>
      </c>
      <c r="CC7" s="388" t="str">
        <f ca="1">+IF(OFFSET('Water Data'!$G$28,0,10*ROW('Water Data'!G1))="","",OFFSET('Water Data'!$G$28,0,10*ROW('Water Data'!G1)))</f>
        <v>No</v>
      </c>
      <c r="CD7" s="388" t="str">
        <f ca="1">+IF(OFFSET('Water Data'!$G$29,0,10*ROW('Water Data'!G1))="","",OFFSET('Water Data'!$G$29,0,10*ROW('Water Data'!G1)))</f>
        <v>No</v>
      </c>
      <c r="CE7" s="388" t="str">
        <f ca="1">+IF(OFFSET('Water Data'!$H$27,0,10*ROW('Water Data'!H1))="","",OFFSET('Water Data'!$H$27,0,10*ROW('Water Data'!H1)))</f>
        <v>Yes</v>
      </c>
      <c r="CF7" s="388" t="str">
        <f ca="1">+IF(OFFSET('Water Data'!$H$28,0,10*ROW('Water Data'!H1))="","",OFFSET('Water Data'!$H$28,0,10*ROW('Water Data'!H1)))</f>
        <v>Yes</v>
      </c>
      <c r="CG7" s="388" t="str">
        <f ca="1">+IF(OFFSET('Water Data'!$H$29,0,10*ROW('Water Data'!H1))="","",OFFSET('Water Data'!$H$29,0,10*ROW('Water Data'!H1)))</f>
        <v>Yes</v>
      </c>
      <c r="CH7" s="388" t="str">
        <f ca="1">+IF(OFFSET('Water Data'!$I$27,0,10*ROW('Water Data'!I1))="","",OFFSET('Water Data'!$I$27,0,10*ROW('Water Data'!I1)))</f>
        <v>Yes</v>
      </c>
      <c r="CI7" s="388" t="str">
        <f ca="1">+IF(OFFSET('Water Data'!$I$28,0,10*ROW('Water Data'!I1))="","",OFFSET('Water Data'!$I$28,0,10*ROW('Water Data'!I1)))</f>
        <v>Yes</v>
      </c>
      <c r="CJ7" s="388" t="str">
        <f ca="1">+IF(OFFSET('Water Data'!$I$29,0,10*ROW('Water Data'!I1))="","",OFFSET('Water Data'!$I$29,0,10*ROW('Water Data'!I1)))</f>
        <v>Yes</v>
      </c>
      <c r="CK7" s="388" t="str">
        <f ca="1">+IF(OFFSET('Sanitation Data'!$D$28,0,10*ROW('Sanitation Data'!D1))="","",OFFSET('Sanitation Data'!$D$28,0,10*ROW('Sanitation Data'!D1)))</f>
        <v>Yes</v>
      </c>
      <c r="CL7" s="388" t="str">
        <f ca="1">+IF(OFFSET('Sanitation Data'!$D$29,0,10*ROW('Sanitation Data'!D1))="","",OFFSET('Sanitation Data'!$D$29,0,10*ROW('Sanitation Data'!D1)))</f>
        <v>Yes</v>
      </c>
      <c r="CM7" s="388" t="str">
        <f ca="1">+IF(OFFSET('Sanitation Data'!$D$30,0,10*ROW('Sanitation Data'!D1))="","",OFFSET('Sanitation Data'!$D$30,0,10*ROW('Sanitation Data'!D1)))</f>
        <v>Yes</v>
      </c>
      <c r="CN7" s="388" t="str">
        <f ca="1">+IF(OFFSET('Sanitation Data'!$D$31,0,10*ROW('Sanitation Data'!D1))="","",OFFSET('Sanitation Data'!$D$31,0,10*ROW('Sanitation Data'!D1)))</f>
        <v>Yes</v>
      </c>
      <c r="CO7" s="388" t="str">
        <f ca="1">+IF(OFFSET('Sanitation Data'!$D$32,0,10*ROW('Sanitation Data'!D1))="","",OFFSET('Sanitation Data'!$D$32,0,10*ROW('Sanitation Data'!D1)))</f>
        <v>Yes</v>
      </c>
      <c r="CP7" s="388" t="str">
        <f ca="1">+IF(OFFSET('Sanitation Data'!$E$28,0,10*ROW('Sanitation Data'!E1))="","",OFFSET('Sanitation Data'!$E$28,0,10*ROW('Sanitation Data'!E1)))</f>
        <v>Yes</v>
      </c>
      <c r="CQ7" s="388" t="str">
        <f ca="1">+IF(OFFSET('Sanitation Data'!$E$29,0,10*ROW('Sanitation Data'!E1))="","",OFFSET('Sanitation Data'!$E$29,0,10*ROW('Sanitation Data'!E1)))</f>
        <v>Yes</v>
      </c>
      <c r="CR7" s="388" t="str">
        <f ca="1">+IF(OFFSET('Sanitation Data'!$E$30,0,10*ROW('Sanitation Data'!E1))="","",OFFSET('Sanitation Data'!$E$30,0,10*ROW('Sanitation Data'!E1)))</f>
        <v>Yes</v>
      </c>
      <c r="CS7" s="388" t="str">
        <f ca="1">+IF(OFFSET('Sanitation Data'!$E$31,0,10*ROW('Sanitation Data'!E1))="","",OFFSET('Sanitation Data'!$E$31,0,10*ROW('Sanitation Data'!E1)))</f>
        <v>Yes</v>
      </c>
      <c r="CT7" s="388" t="str">
        <f ca="1">+IF(OFFSET('Sanitation Data'!$E$32,0,10*ROW('Sanitation Data'!E1))="","",OFFSET('Sanitation Data'!$E$32,0,10*ROW('Sanitation Data'!E1)))</f>
        <v>Yes</v>
      </c>
      <c r="CU7" s="388" t="str">
        <f ca="1">+IF(OFFSET('Sanitation Data'!$F$28,0,10*ROW('Sanitation Data'!F1))="","",OFFSET('Sanitation Data'!$F$28,0,10*ROW('Sanitation Data'!F1)))</f>
        <v/>
      </c>
      <c r="CV7" s="388" t="str">
        <f ca="1">+IF(OFFSET('Sanitation Data'!$F$29,0,10*ROW('Sanitation Data'!F1))="","",OFFSET('Sanitation Data'!$F$29,0,10*ROW('Sanitation Data'!F1)))</f>
        <v/>
      </c>
      <c r="CW7" s="388" t="str">
        <f ca="1">+IF(OFFSET('Sanitation Data'!$F$30,0,10*ROW('Sanitation Data'!F1))="","",OFFSET('Sanitation Data'!$F$30,0,10*ROW('Sanitation Data'!F1)))</f>
        <v/>
      </c>
      <c r="CX7" s="388" t="str">
        <f ca="1">+IF(OFFSET('Sanitation Data'!$F$31,0,10*ROW('Sanitation Data'!F1))="","",OFFSET('Sanitation Data'!$F$31,0,10*ROW('Sanitation Data'!F1)))</f>
        <v/>
      </c>
      <c r="CY7" s="388" t="str">
        <f ca="1">+IF(OFFSET('Sanitation Data'!$F$32,0,10*ROW('Sanitation Data'!F1))="","",OFFSET('Sanitation Data'!$F$32,0,10*ROW('Sanitation Data'!F1)))</f>
        <v/>
      </c>
      <c r="CZ7" s="388" t="str">
        <f ca="1">+IF(OFFSET('Sanitation Data'!$G$28,0,10*ROW('Sanitation Data'!G1))="","",OFFSET('Sanitation Data'!$G$28,0,10*ROW('Sanitation Data'!G1)))</f>
        <v>No</v>
      </c>
      <c r="DA7" s="388" t="str">
        <f ca="1">+IF(OFFSET('Sanitation Data'!$G$29,0,10*ROW('Sanitation Data'!G1))="","",OFFSET('Sanitation Data'!$G$29,0,10*ROW('Sanitation Data'!G1)))</f>
        <v>No</v>
      </c>
      <c r="DB7" s="388" t="str">
        <f ca="1">+IF(OFFSET('Sanitation Data'!$G$30,0,10*ROW('Sanitation Data'!G1))="","",OFFSET('Sanitation Data'!$G$30,0,10*ROW('Sanitation Data'!G1)))</f>
        <v>No</v>
      </c>
      <c r="DC7" s="388" t="str">
        <f ca="1">+IF(OFFSET('Sanitation Data'!$G$31,0,10*ROW('Sanitation Data'!G1))="","",OFFSET('Sanitation Data'!$G$31,0,10*ROW('Sanitation Data'!G1)))</f>
        <v/>
      </c>
      <c r="DD7" s="388" t="str">
        <f ca="1">+IF(OFFSET('Sanitation Data'!$G$32,0,10*ROW('Sanitation Data'!G1))="","",OFFSET('Sanitation Data'!$G$32,0,10*ROW('Sanitation Data'!G1)))</f>
        <v/>
      </c>
      <c r="DE7" s="388" t="str">
        <f ca="1">+IF(OFFSET('Sanitation Data'!$H$28,0,10*ROW('Sanitation Data'!H1))="","",OFFSET('Sanitation Data'!$H$28,0,10*ROW('Sanitation Data'!H1)))</f>
        <v>Yes</v>
      </c>
      <c r="DF7" s="388" t="str">
        <f ca="1">+IF(OFFSET('Sanitation Data'!$H$29,0,10*ROW('Sanitation Data'!H1))="","",OFFSET('Sanitation Data'!$H$29,0,10*ROW('Sanitation Data'!H1)))</f>
        <v>Yes</v>
      </c>
      <c r="DG7" s="388" t="str">
        <f ca="1">+IF(OFFSET('Sanitation Data'!$H$30,0,10*ROW('Sanitation Data'!H1))="","",OFFSET('Sanitation Data'!$H$30,0,10*ROW('Sanitation Data'!H1)))</f>
        <v>Yes</v>
      </c>
      <c r="DH7" s="388" t="str">
        <f ca="1">+IF(OFFSET('Sanitation Data'!$H$31,0,10*ROW('Sanitation Data'!H1))="","",OFFSET('Sanitation Data'!$H$31,0,10*ROW('Sanitation Data'!H1)))</f>
        <v>Yes</v>
      </c>
      <c r="DI7" s="388" t="str">
        <f ca="1">+IF(OFFSET('Sanitation Data'!$H$32,0,10*ROW('Sanitation Data'!H1))="","",OFFSET('Sanitation Data'!$H$32,0,10*ROW('Sanitation Data'!H1)))</f>
        <v>Yes</v>
      </c>
      <c r="DJ7" s="388" t="str">
        <f ca="1">+IF(OFFSET('Sanitation Data'!$I$28,0,10*ROW('Sanitation Data'!I1))="","",OFFSET('Sanitation Data'!$I$28,0,10*ROW('Sanitation Data'!I1)))</f>
        <v>Yes</v>
      </c>
      <c r="DK7" s="388" t="str">
        <f ca="1">+IF(OFFSET('Sanitation Data'!$I$29,0,10*ROW('Sanitation Data'!I1))="","",OFFSET('Sanitation Data'!$I$29,0,10*ROW('Sanitation Data'!I1)))</f>
        <v>Yes</v>
      </c>
      <c r="DL7" s="388" t="str">
        <f ca="1">+IF(OFFSET('Sanitation Data'!$I$30,0,10*ROW('Sanitation Data'!I1))="","",OFFSET('Sanitation Data'!$I$30,0,10*ROW('Sanitation Data'!I1)))</f>
        <v>Yes</v>
      </c>
      <c r="DM7" s="388" t="str">
        <f ca="1">+IF(OFFSET('Sanitation Data'!$I$31,0,10*ROW('Sanitation Data'!I1))="","",OFFSET('Sanitation Data'!$I$31,0,10*ROW('Sanitation Data'!I1)))</f>
        <v>Yes</v>
      </c>
      <c r="DN7" s="388" t="str">
        <f ca="1">+IF(OFFSET('Sanitation Data'!$I$32,0,10*ROW('Sanitation Data'!I1))="","",OFFSET('Sanitation Data'!$I$32,0,10*ROW('Sanitation Data'!I1)))</f>
        <v>Yes</v>
      </c>
      <c r="DO7" s="388" t="str">
        <f ca="1">+IF(OFFSET('Hygiene Data'!$D$11,0,10*ROW('Hygiene Data'!D1))="","",OFFSET('Hygiene Data'!$D$11,0,10*ROW('Hygiene Data'!D1)))</f>
        <v>Yes</v>
      </c>
      <c r="DP7" s="388" t="str">
        <f ca="1">+IF(OFFSET('Hygiene Data'!$D$12,0,10*ROW('Hygiene Data'!D1))="","",OFFSET('Hygiene Data'!$D$12,0,10*ROW('Hygiene Data'!D1)))</f>
        <v>Yes</v>
      </c>
      <c r="DQ7" s="388" t="str">
        <f ca="1">+IF(OFFSET('Hygiene Data'!$D$13,0,10*ROW('Hygiene Data'!D1))="","",OFFSET('Hygiene Data'!$D$13,0,10*ROW('Hygiene Data'!D1)))</f>
        <v>Yes</v>
      </c>
      <c r="DR7" s="388" t="str">
        <f ca="1">+IF(OFFSET('Hygiene Data'!$E$11,0,10*ROW('Hygiene Data'!E1))="","",OFFSET('Hygiene Data'!$E$11,0,10*ROW('Hygiene Data'!E1)))</f>
        <v>Yes</v>
      </c>
      <c r="DS7" s="388" t="str">
        <f ca="1">+IF(OFFSET('Hygiene Data'!$E$12,0,10*ROW('Hygiene Data'!E1))="","",OFFSET('Hygiene Data'!$E$12,0,10*ROW('Hygiene Data'!E1)))</f>
        <v>Yes</v>
      </c>
      <c r="DT7" s="388" t="str">
        <f ca="1">+IF(OFFSET('Hygiene Data'!$E$13,0,10*ROW('Hygiene Data'!E1))="","",OFFSET('Hygiene Data'!$E$13,0,10*ROW('Hygiene Data'!E1)))</f>
        <v>Yes</v>
      </c>
      <c r="DU7" s="388" t="str">
        <f ca="1">+IF(OFFSET('Hygiene Data'!$F$11,0,10*ROW('Hygiene Data'!F1))="","",OFFSET('Hygiene Data'!$F$11,0,10*ROW('Hygiene Data'!F1)))</f>
        <v/>
      </c>
      <c r="DV7" s="388" t="str">
        <f ca="1">+IF(OFFSET('Hygiene Data'!$F$12,0,10*ROW('Hygiene Data'!F1))="","",OFFSET('Hygiene Data'!$F$12,0,10*ROW('Hygiene Data'!F1)))</f>
        <v/>
      </c>
      <c r="DW7" s="388" t="str">
        <f ca="1">+IF(OFFSET('Hygiene Data'!$F$13,0,10*ROW('Hygiene Data'!F1))="","",OFFSET('Hygiene Data'!$F$13,0,10*ROW('Hygiene Data'!F1)))</f>
        <v/>
      </c>
      <c r="DX7" s="388" t="str">
        <f ca="1">+IF(OFFSET('Hygiene Data'!$G$11,0,10*ROW('Hygiene Data'!G1))="","",OFFSET('Hygiene Data'!$G$11,0,10*ROW('Hygiene Data'!G1)))</f>
        <v>No</v>
      </c>
      <c r="DY7" s="388" t="str">
        <f ca="1">+IF(OFFSET('Hygiene Data'!$G$12,0,10*ROW('Hygiene Data'!G1))="","",OFFSET('Hygiene Data'!$G$12,0,10*ROW('Hygiene Data'!G1)))</f>
        <v>No</v>
      </c>
      <c r="DZ7" s="388" t="str">
        <f ca="1">+IF(OFFSET('Hygiene Data'!$G$13,0,10*ROW('Hygiene Data'!G1))="","",OFFSET('Hygiene Data'!$G$13,0,10*ROW('Hygiene Data'!G1)))</f>
        <v>No</v>
      </c>
      <c r="EA7" s="388" t="str">
        <f ca="1">+IF(OFFSET('Hygiene Data'!$H$11,0,10*ROW('Hygiene Data'!H1))="","",OFFSET('Hygiene Data'!$H$11,0,10*ROW('Hygiene Data'!H1)))</f>
        <v>Yes</v>
      </c>
      <c r="EB7" s="388" t="str">
        <f ca="1">+IF(OFFSET('Hygiene Data'!$H$12,0,10*ROW('Hygiene Data'!H1))="","",OFFSET('Hygiene Data'!$H$12,0,10*ROW('Hygiene Data'!H1)))</f>
        <v>Yes</v>
      </c>
      <c r="EC7" s="388" t="str">
        <f ca="1">+IF(OFFSET('Hygiene Data'!$H$13,0,10*ROW('Hygiene Data'!H1))="","",OFFSET('Hygiene Data'!$H$13,0,10*ROW('Hygiene Data'!H1)))</f>
        <v>Yes</v>
      </c>
      <c r="ED7" s="388" t="str">
        <f ca="1">+IF(OFFSET('Hygiene Data'!$I$11,0,10*ROW('Hygiene Data'!I1))="","",OFFSET('Hygiene Data'!$I$11,0,10*ROW('Hygiene Data'!I1)))</f>
        <v>Yes</v>
      </c>
      <c r="EE7" s="388" t="str">
        <f ca="1">+IF(OFFSET('Hygiene Data'!$I$12,0,10*ROW('Hygiene Data'!I1))="","",OFFSET('Hygiene Data'!$I$12,0,10*ROW('Hygiene Data'!I1)))</f>
        <v>Yes</v>
      </c>
      <c r="EF7" s="388" t="str">
        <f ca="1">+IF(OFFSET('Hygiene Data'!$I$13,0,10*ROW('Hygiene Data'!I1))="","",OFFSET('Hygiene Data'!$I$13,0,10*ROW('Hygiene Data'!I1)))</f>
        <v>Yes</v>
      </c>
    </row>
    <row r="8" spans="1:136" x14ac:dyDescent="0.25">
      <c r="A8" s="497" t="str">
        <f ca="1">+IF(OFFSET('Water Data'!$B$2,0,10*ROW('Water Data'!E2))="","",OFFSET('Water Data'!$B$2,0,10*ROW('Water Data'!E2)))</f>
        <v>SGP_2018_UIS</v>
      </c>
      <c r="B8" s="49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24">
        <f t="shared" ca="1" si="0"/>
        <v>2018</v>
      </c>
      <c r="D8" s="525">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25">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25">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25">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100</v>
      </c>
      <c r="H8" s="525">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100</v>
      </c>
      <c r="I8" s="525">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100</v>
      </c>
      <c r="J8" s="52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5" t="str">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[100]</v>
      </c>
      <c r="N8" s="525" t="str">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[100]</v>
      </c>
      <c r="O8" s="525" t="str">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[100]</v>
      </c>
      <c r="P8" s="525">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25">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25">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25">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25">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25">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26">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26">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26">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100</v>
      </c>
      <c r="Y8" s="526">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100</v>
      </c>
      <c r="Z8" s="526">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26">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100</v>
      </c>
      <c r="AB8" s="526">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100</v>
      </c>
      <c r="AC8" s="526">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100</v>
      </c>
      <c r="AD8" s="526">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100</v>
      </c>
      <c r="AE8" s="526">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100</v>
      </c>
      <c r="AF8" s="52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6" t="str">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[100]</v>
      </c>
      <c r="AL8" s="526" t="str">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[100]</v>
      </c>
      <c r="AM8" s="526" t="str">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[100]</v>
      </c>
      <c r="AN8" s="52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6">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26">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26">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100</v>
      </c>
      <c r="AS8" s="526">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100</v>
      </c>
      <c r="AT8" s="526">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26">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26">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26">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100</v>
      </c>
      <c r="AX8" s="526">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100</v>
      </c>
      <c r="AY8" s="526">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27">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603">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27">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27">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100</v>
      </c>
      <c r="BD8" s="527">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100</v>
      </c>
      <c r="BE8" s="527">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100</v>
      </c>
      <c r="BF8" s="52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7" t="str">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[100]</v>
      </c>
      <c r="BJ8" s="527" t="str">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[100]</v>
      </c>
      <c r="BK8" s="527" t="str">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[100]</v>
      </c>
      <c r="BL8" s="527">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27">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27">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27">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27">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27">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88" t="str">
        <f ca="1">+IF(OFFSET('Water Data'!$D$27,0,10*ROW('Water Data'!D2))="","",OFFSET('Water Data'!$D$27,0,10*ROW('Water Data'!D2)))</f>
        <v>Yes</v>
      </c>
      <c r="BT8" s="388" t="str">
        <f ca="1">+IF(OFFSET('Water Data'!$D$28,0,10*ROW('Water Data'!D2))="","",OFFSET('Water Data'!$D$28,0,10*ROW('Water Data'!D2)))</f>
        <v>Yes</v>
      </c>
      <c r="BU8" s="388" t="str">
        <f ca="1">+IF(OFFSET('Water Data'!$D$29,0,10*ROW('Water Data'!D2))="","",OFFSET('Water Data'!$D$29,0,10*ROW('Water Data'!D2)))</f>
        <v>Yes</v>
      </c>
      <c r="BV8" s="388" t="str">
        <f ca="1">+IF(OFFSET('Water Data'!$E$27,0,10*ROW('Water Data'!E2))="","",OFFSET('Water Data'!$E$27,0,10*ROW('Water Data'!E2)))</f>
        <v>Yes</v>
      </c>
      <c r="BW8" s="388" t="str">
        <f ca="1">+IF(OFFSET('Water Data'!$E$28,0,10*ROW('Water Data'!E2))="","",OFFSET('Water Data'!$E$28,0,10*ROW('Water Data'!E2)))</f>
        <v>Yes</v>
      </c>
      <c r="BX8" s="388" t="str">
        <f ca="1">+IF(OFFSET('Water Data'!$E$29,0,10*ROW('Water Data'!E2))="","",OFFSET('Water Data'!$E$29,0,10*ROW('Water Data'!E2)))</f>
        <v>Yes</v>
      </c>
      <c r="BY8" s="388" t="str">
        <f ca="1">+IF(OFFSET('Water Data'!$F$27,0,10*ROW('Water Data'!F2))="","",OFFSET('Water Data'!$F$27,0,10*ROW('Water Data'!F2)))</f>
        <v/>
      </c>
      <c r="BZ8" s="388" t="str">
        <f ca="1">+IF(OFFSET('Water Data'!$F$28,0,10*ROW('Water Data'!F2))="","",OFFSET('Water Data'!$F$28,0,10*ROW('Water Data'!F2)))</f>
        <v/>
      </c>
      <c r="CA8" s="388" t="str">
        <f ca="1">+IF(OFFSET('Water Data'!$F$29,0,10*ROW('Water Data'!F2))="","",OFFSET('Water Data'!$F$29,0,10*ROW('Water Data'!F2)))</f>
        <v/>
      </c>
      <c r="CB8" s="388" t="str">
        <f ca="1">+IF(OFFSET('Water Data'!$G$27,0,10*ROW('Water Data'!G2))="","",OFFSET('Water Data'!$G$27,0,10*ROW('Water Data'!G2)))</f>
        <v>No</v>
      </c>
      <c r="CC8" s="388" t="str">
        <f ca="1">+IF(OFFSET('Water Data'!$G$28,0,10*ROW('Water Data'!G2))="","",OFFSET('Water Data'!$G$28,0,10*ROW('Water Data'!G2)))</f>
        <v>No</v>
      </c>
      <c r="CD8" s="388" t="str">
        <f ca="1">+IF(OFFSET('Water Data'!$G$29,0,10*ROW('Water Data'!G2))="","",OFFSET('Water Data'!$G$29,0,10*ROW('Water Data'!G2)))</f>
        <v>No</v>
      </c>
      <c r="CE8" s="388" t="str">
        <f ca="1">+IF(OFFSET('Water Data'!$H$27,0,10*ROW('Water Data'!H2))="","",OFFSET('Water Data'!$H$27,0,10*ROW('Water Data'!H2)))</f>
        <v>Yes</v>
      </c>
      <c r="CF8" s="388" t="str">
        <f ca="1">+IF(OFFSET('Water Data'!$H$28,0,10*ROW('Water Data'!H2))="","",OFFSET('Water Data'!$H$28,0,10*ROW('Water Data'!H2)))</f>
        <v>Yes</v>
      </c>
      <c r="CG8" s="388" t="str">
        <f ca="1">+IF(OFFSET('Water Data'!$H$29,0,10*ROW('Water Data'!H2))="","",OFFSET('Water Data'!$H$29,0,10*ROW('Water Data'!H2)))</f>
        <v>Yes</v>
      </c>
      <c r="CH8" s="388" t="str">
        <f ca="1">+IF(OFFSET('Water Data'!$I$27,0,10*ROW('Water Data'!I2))="","",OFFSET('Water Data'!$I$27,0,10*ROW('Water Data'!I2)))</f>
        <v>Yes</v>
      </c>
      <c r="CI8" s="388" t="str">
        <f ca="1">+IF(OFFSET('Water Data'!$I$28,0,10*ROW('Water Data'!I2))="","",OFFSET('Water Data'!$I$28,0,10*ROW('Water Data'!I2)))</f>
        <v>Yes</v>
      </c>
      <c r="CJ8" s="388" t="str">
        <f ca="1">+IF(OFFSET('Water Data'!$I$29,0,10*ROW('Water Data'!I2))="","",OFFSET('Water Data'!$I$29,0,10*ROW('Water Data'!I2)))</f>
        <v>Yes</v>
      </c>
      <c r="CK8" s="388" t="str">
        <f ca="1">+IF(OFFSET('Sanitation Data'!$D$28,0,10*ROW('Sanitation Data'!D2))="","",OFFSET('Sanitation Data'!$D$28,0,10*ROW('Sanitation Data'!D2)))</f>
        <v>Yes</v>
      </c>
      <c r="CL8" s="388" t="str">
        <f ca="1">+IF(OFFSET('Sanitation Data'!$D$29,0,10*ROW('Sanitation Data'!D2))="","",OFFSET('Sanitation Data'!$D$29,0,10*ROW('Sanitation Data'!D2)))</f>
        <v>Yes</v>
      </c>
      <c r="CM8" s="388" t="str">
        <f ca="1">+IF(OFFSET('Sanitation Data'!$D$30,0,10*ROW('Sanitation Data'!D2))="","",OFFSET('Sanitation Data'!$D$30,0,10*ROW('Sanitation Data'!D2)))</f>
        <v>Yes</v>
      </c>
      <c r="CN8" s="388" t="str">
        <f ca="1">+IF(OFFSET('Sanitation Data'!$D$31,0,10*ROW('Sanitation Data'!D2))="","",OFFSET('Sanitation Data'!$D$31,0,10*ROW('Sanitation Data'!D2)))</f>
        <v>Yes</v>
      </c>
      <c r="CO8" s="388" t="str">
        <f ca="1">+IF(OFFSET('Sanitation Data'!$D$32,0,10*ROW('Sanitation Data'!D2))="","",OFFSET('Sanitation Data'!$D$32,0,10*ROW('Sanitation Data'!D2)))</f>
        <v>Yes</v>
      </c>
      <c r="CP8" s="388" t="str">
        <f ca="1">+IF(OFFSET('Sanitation Data'!$E$28,0,10*ROW('Sanitation Data'!E2))="","",OFFSET('Sanitation Data'!$E$28,0,10*ROW('Sanitation Data'!E2)))</f>
        <v>Yes</v>
      </c>
      <c r="CQ8" s="388" t="str">
        <f ca="1">+IF(OFFSET('Sanitation Data'!$E$29,0,10*ROW('Sanitation Data'!E2))="","",OFFSET('Sanitation Data'!$E$29,0,10*ROW('Sanitation Data'!E2)))</f>
        <v>Yes</v>
      </c>
      <c r="CR8" s="388" t="str">
        <f ca="1">+IF(OFFSET('Sanitation Data'!$E$30,0,10*ROW('Sanitation Data'!E2))="","",OFFSET('Sanitation Data'!$E$30,0,10*ROW('Sanitation Data'!E2)))</f>
        <v>Yes</v>
      </c>
      <c r="CS8" s="388" t="str">
        <f ca="1">+IF(OFFSET('Sanitation Data'!$E$31,0,10*ROW('Sanitation Data'!E2))="","",OFFSET('Sanitation Data'!$E$31,0,10*ROW('Sanitation Data'!E2)))</f>
        <v>Yes</v>
      </c>
      <c r="CT8" s="388" t="str">
        <f ca="1">+IF(OFFSET('Sanitation Data'!$E$32,0,10*ROW('Sanitation Data'!E2))="","",OFFSET('Sanitation Data'!$E$32,0,10*ROW('Sanitation Data'!E2)))</f>
        <v>Yes</v>
      </c>
      <c r="CU8" s="388" t="str">
        <f ca="1">+IF(OFFSET('Sanitation Data'!$F$28,0,10*ROW('Sanitation Data'!F2))="","",OFFSET('Sanitation Data'!$F$28,0,10*ROW('Sanitation Data'!F2)))</f>
        <v/>
      </c>
      <c r="CV8" s="388" t="str">
        <f ca="1">+IF(OFFSET('Sanitation Data'!$F$29,0,10*ROW('Sanitation Data'!F2))="","",OFFSET('Sanitation Data'!$F$29,0,10*ROW('Sanitation Data'!F2)))</f>
        <v/>
      </c>
      <c r="CW8" s="388" t="str">
        <f ca="1">+IF(OFFSET('Sanitation Data'!$F$30,0,10*ROW('Sanitation Data'!F2))="","",OFFSET('Sanitation Data'!$F$30,0,10*ROW('Sanitation Data'!F2)))</f>
        <v/>
      </c>
      <c r="CX8" s="388" t="str">
        <f ca="1">+IF(OFFSET('Sanitation Data'!$F$31,0,10*ROW('Sanitation Data'!F2))="","",OFFSET('Sanitation Data'!$F$31,0,10*ROW('Sanitation Data'!F2)))</f>
        <v/>
      </c>
      <c r="CY8" s="388" t="str">
        <f ca="1">+IF(OFFSET('Sanitation Data'!$F$32,0,10*ROW('Sanitation Data'!F2))="","",OFFSET('Sanitation Data'!$F$32,0,10*ROW('Sanitation Data'!F2)))</f>
        <v/>
      </c>
      <c r="CZ8" s="388" t="str">
        <f ca="1">+IF(OFFSET('Sanitation Data'!$G$28,0,10*ROW('Sanitation Data'!G2))="","",OFFSET('Sanitation Data'!$G$28,0,10*ROW('Sanitation Data'!G2)))</f>
        <v>No</v>
      </c>
      <c r="DA8" s="388" t="str">
        <f ca="1">+IF(OFFSET('Sanitation Data'!$G$29,0,10*ROW('Sanitation Data'!G2))="","",OFFSET('Sanitation Data'!$G$29,0,10*ROW('Sanitation Data'!G2)))</f>
        <v>No</v>
      </c>
      <c r="DB8" s="388" t="str">
        <f ca="1">+IF(OFFSET('Sanitation Data'!$G$30,0,10*ROW('Sanitation Data'!G2))="","",OFFSET('Sanitation Data'!$G$30,0,10*ROW('Sanitation Data'!G2)))</f>
        <v>No</v>
      </c>
      <c r="DC8" s="388" t="str">
        <f ca="1">+IF(OFFSET('Sanitation Data'!$G$31,0,10*ROW('Sanitation Data'!G2))="","",OFFSET('Sanitation Data'!$G$31,0,10*ROW('Sanitation Data'!G2)))</f>
        <v/>
      </c>
      <c r="DD8" s="388" t="str">
        <f ca="1">+IF(OFFSET('Sanitation Data'!$G$32,0,10*ROW('Sanitation Data'!G2))="","",OFFSET('Sanitation Data'!$G$32,0,10*ROW('Sanitation Data'!G2)))</f>
        <v/>
      </c>
      <c r="DE8" s="388" t="str">
        <f ca="1">+IF(OFFSET('Sanitation Data'!$H$28,0,10*ROW('Sanitation Data'!H2))="","",OFFSET('Sanitation Data'!$H$28,0,10*ROW('Sanitation Data'!H2)))</f>
        <v>Yes</v>
      </c>
      <c r="DF8" s="388" t="str">
        <f ca="1">+IF(OFFSET('Sanitation Data'!$H$29,0,10*ROW('Sanitation Data'!H2))="","",OFFSET('Sanitation Data'!$H$29,0,10*ROW('Sanitation Data'!H2)))</f>
        <v>Yes</v>
      </c>
      <c r="DG8" s="388" t="str">
        <f ca="1">+IF(OFFSET('Sanitation Data'!$H$30,0,10*ROW('Sanitation Data'!H2))="","",OFFSET('Sanitation Data'!$H$30,0,10*ROW('Sanitation Data'!H2)))</f>
        <v>Yes</v>
      </c>
      <c r="DH8" s="388" t="str">
        <f ca="1">+IF(OFFSET('Sanitation Data'!$H$31,0,10*ROW('Sanitation Data'!H2))="","",OFFSET('Sanitation Data'!$H$31,0,10*ROW('Sanitation Data'!H2)))</f>
        <v>Yes</v>
      </c>
      <c r="DI8" s="388" t="str">
        <f ca="1">+IF(OFFSET('Sanitation Data'!$H$32,0,10*ROW('Sanitation Data'!H2))="","",OFFSET('Sanitation Data'!$H$32,0,10*ROW('Sanitation Data'!H2)))</f>
        <v>Yes</v>
      </c>
      <c r="DJ8" s="388" t="str">
        <f ca="1">+IF(OFFSET('Sanitation Data'!$I$28,0,10*ROW('Sanitation Data'!I2))="","",OFFSET('Sanitation Data'!$I$28,0,10*ROW('Sanitation Data'!I2)))</f>
        <v>Yes</v>
      </c>
      <c r="DK8" s="388" t="str">
        <f ca="1">+IF(OFFSET('Sanitation Data'!$I$29,0,10*ROW('Sanitation Data'!I2))="","",OFFSET('Sanitation Data'!$I$29,0,10*ROW('Sanitation Data'!I2)))</f>
        <v>Yes</v>
      </c>
      <c r="DL8" s="388" t="str">
        <f ca="1">+IF(OFFSET('Sanitation Data'!$I$30,0,10*ROW('Sanitation Data'!I2))="","",OFFSET('Sanitation Data'!$I$30,0,10*ROW('Sanitation Data'!I2)))</f>
        <v>Yes</v>
      </c>
      <c r="DM8" s="388" t="str">
        <f ca="1">+IF(OFFSET('Sanitation Data'!$I$31,0,10*ROW('Sanitation Data'!I2))="","",OFFSET('Sanitation Data'!$I$31,0,10*ROW('Sanitation Data'!I2)))</f>
        <v>Yes</v>
      </c>
      <c r="DN8" s="388" t="str">
        <f ca="1">+IF(OFFSET('Sanitation Data'!$I$32,0,10*ROW('Sanitation Data'!I2))="","",OFFSET('Sanitation Data'!$I$32,0,10*ROW('Sanitation Data'!I2)))</f>
        <v>Yes</v>
      </c>
      <c r="DO8" s="388" t="str">
        <f ca="1">+IF(OFFSET('Hygiene Data'!$D$11,0,10*ROW('Hygiene Data'!D2))="","",OFFSET('Hygiene Data'!$D$11,0,10*ROW('Hygiene Data'!D2)))</f>
        <v>Yes</v>
      </c>
      <c r="DP8" s="388" t="str">
        <f ca="1">+IF(OFFSET('Hygiene Data'!$D$12,0,10*ROW('Hygiene Data'!D2))="","",OFFSET('Hygiene Data'!$D$12,0,10*ROW('Hygiene Data'!D2)))</f>
        <v>Yes</v>
      </c>
      <c r="DQ8" s="388" t="str">
        <f ca="1">+IF(OFFSET('Hygiene Data'!$D$13,0,10*ROW('Hygiene Data'!D2))="","",OFFSET('Hygiene Data'!$D$13,0,10*ROW('Hygiene Data'!D2)))</f>
        <v>Yes</v>
      </c>
      <c r="DR8" s="388" t="str">
        <f ca="1">+IF(OFFSET('Hygiene Data'!$E$11,0,10*ROW('Hygiene Data'!E2))="","",OFFSET('Hygiene Data'!$E$11,0,10*ROW('Hygiene Data'!E2)))</f>
        <v>Yes</v>
      </c>
      <c r="DS8" s="388" t="str">
        <f ca="1">+IF(OFFSET('Hygiene Data'!$E$12,0,10*ROW('Hygiene Data'!E2))="","",OFFSET('Hygiene Data'!$E$12,0,10*ROW('Hygiene Data'!E2)))</f>
        <v>Yes</v>
      </c>
      <c r="DT8" s="388" t="str">
        <f ca="1">+IF(OFFSET('Hygiene Data'!$E$13,0,10*ROW('Hygiene Data'!E2))="","",OFFSET('Hygiene Data'!$E$13,0,10*ROW('Hygiene Data'!E2)))</f>
        <v>Yes</v>
      </c>
      <c r="DU8" s="388" t="str">
        <f ca="1">+IF(OFFSET('Hygiene Data'!$F$11,0,10*ROW('Hygiene Data'!F2))="","",OFFSET('Hygiene Data'!$F$11,0,10*ROW('Hygiene Data'!F2)))</f>
        <v/>
      </c>
      <c r="DV8" s="388" t="str">
        <f ca="1">+IF(OFFSET('Hygiene Data'!$F$12,0,10*ROW('Hygiene Data'!F2))="","",OFFSET('Hygiene Data'!$F$12,0,10*ROW('Hygiene Data'!F2)))</f>
        <v/>
      </c>
      <c r="DW8" s="388" t="str">
        <f ca="1">+IF(OFFSET('Hygiene Data'!$F$13,0,10*ROW('Hygiene Data'!F2))="","",OFFSET('Hygiene Data'!$F$13,0,10*ROW('Hygiene Data'!F2)))</f>
        <v/>
      </c>
      <c r="DX8" s="388" t="str">
        <f ca="1">+IF(OFFSET('Hygiene Data'!$G$11,0,10*ROW('Hygiene Data'!G2))="","",OFFSET('Hygiene Data'!$G$11,0,10*ROW('Hygiene Data'!G2)))</f>
        <v>No</v>
      </c>
      <c r="DY8" s="388" t="str">
        <f ca="1">+IF(OFFSET('Hygiene Data'!$G$12,0,10*ROW('Hygiene Data'!G2))="","",OFFSET('Hygiene Data'!$G$12,0,10*ROW('Hygiene Data'!G2)))</f>
        <v>No</v>
      </c>
      <c r="DZ8" s="388" t="str">
        <f ca="1">+IF(OFFSET('Hygiene Data'!$G$13,0,10*ROW('Hygiene Data'!G2))="","",OFFSET('Hygiene Data'!$G$13,0,10*ROW('Hygiene Data'!G2)))</f>
        <v>No</v>
      </c>
      <c r="EA8" s="388" t="str">
        <f ca="1">+IF(OFFSET('Hygiene Data'!$H$11,0,10*ROW('Hygiene Data'!H2))="","",OFFSET('Hygiene Data'!$H$11,0,10*ROW('Hygiene Data'!H2)))</f>
        <v>Yes</v>
      </c>
      <c r="EB8" s="388" t="str">
        <f ca="1">+IF(OFFSET('Hygiene Data'!$H$12,0,10*ROW('Hygiene Data'!H2))="","",OFFSET('Hygiene Data'!$H$12,0,10*ROW('Hygiene Data'!H2)))</f>
        <v>Yes</v>
      </c>
      <c r="EC8" s="388" t="str">
        <f ca="1">+IF(OFFSET('Hygiene Data'!$H$13,0,10*ROW('Hygiene Data'!H2))="","",OFFSET('Hygiene Data'!$H$13,0,10*ROW('Hygiene Data'!H2)))</f>
        <v>Yes</v>
      </c>
      <c r="ED8" s="388" t="str">
        <f ca="1">+IF(OFFSET('Hygiene Data'!$I$11,0,10*ROW('Hygiene Data'!I2))="","",OFFSET('Hygiene Data'!$I$11,0,10*ROW('Hygiene Data'!I2)))</f>
        <v>Yes</v>
      </c>
      <c r="EE8" s="388" t="str">
        <f ca="1">+IF(OFFSET('Hygiene Data'!$I$12,0,10*ROW('Hygiene Data'!I2))="","",OFFSET('Hygiene Data'!$I$12,0,10*ROW('Hygiene Data'!I2)))</f>
        <v>Yes</v>
      </c>
      <c r="EF8" s="388" t="str">
        <f ca="1">+IF(OFFSET('Hygiene Data'!$I$13,0,10*ROW('Hygiene Data'!I2))="","",OFFSET('Hygiene Data'!$I$13,0,10*ROW('Hygiene Data'!I2)))</f>
        <v>Yes</v>
      </c>
    </row>
    <row r="9" spans="1:136" x14ac:dyDescent="0.25">
      <c r="A9" s="497" t="str">
        <f ca="1">+IF(OFFSET('Water Data'!$B$2,0,10*ROW('Water Data'!E3))="","",OFFSET('Water Data'!$B$2,0,10*ROW('Water Data'!E3)))</f>
        <v>SGP_2019_UIS</v>
      </c>
      <c r="B9" s="49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24">
        <f t="shared" ca="1" si="0"/>
        <v>2019</v>
      </c>
      <c r="D9" s="525">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25">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25">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25">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100</v>
      </c>
      <c r="H9" s="525">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100</v>
      </c>
      <c r="I9" s="525">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100</v>
      </c>
      <c r="J9" s="52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5" t="str">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[100]</v>
      </c>
      <c r="N9" s="525" t="str">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[100]</v>
      </c>
      <c r="O9" s="525" t="str">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[100]</v>
      </c>
      <c r="P9" s="525">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25">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25">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25">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25">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25">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26">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26">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26">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100</v>
      </c>
      <c r="Y9" s="526">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100</v>
      </c>
      <c r="Z9" s="526">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26">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100</v>
      </c>
      <c r="AB9" s="526">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100</v>
      </c>
      <c r="AC9" s="526">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100</v>
      </c>
      <c r="AD9" s="526">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100</v>
      </c>
      <c r="AE9" s="526">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100</v>
      </c>
      <c r="AF9" s="52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6" t="str">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[100]</v>
      </c>
      <c r="AL9" s="526" t="str">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[100]</v>
      </c>
      <c r="AM9" s="526" t="str">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[100]</v>
      </c>
      <c r="AN9" s="52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6">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26">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26">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100</v>
      </c>
      <c r="AS9" s="526">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100</v>
      </c>
      <c r="AT9" s="526">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26">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26">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26">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100</v>
      </c>
      <c r="AX9" s="526">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100</v>
      </c>
      <c r="AY9" s="526">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27">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603">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27">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27">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100</v>
      </c>
      <c r="BD9" s="527">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100</v>
      </c>
      <c r="BE9" s="527">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100</v>
      </c>
      <c r="BF9" s="52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7" t="str">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[100]</v>
      </c>
      <c r="BJ9" s="527" t="str">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[100]</v>
      </c>
      <c r="BK9" s="527" t="str">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[100]</v>
      </c>
      <c r="BL9" s="527">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27">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27">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27">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27">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27">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88" t="str">
        <f ca="1">+IF(OFFSET('Water Data'!$D$27,0,10*ROW('Water Data'!D3))="","",OFFSET('Water Data'!$D$27,0,10*ROW('Water Data'!D3)))</f>
        <v>Yes</v>
      </c>
      <c r="BT9" s="388" t="str">
        <f ca="1">+IF(OFFSET('Water Data'!$D$28,0,10*ROW('Water Data'!D3))="","",OFFSET('Water Data'!$D$28,0,10*ROW('Water Data'!D3)))</f>
        <v>Yes</v>
      </c>
      <c r="BU9" s="388" t="str">
        <f ca="1">+IF(OFFSET('Water Data'!$D$29,0,10*ROW('Water Data'!D3))="","",OFFSET('Water Data'!$D$29,0,10*ROW('Water Data'!D3)))</f>
        <v>Yes</v>
      </c>
      <c r="BV9" s="388" t="str">
        <f ca="1">+IF(OFFSET('Water Data'!$E$27,0,10*ROW('Water Data'!E3))="","",OFFSET('Water Data'!$E$27,0,10*ROW('Water Data'!E3)))</f>
        <v>Yes</v>
      </c>
      <c r="BW9" s="388" t="str">
        <f ca="1">+IF(OFFSET('Water Data'!$E$28,0,10*ROW('Water Data'!E3))="","",OFFSET('Water Data'!$E$28,0,10*ROW('Water Data'!E3)))</f>
        <v>Yes</v>
      </c>
      <c r="BX9" s="388" t="str">
        <f ca="1">+IF(OFFSET('Water Data'!$E$29,0,10*ROW('Water Data'!E3))="","",OFFSET('Water Data'!$E$29,0,10*ROW('Water Data'!E3)))</f>
        <v>Yes</v>
      </c>
      <c r="BY9" s="388" t="str">
        <f ca="1">+IF(OFFSET('Water Data'!$F$27,0,10*ROW('Water Data'!F3))="","",OFFSET('Water Data'!$F$27,0,10*ROW('Water Data'!F3)))</f>
        <v/>
      </c>
      <c r="BZ9" s="388" t="str">
        <f ca="1">+IF(OFFSET('Water Data'!$F$28,0,10*ROW('Water Data'!F3))="","",OFFSET('Water Data'!$F$28,0,10*ROW('Water Data'!F3)))</f>
        <v/>
      </c>
      <c r="CA9" s="388" t="str">
        <f ca="1">+IF(OFFSET('Water Data'!$F$29,0,10*ROW('Water Data'!F3))="","",OFFSET('Water Data'!$F$29,0,10*ROW('Water Data'!F3)))</f>
        <v/>
      </c>
      <c r="CB9" s="388" t="str">
        <f ca="1">+IF(OFFSET('Water Data'!$G$27,0,10*ROW('Water Data'!G3))="","",OFFSET('Water Data'!$G$27,0,10*ROW('Water Data'!G3)))</f>
        <v>No</v>
      </c>
      <c r="CC9" s="388" t="str">
        <f ca="1">+IF(OFFSET('Water Data'!$G$28,0,10*ROW('Water Data'!G3))="","",OFFSET('Water Data'!$G$28,0,10*ROW('Water Data'!G3)))</f>
        <v>No</v>
      </c>
      <c r="CD9" s="388" t="str">
        <f ca="1">+IF(OFFSET('Water Data'!$G$29,0,10*ROW('Water Data'!G3))="","",OFFSET('Water Data'!$G$29,0,10*ROW('Water Data'!G3)))</f>
        <v>No</v>
      </c>
      <c r="CE9" s="388" t="str">
        <f ca="1">+IF(OFFSET('Water Data'!$H$27,0,10*ROW('Water Data'!H3))="","",OFFSET('Water Data'!$H$27,0,10*ROW('Water Data'!H3)))</f>
        <v>Yes</v>
      </c>
      <c r="CF9" s="388" t="str">
        <f ca="1">+IF(OFFSET('Water Data'!$H$28,0,10*ROW('Water Data'!H3))="","",OFFSET('Water Data'!$H$28,0,10*ROW('Water Data'!H3)))</f>
        <v>Yes</v>
      </c>
      <c r="CG9" s="388" t="str">
        <f ca="1">+IF(OFFSET('Water Data'!$H$29,0,10*ROW('Water Data'!H3))="","",OFFSET('Water Data'!$H$29,0,10*ROW('Water Data'!H3)))</f>
        <v>Yes</v>
      </c>
      <c r="CH9" s="388" t="str">
        <f ca="1">+IF(OFFSET('Water Data'!$I$27,0,10*ROW('Water Data'!I3))="","",OFFSET('Water Data'!$I$27,0,10*ROW('Water Data'!I3)))</f>
        <v>Yes</v>
      </c>
      <c r="CI9" s="388" t="str">
        <f ca="1">+IF(OFFSET('Water Data'!$I$28,0,10*ROW('Water Data'!I3))="","",OFFSET('Water Data'!$I$28,0,10*ROW('Water Data'!I3)))</f>
        <v>Yes</v>
      </c>
      <c r="CJ9" s="388" t="str">
        <f ca="1">+IF(OFFSET('Water Data'!$I$29,0,10*ROW('Water Data'!I3))="","",OFFSET('Water Data'!$I$29,0,10*ROW('Water Data'!I3)))</f>
        <v>Yes</v>
      </c>
      <c r="CK9" s="388" t="str">
        <f ca="1">+IF(OFFSET('Sanitation Data'!$D$28,0,10*ROW('Sanitation Data'!D3))="","",OFFSET('Sanitation Data'!$D$28,0,10*ROW('Sanitation Data'!D3)))</f>
        <v>Yes</v>
      </c>
      <c r="CL9" s="388" t="str">
        <f ca="1">+IF(OFFSET('Sanitation Data'!$D$29,0,10*ROW('Sanitation Data'!D3))="","",OFFSET('Sanitation Data'!$D$29,0,10*ROW('Sanitation Data'!D3)))</f>
        <v>Yes</v>
      </c>
      <c r="CM9" s="388" t="str">
        <f ca="1">+IF(OFFSET('Sanitation Data'!$D$30,0,10*ROW('Sanitation Data'!D3))="","",OFFSET('Sanitation Data'!$D$30,0,10*ROW('Sanitation Data'!D3)))</f>
        <v>Yes</v>
      </c>
      <c r="CN9" s="388" t="str">
        <f ca="1">+IF(OFFSET('Sanitation Data'!$D$31,0,10*ROW('Sanitation Data'!D3))="","",OFFSET('Sanitation Data'!$D$31,0,10*ROW('Sanitation Data'!D3)))</f>
        <v>Yes</v>
      </c>
      <c r="CO9" s="388" t="str">
        <f ca="1">+IF(OFFSET('Sanitation Data'!$D$32,0,10*ROW('Sanitation Data'!D3))="","",OFFSET('Sanitation Data'!$D$32,0,10*ROW('Sanitation Data'!D3)))</f>
        <v>Yes</v>
      </c>
      <c r="CP9" s="388" t="str">
        <f ca="1">+IF(OFFSET('Sanitation Data'!$E$28,0,10*ROW('Sanitation Data'!E3))="","",OFFSET('Sanitation Data'!$E$28,0,10*ROW('Sanitation Data'!E3)))</f>
        <v>Yes</v>
      </c>
      <c r="CQ9" s="388" t="str">
        <f ca="1">+IF(OFFSET('Sanitation Data'!$E$29,0,10*ROW('Sanitation Data'!E3))="","",OFFSET('Sanitation Data'!$E$29,0,10*ROW('Sanitation Data'!E3)))</f>
        <v>Yes</v>
      </c>
      <c r="CR9" s="388" t="str">
        <f ca="1">+IF(OFFSET('Sanitation Data'!$E$30,0,10*ROW('Sanitation Data'!E3))="","",OFFSET('Sanitation Data'!$E$30,0,10*ROW('Sanitation Data'!E3)))</f>
        <v>Yes</v>
      </c>
      <c r="CS9" s="388" t="str">
        <f ca="1">+IF(OFFSET('Sanitation Data'!$E$31,0,10*ROW('Sanitation Data'!E3))="","",OFFSET('Sanitation Data'!$E$31,0,10*ROW('Sanitation Data'!E3)))</f>
        <v>Yes</v>
      </c>
      <c r="CT9" s="388" t="str">
        <f ca="1">+IF(OFFSET('Sanitation Data'!$E$32,0,10*ROW('Sanitation Data'!E3))="","",OFFSET('Sanitation Data'!$E$32,0,10*ROW('Sanitation Data'!E3)))</f>
        <v>Yes</v>
      </c>
      <c r="CU9" s="388" t="str">
        <f ca="1">+IF(OFFSET('Sanitation Data'!$F$28,0,10*ROW('Sanitation Data'!F3))="","",OFFSET('Sanitation Data'!$F$28,0,10*ROW('Sanitation Data'!F3)))</f>
        <v/>
      </c>
      <c r="CV9" s="388" t="str">
        <f ca="1">+IF(OFFSET('Sanitation Data'!$F$29,0,10*ROW('Sanitation Data'!F3))="","",OFFSET('Sanitation Data'!$F$29,0,10*ROW('Sanitation Data'!F3)))</f>
        <v/>
      </c>
      <c r="CW9" s="388" t="str">
        <f ca="1">+IF(OFFSET('Sanitation Data'!$F$30,0,10*ROW('Sanitation Data'!F3))="","",OFFSET('Sanitation Data'!$F$30,0,10*ROW('Sanitation Data'!F3)))</f>
        <v/>
      </c>
      <c r="CX9" s="388" t="str">
        <f ca="1">+IF(OFFSET('Sanitation Data'!$F$31,0,10*ROW('Sanitation Data'!F3))="","",OFFSET('Sanitation Data'!$F$31,0,10*ROW('Sanitation Data'!F3)))</f>
        <v/>
      </c>
      <c r="CY9" s="388" t="str">
        <f ca="1">+IF(OFFSET('Sanitation Data'!$F$32,0,10*ROW('Sanitation Data'!F3))="","",OFFSET('Sanitation Data'!$F$32,0,10*ROW('Sanitation Data'!F3)))</f>
        <v/>
      </c>
      <c r="CZ9" s="388" t="str">
        <f ca="1">+IF(OFFSET('Sanitation Data'!$G$28,0,10*ROW('Sanitation Data'!G3))="","",OFFSET('Sanitation Data'!$G$28,0,10*ROW('Sanitation Data'!G3)))</f>
        <v>No</v>
      </c>
      <c r="DA9" s="388" t="str">
        <f ca="1">+IF(OFFSET('Sanitation Data'!$G$29,0,10*ROW('Sanitation Data'!G3))="","",OFFSET('Sanitation Data'!$G$29,0,10*ROW('Sanitation Data'!G3)))</f>
        <v>No</v>
      </c>
      <c r="DB9" s="388" t="str">
        <f ca="1">+IF(OFFSET('Sanitation Data'!$G$30,0,10*ROW('Sanitation Data'!G3))="","",OFFSET('Sanitation Data'!$G$30,0,10*ROW('Sanitation Data'!G3)))</f>
        <v>No</v>
      </c>
      <c r="DC9" s="388" t="str">
        <f ca="1">+IF(OFFSET('Sanitation Data'!$G$31,0,10*ROW('Sanitation Data'!G3))="","",OFFSET('Sanitation Data'!$G$31,0,10*ROW('Sanitation Data'!G3)))</f>
        <v/>
      </c>
      <c r="DD9" s="388" t="str">
        <f ca="1">+IF(OFFSET('Sanitation Data'!$G$32,0,10*ROW('Sanitation Data'!G3))="","",OFFSET('Sanitation Data'!$G$32,0,10*ROW('Sanitation Data'!G3)))</f>
        <v/>
      </c>
      <c r="DE9" s="388" t="str">
        <f ca="1">+IF(OFFSET('Sanitation Data'!$H$28,0,10*ROW('Sanitation Data'!H3))="","",OFFSET('Sanitation Data'!$H$28,0,10*ROW('Sanitation Data'!H3)))</f>
        <v>Yes</v>
      </c>
      <c r="DF9" s="388" t="str">
        <f ca="1">+IF(OFFSET('Sanitation Data'!$H$29,0,10*ROW('Sanitation Data'!H3))="","",OFFSET('Sanitation Data'!$H$29,0,10*ROW('Sanitation Data'!H3)))</f>
        <v>Yes</v>
      </c>
      <c r="DG9" s="388" t="str">
        <f ca="1">+IF(OFFSET('Sanitation Data'!$H$30,0,10*ROW('Sanitation Data'!H3))="","",OFFSET('Sanitation Data'!$H$30,0,10*ROW('Sanitation Data'!H3)))</f>
        <v>Yes</v>
      </c>
      <c r="DH9" s="388" t="str">
        <f ca="1">+IF(OFFSET('Sanitation Data'!$H$31,0,10*ROW('Sanitation Data'!H3))="","",OFFSET('Sanitation Data'!$H$31,0,10*ROW('Sanitation Data'!H3)))</f>
        <v>Yes</v>
      </c>
      <c r="DI9" s="388" t="str">
        <f ca="1">+IF(OFFSET('Sanitation Data'!$H$32,0,10*ROW('Sanitation Data'!H3))="","",OFFSET('Sanitation Data'!$H$32,0,10*ROW('Sanitation Data'!H3)))</f>
        <v>Yes</v>
      </c>
      <c r="DJ9" s="388" t="str">
        <f ca="1">+IF(OFFSET('Sanitation Data'!$I$28,0,10*ROW('Sanitation Data'!I3))="","",OFFSET('Sanitation Data'!$I$28,0,10*ROW('Sanitation Data'!I3)))</f>
        <v>Yes</v>
      </c>
      <c r="DK9" s="388" t="str">
        <f ca="1">+IF(OFFSET('Sanitation Data'!$I$29,0,10*ROW('Sanitation Data'!I3))="","",OFFSET('Sanitation Data'!$I$29,0,10*ROW('Sanitation Data'!I3)))</f>
        <v>Yes</v>
      </c>
      <c r="DL9" s="388" t="str">
        <f ca="1">+IF(OFFSET('Sanitation Data'!$I$30,0,10*ROW('Sanitation Data'!I3))="","",OFFSET('Sanitation Data'!$I$30,0,10*ROW('Sanitation Data'!I3)))</f>
        <v>Yes</v>
      </c>
      <c r="DM9" s="388" t="str">
        <f ca="1">+IF(OFFSET('Sanitation Data'!$I$31,0,10*ROW('Sanitation Data'!I3))="","",OFFSET('Sanitation Data'!$I$31,0,10*ROW('Sanitation Data'!I3)))</f>
        <v>Yes</v>
      </c>
      <c r="DN9" s="388" t="str">
        <f ca="1">+IF(OFFSET('Sanitation Data'!$I$32,0,10*ROW('Sanitation Data'!I3))="","",OFFSET('Sanitation Data'!$I$32,0,10*ROW('Sanitation Data'!I3)))</f>
        <v>Yes</v>
      </c>
      <c r="DO9" s="388" t="str">
        <f ca="1">+IF(OFFSET('Hygiene Data'!$D$11,0,10*ROW('Hygiene Data'!D3))="","",OFFSET('Hygiene Data'!$D$11,0,10*ROW('Hygiene Data'!D3)))</f>
        <v>Yes</v>
      </c>
      <c r="DP9" s="388" t="str">
        <f ca="1">+IF(OFFSET('Hygiene Data'!$D$12,0,10*ROW('Hygiene Data'!D3))="","",OFFSET('Hygiene Data'!$D$12,0,10*ROW('Hygiene Data'!D3)))</f>
        <v>Yes</v>
      </c>
      <c r="DQ9" s="388" t="str">
        <f ca="1">+IF(OFFSET('Hygiene Data'!$D$13,0,10*ROW('Hygiene Data'!D3))="","",OFFSET('Hygiene Data'!$D$13,0,10*ROW('Hygiene Data'!D3)))</f>
        <v>Yes</v>
      </c>
      <c r="DR9" s="388" t="str">
        <f ca="1">+IF(OFFSET('Hygiene Data'!$E$11,0,10*ROW('Hygiene Data'!E3))="","",OFFSET('Hygiene Data'!$E$11,0,10*ROW('Hygiene Data'!E3)))</f>
        <v>Yes</v>
      </c>
      <c r="DS9" s="388" t="str">
        <f ca="1">+IF(OFFSET('Hygiene Data'!$E$12,0,10*ROW('Hygiene Data'!E3))="","",OFFSET('Hygiene Data'!$E$12,0,10*ROW('Hygiene Data'!E3)))</f>
        <v>Yes</v>
      </c>
      <c r="DT9" s="388" t="str">
        <f ca="1">+IF(OFFSET('Hygiene Data'!$E$13,0,10*ROW('Hygiene Data'!E3))="","",OFFSET('Hygiene Data'!$E$13,0,10*ROW('Hygiene Data'!E3)))</f>
        <v>Yes</v>
      </c>
      <c r="DU9" s="388" t="str">
        <f ca="1">+IF(OFFSET('Hygiene Data'!$F$11,0,10*ROW('Hygiene Data'!F3))="","",OFFSET('Hygiene Data'!$F$11,0,10*ROW('Hygiene Data'!F3)))</f>
        <v/>
      </c>
      <c r="DV9" s="388" t="str">
        <f ca="1">+IF(OFFSET('Hygiene Data'!$F$12,0,10*ROW('Hygiene Data'!F3))="","",OFFSET('Hygiene Data'!$F$12,0,10*ROW('Hygiene Data'!F3)))</f>
        <v/>
      </c>
      <c r="DW9" s="388" t="str">
        <f ca="1">+IF(OFFSET('Hygiene Data'!$F$13,0,10*ROW('Hygiene Data'!F3))="","",OFFSET('Hygiene Data'!$F$13,0,10*ROW('Hygiene Data'!F3)))</f>
        <v/>
      </c>
      <c r="DX9" s="388" t="str">
        <f ca="1">+IF(OFFSET('Hygiene Data'!$G$11,0,10*ROW('Hygiene Data'!G3))="","",OFFSET('Hygiene Data'!$G$11,0,10*ROW('Hygiene Data'!G3)))</f>
        <v>No</v>
      </c>
      <c r="DY9" s="388" t="str">
        <f ca="1">+IF(OFFSET('Hygiene Data'!$G$12,0,10*ROW('Hygiene Data'!G3))="","",OFFSET('Hygiene Data'!$G$12,0,10*ROW('Hygiene Data'!G3)))</f>
        <v>No</v>
      </c>
      <c r="DZ9" s="388" t="str">
        <f ca="1">+IF(OFFSET('Hygiene Data'!$G$13,0,10*ROW('Hygiene Data'!G3))="","",OFFSET('Hygiene Data'!$G$13,0,10*ROW('Hygiene Data'!G3)))</f>
        <v>No</v>
      </c>
      <c r="EA9" s="388" t="str">
        <f ca="1">+IF(OFFSET('Hygiene Data'!$H$11,0,10*ROW('Hygiene Data'!H3))="","",OFFSET('Hygiene Data'!$H$11,0,10*ROW('Hygiene Data'!H3)))</f>
        <v>Yes</v>
      </c>
      <c r="EB9" s="388" t="str">
        <f ca="1">+IF(OFFSET('Hygiene Data'!$H$12,0,10*ROW('Hygiene Data'!H3))="","",OFFSET('Hygiene Data'!$H$12,0,10*ROW('Hygiene Data'!H3)))</f>
        <v>Yes</v>
      </c>
      <c r="EC9" s="388" t="str">
        <f ca="1">+IF(OFFSET('Hygiene Data'!$H$13,0,10*ROW('Hygiene Data'!H3))="","",OFFSET('Hygiene Data'!$H$13,0,10*ROW('Hygiene Data'!H3)))</f>
        <v>Yes</v>
      </c>
      <c r="ED9" s="388" t="str">
        <f ca="1">+IF(OFFSET('Hygiene Data'!$I$11,0,10*ROW('Hygiene Data'!I3))="","",OFFSET('Hygiene Data'!$I$11,0,10*ROW('Hygiene Data'!I3)))</f>
        <v>Yes</v>
      </c>
      <c r="EE9" s="388" t="str">
        <f ca="1">+IF(OFFSET('Hygiene Data'!$I$12,0,10*ROW('Hygiene Data'!I3))="","",OFFSET('Hygiene Data'!$I$12,0,10*ROW('Hygiene Data'!I3)))</f>
        <v>Yes</v>
      </c>
      <c r="EF9" s="388" t="str">
        <f ca="1">+IF(OFFSET('Hygiene Data'!$I$13,0,10*ROW('Hygiene Data'!I3))="","",OFFSET('Hygiene Data'!$I$13,0,10*ROW('Hygiene Data'!I3)))</f>
        <v>Yes</v>
      </c>
    </row>
    <row r="10" spans="1:136" x14ac:dyDescent="0.25">
      <c r="A10" s="497" t="str">
        <f ca="1">+IF(OFFSET('Water Data'!$B$2,0,10*ROW('Water Data'!E4))="","",OFFSET('Water Data'!$B$2,0,10*ROW('Water Data'!E4)))</f>
        <v>SGP_2020_UIS</v>
      </c>
      <c r="B10" s="49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24">
        <f t="shared" ca="1" si="0"/>
        <v>2020</v>
      </c>
      <c r="D10" s="525">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25">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25">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25">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100</v>
      </c>
      <c r="H10" s="525">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100</v>
      </c>
      <c r="I10" s="525">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100</v>
      </c>
      <c r="J10" s="52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5" t="str">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[100]</v>
      </c>
      <c r="N10" s="525" t="str">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[100]</v>
      </c>
      <c r="O10" s="525" t="str">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[100]</v>
      </c>
      <c r="P10" s="525">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25">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25">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25">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25">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25">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26">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26">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26">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100</v>
      </c>
      <c r="Y10" s="526">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100</v>
      </c>
      <c r="Z10" s="526">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26">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526">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100</v>
      </c>
      <c r="AC10" s="526">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100</v>
      </c>
      <c r="AD10" s="526">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100</v>
      </c>
      <c r="AE10" s="526">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100</v>
      </c>
      <c r="AF10" s="52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6" t="str">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[100]</v>
      </c>
      <c r="AL10" s="526" t="str">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[100]</v>
      </c>
      <c r="AM10" s="526" t="str">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[100]</v>
      </c>
      <c r="AN10" s="52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6">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26">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26">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100</v>
      </c>
      <c r="AS10" s="526">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100</v>
      </c>
      <c r="AT10" s="526">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26">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26">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26">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100</v>
      </c>
      <c r="AX10" s="526">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100</v>
      </c>
      <c r="AY10" s="526">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27">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603">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27">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27">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100</v>
      </c>
      <c r="BD10" s="527">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100</v>
      </c>
      <c r="BE10" s="527">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100</v>
      </c>
      <c r="BF10" s="52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7" t="str">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[100]</v>
      </c>
      <c r="BJ10" s="527" t="str">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[100]</v>
      </c>
      <c r="BK10" s="527" t="str">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[100]</v>
      </c>
      <c r="BL10" s="527">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27">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27">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27">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27">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27">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88" t="str">
        <f ca="1">+IF(OFFSET('Water Data'!$D$27,0,10*ROW('Water Data'!D4))="","",OFFSET('Water Data'!$D$27,0,10*ROW('Water Data'!D4)))</f>
        <v>Yes</v>
      </c>
      <c r="BT10" s="388" t="str">
        <f ca="1">+IF(OFFSET('Water Data'!$D$28,0,10*ROW('Water Data'!D4))="","",OFFSET('Water Data'!$D$28,0,10*ROW('Water Data'!D4)))</f>
        <v>Yes</v>
      </c>
      <c r="BU10" s="388" t="str">
        <f ca="1">+IF(OFFSET('Water Data'!$D$29,0,10*ROW('Water Data'!D4))="","",OFFSET('Water Data'!$D$29,0,10*ROW('Water Data'!D4)))</f>
        <v>Yes</v>
      </c>
      <c r="BV10" s="388" t="str">
        <f ca="1">+IF(OFFSET('Water Data'!$E$27,0,10*ROW('Water Data'!E4))="","",OFFSET('Water Data'!$E$27,0,10*ROW('Water Data'!E4)))</f>
        <v>Yes</v>
      </c>
      <c r="BW10" s="388" t="str">
        <f ca="1">+IF(OFFSET('Water Data'!$E$28,0,10*ROW('Water Data'!E4))="","",OFFSET('Water Data'!$E$28,0,10*ROW('Water Data'!E4)))</f>
        <v>Yes</v>
      </c>
      <c r="BX10" s="388" t="str">
        <f ca="1">+IF(OFFSET('Water Data'!$E$29,0,10*ROW('Water Data'!E4))="","",OFFSET('Water Data'!$E$29,0,10*ROW('Water Data'!E4)))</f>
        <v>Yes</v>
      </c>
      <c r="BY10" s="388" t="str">
        <f ca="1">+IF(OFFSET('Water Data'!$F$27,0,10*ROW('Water Data'!F4))="","",OFFSET('Water Data'!$F$27,0,10*ROW('Water Data'!F4)))</f>
        <v/>
      </c>
      <c r="BZ10" s="388" t="str">
        <f ca="1">+IF(OFFSET('Water Data'!$F$28,0,10*ROW('Water Data'!F4))="","",OFFSET('Water Data'!$F$28,0,10*ROW('Water Data'!F4)))</f>
        <v/>
      </c>
      <c r="CA10" s="388" t="str">
        <f ca="1">+IF(OFFSET('Water Data'!$F$29,0,10*ROW('Water Data'!F4))="","",OFFSET('Water Data'!$F$29,0,10*ROW('Water Data'!F4)))</f>
        <v/>
      </c>
      <c r="CB10" s="388" t="str">
        <f ca="1">+IF(OFFSET('Water Data'!$G$27,0,10*ROW('Water Data'!G4))="","",OFFSET('Water Data'!$G$27,0,10*ROW('Water Data'!G4)))</f>
        <v>No</v>
      </c>
      <c r="CC10" s="388" t="str">
        <f ca="1">+IF(OFFSET('Water Data'!$G$28,0,10*ROW('Water Data'!G4))="","",OFFSET('Water Data'!$G$28,0,10*ROW('Water Data'!G4)))</f>
        <v>No</v>
      </c>
      <c r="CD10" s="388" t="str">
        <f ca="1">+IF(OFFSET('Water Data'!$G$29,0,10*ROW('Water Data'!G4))="","",OFFSET('Water Data'!$G$29,0,10*ROW('Water Data'!G4)))</f>
        <v>No</v>
      </c>
      <c r="CE10" s="388" t="str">
        <f ca="1">+IF(OFFSET('Water Data'!$H$27,0,10*ROW('Water Data'!H4))="","",OFFSET('Water Data'!$H$27,0,10*ROW('Water Data'!H4)))</f>
        <v>Yes</v>
      </c>
      <c r="CF10" s="388" t="str">
        <f ca="1">+IF(OFFSET('Water Data'!$H$28,0,10*ROW('Water Data'!H4))="","",OFFSET('Water Data'!$H$28,0,10*ROW('Water Data'!H4)))</f>
        <v>Yes</v>
      </c>
      <c r="CG10" s="388" t="str">
        <f ca="1">+IF(OFFSET('Water Data'!$H$29,0,10*ROW('Water Data'!H4))="","",OFFSET('Water Data'!$H$29,0,10*ROW('Water Data'!H4)))</f>
        <v>Yes</v>
      </c>
      <c r="CH10" s="388" t="str">
        <f ca="1">+IF(OFFSET('Water Data'!$I$27,0,10*ROW('Water Data'!I4))="","",OFFSET('Water Data'!$I$27,0,10*ROW('Water Data'!I4)))</f>
        <v>Yes</v>
      </c>
      <c r="CI10" s="388" t="str">
        <f ca="1">+IF(OFFSET('Water Data'!$I$28,0,10*ROW('Water Data'!I4))="","",OFFSET('Water Data'!$I$28,0,10*ROW('Water Data'!I4)))</f>
        <v>Yes</v>
      </c>
      <c r="CJ10" s="388" t="str">
        <f ca="1">+IF(OFFSET('Water Data'!$I$29,0,10*ROW('Water Data'!I4))="","",OFFSET('Water Data'!$I$29,0,10*ROW('Water Data'!I4)))</f>
        <v>Yes</v>
      </c>
      <c r="CK10" s="388" t="str">
        <f ca="1">+IF(OFFSET('Sanitation Data'!$D$28,0,10*ROW('Sanitation Data'!D4))="","",OFFSET('Sanitation Data'!$D$28,0,10*ROW('Sanitation Data'!D4)))</f>
        <v>Yes</v>
      </c>
      <c r="CL10" s="388" t="str">
        <f ca="1">+IF(OFFSET('Sanitation Data'!$D$29,0,10*ROW('Sanitation Data'!D4))="","",OFFSET('Sanitation Data'!$D$29,0,10*ROW('Sanitation Data'!D4)))</f>
        <v>Yes</v>
      </c>
      <c r="CM10" s="388" t="str">
        <f ca="1">+IF(OFFSET('Sanitation Data'!$D$30,0,10*ROW('Sanitation Data'!D4))="","",OFFSET('Sanitation Data'!$D$30,0,10*ROW('Sanitation Data'!D4)))</f>
        <v>Yes</v>
      </c>
      <c r="CN10" s="388" t="str">
        <f ca="1">+IF(OFFSET('Sanitation Data'!$D$31,0,10*ROW('Sanitation Data'!D4))="","",OFFSET('Sanitation Data'!$D$31,0,10*ROW('Sanitation Data'!D4)))</f>
        <v>Yes</v>
      </c>
      <c r="CO10" s="388" t="str">
        <f ca="1">+IF(OFFSET('Sanitation Data'!$D$32,0,10*ROW('Sanitation Data'!D4))="","",OFFSET('Sanitation Data'!$D$32,0,10*ROW('Sanitation Data'!D4)))</f>
        <v>Yes</v>
      </c>
      <c r="CP10" s="388" t="str">
        <f ca="1">+IF(OFFSET('Sanitation Data'!$E$28,0,10*ROW('Sanitation Data'!E4))="","",OFFSET('Sanitation Data'!$E$28,0,10*ROW('Sanitation Data'!E4)))</f>
        <v>Yes</v>
      </c>
      <c r="CQ10" s="388" t="str">
        <f ca="1">+IF(OFFSET('Sanitation Data'!$E$29,0,10*ROW('Sanitation Data'!E4))="","",OFFSET('Sanitation Data'!$E$29,0,10*ROW('Sanitation Data'!E4)))</f>
        <v>Yes</v>
      </c>
      <c r="CR10" s="388" t="str">
        <f ca="1">+IF(OFFSET('Sanitation Data'!$E$30,0,10*ROW('Sanitation Data'!E4))="","",OFFSET('Sanitation Data'!$E$30,0,10*ROW('Sanitation Data'!E4)))</f>
        <v>Yes</v>
      </c>
      <c r="CS10" s="388" t="str">
        <f ca="1">+IF(OFFSET('Sanitation Data'!$E$31,0,10*ROW('Sanitation Data'!E4))="","",OFFSET('Sanitation Data'!$E$31,0,10*ROW('Sanitation Data'!E4)))</f>
        <v>Yes</v>
      </c>
      <c r="CT10" s="388" t="str">
        <f ca="1">+IF(OFFSET('Sanitation Data'!$E$32,0,10*ROW('Sanitation Data'!E4))="","",OFFSET('Sanitation Data'!$E$32,0,10*ROW('Sanitation Data'!E4)))</f>
        <v>Yes</v>
      </c>
      <c r="CU10" s="388" t="str">
        <f ca="1">+IF(OFFSET('Sanitation Data'!$F$28,0,10*ROW('Sanitation Data'!F4))="","",OFFSET('Sanitation Data'!$F$28,0,10*ROW('Sanitation Data'!F4)))</f>
        <v/>
      </c>
      <c r="CV10" s="388" t="str">
        <f ca="1">+IF(OFFSET('Sanitation Data'!$F$29,0,10*ROW('Sanitation Data'!F4))="","",OFFSET('Sanitation Data'!$F$29,0,10*ROW('Sanitation Data'!F4)))</f>
        <v/>
      </c>
      <c r="CW10" s="388" t="str">
        <f ca="1">+IF(OFFSET('Sanitation Data'!$F$30,0,10*ROW('Sanitation Data'!F4))="","",OFFSET('Sanitation Data'!$F$30,0,10*ROW('Sanitation Data'!F4)))</f>
        <v/>
      </c>
      <c r="CX10" s="388" t="str">
        <f ca="1">+IF(OFFSET('Sanitation Data'!$F$31,0,10*ROW('Sanitation Data'!F4))="","",OFFSET('Sanitation Data'!$F$31,0,10*ROW('Sanitation Data'!F4)))</f>
        <v/>
      </c>
      <c r="CY10" s="388" t="str">
        <f ca="1">+IF(OFFSET('Sanitation Data'!$F$32,0,10*ROW('Sanitation Data'!F4))="","",OFFSET('Sanitation Data'!$F$32,0,10*ROW('Sanitation Data'!F4)))</f>
        <v/>
      </c>
      <c r="CZ10" s="388" t="str">
        <f ca="1">+IF(OFFSET('Sanitation Data'!$G$28,0,10*ROW('Sanitation Data'!G4))="","",OFFSET('Sanitation Data'!$G$28,0,10*ROW('Sanitation Data'!G4)))</f>
        <v>No</v>
      </c>
      <c r="DA10" s="388" t="str">
        <f ca="1">+IF(OFFSET('Sanitation Data'!$G$29,0,10*ROW('Sanitation Data'!G4))="","",OFFSET('Sanitation Data'!$G$29,0,10*ROW('Sanitation Data'!G4)))</f>
        <v>No</v>
      </c>
      <c r="DB10" s="388" t="str">
        <f ca="1">+IF(OFFSET('Sanitation Data'!$G$30,0,10*ROW('Sanitation Data'!G4))="","",OFFSET('Sanitation Data'!$G$30,0,10*ROW('Sanitation Data'!G4)))</f>
        <v>No</v>
      </c>
      <c r="DC10" s="388" t="str">
        <f ca="1">+IF(OFFSET('Sanitation Data'!$G$31,0,10*ROW('Sanitation Data'!G4))="","",OFFSET('Sanitation Data'!$G$31,0,10*ROW('Sanitation Data'!G4)))</f>
        <v/>
      </c>
      <c r="DD10" s="388" t="str">
        <f ca="1">+IF(OFFSET('Sanitation Data'!$G$32,0,10*ROW('Sanitation Data'!G4))="","",OFFSET('Sanitation Data'!$G$32,0,10*ROW('Sanitation Data'!G4)))</f>
        <v/>
      </c>
      <c r="DE10" s="388" t="str">
        <f ca="1">+IF(OFFSET('Sanitation Data'!$H$28,0,10*ROW('Sanitation Data'!H4))="","",OFFSET('Sanitation Data'!$H$28,0,10*ROW('Sanitation Data'!H4)))</f>
        <v>Yes</v>
      </c>
      <c r="DF10" s="388" t="str">
        <f ca="1">+IF(OFFSET('Sanitation Data'!$H$29,0,10*ROW('Sanitation Data'!H4))="","",OFFSET('Sanitation Data'!$H$29,0,10*ROW('Sanitation Data'!H4)))</f>
        <v>Yes</v>
      </c>
      <c r="DG10" s="388" t="str">
        <f ca="1">+IF(OFFSET('Sanitation Data'!$H$30,0,10*ROW('Sanitation Data'!H4))="","",OFFSET('Sanitation Data'!$H$30,0,10*ROW('Sanitation Data'!H4)))</f>
        <v>Yes</v>
      </c>
      <c r="DH10" s="388" t="str">
        <f ca="1">+IF(OFFSET('Sanitation Data'!$H$31,0,10*ROW('Sanitation Data'!H4))="","",OFFSET('Sanitation Data'!$H$31,0,10*ROW('Sanitation Data'!H4)))</f>
        <v>Yes</v>
      </c>
      <c r="DI10" s="388" t="str">
        <f ca="1">+IF(OFFSET('Sanitation Data'!$H$32,0,10*ROW('Sanitation Data'!H4))="","",OFFSET('Sanitation Data'!$H$32,0,10*ROW('Sanitation Data'!H4)))</f>
        <v>Yes</v>
      </c>
      <c r="DJ10" s="388" t="str">
        <f ca="1">+IF(OFFSET('Sanitation Data'!$I$28,0,10*ROW('Sanitation Data'!I4))="","",OFFSET('Sanitation Data'!$I$28,0,10*ROW('Sanitation Data'!I4)))</f>
        <v>Yes</v>
      </c>
      <c r="DK10" s="388" t="str">
        <f ca="1">+IF(OFFSET('Sanitation Data'!$I$29,0,10*ROW('Sanitation Data'!I4))="","",OFFSET('Sanitation Data'!$I$29,0,10*ROW('Sanitation Data'!I4)))</f>
        <v>Yes</v>
      </c>
      <c r="DL10" s="388" t="str">
        <f ca="1">+IF(OFFSET('Sanitation Data'!$I$30,0,10*ROW('Sanitation Data'!I4))="","",OFFSET('Sanitation Data'!$I$30,0,10*ROW('Sanitation Data'!I4)))</f>
        <v>Yes</v>
      </c>
      <c r="DM10" s="388" t="str">
        <f ca="1">+IF(OFFSET('Sanitation Data'!$I$31,0,10*ROW('Sanitation Data'!I4))="","",OFFSET('Sanitation Data'!$I$31,0,10*ROW('Sanitation Data'!I4)))</f>
        <v>Yes</v>
      </c>
      <c r="DN10" s="388" t="str">
        <f ca="1">+IF(OFFSET('Sanitation Data'!$I$32,0,10*ROW('Sanitation Data'!I4))="","",OFFSET('Sanitation Data'!$I$32,0,10*ROW('Sanitation Data'!I4)))</f>
        <v>Yes</v>
      </c>
      <c r="DO10" s="388" t="str">
        <f ca="1">+IF(OFFSET('Hygiene Data'!$D$11,0,10*ROW('Hygiene Data'!D4))="","",OFFSET('Hygiene Data'!$D$11,0,10*ROW('Hygiene Data'!D4)))</f>
        <v>Yes</v>
      </c>
      <c r="DP10" s="388" t="str">
        <f ca="1">+IF(OFFSET('Hygiene Data'!$D$12,0,10*ROW('Hygiene Data'!D4))="","",OFFSET('Hygiene Data'!$D$12,0,10*ROW('Hygiene Data'!D4)))</f>
        <v>Yes</v>
      </c>
      <c r="DQ10" s="388" t="str">
        <f ca="1">+IF(OFFSET('Hygiene Data'!$D$13,0,10*ROW('Hygiene Data'!D4))="","",OFFSET('Hygiene Data'!$D$13,0,10*ROW('Hygiene Data'!D4)))</f>
        <v>Yes</v>
      </c>
      <c r="DR10" s="388" t="str">
        <f ca="1">+IF(OFFSET('Hygiene Data'!$E$11,0,10*ROW('Hygiene Data'!E4))="","",OFFSET('Hygiene Data'!$E$11,0,10*ROW('Hygiene Data'!E4)))</f>
        <v>Yes</v>
      </c>
      <c r="DS10" s="388" t="str">
        <f ca="1">+IF(OFFSET('Hygiene Data'!$E$12,0,10*ROW('Hygiene Data'!E4))="","",OFFSET('Hygiene Data'!$E$12,0,10*ROW('Hygiene Data'!E4)))</f>
        <v>Yes</v>
      </c>
      <c r="DT10" s="388" t="str">
        <f ca="1">+IF(OFFSET('Hygiene Data'!$E$13,0,10*ROW('Hygiene Data'!E4))="","",OFFSET('Hygiene Data'!$E$13,0,10*ROW('Hygiene Data'!E4)))</f>
        <v>Yes</v>
      </c>
      <c r="DU10" s="388" t="str">
        <f ca="1">+IF(OFFSET('Hygiene Data'!$F$11,0,10*ROW('Hygiene Data'!F4))="","",OFFSET('Hygiene Data'!$F$11,0,10*ROW('Hygiene Data'!F4)))</f>
        <v/>
      </c>
      <c r="DV10" s="388" t="str">
        <f ca="1">+IF(OFFSET('Hygiene Data'!$F$12,0,10*ROW('Hygiene Data'!F4))="","",OFFSET('Hygiene Data'!$F$12,0,10*ROW('Hygiene Data'!F4)))</f>
        <v/>
      </c>
      <c r="DW10" s="388" t="str">
        <f ca="1">+IF(OFFSET('Hygiene Data'!$F$13,0,10*ROW('Hygiene Data'!F4))="","",OFFSET('Hygiene Data'!$F$13,0,10*ROW('Hygiene Data'!F4)))</f>
        <v/>
      </c>
      <c r="DX10" s="388" t="str">
        <f ca="1">+IF(OFFSET('Hygiene Data'!$G$11,0,10*ROW('Hygiene Data'!G4))="","",OFFSET('Hygiene Data'!$G$11,0,10*ROW('Hygiene Data'!G4)))</f>
        <v>No</v>
      </c>
      <c r="DY10" s="388" t="str">
        <f ca="1">+IF(OFFSET('Hygiene Data'!$G$12,0,10*ROW('Hygiene Data'!G4))="","",OFFSET('Hygiene Data'!$G$12,0,10*ROW('Hygiene Data'!G4)))</f>
        <v>No</v>
      </c>
      <c r="DZ10" s="388" t="str">
        <f ca="1">+IF(OFFSET('Hygiene Data'!$G$13,0,10*ROW('Hygiene Data'!G4))="","",OFFSET('Hygiene Data'!$G$13,0,10*ROW('Hygiene Data'!G4)))</f>
        <v>No</v>
      </c>
      <c r="EA10" s="388" t="str">
        <f ca="1">+IF(OFFSET('Hygiene Data'!$H$11,0,10*ROW('Hygiene Data'!H4))="","",OFFSET('Hygiene Data'!$H$11,0,10*ROW('Hygiene Data'!H4)))</f>
        <v>Yes</v>
      </c>
      <c r="EB10" s="388" t="str">
        <f ca="1">+IF(OFFSET('Hygiene Data'!$H$12,0,10*ROW('Hygiene Data'!H4))="","",OFFSET('Hygiene Data'!$H$12,0,10*ROW('Hygiene Data'!H4)))</f>
        <v>Yes</v>
      </c>
      <c r="EC10" s="388" t="str">
        <f ca="1">+IF(OFFSET('Hygiene Data'!$H$13,0,10*ROW('Hygiene Data'!H4))="","",OFFSET('Hygiene Data'!$H$13,0,10*ROW('Hygiene Data'!H4)))</f>
        <v>Yes</v>
      </c>
      <c r="ED10" s="388" t="str">
        <f ca="1">+IF(OFFSET('Hygiene Data'!$I$11,0,10*ROW('Hygiene Data'!I4))="","",OFFSET('Hygiene Data'!$I$11,0,10*ROW('Hygiene Data'!I4)))</f>
        <v>Yes</v>
      </c>
      <c r="EE10" s="388" t="str">
        <f ca="1">+IF(OFFSET('Hygiene Data'!$I$12,0,10*ROW('Hygiene Data'!I4))="","",OFFSET('Hygiene Data'!$I$12,0,10*ROW('Hygiene Data'!I4)))</f>
        <v>Yes</v>
      </c>
      <c r="EF10" s="388" t="str">
        <f ca="1">+IF(OFFSET('Hygiene Data'!$I$13,0,10*ROW('Hygiene Data'!I4))="","",OFFSET('Hygiene Data'!$I$13,0,10*ROW('Hygiene Data'!I4)))</f>
        <v>Yes</v>
      </c>
    </row>
    <row r="11" spans="1:136" x14ac:dyDescent="0.25">
      <c r="A11" s="497" t="str">
        <f ca="1">+IF(OFFSET('Water Data'!$B$2,0,10*ROW('Water Data'!E5))="","",OFFSET('Water Data'!$B$2,0,10*ROW('Water Data'!E5)))</f>
        <v>SGP_2021_UIS</v>
      </c>
      <c r="B11" s="49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24">
        <f t="shared" ca="1" si="0"/>
        <v>2021</v>
      </c>
      <c r="D11" s="525">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25">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25">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25">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100</v>
      </c>
      <c r="H11" s="525">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100</v>
      </c>
      <c r="I11" s="525">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100</v>
      </c>
      <c r="J11" s="52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5" t="str">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[100]</v>
      </c>
      <c r="N11" s="525" t="str">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[100]</v>
      </c>
      <c r="O11" s="525" t="str">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[100]</v>
      </c>
      <c r="P11" s="525">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25">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25">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25">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25">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25">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26">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26">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26">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100</v>
      </c>
      <c r="Y11" s="526">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100</v>
      </c>
      <c r="Z11" s="526">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26">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100</v>
      </c>
      <c r="AB11" s="526">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100</v>
      </c>
      <c r="AC11" s="526">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100</v>
      </c>
      <c r="AD11" s="526">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100</v>
      </c>
      <c r="AE11" s="526">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100</v>
      </c>
      <c r="AF11" s="52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6" t="str">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[100]</v>
      </c>
      <c r="AL11" s="526" t="str">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[100]</v>
      </c>
      <c r="AM11" s="526" t="str">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[100]</v>
      </c>
      <c r="AN11" s="52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6">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26">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26">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100</v>
      </c>
      <c r="AS11" s="526">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100</v>
      </c>
      <c r="AT11" s="526">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26">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26">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26">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100</v>
      </c>
      <c r="AX11" s="526">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100</v>
      </c>
      <c r="AY11" s="526">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27">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603">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27">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27">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100</v>
      </c>
      <c r="BD11" s="527">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100</v>
      </c>
      <c r="BE11" s="527">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100</v>
      </c>
      <c r="BF11" s="52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7" t="str">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[100]</v>
      </c>
      <c r="BJ11" s="527" t="str">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[100]</v>
      </c>
      <c r="BK11" s="527" t="str">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[100]</v>
      </c>
      <c r="BL11" s="527">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27">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27">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27">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27">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27">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88" t="str">
        <f ca="1">+IF(OFFSET('Water Data'!$D$27,0,10*ROW('Water Data'!D5))="","",OFFSET('Water Data'!$D$27,0,10*ROW('Water Data'!D5)))</f>
        <v>Yes</v>
      </c>
      <c r="BT11" s="388" t="str">
        <f ca="1">+IF(OFFSET('Water Data'!$D$28,0,10*ROW('Water Data'!D5))="","",OFFSET('Water Data'!$D$28,0,10*ROW('Water Data'!D5)))</f>
        <v>Yes</v>
      </c>
      <c r="BU11" s="388" t="str">
        <f ca="1">+IF(OFFSET('Water Data'!$D$29,0,10*ROW('Water Data'!D5))="","",OFFSET('Water Data'!$D$29,0,10*ROW('Water Data'!D5)))</f>
        <v>Yes</v>
      </c>
      <c r="BV11" s="388" t="str">
        <f ca="1">+IF(OFFSET('Water Data'!$E$27,0,10*ROW('Water Data'!E5))="","",OFFSET('Water Data'!$E$27,0,10*ROW('Water Data'!E5)))</f>
        <v>Yes</v>
      </c>
      <c r="BW11" s="388" t="str">
        <f ca="1">+IF(OFFSET('Water Data'!$E$28,0,10*ROW('Water Data'!E5))="","",OFFSET('Water Data'!$E$28,0,10*ROW('Water Data'!E5)))</f>
        <v>Yes</v>
      </c>
      <c r="BX11" s="388" t="str">
        <f ca="1">+IF(OFFSET('Water Data'!$E$29,0,10*ROW('Water Data'!E5))="","",OFFSET('Water Data'!$E$29,0,10*ROW('Water Data'!E5)))</f>
        <v>Yes</v>
      </c>
      <c r="BY11" s="388" t="str">
        <f ca="1">+IF(OFFSET('Water Data'!$F$27,0,10*ROW('Water Data'!F5))="","",OFFSET('Water Data'!$F$27,0,10*ROW('Water Data'!F5)))</f>
        <v/>
      </c>
      <c r="BZ11" s="388" t="str">
        <f ca="1">+IF(OFFSET('Water Data'!$F$28,0,10*ROW('Water Data'!F5))="","",OFFSET('Water Data'!$F$28,0,10*ROW('Water Data'!F5)))</f>
        <v/>
      </c>
      <c r="CA11" s="388" t="str">
        <f ca="1">+IF(OFFSET('Water Data'!$F$29,0,10*ROW('Water Data'!F5))="","",OFFSET('Water Data'!$F$29,0,10*ROW('Water Data'!F5)))</f>
        <v/>
      </c>
      <c r="CB11" s="388" t="str">
        <f ca="1">+IF(OFFSET('Water Data'!$G$27,0,10*ROW('Water Data'!G5))="","",OFFSET('Water Data'!$G$27,0,10*ROW('Water Data'!G5)))</f>
        <v>No</v>
      </c>
      <c r="CC11" s="388" t="str">
        <f ca="1">+IF(OFFSET('Water Data'!$G$28,0,10*ROW('Water Data'!G5))="","",OFFSET('Water Data'!$G$28,0,10*ROW('Water Data'!G5)))</f>
        <v>No</v>
      </c>
      <c r="CD11" s="388" t="str">
        <f ca="1">+IF(OFFSET('Water Data'!$G$29,0,10*ROW('Water Data'!G5))="","",OFFSET('Water Data'!$G$29,0,10*ROW('Water Data'!G5)))</f>
        <v>No</v>
      </c>
      <c r="CE11" s="388" t="str">
        <f ca="1">+IF(OFFSET('Water Data'!$H$27,0,10*ROW('Water Data'!H5))="","",OFFSET('Water Data'!$H$27,0,10*ROW('Water Data'!H5)))</f>
        <v>Yes</v>
      </c>
      <c r="CF11" s="388" t="str">
        <f ca="1">+IF(OFFSET('Water Data'!$H$28,0,10*ROW('Water Data'!H5))="","",OFFSET('Water Data'!$H$28,0,10*ROW('Water Data'!H5)))</f>
        <v>Yes</v>
      </c>
      <c r="CG11" s="388" t="str">
        <f ca="1">+IF(OFFSET('Water Data'!$H$29,0,10*ROW('Water Data'!H5))="","",OFFSET('Water Data'!$H$29,0,10*ROW('Water Data'!H5)))</f>
        <v>Yes</v>
      </c>
      <c r="CH11" s="388" t="str">
        <f ca="1">+IF(OFFSET('Water Data'!$I$27,0,10*ROW('Water Data'!I5))="","",OFFSET('Water Data'!$I$27,0,10*ROW('Water Data'!I5)))</f>
        <v>Yes</v>
      </c>
      <c r="CI11" s="388" t="str">
        <f ca="1">+IF(OFFSET('Water Data'!$I$28,0,10*ROW('Water Data'!I5))="","",OFFSET('Water Data'!$I$28,0,10*ROW('Water Data'!I5)))</f>
        <v>Yes</v>
      </c>
      <c r="CJ11" s="388" t="str">
        <f ca="1">+IF(OFFSET('Water Data'!$I$29,0,10*ROW('Water Data'!I5))="","",OFFSET('Water Data'!$I$29,0,10*ROW('Water Data'!I5)))</f>
        <v>Yes</v>
      </c>
      <c r="CK11" s="388" t="str">
        <f ca="1">+IF(OFFSET('Sanitation Data'!$D$28,0,10*ROW('Sanitation Data'!D5))="","",OFFSET('Sanitation Data'!$D$28,0,10*ROW('Sanitation Data'!D5)))</f>
        <v>Yes</v>
      </c>
      <c r="CL11" s="388" t="str">
        <f ca="1">+IF(OFFSET('Sanitation Data'!$D$29,0,10*ROW('Sanitation Data'!D5))="","",OFFSET('Sanitation Data'!$D$29,0,10*ROW('Sanitation Data'!D5)))</f>
        <v>Yes</v>
      </c>
      <c r="CM11" s="388" t="str">
        <f ca="1">+IF(OFFSET('Sanitation Data'!$D$30,0,10*ROW('Sanitation Data'!D5))="","",OFFSET('Sanitation Data'!$D$30,0,10*ROW('Sanitation Data'!D5)))</f>
        <v>Yes</v>
      </c>
      <c r="CN11" s="388" t="str">
        <f ca="1">+IF(OFFSET('Sanitation Data'!$D$31,0,10*ROW('Sanitation Data'!D5))="","",OFFSET('Sanitation Data'!$D$31,0,10*ROW('Sanitation Data'!D5)))</f>
        <v>Yes</v>
      </c>
      <c r="CO11" s="388" t="str">
        <f ca="1">+IF(OFFSET('Sanitation Data'!$D$32,0,10*ROW('Sanitation Data'!D5))="","",OFFSET('Sanitation Data'!$D$32,0,10*ROW('Sanitation Data'!D5)))</f>
        <v>Yes</v>
      </c>
      <c r="CP11" s="388" t="str">
        <f ca="1">+IF(OFFSET('Sanitation Data'!$E$28,0,10*ROW('Sanitation Data'!E5))="","",OFFSET('Sanitation Data'!$E$28,0,10*ROW('Sanitation Data'!E5)))</f>
        <v>Yes</v>
      </c>
      <c r="CQ11" s="388" t="str">
        <f ca="1">+IF(OFFSET('Sanitation Data'!$E$29,0,10*ROW('Sanitation Data'!E5))="","",OFFSET('Sanitation Data'!$E$29,0,10*ROW('Sanitation Data'!E5)))</f>
        <v>Yes</v>
      </c>
      <c r="CR11" s="388" t="str">
        <f ca="1">+IF(OFFSET('Sanitation Data'!$E$30,0,10*ROW('Sanitation Data'!E5))="","",OFFSET('Sanitation Data'!$E$30,0,10*ROW('Sanitation Data'!E5)))</f>
        <v>Yes</v>
      </c>
      <c r="CS11" s="388" t="str">
        <f ca="1">+IF(OFFSET('Sanitation Data'!$E$31,0,10*ROW('Sanitation Data'!E5))="","",OFFSET('Sanitation Data'!$E$31,0,10*ROW('Sanitation Data'!E5)))</f>
        <v>Yes</v>
      </c>
      <c r="CT11" s="388" t="str">
        <f ca="1">+IF(OFFSET('Sanitation Data'!$E$32,0,10*ROW('Sanitation Data'!E5))="","",OFFSET('Sanitation Data'!$E$32,0,10*ROW('Sanitation Data'!E5)))</f>
        <v>Yes</v>
      </c>
      <c r="CU11" s="388" t="str">
        <f ca="1">+IF(OFFSET('Sanitation Data'!$F$28,0,10*ROW('Sanitation Data'!F5))="","",OFFSET('Sanitation Data'!$F$28,0,10*ROW('Sanitation Data'!F5)))</f>
        <v/>
      </c>
      <c r="CV11" s="388" t="str">
        <f ca="1">+IF(OFFSET('Sanitation Data'!$F$29,0,10*ROW('Sanitation Data'!F5))="","",OFFSET('Sanitation Data'!$F$29,0,10*ROW('Sanitation Data'!F5)))</f>
        <v/>
      </c>
      <c r="CW11" s="388" t="str">
        <f ca="1">+IF(OFFSET('Sanitation Data'!$F$30,0,10*ROW('Sanitation Data'!F5))="","",OFFSET('Sanitation Data'!$F$30,0,10*ROW('Sanitation Data'!F5)))</f>
        <v/>
      </c>
      <c r="CX11" s="388" t="str">
        <f ca="1">+IF(OFFSET('Sanitation Data'!$F$31,0,10*ROW('Sanitation Data'!F5))="","",OFFSET('Sanitation Data'!$F$31,0,10*ROW('Sanitation Data'!F5)))</f>
        <v/>
      </c>
      <c r="CY11" s="388" t="str">
        <f ca="1">+IF(OFFSET('Sanitation Data'!$F$32,0,10*ROW('Sanitation Data'!F5))="","",OFFSET('Sanitation Data'!$F$32,0,10*ROW('Sanitation Data'!F5)))</f>
        <v/>
      </c>
      <c r="CZ11" s="388" t="str">
        <f ca="1">+IF(OFFSET('Sanitation Data'!$G$28,0,10*ROW('Sanitation Data'!G5))="","",OFFSET('Sanitation Data'!$G$28,0,10*ROW('Sanitation Data'!G5)))</f>
        <v>No</v>
      </c>
      <c r="DA11" s="388" t="str">
        <f ca="1">+IF(OFFSET('Sanitation Data'!$G$29,0,10*ROW('Sanitation Data'!G5))="","",OFFSET('Sanitation Data'!$G$29,0,10*ROW('Sanitation Data'!G5)))</f>
        <v>No</v>
      </c>
      <c r="DB11" s="388" t="str">
        <f ca="1">+IF(OFFSET('Sanitation Data'!$G$30,0,10*ROW('Sanitation Data'!G5))="","",OFFSET('Sanitation Data'!$G$30,0,10*ROW('Sanitation Data'!G5)))</f>
        <v>No</v>
      </c>
      <c r="DC11" s="388" t="str">
        <f ca="1">+IF(OFFSET('Sanitation Data'!$G$31,0,10*ROW('Sanitation Data'!G5))="","",OFFSET('Sanitation Data'!$G$31,0,10*ROW('Sanitation Data'!G5)))</f>
        <v/>
      </c>
      <c r="DD11" s="388" t="str">
        <f ca="1">+IF(OFFSET('Sanitation Data'!$G$32,0,10*ROW('Sanitation Data'!G5))="","",OFFSET('Sanitation Data'!$G$32,0,10*ROW('Sanitation Data'!G5)))</f>
        <v/>
      </c>
      <c r="DE11" s="388" t="str">
        <f ca="1">+IF(OFFSET('Sanitation Data'!$H$28,0,10*ROW('Sanitation Data'!H5))="","",OFFSET('Sanitation Data'!$H$28,0,10*ROW('Sanitation Data'!H5)))</f>
        <v>Yes</v>
      </c>
      <c r="DF11" s="388" t="str">
        <f ca="1">+IF(OFFSET('Sanitation Data'!$H$29,0,10*ROW('Sanitation Data'!H5))="","",OFFSET('Sanitation Data'!$H$29,0,10*ROW('Sanitation Data'!H5)))</f>
        <v>Yes</v>
      </c>
      <c r="DG11" s="388" t="str">
        <f ca="1">+IF(OFFSET('Sanitation Data'!$H$30,0,10*ROW('Sanitation Data'!H5))="","",OFFSET('Sanitation Data'!$H$30,0,10*ROW('Sanitation Data'!H5)))</f>
        <v>Yes</v>
      </c>
      <c r="DH11" s="388" t="str">
        <f ca="1">+IF(OFFSET('Sanitation Data'!$H$31,0,10*ROW('Sanitation Data'!H5))="","",OFFSET('Sanitation Data'!$H$31,0,10*ROW('Sanitation Data'!H5)))</f>
        <v>Yes</v>
      </c>
      <c r="DI11" s="388" t="str">
        <f ca="1">+IF(OFFSET('Sanitation Data'!$H$32,0,10*ROW('Sanitation Data'!H5))="","",OFFSET('Sanitation Data'!$H$32,0,10*ROW('Sanitation Data'!H5)))</f>
        <v>Yes</v>
      </c>
      <c r="DJ11" s="388" t="str">
        <f ca="1">+IF(OFFSET('Sanitation Data'!$I$28,0,10*ROW('Sanitation Data'!I5))="","",OFFSET('Sanitation Data'!$I$28,0,10*ROW('Sanitation Data'!I5)))</f>
        <v>Yes</v>
      </c>
      <c r="DK11" s="388" t="str">
        <f ca="1">+IF(OFFSET('Sanitation Data'!$I$29,0,10*ROW('Sanitation Data'!I5))="","",OFFSET('Sanitation Data'!$I$29,0,10*ROW('Sanitation Data'!I5)))</f>
        <v>Yes</v>
      </c>
      <c r="DL11" s="388" t="str">
        <f ca="1">+IF(OFFSET('Sanitation Data'!$I$30,0,10*ROW('Sanitation Data'!I5))="","",OFFSET('Sanitation Data'!$I$30,0,10*ROW('Sanitation Data'!I5)))</f>
        <v>Yes</v>
      </c>
      <c r="DM11" s="388" t="str">
        <f ca="1">+IF(OFFSET('Sanitation Data'!$I$31,0,10*ROW('Sanitation Data'!I5))="","",OFFSET('Sanitation Data'!$I$31,0,10*ROW('Sanitation Data'!I5)))</f>
        <v>Yes</v>
      </c>
      <c r="DN11" s="388" t="str">
        <f ca="1">+IF(OFFSET('Sanitation Data'!$I$32,0,10*ROW('Sanitation Data'!I5))="","",OFFSET('Sanitation Data'!$I$32,0,10*ROW('Sanitation Data'!I5)))</f>
        <v>Yes</v>
      </c>
      <c r="DO11" s="388" t="str">
        <f ca="1">+IF(OFFSET('Hygiene Data'!$D$11,0,10*ROW('Hygiene Data'!D5))="","",OFFSET('Hygiene Data'!$D$11,0,10*ROW('Hygiene Data'!D5)))</f>
        <v>Yes</v>
      </c>
      <c r="DP11" s="388" t="str">
        <f ca="1">+IF(OFFSET('Hygiene Data'!$D$12,0,10*ROW('Hygiene Data'!D5))="","",OFFSET('Hygiene Data'!$D$12,0,10*ROW('Hygiene Data'!D5)))</f>
        <v>Yes</v>
      </c>
      <c r="DQ11" s="388" t="str">
        <f ca="1">+IF(OFFSET('Hygiene Data'!$D$13,0,10*ROW('Hygiene Data'!D5))="","",OFFSET('Hygiene Data'!$D$13,0,10*ROW('Hygiene Data'!D5)))</f>
        <v>Yes</v>
      </c>
      <c r="DR11" s="388" t="str">
        <f ca="1">+IF(OFFSET('Hygiene Data'!$E$11,0,10*ROW('Hygiene Data'!E5))="","",OFFSET('Hygiene Data'!$E$11,0,10*ROW('Hygiene Data'!E5)))</f>
        <v>Yes</v>
      </c>
      <c r="DS11" s="388" t="str">
        <f ca="1">+IF(OFFSET('Hygiene Data'!$E$12,0,10*ROW('Hygiene Data'!E5))="","",OFFSET('Hygiene Data'!$E$12,0,10*ROW('Hygiene Data'!E5)))</f>
        <v>Yes</v>
      </c>
      <c r="DT11" s="388" t="str">
        <f ca="1">+IF(OFFSET('Hygiene Data'!$E$13,0,10*ROW('Hygiene Data'!E5))="","",OFFSET('Hygiene Data'!$E$13,0,10*ROW('Hygiene Data'!E5)))</f>
        <v>Yes</v>
      </c>
      <c r="DU11" s="388" t="str">
        <f ca="1">+IF(OFFSET('Hygiene Data'!$F$11,0,10*ROW('Hygiene Data'!F5))="","",OFFSET('Hygiene Data'!$F$11,0,10*ROW('Hygiene Data'!F5)))</f>
        <v/>
      </c>
      <c r="DV11" s="388" t="str">
        <f ca="1">+IF(OFFSET('Hygiene Data'!$F$12,0,10*ROW('Hygiene Data'!F5))="","",OFFSET('Hygiene Data'!$F$12,0,10*ROW('Hygiene Data'!F5)))</f>
        <v/>
      </c>
      <c r="DW11" s="388" t="str">
        <f ca="1">+IF(OFFSET('Hygiene Data'!$F$13,0,10*ROW('Hygiene Data'!F5))="","",OFFSET('Hygiene Data'!$F$13,0,10*ROW('Hygiene Data'!F5)))</f>
        <v/>
      </c>
      <c r="DX11" s="388" t="str">
        <f ca="1">+IF(OFFSET('Hygiene Data'!$G$11,0,10*ROW('Hygiene Data'!G5))="","",OFFSET('Hygiene Data'!$G$11,0,10*ROW('Hygiene Data'!G5)))</f>
        <v>No</v>
      </c>
      <c r="DY11" s="388" t="str">
        <f ca="1">+IF(OFFSET('Hygiene Data'!$G$12,0,10*ROW('Hygiene Data'!G5))="","",OFFSET('Hygiene Data'!$G$12,0,10*ROW('Hygiene Data'!G5)))</f>
        <v>No</v>
      </c>
      <c r="DZ11" s="388" t="str">
        <f ca="1">+IF(OFFSET('Hygiene Data'!$G$13,0,10*ROW('Hygiene Data'!G5))="","",OFFSET('Hygiene Data'!$G$13,0,10*ROW('Hygiene Data'!G5)))</f>
        <v>No</v>
      </c>
      <c r="EA11" s="388" t="str">
        <f ca="1">+IF(OFFSET('Hygiene Data'!$H$11,0,10*ROW('Hygiene Data'!H5))="","",OFFSET('Hygiene Data'!$H$11,0,10*ROW('Hygiene Data'!H5)))</f>
        <v>Yes</v>
      </c>
      <c r="EB11" s="388" t="str">
        <f ca="1">+IF(OFFSET('Hygiene Data'!$H$12,0,10*ROW('Hygiene Data'!H5))="","",OFFSET('Hygiene Data'!$H$12,0,10*ROW('Hygiene Data'!H5)))</f>
        <v>Yes</v>
      </c>
      <c r="EC11" s="388" t="str">
        <f ca="1">+IF(OFFSET('Hygiene Data'!$H$13,0,10*ROW('Hygiene Data'!H5))="","",OFFSET('Hygiene Data'!$H$13,0,10*ROW('Hygiene Data'!H5)))</f>
        <v>Yes</v>
      </c>
      <c r="ED11" s="388" t="str">
        <f ca="1">+IF(OFFSET('Hygiene Data'!$I$11,0,10*ROW('Hygiene Data'!I5))="","",OFFSET('Hygiene Data'!$I$11,0,10*ROW('Hygiene Data'!I5)))</f>
        <v>Yes</v>
      </c>
      <c r="EE11" s="388" t="str">
        <f ca="1">+IF(OFFSET('Hygiene Data'!$I$12,0,10*ROW('Hygiene Data'!I5))="","",OFFSET('Hygiene Data'!$I$12,0,10*ROW('Hygiene Data'!I5)))</f>
        <v>Yes</v>
      </c>
      <c r="EF11" s="388" t="str">
        <f ca="1">+IF(OFFSET('Hygiene Data'!$I$13,0,10*ROW('Hygiene Data'!I5))="","",OFFSET('Hygiene Data'!$I$13,0,10*ROW('Hygiene Data'!I5)))</f>
        <v>Yes</v>
      </c>
    </row>
    <row r="12" spans="1:136" x14ac:dyDescent="0.25">
      <c r="A12" s="497" t="str">
        <f ca="1">+IF(OFFSET('Water Data'!$B$2,0,10*ROW('Water Data'!E6))="","",OFFSET('Water Data'!$B$2,0,10*ROW('Water Data'!E6)))</f>
        <v>SGP_2022_UIS</v>
      </c>
      <c r="B12" s="49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24">
        <f t="shared" ca="1" si="0"/>
        <v>2022</v>
      </c>
      <c r="D12" s="525">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25">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25">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25">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100</v>
      </c>
      <c r="H12" s="525">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100</v>
      </c>
      <c r="I12" s="525">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100</v>
      </c>
      <c r="J12" s="52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5" t="str">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[100]</v>
      </c>
      <c r="N12" s="525" t="str">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[100]</v>
      </c>
      <c r="O12" s="525" t="str">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[100]</v>
      </c>
      <c r="P12" s="525">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25">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25">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25">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25">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25">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26">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526">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26">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100</v>
      </c>
      <c r="Y12" s="526">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100</v>
      </c>
      <c r="Z12" s="526">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526">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100</v>
      </c>
      <c r="AB12" s="526">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100</v>
      </c>
      <c r="AC12" s="526">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100</v>
      </c>
      <c r="AD12" s="526">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100</v>
      </c>
      <c r="AE12" s="526">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100</v>
      </c>
      <c r="AF12" s="52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6" t="str">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[100]</v>
      </c>
      <c r="AL12" s="526" t="str">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[100]</v>
      </c>
      <c r="AM12" s="526" t="str">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[100]</v>
      </c>
      <c r="AN12" s="52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6">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26">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26">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100</v>
      </c>
      <c r="AS12" s="526">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100</v>
      </c>
      <c r="AT12" s="526">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526">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526">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526">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100</v>
      </c>
      <c r="AX12" s="526">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100</v>
      </c>
      <c r="AY12" s="526">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527">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603">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527">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527">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100</v>
      </c>
      <c r="BD12" s="527">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100</v>
      </c>
      <c r="BE12" s="527">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100</v>
      </c>
      <c r="BF12" s="52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7" t="str">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[100]</v>
      </c>
      <c r="BJ12" s="527" t="str">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[100]</v>
      </c>
      <c r="BK12" s="527" t="str">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[100]</v>
      </c>
      <c r="BL12" s="527">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527">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527">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527">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27">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27">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88" t="str">
        <f ca="1">+IF(OFFSET('Water Data'!$D$27,0,10*ROW('Water Data'!D6))="","",OFFSET('Water Data'!$D$27,0,10*ROW('Water Data'!D6)))</f>
        <v>Yes</v>
      </c>
      <c r="BT12" s="388" t="str">
        <f ca="1">+IF(OFFSET('Water Data'!$D$28,0,10*ROW('Water Data'!D6))="","",OFFSET('Water Data'!$D$28,0,10*ROW('Water Data'!D6)))</f>
        <v>Yes</v>
      </c>
      <c r="BU12" s="388" t="str">
        <f ca="1">+IF(OFFSET('Water Data'!$D$29,0,10*ROW('Water Data'!D6))="","",OFFSET('Water Data'!$D$29,0,10*ROW('Water Data'!D6)))</f>
        <v>Yes</v>
      </c>
      <c r="BV12" s="388" t="str">
        <f ca="1">+IF(OFFSET('Water Data'!$E$27,0,10*ROW('Water Data'!E6))="","",OFFSET('Water Data'!$E$27,0,10*ROW('Water Data'!E6)))</f>
        <v>Yes</v>
      </c>
      <c r="BW12" s="388" t="str">
        <f ca="1">+IF(OFFSET('Water Data'!$E$28,0,10*ROW('Water Data'!E6))="","",OFFSET('Water Data'!$E$28,0,10*ROW('Water Data'!E6)))</f>
        <v>Yes</v>
      </c>
      <c r="BX12" s="388" t="str">
        <f ca="1">+IF(OFFSET('Water Data'!$E$29,0,10*ROW('Water Data'!E6))="","",OFFSET('Water Data'!$E$29,0,10*ROW('Water Data'!E6)))</f>
        <v>Yes</v>
      </c>
      <c r="BY12" s="388" t="str">
        <f ca="1">+IF(OFFSET('Water Data'!$F$27,0,10*ROW('Water Data'!F6))="","",OFFSET('Water Data'!$F$27,0,10*ROW('Water Data'!F6)))</f>
        <v/>
      </c>
      <c r="BZ12" s="388" t="str">
        <f ca="1">+IF(OFFSET('Water Data'!$F$28,0,10*ROW('Water Data'!F6))="","",OFFSET('Water Data'!$F$28,0,10*ROW('Water Data'!F6)))</f>
        <v/>
      </c>
      <c r="CA12" s="388" t="str">
        <f ca="1">+IF(OFFSET('Water Data'!$F$29,0,10*ROW('Water Data'!F6))="","",OFFSET('Water Data'!$F$29,0,10*ROW('Water Data'!F6)))</f>
        <v/>
      </c>
      <c r="CB12" s="388" t="str">
        <f ca="1">+IF(OFFSET('Water Data'!$G$27,0,10*ROW('Water Data'!G6))="","",OFFSET('Water Data'!$G$27,0,10*ROW('Water Data'!G6)))</f>
        <v>No</v>
      </c>
      <c r="CC12" s="388" t="str">
        <f ca="1">+IF(OFFSET('Water Data'!$G$28,0,10*ROW('Water Data'!G6))="","",OFFSET('Water Data'!$G$28,0,10*ROW('Water Data'!G6)))</f>
        <v>No</v>
      </c>
      <c r="CD12" s="388" t="str">
        <f ca="1">+IF(OFFSET('Water Data'!$G$29,0,10*ROW('Water Data'!G6))="","",OFFSET('Water Data'!$G$29,0,10*ROW('Water Data'!G6)))</f>
        <v>No</v>
      </c>
      <c r="CE12" s="388" t="str">
        <f ca="1">+IF(OFFSET('Water Data'!$H$27,0,10*ROW('Water Data'!H6))="","",OFFSET('Water Data'!$H$27,0,10*ROW('Water Data'!H6)))</f>
        <v>Yes</v>
      </c>
      <c r="CF12" s="388" t="str">
        <f ca="1">+IF(OFFSET('Water Data'!$H$28,0,10*ROW('Water Data'!H6))="","",OFFSET('Water Data'!$H$28,0,10*ROW('Water Data'!H6)))</f>
        <v>Yes</v>
      </c>
      <c r="CG12" s="388" t="str">
        <f ca="1">+IF(OFFSET('Water Data'!$H$29,0,10*ROW('Water Data'!H6))="","",OFFSET('Water Data'!$H$29,0,10*ROW('Water Data'!H6)))</f>
        <v>Yes</v>
      </c>
      <c r="CH12" s="388" t="str">
        <f ca="1">+IF(OFFSET('Water Data'!$I$27,0,10*ROW('Water Data'!I6))="","",OFFSET('Water Data'!$I$27,0,10*ROW('Water Data'!I6)))</f>
        <v>Yes</v>
      </c>
      <c r="CI12" s="388" t="str">
        <f ca="1">+IF(OFFSET('Water Data'!$I$28,0,10*ROW('Water Data'!I6))="","",OFFSET('Water Data'!$I$28,0,10*ROW('Water Data'!I6)))</f>
        <v>Yes</v>
      </c>
      <c r="CJ12" s="388" t="str">
        <f ca="1">+IF(OFFSET('Water Data'!$I$29,0,10*ROW('Water Data'!I6))="","",OFFSET('Water Data'!$I$29,0,10*ROW('Water Data'!I6)))</f>
        <v>Yes</v>
      </c>
      <c r="CK12" s="388" t="str">
        <f ca="1">+IF(OFFSET('Sanitation Data'!$D$28,0,10*ROW('Sanitation Data'!D6))="","",OFFSET('Sanitation Data'!$D$28,0,10*ROW('Sanitation Data'!D6)))</f>
        <v>Yes</v>
      </c>
      <c r="CL12" s="388" t="str">
        <f ca="1">+IF(OFFSET('Sanitation Data'!$D$29,0,10*ROW('Sanitation Data'!D6))="","",OFFSET('Sanitation Data'!$D$29,0,10*ROW('Sanitation Data'!D6)))</f>
        <v>Yes</v>
      </c>
      <c r="CM12" s="388" t="str">
        <f ca="1">+IF(OFFSET('Sanitation Data'!$D$30,0,10*ROW('Sanitation Data'!D6))="","",OFFSET('Sanitation Data'!$D$30,0,10*ROW('Sanitation Data'!D6)))</f>
        <v>Yes</v>
      </c>
      <c r="CN12" s="388" t="str">
        <f ca="1">+IF(OFFSET('Sanitation Data'!$D$31,0,10*ROW('Sanitation Data'!D6))="","",OFFSET('Sanitation Data'!$D$31,0,10*ROW('Sanitation Data'!D6)))</f>
        <v>Yes</v>
      </c>
      <c r="CO12" s="388" t="str">
        <f ca="1">+IF(OFFSET('Sanitation Data'!$D$32,0,10*ROW('Sanitation Data'!D6))="","",OFFSET('Sanitation Data'!$D$32,0,10*ROW('Sanitation Data'!D6)))</f>
        <v>Yes</v>
      </c>
      <c r="CP12" s="388" t="str">
        <f ca="1">+IF(OFFSET('Sanitation Data'!$E$28,0,10*ROW('Sanitation Data'!E6))="","",OFFSET('Sanitation Data'!$E$28,0,10*ROW('Sanitation Data'!E6)))</f>
        <v>Yes</v>
      </c>
      <c r="CQ12" s="388" t="str">
        <f ca="1">+IF(OFFSET('Sanitation Data'!$E$29,0,10*ROW('Sanitation Data'!E6))="","",OFFSET('Sanitation Data'!$E$29,0,10*ROW('Sanitation Data'!E6)))</f>
        <v>Yes</v>
      </c>
      <c r="CR12" s="388" t="str">
        <f ca="1">+IF(OFFSET('Sanitation Data'!$E$30,0,10*ROW('Sanitation Data'!E6))="","",OFFSET('Sanitation Data'!$E$30,0,10*ROW('Sanitation Data'!E6)))</f>
        <v>Yes</v>
      </c>
      <c r="CS12" s="388" t="str">
        <f ca="1">+IF(OFFSET('Sanitation Data'!$E$31,0,10*ROW('Sanitation Data'!E6))="","",OFFSET('Sanitation Data'!$E$31,0,10*ROW('Sanitation Data'!E6)))</f>
        <v>Yes</v>
      </c>
      <c r="CT12" s="388" t="str">
        <f ca="1">+IF(OFFSET('Sanitation Data'!$E$32,0,10*ROW('Sanitation Data'!E6))="","",OFFSET('Sanitation Data'!$E$32,0,10*ROW('Sanitation Data'!E6)))</f>
        <v>Yes</v>
      </c>
      <c r="CU12" s="388" t="str">
        <f ca="1">+IF(OFFSET('Sanitation Data'!$F$28,0,10*ROW('Sanitation Data'!F6))="","",OFFSET('Sanitation Data'!$F$28,0,10*ROW('Sanitation Data'!F6)))</f>
        <v/>
      </c>
      <c r="CV12" s="388" t="str">
        <f ca="1">+IF(OFFSET('Sanitation Data'!$F$29,0,10*ROW('Sanitation Data'!F6))="","",OFFSET('Sanitation Data'!$F$29,0,10*ROW('Sanitation Data'!F6)))</f>
        <v/>
      </c>
      <c r="CW12" s="388" t="str">
        <f ca="1">+IF(OFFSET('Sanitation Data'!$F$30,0,10*ROW('Sanitation Data'!F6))="","",OFFSET('Sanitation Data'!$F$30,0,10*ROW('Sanitation Data'!F6)))</f>
        <v/>
      </c>
      <c r="CX12" s="388" t="str">
        <f ca="1">+IF(OFFSET('Sanitation Data'!$F$31,0,10*ROW('Sanitation Data'!F6))="","",OFFSET('Sanitation Data'!$F$31,0,10*ROW('Sanitation Data'!F6)))</f>
        <v/>
      </c>
      <c r="CY12" s="388" t="str">
        <f ca="1">+IF(OFFSET('Sanitation Data'!$F$32,0,10*ROW('Sanitation Data'!F6))="","",OFFSET('Sanitation Data'!$F$32,0,10*ROW('Sanitation Data'!F6)))</f>
        <v/>
      </c>
      <c r="CZ12" s="388" t="str">
        <f ca="1">+IF(OFFSET('Sanitation Data'!$G$28,0,10*ROW('Sanitation Data'!G6))="","",OFFSET('Sanitation Data'!$G$28,0,10*ROW('Sanitation Data'!G6)))</f>
        <v>No</v>
      </c>
      <c r="DA12" s="388" t="str">
        <f ca="1">+IF(OFFSET('Sanitation Data'!$G$29,0,10*ROW('Sanitation Data'!G6))="","",OFFSET('Sanitation Data'!$G$29,0,10*ROW('Sanitation Data'!G6)))</f>
        <v>No</v>
      </c>
      <c r="DB12" s="388" t="str">
        <f ca="1">+IF(OFFSET('Sanitation Data'!$G$30,0,10*ROW('Sanitation Data'!G6))="","",OFFSET('Sanitation Data'!$G$30,0,10*ROW('Sanitation Data'!G6)))</f>
        <v>No</v>
      </c>
      <c r="DC12" s="388" t="str">
        <f ca="1">+IF(OFFSET('Sanitation Data'!$G$31,0,10*ROW('Sanitation Data'!G6))="","",OFFSET('Sanitation Data'!$G$31,0,10*ROW('Sanitation Data'!G6)))</f>
        <v/>
      </c>
      <c r="DD12" s="388" t="str">
        <f ca="1">+IF(OFFSET('Sanitation Data'!$G$32,0,10*ROW('Sanitation Data'!G6))="","",OFFSET('Sanitation Data'!$G$32,0,10*ROW('Sanitation Data'!G6)))</f>
        <v/>
      </c>
      <c r="DE12" s="388" t="str">
        <f ca="1">+IF(OFFSET('Sanitation Data'!$H$28,0,10*ROW('Sanitation Data'!H6))="","",OFFSET('Sanitation Data'!$H$28,0,10*ROW('Sanitation Data'!H6)))</f>
        <v>Yes</v>
      </c>
      <c r="DF12" s="388" t="str">
        <f ca="1">+IF(OFFSET('Sanitation Data'!$H$29,0,10*ROW('Sanitation Data'!H6))="","",OFFSET('Sanitation Data'!$H$29,0,10*ROW('Sanitation Data'!H6)))</f>
        <v>Yes</v>
      </c>
      <c r="DG12" s="388" t="str">
        <f ca="1">+IF(OFFSET('Sanitation Data'!$H$30,0,10*ROW('Sanitation Data'!H6))="","",OFFSET('Sanitation Data'!$H$30,0,10*ROW('Sanitation Data'!H6)))</f>
        <v>Yes</v>
      </c>
      <c r="DH12" s="388" t="str">
        <f ca="1">+IF(OFFSET('Sanitation Data'!$H$31,0,10*ROW('Sanitation Data'!H6))="","",OFFSET('Sanitation Data'!$H$31,0,10*ROW('Sanitation Data'!H6)))</f>
        <v>Yes</v>
      </c>
      <c r="DI12" s="388" t="str">
        <f ca="1">+IF(OFFSET('Sanitation Data'!$H$32,0,10*ROW('Sanitation Data'!H6))="","",OFFSET('Sanitation Data'!$H$32,0,10*ROW('Sanitation Data'!H6)))</f>
        <v>Yes</v>
      </c>
      <c r="DJ12" s="388" t="str">
        <f ca="1">+IF(OFFSET('Sanitation Data'!$I$28,0,10*ROW('Sanitation Data'!I6))="","",OFFSET('Sanitation Data'!$I$28,0,10*ROW('Sanitation Data'!I6)))</f>
        <v>Yes</v>
      </c>
      <c r="DK12" s="388" t="str">
        <f ca="1">+IF(OFFSET('Sanitation Data'!$I$29,0,10*ROW('Sanitation Data'!I6))="","",OFFSET('Sanitation Data'!$I$29,0,10*ROW('Sanitation Data'!I6)))</f>
        <v>Yes</v>
      </c>
      <c r="DL12" s="388" t="str">
        <f ca="1">+IF(OFFSET('Sanitation Data'!$I$30,0,10*ROW('Sanitation Data'!I6))="","",OFFSET('Sanitation Data'!$I$30,0,10*ROW('Sanitation Data'!I6)))</f>
        <v>Yes</v>
      </c>
      <c r="DM12" s="388" t="str">
        <f ca="1">+IF(OFFSET('Sanitation Data'!$I$31,0,10*ROW('Sanitation Data'!I6))="","",OFFSET('Sanitation Data'!$I$31,0,10*ROW('Sanitation Data'!I6)))</f>
        <v>Yes</v>
      </c>
      <c r="DN12" s="388" t="str">
        <f ca="1">+IF(OFFSET('Sanitation Data'!$I$32,0,10*ROW('Sanitation Data'!I6))="","",OFFSET('Sanitation Data'!$I$32,0,10*ROW('Sanitation Data'!I6)))</f>
        <v>Yes</v>
      </c>
      <c r="DO12" s="388" t="str">
        <f ca="1">+IF(OFFSET('Hygiene Data'!$D$11,0,10*ROW('Hygiene Data'!D6))="","",OFFSET('Hygiene Data'!$D$11,0,10*ROW('Hygiene Data'!D6)))</f>
        <v>Yes</v>
      </c>
      <c r="DP12" s="388" t="str">
        <f ca="1">+IF(OFFSET('Hygiene Data'!$D$12,0,10*ROW('Hygiene Data'!D6))="","",OFFSET('Hygiene Data'!$D$12,0,10*ROW('Hygiene Data'!D6)))</f>
        <v>Yes</v>
      </c>
      <c r="DQ12" s="388" t="str">
        <f ca="1">+IF(OFFSET('Hygiene Data'!$D$13,0,10*ROW('Hygiene Data'!D6))="","",OFFSET('Hygiene Data'!$D$13,0,10*ROW('Hygiene Data'!D6)))</f>
        <v>Yes</v>
      </c>
      <c r="DR12" s="388" t="str">
        <f ca="1">+IF(OFFSET('Hygiene Data'!$E$11,0,10*ROW('Hygiene Data'!E6))="","",OFFSET('Hygiene Data'!$E$11,0,10*ROW('Hygiene Data'!E6)))</f>
        <v>Yes</v>
      </c>
      <c r="DS12" s="388" t="str">
        <f ca="1">+IF(OFFSET('Hygiene Data'!$E$12,0,10*ROW('Hygiene Data'!E6))="","",OFFSET('Hygiene Data'!$E$12,0,10*ROW('Hygiene Data'!E6)))</f>
        <v>Yes</v>
      </c>
      <c r="DT12" s="388" t="str">
        <f ca="1">+IF(OFFSET('Hygiene Data'!$E$13,0,10*ROW('Hygiene Data'!E6))="","",OFFSET('Hygiene Data'!$E$13,0,10*ROW('Hygiene Data'!E6)))</f>
        <v>Yes</v>
      </c>
      <c r="DU12" s="388" t="str">
        <f ca="1">+IF(OFFSET('Hygiene Data'!$F$11,0,10*ROW('Hygiene Data'!F6))="","",OFFSET('Hygiene Data'!$F$11,0,10*ROW('Hygiene Data'!F6)))</f>
        <v/>
      </c>
      <c r="DV12" s="388" t="str">
        <f ca="1">+IF(OFFSET('Hygiene Data'!$F$12,0,10*ROW('Hygiene Data'!F6))="","",OFFSET('Hygiene Data'!$F$12,0,10*ROW('Hygiene Data'!F6)))</f>
        <v/>
      </c>
      <c r="DW12" s="388" t="str">
        <f ca="1">+IF(OFFSET('Hygiene Data'!$F$13,0,10*ROW('Hygiene Data'!F6))="","",OFFSET('Hygiene Data'!$F$13,0,10*ROW('Hygiene Data'!F6)))</f>
        <v/>
      </c>
      <c r="DX12" s="388" t="str">
        <f ca="1">+IF(OFFSET('Hygiene Data'!$G$11,0,10*ROW('Hygiene Data'!G6))="","",OFFSET('Hygiene Data'!$G$11,0,10*ROW('Hygiene Data'!G6)))</f>
        <v>No</v>
      </c>
      <c r="DY12" s="388" t="str">
        <f ca="1">+IF(OFFSET('Hygiene Data'!$G$12,0,10*ROW('Hygiene Data'!G6))="","",OFFSET('Hygiene Data'!$G$12,0,10*ROW('Hygiene Data'!G6)))</f>
        <v>No</v>
      </c>
      <c r="DZ12" s="388" t="str">
        <f ca="1">+IF(OFFSET('Hygiene Data'!$G$13,0,10*ROW('Hygiene Data'!G6))="","",OFFSET('Hygiene Data'!$G$13,0,10*ROW('Hygiene Data'!G6)))</f>
        <v>No</v>
      </c>
      <c r="EA12" s="388" t="str">
        <f ca="1">+IF(OFFSET('Hygiene Data'!$H$11,0,10*ROW('Hygiene Data'!H6))="","",OFFSET('Hygiene Data'!$H$11,0,10*ROW('Hygiene Data'!H6)))</f>
        <v>Yes</v>
      </c>
      <c r="EB12" s="388" t="str">
        <f ca="1">+IF(OFFSET('Hygiene Data'!$H$12,0,10*ROW('Hygiene Data'!H6))="","",OFFSET('Hygiene Data'!$H$12,0,10*ROW('Hygiene Data'!H6)))</f>
        <v>Yes</v>
      </c>
      <c r="EC12" s="388" t="str">
        <f ca="1">+IF(OFFSET('Hygiene Data'!$H$13,0,10*ROW('Hygiene Data'!H6))="","",OFFSET('Hygiene Data'!$H$13,0,10*ROW('Hygiene Data'!H6)))</f>
        <v>Yes</v>
      </c>
      <c r="ED12" s="388" t="str">
        <f ca="1">+IF(OFFSET('Hygiene Data'!$I$11,0,10*ROW('Hygiene Data'!I6))="","",OFFSET('Hygiene Data'!$I$11,0,10*ROW('Hygiene Data'!I6)))</f>
        <v>Yes</v>
      </c>
      <c r="EE12" s="388" t="str">
        <f ca="1">+IF(OFFSET('Hygiene Data'!$I$12,0,10*ROW('Hygiene Data'!I6))="","",OFFSET('Hygiene Data'!$I$12,0,10*ROW('Hygiene Data'!I6)))</f>
        <v>Yes</v>
      </c>
      <c r="EF12" s="388" t="str">
        <f ca="1">+IF(OFFSET('Hygiene Data'!$I$13,0,10*ROW('Hygiene Data'!I6))="","",OFFSET('Hygiene Data'!$I$13,0,10*ROW('Hygiene Data'!I6)))</f>
        <v>Yes</v>
      </c>
    </row>
    <row r="13" spans="1:136" x14ac:dyDescent="0.25">
      <c r="A13" s="497" t="str">
        <f ca="1">+IF(OFFSET('Water Data'!$B$2,0,10*ROW('Water Data'!E7))="","",OFFSET('Water Data'!$B$2,0,10*ROW('Water Data'!E7)))</f>
        <v>SGP_2023_UIS</v>
      </c>
      <c r="B13" s="49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24">
        <f t="shared" ca="1" si="0"/>
        <v>2023</v>
      </c>
      <c r="D13" s="525">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25">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25">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25">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100</v>
      </c>
      <c r="H13" s="525">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100</v>
      </c>
      <c r="I13" s="525">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100</v>
      </c>
      <c r="J13" s="52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5" t="str">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[100]</v>
      </c>
      <c r="N13" s="525" t="str">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[100]</v>
      </c>
      <c r="O13" s="525" t="str">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[100]</v>
      </c>
      <c r="P13" s="525">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25">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25">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25">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25">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25">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26">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26">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26">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100</v>
      </c>
      <c r="Y13" s="526">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100</v>
      </c>
      <c r="Z13" s="526">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26">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100</v>
      </c>
      <c r="AB13" s="526">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100</v>
      </c>
      <c r="AC13" s="526">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100</v>
      </c>
      <c r="AD13" s="526">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100</v>
      </c>
      <c r="AE13" s="526">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100</v>
      </c>
      <c r="AF13" s="52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6" t="str">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[100]</v>
      </c>
      <c r="AL13" s="526" t="str">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[100]</v>
      </c>
      <c r="AM13" s="526" t="str">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[100]</v>
      </c>
      <c r="AN13" s="52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6">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526">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526">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100</v>
      </c>
      <c r="AS13" s="526">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100</v>
      </c>
      <c r="AT13" s="526">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526">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26">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526">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100</v>
      </c>
      <c r="AX13" s="526">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100</v>
      </c>
      <c r="AY13" s="526">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527">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603">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527">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527">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100</v>
      </c>
      <c r="BD13" s="527">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100</v>
      </c>
      <c r="BE13" s="527">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100</v>
      </c>
      <c r="BF13" s="52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7" t="str">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[100]</v>
      </c>
      <c r="BJ13" s="527" t="str">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[100]</v>
      </c>
      <c r="BK13" s="527" t="str">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[100]</v>
      </c>
      <c r="BL13" s="527">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527">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527">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527">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527">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527">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88" t="str">
        <f ca="1">+IF(OFFSET('Water Data'!$D$27,0,10*ROW('Water Data'!D7))="","",OFFSET('Water Data'!$D$27,0,10*ROW('Water Data'!D7)))</f>
        <v>Yes</v>
      </c>
      <c r="BT13" s="388" t="str">
        <f ca="1">+IF(OFFSET('Water Data'!$D$28,0,10*ROW('Water Data'!D7))="","",OFFSET('Water Data'!$D$28,0,10*ROW('Water Data'!D7)))</f>
        <v>Yes</v>
      </c>
      <c r="BU13" s="388" t="str">
        <f ca="1">+IF(OFFSET('Water Data'!$D$29,0,10*ROW('Water Data'!D7))="","",OFFSET('Water Data'!$D$29,0,10*ROW('Water Data'!D7)))</f>
        <v>Yes</v>
      </c>
      <c r="BV13" s="388" t="str">
        <f ca="1">+IF(OFFSET('Water Data'!$E$27,0,10*ROW('Water Data'!E7))="","",OFFSET('Water Data'!$E$27,0,10*ROW('Water Data'!E7)))</f>
        <v>Yes</v>
      </c>
      <c r="BW13" s="388" t="str">
        <f ca="1">+IF(OFFSET('Water Data'!$E$28,0,10*ROW('Water Data'!E7))="","",OFFSET('Water Data'!$E$28,0,10*ROW('Water Data'!E7)))</f>
        <v>Yes</v>
      </c>
      <c r="BX13" s="388" t="str">
        <f ca="1">+IF(OFFSET('Water Data'!$E$29,0,10*ROW('Water Data'!E7))="","",OFFSET('Water Data'!$E$29,0,10*ROW('Water Data'!E7)))</f>
        <v>Yes</v>
      </c>
      <c r="BY13" s="388" t="str">
        <f ca="1">+IF(OFFSET('Water Data'!$F$27,0,10*ROW('Water Data'!F7))="","",OFFSET('Water Data'!$F$27,0,10*ROW('Water Data'!F7)))</f>
        <v/>
      </c>
      <c r="BZ13" s="388" t="str">
        <f ca="1">+IF(OFFSET('Water Data'!$F$28,0,10*ROW('Water Data'!F7))="","",OFFSET('Water Data'!$F$28,0,10*ROW('Water Data'!F7)))</f>
        <v/>
      </c>
      <c r="CA13" s="388" t="str">
        <f ca="1">+IF(OFFSET('Water Data'!$F$29,0,10*ROW('Water Data'!F7))="","",OFFSET('Water Data'!$F$29,0,10*ROW('Water Data'!F7)))</f>
        <v/>
      </c>
      <c r="CB13" s="388" t="str">
        <f ca="1">+IF(OFFSET('Water Data'!$G$27,0,10*ROW('Water Data'!G7))="","",OFFSET('Water Data'!$G$27,0,10*ROW('Water Data'!G7)))</f>
        <v>No</v>
      </c>
      <c r="CC13" s="388" t="str">
        <f ca="1">+IF(OFFSET('Water Data'!$G$28,0,10*ROW('Water Data'!G7))="","",OFFSET('Water Data'!$G$28,0,10*ROW('Water Data'!G7)))</f>
        <v>No</v>
      </c>
      <c r="CD13" s="388" t="str">
        <f ca="1">+IF(OFFSET('Water Data'!$G$29,0,10*ROW('Water Data'!G7))="","",OFFSET('Water Data'!$G$29,0,10*ROW('Water Data'!G7)))</f>
        <v>No</v>
      </c>
      <c r="CE13" s="388" t="str">
        <f ca="1">+IF(OFFSET('Water Data'!$H$27,0,10*ROW('Water Data'!H7))="","",OFFSET('Water Data'!$H$27,0,10*ROW('Water Data'!H7)))</f>
        <v>Yes</v>
      </c>
      <c r="CF13" s="388" t="str">
        <f ca="1">+IF(OFFSET('Water Data'!$H$28,0,10*ROW('Water Data'!H7))="","",OFFSET('Water Data'!$H$28,0,10*ROW('Water Data'!H7)))</f>
        <v>Yes</v>
      </c>
      <c r="CG13" s="388" t="str">
        <f ca="1">+IF(OFFSET('Water Data'!$H$29,0,10*ROW('Water Data'!H7))="","",OFFSET('Water Data'!$H$29,0,10*ROW('Water Data'!H7)))</f>
        <v>Yes</v>
      </c>
      <c r="CH13" s="388" t="str">
        <f ca="1">+IF(OFFSET('Water Data'!$I$27,0,10*ROW('Water Data'!I7))="","",OFFSET('Water Data'!$I$27,0,10*ROW('Water Data'!I7)))</f>
        <v>Yes</v>
      </c>
      <c r="CI13" s="388" t="str">
        <f ca="1">+IF(OFFSET('Water Data'!$I$28,0,10*ROW('Water Data'!I7))="","",OFFSET('Water Data'!$I$28,0,10*ROW('Water Data'!I7)))</f>
        <v>Yes</v>
      </c>
      <c r="CJ13" s="388" t="str">
        <f ca="1">+IF(OFFSET('Water Data'!$I$29,0,10*ROW('Water Data'!I7))="","",OFFSET('Water Data'!$I$29,0,10*ROW('Water Data'!I7)))</f>
        <v>Yes</v>
      </c>
      <c r="CK13" s="388" t="str">
        <f ca="1">+IF(OFFSET('Sanitation Data'!$D$28,0,10*ROW('Sanitation Data'!D7))="","",OFFSET('Sanitation Data'!$D$28,0,10*ROW('Sanitation Data'!D7)))</f>
        <v>Yes</v>
      </c>
      <c r="CL13" s="388" t="str">
        <f ca="1">+IF(OFFSET('Sanitation Data'!$D$29,0,10*ROW('Sanitation Data'!D7))="","",OFFSET('Sanitation Data'!$D$29,0,10*ROW('Sanitation Data'!D7)))</f>
        <v>Yes</v>
      </c>
      <c r="CM13" s="388" t="str">
        <f ca="1">+IF(OFFSET('Sanitation Data'!$D$30,0,10*ROW('Sanitation Data'!D7))="","",OFFSET('Sanitation Data'!$D$30,0,10*ROW('Sanitation Data'!D7)))</f>
        <v>Yes</v>
      </c>
      <c r="CN13" s="388" t="str">
        <f ca="1">+IF(OFFSET('Sanitation Data'!$D$31,0,10*ROW('Sanitation Data'!D7))="","",OFFSET('Sanitation Data'!$D$31,0,10*ROW('Sanitation Data'!D7)))</f>
        <v>Yes</v>
      </c>
      <c r="CO13" s="388" t="str">
        <f ca="1">+IF(OFFSET('Sanitation Data'!$D$32,0,10*ROW('Sanitation Data'!D7))="","",OFFSET('Sanitation Data'!$D$32,0,10*ROW('Sanitation Data'!D7)))</f>
        <v>Yes</v>
      </c>
      <c r="CP13" s="388" t="str">
        <f ca="1">+IF(OFFSET('Sanitation Data'!$E$28,0,10*ROW('Sanitation Data'!E7))="","",OFFSET('Sanitation Data'!$E$28,0,10*ROW('Sanitation Data'!E7)))</f>
        <v>Yes</v>
      </c>
      <c r="CQ13" s="388" t="str">
        <f ca="1">+IF(OFFSET('Sanitation Data'!$E$29,0,10*ROW('Sanitation Data'!E7))="","",OFFSET('Sanitation Data'!$E$29,0,10*ROW('Sanitation Data'!E7)))</f>
        <v>Yes</v>
      </c>
      <c r="CR13" s="388" t="str">
        <f ca="1">+IF(OFFSET('Sanitation Data'!$E$30,0,10*ROW('Sanitation Data'!E7))="","",OFFSET('Sanitation Data'!$E$30,0,10*ROW('Sanitation Data'!E7)))</f>
        <v>Yes</v>
      </c>
      <c r="CS13" s="388" t="str">
        <f ca="1">+IF(OFFSET('Sanitation Data'!$E$31,0,10*ROW('Sanitation Data'!E7))="","",OFFSET('Sanitation Data'!$E$31,0,10*ROW('Sanitation Data'!E7)))</f>
        <v>Yes</v>
      </c>
      <c r="CT13" s="388" t="str">
        <f ca="1">+IF(OFFSET('Sanitation Data'!$E$32,0,10*ROW('Sanitation Data'!E7))="","",OFFSET('Sanitation Data'!$E$32,0,10*ROW('Sanitation Data'!E7)))</f>
        <v>Yes</v>
      </c>
      <c r="CU13" s="388" t="str">
        <f ca="1">+IF(OFFSET('Sanitation Data'!$F$28,0,10*ROW('Sanitation Data'!F7))="","",OFFSET('Sanitation Data'!$F$28,0,10*ROW('Sanitation Data'!F7)))</f>
        <v/>
      </c>
      <c r="CV13" s="388" t="str">
        <f ca="1">+IF(OFFSET('Sanitation Data'!$F$29,0,10*ROW('Sanitation Data'!F7))="","",OFFSET('Sanitation Data'!$F$29,0,10*ROW('Sanitation Data'!F7)))</f>
        <v/>
      </c>
      <c r="CW13" s="388" t="str">
        <f ca="1">+IF(OFFSET('Sanitation Data'!$F$30,0,10*ROW('Sanitation Data'!F7))="","",OFFSET('Sanitation Data'!$F$30,0,10*ROW('Sanitation Data'!F7)))</f>
        <v/>
      </c>
      <c r="CX13" s="388" t="str">
        <f ca="1">+IF(OFFSET('Sanitation Data'!$F$31,0,10*ROW('Sanitation Data'!F7))="","",OFFSET('Sanitation Data'!$F$31,0,10*ROW('Sanitation Data'!F7)))</f>
        <v/>
      </c>
      <c r="CY13" s="388" t="str">
        <f ca="1">+IF(OFFSET('Sanitation Data'!$F$32,0,10*ROW('Sanitation Data'!F7))="","",OFFSET('Sanitation Data'!$F$32,0,10*ROW('Sanitation Data'!F7)))</f>
        <v/>
      </c>
      <c r="CZ13" s="388" t="str">
        <f ca="1">+IF(OFFSET('Sanitation Data'!$G$28,0,10*ROW('Sanitation Data'!G7))="","",OFFSET('Sanitation Data'!$G$28,0,10*ROW('Sanitation Data'!G7)))</f>
        <v>No</v>
      </c>
      <c r="DA13" s="388" t="str">
        <f ca="1">+IF(OFFSET('Sanitation Data'!$G$29,0,10*ROW('Sanitation Data'!G7))="","",OFFSET('Sanitation Data'!$G$29,0,10*ROW('Sanitation Data'!G7)))</f>
        <v>No</v>
      </c>
      <c r="DB13" s="388" t="str">
        <f ca="1">+IF(OFFSET('Sanitation Data'!$G$30,0,10*ROW('Sanitation Data'!G7))="","",OFFSET('Sanitation Data'!$G$30,0,10*ROW('Sanitation Data'!G7)))</f>
        <v>No</v>
      </c>
      <c r="DC13" s="388" t="str">
        <f ca="1">+IF(OFFSET('Sanitation Data'!$G$31,0,10*ROW('Sanitation Data'!G7))="","",OFFSET('Sanitation Data'!$G$31,0,10*ROW('Sanitation Data'!G7)))</f>
        <v/>
      </c>
      <c r="DD13" s="388" t="str">
        <f ca="1">+IF(OFFSET('Sanitation Data'!$G$32,0,10*ROW('Sanitation Data'!G7))="","",OFFSET('Sanitation Data'!$G$32,0,10*ROW('Sanitation Data'!G7)))</f>
        <v/>
      </c>
      <c r="DE13" s="388" t="str">
        <f ca="1">+IF(OFFSET('Sanitation Data'!$H$28,0,10*ROW('Sanitation Data'!H7))="","",OFFSET('Sanitation Data'!$H$28,0,10*ROW('Sanitation Data'!H7)))</f>
        <v>Yes</v>
      </c>
      <c r="DF13" s="388" t="str">
        <f ca="1">+IF(OFFSET('Sanitation Data'!$H$29,0,10*ROW('Sanitation Data'!H7))="","",OFFSET('Sanitation Data'!$H$29,0,10*ROW('Sanitation Data'!H7)))</f>
        <v>Yes</v>
      </c>
      <c r="DG13" s="388" t="str">
        <f ca="1">+IF(OFFSET('Sanitation Data'!$H$30,0,10*ROW('Sanitation Data'!H7))="","",OFFSET('Sanitation Data'!$H$30,0,10*ROW('Sanitation Data'!H7)))</f>
        <v>Yes</v>
      </c>
      <c r="DH13" s="388" t="str">
        <f ca="1">+IF(OFFSET('Sanitation Data'!$H$31,0,10*ROW('Sanitation Data'!H7))="","",OFFSET('Sanitation Data'!$H$31,0,10*ROW('Sanitation Data'!H7)))</f>
        <v>Yes</v>
      </c>
      <c r="DI13" s="388" t="str">
        <f ca="1">+IF(OFFSET('Sanitation Data'!$H$32,0,10*ROW('Sanitation Data'!H7))="","",OFFSET('Sanitation Data'!$H$32,0,10*ROW('Sanitation Data'!H7)))</f>
        <v>Yes</v>
      </c>
      <c r="DJ13" s="388" t="str">
        <f ca="1">+IF(OFFSET('Sanitation Data'!$I$28,0,10*ROW('Sanitation Data'!I7))="","",OFFSET('Sanitation Data'!$I$28,0,10*ROW('Sanitation Data'!I7)))</f>
        <v>Yes</v>
      </c>
      <c r="DK13" s="388" t="str">
        <f ca="1">+IF(OFFSET('Sanitation Data'!$I$29,0,10*ROW('Sanitation Data'!I7))="","",OFFSET('Sanitation Data'!$I$29,0,10*ROW('Sanitation Data'!I7)))</f>
        <v>Yes</v>
      </c>
      <c r="DL13" s="388" t="str">
        <f ca="1">+IF(OFFSET('Sanitation Data'!$I$30,0,10*ROW('Sanitation Data'!I7))="","",OFFSET('Sanitation Data'!$I$30,0,10*ROW('Sanitation Data'!I7)))</f>
        <v>Yes</v>
      </c>
      <c r="DM13" s="388" t="str">
        <f ca="1">+IF(OFFSET('Sanitation Data'!$I$31,0,10*ROW('Sanitation Data'!I7))="","",OFFSET('Sanitation Data'!$I$31,0,10*ROW('Sanitation Data'!I7)))</f>
        <v>Yes</v>
      </c>
      <c r="DN13" s="388" t="str">
        <f ca="1">+IF(OFFSET('Sanitation Data'!$I$32,0,10*ROW('Sanitation Data'!I7))="","",OFFSET('Sanitation Data'!$I$32,0,10*ROW('Sanitation Data'!I7)))</f>
        <v>Yes</v>
      </c>
      <c r="DO13" s="388" t="str">
        <f ca="1">+IF(OFFSET('Hygiene Data'!$D$11,0,10*ROW('Hygiene Data'!D7))="","",OFFSET('Hygiene Data'!$D$11,0,10*ROW('Hygiene Data'!D7)))</f>
        <v>Yes</v>
      </c>
      <c r="DP13" s="388" t="str">
        <f ca="1">+IF(OFFSET('Hygiene Data'!$D$12,0,10*ROW('Hygiene Data'!D7))="","",OFFSET('Hygiene Data'!$D$12,0,10*ROW('Hygiene Data'!D7)))</f>
        <v>Yes</v>
      </c>
      <c r="DQ13" s="388" t="str">
        <f ca="1">+IF(OFFSET('Hygiene Data'!$D$13,0,10*ROW('Hygiene Data'!D7))="","",OFFSET('Hygiene Data'!$D$13,0,10*ROW('Hygiene Data'!D7)))</f>
        <v>Yes</v>
      </c>
      <c r="DR13" s="388" t="str">
        <f ca="1">+IF(OFFSET('Hygiene Data'!$E$11,0,10*ROW('Hygiene Data'!E7))="","",OFFSET('Hygiene Data'!$E$11,0,10*ROW('Hygiene Data'!E7)))</f>
        <v>Yes</v>
      </c>
      <c r="DS13" s="388" t="str">
        <f ca="1">+IF(OFFSET('Hygiene Data'!$E$12,0,10*ROW('Hygiene Data'!E7))="","",OFFSET('Hygiene Data'!$E$12,0,10*ROW('Hygiene Data'!E7)))</f>
        <v>Yes</v>
      </c>
      <c r="DT13" s="388" t="str">
        <f ca="1">+IF(OFFSET('Hygiene Data'!$E$13,0,10*ROW('Hygiene Data'!E7))="","",OFFSET('Hygiene Data'!$E$13,0,10*ROW('Hygiene Data'!E7)))</f>
        <v>Yes</v>
      </c>
      <c r="DU13" s="388" t="str">
        <f ca="1">+IF(OFFSET('Hygiene Data'!$F$11,0,10*ROW('Hygiene Data'!F7))="","",OFFSET('Hygiene Data'!$F$11,0,10*ROW('Hygiene Data'!F7)))</f>
        <v/>
      </c>
      <c r="DV13" s="388" t="str">
        <f ca="1">+IF(OFFSET('Hygiene Data'!$F$12,0,10*ROW('Hygiene Data'!F7))="","",OFFSET('Hygiene Data'!$F$12,0,10*ROW('Hygiene Data'!F7)))</f>
        <v/>
      </c>
      <c r="DW13" s="388" t="str">
        <f ca="1">+IF(OFFSET('Hygiene Data'!$F$13,0,10*ROW('Hygiene Data'!F7))="","",OFFSET('Hygiene Data'!$F$13,0,10*ROW('Hygiene Data'!F7)))</f>
        <v/>
      </c>
      <c r="DX13" s="388" t="str">
        <f ca="1">+IF(OFFSET('Hygiene Data'!$G$11,0,10*ROW('Hygiene Data'!G7))="","",OFFSET('Hygiene Data'!$G$11,0,10*ROW('Hygiene Data'!G7)))</f>
        <v>No</v>
      </c>
      <c r="DY13" s="388" t="str">
        <f ca="1">+IF(OFFSET('Hygiene Data'!$G$12,0,10*ROW('Hygiene Data'!G7))="","",OFFSET('Hygiene Data'!$G$12,0,10*ROW('Hygiene Data'!G7)))</f>
        <v>No</v>
      </c>
      <c r="DZ13" s="388" t="str">
        <f ca="1">+IF(OFFSET('Hygiene Data'!$G$13,0,10*ROW('Hygiene Data'!G7))="","",OFFSET('Hygiene Data'!$G$13,0,10*ROW('Hygiene Data'!G7)))</f>
        <v>No</v>
      </c>
      <c r="EA13" s="388" t="str">
        <f ca="1">+IF(OFFSET('Hygiene Data'!$H$11,0,10*ROW('Hygiene Data'!H7))="","",OFFSET('Hygiene Data'!$H$11,0,10*ROW('Hygiene Data'!H7)))</f>
        <v>Yes</v>
      </c>
      <c r="EB13" s="388" t="str">
        <f ca="1">+IF(OFFSET('Hygiene Data'!$H$12,0,10*ROW('Hygiene Data'!H7))="","",OFFSET('Hygiene Data'!$H$12,0,10*ROW('Hygiene Data'!H7)))</f>
        <v>Yes</v>
      </c>
      <c r="EC13" s="388" t="str">
        <f ca="1">+IF(OFFSET('Hygiene Data'!$H$13,0,10*ROW('Hygiene Data'!H7))="","",OFFSET('Hygiene Data'!$H$13,0,10*ROW('Hygiene Data'!H7)))</f>
        <v>Yes</v>
      </c>
      <c r="ED13" s="388" t="str">
        <f ca="1">+IF(OFFSET('Hygiene Data'!$I$11,0,10*ROW('Hygiene Data'!I7))="","",OFFSET('Hygiene Data'!$I$11,0,10*ROW('Hygiene Data'!I7)))</f>
        <v>Yes</v>
      </c>
      <c r="EE13" s="388" t="str">
        <f ca="1">+IF(OFFSET('Hygiene Data'!$I$12,0,10*ROW('Hygiene Data'!I7))="","",OFFSET('Hygiene Data'!$I$12,0,10*ROW('Hygiene Data'!I7)))</f>
        <v>Yes</v>
      </c>
      <c r="EF13" s="388" t="str">
        <f ca="1">+IF(OFFSET('Hygiene Data'!$I$13,0,10*ROW('Hygiene Data'!I7))="","",OFFSET('Hygiene Data'!$I$13,0,10*ROW('Hygiene Data'!I7)))</f>
        <v>Yes</v>
      </c>
    </row>
    <row r="14" spans="1:136" x14ac:dyDescent="0.25">
      <c r="A14" s="497" t="str">
        <f ca="1">+IF(OFFSET('Water Data'!$B$2,0,10*ROW('Water Data'!E8))="","",OFFSET('Water Data'!$B$2,0,10*ROW('Water Data'!E8)))</f>
        <v/>
      </c>
      <c r="B14" s="49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24" t="str">
        <f t="shared" ca="1" si="0"/>
        <v/>
      </c>
      <c r="D14" s="52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6"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6"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6"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8" t="str">
        <f ca="1">+IF(OFFSET('Water Data'!$D$27,0,10*ROW('Water Data'!D8))="","",OFFSET('Water Data'!$D$27,0,10*ROW('Water Data'!D8)))</f>
        <v/>
      </c>
      <c r="BT14" s="388" t="str">
        <f ca="1">+IF(OFFSET('Water Data'!$D$28,0,10*ROW('Water Data'!D8))="","",OFFSET('Water Data'!$D$28,0,10*ROW('Water Data'!D8)))</f>
        <v/>
      </c>
      <c r="BU14" s="388" t="str">
        <f ca="1">+IF(OFFSET('Water Data'!$D$29,0,10*ROW('Water Data'!D8))="","",OFFSET('Water Data'!$D$29,0,10*ROW('Water Data'!D8)))</f>
        <v/>
      </c>
      <c r="BV14" s="388" t="str">
        <f ca="1">+IF(OFFSET('Water Data'!$E$27,0,10*ROW('Water Data'!E8))="","",OFFSET('Water Data'!$E$27,0,10*ROW('Water Data'!E8)))</f>
        <v/>
      </c>
      <c r="BW14" s="388" t="str">
        <f ca="1">+IF(OFFSET('Water Data'!$E$28,0,10*ROW('Water Data'!E8))="","",OFFSET('Water Data'!$E$28,0,10*ROW('Water Data'!E8)))</f>
        <v/>
      </c>
      <c r="BX14" s="388" t="str">
        <f ca="1">+IF(OFFSET('Water Data'!$E$29,0,10*ROW('Water Data'!E8))="","",OFFSET('Water Data'!$E$29,0,10*ROW('Water Data'!E8)))</f>
        <v/>
      </c>
      <c r="BY14" s="388" t="str">
        <f ca="1">+IF(OFFSET('Water Data'!$F$27,0,10*ROW('Water Data'!F8))="","",OFFSET('Water Data'!$F$27,0,10*ROW('Water Data'!F8)))</f>
        <v/>
      </c>
      <c r="BZ14" s="388" t="str">
        <f ca="1">+IF(OFFSET('Water Data'!$F$28,0,10*ROW('Water Data'!F8))="","",OFFSET('Water Data'!$F$28,0,10*ROW('Water Data'!F8)))</f>
        <v/>
      </c>
      <c r="CA14" s="388" t="str">
        <f ca="1">+IF(OFFSET('Water Data'!$F$29,0,10*ROW('Water Data'!F8))="","",OFFSET('Water Data'!$F$29,0,10*ROW('Water Data'!F8)))</f>
        <v/>
      </c>
      <c r="CB14" s="388" t="str">
        <f ca="1">+IF(OFFSET('Water Data'!$G$27,0,10*ROW('Water Data'!G8))="","",OFFSET('Water Data'!$G$27,0,10*ROW('Water Data'!G8)))</f>
        <v/>
      </c>
      <c r="CC14" s="388" t="str">
        <f ca="1">+IF(OFFSET('Water Data'!$G$28,0,10*ROW('Water Data'!G8))="","",OFFSET('Water Data'!$G$28,0,10*ROW('Water Data'!G8)))</f>
        <v/>
      </c>
      <c r="CD14" s="388" t="str">
        <f ca="1">+IF(OFFSET('Water Data'!$G$29,0,10*ROW('Water Data'!G8))="","",OFFSET('Water Data'!$G$29,0,10*ROW('Water Data'!G8)))</f>
        <v/>
      </c>
      <c r="CE14" s="388" t="str">
        <f ca="1">+IF(OFFSET('Water Data'!$H$27,0,10*ROW('Water Data'!H8))="","",OFFSET('Water Data'!$H$27,0,10*ROW('Water Data'!H8)))</f>
        <v/>
      </c>
      <c r="CF14" s="388" t="str">
        <f ca="1">+IF(OFFSET('Water Data'!$H$28,0,10*ROW('Water Data'!H8))="","",OFFSET('Water Data'!$H$28,0,10*ROW('Water Data'!H8)))</f>
        <v/>
      </c>
      <c r="CG14" s="388" t="str">
        <f ca="1">+IF(OFFSET('Water Data'!$H$29,0,10*ROW('Water Data'!H8))="","",OFFSET('Water Data'!$H$29,0,10*ROW('Water Data'!H8)))</f>
        <v/>
      </c>
      <c r="CH14" s="388" t="str">
        <f ca="1">+IF(OFFSET('Water Data'!$I$27,0,10*ROW('Water Data'!I8))="","",OFFSET('Water Data'!$I$27,0,10*ROW('Water Data'!I8)))</f>
        <v/>
      </c>
      <c r="CI14" s="388" t="str">
        <f ca="1">+IF(OFFSET('Water Data'!$I$28,0,10*ROW('Water Data'!I8))="","",OFFSET('Water Data'!$I$28,0,10*ROW('Water Data'!I8)))</f>
        <v/>
      </c>
      <c r="CJ14" s="388" t="str">
        <f ca="1">+IF(OFFSET('Water Data'!$I$29,0,10*ROW('Water Data'!I8))="","",OFFSET('Water Data'!$I$29,0,10*ROW('Water Data'!I8)))</f>
        <v/>
      </c>
      <c r="CK14" s="388" t="str">
        <f ca="1">+IF(OFFSET('Sanitation Data'!$D$28,0,10*ROW('Sanitation Data'!D8))="","",OFFSET('Sanitation Data'!$D$28,0,10*ROW('Sanitation Data'!D8)))</f>
        <v/>
      </c>
      <c r="CL14" s="388" t="str">
        <f ca="1">+IF(OFFSET('Sanitation Data'!$D$29,0,10*ROW('Sanitation Data'!D8))="","",OFFSET('Sanitation Data'!$D$29,0,10*ROW('Sanitation Data'!D8)))</f>
        <v/>
      </c>
      <c r="CM14" s="388" t="str">
        <f ca="1">+IF(OFFSET('Sanitation Data'!$D$30,0,10*ROW('Sanitation Data'!D8))="","",OFFSET('Sanitation Data'!$D$30,0,10*ROW('Sanitation Data'!D8)))</f>
        <v/>
      </c>
      <c r="CN14" s="388" t="str">
        <f ca="1">+IF(OFFSET('Sanitation Data'!$D$31,0,10*ROW('Sanitation Data'!D8))="","",OFFSET('Sanitation Data'!$D$31,0,10*ROW('Sanitation Data'!D8)))</f>
        <v/>
      </c>
      <c r="CO14" s="388" t="str">
        <f ca="1">+IF(OFFSET('Sanitation Data'!$D$32,0,10*ROW('Sanitation Data'!D8))="","",OFFSET('Sanitation Data'!$D$32,0,10*ROW('Sanitation Data'!D8)))</f>
        <v/>
      </c>
      <c r="CP14" s="388" t="str">
        <f ca="1">+IF(OFFSET('Sanitation Data'!$E$28,0,10*ROW('Sanitation Data'!E8))="","",OFFSET('Sanitation Data'!$E$28,0,10*ROW('Sanitation Data'!E8)))</f>
        <v/>
      </c>
      <c r="CQ14" s="388" t="str">
        <f ca="1">+IF(OFFSET('Sanitation Data'!$E$29,0,10*ROW('Sanitation Data'!E8))="","",OFFSET('Sanitation Data'!$E$29,0,10*ROW('Sanitation Data'!E8)))</f>
        <v/>
      </c>
      <c r="CR14" s="388" t="str">
        <f ca="1">+IF(OFFSET('Sanitation Data'!$E$30,0,10*ROW('Sanitation Data'!E8))="","",OFFSET('Sanitation Data'!$E$30,0,10*ROW('Sanitation Data'!E8)))</f>
        <v/>
      </c>
      <c r="CS14" s="388" t="str">
        <f ca="1">+IF(OFFSET('Sanitation Data'!$E$31,0,10*ROW('Sanitation Data'!E8))="","",OFFSET('Sanitation Data'!$E$31,0,10*ROW('Sanitation Data'!E8)))</f>
        <v/>
      </c>
      <c r="CT14" s="388" t="str">
        <f ca="1">+IF(OFFSET('Sanitation Data'!$E$32,0,10*ROW('Sanitation Data'!E8))="","",OFFSET('Sanitation Data'!$E$32,0,10*ROW('Sanitation Data'!E8)))</f>
        <v/>
      </c>
      <c r="CU14" s="388" t="str">
        <f ca="1">+IF(OFFSET('Sanitation Data'!$F$28,0,10*ROW('Sanitation Data'!F8))="","",OFFSET('Sanitation Data'!$F$28,0,10*ROW('Sanitation Data'!F8)))</f>
        <v/>
      </c>
      <c r="CV14" s="388" t="str">
        <f ca="1">+IF(OFFSET('Sanitation Data'!$F$29,0,10*ROW('Sanitation Data'!F8))="","",OFFSET('Sanitation Data'!$F$29,0,10*ROW('Sanitation Data'!F8)))</f>
        <v/>
      </c>
      <c r="CW14" s="388" t="str">
        <f ca="1">+IF(OFFSET('Sanitation Data'!$F$30,0,10*ROW('Sanitation Data'!F8))="","",OFFSET('Sanitation Data'!$F$30,0,10*ROW('Sanitation Data'!F8)))</f>
        <v/>
      </c>
      <c r="CX14" s="388" t="str">
        <f ca="1">+IF(OFFSET('Sanitation Data'!$F$31,0,10*ROW('Sanitation Data'!F8))="","",OFFSET('Sanitation Data'!$F$31,0,10*ROW('Sanitation Data'!F8)))</f>
        <v/>
      </c>
      <c r="CY14" s="388" t="str">
        <f ca="1">+IF(OFFSET('Sanitation Data'!$F$32,0,10*ROW('Sanitation Data'!F8))="","",OFFSET('Sanitation Data'!$F$32,0,10*ROW('Sanitation Data'!F8)))</f>
        <v/>
      </c>
      <c r="CZ14" s="388" t="str">
        <f ca="1">+IF(OFFSET('Sanitation Data'!$G$28,0,10*ROW('Sanitation Data'!G8))="","",OFFSET('Sanitation Data'!$G$28,0,10*ROW('Sanitation Data'!G8)))</f>
        <v/>
      </c>
      <c r="DA14" s="388" t="str">
        <f ca="1">+IF(OFFSET('Sanitation Data'!$G$29,0,10*ROW('Sanitation Data'!G8))="","",OFFSET('Sanitation Data'!$G$29,0,10*ROW('Sanitation Data'!G8)))</f>
        <v/>
      </c>
      <c r="DB14" s="388" t="str">
        <f ca="1">+IF(OFFSET('Sanitation Data'!$G$30,0,10*ROW('Sanitation Data'!G8))="","",OFFSET('Sanitation Data'!$G$30,0,10*ROW('Sanitation Data'!G8)))</f>
        <v/>
      </c>
      <c r="DC14" s="388" t="str">
        <f ca="1">+IF(OFFSET('Sanitation Data'!$G$31,0,10*ROW('Sanitation Data'!G8))="","",OFFSET('Sanitation Data'!$G$31,0,10*ROW('Sanitation Data'!G8)))</f>
        <v/>
      </c>
      <c r="DD14" s="388" t="str">
        <f ca="1">+IF(OFFSET('Sanitation Data'!$G$32,0,10*ROW('Sanitation Data'!G8))="","",OFFSET('Sanitation Data'!$G$32,0,10*ROW('Sanitation Data'!G8)))</f>
        <v/>
      </c>
      <c r="DE14" s="388" t="str">
        <f ca="1">+IF(OFFSET('Sanitation Data'!$H$28,0,10*ROW('Sanitation Data'!H8))="","",OFFSET('Sanitation Data'!$H$28,0,10*ROW('Sanitation Data'!H8)))</f>
        <v/>
      </c>
      <c r="DF14" s="388" t="str">
        <f ca="1">+IF(OFFSET('Sanitation Data'!$H$29,0,10*ROW('Sanitation Data'!H8))="","",OFFSET('Sanitation Data'!$H$29,0,10*ROW('Sanitation Data'!H8)))</f>
        <v/>
      </c>
      <c r="DG14" s="388" t="str">
        <f ca="1">+IF(OFFSET('Sanitation Data'!$H$30,0,10*ROW('Sanitation Data'!H8))="","",OFFSET('Sanitation Data'!$H$30,0,10*ROW('Sanitation Data'!H8)))</f>
        <v/>
      </c>
      <c r="DH14" s="388" t="str">
        <f ca="1">+IF(OFFSET('Sanitation Data'!$H$31,0,10*ROW('Sanitation Data'!H8))="","",OFFSET('Sanitation Data'!$H$31,0,10*ROW('Sanitation Data'!H8)))</f>
        <v/>
      </c>
      <c r="DI14" s="388" t="str">
        <f ca="1">+IF(OFFSET('Sanitation Data'!$H$32,0,10*ROW('Sanitation Data'!H8))="","",OFFSET('Sanitation Data'!$H$32,0,10*ROW('Sanitation Data'!H8)))</f>
        <v/>
      </c>
      <c r="DJ14" s="388" t="str">
        <f ca="1">+IF(OFFSET('Sanitation Data'!$I$28,0,10*ROW('Sanitation Data'!I8))="","",OFFSET('Sanitation Data'!$I$28,0,10*ROW('Sanitation Data'!I8)))</f>
        <v/>
      </c>
      <c r="DK14" s="388" t="str">
        <f ca="1">+IF(OFFSET('Sanitation Data'!$I$29,0,10*ROW('Sanitation Data'!I8))="","",OFFSET('Sanitation Data'!$I$29,0,10*ROW('Sanitation Data'!I8)))</f>
        <v/>
      </c>
      <c r="DL14" s="388" t="str">
        <f ca="1">+IF(OFFSET('Sanitation Data'!$I$30,0,10*ROW('Sanitation Data'!I8))="","",OFFSET('Sanitation Data'!$I$30,0,10*ROW('Sanitation Data'!I8)))</f>
        <v/>
      </c>
      <c r="DM14" s="388" t="str">
        <f ca="1">+IF(OFFSET('Sanitation Data'!$I$31,0,10*ROW('Sanitation Data'!I8))="","",OFFSET('Sanitation Data'!$I$31,0,10*ROW('Sanitation Data'!I8)))</f>
        <v/>
      </c>
      <c r="DN14" s="388" t="str">
        <f ca="1">+IF(OFFSET('Sanitation Data'!$I$32,0,10*ROW('Sanitation Data'!I8))="","",OFFSET('Sanitation Data'!$I$32,0,10*ROW('Sanitation Data'!I8)))</f>
        <v/>
      </c>
      <c r="DO14" s="388" t="str">
        <f ca="1">+IF(OFFSET('Hygiene Data'!$D$11,0,10*ROW('Hygiene Data'!D8))="","",OFFSET('Hygiene Data'!$D$11,0,10*ROW('Hygiene Data'!D8)))</f>
        <v/>
      </c>
      <c r="DP14" s="388" t="str">
        <f ca="1">+IF(OFFSET('Hygiene Data'!$D$12,0,10*ROW('Hygiene Data'!D8))="","",OFFSET('Hygiene Data'!$D$12,0,10*ROW('Hygiene Data'!D8)))</f>
        <v/>
      </c>
      <c r="DQ14" s="388" t="str">
        <f ca="1">+IF(OFFSET('Hygiene Data'!$D$13,0,10*ROW('Hygiene Data'!D8))="","",OFFSET('Hygiene Data'!$D$13,0,10*ROW('Hygiene Data'!D8)))</f>
        <v/>
      </c>
      <c r="DR14" s="388" t="str">
        <f ca="1">+IF(OFFSET('Hygiene Data'!$E$11,0,10*ROW('Hygiene Data'!E8))="","",OFFSET('Hygiene Data'!$E$11,0,10*ROW('Hygiene Data'!E8)))</f>
        <v/>
      </c>
      <c r="DS14" s="388" t="str">
        <f ca="1">+IF(OFFSET('Hygiene Data'!$E$12,0,10*ROW('Hygiene Data'!E8))="","",OFFSET('Hygiene Data'!$E$12,0,10*ROW('Hygiene Data'!E8)))</f>
        <v/>
      </c>
      <c r="DT14" s="388" t="str">
        <f ca="1">+IF(OFFSET('Hygiene Data'!$E$13,0,10*ROW('Hygiene Data'!E8))="","",OFFSET('Hygiene Data'!$E$13,0,10*ROW('Hygiene Data'!E8)))</f>
        <v/>
      </c>
      <c r="DU14" s="388" t="str">
        <f ca="1">+IF(OFFSET('Hygiene Data'!$F$11,0,10*ROW('Hygiene Data'!F8))="","",OFFSET('Hygiene Data'!$F$11,0,10*ROW('Hygiene Data'!F8)))</f>
        <v/>
      </c>
      <c r="DV14" s="388" t="str">
        <f ca="1">+IF(OFFSET('Hygiene Data'!$F$12,0,10*ROW('Hygiene Data'!F8))="","",OFFSET('Hygiene Data'!$F$12,0,10*ROW('Hygiene Data'!F8)))</f>
        <v/>
      </c>
      <c r="DW14" s="388" t="str">
        <f ca="1">+IF(OFFSET('Hygiene Data'!$F$13,0,10*ROW('Hygiene Data'!F8))="","",OFFSET('Hygiene Data'!$F$13,0,10*ROW('Hygiene Data'!F8)))</f>
        <v/>
      </c>
      <c r="DX14" s="388" t="str">
        <f ca="1">+IF(OFFSET('Hygiene Data'!$G$11,0,10*ROW('Hygiene Data'!G8))="","",OFFSET('Hygiene Data'!$G$11,0,10*ROW('Hygiene Data'!G8)))</f>
        <v/>
      </c>
      <c r="DY14" s="388" t="str">
        <f ca="1">+IF(OFFSET('Hygiene Data'!$G$12,0,10*ROW('Hygiene Data'!G8))="","",OFFSET('Hygiene Data'!$G$12,0,10*ROW('Hygiene Data'!G8)))</f>
        <v/>
      </c>
      <c r="DZ14" s="388" t="str">
        <f ca="1">+IF(OFFSET('Hygiene Data'!$G$13,0,10*ROW('Hygiene Data'!G8))="","",OFFSET('Hygiene Data'!$G$13,0,10*ROW('Hygiene Data'!G8)))</f>
        <v/>
      </c>
      <c r="EA14" s="388" t="str">
        <f ca="1">+IF(OFFSET('Hygiene Data'!$H$11,0,10*ROW('Hygiene Data'!H8))="","",OFFSET('Hygiene Data'!$H$11,0,10*ROW('Hygiene Data'!H8)))</f>
        <v/>
      </c>
      <c r="EB14" s="388" t="str">
        <f ca="1">+IF(OFFSET('Hygiene Data'!$H$12,0,10*ROW('Hygiene Data'!H8))="","",OFFSET('Hygiene Data'!$H$12,0,10*ROW('Hygiene Data'!H8)))</f>
        <v/>
      </c>
      <c r="EC14" s="388" t="str">
        <f ca="1">+IF(OFFSET('Hygiene Data'!$H$13,0,10*ROW('Hygiene Data'!H8))="","",OFFSET('Hygiene Data'!$H$13,0,10*ROW('Hygiene Data'!H8)))</f>
        <v/>
      </c>
      <c r="ED14" s="388" t="str">
        <f ca="1">+IF(OFFSET('Hygiene Data'!$I$11,0,10*ROW('Hygiene Data'!I8))="","",OFFSET('Hygiene Data'!$I$11,0,10*ROW('Hygiene Data'!I8)))</f>
        <v/>
      </c>
      <c r="EE14" s="388" t="str">
        <f ca="1">+IF(OFFSET('Hygiene Data'!$I$12,0,10*ROW('Hygiene Data'!I8))="","",OFFSET('Hygiene Data'!$I$12,0,10*ROW('Hygiene Data'!I8)))</f>
        <v/>
      </c>
      <c r="EF14" s="388" t="str">
        <f ca="1">+IF(OFFSET('Hygiene Data'!$I$13,0,10*ROW('Hygiene Data'!I8))="","",OFFSET('Hygiene Data'!$I$13,0,10*ROW('Hygiene Data'!I8)))</f>
        <v/>
      </c>
    </row>
    <row r="15" spans="1:136" x14ac:dyDescent="0.25">
      <c r="A15" s="497" t="str">
        <f ca="1">+IF(OFFSET('Water Data'!$B$2,0,10*ROW('Water Data'!E9))="","",OFFSET('Water Data'!$B$2,0,10*ROW('Water Data'!E9)))</f>
        <v/>
      </c>
      <c r="B15" s="49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24" t="str">
        <f t="shared" ca="1" si="0"/>
        <v/>
      </c>
      <c r="D15" s="52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8" t="str">
        <f ca="1">+IF(OFFSET('Water Data'!$D$27,0,10*ROW('Water Data'!D9))="","",OFFSET('Water Data'!$D$27,0,10*ROW('Water Data'!D9)))</f>
        <v/>
      </c>
      <c r="BT15" s="388" t="str">
        <f ca="1">+IF(OFFSET('Water Data'!$D$28,0,10*ROW('Water Data'!D9))="","",OFFSET('Water Data'!$D$28,0,10*ROW('Water Data'!D9)))</f>
        <v/>
      </c>
      <c r="BU15" s="388" t="str">
        <f ca="1">+IF(OFFSET('Water Data'!$D$29,0,10*ROW('Water Data'!D9))="","",OFFSET('Water Data'!$D$29,0,10*ROW('Water Data'!D9)))</f>
        <v/>
      </c>
      <c r="BV15" s="388" t="str">
        <f ca="1">+IF(OFFSET('Water Data'!$E$27,0,10*ROW('Water Data'!E9))="","",OFFSET('Water Data'!$E$27,0,10*ROW('Water Data'!E9)))</f>
        <v/>
      </c>
      <c r="BW15" s="388" t="str">
        <f ca="1">+IF(OFFSET('Water Data'!$E$28,0,10*ROW('Water Data'!E9))="","",OFFSET('Water Data'!$E$28,0,10*ROW('Water Data'!E9)))</f>
        <v/>
      </c>
      <c r="BX15" s="388" t="str">
        <f ca="1">+IF(OFFSET('Water Data'!$E$29,0,10*ROW('Water Data'!E9))="","",OFFSET('Water Data'!$E$29,0,10*ROW('Water Data'!E9)))</f>
        <v/>
      </c>
      <c r="BY15" s="388" t="str">
        <f ca="1">+IF(OFFSET('Water Data'!$F$27,0,10*ROW('Water Data'!F9))="","",OFFSET('Water Data'!$F$27,0,10*ROW('Water Data'!F9)))</f>
        <v/>
      </c>
      <c r="BZ15" s="388" t="str">
        <f ca="1">+IF(OFFSET('Water Data'!$F$28,0,10*ROW('Water Data'!F9))="","",OFFSET('Water Data'!$F$28,0,10*ROW('Water Data'!F9)))</f>
        <v/>
      </c>
      <c r="CA15" s="388" t="str">
        <f ca="1">+IF(OFFSET('Water Data'!$F$29,0,10*ROW('Water Data'!F9))="","",OFFSET('Water Data'!$F$29,0,10*ROW('Water Data'!F9)))</f>
        <v/>
      </c>
      <c r="CB15" s="388" t="str">
        <f ca="1">+IF(OFFSET('Water Data'!$G$27,0,10*ROW('Water Data'!G9))="","",OFFSET('Water Data'!$G$27,0,10*ROW('Water Data'!G9)))</f>
        <v/>
      </c>
      <c r="CC15" s="388" t="str">
        <f ca="1">+IF(OFFSET('Water Data'!$G$28,0,10*ROW('Water Data'!G9))="","",OFFSET('Water Data'!$G$28,0,10*ROW('Water Data'!G9)))</f>
        <v/>
      </c>
      <c r="CD15" s="388" t="str">
        <f ca="1">+IF(OFFSET('Water Data'!$G$29,0,10*ROW('Water Data'!G9))="","",OFFSET('Water Data'!$G$29,0,10*ROW('Water Data'!G9)))</f>
        <v/>
      </c>
      <c r="CE15" s="388" t="str">
        <f ca="1">+IF(OFFSET('Water Data'!$H$27,0,10*ROW('Water Data'!H9))="","",OFFSET('Water Data'!$H$27,0,10*ROW('Water Data'!H9)))</f>
        <v/>
      </c>
      <c r="CF15" s="388" t="str">
        <f ca="1">+IF(OFFSET('Water Data'!$H$28,0,10*ROW('Water Data'!H9))="","",OFFSET('Water Data'!$H$28,0,10*ROW('Water Data'!H9)))</f>
        <v/>
      </c>
      <c r="CG15" s="388" t="str">
        <f ca="1">+IF(OFFSET('Water Data'!$H$29,0,10*ROW('Water Data'!H9))="","",OFFSET('Water Data'!$H$29,0,10*ROW('Water Data'!H9)))</f>
        <v/>
      </c>
      <c r="CH15" s="388" t="str">
        <f ca="1">+IF(OFFSET('Water Data'!$I$27,0,10*ROW('Water Data'!I9))="","",OFFSET('Water Data'!$I$27,0,10*ROW('Water Data'!I9)))</f>
        <v/>
      </c>
      <c r="CI15" s="388" t="str">
        <f ca="1">+IF(OFFSET('Water Data'!$I$28,0,10*ROW('Water Data'!I9))="","",OFFSET('Water Data'!$I$28,0,10*ROW('Water Data'!I9)))</f>
        <v/>
      </c>
      <c r="CJ15" s="388" t="str">
        <f ca="1">+IF(OFFSET('Water Data'!$I$29,0,10*ROW('Water Data'!I9))="","",OFFSET('Water Data'!$I$29,0,10*ROW('Water Data'!I9)))</f>
        <v/>
      </c>
      <c r="CK15" s="388" t="str">
        <f ca="1">+IF(OFFSET('Sanitation Data'!$D$28,0,10*ROW('Sanitation Data'!D9))="","",OFFSET('Sanitation Data'!$D$28,0,10*ROW('Sanitation Data'!D9)))</f>
        <v/>
      </c>
      <c r="CL15" s="388" t="str">
        <f ca="1">+IF(OFFSET('Sanitation Data'!$D$29,0,10*ROW('Sanitation Data'!D9))="","",OFFSET('Sanitation Data'!$D$29,0,10*ROW('Sanitation Data'!D9)))</f>
        <v/>
      </c>
      <c r="CM15" s="388" t="str">
        <f ca="1">+IF(OFFSET('Sanitation Data'!$D$30,0,10*ROW('Sanitation Data'!D9))="","",OFFSET('Sanitation Data'!$D$30,0,10*ROW('Sanitation Data'!D9)))</f>
        <v/>
      </c>
      <c r="CN15" s="388" t="str">
        <f ca="1">+IF(OFFSET('Sanitation Data'!$D$31,0,10*ROW('Sanitation Data'!D9))="","",OFFSET('Sanitation Data'!$D$31,0,10*ROW('Sanitation Data'!D9)))</f>
        <v/>
      </c>
      <c r="CO15" s="388" t="str">
        <f ca="1">+IF(OFFSET('Sanitation Data'!$D$32,0,10*ROW('Sanitation Data'!D9))="","",OFFSET('Sanitation Data'!$D$32,0,10*ROW('Sanitation Data'!D9)))</f>
        <v/>
      </c>
      <c r="CP15" s="388" t="str">
        <f ca="1">+IF(OFFSET('Sanitation Data'!$E$28,0,10*ROW('Sanitation Data'!E9))="","",OFFSET('Sanitation Data'!$E$28,0,10*ROW('Sanitation Data'!E9)))</f>
        <v/>
      </c>
      <c r="CQ15" s="388" t="str">
        <f ca="1">+IF(OFFSET('Sanitation Data'!$E$29,0,10*ROW('Sanitation Data'!E9))="","",OFFSET('Sanitation Data'!$E$29,0,10*ROW('Sanitation Data'!E9)))</f>
        <v/>
      </c>
      <c r="CR15" s="388" t="str">
        <f ca="1">+IF(OFFSET('Sanitation Data'!$E$30,0,10*ROW('Sanitation Data'!E9))="","",OFFSET('Sanitation Data'!$E$30,0,10*ROW('Sanitation Data'!E9)))</f>
        <v/>
      </c>
      <c r="CS15" s="388" t="str">
        <f ca="1">+IF(OFFSET('Sanitation Data'!$E$31,0,10*ROW('Sanitation Data'!E9))="","",OFFSET('Sanitation Data'!$E$31,0,10*ROW('Sanitation Data'!E9)))</f>
        <v/>
      </c>
      <c r="CT15" s="388" t="str">
        <f ca="1">+IF(OFFSET('Sanitation Data'!$E$32,0,10*ROW('Sanitation Data'!E9))="","",OFFSET('Sanitation Data'!$E$32,0,10*ROW('Sanitation Data'!E9)))</f>
        <v/>
      </c>
      <c r="CU15" s="388" t="str">
        <f ca="1">+IF(OFFSET('Sanitation Data'!$F$28,0,10*ROW('Sanitation Data'!F9))="","",OFFSET('Sanitation Data'!$F$28,0,10*ROW('Sanitation Data'!F9)))</f>
        <v/>
      </c>
      <c r="CV15" s="388" t="str">
        <f ca="1">+IF(OFFSET('Sanitation Data'!$F$29,0,10*ROW('Sanitation Data'!F9))="","",OFFSET('Sanitation Data'!$F$29,0,10*ROW('Sanitation Data'!F9)))</f>
        <v/>
      </c>
      <c r="CW15" s="388" t="str">
        <f ca="1">+IF(OFFSET('Sanitation Data'!$F$30,0,10*ROW('Sanitation Data'!F9))="","",OFFSET('Sanitation Data'!$F$30,0,10*ROW('Sanitation Data'!F9)))</f>
        <v/>
      </c>
      <c r="CX15" s="388" t="str">
        <f ca="1">+IF(OFFSET('Sanitation Data'!$F$31,0,10*ROW('Sanitation Data'!F9))="","",OFFSET('Sanitation Data'!$F$31,0,10*ROW('Sanitation Data'!F9)))</f>
        <v/>
      </c>
      <c r="CY15" s="388" t="str">
        <f ca="1">+IF(OFFSET('Sanitation Data'!$F$32,0,10*ROW('Sanitation Data'!F9))="","",OFFSET('Sanitation Data'!$F$32,0,10*ROW('Sanitation Data'!F9)))</f>
        <v/>
      </c>
      <c r="CZ15" s="388" t="str">
        <f ca="1">+IF(OFFSET('Sanitation Data'!$G$28,0,10*ROW('Sanitation Data'!G9))="","",OFFSET('Sanitation Data'!$G$28,0,10*ROW('Sanitation Data'!G9)))</f>
        <v/>
      </c>
      <c r="DA15" s="388" t="str">
        <f ca="1">+IF(OFFSET('Sanitation Data'!$G$29,0,10*ROW('Sanitation Data'!G9))="","",OFFSET('Sanitation Data'!$G$29,0,10*ROW('Sanitation Data'!G9)))</f>
        <v/>
      </c>
      <c r="DB15" s="388" t="str">
        <f ca="1">+IF(OFFSET('Sanitation Data'!$G$30,0,10*ROW('Sanitation Data'!G9))="","",OFFSET('Sanitation Data'!$G$30,0,10*ROW('Sanitation Data'!G9)))</f>
        <v/>
      </c>
      <c r="DC15" s="388" t="str">
        <f ca="1">+IF(OFFSET('Sanitation Data'!$G$31,0,10*ROW('Sanitation Data'!G9))="","",OFFSET('Sanitation Data'!$G$31,0,10*ROW('Sanitation Data'!G9)))</f>
        <v/>
      </c>
      <c r="DD15" s="388" t="str">
        <f ca="1">+IF(OFFSET('Sanitation Data'!$G$32,0,10*ROW('Sanitation Data'!G9))="","",OFFSET('Sanitation Data'!$G$32,0,10*ROW('Sanitation Data'!G9)))</f>
        <v/>
      </c>
      <c r="DE15" s="388" t="str">
        <f ca="1">+IF(OFFSET('Sanitation Data'!$H$28,0,10*ROW('Sanitation Data'!H9))="","",OFFSET('Sanitation Data'!$H$28,0,10*ROW('Sanitation Data'!H9)))</f>
        <v/>
      </c>
      <c r="DF15" s="388" t="str">
        <f ca="1">+IF(OFFSET('Sanitation Data'!$H$29,0,10*ROW('Sanitation Data'!H9))="","",OFFSET('Sanitation Data'!$H$29,0,10*ROW('Sanitation Data'!H9)))</f>
        <v/>
      </c>
      <c r="DG15" s="388" t="str">
        <f ca="1">+IF(OFFSET('Sanitation Data'!$H$30,0,10*ROW('Sanitation Data'!H9))="","",OFFSET('Sanitation Data'!$H$30,0,10*ROW('Sanitation Data'!H9)))</f>
        <v/>
      </c>
      <c r="DH15" s="388" t="str">
        <f ca="1">+IF(OFFSET('Sanitation Data'!$H$31,0,10*ROW('Sanitation Data'!H9))="","",OFFSET('Sanitation Data'!$H$31,0,10*ROW('Sanitation Data'!H9)))</f>
        <v/>
      </c>
      <c r="DI15" s="388" t="str">
        <f ca="1">+IF(OFFSET('Sanitation Data'!$H$32,0,10*ROW('Sanitation Data'!H9))="","",OFFSET('Sanitation Data'!$H$32,0,10*ROW('Sanitation Data'!H9)))</f>
        <v/>
      </c>
      <c r="DJ15" s="388" t="str">
        <f ca="1">+IF(OFFSET('Sanitation Data'!$I$28,0,10*ROW('Sanitation Data'!I9))="","",OFFSET('Sanitation Data'!$I$28,0,10*ROW('Sanitation Data'!I9)))</f>
        <v/>
      </c>
      <c r="DK15" s="388" t="str">
        <f ca="1">+IF(OFFSET('Sanitation Data'!$I$29,0,10*ROW('Sanitation Data'!I9))="","",OFFSET('Sanitation Data'!$I$29,0,10*ROW('Sanitation Data'!I9)))</f>
        <v/>
      </c>
      <c r="DL15" s="388" t="str">
        <f ca="1">+IF(OFFSET('Sanitation Data'!$I$30,0,10*ROW('Sanitation Data'!I9))="","",OFFSET('Sanitation Data'!$I$30,0,10*ROW('Sanitation Data'!I9)))</f>
        <v/>
      </c>
      <c r="DM15" s="388" t="str">
        <f ca="1">+IF(OFFSET('Sanitation Data'!$I$31,0,10*ROW('Sanitation Data'!I9))="","",OFFSET('Sanitation Data'!$I$31,0,10*ROW('Sanitation Data'!I9)))</f>
        <v/>
      </c>
      <c r="DN15" s="388" t="str">
        <f ca="1">+IF(OFFSET('Sanitation Data'!$I$32,0,10*ROW('Sanitation Data'!I9))="","",OFFSET('Sanitation Data'!$I$32,0,10*ROW('Sanitation Data'!I9)))</f>
        <v/>
      </c>
      <c r="DO15" s="388" t="str">
        <f ca="1">+IF(OFFSET('Hygiene Data'!$D$11,0,10*ROW('Hygiene Data'!D9))="","",OFFSET('Hygiene Data'!$D$11,0,10*ROW('Hygiene Data'!D9)))</f>
        <v/>
      </c>
      <c r="DP15" s="388" t="str">
        <f ca="1">+IF(OFFSET('Hygiene Data'!$D$12,0,10*ROW('Hygiene Data'!D9))="","",OFFSET('Hygiene Data'!$D$12,0,10*ROW('Hygiene Data'!D9)))</f>
        <v/>
      </c>
      <c r="DQ15" s="388" t="str">
        <f ca="1">+IF(OFFSET('Hygiene Data'!$D$13,0,10*ROW('Hygiene Data'!D9))="","",OFFSET('Hygiene Data'!$D$13,0,10*ROW('Hygiene Data'!D9)))</f>
        <v/>
      </c>
      <c r="DR15" s="388" t="str">
        <f ca="1">+IF(OFFSET('Hygiene Data'!$E$11,0,10*ROW('Hygiene Data'!E9))="","",OFFSET('Hygiene Data'!$E$11,0,10*ROW('Hygiene Data'!E9)))</f>
        <v/>
      </c>
      <c r="DS15" s="388" t="str">
        <f ca="1">+IF(OFFSET('Hygiene Data'!$E$12,0,10*ROW('Hygiene Data'!E9))="","",OFFSET('Hygiene Data'!$E$12,0,10*ROW('Hygiene Data'!E9)))</f>
        <v/>
      </c>
      <c r="DT15" s="388" t="str">
        <f ca="1">+IF(OFFSET('Hygiene Data'!$E$13,0,10*ROW('Hygiene Data'!E9))="","",OFFSET('Hygiene Data'!$E$13,0,10*ROW('Hygiene Data'!E9)))</f>
        <v/>
      </c>
      <c r="DU15" s="388" t="str">
        <f ca="1">+IF(OFFSET('Hygiene Data'!$F$11,0,10*ROW('Hygiene Data'!F9))="","",OFFSET('Hygiene Data'!$F$11,0,10*ROW('Hygiene Data'!F9)))</f>
        <v/>
      </c>
      <c r="DV15" s="388" t="str">
        <f ca="1">+IF(OFFSET('Hygiene Data'!$F$12,0,10*ROW('Hygiene Data'!F9))="","",OFFSET('Hygiene Data'!$F$12,0,10*ROW('Hygiene Data'!F9)))</f>
        <v/>
      </c>
      <c r="DW15" s="388" t="str">
        <f ca="1">+IF(OFFSET('Hygiene Data'!$F$13,0,10*ROW('Hygiene Data'!F9))="","",OFFSET('Hygiene Data'!$F$13,0,10*ROW('Hygiene Data'!F9)))</f>
        <v/>
      </c>
      <c r="DX15" s="388" t="str">
        <f ca="1">+IF(OFFSET('Hygiene Data'!$G$11,0,10*ROW('Hygiene Data'!G9))="","",OFFSET('Hygiene Data'!$G$11,0,10*ROW('Hygiene Data'!G9)))</f>
        <v/>
      </c>
      <c r="DY15" s="388" t="str">
        <f ca="1">+IF(OFFSET('Hygiene Data'!$G$12,0,10*ROW('Hygiene Data'!G9))="","",OFFSET('Hygiene Data'!$G$12,0,10*ROW('Hygiene Data'!G9)))</f>
        <v/>
      </c>
      <c r="DZ15" s="388" t="str">
        <f ca="1">+IF(OFFSET('Hygiene Data'!$G$13,0,10*ROW('Hygiene Data'!G9))="","",OFFSET('Hygiene Data'!$G$13,0,10*ROW('Hygiene Data'!G9)))</f>
        <v/>
      </c>
      <c r="EA15" s="388" t="str">
        <f ca="1">+IF(OFFSET('Hygiene Data'!$H$11,0,10*ROW('Hygiene Data'!H9))="","",OFFSET('Hygiene Data'!$H$11,0,10*ROW('Hygiene Data'!H9)))</f>
        <v/>
      </c>
      <c r="EB15" s="388" t="str">
        <f ca="1">+IF(OFFSET('Hygiene Data'!$H$12,0,10*ROW('Hygiene Data'!H9))="","",OFFSET('Hygiene Data'!$H$12,0,10*ROW('Hygiene Data'!H9)))</f>
        <v/>
      </c>
      <c r="EC15" s="388" t="str">
        <f ca="1">+IF(OFFSET('Hygiene Data'!$H$13,0,10*ROW('Hygiene Data'!H9))="","",OFFSET('Hygiene Data'!$H$13,0,10*ROW('Hygiene Data'!H9)))</f>
        <v/>
      </c>
      <c r="ED15" s="388" t="str">
        <f ca="1">+IF(OFFSET('Hygiene Data'!$I$11,0,10*ROW('Hygiene Data'!I9))="","",OFFSET('Hygiene Data'!$I$11,0,10*ROW('Hygiene Data'!I9)))</f>
        <v/>
      </c>
      <c r="EE15" s="388" t="str">
        <f ca="1">+IF(OFFSET('Hygiene Data'!$I$12,0,10*ROW('Hygiene Data'!I9))="","",OFFSET('Hygiene Data'!$I$12,0,10*ROW('Hygiene Data'!I9)))</f>
        <v/>
      </c>
      <c r="EF15" s="388" t="str">
        <f ca="1">+IF(OFFSET('Hygiene Data'!$I$13,0,10*ROW('Hygiene Data'!I9))="","",OFFSET('Hygiene Data'!$I$13,0,10*ROW('Hygiene Data'!I9)))</f>
        <v/>
      </c>
    </row>
    <row r="16" spans="1:136" x14ac:dyDescent="0.25">
      <c r="A16" s="497" t="str">
        <f ca="1">+IF(OFFSET('Water Data'!$B$2,0,10*ROW('Water Data'!E10))="","",OFFSET('Water Data'!$B$2,0,10*ROW('Water Data'!E10)))</f>
        <v/>
      </c>
      <c r="B16" s="49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24" t="str">
        <f t="shared" ca="1" si="0"/>
        <v/>
      </c>
      <c r="D16" s="52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8" t="str">
        <f ca="1">+IF(OFFSET('Water Data'!$D$27,0,10*ROW('Water Data'!D10))="","",OFFSET('Water Data'!$D$27,0,10*ROW('Water Data'!D10)))</f>
        <v/>
      </c>
      <c r="BT16" s="388" t="str">
        <f ca="1">+IF(OFFSET('Water Data'!$D$28,0,10*ROW('Water Data'!D10))="","",OFFSET('Water Data'!$D$28,0,10*ROW('Water Data'!D10)))</f>
        <v/>
      </c>
      <c r="BU16" s="388" t="str">
        <f ca="1">+IF(OFFSET('Water Data'!$D$29,0,10*ROW('Water Data'!D10))="","",OFFSET('Water Data'!$D$29,0,10*ROW('Water Data'!D10)))</f>
        <v/>
      </c>
      <c r="BV16" s="388" t="str">
        <f ca="1">+IF(OFFSET('Water Data'!$E$27,0,10*ROW('Water Data'!E10))="","",OFFSET('Water Data'!$E$27,0,10*ROW('Water Data'!E10)))</f>
        <v/>
      </c>
      <c r="BW16" s="388" t="str">
        <f ca="1">+IF(OFFSET('Water Data'!$E$28,0,10*ROW('Water Data'!E10))="","",OFFSET('Water Data'!$E$28,0,10*ROW('Water Data'!E10)))</f>
        <v/>
      </c>
      <c r="BX16" s="388" t="str">
        <f ca="1">+IF(OFFSET('Water Data'!$E$29,0,10*ROW('Water Data'!E10))="","",OFFSET('Water Data'!$E$29,0,10*ROW('Water Data'!E10)))</f>
        <v/>
      </c>
      <c r="BY16" s="388" t="str">
        <f ca="1">+IF(OFFSET('Water Data'!$F$27,0,10*ROW('Water Data'!F10))="","",OFFSET('Water Data'!$F$27,0,10*ROW('Water Data'!F10)))</f>
        <v/>
      </c>
      <c r="BZ16" s="388" t="str">
        <f ca="1">+IF(OFFSET('Water Data'!$F$28,0,10*ROW('Water Data'!F10))="","",OFFSET('Water Data'!$F$28,0,10*ROW('Water Data'!F10)))</f>
        <v/>
      </c>
      <c r="CA16" s="388" t="str">
        <f ca="1">+IF(OFFSET('Water Data'!$F$29,0,10*ROW('Water Data'!F10))="","",OFFSET('Water Data'!$F$29,0,10*ROW('Water Data'!F10)))</f>
        <v/>
      </c>
      <c r="CB16" s="388" t="str">
        <f ca="1">+IF(OFFSET('Water Data'!$G$27,0,10*ROW('Water Data'!G10))="","",OFFSET('Water Data'!$G$27,0,10*ROW('Water Data'!G10)))</f>
        <v/>
      </c>
      <c r="CC16" s="388" t="str">
        <f ca="1">+IF(OFFSET('Water Data'!$G$28,0,10*ROW('Water Data'!G10))="","",OFFSET('Water Data'!$G$28,0,10*ROW('Water Data'!G10)))</f>
        <v/>
      </c>
      <c r="CD16" s="388" t="str">
        <f ca="1">+IF(OFFSET('Water Data'!$G$29,0,10*ROW('Water Data'!G10))="","",OFFSET('Water Data'!$G$29,0,10*ROW('Water Data'!G10)))</f>
        <v/>
      </c>
      <c r="CE16" s="388" t="str">
        <f ca="1">+IF(OFFSET('Water Data'!$H$27,0,10*ROW('Water Data'!H10))="","",OFFSET('Water Data'!$H$27,0,10*ROW('Water Data'!H10)))</f>
        <v/>
      </c>
      <c r="CF16" s="388" t="str">
        <f ca="1">+IF(OFFSET('Water Data'!$H$28,0,10*ROW('Water Data'!H10))="","",OFFSET('Water Data'!$H$28,0,10*ROW('Water Data'!H10)))</f>
        <v/>
      </c>
      <c r="CG16" s="388" t="str">
        <f ca="1">+IF(OFFSET('Water Data'!$H$29,0,10*ROW('Water Data'!H10))="","",OFFSET('Water Data'!$H$29,0,10*ROW('Water Data'!H10)))</f>
        <v/>
      </c>
      <c r="CH16" s="388" t="str">
        <f ca="1">+IF(OFFSET('Water Data'!$I$27,0,10*ROW('Water Data'!I10))="","",OFFSET('Water Data'!$I$27,0,10*ROW('Water Data'!I10)))</f>
        <v/>
      </c>
      <c r="CI16" s="388" t="str">
        <f ca="1">+IF(OFFSET('Water Data'!$I$28,0,10*ROW('Water Data'!I10))="","",OFFSET('Water Data'!$I$28,0,10*ROW('Water Data'!I10)))</f>
        <v/>
      </c>
      <c r="CJ16" s="388" t="str">
        <f ca="1">+IF(OFFSET('Water Data'!$I$29,0,10*ROW('Water Data'!I10))="","",OFFSET('Water Data'!$I$29,0,10*ROW('Water Data'!I10)))</f>
        <v/>
      </c>
      <c r="CK16" s="388" t="str">
        <f ca="1">+IF(OFFSET('Sanitation Data'!$D$28,0,10*ROW('Sanitation Data'!D10))="","",OFFSET('Sanitation Data'!$D$28,0,10*ROW('Sanitation Data'!D10)))</f>
        <v/>
      </c>
      <c r="CL16" s="388" t="str">
        <f ca="1">+IF(OFFSET('Sanitation Data'!$D$29,0,10*ROW('Sanitation Data'!D10))="","",OFFSET('Sanitation Data'!$D$29,0,10*ROW('Sanitation Data'!D10)))</f>
        <v/>
      </c>
      <c r="CM16" s="388" t="str">
        <f ca="1">+IF(OFFSET('Sanitation Data'!$D$30,0,10*ROW('Sanitation Data'!D10))="","",OFFSET('Sanitation Data'!$D$30,0,10*ROW('Sanitation Data'!D10)))</f>
        <v/>
      </c>
      <c r="CN16" s="388" t="str">
        <f ca="1">+IF(OFFSET('Sanitation Data'!$D$31,0,10*ROW('Sanitation Data'!D10))="","",OFFSET('Sanitation Data'!$D$31,0,10*ROW('Sanitation Data'!D10)))</f>
        <v/>
      </c>
      <c r="CO16" s="388" t="str">
        <f ca="1">+IF(OFFSET('Sanitation Data'!$D$32,0,10*ROW('Sanitation Data'!D10))="","",OFFSET('Sanitation Data'!$D$32,0,10*ROW('Sanitation Data'!D10)))</f>
        <v/>
      </c>
      <c r="CP16" s="388" t="str">
        <f ca="1">+IF(OFFSET('Sanitation Data'!$E$28,0,10*ROW('Sanitation Data'!E10))="","",OFFSET('Sanitation Data'!$E$28,0,10*ROW('Sanitation Data'!E10)))</f>
        <v/>
      </c>
      <c r="CQ16" s="388" t="str">
        <f ca="1">+IF(OFFSET('Sanitation Data'!$E$29,0,10*ROW('Sanitation Data'!E10))="","",OFFSET('Sanitation Data'!$E$29,0,10*ROW('Sanitation Data'!E10)))</f>
        <v/>
      </c>
      <c r="CR16" s="388" t="str">
        <f ca="1">+IF(OFFSET('Sanitation Data'!$E$30,0,10*ROW('Sanitation Data'!E10))="","",OFFSET('Sanitation Data'!$E$30,0,10*ROW('Sanitation Data'!E10)))</f>
        <v/>
      </c>
      <c r="CS16" s="388" t="str">
        <f ca="1">+IF(OFFSET('Sanitation Data'!$E$31,0,10*ROW('Sanitation Data'!E10))="","",OFFSET('Sanitation Data'!$E$31,0,10*ROW('Sanitation Data'!E10)))</f>
        <v/>
      </c>
      <c r="CT16" s="388" t="str">
        <f ca="1">+IF(OFFSET('Sanitation Data'!$E$32,0,10*ROW('Sanitation Data'!E10))="","",OFFSET('Sanitation Data'!$E$32,0,10*ROW('Sanitation Data'!E10)))</f>
        <v/>
      </c>
      <c r="CU16" s="388" t="str">
        <f ca="1">+IF(OFFSET('Sanitation Data'!$F$28,0,10*ROW('Sanitation Data'!F10))="","",OFFSET('Sanitation Data'!$F$28,0,10*ROW('Sanitation Data'!F10)))</f>
        <v/>
      </c>
      <c r="CV16" s="388" t="str">
        <f ca="1">+IF(OFFSET('Sanitation Data'!$F$29,0,10*ROW('Sanitation Data'!F10))="","",OFFSET('Sanitation Data'!$F$29,0,10*ROW('Sanitation Data'!F10)))</f>
        <v/>
      </c>
      <c r="CW16" s="388" t="str">
        <f ca="1">+IF(OFFSET('Sanitation Data'!$F$30,0,10*ROW('Sanitation Data'!F10))="","",OFFSET('Sanitation Data'!$F$30,0,10*ROW('Sanitation Data'!F10)))</f>
        <v/>
      </c>
      <c r="CX16" s="388" t="str">
        <f ca="1">+IF(OFFSET('Sanitation Data'!$F$31,0,10*ROW('Sanitation Data'!F10))="","",OFFSET('Sanitation Data'!$F$31,0,10*ROW('Sanitation Data'!F10)))</f>
        <v/>
      </c>
      <c r="CY16" s="388" t="str">
        <f ca="1">+IF(OFFSET('Sanitation Data'!$F$32,0,10*ROW('Sanitation Data'!F10))="","",OFFSET('Sanitation Data'!$F$32,0,10*ROW('Sanitation Data'!F10)))</f>
        <v/>
      </c>
      <c r="CZ16" s="388" t="str">
        <f ca="1">+IF(OFFSET('Sanitation Data'!$G$28,0,10*ROW('Sanitation Data'!G10))="","",OFFSET('Sanitation Data'!$G$28,0,10*ROW('Sanitation Data'!G10)))</f>
        <v/>
      </c>
      <c r="DA16" s="388" t="str">
        <f ca="1">+IF(OFFSET('Sanitation Data'!$G$29,0,10*ROW('Sanitation Data'!G10))="","",OFFSET('Sanitation Data'!$G$29,0,10*ROW('Sanitation Data'!G10)))</f>
        <v/>
      </c>
      <c r="DB16" s="388" t="str">
        <f ca="1">+IF(OFFSET('Sanitation Data'!$G$30,0,10*ROW('Sanitation Data'!G10))="","",OFFSET('Sanitation Data'!$G$30,0,10*ROW('Sanitation Data'!G10)))</f>
        <v/>
      </c>
      <c r="DC16" s="388" t="str">
        <f ca="1">+IF(OFFSET('Sanitation Data'!$G$31,0,10*ROW('Sanitation Data'!G10))="","",OFFSET('Sanitation Data'!$G$31,0,10*ROW('Sanitation Data'!G10)))</f>
        <v/>
      </c>
      <c r="DD16" s="388" t="str">
        <f ca="1">+IF(OFFSET('Sanitation Data'!$G$32,0,10*ROW('Sanitation Data'!G10))="","",OFFSET('Sanitation Data'!$G$32,0,10*ROW('Sanitation Data'!G10)))</f>
        <v/>
      </c>
      <c r="DE16" s="388" t="str">
        <f ca="1">+IF(OFFSET('Sanitation Data'!$H$28,0,10*ROW('Sanitation Data'!H10))="","",OFFSET('Sanitation Data'!$H$28,0,10*ROW('Sanitation Data'!H10)))</f>
        <v/>
      </c>
      <c r="DF16" s="388" t="str">
        <f ca="1">+IF(OFFSET('Sanitation Data'!$H$29,0,10*ROW('Sanitation Data'!H10))="","",OFFSET('Sanitation Data'!$H$29,0,10*ROW('Sanitation Data'!H10)))</f>
        <v/>
      </c>
      <c r="DG16" s="388" t="str">
        <f ca="1">+IF(OFFSET('Sanitation Data'!$H$30,0,10*ROW('Sanitation Data'!H10))="","",OFFSET('Sanitation Data'!$H$30,0,10*ROW('Sanitation Data'!H10)))</f>
        <v/>
      </c>
      <c r="DH16" s="388" t="str">
        <f ca="1">+IF(OFFSET('Sanitation Data'!$H$31,0,10*ROW('Sanitation Data'!H10))="","",OFFSET('Sanitation Data'!$H$31,0,10*ROW('Sanitation Data'!H10)))</f>
        <v/>
      </c>
      <c r="DI16" s="388" t="str">
        <f ca="1">+IF(OFFSET('Sanitation Data'!$H$32,0,10*ROW('Sanitation Data'!H10))="","",OFFSET('Sanitation Data'!$H$32,0,10*ROW('Sanitation Data'!H10)))</f>
        <v/>
      </c>
      <c r="DJ16" s="388" t="str">
        <f ca="1">+IF(OFFSET('Sanitation Data'!$I$28,0,10*ROW('Sanitation Data'!I10))="","",OFFSET('Sanitation Data'!$I$28,0,10*ROW('Sanitation Data'!I10)))</f>
        <v/>
      </c>
      <c r="DK16" s="388" t="str">
        <f ca="1">+IF(OFFSET('Sanitation Data'!$I$29,0,10*ROW('Sanitation Data'!I10))="","",OFFSET('Sanitation Data'!$I$29,0,10*ROW('Sanitation Data'!I10)))</f>
        <v/>
      </c>
      <c r="DL16" s="388" t="str">
        <f ca="1">+IF(OFFSET('Sanitation Data'!$I$30,0,10*ROW('Sanitation Data'!I10))="","",OFFSET('Sanitation Data'!$I$30,0,10*ROW('Sanitation Data'!I10)))</f>
        <v/>
      </c>
      <c r="DM16" s="388" t="str">
        <f ca="1">+IF(OFFSET('Sanitation Data'!$I$31,0,10*ROW('Sanitation Data'!I10))="","",OFFSET('Sanitation Data'!$I$31,0,10*ROW('Sanitation Data'!I10)))</f>
        <v/>
      </c>
      <c r="DN16" s="388" t="str">
        <f ca="1">+IF(OFFSET('Sanitation Data'!$I$32,0,10*ROW('Sanitation Data'!I10))="","",OFFSET('Sanitation Data'!$I$32,0,10*ROW('Sanitation Data'!I10)))</f>
        <v/>
      </c>
      <c r="DO16" s="388" t="str">
        <f ca="1">+IF(OFFSET('Hygiene Data'!$D$11,0,10*ROW('Hygiene Data'!D10))="","",OFFSET('Hygiene Data'!$D$11,0,10*ROW('Hygiene Data'!D10)))</f>
        <v/>
      </c>
      <c r="DP16" s="388" t="str">
        <f ca="1">+IF(OFFSET('Hygiene Data'!$D$12,0,10*ROW('Hygiene Data'!D10))="","",OFFSET('Hygiene Data'!$D$12,0,10*ROW('Hygiene Data'!D10)))</f>
        <v/>
      </c>
      <c r="DQ16" s="388" t="str">
        <f ca="1">+IF(OFFSET('Hygiene Data'!$D$13,0,10*ROW('Hygiene Data'!D10))="","",OFFSET('Hygiene Data'!$D$13,0,10*ROW('Hygiene Data'!D10)))</f>
        <v/>
      </c>
      <c r="DR16" s="388" t="str">
        <f ca="1">+IF(OFFSET('Hygiene Data'!$E$11,0,10*ROW('Hygiene Data'!E10))="","",OFFSET('Hygiene Data'!$E$11,0,10*ROW('Hygiene Data'!E10)))</f>
        <v/>
      </c>
      <c r="DS16" s="388" t="str">
        <f ca="1">+IF(OFFSET('Hygiene Data'!$E$12,0,10*ROW('Hygiene Data'!E10))="","",OFFSET('Hygiene Data'!$E$12,0,10*ROW('Hygiene Data'!E10)))</f>
        <v/>
      </c>
      <c r="DT16" s="388" t="str">
        <f ca="1">+IF(OFFSET('Hygiene Data'!$E$13,0,10*ROW('Hygiene Data'!E10))="","",OFFSET('Hygiene Data'!$E$13,0,10*ROW('Hygiene Data'!E10)))</f>
        <v/>
      </c>
      <c r="DU16" s="388" t="str">
        <f ca="1">+IF(OFFSET('Hygiene Data'!$F$11,0,10*ROW('Hygiene Data'!F10))="","",OFFSET('Hygiene Data'!$F$11,0,10*ROW('Hygiene Data'!F10)))</f>
        <v/>
      </c>
      <c r="DV16" s="388" t="str">
        <f ca="1">+IF(OFFSET('Hygiene Data'!$F$12,0,10*ROW('Hygiene Data'!F10))="","",OFFSET('Hygiene Data'!$F$12,0,10*ROW('Hygiene Data'!F10)))</f>
        <v/>
      </c>
      <c r="DW16" s="388" t="str">
        <f ca="1">+IF(OFFSET('Hygiene Data'!$F$13,0,10*ROW('Hygiene Data'!F10))="","",OFFSET('Hygiene Data'!$F$13,0,10*ROW('Hygiene Data'!F10)))</f>
        <v/>
      </c>
      <c r="DX16" s="388" t="str">
        <f ca="1">+IF(OFFSET('Hygiene Data'!$G$11,0,10*ROW('Hygiene Data'!G10))="","",OFFSET('Hygiene Data'!$G$11,0,10*ROW('Hygiene Data'!G10)))</f>
        <v/>
      </c>
      <c r="DY16" s="388" t="str">
        <f ca="1">+IF(OFFSET('Hygiene Data'!$G$12,0,10*ROW('Hygiene Data'!G10))="","",OFFSET('Hygiene Data'!$G$12,0,10*ROW('Hygiene Data'!G10)))</f>
        <v/>
      </c>
      <c r="DZ16" s="388" t="str">
        <f ca="1">+IF(OFFSET('Hygiene Data'!$G$13,0,10*ROW('Hygiene Data'!G10))="","",OFFSET('Hygiene Data'!$G$13,0,10*ROW('Hygiene Data'!G10)))</f>
        <v/>
      </c>
      <c r="EA16" s="388" t="str">
        <f ca="1">+IF(OFFSET('Hygiene Data'!$H$11,0,10*ROW('Hygiene Data'!H10))="","",OFFSET('Hygiene Data'!$H$11,0,10*ROW('Hygiene Data'!H10)))</f>
        <v/>
      </c>
      <c r="EB16" s="388" t="str">
        <f ca="1">+IF(OFFSET('Hygiene Data'!$H$12,0,10*ROW('Hygiene Data'!H10))="","",OFFSET('Hygiene Data'!$H$12,0,10*ROW('Hygiene Data'!H10)))</f>
        <v/>
      </c>
      <c r="EC16" s="388" t="str">
        <f ca="1">+IF(OFFSET('Hygiene Data'!$H$13,0,10*ROW('Hygiene Data'!H10))="","",OFFSET('Hygiene Data'!$H$13,0,10*ROW('Hygiene Data'!H10)))</f>
        <v/>
      </c>
      <c r="ED16" s="388" t="str">
        <f ca="1">+IF(OFFSET('Hygiene Data'!$I$11,0,10*ROW('Hygiene Data'!I10))="","",OFFSET('Hygiene Data'!$I$11,0,10*ROW('Hygiene Data'!I10)))</f>
        <v/>
      </c>
      <c r="EE16" s="388" t="str">
        <f ca="1">+IF(OFFSET('Hygiene Data'!$I$12,0,10*ROW('Hygiene Data'!I10))="","",OFFSET('Hygiene Data'!$I$12,0,10*ROW('Hygiene Data'!I10)))</f>
        <v/>
      </c>
      <c r="EF16" s="388" t="str">
        <f ca="1">+IF(OFFSET('Hygiene Data'!$I$13,0,10*ROW('Hygiene Data'!I10))="","",OFFSET('Hygiene Data'!$I$13,0,10*ROW('Hygiene Data'!I10)))</f>
        <v/>
      </c>
    </row>
    <row r="17" spans="1:136" x14ac:dyDescent="0.25">
      <c r="A17" s="497" t="str">
        <f ca="1">+IF(OFFSET('Water Data'!$B$2,0,10*ROW('Water Data'!E11))="","",OFFSET('Water Data'!$B$2,0,10*ROW('Water Data'!E11)))</f>
        <v/>
      </c>
      <c r="B17" s="49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24" t="str">
        <f t="shared" ca="1" si="0"/>
        <v/>
      </c>
      <c r="D17" s="52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8" t="str">
        <f ca="1">+IF(OFFSET('Water Data'!$D$27,0,10*ROW('Water Data'!D11))="","",OFFSET('Water Data'!$D$27,0,10*ROW('Water Data'!D11)))</f>
        <v/>
      </c>
      <c r="BT17" s="388" t="str">
        <f ca="1">+IF(OFFSET('Water Data'!$D$28,0,10*ROW('Water Data'!D11))="","",OFFSET('Water Data'!$D$28,0,10*ROW('Water Data'!D11)))</f>
        <v/>
      </c>
      <c r="BU17" s="388" t="str">
        <f ca="1">+IF(OFFSET('Water Data'!$D$29,0,10*ROW('Water Data'!D11))="","",OFFSET('Water Data'!$D$29,0,10*ROW('Water Data'!D11)))</f>
        <v/>
      </c>
      <c r="BV17" s="388" t="str">
        <f ca="1">+IF(OFFSET('Water Data'!$E$27,0,10*ROW('Water Data'!E11))="","",OFFSET('Water Data'!$E$27,0,10*ROW('Water Data'!E11)))</f>
        <v/>
      </c>
      <c r="BW17" s="388" t="str">
        <f ca="1">+IF(OFFSET('Water Data'!$E$28,0,10*ROW('Water Data'!E11))="","",OFFSET('Water Data'!$E$28,0,10*ROW('Water Data'!E11)))</f>
        <v/>
      </c>
      <c r="BX17" s="388" t="str">
        <f ca="1">+IF(OFFSET('Water Data'!$E$29,0,10*ROW('Water Data'!E11))="","",OFFSET('Water Data'!$E$29,0,10*ROW('Water Data'!E11)))</f>
        <v/>
      </c>
      <c r="BY17" s="388" t="str">
        <f ca="1">+IF(OFFSET('Water Data'!$F$27,0,10*ROW('Water Data'!F11))="","",OFFSET('Water Data'!$F$27,0,10*ROW('Water Data'!F11)))</f>
        <v/>
      </c>
      <c r="BZ17" s="388" t="str">
        <f ca="1">+IF(OFFSET('Water Data'!$F$28,0,10*ROW('Water Data'!F11))="","",OFFSET('Water Data'!$F$28,0,10*ROW('Water Data'!F11)))</f>
        <v/>
      </c>
      <c r="CA17" s="388" t="str">
        <f ca="1">+IF(OFFSET('Water Data'!$F$29,0,10*ROW('Water Data'!F11))="","",OFFSET('Water Data'!$F$29,0,10*ROW('Water Data'!F11)))</f>
        <v/>
      </c>
      <c r="CB17" s="388" t="str">
        <f ca="1">+IF(OFFSET('Water Data'!$G$27,0,10*ROW('Water Data'!G11))="","",OFFSET('Water Data'!$G$27,0,10*ROW('Water Data'!G11)))</f>
        <v/>
      </c>
      <c r="CC17" s="388" t="str">
        <f ca="1">+IF(OFFSET('Water Data'!$G$28,0,10*ROW('Water Data'!G11))="","",OFFSET('Water Data'!$G$28,0,10*ROW('Water Data'!G11)))</f>
        <v/>
      </c>
      <c r="CD17" s="388" t="str">
        <f ca="1">+IF(OFFSET('Water Data'!$G$29,0,10*ROW('Water Data'!G11))="","",OFFSET('Water Data'!$G$29,0,10*ROW('Water Data'!G11)))</f>
        <v/>
      </c>
      <c r="CE17" s="388" t="str">
        <f ca="1">+IF(OFFSET('Water Data'!$H$27,0,10*ROW('Water Data'!H11))="","",OFFSET('Water Data'!$H$27,0,10*ROW('Water Data'!H11)))</f>
        <v/>
      </c>
      <c r="CF17" s="388" t="str">
        <f ca="1">+IF(OFFSET('Water Data'!$H$28,0,10*ROW('Water Data'!H11))="","",OFFSET('Water Data'!$H$28,0,10*ROW('Water Data'!H11)))</f>
        <v/>
      </c>
      <c r="CG17" s="388" t="str">
        <f ca="1">+IF(OFFSET('Water Data'!$H$29,0,10*ROW('Water Data'!H11))="","",OFFSET('Water Data'!$H$29,0,10*ROW('Water Data'!H11)))</f>
        <v/>
      </c>
      <c r="CH17" s="388" t="str">
        <f ca="1">+IF(OFFSET('Water Data'!$I$27,0,10*ROW('Water Data'!I11))="","",OFFSET('Water Data'!$I$27,0,10*ROW('Water Data'!I11)))</f>
        <v/>
      </c>
      <c r="CI17" s="388" t="str">
        <f ca="1">+IF(OFFSET('Water Data'!$I$28,0,10*ROW('Water Data'!I11))="","",OFFSET('Water Data'!$I$28,0,10*ROW('Water Data'!I11)))</f>
        <v/>
      </c>
      <c r="CJ17" s="388" t="str">
        <f ca="1">+IF(OFFSET('Water Data'!$I$29,0,10*ROW('Water Data'!I11))="","",OFFSET('Water Data'!$I$29,0,10*ROW('Water Data'!I11)))</f>
        <v/>
      </c>
      <c r="CK17" s="388" t="str">
        <f ca="1">+IF(OFFSET('Sanitation Data'!$D$28,0,10*ROW('Sanitation Data'!D11))="","",OFFSET('Sanitation Data'!$D$28,0,10*ROW('Sanitation Data'!D11)))</f>
        <v/>
      </c>
      <c r="CL17" s="388" t="str">
        <f ca="1">+IF(OFFSET('Sanitation Data'!$D$29,0,10*ROW('Sanitation Data'!D11))="","",OFFSET('Sanitation Data'!$D$29,0,10*ROW('Sanitation Data'!D11)))</f>
        <v/>
      </c>
      <c r="CM17" s="388" t="str">
        <f ca="1">+IF(OFFSET('Sanitation Data'!$D$30,0,10*ROW('Sanitation Data'!D11))="","",OFFSET('Sanitation Data'!$D$30,0,10*ROW('Sanitation Data'!D11)))</f>
        <v/>
      </c>
      <c r="CN17" s="388" t="str">
        <f ca="1">+IF(OFFSET('Sanitation Data'!$D$31,0,10*ROW('Sanitation Data'!D11))="","",OFFSET('Sanitation Data'!$D$31,0,10*ROW('Sanitation Data'!D11)))</f>
        <v/>
      </c>
      <c r="CO17" s="388" t="str">
        <f ca="1">+IF(OFFSET('Sanitation Data'!$D$32,0,10*ROW('Sanitation Data'!D11))="","",OFFSET('Sanitation Data'!$D$32,0,10*ROW('Sanitation Data'!D11)))</f>
        <v/>
      </c>
      <c r="CP17" s="388" t="str">
        <f ca="1">+IF(OFFSET('Sanitation Data'!$E$28,0,10*ROW('Sanitation Data'!E11))="","",OFFSET('Sanitation Data'!$E$28,0,10*ROW('Sanitation Data'!E11)))</f>
        <v/>
      </c>
      <c r="CQ17" s="388" t="str">
        <f ca="1">+IF(OFFSET('Sanitation Data'!$E$29,0,10*ROW('Sanitation Data'!E11))="","",OFFSET('Sanitation Data'!$E$29,0,10*ROW('Sanitation Data'!E11)))</f>
        <v/>
      </c>
      <c r="CR17" s="388" t="str">
        <f ca="1">+IF(OFFSET('Sanitation Data'!$E$30,0,10*ROW('Sanitation Data'!E11))="","",OFFSET('Sanitation Data'!$E$30,0,10*ROW('Sanitation Data'!E11)))</f>
        <v/>
      </c>
      <c r="CS17" s="388" t="str">
        <f ca="1">+IF(OFFSET('Sanitation Data'!$E$31,0,10*ROW('Sanitation Data'!E11))="","",OFFSET('Sanitation Data'!$E$31,0,10*ROW('Sanitation Data'!E11)))</f>
        <v/>
      </c>
      <c r="CT17" s="388" t="str">
        <f ca="1">+IF(OFFSET('Sanitation Data'!$E$32,0,10*ROW('Sanitation Data'!E11))="","",OFFSET('Sanitation Data'!$E$32,0,10*ROW('Sanitation Data'!E11)))</f>
        <v/>
      </c>
      <c r="CU17" s="388" t="str">
        <f ca="1">+IF(OFFSET('Sanitation Data'!$F$28,0,10*ROW('Sanitation Data'!F11))="","",OFFSET('Sanitation Data'!$F$28,0,10*ROW('Sanitation Data'!F11)))</f>
        <v/>
      </c>
      <c r="CV17" s="388" t="str">
        <f ca="1">+IF(OFFSET('Sanitation Data'!$F$29,0,10*ROW('Sanitation Data'!F11))="","",OFFSET('Sanitation Data'!$F$29,0,10*ROW('Sanitation Data'!F11)))</f>
        <v/>
      </c>
      <c r="CW17" s="388" t="str">
        <f ca="1">+IF(OFFSET('Sanitation Data'!$F$30,0,10*ROW('Sanitation Data'!F11))="","",OFFSET('Sanitation Data'!$F$30,0,10*ROW('Sanitation Data'!F11)))</f>
        <v/>
      </c>
      <c r="CX17" s="388" t="str">
        <f ca="1">+IF(OFFSET('Sanitation Data'!$F$31,0,10*ROW('Sanitation Data'!F11))="","",OFFSET('Sanitation Data'!$F$31,0,10*ROW('Sanitation Data'!F11)))</f>
        <v/>
      </c>
      <c r="CY17" s="388" t="str">
        <f ca="1">+IF(OFFSET('Sanitation Data'!$F$32,0,10*ROW('Sanitation Data'!F11))="","",OFFSET('Sanitation Data'!$F$32,0,10*ROW('Sanitation Data'!F11)))</f>
        <v/>
      </c>
      <c r="CZ17" s="388" t="str">
        <f ca="1">+IF(OFFSET('Sanitation Data'!$G$28,0,10*ROW('Sanitation Data'!G11))="","",OFFSET('Sanitation Data'!$G$28,0,10*ROW('Sanitation Data'!G11)))</f>
        <v/>
      </c>
      <c r="DA17" s="388" t="str">
        <f ca="1">+IF(OFFSET('Sanitation Data'!$G$29,0,10*ROW('Sanitation Data'!G11))="","",OFFSET('Sanitation Data'!$G$29,0,10*ROW('Sanitation Data'!G11)))</f>
        <v/>
      </c>
      <c r="DB17" s="388" t="str">
        <f ca="1">+IF(OFFSET('Sanitation Data'!$G$30,0,10*ROW('Sanitation Data'!G11))="","",OFFSET('Sanitation Data'!$G$30,0,10*ROW('Sanitation Data'!G11)))</f>
        <v/>
      </c>
      <c r="DC17" s="388" t="str">
        <f ca="1">+IF(OFFSET('Sanitation Data'!$G$31,0,10*ROW('Sanitation Data'!G11))="","",OFFSET('Sanitation Data'!$G$31,0,10*ROW('Sanitation Data'!G11)))</f>
        <v/>
      </c>
      <c r="DD17" s="388" t="str">
        <f ca="1">+IF(OFFSET('Sanitation Data'!$G$32,0,10*ROW('Sanitation Data'!G11))="","",OFFSET('Sanitation Data'!$G$32,0,10*ROW('Sanitation Data'!G11)))</f>
        <v/>
      </c>
      <c r="DE17" s="388" t="str">
        <f ca="1">+IF(OFFSET('Sanitation Data'!$H$28,0,10*ROW('Sanitation Data'!H11))="","",OFFSET('Sanitation Data'!$H$28,0,10*ROW('Sanitation Data'!H11)))</f>
        <v/>
      </c>
      <c r="DF17" s="388" t="str">
        <f ca="1">+IF(OFFSET('Sanitation Data'!$H$29,0,10*ROW('Sanitation Data'!H11))="","",OFFSET('Sanitation Data'!$H$29,0,10*ROW('Sanitation Data'!H11)))</f>
        <v/>
      </c>
      <c r="DG17" s="388" t="str">
        <f ca="1">+IF(OFFSET('Sanitation Data'!$H$30,0,10*ROW('Sanitation Data'!H11))="","",OFFSET('Sanitation Data'!$H$30,0,10*ROW('Sanitation Data'!H11)))</f>
        <v/>
      </c>
      <c r="DH17" s="388" t="str">
        <f ca="1">+IF(OFFSET('Sanitation Data'!$H$31,0,10*ROW('Sanitation Data'!H11))="","",OFFSET('Sanitation Data'!$H$31,0,10*ROW('Sanitation Data'!H11)))</f>
        <v/>
      </c>
      <c r="DI17" s="388" t="str">
        <f ca="1">+IF(OFFSET('Sanitation Data'!$H$32,0,10*ROW('Sanitation Data'!H11))="","",OFFSET('Sanitation Data'!$H$32,0,10*ROW('Sanitation Data'!H11)))</f>
        <v/>
      </c>
      <c r="DJ17" s="388" t="str">
        <f ca="1">+IF(OFFSET('Sanitation Data'!$I$28,0,10*ROW('Sanitation Data'!I11))="","",OFFSET('Sanitation Data'!$I$28,0,10*ROW('Sanitation Data'!I11)))</f>
        <v/>
      </c>
      <c r="DK17" s="388" t="str">
        <f ca="1">+IF(OFFSET('Sanitation Data'!$I$29,0,10*ROW('Sanitation Data'!I11))="","",OFFSET('Sanitation Data'!$I$29,0,10*ROW('Sanitation Data'!I11)))</f>
        <v/>
      </c>
      <c r="DL17" s="388" t="str">
        <f ca="1">+IF(OFFSET('Sanitation Data'!$I$30,0,10*ROW('Sanitation Data'!I11))="","",OFFSET('Sanitation Data'!$I$30,0,10*ROW('Sanitation Data'!I11)))</f>
        <v/>
      </c>
      <c r="DM17" s="388" t="str">
        <f ca="1">+IF(OFFSET('Sanitation Data'!$I$31,0,10*ROW('Sanitation Data'!I11))="","",OFFSET('Sanitation Data'!$I$31,0,10*ROW('Sanitation Data'!I11)))</f>
        <v/>
      </c>
      <c r="DN17" s="388" t="str">
        <f ca="1">+IF(OFFSET('Sanitation Data'!$I$32,0,10*ROW('Sanitation Data'!I11))="","",OFFSET('Sanitation Data'!$I$32,0,10*ROW('Sanitation Data'!I11)))</f>
        <v/>
      </c>
      <c r="DO17" s="388" t="str">
        <f ca="1">+IF(OFFSET('Hygiene Data'!$D$11,0,10*ROW('Hygiene Data'!D11))="","",OFFSET('Hygiene Data'!$D$11,0,10*ROW('Hygiene Data'!D11)))</f>
        <v/>
      </c>
      <c r="DP17" s="388" t="str">
        <f ca="1">+IF(OFFSET('Hygiene Data'!$D$12,0,10*ROW('Hygiene Data'!D11))="","",OFFSET('Hygiene Data'!$D$12,0,10*ROW('Hygiene Data'!D11)))</f>
        <v/>
      </c>
      <c r="DQ17" s="388" t="str">
        <f ca="1">+IF(OFFSET('Hygiene Data'!$D$13,0,10*ROW('Hygiene Data'!D11))="","",OFFSET('Hygiene Data'!$D$13,0,10*ROW('Hygiene Data'!D11)))</f>
        <v/>
      </c>
      <c r="DR17" s="388" t="str">
        <f ca="1">+IF(OFFSET('Hygiene Data'!$E$11,0,10*ROW('Hygiene Data'!E11))="","",OFFSET('Hygiene Data'!$E$11,0,10*ROW('Hygiene Data'!E11)))</f>
        <v/>
      </c>
      <c r="DS17" s="388" t="str">
        <f ca="1">+IF(OFFSET('Hygiene Data'!$E$12,0,10*ROW('Hygiene Data'!E11))="","",OFFSET('Hygiene Data'!$E$12,0,10*ROW('Hygiene Data'!E11)))</f>
        <v/>
      </c>
      <c r="DT17" s="388" t="str">
        <f ca="1">+IF(OFFSET('Hygiene Data'!$E$13,0,10*ROW('Hygiene Data'!E11))="","",OFFSET('Hygiene Data'!$E$13,0,10*ROW('Hygiene Data'!E11)))</f>
        <v/>
      </c>
      <c r="DU17" s="388" t="str">
        <f ca="1">+IF(OFFSET('Hygiene Data'!$F$11,0,10*ROW('Hygiene Data'!F11))="","",OFFSET('Hygiene Data'!$F$11,0,10*ROW('Hygiene Data'!F11)))</f>
        <v/>
      </c>
      <c r="DV17" s="388" t="str">
        <f ca="1">+IF(OFFSET('Hygiene Data'!$F$12,0,10*ROW('Hygiene Data'!F11))="","",OFFSET('Hygiene Data'!$F$12,0,10*ROW('Hygiene Data'!F11)))</f>
        <v/>
      </c>
      <c r="DW17" s="388" t="str">
        <f ca="1">+IF(OFFSET('Hygiene Data'!$F$13,0,10*ROW('Hygiene Data'!F11))="","",OFFSET('Hygiene Data'!$F$13,0,10*ROW('Hygiene Data'!F11)))</f>
        <v/>
      </c>
      <c r="DX17" s="388" t="str">
        <f ca="1">+IF(OFFSET('Hygiene Data'!$G$11,0,10*ROW('Hygiene Data'!G11))="","",OFFSET('Hygiene Data'!$G$11,0,10*ROW('Hygiene Data'!G11)))</f>
        <v/>
      </c>
      <c r="DY17" s="388" t="str">
        <f ca="1">+IF(OFFSET('Hygiene Data'!$G$12,0,10*ROW('Hygiene Data'!G11))="","",OFFSET('Hygiene Data'!$G$12,0,10*ROW('Hygiene Data'!G11)))</f>
        <v/>
      </c>
      <c r="DZ17" s="388" t="str">
        <f ca="1">+IF(OFFSET('Hygiene Data'!$G$13,0,10*ROW('Hygiene Data'!G11))="","",OFFSET('Hygiene Data'!$G$13,0,10*ROW('Hygiene Data'!G11)))</f>
        <v/>
      </c>
      <c r="EA17" s="388" t="str">
        <f ca="1">+IF(OFFSET('Hygiene Data'!$H$11,0,10*ROW('Hygiene Data'!H11))="","",OFFSET('Hygiene Data'!$H$11,0,10*ROW('Hygiene Data'!H11)))</f>
        <v/>
      </c>
      <c r="EB17" s="388" t="str">
        <f ca="1">+IF(OFFSET('Hygiene Data'!$H$12,0,10*ROW('Hygiene Data'!H11))="","",OFFSET('Hygiene Data'!$H$12,0,10*ROW('Hygiene Data'!H11)))</f>
        <v/>
      </c>
      <c r="EC17" s="388" t="str">
        <f ca="1">+IF(OFFSET('Hygiene Data'!$H$13,0,10*ROW('Hygiene Data'!H11))="","",OFFSET('Hygiene Data'!$H$13,0,10*ROW('Hygiene Data'!H11)))</f>
        <v/>
      </c>
      <c r="ED17" s="388" t="str">
        <f ca="1">+IF(OFFSET('Hygiene Data'!$I$11,0,10*ROW('Hygiene Data'!I11))="","",OFFSET('Hygiene Data'!$I$11,0,10*ROW('Hygiene Data'!I11)))</f>
        <v/>
      </c>
      <c r="EE17" s="388" t="str">
        <f ca="1">+IF(OFFSET('Hygiene Data'!$I$12,0,10*ROW('Hygiene Data'!I11))="","",OFFSET('Hygiene Data'!$I$12,0,10*ROW('Hygiene Data'!I11)))</f>
        <v/>
      </c>
      <c r="EF17" s="388" t="str">
        <f ca="1">+IF(OFFSET('Hygiene Data'!$I$13,0,10*ROW('Hygiene Data'!I11))="","",OFFSET('Hygiene Data'!$I$13,0,10*ROW('Hygiene Data'!I11)))</f>
        <v/>
      </c>
    </row>
    <row r="18" spans="1:136" x14ac:dyDescent="0.25">
      <c r="A18" s="497" t="str">
        <f ca="1">+IF(OFFSET('Water Data'!$B$2,0,10*ROW('Water Data'!E12))="","",OFFSET('Water Data'!$B$2,0,10*ROW('Water Data'!E12)))</f>
        <v/>
      </c>
      <c r="B18" s="49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24" t="str">
        <f t="shared" ca="1" si="0"/>
        <v/>
      </c>
      <c r="D18" s="52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8" t="str">
        <f ca="1">+IF(OFFSET('Water Data'!$D$27,0,10*ROW('Water Data'!D12))="","",OFFSET('Water Data'!$D$27,0,10*ROW('Water Data'!D12)))</f>
        <v/>
      </c>
      <c r="BT18" s="388" t="str">
        <f ca="1">+IF(OFFSET('Water Data'!$D$28,0,10*ROW('Water Data'!D12))="","",OFFSET('Water Data'!$D$28,0,10*ROW('Water Data'!D12)))</f>
        <v/>
      </c>
      <c r="BU18" s="388" t="str">
        <f ca="1">+IF(OFFSET('Water Data'!$D$29,0,10*ROW('Water Data'!D12))="","",OFFSET('Water Data'!$D$29,0,10*ROW('Water Data'!D12)))</f>
        <v/>
      </c>
      <c r="BV18" s="388" t="str">
        <f ca="1">+IF(OFFSET('Water Data'!$E$27,0,10*ROW('Water Data'!E12))="","",OFFSET('Water Data'!$E$27,0,10*ROW('Water Data'!E12)))</f>
        <v/>
      </c>
      <c r="BW18" s="388" t="str">
        <f ca="1">+IF(OFFSET('Water Data'!$E$28,0,10*ROW('Water Data'!E12))="","",OFFSET('Water Data'!$E$28,0,10*ROW('Water Data'!E12)))</f>
        <v/>
      </c>
      <c r="BX18" s="388" t="str">
        <f ca="1">+IF(OFFSET('Water Data'!$E$29,0,10*ROW('Water Data'!E12))="","",OFFSET('Water Data'!$E$29,0,10*ROW('Water Data'!E12)))</f>
        <v/>
      </c>
      <c r="BY18" s="388" t="str">
        <f ca="1">+IF(OFFSET('Water Data'!$F$27,0,10*ROW('Water Data'!F12))="","",OFFSET('Water Data'!$F$27,0,10*ROW('Water Data'!F12)))</f>
        <v/>
      </c>
      <c r="BZ18" s="388" t="str">
        <f ca="1">+IF(OFFSET('Water Data'!$F$28,0,10*ROW('Water Data'!F12))="","",OFFSET('Water Data'!$F$28,0,10*ROW('Water Data'!F12)))</f>
        <v/>
      </c>
      <c r="CA18" s="388" t="str">
        <f ca="1">+IF(OFFSET('Water Data'!$F$29,0,10*ROW('Water Data'!F12))="","",OFFSET('Water Data'!$F$29,0,10*ROW('Water Data'!F12)))</f>
        <v/>
      </c>
      <c r="CB18" s="388" t="str">
        <f ca="1">+IF(OFFSET('Water Data'!$G$27,0,10*ROW('Water Data'!G12))="","",OFFSET('Water Data'!$G$27,0,10*ROW('Water Data'!G12)))</f>
        <v/>
      </c>
      <c r="CC18" s="388" t="str">
        <f ca="1">+IF(OFFSET('Water Data'!$G$28,0,10*ROW('Water Data'!G12))="","",OFFSET('Water Data'!$G$28,0,10*ROW('Water Data'!G12)))</f>
        <v/>
      </c>
      <c r="CD18" s="388" t="str">
        <f ca="1">+IF(OFFSET('Water Data'!$G$29,0,10*ROW('Water Data'!G12))="","",OFFSET('Water Data'!$G$29,0,10*ROW('Water Data'!G12)))</f>
        <v/>
      </c>
      <c r="CE18" s="388" t="str">
        <f ca="1">+IF(OFFSET('Water Data'!$H$27,0,10*ROW('Water Data'!H12))="","",OFFSET('Water Data'!$H$27,0,10*ROW('Water Data'!H12)))</f>
        <v/>
      </c>
      <c r="CF18" s="388" t="str">
        <f ca="1">+IF(OFFSET('Water Data'!$H$28,0,10*ROW('Water Data'!H12))="","",OFFSET('Water Data'!$H$28,0,10*ROW('Water Data'!H12)))</f>
        <v/>
      </c>
      <c r="CG18" s="388" t="str">
        <f ca="1">+IF(OFFSET('Water Data'!$H$29,0,10*ROW('Water Data'!H12))="","",OFFSET('Water Data'!$H$29,0,10*ROW('Water Data'!H12)))</f>
        <v/>
      </c>
      <c r="CH18" s="388" t="str">
        <f ca="1">+IF(OFFSET('Water Data'!$I$27,0,10*ROW('Water Data'!I12))="","",OFFSET('Water Data'!$I$27,0,10*ROW('Water Data'!I12)))</f>
        <v/>
      </c>
      <c r="CI18" s="388" t="str">
        <f ca="1">+IF(OFFSET('Water Data'!$I$28,0,10*ROW('Water Data'!I12))="","",OFFSET('Water Data'!$I$28,0,10*ROW('Water Data'!I12)))</f>
        <v/>
      </c>
      <c r="CJ18" s="388" t="str">
        <f ca="1">+IF(OFFSET('Water Data'!$I$29,0,10*ROW('Water Data'!I12))="","",OFFSET('Water Data'!$I$29,0,10*ROW('Water Data'!I12)))</f>
        <v/>
      </c>
      <c r="CK18" s="388" t="str">
        <f ca="1">+IF(OFFSET('Sanitation Data'!$D$28,0,10*ROW('Sanitation Data'!D12))="","",OFFSET('Sanitation Data'!$D$28,0,10*ROW('Sanitation Data'!D12)))</f>
        <v/>
      </c>
      <c r="CL18" s="388" t="str">
        <f ca="1">+IF(OFFSET('Sanitation Data'!$D$29,0,10*ROW('Sanitation Data'!D12))="","",OFFSET('Sanitation Data'!$D$29,0,10*ROW('Sanitation Data'!D12)))</f>
        <v/>
      </c>
      <c r="CM18" s="388" t="str">
        <f ca="1">+IF(OFFSET('Sanitation Data'!$D$30,0,10*ROW('Sanitation Data'!D12))="","",OFFSET('Sanitation Data'!$D$30,0,10*ROW('Sanitation Data'!D12)))</f>
        <v/>
      </c>
      <c r="CN18" s="388" t="str">
        <f ca="1">+IF(OFFSET('Sanitation Data'!$D$31,0,10*ROW('Sanitation Data'!D12))="","",OFFSET('Sanitation Data'!$D$31,0,10*ROW('Sanitation Data'!D12)))</f>
        <v/>
      </c>
      <c r="CO18" s="388" t="str">
        <f ca="1">+IF(OFFSET('Sanitation Data'!$D$32,0,10*ROW('Sanitation Data'!D12))="","",OFFSET('Sanitation Data'!$D$32,0,10*ROW('Sanitation Data'!D12)))</f>
        <v/>
      </c>
      <c r="CP18" s="388" t="str">
        <f ca="1">+IF(OFFSET('Sanitation Data'!$E$28,0,10*ROW('Sanitation Data'!E12))="","",OFFSET('Sanitation Data'!$E$28,0,10*ROW('Sanitation Data'!E12)))</f>
        <v/>
      </c>
      <c r="CQ18" s="388" t="str">
        <f ca="1">+IF(OFFSET('Sanitation Data'!$E$29,0,10*ROW('Sanitation Data'!E12))="","",OFFSET('Sanitation Data'!$E$29,0,10*ROW('Sanitation Data'!E12)))</f>
        <v/>
      </c>
      <c r="CR18" s="388" t="str">
        <f ca="1">+IF(OFFSET('Sanitation Data'!$E$30,0,10*ROW('Sanitation Data'!E12))="","",OFFSET('Sanitation Data'!$E$30,0,10*ROW('Sanitation Data'!E12)))</f>
        <v/>
      </c>
      <c r="CS18" s="388" t="str">
        <f ca="1">+IF(OFFSET('Sanitation Data'!$E$31,0,10*ROW('Sanitation Data'!E12))="","",OFFSET('Sanitation Data'!$E$31,0,10*ROW('Sanitation Data'!E12)))</f>
        <v/>
      </c>
      <c r="CT18" s="388" t="str">
        <f ca="1">+IF(OFFSET('Sanitation Data'!$E$32,0,10*ROW('Sanitation Data'!E12))="","",OFFSET('Sanitation Data'!$E$32,0,10*ROW('Sanitation Data'!E12)))</f>
        <v/>
      </c>
      <c r="CU18" s="388" t="str">
        <f ca="1">+IF(OFFSET('Sanitation Data'!$F$28,0,10*ROW('Sanitation Data'!F12))="","",OFFSET('Sanitation Data'!$F$28,0,10*ROW('Sanitation Data'!F12)))</f>
        <v/>
      </c>
      <c r="CV18" s="388" t="str">
        <f ca="1">+IF(OFFSET('Sanitation Data'!$F$29,0,10*ROW('Sanitation Data'!F12))="","",OFFSET('Sanitation Data'!$F$29,0,10*ROW('Sanitation Data'!F12)))</f>
        <v/>
      </c>
      <c r="CW18" s="388" t="str">
        <f ca="1">+IF(OFFSET('Sanitation Data'!$F$30,0,10*ROW('Sanitation Data'!F12))="","",OFFSET('Sanitation Data'!$F$30,0,10*ROW('Sanitation Data'!F12)))</f>
        <v/>
      </c>
      <c r="CX18" s="388" t="str">
        <f ca="1">+IF(OFFSET('Sanitation Data'!$F$31,0,10*ROW('Sanitation Data'!F12))="","",OFFSET('Sanitation Data'!$F$31,0,10*ROW('Sanitation Data'!F12)))</f>
        <v/>
      </c>
      <c r="CY18" s="388" t="str">
        <f ca="1">+IF(OFFSET('Sanitation Data'!$F$32,0,10*ROW('Sanitation Data'!F12))="","",OFFSET('Sanitation Data'!$F$32,0,10*ROW('Sanitation Data'!F12)))</f>
        <v/>
      </c>
      <c r="CZ18" s="388" t="str">
        <f ca="1">+IF(OFFSET('Sanitation Data'!$G$28,0,10*ROW('Sanitation Data'!G12))="","",OFFSET('Sanitation Data'!$G$28,0,10*ROW('Sanitation Data'!G12)))</f>
        <v/>
      </c>
      <c r="DA18" s="388" t="str">
        <f ca="1">+IF(OFFSET('Sanitation Data'!$G$29,0,10*ROW('Sanitation Data'!G12))="","",OFFSET('Sanitation Data'!$G$29,0,10*ROW('Sanitation Data'!G12)))</f>
        <v/>
      </c>
      <c r="DB18" s="388" t="str">
        <f ca="1">+IF(OFFSET('Sanitation Data'!$G$30,0,10*ROW('Sanitation Data'!G12))="","",OFFSET('Sanitation Data'!$G$30,0,10*ROW('Sanitation Data'!G12)))</f>
        <v/>
      </c>
      <c r="DC18" s="388" t="str">
        <f ca="1">+IF(OFFSET('Sanitation Data'!$G$31,0,10*ROW('Sanitation Data'!G12))="","",OFFSET('Sanitation Data'!$G$31,0,10*ROW('Sanitation Data'!G12)))</f>
        <v/>
      </c>
      <c r="DD18" s="388" t="str">
        <f ca="1">+IF(OFFSET('Sanitation Data'!$G$32,0,10*ROW('Sanitation Data'!G12))="","",OFFSET('Sanitation Data'!$G$32,0,10*ROW('Sanitation Data'!G12)))</f>
        <v/>
      </c>
      <c r="DE18" s="388" t="str">
        <f ca="1">+IF(OFFSET('Sanitation Data'!$H$28,0,10*ROW('Sanitation Data'!H12))="","",OFFSET('Sanitation Data'!$H$28,0,10*ROW('Sanitation Data'!H12)))</f>
        <v/>
      </c>
      <c r="DF18" s="388" t="str">
        <f ca="1">+IF(OFFSET('Sanitation Data'!$H$29,0,10*ROW('Sanitation Data'!H12))="","",OFFSET('Sanitation Data'!$H$29,0,10*ROW('Sanitation Data'!H12)))</f>
        <v/>
      </c>
      <c r="DG18" s="388" t="str">
        <f ca="1">+IF(OFFSET('Sanitation Data'!$H$30,0,10*ROW('Sanitation Data'!H12))="","",OFFSET('Sanitation Data'!$H$30,0,10*ROW('Sanitation Data'!H12)))</f>
        <v/>
      </c>
      <c r="DH18" s="388" t="str">
        <f ca="1">+IF(OFFSET('Sanitation Data'!$H$31,0,10*ROW('Sanitation Data'!H12))="","",OFFSET('Sanitation Data'!$H$31,0,10*ROW('Sanitation Data'!H12)))</f>
        <v/>
      </c>
      <c r="DI18" s="388" t="str">
        <f ca="1">+IF(OFFSET('Sanitation Data'!$H$32,0,10*ROW('Sanitation Data'!H12))="","",OFFSET('Sanitation Data'!$H$32,0,10*ROW('Sanitation Data'!H12)))</f>
        <v/>
      </c>
      <c r="DJ18" s="388" t="str">
        <f ca="1">+IF(OFFSET('Sanitation Data'!$I$28,0,10*ROW('Sanitation Data'!I12))="","",OFFSET('Sanitation Data'!$I$28,0,10*ROW('Sanitation Data'!I12)))</f>
        <v/>
      </c>
      <c r="DK18" s="388" t="str">
        <f ca="1">+IF(OFFSET('Sanitation Data'!$I$29,0,10*ROW('Sanitation Data'!I12))="","",OFFSET('Sanitation Data'!$I$29,0,10*ROW('Sanitation Data'!I12)))</f>
        <v/>
      </c>
      <c r="DL18" s="388" t="str">
        <f ca="1">+IF(OFFSET('Sanitation Data'!$I$30,0,10*ROW('Sanitation Data'!I12))="","",OFFSET('Sanitation Data'!$I$30,0,10*ROW('Sanitation Data'!I12)))</f>
        <v/>
      </c>
      <c r="DM18" s="388" t="str">
        <f ca="1">+IF(OFFSET('Sanitation Data'!$I$31,0,10*ROW('Sanitation Data'!I12))="","",OFFSET('Sanitation Data'!$I$31,0,10*ROW('Sanitation Data'!I12)))</f>
        <v/>
      </c>
      <c r="DN18" s="388" t="str">
        <f ca="1">+IF(OFFSET('Sanitation Data'!$I$32,0,10*ROW('Sanitation Data'!I12))="","",OFFSET('Sanitation Data'!$I$32,0,10*ROW('Sanitation Data'!I12)))</f>
        <v/>
      </c>
      <c r="DO18" s="388" t="str">
        <f ca="1">+IF(OFFSET('Hygiene Data'!$D$11,0,10*ROW('Hygiene Data'!D12))="","",OFFSET('Hygiene Data'!$D$11,0,10*ROW('Hygiene Data'!D12)))</f>
        <v/>
      </c>
      <c r="DP18" s="388" t="str">
        <f ca="1">+IF(OFFSET('Hygiene Data'!$D$12,0,10*ROW('Hygiene Data'!D12))="","",OFFSET('Hygiene Data'!$D$12,0,10*ROW('Hygiene Data'!D12)))</f>
        <v/>
      </c>
      <c r="DQ18" s="388" t="str">
        <f ca="1">+IF(OFFSET('Hygiene Data'!$D$13,0,10*ROW('Hygiene Data'!D12))="","",OFFSET('Hygiene Data'!$D$13,0,10*ROW('Hygiene Data'!D12)))</f>
        <v/>
      </c>
      <c r="DR18" s="388" t="str">
        <f ca="1">+IF(OFFSET('Hygiene Data'!$E$11,0,10*ROW('Hygiene Data'!E12))="","",OFFSET('Hygiene Data'!$E$11,0,10*ROW('Hygiene Data'!E12)))</f>
        <v/>
      </c>
      <c r="DS18" s="388" t="str">
        <f ca="1">+IF(OFFSET('Hygiene Data'!$E$12,0,10*ROW('Hygiene Data'!E12))="","",OFFSET('Hygiene Data'!$E$12,0,10*ROW('Hygiene Data'!E12)))</f>
        <v/>
      </c>
      <c r="DT18" s="388" t="str">
        <f ca="1">+IF(OFFSET('Hygiene Data'!$E$13,0,10*ROW('Hygiene Data'!E12))="","",OFFSET('Hygiene Data'!$E$13,0,10*ROW('Hygiene Data'!E12)))</f>
        <v/>
      </c>
      <c r="DU18" s="388" t="str">
        <f ca="1">+IF(OFFSET('Hygiene Data'!$F$11,0,10*ROW('Hygiene Data'!F12))="","",OFFSET('Hygiene Data'!$F$11,0,10*ROW('Hygiene Data'!F12)))</f>
        <v/>
      </c>
      <c r="DV18" s="388" t="str">
        <f ca="1">+IF(OFFSET('Hygiene Data'!$F$12,0,10*ROW('Hygiene Data'!F12))="","",OFFSET('Hygiene Data'!$F$12,0,10*ROW('Hygiene Data'!F12)))</f>
        <v/>
      </c>
      <c r="DW18" s="388" t="str">
        <f ca="1">+IF(OFFSET('Hygiene Data'!$F$13,0,10*ROW('Hygiene Data'!F12))="","",OFFSET('Hygiene Data'!$F$13,0,10*ROW('Hygiene Data'!F12)))</f>
        <v/>
      </c>
      <c r="DX18" s="388" t="str">
        <f ca="1">+IF(OFFSET('Hygiene Data'!$G$11,0,10*ROW('Hygiene Data'!G12))="","",OFFSET('Hygiene Data'!$G$11,0,10*ROW('Hygiene Data'!G12)))</f>
        <v/>
      </c>
      <c r="DY18" s="388" t="str">
        <f ca="1">+IF(OFFSET('Hygiene Data'!$G$12,0,10*ROW('Hygiene Data'!G12))="","",OFFSET('Hygiene Data'!$G$12,0,10*ROW('Hygiene Data'!G12)))</f>
        <v/>
      </c>
      <c r="DZ18" s="388" t="str">
        <f ca="1">+IF(OFFSET('Hygiene Data'!$G$13,0,10*ROW('Hygiene Data'!G12))="","",OFFSET('Hygiene Data'!$G$13,0,10*ROW('Hygiene Data'!G12)))</f>
        <v/>
      </c>
      <c r="EA18" s="388" t="str">
        <f ca="1">+IF(OFFSET('Hygiene Data'!$H$11,0,10*ROW('Hygiene Data'!H12))="","",OFFSET('Hygiene Data'!$H$11,0,10*ROW('Hygiene Data'!H12)))</f>
        <v/>
      </c>
      <c r="EB18" s="388" t="str">
        <f ca="1">+IF(OFFSET('Hygiene Data'!$H$12,0,10*ROW('Hygiene Data'!H12))="","",OFFSET('Hygiene Data'!$H$12,0,10*ROW('Hygiene Data'!H12)))</f>
        <v/>
      </c>
      <c r="EC18" s="388" t="str">
        <f ca="1">+IF(OFFSET('Hygiene Data'!$H$13,0,10*ROW('Hygiene Data'!H12))="","",OFFSET('Hygiene Data'!$H$13,0,10*ROW('Hygiene Data'!H12)))</f>
        <v/>
      </c>
      <c r="ED18" s="388" t="str">
        <f ca="1">+IF(OFFSET('Hygiene Data'!$I$11,0,10*ROW('Hygiene Data'!I12))="","",OFFSET('Hygiene Data'!$I$11,0,10*ROW('Hygiene Data'!I12)))</f>
        <v/>
      </c>
      <c r="EE18" s="388" t="str">
        <f ca="1">+IF(OFFSET('Hygiene Data'!$I$12,0,10*ROW('Hygiene Data'!I12))="","",OFFSET('Hygiene Data'!$I$12,0,10*ROW('Hygiene Data'!I12)))</f>
        <v/>
      </c>
      <c r="EF18" s="388" t="str">
        <f ca="1">+IF(OFFSET('Hygiene Data'!$I$13,0,10*ROW('Hygiene Data'!I12))="","",OFFSET('Hygiene Data'!$I$13,0,10*ROW('Hygiene Data'!I12)))</f>
        <v/>
      </c>
    </row>
    <row r="19" spans="1:136" x14ac:dyDescent="0.25">
      <c r="A19" s="497" t="str">
        <f ca="1">+IF(OFFSET('Water Data'!$B$2,0,10*ROW('Water Data'!E13))="","",OFFSET('Water Data'!$B$2,0,10*ROW('Water Data'!E13)))</f>
        <v/>
      </c>
      <c r="B19" s="49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24" t="str">
        <f t="shared" ca="1" si="0"/>
        <v/>
      </c>
      <c r="D19" s="52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8" t="str">
        <f ca="1">+IF(OFFSET('Water Data'!$D$27,0,10*ROW('Water Data'!D13))="","",OFFSET('Water Data'!$D$27,0,10*ROW('Water Data'!D13)))</f>
        <v/>
      </c>
      <c r="BT19" s="388" t="str">
        <f ca="1">+IF(OFFSET('Water Data'!$D$28,0,10*ROW('Water Data'!D13))="","",OFFSET('Water Data'!$D$28,0,10*ROW('Water Data'!D13)))</f>
        <v/>
      </c>
      <c r="BU19" s="388" t="str">
        <f ca="1">+IF(OFFSET('Water Data'!$D$29,0,10*ROW('Water Data'!D13))="","",OFFSET('Water Data'!$D$29,0,10*ROW('Water Data'!D13)))</f>
        <v/>
      </c>
      <c r="BV19" s="388" t="str">
        <f ca="1">+IF(OFFSET('Water Data'!$E$27,0,10*ROW('Water Data'!E13))="","",OFFSET('Water Data'!$E$27,0,10*ROW('Water Data'!E13)))</f>
        <v/>
      </c>
      <c r="BW19" s="388" t="str">
        <f ca="1">+IF(OFFSET('Water Data'!$E$28,0,10*ROW('Water Data'!E13))="","",OFFSET('Water Data'!$E$28,0,10*ROW('Water Data'!E13)))</f>
        <v/>
      </c>
      <c r="BX19" s="388" t="str">
        <f ca="1">+IF(OFFSET('Water Data'!$E$29,0,10*ROW('Water Data'!E13))="","",OFFSET('Water Data'!$E$29,0,10*ROW('Water Data'!E13)))</f>
        <v/>
      </c>
      <c r="BY19" s="388" t="str">
        <f ca="1">+IF(OFFSET('Water Data'!$F$27,0,10*ROW('Water Data'!F13))="","",OFFSET('Water Data'!$F$27,0,10*ROW('Water Data'!F13)))</f>
        <v/>
      </c>
      <c r="BZ19" s="388" t="str">
        <f ca="1">+IF(OFFSET('Water Data'!$F$28,0,10*ROW('Water Data'!F13))="","",OFFSET('Water Data'!$F$28,0,10*ROW('Water Data'!F13)))</f>
        <v/>
      </c>
      <c r="CA19" s="388" t="str">
        <f ca="1">+IF(OFFSET('Water Data'!$F$29,0,10*ROW('Water Data'!F13))="","",OFFSET('Water Data'!$F$29,0,10*ROW('Water Data'!F13)))</f>
        <v/>
      </c>
      <c r="CB19" s="388" t="str">
        <f ca="1">+IF(OFFSET('Water Data'!$G$27,0,10*ROW('Water Data'!G13))="","",OFFSET('Water Data'!$G$27,0,10*ROW('Water Data'!G13)))</f>
        <v/>
      </c>
      <c r="CC19" s="388" t="str">
        <f ca="1">+IF(OFFSET('Water Data'!$G$28,0,10*ROW('Water Data'!G13))="","",OFFSET('Water Data'!$G$28,0,10*ROW('Water Data'!G13)))</f>
        <v/>
      </c>
      <c r="CD19" s="388" t="str">
        <f ca="1">+IF(OFFSET('Water Data'!$G$29,0,10*ROW('Water Data'!G13))="","",OFFSET('Water Data'!$G$29,0,10*ROW('Water Data'!G13)))</f>
        <v/>
      </c>
      <c r="CE19" s="388" t="str">
        <f ca="1">+IF(OFFSET('Water Data'!$H$27,0,10*ROW('Water Data'!H13))="","",OFFSET('Water Data'!$H$27,0,10*ROW('Water Data'!H13)))</f>
        <v/>
      </c>
      <c r="CF19" s="388" t="str">
        <f ca="1">+IF(OFFSET('Water Data'!$H$28,0,10*ROW('Water Data'!H13))="","",OFFSET('Water Data'!$H$28,0,10*ROW('Water Data'!H13)))</f>
        <v/>
      </c>
      <c r="CG19" s="388" t="str">
        <f ca="1">+IF(OFFSET('Water Data'!$H$29,0,10*ROW('Water Data'!H13))="","",OFFSET('Water Data'!$H$29,0,10*ROW('Water Data'!H13)))</f>
        <v/>
      </c>
      <c r="CH19" s="388" t="str">
        <f ca="1">+IF(OFFSET('Water Data'!$I$27,0,10*ROW('Water Data'!I13))="","",OFFSET('Water Data'!$I$27,0,10*ROW('Water Data'!I13)))</f>
        <v/>
      </c>
      <c r="CI19" s="388" t="str">
        <f ca="1">+IF(OFFSET('Water Data'!$I$28,0,10*ROW('Water Data'!I13))="","",OFFSET('Water Data'!$I$28,0,10*ROW('Water Data'!I13)))</f>
        <v/>
      </c>
      <c r="CJ19" s="388" t="str">
        <f ca="1">+IF(OFFSET('Water Data'!$I$29,0,10*ROW('Water Data'!I13))="","",OFFSET('Water Data'!$I$29,0,10*ROW('Water Data'!I13)))</f>
        <v/>
      </c>
      <c r="CK19" s="388" t="str">
        <f ca="1">+IF(OFFSET('Sanitation Data'!$D$28,0,10*ROW('Sanitation Data'!D13))="","",OFFSET('Sanitation Data'!$D$28,0,10*ROW('Sanitation Data'!D13)))</f>
        <v/>
      </c>
      <c r="CL19" s="388" t="str">
        <f ca="1">+IF(OFFSET('Sanitation Data'!$D$29,0,10*ROW('Sanitation Data'!D13))="","",OFFSET('Sanitation Data'!$D$29,0,10*ROW('Sanitation Data'!D13)))</f>
        <v/>
      </c>
      <c r="CM19" s="388" t="str">
        <f ca="1">+IF(OFFSET('Sanitation Data'!$D$30,0,10*ROW('Sanitation Data'!D13))="","",OFFSET('Sanitation Data'!$D$30,0,10*ROW('Sanitation Data'!D13)))</f>
        <v/>
      </c>
      <c r="CN19" s="388" t="str">
        <f ca="1">+IF(OFFSET('Sanitation Data'!$D$31,0,10*ROW('Sanitation Data'!D13))="","",OFFSET('Sanitation Data'!$D$31,0,10*ROW('Sanitation Data'!D13)))</f>
        <v/>
      </c>
      <c r="CO19" s="388" t="str">
        <f ca="1">+IF(OFFSET('Sanitation Data'!$D$32,0,10*ROW('Sanitation Data'!D13))="","",OFFSET('Sanitation Data'!$D$32,0,10*ROW('Sanitation Data'!D13)))</f>
        <v/>
      </c>
      <c r="CP19" s="388" t="str">
        <f ca="1">+IF(OFFSET('Sanitation Data'!$E$28,0,10*ROW('Sanitation Data'!E13))="","",OFFSET('Sanitation Data'!$E$28,0,10*ROW('Sanitation Data'!E13)))</f>
        <v/>
      </c>
      <c r="CQ19" s="388" t="str">
        <f ca="1">+IF(OFFSET('Sanitation Data'!$E$29,0,10*ROW('Sanitation Data'!E13))="","",OFFSET('Sanitation Data'!$E$29,0,10*ROW('Sanitation Data'!E13)))</f>
        <v/>
      </c>
      <c r="CR19" s="388" t="str">
        <f ca="1">+IF(OFFSET('Sanitation Data'!$E$30,0,10*ROW('Sanitation Data'!E13))="","",OFFSET('Sanitation Data'!$E$30,0,10*ROW('Sanitation Data'!E13)))</f>
        <v/>
      </c>
      <c r="CS19" s="388" t="str">
        <f ca="1">+IF(OFFSET('Sanitation Data'!$E$31,0,10*ROW('Sanitation Data'!E13))="","",OFFSET('Sanitation Data'!$E$31,0,10*ROW('Sanitation Data'!E13)))</f>
        <v/>
      </c>
      <c r="CT19" s="388" t="str">
        <f ca="1">+IF(OFFSET('Sanitation Data'!$E$32,0,10*ROW('Sanitation Data'!E13))="","",OFFSET('Sanitation Data'!$E$32,0,10*ROW('Sanitation Data'!E13)))</f>
        <v/>
      </c>
      <c r="CU19" s="388" t="str">
        <f ca="1">+IF(OFFSET('Sanitation Data'!$F$28,0,10*ROW('Sanitation Data'!F13))="","",OFFSET('Sanitation Data'!$F$28,0,10*ROW('Sanitation Data'!F13)))</f>
        <v/>
      </c>
      <c r="CV19" s="388" t="str">
        <f ca="1">+IF(OFFSET('Sanitation Data'!$F$29,0,10*ROW('Sanitation Data'!F13))="","",OFFSET('Sanitation Data'!$F$29,0,10*ROW('Sanitation Data'!F13)))</f>
        <v/>
      </c>
      <c r="CW19" s="388" t="str">
        <f ca="1">+IF(OFFSET('Sanitation Data'!$F$30,0,10*ROW('Sanitation Data'!F13))="","",OFFSET('Sanitation Data'!$F$30,0,10*ROW('Sanitation Data'!F13)))</f>
        <v/>
      </c>
      <c r="CX19" s="388" t="str">
        <f ca="1">+IF(OFFSET('Sanitation Data'!$F$31,0,10*ROW('Sanitation Data'!F13))="","",OFFSET('Sanitation Data'!$F$31,0,10*ROW('Sanitation Data'!F13)))</f>
        <v/>
      </c>
      <c r="CY19" s="388" t="str">
        <f ca="1">+IF(OFFSET('Sanitation Data'!$F$32,0,10*ROW('Sanitation Data'!F13))="","",OFFSET('Sanitation Data'!$F$32,0,10*ROW('Sanitation Data'!F13)))</f>
        <v/>
      </c>
      <c r="CZ19" s="388" t="str">
        <f ca="1">+IF(OFFSET('Sanitation Data'!$G$28,0,10*ROW('Sanitation Data'!G13))="","",OFFSET('Sanitation Data'!$G$28,0,10*ROW('Sanitation Data'!G13)))</f>
        <v/>
      </c>
      <c r="DA19" s="388" t="str">
        <f ca="1">+IF(OFFSET('Sanitation Data'!$G$29,0,10*ROW('Sanitation Data'!G13))="","",OFFSET('Sanitation Data'!$G$29,0,10*ROW('Sanitation Data'!G13)))</f>
        <v/>
      </c>
      <c r="DB19" s="388" t="str">
        <f ca="1">+IF(OFFSET('Sanitation Data'!$G$30,0,10*ROW('Sanitation Data'!G13))="","",OFFSET('Sanitation Data'!$G$30,0,10*ROW('Sanitation Data'!G13)))</f>
        <v/>
      </c>
      <c r="DC19" s="388" t="str">
        <f ca="1">+IF(OFFSET('Sanitation Data'!$G$31,0,10*ROW('Sanitation Data'!G13))="","",OFFSET('Sanitation Data'!$G$31,0,10*ROW('Sanitation Data'!G13)))</f>
        <v/>
      </c>
      <c r="DD19" s="388" t="str">
        <f ca="1">+IF(OFFSET('Sanitation Data'!$G$32,0,10*ROW('Sanitation Data'!G13))="","",OFFSET('Sanitation Data'!$G$32,0,10*ROW('Sanitation Data'!G13)))</f>
        <v/>
      </c>
      <c r="DE19" s="388" t="str">
        <f ca="1">+IF(OFFSET('Sanitation Data'!$H$28,0,10*ROW('Sanitation Data'!H13))="","",OFFSET('Sanitation Data'!$H$28,0,10*ROW('Sanitation Data'!H13)))</f>
        <v/>
      </c>
      <c r="DF19" s="388" t="str">
        <f ca="1">+IF(OFFSET('Sanitation Data'!$H$29,0,10*ROW('Sanitation Data'!H13))="","",OFFSET('Sanitation Data'!$H$29,0,10*ROW('Sanitation Data'!H13)))</f>
        <v/>
      </c>
      <c r="DG19" s="388" t="str">
        <f ca="1">+IF(OFFSET('Sanitation Data'!$H$30,0,10*ROW('Sanitation Data'!H13))="","",OFFSET('Sanitation Data'!$H$30,0,10*ROW('Sanitation Data'!H13)))</f>
        <v/>
      </c>
      <c r="DH19" s="388" t="str">
        <f ca="1">+IF(OFFSET('Sanitation Data'!$H$31,0,10*ROW('Sanitation Data'!H13))="","",OFFSET('Sanitation Data'!$H$31,0,10*ROW('Sanitation Data'!H13)))</f>
        <v/>
      </c>
      <c r="DI19" s="388" t="str">
        <f ca="1">+IF(OFFSET('Sanitation Data'!$H$32,0,10*ROW('Sanitation Data'!H13))="","",OFFSET('Sanitation Data'!$H$32,0,10*ROW('Sanitation Data'!H13)))</f>
        <v/>
      </c>
      <c r="DJ19" s="388" t="str">
        <f ca="1">+IF(OFFSET('Sanitation Data'!$I$28,0,10*ROW('Sanitation Data'!I13))="","",OFFSET('Sanitation Data'!$I$28,0,10*ROW('Sanitation Data'!I13)))</f>
        <v/>
      </c>
      <c r="DK19" s="388" t="str">
        <f ca="1">+IF(OFFSET('Sanitation Data'!$I$29,0,10*ROW('Sanitation Data'!I13))="","",OFFSET('Sanitation Data'!$I$29,0,10*ROW('Sanitation Data'!I13)))</f>
        <v/>
      </c>
      <c r="DL19" s="388" t="str">
        <f ca="1">+IF(OFFSET('Sanitation Data'!$I$30,0,10*ROW('Sanitation Data'!I13))="","",OFFSET('Sanitation Data'!$I$30,0,10*ROW('Sanitation Data'!I13)))</f>
        <v/>
      </c>
      <c r="DM19" s="388" t="str">
        <f ca="1">+IF(OFFSET('Sanitation Data'!$I$31,0,10*ROW('Sanitation Data'!I13))="","",OFFSET('Sanitation Data'!$I$31,0,10*ROW('Sanitation Data'!I13)))</f>
        <v/>
      </c>
      <c r="DN19" s="388" t="str">
        <f ca="1">+IF(OFFSET('Sanitation Data'!$I$32,0,10*ROW('Sanitation Data'!I13))="","",OFFSET('Sanitation Data'!$I$32,0,10*ROW('Sanitation Data'!I13)))</f>
        <v/>
      </c>
      <c r="DO19" s="388" t="str">
        <f ca="1">+IF(OFFSET('Hygiene Data'!$D$11,0,10*ROW('Hygiene Data'!D13))="","",OFFSET('Hygiene Data'!$D$11,0,10*ROW('Hygiene Data'!D13)))</f>
        <v/>
      </c>
      <c r="DP19" s="388" t="str">
        <f ca="1">+IF(OFFSET('Hygiene Data'!$D$12,0,10*ROW('Hygiene Data'!D13))="","",OFFSET('Hygiene Data'!$D$12,0,10*ROW('Hygiene Data'!D13)))</f>
        <v/>
      </c>
      <c r="DQ19" s="388" t="str">
        <f ca="1">+IF(OFFSET('Hygiene Data'!$D$13,0,10*ROW('Hygiene Data'!D13))="","",OFFSET('Hygiene Data'!$D$13,0,10*ROW('Hygiene Data'!D13)))</f>
        <v/>
      </c>
      <c r="DR19" s="388" t="str">
        <f ca="1">+IF(OFFSET('Hygiene Data'!$E$11,0,10*ROW('Hygiene Data'!E13))="","",OFFSET('Hygiene Data'!$E$11,0,10*ROW('Hygiene Data'!E13)))</f>
        <v/>
      </c>
      <c r="DS19" s="388" t="str">
        <f ca="1">+IF(OFFSET('Hygiene Data'!$E$12,0,10*ROW('Hygiene Data'!E13))="","",OFFSET('Hygiene Data'!$E$12,0,10*ROW('Hygiene Data'!E13)))</f>
        <v/>
      </c>
      <c r="DT19" s="388" t="str">
        <f ca="1">+IF(OFFSET('Hygiene Data'!$E$13,0,10*ROW('Hygiene Data'!E13))="","",OFFSET('Hygiene Data'!$E$13,0,10*ROW('Hygiene Data'!E13)))</f>
        <v/>
      </c>
      <c r="DU19" s="388" t="str">
        <f ca="1">+IF(OFFSET('Hygiene Data'!$F$11,0,10*ROW('Hygiene Data'!F13))="","",OFFSET('Hygiene Data'!$F$11,0,10*ROW('Hygiene Data'!F13)))</f>
        <v/>
      </c>
      <c r="DV19" s="388" t="str">
        <f ca="1">+IF(OFFSET('Hygiene Data'!$F$12,0,10*ROW('Hygiene Data'!F13))="","",OFFSET('Hygiene Data'!$F$12,0,10*ROW('Hygiene Data'!F13)))</f>
        <v/>
      </c>
      <c r="DW19" s="388" t="str">
        <f ca="1">+IF(OFFSET('Hygiene Data'!$F$13,0,10*ROW('Hygiene Data'!F13))="","",OFFSET('Hygiene Data'!$F$13,0,10*ROW('Hygiene Data'!F13)))</f>
        <v/>
      </c>
      <c r="DX19" s="388" t="str">
        <f ca="1">+IF(OFFSET('Hygiene Data'!$G$11,0,10*ROW('Hygiene Data'!G13))="","",OFFSET('Hygiene Data'!$G$11,0,10*ROW('Hygiene Data'!G13)))</f>
        <v/>
      </c>
      <c r="DY19" s="388" t="str">
        <f ca="1">+IF(OFFSET('Hygiene Data'!$G$12,0,10*ROW('Hygiene Data'!G13))="","",OFFSET('Hygiene Data'!$G$12,0,10*ROW('Hygiene Data'!G13)))</f>
        <v/>
      </c>
      <c r="DZ19" s="388" t="str">
        <f ca="1">+IF(OFFSET('Hygiene Data'!$G$13,0,10*ROW('Hygiene Data'!G13))="","",OFFSET('Hygiene Data'!$G$13,0,10*ROW('Hygiene Data'!G13)))</f>
        <v/>
      </c>
      <c r="EA19" s="388" t="str">
        <f ca="1">+IF(OFFSET('Hygiene Data'!$H$11,0,10*ROW('Hygiene Data'!H13))="","",OFFSET('Hygiene Data'!$H$11,0,10*ROW('Hygiene Data'!H13)))</f>
        <v/>
      </c>
      <c r="EB19" s="388" t="str">
        <f ca="1">+IF(OFFSET('Hygiene Data'!$H$12,0,10*ROW('Hygiene Data'!H13))="","",OFFSET('Hygiene Data'!$H$12,0,10*ROW('Hygiene Data'!H13)))</f>
        <v/>
      </c>
      <c r="EC19" s="388" t="str">
        <f ca="1">+IF(OFFSET('Hygiene Data'!$H$13,0,10*ROW('Hygiene Data'!H13))="","",OFFSET('Hygiene Data'!$H$13,0,10*ROW('Hygiene Data'!H13)))</f>
        <v/>
      </c>
      <c r="ED19" s="388" t="str">
        <f ca="1">+IF(OFFSET('Hygiene Data'!$I$11,0,10*ROW('Hygiene Data'!I13))="","",OFFSET('Hygiene Data'!$I$11,0,10*ROW('Hygiene Data'!I13)))</f>
        <v/>
      </c>
      <c r="EE19" s="388" t="str">
        <f ca="1">+IF(OFFSET('Hygiene Data'!$I$12,0,10*ROW('Hygiene Data'!I13))="","",OFFSET('Hygiene Data'!$I$12,0,10*ROW('Hygiene Data'!I13)))</f>
        <v/>
      </c>
      <c r="EF19" s="388" t="str">
        <f ca="1">+IF(OFFSET('Hygiene Data'!$I$13,0,10*ROW('Hygiene Data'!I13))="","",OFFSET('Hygiene Data'!$I$13,0,10*ROW('Hygiene Data'!I13)))</f>
        <v/>
      </c>
    </row>
    <row r="20" spans="1:136" x14ac:dyDescent="0.25">
      <c r="A20" s="497" t="str">
        <f ca="1">+IF(OFFSET('Water Data'!$B$2,0,10*ROW('Water Data'!E14))="","",OFFSET('Water Data'!$B$2,0,10*ROW('Water Data'!E14)))</f>
        <v/>
      </c>
      <c r="B20" s="49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4" t="str">
        <f t="shared" ca="1" si="0"/>
        <v/>
      </c>
      <c r="D20" s="52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8" t="str">
        <f ca="1">+IF(OFFSET('Water Data'!$D$27,0,10*ROW('Water Data'!D14))="","",OFFSET('Water Data'!$D$27,0,10*ROW('Water Data'!D14)))</f>
        <v/>
      </c>
      <c r="BT20" s="388" t="str">
        <f ca="1">+IF(OFFSET('Water Data'!$D$28,0,10*ROW('Water Data'!D14))="","",OFFSET('Water Data'!$D$28,0,10*ROW('Water Data'!D14)))</f>
        <v/>
      </c>
      <c r="BU20" s="388" t="str">
        <f ca="1">+IF(OFFSET('Water Data'!$D$29,0,10*ROW('Water Data'!D14))="","",OFFSET('Water Data'!$D$29,0,10*ROW('Water Data'!D14)))</f>
        <v/>
      </c>
      <c r="BV20" s="388" t="str">
        <f ca="1">+IF(OFFSET('Water Data'!$E$27,0,10*ROW('Water Data'!E14))="","",OFFSET('Water Data'!$E$27,0,10*ROW('Water Data'!E14)))</f>
        <v/>
      </c>
      <c r="BW20" s="388" t="str">
        <f ca="1">+IF(OFFSET('Water Data'!$E$28,0,10*ROW('Water Data'!E14))="","",OFFSET('Water Data'!$E$28,0,10*ROW('Water Data'!E14)))</f>
        <v/>
      </c>
      <c r="BX20" s="388" t="str">
        <f ca="1">+IF(OFFSET('Water Data'!$E$29,0,10*ROW('Water Data'!E14))="","",OFFSET('Water Data'!$E$29,0,10*ROW('Water Data'!E14)))</f>
        <v/>
      </c>
      <c r="BY20" s="388" t="str">
        <f ca="1">+IF(OFFSET('Water Data'!$F$27,0,10*ROW('Water Data'!F14))="","",OFFSET('Water Data'!$F$27,0,10*ROW('Water Data'!F14)))</f>
        <v/>
      </c>
      <c r="BZ20" s="388" t="str">
        <f ca="1">+IF(OFFSET('Water Data'!$F$28,0,10*ROW('Water Data'!F14))="","",OFFSET('Water Data'!$F$28,0,10*ROW('Water Data'!F14)))</f>
        <v/>
      </c>
      <c r="CA20" s="388" t="str">
        <f ca="1">+IF(OFFSET('Water Data'!$F$29,0,10*ROW('Water Data'!F14))="","",OFFSET('Water Data'!$F$29,0,10*ROW('Water Data'!F14)))</f>
        <v/>
      </c>
      <c r="CB20" s="388" t="str">
        <f ca="1">+IF(OFFSET('Water Data'!$G$27,0,10*ROW('Water Data'!G14))="","",OFFSET('Water Data'!$G$27,0,10*ROW('Water Data'!G14)))</f>
        <v/>
      </c>
      <c r="CC20" s="388" t="str">
        <f ca="1">+IF(OFFSET('Water Data'!$G$28,0,10*ROW('Water Data'!G14))="","",OFFSET('Water Data'!$G$28,0,10*ROW('Water Data'!G14)))</f>
        <v/>
      </c>
      <c r="CD20" s="388" t="str">
        <f ca="1">+IF(OFFSET('Water Data'!$G$29,0,10*ROW('Water Data'!G14))="","",OFFSET('Water Data'!$G$29,0,10*ROW('Water Data'!G14)))</f>
        <v/>
      </c>
      <c r="CE20" s="388" t="str">
        <f ca="1">+IF(OFFSET('Water Data'!$H$27,0,10*ROW('Water Data'!H14))="","",OFFSET('Water Data'!$H$27,0,10*ROW('Water Data'!H14)))</f>
        <v/>
      </c>
      <c r="CF20" s="388" t="str">
        <f ca="1">+IF(OFFSET('Water Data'!$H$28,0,10*ROW('Water Data'!H14))="","",OFFSET('Water Data'!$H$28,0,10*ROW('Water Data'!H14)))</f>
        <v/>
      </c>
      <c r="CG20" s="388" t="str">
        <f ca="1">+IF(OFFSET('Water Data'!$H$29,0,10*ROW('Water Data'!H14))="","",OFFSET('Water Data'!$H$29,0,10*ROW('Water Data'!H14)))</f>
        <v/>
      </c>
      <c r="CH20" s="388" t="str">
        <f ca="1">+IF(OFFSET('Water Data'!$I$27,0,10*ROW('Water Data'!I14))="","",OFFSET('Water Data'!$I$27,0,10*ROW('Water Data'!I14)))</f>
        <v/>
      </c>
      <c r="CI20" s="388" t="str">
        <f ca="1">+IF(OFFSET('Water Data'!$I$28,0,10*ROW('Water Data'!I14))="","",OFFSET('Water Data'!$I$28,0,10*ROW('Water Data'!I14)))</f>
        <v/>
      </c>
      <c r="CJ20" s="388" t="str">
        <f ca="1">+IF(OFFSET('Water Data'!$I$29,0,10*ROW('Water Data'!I14))="","",OFFSET('Water Data'!$I$29,0,10*ROW('Water Data'!I14)))</f>
        <v/>
      </c>
      <c r="CK20" s="388" t="str">
        <f ca="1">+IF(OFFSET('Sanitation Data'!$D$28,0,10*ROW('Sanitation Data'!D14))="","",OFFSET('Sanitation Data'!$D$28,0,10*ROW('Sanitation Data'!D14)))</f>
        <v/>
      </c>
      <c r="CL20" s="388" t="str">
        <f ca="1">+IF(OFFSET('Sanitation Data'!$D$29,0,10*ROW('Sanitation Data'!D14))="","",OFFSET('Sanitation Data'!$D$29,0,10*ROW('Sanitation Data'!D14)))</f>
        <v/>
      </c>
      <c r="CM20" s="388" t="str">
        <f ca="1">+IF(OFFSET('Sanitation Data'!$D$30,0,10*ROW('Sanitation Data'!D14))="","",OFFSET('Sanitation Data'!$D$30,0,10*ROW('Sanitation Data'!D14)))</f>
        <v/>
      </c>
      <c r="CN20" s="388" t="str">
        <f ca="1">+IF(OFFSET('Sanitation Data'!$D$31,0,10*ROW('Sanitation Data'!D14))="","",OFFSET('Sanitation Data'!$D$31,0,10*ROW('Sanitation Data'!D14)))</f>
        <v/>
      </c>
      <c r="CO20" s="388" t="str">
        <f ca="1">+IF(OFFSET('Sanitation Data'!$D$32,0,10*ROW('Sanitation Data'!D14))="","",OFFSET('Sanitation Data'!$D$32,0,10*ROW('Sanitation Data'!D14)))</f>
        <v/>
      </c>
      <c r="CP20" s="388" t="str">
        <f ca="1">+IF(OFFSET('Sanitation Data'!$E$28,0,10*ROW('Sanitation Data'!E14))="","",OFFSET('Sanitation Data'!$E$28,0,10*ROW('Sanitation Data'!E14)))</f>
        <v/>
      </c>
      <c r="CQ20" s="388" t="str">
        <f ca="1">+IF(OFFSET('Sanitation Data'!$E$29,0,10*ROW('Sanitation Data'!E14))="","",OFFSET('Sanitation Data'!$E$29,0,10*ROW('Sanitation Data'!E14)))</f>
        <v/>
      </c>
      <c r="CR20" s="388" t="str">
        <f ca="1">+IF(OFFSET('Sanitation Data'!$E$30,0,10*ROW('Sanitation Data'!E14))="","",OFFSET('Sanitation Data'!$E$30,0,10*ROW('Sanitation Data'!E14)))</f>
        <v/>
      </c>
      <c r="CS20" s="388" t="str">
        <f ca="1">+IF(OFFSET('Sanitation Data'!$E$31,0,10*ROW('Sanitation Data'!E14))="","",OFFSET('Sanitation Data'!$E$31,0,10*ROW('Sanitation Data'!E14)))</f>
        <v/>
      </c>
      <c r="CT20" s="388" t="str">
        <f ca="1">+IF(OFFSET('Sanitation Data'!$E$32,0,10*ROW('Sanitation Data'!E14))="","",OFFSET('Sanitation Data'!$E$32,0,10*ROW('Sanitation Data'!E14)))</f>
        <v/>
      </c>
      <c r="CU20" s="388" t="str">
        <f ca="1">+IF(OFFSET('Sanitation Data'!$F$28,0,10*ROW('Sanitation Data'!F14))="","",OFFSET('Sanitation Data'!$F$28,0,10*ROW('Sanitation Data'!F14)))</f>
        <v/>
      </c>
      <c r="CV20" s="388" t="str">
        <f ca="1">+IF(OFFSET('Sanitation Data'!$F$29,0,10*ROW('Sanitation Data'!F14))="","",OFFSET('Sanitation Data'!$F$29,0,10*ROW('Sanitation Data'!F14)))</f>
        <v/>
      </c>
      <c r="CW20" s="388" t="str">
        <f ca="1">+IF(OFFSET('Sanitation Data'!$F$30,0,10*ROW('Sanitation Data'!F14))="","",OFFSET('Sanitation Data'!$F$30,0,10*ROW('Sanitation Data'!F14)))</f>
        <v/>
      </c>
      <c r="CX20" s="388" t="str">
        <f ca="1">+IF(OFFSET('Sanitation Data'!$F$31,0,10*ROW('Sanitation Data'!F14))="","",OFFSET('Sanitation Data'!$F$31,0,10*ROW('Sanitation Data'!F14)))</f>
        <v/>
      </c>
      <c r="CY20" s="388" t="str">
        <f ca="1">+IF(OFFSET('Sanitation Data'!$F$32,0,10*ROW('Sanitation Data'!F14))="","",OFFSET('Sanitation Data'!$F$32,0,10*ROW('Sanitation Data'!F14)))</f>
        <v/>
      </c>
      <c r="CZ20" s="388" t="str">
        <f ca="1">+IF(OFFSET('Sanitation Data'!$G$28,0,10*ROW('Sanitation Data'!G14))="","",OFFSET('Sanitation Data'!$G$28,0,10*ROW('Sanitation Data'!G14)))</f>
        <v/>
      </c>
      <c r="DA20" s="388" t="str">
        <f ca="1">+IF(OFFSET('Sanitation Data'!$G$29,0,10*ROW('Sanitation Data'!G14))="","",OFFSET('Sanitation Data'!$G$29,0,10*ROW('Sanitation Data'!G14)))</f>
        <v/>
      </c>
      <c r="DB20" s="388" t="str">
        <f ca="1">+IF(OFFSET('Sanitation Data'!$G$30,0,10*ROW('Sanitation Data'!G14))="","",OFFSET('Sanitation Data'!$G$30,0,10*ROW('Sanitation Data'!G14)))</f>
        <v/>
      </c>
      <c r="DC20" s="388" t="str">
        <f ca="1">+IF(OFFSET('Sanitation Data'!$G$31,0,10*ROW('Sanitation Data'!G14))="","",OFFSET('Sanitation Data'!$G$31,0,10*ROW('Sanitation Data'!G14)))</f>
        <v/>
      </c>
      <c r="DD20" s="388" t="str">
        <f ca="1">+IF(OFFSET('Sanitation Data'!$G$32,0,10*ROW('Sanitation Data'!G14))="","",OFFSET('Sanitation Data'!$G$32,0,10*ROW('Sanitation Data'!G14)))</f>
        <v/>
      </c>
      <c r="DE20" s="388" t="str">
        <f ca="1">+IF(OFFSET('Sanitation Data'!$H$28,0,10*ROW('Sanitation Data'!H14))="","",OFFSET('Sanitation Data'!$H$28,0,10*ROW('Sanitation Data'!H14)))</f>
        <v/>
      </c>
      <c r="DF20" s="388" t="str">
        <f ca="1">+IF(OFFSET('Sanitation Data'!$H$29,0,10*ROW('Sanitation Data'!H14))="","",OFFSET('Sanitation Data'!$H$29,0,10*ROW('Sanitation Data'!H14)))</f>
        <v/>
      </c>
      <c r="DG20" s="388" t="str">
        <f ca="1">+IF(OFFSET('Sanitation Data'!$H$30,0,10*ROW('Sanitation Data'!H14))="","",OFFSET('Sanitation Data'!$H$30,0,10*ROW('Sanitation Data'!H14)))</f>
        <v/>
      </c>
      <c r="DH20" s="388" t="str">
        <f ca="1">+IF(OFFSET('Sanitation Data'!$H$31,0,10*ROW('Sanitation Data'!H14))="","",OFFSET('Sanitation Data'!$H$31,0,10*ROW('Sanitation Data'!H14)))</f>
        <v/>
      </c>
      <c r="DI20" s="388" t="str">
        <f ca="1">+IF(OFFSET('Sanitation Data'!$H$32,0,10*ROW('Sanitation Data'!H14))="","",OFFSET('Sanitation Data'!$H$32,0,10*ROW('Sanitation Data'!H14)))</f>
        <v/>
      </c>
      <c r="DJ20" s="388" t="str">
        <f ca="1">+IF(OFFSET('Sanitation Data'!$I$28,0,10*ROW('Sanitation Data'!I14))="","",OFFSET('Sanitation Data'!$I$28,0,10*ROW('Sanitation Data'!I14)))</f>
        <v/>
      </c>
      <c r="DK20" s="388" t="str">
        <f ca="1">+IF(OFFSET('Sanitation Data'!$I$29,0,10*ROW('Sanitation Data'!I14))="","",OFFSET('Sanitation Data'!$I$29,0,10*ROW('Sanitation Data'!I14)))</f>
        <v/>
      </c>
      <c r="DL20" s="388" t="str">
        <f ca="1">+IF(OFFSET('Sanitation Data'!$I$30,0,10*ROW('Sanitation Data'!I14))="","",OFFSET('Sanitation Data'!$I$30,0,10*ROW('Sanitation Data'!I14)))</f>
        <v/>
      </c>
      <c r="DM20" s="388" t="str">
        <f ca="1">+IF(OFFSET('Sanitation Data'!$I$31,0,10*ROW('Sanitation Data'!I14))="","",OFFSET('Sanitation Data'!$I$31,0,10*ROW('Sanitation Data'!I14)))</f>
        <v/>
      </c>
      <c r="DN20" s="388" t="str">
        <f ca="1">+IF(OFFSET('Sanitation Data'!$I$32,0,10*ROW('Sanitation Data'!I14))="","",OFFSET('Sanitation Data'!$I$32,0,10*ROW('Sanitation Data'!I14)))</f>
        <v/>
      </c>
      <c r="DO20" s="388" t="str">
        <f ca="1">+IF(OFFSET('Hygiene Data'!$D$11,0,10*ROW('Hygiene Data'!D14))="","",OFFSET('Hygiene Data'!$D$11,0,10*ROW('Hygiene Data'!D14)))</f>
        <v/>
      </c>
      <c r="DP20" s="388" t="str">
        <f ca="1">+IF(OFFSET('Hygiene Data'!$D$12,0,10*ROW('Hygiene Data'!D14))="","",OFFSET('Hygiene Data'!$D$12,0,10*ROW('Hygiene Data'!D14)))</f>
        <v/>
      </c>
      <c r="DQ20" s="388" t="str">
        <f ca="1">+IF(OFFSET('Hygiene Data'!$D$13,0,10*ROW('Hygiene Data'!D14))="","",OFFSET('Hygiene Data'!$D$13,0,10*ROW('Hygiene Data'!D14)))</f>
        <v/>
      </c>
      <c r="DR20" s="388" t="str">
        <f ca="1">+IF(OFFSET('Hygiene Data'!$E$11,0,10*ROW('Hygiene Data'!E14))="","",OFFSET('Hygiene Data'!$E$11,0,10*ROW('Hygiene Data'!E14)))</f>
        <v/>
      </c>
      <c r="DS20" s="388" t="str">
        <f ca="1">+IF(OFFSET('Hygiene Data'!$E$12,0,10*ROW('Hygiene Data'!E14))="","",OFFSET('Hygiene Data'!$E$12,0,10*ROW('Hygiene Data'!E14)))</f>
        <v/>
      </c>
      <c r="DT20" s="388" t="str">
        <f ca="1">+IF(OFFSET('Hygiene Data'!$E$13,0,10*ROW('Hygiene Data'!E14))="","",OFFSET('Hygiene Data'!$E$13,0,10*ROW('Hygiene Data'!E14)))</f>
        <v/>
      </c>
      <c r="DU20" s="388" t="str">
        <f ca="1">+IF(OFFSET('Hygiene Data'!$F$11,0,10*ROW('Hygiene Data'!F14))="","",OFFSET('Hygiene Data'!$F$11,0,10*ROW('Hygiene Data'!F14)))</f>
        <v/>
      </c>
      <c r="DV20" s="388" t="str">
        <f ca="1">+IF(OFFSET('Hygiene Data'!$F$12,0,10*ROW('Hygiene Data'!F14))="","",OFFSET('Hygiene Data'!$F$12,0,10*ROW('Hygiene Data'!F14)))</f>
        <v/>
      </c>
      <c r="DW20" s="388" t="str">
        <f ca="1">+IF(OFFSET('Hygiene Data'!$F$13,0,10*ROW('Hygiene Data'!F14))="","",OFFSET('Hygiene Data'!$F$13,0,10*ROW('Hygiene Data'!F14)))</f>
        <v/>
      </c>
      <c r="DX20" s="388" t="str">
        <f ca="1">+IF(OFFSET('Hygiene Data'!$G$11,0,10*ROW('Hygiene Data'!G14))="","",OFFSET('Hygiene Data'!$G$11,0,10*ROW('Hygiene Data'!G14)))</f>
        <v/>
      </c>
      <c r="DY20" s="388" t="str">
        <f ca="1">+IF(OFFSET('Hygiene Data'!$G$12,0,10*ROW('Hygiene Data'!G14))="","",OFFSET('Hygiene Data'!$G$12,0,10*ROW('Hygiene Data'!G14)))</f>
        <v/>
      </c>
      <c r="DZ20" s="388" t="str">
        <f ca="1">+IF(OFFSET('Hygiene Data'!$G$13,0,10*ROW('Hygiene Data'!G14))="","",OFFSET('Hygiene Data'!$G$13,0,10*ROW('Hygiene Data'!G14)))</f>
        <v/>
      </c>
      <c r="EA20" s="388" t="str">
        <f ca="1">+IF(OFFSET('Hygiene Data'!$H$11,0,10*ROW('Hygiene Data'!H14))="","",OFFSET('Hygiene Data'!$H$11,0,10*ROW('Hygiene Data'!H14)))</f>
        <v/>
      </c>
      <c r="EB20" s="388" t="str">
        <f ca="1">+IF(OFFSET('Hygiene Data'!$H$12,0,10*ROW('Hygiene Data'!H14))="","",OFFSET('Hygiene Data'!$H$12,0,10*ROW('Hygiene Data'!H14)))</f>
        <v/>
      </c>
      <c r="EC20" s="388" t="str">
        <f ca="1">+IF(OFFSET('Hygiene Data'!$H$13,0,10*ROW('Hygiene Data'!H14))="","",OFFSET('Hygiene Data'!$H$13,0,10*ROW('Hygiene Data'!H14)))</f>
        <v/>
      </c>
      <c r="ED20" s="388" t="str">
        <f ca="1">+IF(OFFSET('Hygiene Data'!$I$11,0,10*ROW('Hygiene Data'!I14))="","",OFFSET('Hygiene Data'!$I$11,0,10*ROW('Hygiene Data'!I14)))</f>
        <v/>
      </c>
      <c r="EE20" s="388" t="str">
        <f ca="1">+IF(OFFSET('Hygiene Data'!$I$12,0,10*ROW('Hygiene Data'!I14))="","",OFFSET('Hygiene Data'!$I$12,0,10*ROW('Hygiene Data'!I14)))</f>
        <v/>
      </c>
      <c r="EF20" s="388" t="str">
        <f ca="1">+IF(OFFSET('Hygiene Data'!$I$13,0,10*ROW('Hygiene Data'!I14))="","",OFFSET('Hygiene Data'!$I$13,0,10*ROW('Hygiene Data'!I14)))</f>
        <v/>
      </c>
    </row>
    <row r="21" spans="1:136" x14ac:dyDescent="0.25">
      <c r="A21" s="497" t="str">
        <f ca="1">+IF(OFFSET('Water Data'!$B$2,0,10*ROW('Water Data'!E15))="","",OFFSET('Water Data'!$B$2,0,10*ROW('Water Data'!E15)))</f>
        <v/>
      </c>
      <c r="B21" s="49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4" t="str">
        <f t="shared" ca="1" si="0"/>
        <v/>
      </c>
      <c r="D21" s="52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8" t="str">
        <f ca="1">+IF(OFFSET('Water Data'!$D$27,0,10*ROW('Water Data'!D15))="","",OFFSET('Water Data'!$D$27,0,10*ROW('Water Data'!D15)))</f>
        <v/>
      </c>
      <c r="BT21" s="388" t="str">
        <f ca="1">+IF(OFFSET('Water Data'!$D$28,0,10*ROW('Water Data'!D15))="","",OFFSET('Water Data'!$D$28,0,10*ROW('Water Data'!D15)))</f>
        <v/>
      </c>
      <c r="BU21" s="388" t="str">
        <f ca="1">+IF(OFFSET('Water Data'!$D$29,0,10*ROW('Water Data'!D15))="","",OFFSET('Water Data'!$D$29,0,10*ROW('Water Data'!D15)))</f>
        <v/>
      </c>
      <c r="BV21" s="388" t="str">
        <f ca="1">+IF(OFFSET('Water Data'!$E$27,0,10*ROW('Water Data'!E15))="","",OFFSET('Water Data'!$E$27,0,10*ROW('Water Data'!E15)))</f>
        <v/>
      </c>
      <c r="BW21" s="388" t="str">
        <f ca="1">+IF(OFFSET('Water Data'!$E$28,0,10*ROW('Water Data'!E15))="","",OFFSET('Water Data'!$E$28,0,10*ROW('Water Data'!E15)))</f>
        <v/>
      </c>
      <c r="BX21" s="388" t="str">
        <f ca="1">+IF(OFFSET('Water Data'!$E$29,0,10*ROW('Water Data'!E15))="","",OFFSET('Water Data'!$E$29,0,10*ROW('Water Data'!E15)))</f>
        <v/>
      </c>
      <c r="BY21" s="388" t="str">
        <f ca="1">+IF(OFFSET('Water Data'!$F$27,0,10*ROW('Water Data'!F15))="","",OFFSET('Water Data'!$F$27,0,10*ROW('Water Data'!F15)))</f>
        <v/>
      </c>
      <c r="BZ21" s="388" t="str">
        <f ca="1">+IF(OFFSET('Water Data'!$F$28,0,10*ROW('Water Data'!F15))="","",OFFSET('Water Data'!$F$28,0,10*ROW('Water Data'!F15)))</f>
        <v/>
      </c>
      <c r="CA21" s="388" t="str">
        <f ca="1">+IF(OFFSET('Water Data'!$F$29,0,10*ROW('Water Data'!F15))="","",OFFSET('Water Data'!$F$29,0,10*ROW('Water Data'!F15)))</f>
        <v/>
      </c>
      <c r="CB21" s="388" t="str">
        <f ca="1">+IF(OFFSET('Water Data'!$G$27,0,10*ROW('Water Data'!G15))="","",OFFSET('Water Data'!$G$27,0,10*ROW('Water Data'!G15)))</f>
        <v/>
      </c>
      <c r="CC21" s="388" t="str">
        <f ca="1">+IF(OFFSET('Water Data'!$G$28,0,10*ROW('Water Data'!G15))="","",OFFSET('Water Data'!$G$28,0,10*ROW('Water Data'!G15)))</f>
        <v/>
      </c>
      <c r="CD21" s="388" t="str">
        <f ca="1">+IF(OFFSET('Water Data'!$G$29,0,10*ROW('Water Data'!G15))="","",OFFSET('Water Data'!$G$29,0,10*ROW('Water Data'!G15)))</f>
        <v/>
      </c>
      <c r="CE21" s="388" t="str">
        <f ca="1">+IF(OFFSET('Water Data'!$H$27,0,10*ROW('Water Data'!H15))="","",OFFSET('Water Data'!$H$27,0,10*ROW('Water Data'!H15)))</f>
        <v/>
      </c>
      <c r="CF21" s="388" t="str">
        <f ca="1">+IF(OFFSET('Water Data'!$H$28,0,10*ROW('Water Data'!H15))="","",OFFSET('Water Data'!$H$28,0,10*ROW('Water Data'!H15)))</f>
        <v/>
      </c>
      <c r="CG21" s="388" t="str">
        <f ca="1">+IF(OFFSET('Water Data'!$H$29,0,10*ROW('Water Data'!H15))="","",OFFSET('Water Data'!$H$29,0,10*ROW('Water Data'!H15)))</f>
        <v/>
      </c>
      <c r="CH21" s="388" t="str">
        <f ca="1">+IF(OFFSET('Water Data'!$I$27,0,10*ROW('Water Data'!I15))="","",OFFSET('Water Data'!$I$27,0,10*ROW('Water Data'!I15)))</f>
        <v/>
      </c>
      <c r="CI21" s="388" t="str">
        <f ca="1">+IF(OFFSET('Water Data'!$I$28,0,10*ROW('Water Data'!I15))="","",OFFSET('Water Data'!$I$28,0,10*ROW('Water Data'!I15)))</f>
        <v/>
      </c>
      <c r="CJ21" s="388" t="str">
        <f ca="1">+IF(OFFSET('Water Data'!$I$29,0,10*ROW('Water Data'!I15))="","",OFFSET('Water Data'!$I$29,0,10*ROW('Water Data'!I15)))</f>
        <v/>
      </c>
      <c r="CK21" s="388" t="str">
        <f ca="1">+IF(OFFSET('Sanitation Data'!$D$28,0,10*ROW('Sanitation Data'!D15))="","",OFFSET('Sanitation Data'!$D$28,0,10*ROW('Sanitation Data'!D15)))</f>
        <v/>
      </c>
      <c r="CL21" s="388" t="str">
        <f ca="1">+IF(OFFSET('Sanitation Data'!$D$29,0,10*ROW('Sanitation Data'!D15))="","",OFFSET('Sanitation Data'!$D$29,0,10*ROW('Sanitation Data'!D15)))</f>
        <v/>
      </c>
      <c r="CM21" s="388" t="str">
        <f ca="1">+IF(OFFSET('Sanitation Data'!$D$30,0,10*ROW('Sanitation Data'!D15))="","",OFFSET('Sanitation Data'!$D$30,0,10*ROW('Sanitation Data'!D15)))</f>
        <v/>
      </c>
      <c r="CN21" s="388" t="str">
        <f ca="1">+IF(OFFSET('Sanitation Data'!$D$31,0,10*ROW('Sanitation Data'!D15))="","",OFFSET('Sanitation Data'!$D$31,0,10*ROW('Sanitation Data'!D15)))</f>
        <v/>
      </c>
      <c r="CO21" s="388" t="str">
        <f ca="1">+IF(OFFSET('Sanitation Data'!$D$32,0,10*ROW('Sanitation Data'!D15))="","",OFFSET('Sanitation Data'!$D$32,0,10*ROW('Sanitation Data'!D15)))</f>
        <v/>
      </c>
      <c r="CP21" s="388" t="str">
        <f ca="1">+IF(OFFSET('Sanitation Data'!$E$28,0,10*ROW('Sanitation Data'!E15))="","",OFFSET('Sanitation Data'!$E$28,0,10*ROW('Sanitation Data'!E15)))</f>
        <v/>
      </c>
      <c r="CQ21" s="388" t="str">
        <f ca="1">+IF(OFFSET('Sanitation Data'!$E$29,0,10*ROW('Sanitation Data'!E15))="","",OFFSET('Sanitation Data'!$E$29,0,10*ROW('Sanitation Data'!E15)))</f>
        <v/>
      </c>
      <c r="CR21" s="388" t="str">
        <f ca="1">+IF(OFFSET('Sanitation Data'!$E$30,0,10*ROW('Sanitation Data'!E15))="","",OFFSET('Sanitation Data'!$E$30,0,10*ROW('Sanitation Data'!E15)))</f>
        <v/>
      </c>
      <c r="CS21" s="388" t="str">
        <f ca="1">+IF(OFFSET('Sanitation Data'!$E$31,0,10*ROW('Sanitation Data'!E15))="","",OFFSET('Sanitation Data'!$E$31,0,10*ROW('Sanitation Data'!E15)))</f>
        <v/>
      </c>
      <c r="CT21" s="388" t="str">
        <f ca="1">+IF(OFFSET('Sanitation Data'!$E$32,0,10*ROW('Sanitation Data'!E15))="","",OFFSET('Sanitation Data'!$E$32,0,10*ROW('Sanitation Data'!E15)))</f>
        <v/>
      </c>
      <c r="CU21" s="388" t="str">
        <f ca="1">+IF(OFFSET('Sanitation Data'!$F$28,0,10*ROW('Sanitation Data'!F15))="","",OFFSET('Sanitation Data'!$F$28,0,10*ROW('Sanitation Data'!F15)))</f>
        <v/>
      </c>
      <c r="CV21" s="388" t="str">
        <f ca="1">+IF(OFFSET('Sanitation Data'!$F$29,0,10*ROW('Sanitation Data'!F15))="","",OFFSET('Sanitation Data'!$F$29,0,10*ROW('Sanitation Data'!F15)))</f>
        <v/>
      </c>
      <c r="CW21" s="388" t="str">
        <f ca="1">+IF(OFFSET('Sanitation Data'!$F$30,0,10*ROW('Sanitation Data'!F15))="","",OFFSET('Sanitation Data'!$F$30,0,10*ROW('Sanitation Data'!F15)))</f>
        <v/>
      </c>
      <c r="CX21" s="388" t="str">
        <f ca="1">+IF(OFFSET('Sanitation Data'!$F$31,0,10*ROW('Sanitation Data'!F15))="","",OFFSET('Sanitation Data'!$F$31,0,10*ROW('Sanitation Data'!F15)))</f>
        <v/>
      </c>
      <c r="CY21" s="388" t="str">
        <f ca="1">+IF(OFFSET('Sanitation Data'!$F$32,0,10*ROW('Sanitation Data'!F15))="","",OFFSET('Sanitation Data'!$F$32,0,10*ROW('Sanitation Data'!F15)))</f>
        <v/>
      </c>
      <c r="CZ21" s="388" t="str">
        <f ca="1">+IF(OFFSET('Sanitation Data'!$G$28,0,10*ROW('Sanitation Data'!G15))="","",OFFSET('Sanitation Data'!$G$28,0,10*ROW('Sanitation Data'!G15)))</f>
        <v/>
      </c>
      <c r="DA21" s="388" t="str">
        <f ca="1">+IF(OFFSET('Sanitation Data'!$G$29,0,10*ROW('Sanitation Data'!G15))="","",OFFSET('Sanitation Data'!$G$29,0,10*ROW('Sanitation Data'!G15)))</f>
        <v/>
      </c>
      <c r="DB21" s="388" t="str">
        <f ca="1">+IF(OFFSET('Sanitation Data'!$G$30,0,10*ROW('Sanitation Data'!G15))="","",OFFSET('Sanitation Data'!$G$30,0,10*ROW('Sanitation Data'!G15)))</f>
        <v/>
      </c>
      <c r="DC21" s="388" t="str">
        <f ca="1">+IF(OFFSET('Sanitation Data'!$G$31,0,10*ROW('Sanitation Data'!G15))="","",OFFSET('Sanitation Data'!$G$31,0,10*ROW('Sanitation Data'!G15)))</f>
        <v/>
      </c>
      <c r="DD21" s="388" t="str">
        <f ca="1">+IF(OFFSET('Sanitation Data'!$G$32,0,10*ROW('Sanitation Data'!G15))="","",OFFSET('Sanitation Data'!$G$32,0,10*ROW('Sanitation Data'!G15)))</f>
        <v/>
      </c>
      <c r="DE21" s="388" t="str">
        <f ca="1">+IF(OFFSET('Sanitation Data'!$H$28,0,10*ROW('Sanitation Data'!H15))="","",OFFSET('Sanitation Data'!$H$28,0,10*ROW('Sanitation Data'!H15)))</f>
        <v/>
      </c>
      <c r="DF21" s="388" t="str">
        <f ca="1">+IF(OFFSET('Sanitation Data'!$H$29,0,10*ROW('Sanitation Data'!H15))="","",OFFSET('Sanitation Data'!$H$29,0,10*ROW('Sanitation Data'!H15)))</f>
        <v/>
      </c>
      <c r="DG21" s="388" t="str">
        <f ca="1">+IF(OFFSET('Sanitation Data'!$H$30,0,10*ROW('Sanitation Data'!H15))="","",OFFSET('Sanitation Data'!$H$30,0,10*ROW('Sanitation Data'!H15)))</f>
        <v/>
      </c>
      <c r="DH21" s="388" t="str">
        <f ca="1">+IF(OFFSET('Sanitation Data'!$H$31,0,10*ROW('Sanitation Data'!H15))="","",OFFSET('Sanitation Data'!$H$31,0,10*ROW('Sanitation Data'!H15)))</f>
        <v/>
      </c>
      <c r="DI21" s="388" t="str">
        <f ca="1">+IF(OFFSET('Sanitation Data'!$H$32,0,10*ROW('Sanitation Data'!H15))="","",OFFSET('Sanitation Data'!$H$32,0,10*ROW('Sanitation Data'!H15)))</f>
        <v/>
      </c>
      <c r="DJ21" s="388" t="str">
        <f ca="1">+IF(OFFSET('Sanitation Data'!$I$28,0,10*ROW('Sanitation Data'!I15))="","",OFFSET('Sanitation Data'!$I$28,0,10*ROW('Sanitation Data'!I15)))</f>
        <v/>
      </c>
      <c r="DK21" s="388" t="str">
        <f ca="1">+IF(OFFSET('Sanitation Data'!$I$29,0,10*ROW('Sanitation Data'!I15))="","",OFFSET('Sanitation Data'!$I$29,0,10*ROW('Sanitation Data'!I15)))</f>
        <v/>
      </c>
      <c r="DL21" s="388" t="str">
        <f ca="1">+IF(OFFSET('Sanitation Data'!$I$30,0,10*ROW('Sanitation Data'!I15))="","",OFFSET('Sanitation Data'!$I$30,0,10*ROW('Sanitation Data'!I15)))</f>
        <v/>
      </c>
      <c r="DM21" s="388" t="str">
        <f ca="1">+IF(OFFSET('Sanitation Data'!$I$31,0,10*ROW('Sanitation Data'!I15))="","",OFFSET('Sanitation Data'!$I$31,0,10*ROW('Sanitation Data'!I15)))</f>
        <v/>
      </c>
      <c r="DN21" s="388" t="str">
        <f ca="1">+IF(OFFSET('Sanitation Data'!$I$32,0,10*ROW('Sanitation Data'!I15))="","",OFFSET('Sanitation Data'!$I$32,0,10*ROW('Sanitation Data'!I15)))</f>
        <v/>
      </c>
      <c r="DO21" s="388" t="str">
        <f ca="1">+IF(OFFSET('Hygiene Data'!$D$11,0,10*ROW('Hygiene Data'!D15))="","",OFFSET('Hygiene Data'!$D$11,0,10*ROW('Hygiene Data'!D15)))</f>
        <v/>
      </c>
      <c r="DP21" s="388" t="str">
        <f ca="1">+IF(OFFSET('Hygiene Data'!$D$12,0,10*ROW('Hygiene Data'!D15))="","",OFFSET('Hygiene Data'!$D$12,0,10*ROW('Hygiene Data'!D15)))</f>
        <v/>
      </c>
      <c r="DQ21" s="388" t="str">
        <f ca="1">+IF(OFFSET('Hygiene Data'!$D$13,0,10*ROW('Hygiene Data'!D15))="","",OFFSET('Hygiene Data'!$D$13,0,10*ROW('Hygiene Data'!D15)))</f>
        <v/>
      </c>
      <c r="DR21" s="388" t="str">
        <f ca="1">+IF(OFFSET('Hygiene Data'!$E$11,0,10*ROW('Hygiene Data'!E15))="","",OFFSET('Hygiene Data'!$E$11,0,10*ROW('Hygiene Data'!E15)))</f>
        <v/>
      </c>
      <c r="DS21" s="388" t="str">
        <f ca="1">+IF(OFFSET('Hygiene Data'!$E$12,0,10*ROW('Hygiene Data'!E15))="","",OFFSET('Hygiene Data'!$E$12,0,10*ROW('Hygiene Data'!E15)))</f>
        <v/>
      </c>
      <c r="DT21" s="388" t="str">
        <f ca="1">+IF(OFFSET('Hygiene Data'!$E$13,0,10*ROW('Hygiene Data'!E15))="","",OFFSET('Hygiene Data'!$E$13,0,10*ROW('Hygiene Data'!E15)))</f>
        <v/>
      </c>
      <c r="DU21" s="388" t="str">
        <f ca="1">+IF(OFFSET('Hygiene Data'!$F$11,0,10*ROW('Hygiene Data'!F15))="","",OFFSET('Hygiene Data'!$F$11,0,10*ROW('Hygiene Data'!F15)))</f>
        <v/>
      </c>
      <c r="DV21" s="388" t="str">
        <f ca="1">+IF(OFFSET('Hygiene Data'!$F$12,0,10*ROW('Hygiene Data'!F15))="","",OFFSET('Hygiene Data'!$F$12,0,10*ROW('Hygiene Data'!F15)))</f>
        <v/>
      </c>
      <c r="DW21" s="388" t="str">
        <f ca="1">+IF(OFFSET('Hygiene Data'!$F$13,0,10*ROW('Hygiene Data'!F15))="","",OFFSET('Hygiene Data'!$F$13,0,10*ROW('Hygiene Data'!F15)))</f>
        <v/>
      </c>
      <c r="DX21" s="388" t="str">
        <f ca="1">+IF(OFFSET('Hygiene Data'!$G$11,0,10*ROW('Hygiene Data'!G15))="","",OFFSET('Hygiene Data'!$G$11,0,10*ROW('Hygiene Data'!G15)))</f>
        <v/>
      </c>
      <c r="DY21" s="388" t="str">
        <f ca="1">+IF(OFFSET('Hygiene Data'!$G$12,0,10*ROW('Hygiene Data'!G15))="","",OFFSET('Hygiene Data'!$G$12,0,10*ROW('Hygiene Data'!G15)))</f>
        <v/>
      </c>
      <c r="DZ21" s="388" t="str">
        <f ca="1">+IF(OFFSET('Hygiene Data'!$G$13,0,10*ROW('Hygiene Data'!G15))="","",OFFSET('Hygiene Data'!$G$13,0,10*ROW('Hygiene Data'!G15)))</f>
        <v/>
      </c>
      <c r="EA21" s="388" t="str">
        <f ca="1">+IF(OFFSET('Hygiene Data'!$H$11,0,10*ROW('Hygiene Data'!H15))="","",OFFSET('Hygiene Data'!$H$11,0,10*ROW('Hygiene Data'!H15)))</f>
        <v/>
      </c>
      <c r="EB21" s="388" t="str">
        <f ca="1">+IF(OFFSET('Hygiene Data'!$H$12,0,10*ROW('Hygiene Data'!H15))="","",OFFSET('Hygiene Data'!$H$12,0,10*ROW('Hygiene Data'!H15)))</f>
        <v/>
      </c>
      <c r="EC21" s="388" t="str">
        <f ca="1">+IF(OFFSET('Hygiene Data'!$H$13,0,10*ROW('Hygiene Data'!H15))="","",OFFSET('Hygiene Data'!$H$13,0,10*ROW('Hygiene Data'!H15)))</f>
        <v/>
      </c>
      <c r="ED21" s="388" t="str">
        <f ca="1">+IF(OFFSET('Hygiene Data'!$I$11,0,10*ROW('Hygiene Data'!I15))="","",OFFSET('Hygiene Data'!$I$11,0,10*ROW('Hygiene Data'!I15)))</f>
        <v/>
      </c>
      <c r="EE21" s="388" t="str">
        <f ca="1">+IF(OFFSET('Hygiene Data'!$I$12,0,10*ROW('Hygiene Data'!I15))="","",OFFSET('Hygiene Data'!$I$12,0,10*ROW('Hygiene Data'!I15)))</f>
        <v/>
      </c>
      <c r="EF21" s="388" t="str">
        <f ca="1">+IF(OFFSET('Hygiene Data'!$I$13,0,10*ROW('Hygiene Data'!I15))="","",OFFSET('Hygiene Data'!$I$13,0,10*ROW('Hygiene Data'!I15)))</f>
        <v/>
      </c>
    </row>
    <row r="22" spans="1:136" x14ac:dyDescent="0.25">
      <c r="A22" s="497" t="str">
        <f ca="1">+IF(OFFSET('Water Data'!$B$2,0,10*ROW('Water Data'!E16))="","",OFFSET('Water Data'!$B$2,0,10*ROW('Water Data'!E16)))</f>
        <v/>
      </c>
      <c r="B22" s="49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4" t="str">
        <f t="shared" ca="1" si="0"/>
        <v/>
      </c>
      <c r="D22" s="52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8" t="str">
        <f ca="1">+IF(OFFSET('Water Data'!$D$27,0,10*ROW('Water Data'!D16))="","",OFFSET('Water Data'!$D$27,0,10*ROW('Water Data'!D16)))</f>
        <v/>
      </c>
      <c r="BT22" s="388" t="str">
        <f ca="1">+IF(OFFSET('Water Data'!$D$28,0,10*ROW('Water Data'!D16))="","",OFFSET('Water Data'!$D$28,0,10*ROW('Water Data'!D16)))</f>
        <v/>
      </c>
      <c r="BU22" s="388" t="str">
        <f ca="1">+IF(OFFSET('Water Data'!$D$29,0,10*ROW('Water Data'!D16))="","",OFFSET('Water Data'!$D$29,0,10*ROW('Water Data'!D16)))</f>
        <v/>
      </c>
      <c r="BV22" s="388" t="str">
        <f ca="1">+IF(OFFSET('Water Data'!$E$27,0,10*ROW('Water Data'!E16))="","",OFFSET('Water Data'!$E$27,0,10*ROW('Water Data'!E16)))</f>
        <v/>
      </c>
      <c r="BW22" s="388" t="str">
        <f ca="1">+IF(OFFSET('Water Data'!$E$28,0,10*ROW('Water Data'!E16))="","",OFFSET('Water Data'!$E$28,0,10*ROW('Water Data'!E16)))</f>
        <v/>
      </c>
      <c r="BX22" s="388" t="str">
        <f ca="1">+IF(OFFSET('Water Data'!$E$29,0,10*ROW('Water Data'!E16))="","",OFFSET('Water Data'!$E$29,0,10*ROW('Water Data'!E16)))</f>
        <v/>
      </c>
      <c r="BY22" s="388" t="str">
        <f ca="1">+IF(OFFSET('Water Data'!$F$27,0,10*ROW('Water Data'!F16))="","",OFFSET('Water Data'!$F$27,0,10*ROW('Water Data'!F16)))</f>
        <v/>
      </c>
      <c r="BZ22" s="388" t="str">
        <f ca="1">+IF(OFFSET('Water Data'!$F$28,0,10*ROW('Water Data'!F16))="","",OFFSET('Water Data'!$F$28,0,10*ROW('Water Data'!F16)))</f>
        <v/>
      </c>
      <c r="CA22" s="388" t="str">
        <f ca="1">+IF(OFFSET('Water Data'!$F$29,0,10*ROW('Water Data'!F16))="","",OFFSET('Water Data'!$F$29,0,10*ROW('Water Data'!F16)))</f>
        <v/>
      </c>
      <c r="CB22" s="388" t="str">
        <f ca="1">+IF(OFFSET('Water Data'!$G$27,0,10*ROW('Water Data'!G16))="","",OFFSET('Water Data'!$G$27,0,10*ROW('Water Data'!G16)))</f>
        <v/>
      </c>
      <c r="CC22" s="388" t="str">
        <f ca="1">+IF(OFFSET('Water Data'!$G$28,0,10*ROW('Water Data'!G16))="","",OFFSET('Water Data'!$G$28,0,10*ROW('Water Data'!G16)))</f>
        <v/>
      </c>
      <c r="CD22" s="388" t="str">
        <f ca="1">+IF(OFFSET('Water Data'!$G$29,0,10*ROW('Water Data'!G16))="","",OFFSET('Water Data'!$G$29,0,10*ROW('Water Data'!G16)))</f>
        <v/>
      </c>
      <c r="CE22" s="388" t="str">
        <f ca="1">+IF(OFFSET('Water Data'!$H$27,0,10*ROW('Water Data'!H16))="","",OFFSET('Water Data'!$H$27,0,10*ROW('Water Data'!H16)))</f>
        <v/>
      </c>
      <c r="CF22" s="388" t="str">
        <f ca="1">+IF(OFFSET('Water Data'!$H$28,0,10*ROW('Water Data'!H16))="","",OFFSET('Water Data'!$H$28,0,10*ROW('Water Data'!H16)))</f>
        <v/>
      </c>
      <c r="CG22" s="388" t="str">
        <f ca="1">+IF(OFFSET('Water Data'!$H$29,0,10*ROW('Water Data'!H16))="","",OFFSET('Water Data'!$H$29,0,10*ROW('Water Data'!H16)))</f>
        <v/>
      </c>
      <c r="CH22" s="388" t="str">
        <f ca="1">+IF(OFFSET('Water Data'!$I$27,0,10*ROW('Water Data'!I16))="","",OFFSET('Water Data'!$I$27,0,10*ROW('Water Data'!I16)))</f>
        <v/>
      </c>
      <c r="CI22" s="388" t="str">
        <f ca="1">+IF(OFFSET('Water Data'!$I$28,0,10*ROW('Water Data'!I16))="","",OFFSET('Water Data'!$I$28,0,10*ROW('Water Data'!I16)))</f>
        <v/>
      </c>
      <c r="CJ22" s="388" t="str">
        <f ca="1">+IF(OFFSET('Water Data'!$I$29,0,10*ROW('Water Data'!I16))="","",OFFSET('Water Data'!$I$29,0,10*ROW('Water Data'!I16)))</f>
        <v/>
      </c>
      <c r="CK22" s="388" t="str">
        <f ca="1">+IF(OFFSET('Sanitation Data'!$D$28,0,10*ROW('Sanitation Data'!D16))="","",OFFSET('Sanitation Data'!$D$28,0,10*ROW('Sanitation Data'!D16)))</f>
        <v/>
      </c>
      <c r="CL22" s="388" t="str">
        <f ca="1">+IF(OFFSET('Sanitation Data'!$D$29,0,10*ROW('Sanitation Data'!D16))="","",OFFSET('Sanitation Data'!$D$29,0,10*ROW('Sanitation Data'!D16)))</f>
        <v/>
      </c>
      <c r="CM22" s="388" t="str">
        <f ca="1">+IF(OFFSET('Sanitation Data'!$D$30,0,10*ROW('Sanitation Data'!D16))="","",OFFSET('Sanitation Data'!$D$30,0,10*ROW('Sanitation Data'!D16)))</f>
        <v/>
      </c>
      <c r="CN22" s="388" t="str">
        <f ca="1">+IF(OFFSET('Sanitation Data'!$D$31,0,10*ROW('Sanitation Data'!D16))="","",OFFSET('Sanitation Data'!$D$31,0,10*ROW('Sanitation Data'!D16)))</f>
        <v/>
      </c>
      <c r="CO22" s="388" t="str">
        <f ca="1">+IF(OFFSET('Sanitation Data'!$D$32,0,10*ROW('Sanitation Data'!D16))="","",OFFSET('Sanitation Data'!$D$32,0,10*ROW('Sanitation Data'!D16)))</f>
        <v/>
      </c>
      <c r="CP22" s="388" t="str">
        <f ca="1">+IF(OFFSET('Sanitation Data'!$E$28,0,10*ROW('Sanitation Data'!E16))="","",OFFSET('Sanitation Data'!$E$28,0,10*ROW('Sanitation Data'!E16)))</f>
        <v/>
      </c>
      <c r="CQ22" s="388" t="str">
        <f ca="1">+IF(OFFSET('Sanitation Data'!$E$29,0,10*ROW('Sanitation Data'!E16))="","",OFFSET('Sanitation Data'!$E$29,0,10*ROW('Sanitation Data'!E16)))</f>
        <v/>
      </c>
      <c r="CR22" s="388" t="str">
        <f ca="1">+IF(OFFSET('Sanitation Data'!$E$30,0,10*ROW('Sanitation Data'!E16))="","",OFFSET('Sanitation Data'!$E$30,0,10*ROW('Sanitation Data'!E16)))</f>
        <v/>
      </c>
      <c r="CS22" s="388" t="str">
        <f ca="1">+IF(OFFSET('Sanitation Data'!$E$31,0,10*ROW('Sanitation Data'!E16))="","",OFFSET('Sanitation Data'!$E$31,0,10*ROW('Sanitation Data'!E16)))</f>
        <v/>
      </c>
      <c r="CT22" s="388" t="str">
        <f ca="1">+IF(OFFSET('Sanitation Data'!$E$32,0,10*ROW('Sanitation Data'!E16))="","",OFFSET('Sanitation Data'!$E$32,0,10*ROW('Sanitation Data'!E16)))</f>
        <v/>
      </c>
      <c r="CU22" s="388" t="str">
        <f ca="1">+IF(OFFSET('Sanitation Data'!$F$28,0,10*ROW('Sanitation Data'!F16))="","",OFFSET('Sanitation Data'!$F$28,0,10*ROW('Sanitation Data'!F16)))</f>
        <v/>
      </c>
      <c r="CV22" s="388" t="str">
        <f ca="1">+IF(OFFSET('Sanitation Data'!$F$29,0,10*ROW('Sanitation Data'!F16))="","",OFFSET('Sanitation Data'!$F$29,0,10*ROW('Sanitation Data'!F16)))</f>
        <v/>
      </c>
      <c r="CW22" s="388" t="str">
        <f ca="1">+IF(OFFSET('Sanitation Data'!$F$30,0,10*ROW('Sanitation Data'!F16))="","",OFFSET('Sanitation Data'!$F$30,0,10*ROW('Sanitation Data'!F16)))</f>
        <v/>
      </c>
      <c r="CX22" s="388" t="str">
        <f ca="1">+IF(OFFSET('Sanitation Data'!$F$31,0,10*ROW('Sanitation Data'!F16))="","",OFFSET('Sanitation Data'!$F$31,0,10*ROW('Sanitation Data'!F16)))</f>
        <v/>
      </c>
      <c r="CY22" s="388" t="str">
        <f ca="1">+IF(OFFSET('Sanitation Data'!$F$32,0,10*ROW('Sanitation Data'!F16))="","",OFFSET('Sanitation Data'!$F$32,0,10*ROW('Sanitation Data'!F16)))</f>
        <v/>
      </c>
      <c r="CZ22" s="388" t="str">
        <f ca="1">+IF(OFFSET('Sanitation Data'!$G$28,0,10*ROW('Sanitation Data'!G16))="","",OFFSET('Sanitation Data'!$G$28,0,10*ROW('Sanitation Data'!G16)))</f>
        <v/>
      </c>
      <c r="DA22" s="388" t="str">
        <f ca="1">+IF(OFFSET('Sanitation Data'!$G$29,0,10*ROW('Sanitation Data'!G16))="","",OFFSET('Sanitation Data'!$G$29,0,10*ROW('Sanitation Data'!G16)))</f>
        <v/>
      </c>
      <c r="DB22" s="388" t="str">
        <f ca="1">+IF(OFFSET('Sanitation Data'!$G$30,0,10*ROW('Sanitation Data'!G16))="","",OFFSET('Sanitation Data'!$G$30,0,10*ROW('Sanitation Data'!G16)))</f>
        <v/>
      </c>
      <c r="DC22" s="388" t="str">
        <f ca="1">+IF(OFFSET('Sanitation Data'!$G$31,0,10*ROW('Sanitation Data'!G16))="","",OFFSET('Sanitation Data'!$G$31,0,10*ROW('Sanitation Data'!G16)))</f>
        <v/>
      </c>
      <c r="DD22" s="388" t="str">
        <f ca="1">+IF(OFFSET('Sanitation Data'!$G$32,0,10*ROW('Sanitation Data'!G16))="","",OFFSET('Sanitation Data'!$G$32,0,10*ROW('Sanitation Data'!G16)))</f>
        <v/>
      </c>
      <c r="DE22" s="388" t="str">
        <f ca="1">+IF(OFFSET('Sanitation Data'!$H$28,0,10*ROW('Sanitation Data'!H16))="","",OFFSET('Sanitation Data'!$H$28,0,10*ROW('Sanitation Data'!H16)))</f>
        <v/>
      </c>
      <c r="DF22" s="388" t="str">
        <f ca="1">+IF(OFFSET('Sanitation Data'!$H$29,0,10*ROW('Sanitation Data'!H16))="","",OFFSET('Sanitation Data'!$H$29,0,10*ROW('Sanitation Data'!H16)))</f>
        <v/>
      </c>
      <c r="DG22" s="388" t="str">
        <f ca="1">+IF(OFFSET('Sanitation Data'!$H$30,0,10*ROW('Sanitation Data'!H16))="","",OFFSET('Sanitation Data'!$H$30,0,10*ROW('Sanitation Data'!H16)))</f>
        <v/>
      </c>
      <c r="DH22" s="388" t="str">
        <f ca="1">+IF(OFFSET('Sanitation Data'!$H$31,0,10*ROW('Sanitation Data'!H16))="","",OFFSET('Sanitation Data'!$H$31,0,10*ROW('Sanitation Data'!H16)))</f>
        <v/>
      </c>
      <c r="DI22" s="388" t="str">
        <f ca="1">+IF(OFFSET('Sanitation Data'!$H$32,0,10*ROW('Sanitation Data'!H16))="","",OFFSET('Sanitation Data'!$H$32,0,10*ROW('Sanitation Data'!H16)))</f>
        <v/>
      </c>
      <c r="DJ22" s="388" t="str">
        <f ca="1">+IF(OFFSET('Sanitation Data'!$I$28,0,10*ROW('Sanitation Data'!I16))="","",OFFSET('Sanitation Data'!$I$28,0,10*ROW('Sanitation Data'!I16)))</f>
        <v/>
      </c>
      <c r="DK22" s="388" t="str">
        <f ca="1">+IF(OFFSET('Sanitation Data'!$I$29,0,10*ROW('Sanitation Data'!I16))="","",OFFSET('Sanitation Data'!$I$29,0,10*ROW('Sanitation Data'!I16)))</f>
        <v/>
      </c>
      <c r="DL22" s="388" t="str">
        <f ca="1">+IF(OFFSET('Sanitation Data'!$I$30,0,10*ROW('Sanitation Data'!I16))="","",OFFSET('Sanitation Data'!$I$30,0,10*ROW('Sanitation Data'!I16)))</f>
        <v/>
      </c>
      <c r="DM22" s="388" t="str">
        <f ca="1">+IF(OFFSET('Sanitation Data'!$I$31,0,10*ROW('Sanitation Data'!I16))="","",OFFSET('Sanitation Data'!$I$31,0,10*ROW('Sanitation Data'!I16)))</f>
        <v/>
      </c>
      <c r="DN22" s="388" t="str">
        <f ca="1">+IF(OFFSET('Sanitation Data'!$I$32,0,10*ROW('Sanitation Data'!I16))="","",OFFSET('Sanitation Data'!$I$32,0,10*ROW('Sanitation Data'!I16)))</f>
        <v/>
      </c>
      <c r="DO22" s="388" t="str">
        <f ca="1">+IF(OFFSET('Hygiene Data'!$D$11,0,10*ROW('Hygiene Data'!D16))="","",OFFSET('Hygiene Data'!$D$11,0,10*ROW('Hygiene Data'!D16)))</f>
        <v/>
      </c>
      <c r="DP22" s="388" t="str">
        <f ca="1">+IF(OFFSET('Hygiene Data'!$D$12,0,10*ROW('Hygiene Data'!D16))="","",OFFSET('Hygiene Data'!$D$12,0,10*ROW('Hygiene Data'!D16)))</f>
        <v/>
      </c>
      <c r="DQ22" s="388" t="str">
        <f ca="1">+IF(OFFSET('Hygiene Data'!$D$13,0,10*ROW('Hygiene Data'!D16))="","",OFFSET('Hygiene Data'!$D$13,0,10*ROW('Hygiene Data'!D16)))</f>
        <v/>
      </c>
      <c r="DR22" s="388" t="str">
        <f ca="1">+IF(OFFSET('Hygiene Data'!$E$11,0,10*ROW('Hygiene Data'!E16))="","",OFFSET('Hygiene Data'!$E$11,0,10*ROW('Hygiene Data'!E16)))</f>
        <v/>
      </c>
      <c r="DS22" s="388" t="str">
        <f ca="1">+IF(OFFSET('Hygiene Data'!$E$12,0,10*ROW('Hygiene Data'!E16))="","",OFFSET('Hygiene Data'!$E$12,0,10*ROW('Hygiene Data'!E16)))</f>
        <v/>
      </c>
      <c r="DT22" s="388" t="str">
        <f ca="1">+IF(OFFSET('Hygiene Data'!$E$13,0,10*ROW('Hygiene Data'!E16))="","",OFFSET('Hygiene Data'!$E$13,0,10*ROW('Hygiene Data'!E16)))</f>
        <v/>
      </c>
      <c r="DU22" s="388" t="str">
        <f ca="1">+IF(OFFSET('Hygiene Data'!$F$11,0,10*ROW('Hygiene Data'!F16))="","",OFFSET('Hygiene Data'!$F$11,0,10*ROW('Hygiene Data'!F16)))</f>
        <v/>
      </c>
      <c r="DV22" s="388" t="str">
        <f ca="1">+IF(OFFSET('Hygiene Data'!$F$12,0,10*ROW('Hygiene Data'!F16))="","",OFFSET('Hygiene Data'!$F$12,0,10*ROW('Hygiene Data'!F16)))</f>
        <v/>
      </c>
      <c r="DW22" s="388" t="str">
        <f ca="1">+IF(OFFSET('Hygiene Data'!$F$13,0,10*ROW('Hygiene Data'!F16))="","",OFFSET('Hygiene Data'!$F$13,0,10*ROW('Hygiene Data'!F16)))</f>
        <v/>
      </c>
      <c r="DX22" s="388" t="str">
        <f ca="1">+IF(OFFSET('Hygiene Data'!$G$11,0,10*ROW('Hygiene Data'!G16))="","",OFFSET('Hygiene Data'!$G$11,0,10*ROW('Hygiene Data'!G16)))</f>
        <v/>
      </c>
      <c r="DY22" s="388" t="str">
        <f ca="1">+IF(OFFSET('Hygiene Data'!$G$12,0,10*ROW('Hygiene Data'!G16))="","",OFFSET('Hygiene Data'!$G$12,0,10*ROW('Hygiene Data'!G16)))</f>
        <v/>
      </c>
      <c r="DZ22" s="388" t="str">
        <f ca="1">+IF(OFFSET('Hygiene Data'!$G$13,0,10*ROW('Hygiene Data'!G16))="","",OFFSET('Hygiene Data'!$G$13,0,10*ROW('Hygiene Data'!G16)))</f>
        <v/>
      </c>
      <c r="EA22" s="388" t="str">
        <f ca="1">+IF(OFFSET('Hygiene Data'!$H$11,0,10*ROW('Hygiene Data'!H16))="","",OFFSET('Hygiene Data'!$H$11,0,10*ROW('Hygiene Data'!H16)))</f>
        <v/>
      </c>
      <c r="EB22" s="388" t="str">
        <f ca="1">+IF(OFFSET('Hygiene Data'!$H$12,0,10*ROW('Hygiene Data'!H16))="","",OFFSET('Hygiene Data'!$H$12,0,10*ROW('Hygiene Data'!H16)))</f>
        <v/>
      </c>
      <c r="EC22" s="388" t="str">
        <f ca="1">+IF(OFFSET('Hygiene Data'!$H$13,0,10*ROW('Hygiene Data'!H16))="","",OFFSET('Hygiene Data'!$H$13,0,10*ROW('Hygiene Data'!H16)))</f>
        <v/>
      </c>
      <c r="ED22" s="388" t="str">
        <f ca="1">+IF(OFFSET('Hygiene Data'!$I$11,0,10*ROW('Hygiene Data'!I16))="","",OFFSET('Hygiene Data'!$I$11,0,10*ROW('Hygiene Data'!I16)))</f>
        <v/>
      </c>
      <c r="EE22" s="388" t="str">
        <f ca="1">+IF(OFFSET('Hygiene Data'!$I$12,0,10*ROW('Hygiene Data'!I16))="","",OFFSET('Hygiene Data'!$I$12,0,10*ROW('Hygiene Data'!I16)))</f>
        <v/>
      </c>
      <c r="EF22" s="388" t="str">
        <f ca="1">+IF(OFFSET('Hygiene Data'!$I$13,0,10*ROW('Hygiene Data'!I16))="","",OFFSET('Hygiene Data'!$I$13,0,10*ROW('Hygiene Data'!I16)))</f>
        <v/>
      </c>
    </row>
    <row r="23" spans="1:136" x14ac:dyDescent="0.25">
      <c r="A23" s="497" t="str">
        <f ca="1">+IF(OFFSET('Water Data'!$B$2,0,10*ROW('Water Data'!E17))="","",OFFSET('Water Data'!$B$2,0,10*ROW('Water Data'!E17)))</f>
        <v/>
      </c>
      <c r="B23" s="49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4" t="str">
        <f t="shared" ca="1" si="0"/>
        <v/>
      </c>
      <c r="D23" s="52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8" t="str">
        <f ca="1">+IF(OFFSET('Water Data'!$D$27,0,10*ROW('Water Data'!D17))="","",OFFSET('Water Data'!$D$27,0,10*ROW('Water Data'!D17)))</f>
        <v/>
      </c>
      <c r="BT23" s="388" t="str">
        <f ca="1">+IF(OFFSET('Water Data'!$D$28,0,10*ROW('Water Data'!D17))="","",OFFSET('Water Data'!$D$28,0,10*ROW('Water Data'!D17)))</f>
        <v/>
      </c>
      <c r="BU23" s="388" t="str">
        <f ca="1">+IF(OFFSET('Water Data'!$D$29,0,10*ROW('Water Data'!D17))="","",OFFSET('Water Data'!$D$29,0,10*ROW('Water Data'!D17)))</f>
        <v/>
      </c>
      <c r="BV23" s="388" t="str">
        <f ca="1">+IF(OFFSET('Water Data'!$E$27,0,10*ROW('Water Data'!E17))="","",OFFSET('Water Data'!$E$27,0,10*ROW('Water Data'!E17)))</f>
        <v/>
      </c>
      <c r="BW23" s="388" t="str">
        <f ca="1">+IF(OFFSET('Water Data'!$E$28,0,10*ROW('Water Data'!E17))="","",OFFSET('Water Data'!$E$28,0,10*ROW('Water Data'!E17)))</f>
        <v/>
      </c>
      <c r="BX23" s="388" t="str">
        <f ca="1">+IF(OFFSET('Water Data'!$E$29,0,10*ROW('Water Data'!E17))="","",OFFSET('Water Data'!$E$29,0,10*ROW('Water Data'!E17)))</f>
        <v/>
      </c>
      <c r="BY23" s="388" t="str">
        <f ca="1">+IF(OFFSET('Water Data'!$F$27,0,10*ROW('Water Data'!F17))="","",OFFSET('Water Data'!$F$27,0,10*ROW('Water Data'!F17)))</f>
        <v/>
      </c>
      <c r="BZ23" s="388" t="str">
        <f ca="1">+IF(OFFSET('Water Data'!$F$28,0,10*ROW('Water Data'!F17))="","",OFFSET('Water Data'!$F$28,0,10*ROW('Water Data'!F17)))</f>
        <v/>
      </c>
      <c r="CA23" s="388" t="str">
        <f ca="1">+IF(OFFSET('Water Data'!$F$29,0,10*ROW('Water Data'!F17))="","",OFFSET('Water Data'!$F$29,0,10*ROW('Water Data'!F17)))</f>
        <v/>
      </c>
      <c r="CB23" s="388" t="str">
        <f ca="1">+IF(OFFSET('Water Data'!$G$27,0,10*ROW('Water Data'!G17))="","",OFFSET('Water Data'!$G$27,0,10*ROW('Water Data'!G17)))</f>
        <v/>
      </c>
      <c r="CC23" s="388" t="str">
        <f ca="1">+IF(OFFSET('Water Data'!$G$28,0,10*ROW('Water Data'!G17))="","",OFFSET('Water Data'!$G$28,0,10*ROW('Water Data'!G17)))</f>
        <v/>
      </c>
      <c r="CD23" s="388" t="str">
        <f ca="1">+IF(OFFSET('Water Data'!$G$29,0,10*ROW('Water Data'!G17))="","",OFFSET('Water Data'!$G$29,0,10*ROW('Water Data'!G17)))</f>
        <v/>
      </c>
      <c r="CE23" s="388" t="str">
        <f ca="1">+IF(OFFSET('Water Data'!$H$27,0,10*ROW('Water Data'!H17))="","",OFFSET('Water Data'!$H$27,0,10*ROW('Water Data'!H17)))</f>
        <v/>
      </c>
      <c r="CF23" s="388" t="str">
        <f ca="1">+IF(OFFSET('Water Data'!$H$28,0,10*ROW('Water Data'!H17))="","",OFFSET('Water Data'!$H$28,0,10*ROW('Water Data'!H17)))</f>
        <v/>
      </c>
      <c r="CG23" s="388" t="str">
        <f ca="1">+IF(OFFSET('Water Data'!$H$29,0,10*ROW('Water Data'!H17))="","",OFFSET('Water Data'!$H$29,0,10*ROW('Water Data'!H17)))</f>
        <v/>
      </c>
      <c r="CH23" s="388" t="str">
        <f ca="1">+IF(OFFSET('Water Data'!$I$27,0,10*ROW('Water Data'!I17))="","",OFFSET('Water Data'!$I$27,0,10*ROW('Water Data'!I17)))</f>
        <v/>
      </c>
      <c r="CI23" s="388" t="str">
        <f ca="1">+IF(OFFSET('Water Data'!$I$28,0,10*ROW('Water Data'!I17))="","",OFFSET('Water Data'!$I$28,0,10*ROW('Water Data'!I17)))</f>
        <v/>
      </c>
      <c r="CJ23" s="388" t="str">
        <f ca="1">+IF(OFFSET('Water Data'!$I$29,0,10*ROW('Water Data'!I17))="","",OFFSET('Water Data'!$I$29,0,10*ROW('Water Data'!I17)))</f>
        <v/>
      </c>
      <c r="CK23" s="388" t="str">
        <f ca="1">+IF(OFFSET('Sanitation Data'!$D$28,0,10*ROW('Sanitation Data'!D17))="","",OFFSET('Sanitation Data'!$D$28,0,10*ROW('Sanitation Data'!D17)))</f>
        <v/>
      </c>
      <c r="CL23" s="388" t="str">
        <f ca="1">+IF(OFFSET('Sanitation Data'!$D$29,0,10*ROW('Sanitation Data'!D17))="","",OFFSET('Sanitation Data'!$D$29,0,10*ROW('Sanitation Data'!D17)))</f>
        <v/>
      </c>
      <c r="CM23" s="388" t="str">
        <f ca="1">+IF(OFFSET('Sanitation Data'!$D$30,0,10*ROW('Sanitation Data'!D17))="","",OFFSET('Sanitation Data'!$D$30,0,10*ROW('Sanitation Data'!D17)))</f>
        <v/>
      </c>
      <c r="CN23" s="388" t="str">
        <f ca="1">+IF(OFFSET('Sanitation Data'!$D$31,0,10*ROW('Sanitation Data'!D17))="","",OFFSET('Sanitation Data'!$D$31,0,10*ROW('Sanitation Data'!D17)))</f>
        <v/>
      </c>
      <c r="CO23" s="388" t="str">
        <f ca="1">+IF(OFFSET('Sanitation Data'!$D$32,0,10*ROW('Sanitation Data'!D17))="","",OFFSET('Sanitation Data'!$D$32,0,10*ROW('Sanitation Data'!D17)))</f>
        <v/>
      </c>
      <c r="CP23" s="388" t="str">
        <f ca="1">+IF(OFFSET('Sanitation Data'!$E$28,0,10*ROW('Sanitation Data'!E17))="","",OFFSET('Sanitation Data'!$E$28,0,10*ROW('Sanitation Data'!E17)))</f>
        <v/>
      </c>
      <c r="CQ23" s="388" t="str">
        <f ca="1">+IF(OFFSET('Sanitation Data'!$E$29,0,10*ROW('Sanitation Data'!E17))="","",OFFSET('Sanitation Data'!$E$29,0,10*ROW('Sanitation Data'!E17)))</f>
        <v/>
      </c>
      <c r="CR23" s="388" t="str">
        <f ca="1">+IF(OFFSET('Sanitation Data'!$E$30,0,10*ROW('Sanitation Data'!E17))="","",OFFSET('Sanitation Data'!$E$30,0,10*ROW('Sanitation Data'!E17)))</f>
        <v/>
      </c>
      <c r="CS23" s="388" t="str">
        <f ca="1">+IF(OFFSET('Sanitation Data'!$E$31,0,10*ROW('Sanitation Data'!E17))="","",OFFSET('Sanitation Data'!$E$31,0,10*ROW('Sanitation Data'!E17)))</f>
        <v/>
      </c>
      <c r="CT23" s="388" t="str">
        <f ca="1">+IF(OFFSET('Sanitation Data'!$E$32,0,10*ROW('Sanitation Data'!E17))="","",OFFSET('Sanitation Data'!$E$32,0,10*ROW('Sanitation Data'!E17)))</f>
        <v/>
      </c>
      <c r="CU23" s="388" t="str">
        <f ca="1">+IF(OFFSET('Sanitation Data'!$F$28,0,10*ROW('Sanitation Data'!F17))="","",OFFSET('Sanitation Data'!$F$28,0,10*ROW('Sanitation Data'!F17)))</f>
        <v/>
      </c>
      <c r="CV23" s="388" t="str">
        <f ca="1">+IF(OFFSET('Sanitation Data'!$F$29,0,10*ROW('Sanitation Data'!F17))="","",OFFSET('Sanitation Data'!$F$29,0,10*ROW('Sanitation Data'!F17)))</f>
        <v/>
      </c>
      <c r="CW23" s="388" t="str">
        <f ca="1">+IF(OFFSET('Sanitation Data'!$F$30,0,10*ROW('Sanitation Data'!F17))="","",OFFSET('Sanitation Data'!$F$30,0,10*ROW('Sanitation Data'!F17)))</f>
        <v/>
      </c>
      <c r="CX23" s="388" t="str">
        <f ca="1">+IF(OFFSET('Sanitation Data'!$F$31,0,10*ROW('Sanitation Data'!F17))="","",OFFSET('Sanitation Data'!$F$31,0,10*ROW('Sanitation Data'!F17)))</f>
        <v/>
      </c>
      <c r="CY23" s="388" t="str">
        <f ca="1">+IF(OFFSET('Sanitation Data'!$F$32,0,10*ROW('Sanitation Data'!F17))="","",OFFSET('Sanitation Data'!$F$32,0,10*ROW('Sanitation Data'!F17)))</f>
        <v/>
      </c>
      <c r="CZ23" s="388" t="str">
        <f ca="1">+IF(OFFSET('Sanitation Data'!$G$28,0,10*ROW('Sanitation Data'!G17))="","",OFFSET('Sanitation Data'!$G$28,0,10*ROW('Sanitation Data'!G17)))</f>
        <v/>
      </c>
      <c r="DA23" s="388" t="str">
        <f ca="1">+IF(OFFSET('Sanitation Data'!$G$29,0,10*ROW('Sanitation Data'!G17))="","",OFFSET('Sanitation Data'!$G$29,0,10*ROW('Sanitation Data'!G17)))</f>
        <v/>
      </c>
      <c r="DB23" s="388" t="str">
        <f ca="1">+IF(OFFSET('Sanitation Data'!$G$30,0,10*ROW('Sanitation Data'!G17))="","",OFFSET('Sanitation Data'!$G$30,0,10*ROW('Sanitation Data'!G17)))</f>
        <v/>
      </c>
      <c r="DC23" s="388" t="str">
        <f ca="1">+IF(OFFSET('Sanitation Data'!$G$31,0,10*ROW('Sanitation Data'!G17))="","",OFFSET('Sanitation Data'!$G$31,0,10*ROW('Sanitation Data'!G17)))</f>
        <v/>
      </c>
      <c r="DD23" s="388" t="str">
        <f ca="1">+IF(OFFSET('Sanitation Data'!$G$32,0,10*ROW('Sanitation Data'!G17))="","",OFFSET('Sanitation Data'!$G$32,0,10*ROW('Sanitation Data'!G17)))</f>
        <v/>
      </c>
      <c r="DE23" s="388" t="str">
        <f ca="1">+IF(OFFSET('Sanitation Data'!$H$28,0,10*ROW('Sanitation Data'!H17))="","",OFFSET('Sanitation Data'!$H$28,0,10*ROW('Sanitation Data'!H17)))</f>
        <v/>
      </c>
      <c r="DF23" s="388" t="str">
        <f ca="1">+IF(OFFSET('Sanitation Data'!$H$29,0,10*ROW('Sanitation Data'!H17))="","",OFFSET('Sanitation Data'!$H$29,0,10*ROW('Sanitation Data'!H17)))</f>
        <v/>
      </c>
      <c r="DG23" s="388" t="str">
        <f ca="1">+IF(OFFSET('Sanitation Data'!$H$30,0,10*ROW('Sanitation Data'!H17))="","",OFFSET('Sanitation Data'!$H$30,0,10*ROW('Sanitation Data'!H17)))</f>
        <v/>
      </c>
      <c r="DH23" s="388" t="str">
        <f ca="1">+IF(OFFSET('Sanitation Data'!$H$31,0,10*ROW('Sanitation Data'!H17))="","",OFFSET('Sanitation Data'!$H$31,0,10*ROW('Sanitation Data'!H17)))</f>
        <v/>
      </c>
      <c r="DI23" s="388" t="str">
        <f ca="1">+IF(OFFSET('Sanitation Data'!$H$32,0,10*ROW('Sanitation Data'!H17))="","",OFFSET('Sanitation Data'!$H$32,0,10*ROW('Sanitation Data'!H17)))</f>
        <v/>
      </c>
      <c r="DJ23" s="388" t="str">
        <f ca="1">+IF(OFFSET('Sanitation Data'!$I$28,0,10*ROW('Sanitation Data'!I17))="","",OFFSET('Sanitation Data'!$I$28,0,10*ROW('Sanitation Data'!I17)))</f>
        <v/>
      </c>
      <c r="DK23" s="388" t="str">
        <f ca="1">+IF(OFFSET('Sanitation Data'!$I$29,0,10*ROW('Sanitation Data'!I17))="","",OFFSET('Sanitation Data'!$I$29,0,10*ROW('Sanitation Data'!I17)))</f>
        <v/>
      </c>
      <c r="DL23" s="388" t="str">
        <f ca="1">+IF(OFFSET('Sanitation Data'!$I$30,0,10*ROW('Sanitation Data'!I17))="","",OFFSET('Sanitation Data'!$I$30,0,10*ROW('Sanitation Data'!I17)))</f>
        <v/>
      </c>
      <c r="DM23" s="388" t="str">
        <f ca="1">+IF(OFFSET('Sanitation Data'!$I$31,0,10*ROW('Sanitation Data'!I17))="","",OFFSET('Sanitation Data'!$I$31,0,10*ROW('Sanitation Data'!I17)))</f>
        <v/>
      </c>
      <c r="DN23" s="388" t="str">
        <f ca="1">+IF(OFFSET('Sanitation Data'!$I$32,0,10*ROW('Sanitation Data'!I17))="","",OFFSET('Sanitation Data'!$I$32,0,10*ROW('Sanitation Data'!I17)))</f>
        <v/>
      </c>
      <c r="DO23" s="388" t="str">
        <f ca="1">+IF(OFFSET('Hygiene Data'!$D$11,0,10*ROW('Hygiene Data'!D17))="","",OFFSET('Hygiene Data'!$D$11,0,10*ROW('Hygiene Data'!D17)))</f>
        <v/>
      </c>
      <c r="DP23" s="388" t="str">
        <f ca="1">+IF(OFFSET('Hygiene Data'!$D$12,0,10*ROW('Hygiene Data'!D17))="","",OFFSET('Hygiene Data'!$D$12,0,10*ROW('Hygiene Data'!D17)))</f>
        <v/>
      </c>
      <c r="DQ23" s="388" t="str">
        <f ca="1">+IF(OFFSET('Hygiene Data'!$D$13,0,10*ROW('Hygiene Data'!D17))="","",OFFSET('Hygiene Data'!$D$13,0,10*ROW('Hygiene Data'!D17)))</f>
        <v/>
      </c>
      <c r="DR23" s="388" t="str">
        <f ca="1">+IF(OFFSET('Hygiene Data'!$E$11,0,10*ROW('Hygiene Data'!E17))="","",OFFSET('Hygiene Data'!$E$11,0,10*ROW('Hygiene Data'!E17)))</f>
        <v/>
      </c>
      <c r="DS23" s="388" t="str">
        <f ca="1">+IF(OFFSET('Hygiene Data'!$E$12,0,10*ROW('Hygiene Data'!E17))="","",OFFSET('Hygiene Data'!$E$12,0,10*ROW('Hygiene Data'!E17)))</f>
        <v/>
      </c>
      <c r="DT23" s="388" t="str">
        <f ca="1">+IF(OFFSET('Hygiene Data'!$E$13,0,10*ROW('Hygiene Data'!E17))="","",OFFSET('Hygiene Data'!$E$13,0,10*ROW('Hygiene Data'!E17)))</f>
        <v/>
      </c>
      <c r="DU23" s="388" t="str">
        <f ca="1">+IF(OFFSET('Hygiene Data'!$F$11,0,10*ROW('Hygiene Data'!F17))="","",OFFSET('Hygiene Data'!$F$11,0,10*ROW('Hygiene Data'!F17)))</f>
        <v/>
      </c>
      <c r="DV23" s="388" t="str">
        <f ca="1">+IF(OFFSET('Hygiene Data'!$F$12,0,10*ROW('Hygiene Data'!F17))="","",OFFSET('Hygiene Data'!$F$12,0,10*ROW('Hygiene Data'!F17)))</f>
        <v/>
      </c>
      <c r="DW23" s="388" t="str">
        <f ca="1">+IF(OFFSET('Hygiene Data'!$F$13,0,10*ROW('Hygiene Data'!F17))="","",OFFSET('Hygiene Data'!$F$13,0,10*ROW('Hygiene Data'!F17)))</f>
        <v/>
      </c>
      <c r="DX23" s="388" t="str">
        <f ca="1">+IF(OFFSET('Hygiene Data'!$G$11,0,10*ROW('Hygiene Data'!G17))="","",OFFSET('Hygiene Data'!$G$11,0,10*ROW('Hygiene Data'!G17)))</f>
        <v/>
      </c>
      <c r="DY23" s="388" t="str">
        <f ca="1">+IF(OFFSET('Hygiene Data'!$G$12,0,10*ROW('Hygiene Data'!G17))="","",OFFSET('Hygiene Data'!$G$12,0,10*ROW('Hygiene Data'!G17)))</f>
        <v/>
      </c>
      <c r="DZ23" s="388" t="str">
        <f ca="1">+IF(OFFSET('Hygiene Data'!$G$13,0,10*ROW('Hygiene Data'!G17))="","",OFFSET('Hygiene Data'!$G$13,0,10*ROW('Hygiene Data'!G17)))</f>
        <v/>
      </c>
      <c r="EA23" s="388" t="str">
        <f ca="1">+IF(OFFSET('Hygiene Data'!$H$11,0,10*ROW('Hygiene Data'!H17))="","",OFFSET('Hygiene Data'!$H$11,0,10*ROW('Hygiene Data'!H17)))</f>
        <v/>
      </c>
      <c r="EB23" s="388" t="str">
        <f ca="1">+IF(OFFSET('Hygiene Data'!$H$12,0,10*ROW('Hygiene Data'!H17))="","",OFFSET('Hygiene Data'!$H$12,0,10*ROW('Hygiene Data'!H17)))</f>
        <v/>
      </c>
      <c r="EC23" s="388" t="str">
        <f ca="1">+IF(OFFSET('Hygiene Data'!$H$13,0,10*ROW('Hygiene Data'!H17))="","",OFFSET('Hygiene Data'!$H$13,0,10*ROW('Hygiene Data'!H17)))</f>
        <v/>
      </c>
      <c r="ED23" s="388" t="str">
        <f ca="1">+IF(OFFSET('Hygiene Data'!$I$11,0,10*ROW('Hygiene Data'!I17))="","",OFFSET('Hygiene Data'!$I$11,0,10*ROW('Hygiene Data'!I17)))</f>
        <v/>
      </c>
      <c r="EE23" s="388" t="str">
        <f ca="1">+IF(OFFSET('Hygiene Data'!$I$12,0,10*ROW('Hygiene Data'!I17))="","",OFFSET('Hygiene Data'!$I$12,0,10*ROW('Hygiene Data'!I17)))</f>
        <v/>
      </c>
      <c r="EF23" s="388" t="str">
        <f ca="1">+IF(OFFSET('Hygiene Data'!$I$13,0,10*ROW('Hygiene Data'!I17))="","",OFFSET('Hygiene Data'!$I$13,0,10*ROW('Hygiene Data'!I17)))</f>
        <v/>
      </c>
    </row>
    <row r="24" spans="1:136" x14ac:dyDescent="0.25">
      <c r="A24" s="497" t="str">
        <f ca="1">+IF(OFFSET('Water Data'!$B$2,0,10*ROW('Water Data'!E18))="","",OFFSET('Water Data'!$B$2,0,10*ROW('Water Data'!E18)))</f>
        <v/>
      </c>
      <c r="B24" s="49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4" t="str">
        <f t="shared" ca="1" si="0"/>
        <v/>
      </c>
      <c r="D24" s="52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8" t="str">
        <f ca="1">+IF(OFFSET('Water Data'!$D$27,0,10*ROW('Water Data'!D18))="","",OFFSET('Water Data'!$D$27,0,10*ROW('Water Data'!D18)))</f>
        <v/>
      </c>
      <c r="BT24" s="388" t="str">
        <f ca="1">+IF(OFFSET('Water Data'!$D$28,0,10*ROW('Water Data'!D18))="","",OFFSET('Water Data'!$D$28,0,10*ROW('Water Data'!D18)))</f>
        <v/>
      </c>
      <c r="BU24" s="388" t="str">
        <f ca="1">+IF(OFFSET('Water Data'!$D$29,0,10*ROW('Water Data'!D18))="","",OFFSET('Water Data'!$D$29,0,10*ROW('Water Data'!D18)))</f>
        <v/>
      </c>
      <c r="BV24" s="388" t="str">
        <f ca="1">+IF(OFFSET('Water Data'!$E$27,0,10*ROW('Water Data'!E18))="","",OFFSET('Water Data'!$E$27,0,10*ROW('Water Data'!E18)))</f>
        <v/>
      </c>
      <c r="BW24" s="388" t="str">
        <f ca="1">+IF(OFFSET('Water Data'!$E$28,0,10*ROW('Water Data'!E18))="","",OFFSET('Water Data'!$E$28,0,10*ROW('Water Data'!E18)))</f>
        <v/>
      </c>
      <c r="BX24" s="388" t="str">
        <f ca="1">+IF(OFFSET('Water Data'!$E$29,0,10*ROW('Water Data'!E18))="","",OFFSET('Water Data'!$E$29,0,10*ROW('Water Data'!E18)))</f>
        <v/>
      </c>
      <c r="BY24" s="388" t="str">
        <f ca="1">+IF(OFFSET('Water Data'!$F$27,0,10*ROW('Water Data'!F18))="","",OFFSET('Water Data'!$F$27,0,10*ROW('Water Data'!F18)))</f>
        <v/>
      </c>
      <c r="BZ24" s="388" t="str">
        <f ca="1">+IF(OFFSET('Water Data'!$F$28,0,10*ROW('Water Data'!F18))="","",OFFSET('Water Data'!$F$28,0,10*ROW('Water Data'!F18)))</f>
        <v/>
      </c>
      <c r="CA24" s="388" t="str">
        <f ca="1">+IF(OFFSET('Water Data'!$F$29,0,10*ROW('Water Data'!F18))="","",OFFSET('Water Data'!$F$29,0,10*ROW('Water Data'!F18)))</f>
        <v/>
      </c>
      <c r="CB24" s="388" t="str">
        <f ca="1">+IF(OFFSET('Water Data'!$G$27,0,10*ROW('Water Data'!G18))="","",OFFSET('Water Data'!$G$27,0,10*ROW('Water Data'!G18)))</f>
        <v/>
      </c>
      <c r="CC24" s="388" t="str">
        <f ca="1">+IF(OFFSET('Water Data'!$G$28,0,10*ROW('Water Data'!G18))="","",OFFSET('Water Data'!$G$28,0,10*ROW('Water Data'!G18)))</f>
        <v/>
      </c>
      <c r="CD24" s="388" t="str">
        <f ca="1">+IF(OFFSET('Water Data'!$G$29,0,10*ROW('Water Data'!G18))="","",OFFSET('Water Data'!$G$29,0,10*ROW('Water Data'!G18)))</f>
        <v/>
      </c>
      <c r="CE24" s="388" t="str">
        <f ca="1">+IF(OFFSET('Water Data'!$H$27,0,10*ROW('Water Data'!H18))="","",OFFSET('Water Data'!$H$27,0,10*ROW('Water Data'!H18)))</f>
        <v/>
      </c>
      <c r="CF24" s="388" t="str">
        <f ca="1">+IF(OFFSET('Water Data'!$H$28,0,10*ROW('Water Data'!H18))="","",OFFSET('Water Data'!$H$28,0,10*ROW('Water Data'!H18)))</f>
        <v/>
      </c>
      <c r="CG24" s="388" t="str">
        <f ca="1">+IF(OFFSET('Water Data'!$H$29,0,10*ROW('Water Data'!H18))="","",OFFSET('Water Data'!$H$29,0,10*ROW('Water Data'!H18)))</f>
        <v/>
      </c>
      <c r="CH24" s="388" t="str">
        <f ca="1">+IF(OFFSET('Water Data'!$I$27,0,10*ROW('Water Data'!I18))="","",OFFSET('Water Data'!$I$27,0,10*ROW('Water Data'!I18)))</f>
        <v/>
      </c>
      <c r="CI24" s="388" t="str">
        <f ca="1">+IF(OFFSET('Water Data'!$I$28,0,10*ROW('Water Data'!I18))="","",OFFSET('Water Data'!$I$28,0,10*ROW('Water Data'!I18)))</f>
        <v/>
      </c>
      <c r="CJ24" s="388" t="str">
        <f ca="1">+IF(OFFSET('Water Data'!$I$29,0,10*ROW('Water Data'!I18))="","",OFFSET('Water Data'!$I$29,0,10*ROW('Water Data'!I18)))</f>
        <v/>
      </c>
      <c r="CK24" s="388" t="str">
        <f ca="1">+IF(OFFSET('Sanitation Data'!$D$28,0,10*ROW('Sanitation Data'!D18))="","",OFFSET('Sanitation Data'!$D$28,0,10*ROW('Sanitation Data'!D18)))</f>
        <v/>
      </c>
      <c r="CL24" s="388" t="str">
        <f ca="1">+IF(OFFSET('Sanitation Data'!$D$29,0,10*ROW('Sanitation Data'!D18))="","",OFFSET('Sanitation Data'!$D$29,0,10*ROW('Sanitation Data'!D18)))</f>
        <v/>
      </c>
      <c r="CM24" s="388" t="str">
        <f ca="1">+IF(OFFSET('Sanitation Data'!$D$30,0,10*ROW('Sanitation Data'!D18))="","",OFFSET('Sanitation Data'!$D$30,0,10*ROW('Sanitation Data'!D18)))</f>
        <v/>
      </c>
      <c r="CN24" s="388" t="str">
        <f ca="1">+IF(OFFSET('Sanitation Data'!$D$31,0,10*ROW('Sanitation Data'!D18))="","",OFFSET('Sanitation Data'!$D$31,0,10*ROW('Sanitation Data'!D18)))</f>
        <v/>
      </c>
      <c r="CO24" s="388" t="str">
        <f ca="1">+IF(OFFSET('Sanitation Data'!$D$32,0,10*ROW('Sanitation Data'!D18))="","",OFFSET('Sanitation Data'!$D$32,0,10*ROW('Sanitation Data'!D18)))</f>
        <v/>
      </c>
      <c r="CP24" s="388" t="str">
        <f ca="1">+IF(OFFSET('Sanitation Data'!$E$28,0,10*ROW('Sanitation Data'!E18))="","",OFFSET('Sanitation Data'!$E$28,0,10*ROW('Sanitation Data'!E18)))</f>
        <v/>
      </c>
      <c r="CQ24" s="388" t="str">
        <f ca="1">+IF(OFFSET('Sanitation Data'!$E$29,0,10*ROW('Sanitation Data'!E18))="","",OFFSET('Sanitation Data'!$E$29,0,10*ROW('Sanitation Data'!E18)))</f>
        <v/>
      </c>
      <c r="CR24" s="388" t="str">
        <f ca="1">+IF(OFFSET('Sanitation Data'!$E$30,0,10*ROW('Sanitation Data'!E18))="","",OFFSET('Sanitation Data'!$E$30,0,10*ROW('Sanitation Data'!E18)))</f>
        <v/>
      </c>
      <c r="CS24" s="388" t="str">
        <f ca="1">+IF(OFFSET('Sanitation Data'!$E$31,0,10*ROW('Sanitation Data'!E18))="","",OFFSET('Sanitation Data'!$E$31,0,10*ROW('Sanitation Data'!E18)))</f>
        <v/>
      </c>
      <c r="CT24" s="388" t="str">
        <f ca="1">+IF(OFFSET('Sanitation Data'!$E$32,0,10*ROW('Sanitation Data'!E18))="","",OFFSET('Sanitation Data'!$E$32,0,10*ROW('Sanitation Data'!E18)))</f>
        <v/>
      </c>
      <c r="CU24" s="388" t="str">
        <f ca="1">+IF(OFFSET('Sanitation Data'!$F$28,0,10*ROW('Sanitation Data'!F18))="","",OFFSET('Sanitation Data'!$F$28,0,10*ROW('Sanitation Data'!F18)))</f>
        <v/>
      </c>
      <c r="CV24" s="388" t="str">
        <f ca="1">+IF(OFFSET('Sanitation Data'!$F$29,0,10*ROW('Sanitation Data'!F18))="","",OFFSET('Sanitation Data'!$F$29,0,10*ROW('Sanitation Data'!F18)))</f>
        <v/>
      </c>
      <c r="CW24" s="388" t="str">
        <f ca="1">+IF(OFFSET('Sanitation Data'!$F$30,0,10*ROW('Sanitation Data'!F18))="","",OFFSET('Sanitation Data'!$F$30,0,10*ROW('Sanitation Data'!F18)))</f>
        <v/>
      </c>
      <c r="CX24" s="388" t="str">
        <f ca="1">+IF(OFFSET('Sanitation Data'!$F$31,0,10*ROW('Sanitation Data'!F18))="","",OFFSET('Sanitation Data'!$F$31,0,10*ROW('Sanitation Data'!F18)))</f>
        <v/>
      </c>
      <c r="CY24" s="388" t="str">
        <f ca="1">+IF(OFFSET('Sanitation Data'!$F$32,0,10*ROW('Sanitation Data'!F18))="","",OFFSET('Sanitation Data'!$F$32,0,10*ROW('Sanitation Data'!F18)))</f>
        <v/>
      </c>
      <c r="CZ24" s="388" t="str">
        <f ca="1">+IF(OFFSET('Sanitation Data'!$G$28,0,10*ROW('Sanitation Data'!G18))="","",OFFSET('Sanitation Data'!$G$28,0,10*ROW('Sanitation Data'!G18)))</f>
        <v/>
      </c>
      <c r="DA24" s="388" t="str">
        <f ca="1">+IF(OFFSET('Sanitation Data'!$G$29,0,10*ROW('Sanitation Data'!G18))="","",OFFSET('Sanitation Data'!$G$29,0,10*ROW('Sanitation Data'!G18)))</f>
        <v/>
      </c>
      <c r="DB24" s="388" t="str">
        <f ca="1">+IF(OFFSET('Sanitation Data'!$G$30,0,10*ROW('Sanitation Data'!G18))="","",OFFSET('Sanitation Data'!$G$30,0,10*ROW('Sanitation Data'!G18)))</f>
        <v/>
      </c>
      <c r="DC24" s="388" t="str">
        <f ca="1">+IF(OFFSET('Sanitation Data'!$G$31,0,10*ROW('Sanitation Data'!G18))="","",OFFSET('Sanitation Data'!$G$31,0,10*ROW('Sanitation Data'!G18)))</f>
        <v/>
      </c>
      <c r="DD24" s="388" t="str">
        <f ca="1">+IF(OFFSET('Sanitation Data'!$G$32,0,10*ROW('Sanitation Data'!G18))="","",OFFSET('Sanitation Data'!$G$32,0,10*ROW('Sanitation Data'!G18)))</f>
        <v/>
      </c>
      <c r="DE24" s="388" t="str">
        <f ca="1">+IF(OFFSET('Sanitation Data'!$H$28,0,10*ROW('Sanitation Data'!H18))="","",OFFSET('Sanitation Data'!$H$28,0,10*ROW('Sanitation Data'!H18)))</f>
        <v/>
      </c>
      <c r="DF24" s="388" t="str">
        <f ca="1">+IF(OFFSET('Sanitation Data'!$H$29,0,10*ROW('Sanitation Data'!H18))="","",OFFSET('Sanitation Data'!$H$29,0,10*ROW('Sanitation Data'!H18)))</f>
        <v/>
      </c>
      <c r="DG24" s="388" t="str">
        <f ca="1">+IF(OFFSET('Sanitation Data'!$H$30,0,10*ROW('Sanitation Data'!H18))="","",OFFSET('Sanitation Data'!$H$30,0,10*ROW('Sanitation Data'!H18)))</f>
        <v/>
      </c>
      <c r="DH24" s="388" t="str">
        <f ca="1">+IF(OFFSET('Sanitation Data'!$H$31,0,10*ROW('Sanitation Data'!H18))="","",OFFSET('Sanitation Data'!$H$31,0,10*ROW('Sanitation Data'!H18)))</f>
        <v/>
      </c>
      <c r="DI24" s="388" t="str">
        <f ca="1">+IF(OFFSET('Sanitation Data'!$H$32,0,10*ROW('Sanitation Data'!H18))="","",OFFSET('Sanitation Data'!$H$32,0,10*ROW('Sanitation Data'!H18)))</f>
        <v/>
      </c>
      <c r="DJ24" s="388" t="str">
        <f ca="1">+IF(OFFSET('Sanitation Data'!$I$28,0,10*ROW('Sanitation Data'!I18))="","",OFFSET('Sanitation Data'!$I$28,0,10*ROW('Sanitation Data'!I18)))</f>
        <v/>
      </c>
      <c r="DK24" s="388" t="str">
        <f ca="1">+IF(OFFSET('Sanitation Data'!$I$29,0,10*ROW('Sanitation Data'!I18))="","",OFFSET('Sanitation Data'!$I$29,0,10*ROW('Sanitation Data'!I18)))</f>
        <v/>
      </c>
      <c r="DL24" s="388" t="str">
        <f ca="1">+IF(OFFSET('Sanitation Data'!$I$30,0,10*ROW('Sanitation Data'!I18))="","",OFFSET('Sanitation Data'!$I$30,0,10*ROW('Sanitation Data'!I18)))</f>
        <v/>
      </c>
      <c r="DM24" s="388" t="str">
        <f ca="1">+IF(OFFSET('Sanitation Data'!$I$31,0,10*ROW('Sanitation Data'!I18))="","",OFFSET('Sanitation Data'!$I$31,0,10*ROW('Sanitation Data'!I18)))</f>
        <v/>
      </c>
      <c r="DN24" s="388" t="str">
        <f ca="1">+IF(OFFSET('Sanitation Data'!$I$32,0,10*ROW('Sanitation Data'!I18))="","",OFFSET('Sanitation Data'!$I$32,0,10*ROW('Sanitation Data'!I18)))</f>
        <v/>
      </c>
      <c r="DO24" s="388" t="str">
        <f ca="1">+IF(OFFSET('Hygiene Data'!$D$11,0,10*ROW('Hygiene Data'!D18))="","",OFFSET('Hygiene Data'!$D$11,0,10*ROW('Hygiene Data'!D18)))</f>
        <v/>
      </c>
      <c r="DP24" s="388" t="str">
        <f ca="1">+IF(OFFSET('Hygiene Data'!$D$12,0,10*ROW('Hygiene Data'!D18))="","",OFFSET('Hygiene Data'!$D$12,0,10*ROW('Hygiene Data'!D18)))</f>
        <v/>
      </c>
      <c r="DQ24" s="388" t="str">
        <f ca="1">+IF(OFFSET('Hygiene Data'!$D$13,0,10*ROW('Hygiene Data'!D18))="","",OFFSET('Hygiene Data'!$D$13,0,10*ROW('Hygiene Data'!D18)))</f>
        <v/>
      </c>
      <c r="DR24" s="388" t="str">
        <f ca="1">+IF(OFFSET('Hygiene Data'!$E$11,0,10*ROW('Hygiene Data'!E18))="","",OFFSET('Hygiene Data'!$E$11,0,10*ROW('Hygiene Data'!E18)))</f>
        <v/>
      </c>
      <c r="DS24" s="388" t="str">
        <f ca="1">+IF(OFFSET('Hygiene Data'!$E$12,0,10*ROW('Hygiene Data'!E18))="","",OFFSET('Hygiene Data'!$E$12,0,10*ROW('Hygiene Data'!E18)))</f>
        <v/>
      </c>
      <c r="DT24" s="388" t="str">
        <f ca="1">+IF(OFFSET('Hygiene Data'!$E$13,0,10*ROW('Hygiene Data'!E18))="","",OFFSET('Hygiene Data'!$E$13,0,10*ROW('Hygiene Data'!E18)))</f>
        <v/>
      </c>
      <c r="DU24" s="388" t="str">
        <f ca="1">+IF(OFFSET('Hygiene Data'!$F$11,0,10*ROW('Hygiene Data'!F18))="","",OFFSET('Hygiene Data'!$F$11,0,10*ROW('Hygiene Data'!F18)))</f>
        <v/>
      </c>
      <c r="DV24" s="388" t="str">
        <f ca="1">+IF(OFFSET('Hygiene Data'!$F$12,0,10*ROW('Hygiene Data'!F18))="","",OFFSET('Hygiene Data'!$F$12,0,10*ROW('Hygiene Data'!F18)))</f>
        <v/>
      </c>
      <c r="DW24" s="388" t="str">
        <f ca="1">+IF(OFFSET('Hygiene Data'!$F$13,0,10*ROW('Hygiene Data'!F18))="","",OFFSET('Hygiene Data'!$F$13,0,10*ROW('Hygiene Data'!F18)))</f>
        <v/>
      </c>
      <c r="DX24" s="388" t="str">
        <f ca="1">+IF(OFFSET('Hygiene Data'!$G$11,0,10*ROW('Hygiene Data'!G18))="","",OFFSET('Hygiene Data'!$G$11,0,10*ROW('Hygiene Data'!G18)))</f>
        <v/>
      </c>
      <c r="DY24" s="388" t="str">
        <f ca="1">+IF(OFFSET('Hygiene Data'!$G$12,0,10*ROW('Hygiene Data'!G18))="","",OFFSET('Hygiene Data'!$G$12,0,10*ROW('Hygiene Data'!G18)))</f>
        <v/>
      </c>
      <c r="DZ24" s="388" t="str">
        <f ca="1">+IF(OFFSET('Hygiene Data'!$G$13,0,10*ROW('Hygiene Data'!G18))="","",OFFSET('Hygiene Data'!$G$13,0,10*ROW('Hygiene Data'!G18)))</f>
        <v/>
      </c>
      <c r="EA24" s="388" t="str">
        <f ca="1">+IF(OFFSET('Hygiene Data'!$H$11,0,10*ROW('Hygiene Data'!H18))="","",OFFSET('Hygiene Data'!$H$11,0,10*ROW('Hygiene Data'!H18)))</f>
        <v/>
      </c>
      <c r="EB24" s="388" t="str">
        <f ca="1">+IF(OFFSET('Hygiene Data'!$H$12,0,10*ROW('Hygiene Data'!H18))="","",OFFSET('Hygiene Data'!$H$12,0,10*ROW('Hygiene Data'!H18)))</f>
        <v/>
      </c>
      <c r="EC24" s="388" t="str">
        <f ca="1">+IF(OFFSET('Hygiene Data'!$H$13,0,10*ROW('Hygiene Data'!H18))="","",OFFSET('Hygiene Data'!$H$13,0,10*ROW('Hygiene Data'!H18)))</f>
        <v/>
      </c>
      <c r="ED24" s="388" t="str">
        <f ca="1">+IF(OFFSET('Hygiene Data'!$I$11,0,10*ROW('Hygiene Data'!I18))="","",OFFSET('Hygiene Data'!$I$11,0,10*ROW('Hygiene Data'!I18)))</f>
        <v/>
      </c>
      <c r="EE24" s="388" t="str">
        <f ca="1">+IF(OFFSET('Hygiene Data'!$I$12,0,10*ROW('Hygiene Data'!I18))="","",OFFSET('Hygiene Data'!$I$12,0,10*ROW('Hygiene Data'!I18)))</f>
        <v/>
      </c>
      <c r="EF24" s="388" t="str">
        <f ca="1">+IF(OFFSET('Hygiene Data'!$I$13,0,10*ROW('Hygiene Data'!I18))="","",OFFSET('Hygiene Data'!$I$13,0,10*ROW('Hygiene Data'!I18)))</f>
        <v/>
      </c>
    </row>
    <row r="25" spans="1:136" x14ac:dyDescent="0.25">
      <c r="A25" s="497" t="str">
        <f ca="1">+IF(OFFSET('Water Data'!$B$2,0,10*ROW('Water Data'!E19))="","",OFFSET('Water Data'!$B$2,0,10*ROW('Water Data'!E19)))</f>
        <v/>
      </c>
      <c r="B25" s="49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4" t="str">
        <f t="shared" ca="1" si="0"/>
        <v/>
      </c>
      <c r="D25" s="52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8" t="str">
        <f ca="1">+IF(OFFSET('Water Data'!$D$27,0,10*ROW('Water Data'!D19))="","",OFFSET('Water Data'!$D$27,0,10*ROW('Water Data'!D19)))</f>
        <v/>
      </c>
      <c r="BT25" s="388" t="str">
        <f ca="1">+IF(OFFSET('Water Data'!$D$28,0,10*ROW('Water Data'!D19))="","",OFFSET('Water Data'!$D$28,0,10*ROW('Water Data'!D19)))</f>
        <v/>
      </c>
      <c r="BU25" s="388" t="str">
        <f ca="1">+IF(OFFSET('Water Data'!$D$29,0,10*ROW('Water Data'!D19))="","",OFFSET('Water Data'!$D$29,0,10*ROW('Water Data'!D19)))</f>
        <v/>
      </c>
      <c r="BV25" s="388" t="str">
        <f ca="1">+IF(OFFSET('Water Data'!$E$27,0,10*ROW('Water Data'!E19))="","",OFFSET('Water Data'!$E$27,0,10*ROW('Water Data'!E19)))</f>
        <v/>
      </c>
      <c r="BW25" s="388" t="str">
        <f ca="1">+IF(OFFSET('Water Data'!$E$28,0,10*ROW('Water Data'!E19))="","",OFFSET('Water Data'!$E$28,0,10*ROW('Water Data'!E19)))</f>
        <v/>
      </c>
      <c r="BX25" s="388" t="str">
        <f ca="1">+IF(OFFSET('Water Data'!$E$29,0,10*ROW('Water Data'!E19))="","",OFFSET('Water Data'!$E$29,0,10*ROW('Water Data'!E19)))</f>
        <v/>
      </c>
      <c r="BY25" s="388" t="str">
        <f ca="1">+IF(OFFSET('Water Data'!$F$27,0,10*ROW('Water Data'!F19))="","",OFFSET('Water Data'!$F$27,0,10*ROW('Water Data'!F19)))</f>
        <v/>
      </c>
      <c r="BZ25" s="388" t="str">
        <f ca="1">+IF(OFFSET('Water Data'!$F$28,0,10*ROW('Water Data'!F19))="","",OFFSET('Water Data'!$F$28,0,10*ROW('Water Data'!F19)))</f>
        <v/>
      </c>
      <c r="CA25" s="388" t="str">
        <f ca="1">+IF(OFFSET('Water Data'!$F$29,0,10*ROW('Water Data'!F19))="","",OFFSET('Water Data'!$F$29,0,10*ROW('Water Data'!F19)))</f>
        <v/>
      </c>
      <c r="CB25" s="388" t="str">
        <f ca="1">+IF(OFFSET('Water Data'!$G$27,0,10*ROW('Water Data'!G19))="","",OFFSET('Water Data'!$G$27,0,10*ROW('Water Data'!G19)))</f>
        <v/>
      </c>
      <c r="CC25" s="388" t="str">
        <f ca="1">+IF(OFFSET('Water Data'!$G$28,0,10*ROW('Water Data'!G19))="","",OFFSET('Water Data'!$G$28,0,10*ROW('Water Data'!G19)))</f>
        <v/>
      </c>
      <c r="CD25" s="388" t="str">
        <f ca="1">+IF(OFFSET('Water Data'!$G$29,0,10*ROW('Water Data'!G19))="","",OFFSET('Water Data'!$G$29,0,10*ROW('Water Data'!G19)))</f>
        <v/>
      </c>
      <c r="CE25" s="388" t="str">
        <f ca="1">+IF(OFFSET('Water Data'!$H$27,0,10*ROW('Water Data'!H19))="","",OFFSET('Water Data'!$H$27,0,10*ROW('Water Data'!H19)))</f>
        <v/>
      </c>
      <c r="CF25" s="388" t="str">
        <f ca="1">+IF(OFFSET('Water Data'!$H$28,0,10*ROW('Water Data'!H19))="","",OFFSET('Water Data'!$H$28,0,10*ROW('Water Data'!H19)))</f>
        <v/>
      </c>
      <c r="CG25" s="388" t="str">
        <f ca="1">+IF(OFFSET('Water Data'!$H$29,0,10*ROW('Water Data'!H19))="","",OFFSET('Water Data'!$H$29,0,10*ROW('Water Data'!H19)))</f>
        <v/>
      </c>
      <c r="CH25" s="388" t="str">
        <f ca="1">+IF(OFFSET('Water Data'!$I$27,0,10*ROW('Water Data'!I19))="","",OFFSET('Water Data'!$I$27,0,10*ROW('Water Data'!I19)))</f>
        <v/>
      </c>
      <c r="CI25" s="388" t="str">
        <f ca="1">+IF(OFFSET('Water Data'!$I$28,0,10*ROW('Water Data'!I19))="","",OFFSET('Water Data'!$I$28,0,10*ROW('Water Data'!I19)))</f>
        <v/>
      </c>
      <c r="CJ25" s="388" t="str">
        <f ca="1">+IF(OFFSET('Water Data'!$I$29,0,10*ROW('Water Data'!I19))="","",OFFSET('Water Data'!$I$29,0,10*ROW('Water Data'!I19)))</f>
        <v/>
      </c>
      <c r="CK25" s="388" t="str">
        <f ca="1">+IF(OFFSET('Sanitation Data'!$D$28,0,10*ROW('Sanitation Data'!D19))="","",OFFSET('Sanitation Data'!$D$28,0,10*ROW('Sanitation Data'!D19)))</f>
        <v/>
      </c>
      <c r="CL25" s="388" t="str">
        <f ca="1">+IF(OFFSET('Sanitation Data'!$D$29,0,10*ROW('Sanitation Data'!D19))="","",OFFSET('Sanitation Data'!$D$29,0,10*ROW('Sanitation Data'!D19)))</f>
        <v/>
      </c>
      <c r="CM25" s="388" t="str">
        <f ca="1">+IF(OFFSET('Sanitation Data'!$D$30,0,10*ROW('Sanitation Data'!D19))="","",OFFSET('Sanitation Data'!$D$30,0,10*ROW('Sanitation Data'!D19)))</f>
        <v/>
      </c>
      <c r="CN25" s="388" t="str">
        <f ca="1">+IF(OFFSET('Sanitation Data'!$D$31,0,10*ROW('Sanitation Data'!D19))="","",OFFSET('Sanitation Data'!$D$31,0,10*ROW('Sanitation Data'!D19)))</f>
        <v/>
      </c>
      <c r="CO25" s="388" t="str">
        <f ca="1">+IF(OFFSET('Sanitation Data'!$D$32,0,10*ROW('Sanitation Data'!D19))="","",OFFSET('Sanitation Data'!$D$32,0,10*ROW('Sanitation Data'!D19)))</f>
        <v/>
      </c>
      <c r="CP25" s="388" t="str">
        <f ca="1">+IF(OFFSET('Sanitation Data'!$E$28,0,10*ROW('Sanitation Data'!E19))="","",OFFSET('Sanitation Data'!$E$28,0,10*ROW('Sanitation Data'!E19)))</f>
        <v/>
      </c>
      <c r="CQ25" s="388" t="str">
        <f ca="1">+IF(OFFSET('Sanitation Data'!$E$29,0,10*ROW('Sanitation Data'!E19))="","",OFFSET('Sanitation Data'!$E$29,0,10*ROW('Sanitation Data'!E19)))</f>
        <v/>
      </c>
      <c r="CR25" s="388" t="str">
        <f ca="1">+IF(OFFSET('Sanitation Data'!$E$30,0,10*ROW('Sanitation Data'!E19))="","",OFFSET('Sanitation Data'!$E$30,0,10*ROW('Sanitation Data'!E19)))</f>
        <v/>
      </c>
      <c r="CS25" s="388" t="str">
        <f ca="1">+IF(OFFSET('Sanitation Data'!$E$31,0,10*ROW('Sanitation Data'!E19))="","",OFFSET('Sanitation Data'!$E$31,0,10*ROW('Sanitation Data'!E19)))</f>
        <v/>
      </c>
      <c r="CT25" s="388" t="str">
        <f ca="1">+IF(OFFSET('Sanitation Data'!$E$32,0,10*ROW('Sanitation Data'!E19))="","",OFFSET('Sanitation Data'!$E$32,0,10*ROW('Sanitation Data'!E19)))</f>
        <v/>
      </c>
      <c r="CU25" s="388" t="str">
        <f ca="1">+IF(OFFSET('Sanitation Data'!$F$28,0,10*ROW('Sanitation Data'!F19))="","",OFFSET('Sanitation Data'!$F$28,0,10*ROW('Sanitation Data'!F19)))</f>
        <v/>
      </c>
      <c r="CV25" s="388" t="str">
        <f ca="1">+IF(OFFSET('Sanitation Data'!$F$29,0,10*ROW('Sanitation Data'!F19))="","",OFFSET('Sanitation Data'!$F$29,0,10*ROW('Sanitation Data'!F19)))</f>
        <v/>
      </c>
      <c r="CW25" s="388" t="str">
        <f ca="1">+IF(OFFSET('Sanitation Data'!$F$30,0,10*ROW('Sanitation Data'!F19))="","",OFFSET('Sanitation Data'!$F$30,0,10*ROW('Sanitation Data'!F19)))</f>
        <v/>
      </c>
      <c r="CX25" s="388" t="str">
        <f ca="1">+IF(OFFSET('Sanitation Data'!$F$31,0,10*ROW('Sanitation Data'!F19))="","",OFFSET('Sanitation Data'!$F$31,0,10*ROW('Sanitation Data'!F19)))</f>
        <v/>
      </c>
      <c r="CY25" s="388" t="str">
        <f ca="1">+IF(OFFSET('Sanitation Data'!$F$32,0,10*ROW('Sanitation Data'!F19))="","",OFFSET('Sanitation Data'!$F$32,0,10*ROW('Sanitation Data'!F19)))</f>
        <v/>
      </c>
      <c r="CZ25" s="388" t="str">
        <f ca="1">+IF(OFFSET('Sanitation Data'!$G$28,0,10*ROW('Sanitation Data'!G19))="","",OFFSET('Sanitation Data'!$G$28,0,10*ROW('Sanitation Data'!G19)))</f>
        <v/>
      </c>
      <c r="DA25" s="388" t="str">
        <f ca="1">+IF(OFFSET('Sanitation Data'!$G$29,0,10*ROW('Sanitation Data'!G19))="","",OFFSET('Sanitation Data'!$G$29,0,10*ROW('Sanitation Data'!G19)))</f>
        <v/>
      </c>
      <c r="DB25" s="388" t="str">
        <f ca="1">+IF(OFFSET('Sanitation Data'!$G$30,0,10*ROW('Sanitation Data'!G19))="","",OFFSET('Sanitation Data'!$G$30,0,10*ROW('Sanitation Data'!G19)))</f>
        <v/>
      </c>
      <c r="DC25" s="388" t="str">
        <f ca="1">+IF(OFFSET('Sanitation Data'!$G$31,0,10*ROW('Sanitation Data'!G19))="","",OFFSET('Sanitation Data'!$G$31,0,10*ROW('Sanitation Data'!G19)))</f>
        <v/>
      </c>
      <c r="DD25" s="388" t="str">
        <f ca="1">+IF(OFFSET('Sanitation Data'!$G$32,0,10*ROW('Sanitation Data'!G19))="","",OFFSET('Sanitation Data'!$G$32,0,10*ROW('Sanitation Data'!G19)))</f>
        <v/>
      </c>
      <c r="DE25" s="388" t="str">
        <f ca="1">+IF(OFFSET('Sanitation Data'!$H$28,0,10*ROW('Sanitation Data'!H19))="","",OFFSET('Sanitation Data'!$H$28,0,10*ROW('Sanitation Data'!H19)))</f>
        <v/>
      </c>
      <c r="DF25" s="388" t="str">
        <f ca="1">+IF(OFFSET('Sanitation Data'!$H$29,0,10*ROW('Sanitation Data'!H19))="","",OFFSET('Sanitation Data'!$H$29,0,10*ROW('Sanitation Data'!H19)))</f>
        <v/>
      </c>
      <c r="DG25" s="388" t="str">
        <f ca="1">+IF(OFFSET('Sanitation Data'!$H$30,0,10*ROW('Sanitation Data'!H19))="","",OFFSET('Sanitation Data'!$H$30,0,10*ROW('Sanitation Data'!H19)))</f>
        <v/>
      </c>
      <c r="DH25" s="388" t="str">
        <f ca="1">+IF(OFFSET('Sanitation Data'!$H$31,0,10*ROW('Sanitation Data'!H19))="","",OFFSET('Sanitation Data'!$H$31,0,10*ROW('Sanitation Data'!H19)))</f>
        <v/>
      </c>
      <c r="DI25" s="388" t="str">
        <f ca="1">+IF(OFFSET('Sanitation Data'!$H$32,0,10*ROW('Sanitation Data'!H19))="","",OFFSET('Sanitation Data'!$H$32,0,10*ROW('Sanitation Data'!H19)))</f>
        <v/>
      </c>
      <c r="DJ25" s="388" t="str">
        <f ca="1">+IF(OFFSET('Sanitation Data'!$I$28,0,10*ROW('Sanitation Data'!I19))="","",OFFSET('Sanitation Data'!$I$28,0,10*ROW('Sanitation Data'!I19)))</f>
        <v/>
      </c>
      <c r="DK25" s="388" t="str">
        <f ca="1">+IF(OFFSET('Sanitation Data'!$I$29,0,10*ROW('Sanitation Data'!I19))="","",OFFSET('Sanitation Data'!$I$29,0,10*ROW('Sanitation Data'!I19)))</f>
        <v/>
      </c>
      <c r="DL25" s="388" t="str">
        <f ca="1">+IF(OFFSET('Sanitation Data'!$I$30,0,10*ROW('Sanitation Data'!I19))="","",OFFSET('Sanitation Data'!$I$30,0,10*ROW('Sanitation Data'!I19)))</f>
        <v/>
      </c>
      <c r="DM25" s="388" t="str">
        <f ca="1">+IF(OFFSET('Sanitation Data'!$I$31,0,10*ROW('Sanitation Data'!I19))="","",OFFSET('Sanitation Data'!$I$31,0,10*ROW('Sanitation Data'!I19)))</f>
        <v/>
      </c>
      <c r="DN25" s="388" t="str">
        <f ca="1">+IF(OFFSET('Sanitation Data'!$I$32,0,10*ROW('Sanitation Data'!I19))="","",OFFSET('Sanitation Data'!$I$32,0,10*ROW('Sanitation Data'!I19)))</f>
        <v/>
      </c>
      <c r="DO25" s="388" t="str">
        <f ca="1">+IF(OFFSET('Hygiene Data'!$D$11,0,10*ROW('Hygiene Data'!D19))="","",OFFSET('Hygiene Data'!$D$11,0,10*ROW('Hygiene Data'!D19)))</f>
        <v/>
      </c>
      <c r="DP25" s="388" t="str">
        <f ca="1">+IF(OFFSET('Hygiene Data'!$D$12,0,10*ROW('Hygiene Data'!D19))="","",OFFSET('Hygiene Data'!$D$12,0,10*ROW('Hygiene Data'!D19)))</f>
        <v/>
      </c>
      <c r="DQ25" s="388" t="str">
        <f ca="1">+IF(OFFSET('Hygiene Data'!$D$13,0,10*ROW('Hygiene Data'!D19))="","",OFFSET('Hygiene Data'!$D$13,0,10*ROW('Hygiene Data'!D19)))</f>
        <v/>
      </c>
      <c r="DR25" s="388" t="str">
        <f ca="1">+IF(OFFSET('Hygiene Data'!$E$11,0,10*ROW('Hygiene Data'!E19))="","",OFFSET('Hygiene Data'!$E$11,0,10*ROW('Hygiene Data'!E19)))</f>
        <v/>
      </c>
      <c r="DS25" s="388" t="str">
        <f ca="1">+IF(OFFSET('Hygiene Data'!$E$12,0,10*ROW('Hygiene Data'!E19))="","",OFFSET('Hygiene Data'!$E$12,0,10*ROW('Hygiene Data'!E19)))</f>
        <v/>
      </c>
      <c r="DT25" s="388" t="str">
        <f ca="1">+IF(OFFSET('Hygiene Data'!$E$13,0,10*ROW('Hygiene Data'!E19))="","",OFFSET('Hygiene Data'!$E$13,0,10*ROW('Hygiene Data'!E19)))</f>
        <v/>
      </c>
      <c r="DU25" s="388" t="str">
        <f ca="1">+IF(OFFSET('Hygiene Data'!$F$11,0,10*ROW('Hygiene Data'!F19))="","",OFFSET('Hygiene Data'!$F$11,0,10*ROW('Hygiene Data'!F19)))</f>
        <v/>
      </c>
      <c r="DV25" s="388" t="str">
        <f ca="1">+IF(OFFSET('Hygiene Data'!$F$12,0,10*ROW('Hygiene Data'!F19))="","",OFFSET('Hygiene Data'!$F$12,0,10*ROW('Hygiene Data'!F19)))</f>
        <v/>
      </c>
      <c r="DW25" s="388" t="str">
        <f ca="1">+IF(OFFSET('Hygiene Data'!$F$13,0,10*ROW('Hygiene Data'!F19))="","",OFFSET('Hygiene Data'!$F$13,0,10*ROW('Hygiene Data'!F19)))</f>
        <v/>
      </c>
      <c r="DX25" s="388" t="str">
        <f ca="1">+IF(OFFSET('Hygiene Data'!$G$11,0,10*ROW('Hygiene Data'!G19))="","",OFFSET('Hygiene Data'!$G$11,0,10*ROW('Hygiene Data'!G19)))</f>
        <v/>
      </c>
      <c r="DY25" s="388" t="str">
        <f ca="1">+IF(OFFSET('Hygiene Data'!$G$12,0,10*ROW('Hygiene Data'!G19))="","",OFFSET('Hygiene Data'!$G$12,0,10*ROW('Hygiene Data'!G19)))</f>
        <v/>
      </c>
      <c r="DZ25" s="388" t="str">
        <f ca="1">+IF(OFFSET('Hygiene Data'!$G$13,0,10*ROW('Hygiene Data'!G19))="","",OFFSET('Hygiene Data'!$G$13,0,10*ROW('Hygiene Data'!G19)))</f>
        <v/>
      </c>
      <c r="EA25" s="388" t="str">
        <f ca="1">+IF(OFFSET('Hygiene Data'!$H$11,0,10*ROW('Hygiene Data'!H19))="","",OFFSET('Hygiene Data'!$H$11,0,10*ROW('Hygiene Data'!H19)))</f>
        <v/>
      </c>
      <c r="EB25" s="388" t="str">
        <f ca="1">+IF(OFFSET('Hygiene Data'!$H$12,0,10*ROW('Hygiene Data'!H19))="","",OFFSET('Hygiene Data'!$H$12,0,10*ROW('Hygiene Data'!H19)))</f>
        <v/>
      </c>
      <c r="EC25" s="388" t="str">
        <f ca="1">+IF(OFFSET('Hygiene Data'!$H$13,0,10*ROW('Hygiene Data'!H19))="","",OFFSET('Hygiene Data'!$H$13,0,10*ROW('Hygiene Data'!H19)))</f>
        <v/>
      </c>
      <c r="ED25" s="388" t="str">
        <f ca="1">+IF(OFFSET('Hygiene Data'!$I$11,0,10*ROW('Hygiene Data'!I19))="","",OFFSET('Hygiene Data'!$I$11,0,10*ROW('Hygiene Data'!I19)))</f>
        <v/>
      </c>
      <c r="EE25" s="388" t="str">
        <f ca="1">+IF(OFFSET('Hygiene Data'!$I$12,0,10*ROW('Hygiene Data'!I19))="","",OFFSET('Hygiene Data'!$I$12,0,10*ROW('Hygiene Data'!I19)))</f>
        <v/>
      </c>
      <c r="EF25" s="388" t="str">
        <f ca="1">+IF(OFFSET('Hygiene Data'!$I$13,0,10*ROW('Hygiene Data'!I19))="","",OFFSET('Hygiene Data'!$I$13,0,10*ROW('Hygiene Data'!I19)))</f>
        <v/>
      </c>
    </row>
    <row r="26" spans="1:136" x14ac:dyDescent="0.25">
      <c r="A26" s="497" t="str">
        <f ca="1">+IF(OFFSET('Water Data'!$B$2,0,10*ROW('Water Data'!E20))="","",OFFSET('Water Data'!$B$2,0,10*ROW('Water Data'!E20)))</f>
        <v/>
      </c>
      <c r="B26" s="49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4" t="str">
        <f t="shared" ca="1" si="0"/>
        <v/>
      </c>
      <c r="D26" s="52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8" t="str">
        <f ca="1">+IF(OFFSET('Water Data'!$D$27,0,10*ROW('Water Data'!D20))="","",OFFSET('Water Data'!$D$27,0,10*ROW('Water Data'!D20)))</f>
        <v/>
      </c>
      <c r="BT26" s="388" t="str">
        <f ca="1">+IF(OFFSET('Water Data'!$D$28,0,10*ROW('Water Data'!D20))="","",OFFSET('Water Data'!$D$28,0,10*ROW('Water Data'!D20)))</f>
        <v/>
      </c>
      <c r="BU26" s="388" t="str">
        <f ca="1">+IF(OFFSET('Water Data'!$D$29,0,10*ROW('Water Data'!D20))="","",OFFSET('Water Data'!$D$29,0,10*ROW('Water Data'!D20)))</f>
        <v/>
      </c>
      <c r="BV26" s="388" t="str">
        <f ca="1">+IF(OFFSET('Water Data'!$E$27,0,10*ROW('Water Data'!E20))="","",OFFSET('Water Data'!$E$27,0,10*ROW('Water Data'!E20)))</f>
        <v/>
      </c>
      <c r="BW26" s="388" t="str">
        <f ca="1">+IF(OFFSET('Water Data'!$E$28,0,10*ROW('Water Data'!E20))="","",OFFSET('Water Data'!$E$28,0,10*ROW('Water Data'!E20)))</f>
        <v/>
      </c>
      <c r="BX26" s="388" t="str">
        <f ca="1">+IF(OFFSET('Water Data'!$E$29,0,10*ROW('Water Data'!E20))="","",OFFSET('Water Data'!$E$29,0,10*ROW('Water Data'!E20)))</f>
        <v/>
      </c>
      <c r="BY26" s="388" t="str">
        <f ca="1">+IF(OFFSET('Water Data'!$F$27,0,10*ROW('Water Data'!F20))="","",OFFSET('Water Data'!$F$27,0,10*ROW('Water Data'!F20)))</f>
        <v/>
      </c>
      <c r="BZ26" s="388" t="str">
        <f ca="1">+IF(OFFSET('Water Data'!$F$28,0,10*ROW('Water Data'!F20))="","",OFFSET('Water Data'!$F$28,0,10*ROW('Water Data'!F20)))</f>
        <v/>
      </c>
      <c r="CA26" s="388" t="str">
        <f ca="1">+IF(OFFSET('Water Data'!$F$29,0,10*ROW('Water Data'!F20))="","",OFFSET('Water Data'!$F$29,0,10*ROW('Water Data'!F20)))</f>
        <v/>
      </c>
      <c r="CB26" s="388" t="str">
        <f ca="1">+IF(OFFSET('Water Data'!$G$27,0,10*ROW('Water Data'!G20))="","",OFFSET('Water Data'!$G$27,0,10*ROW('Water Data'!G20)))</f>
        <v/>
      </c>
      <c r="CC26" s="388" t="str">
        <f ca="1">+IF(OFFSET('Water Data'!$G$28,0,10*ROW('Water Data'!G20))="","",OFFSET('Water Data'!$G$28,0,10*ROW('Water Data'!G20)))</f>
        <v/>
      </c>
      <c r="CD26" s="388" t="str">
        <f ca="1">+IF(OFFSET('Water Data'!$G$29,0,10*ROW('Water Data'!G20))="","",OFFSET('Water Data'!$G$29,0,10*ROW('Water Data'!G20)))</f>
        <v/>
      </c>
      <c r="CE26" s="388" t="str">
        <f ca="1">+IF(OFFSET('Water Data'!$H$27,0,10*ROW('Water Data'!H20))="","",OFFSET('Water Data'!$H$27,0,10*ROW('Water Data'!H20)))</f>
        <v/>
      </c>
      <c r="CF26" s="388" t="str">
        <f ca="1">+IF(OFFSET('Water Data'!$H$28,0,10*ROW('Water Data'!H20))="","",OFFSET('Water Data'!$H$28,0,10*ROW('Water Data'!H20)))</f>
        <v/>
      </c>
      <c r="CG26" s="388" t="str">
        <f ca="1">+IF(OFFSET('Water Data'!$H$29,0,10*ROW('Water Data'!H20))="","",OFFSET('Water Data'!$H$29,0,10*ROW('Water Data'!H20)))</f>
        <v/>
      </c>
      <c r="CH26" s="388" t="str">
        <f ca="1">+IF(OFFSET('Water Data'!$I$27,0,10*ROW('Water Data'!I20))="","",OFFSET('Water Data'!$I$27,0,10*ROW('Water Data'!I20)))</f>
        <v/>
      </c>
      <c r="CI26" s="388" t="str">
        <f ca="1">+IF(OFFSET('Water Data'!$I$28,0,10*ROW('Water Data'!I20))="","",OFFSET('Water Data'!$I$28,0,10*ROW('Water Data'!I20)))</f>
        <v/>
      </c>
      <c r="CJ26" s="388" t="str">
        <f ca="1">+IF(OFFSET('Water Data'!$I$29,0,10*ROW('Water Data'!I20))="","",OFFSET('Water Data'!$I$29,0,10*ROW('Water Data'!I20)))</f>
        <v/>
      </c>
      <c r="CK26" s="388" t="str">
        <f ca="1">+IF(OFFSET('Sanitation Data'!$D$28,0,10*ROW('Sanitation Data'!D20))="","",OFFSET('Sanitation Data'!$D$28,0,10*ROW('Sanitation Data'!D20)))</f>
        <v/>
      </c>
      <c r="CL26" s="388" t="str">
        <f ca="1">+IF(OFFSET('Sanitation Data'!$D$29,0,10*ROW('Sanitation Data'!D20))="","",OFFSET('Sanitation Data'!$D$29,0,10*ROW('Sanitation Data'!D20)))</f>
        <v/>
      </c>
      <c r="CM26" s="388" t="str">
        <f ca="1">+IF(OFFSET('Sanitation Data'!$D$30,0,10*ROW('Sanitation Data'!D20))="","",OFFSET('Sanitation Data'!$D$30,0,10*ROW('Sanitation Data'!D20)))</f>
        <v/>
      </c>
      <c r="CN26" s="388" t="str">
        <f ca="1">+IF(OFFSET('Sanitation Data'!$D$31,0,10*ROW('Sanitation Data'!D20))="","",OFFSET('Sanitation Data'!$D$31,0,10*ROW('Sanitation Data'!D20)))</f>
        <v/>
      </c>
      <c r="CO26" s="388" t="str">
        <f ca="1">+IF(OFFSET('Sanitation Data'!$D$32,0,10*ROW('Sanitation Data'!D20))="","",OFFSET('Sanitation Data'!$D$32,0,10*ROW('Sanitation Data'!D20)))</f>
        <v/>
      </c>
      <c r="CP26" s="388" t="str">
        <f ca="1">+IF(OFFSET('Sanitation Data'!$E$28,0,10*ROW('Sanitation Data'!E20))="","",OFFSET('Sanitation Data'!$E$28,0,10*ROW('Sanitation Data'!E20)))</f>
        <v/>
      </c>
      <c r="CQ26" s="388" t="str">
        <f ca="1">+IF(OFFSET('Sanitation Data'!$E$29,0,10*ROW('Sanitation Data'!E20))="","",OFFSET('Sanitation Data'!$E$29,0,10*ROW('Sanitation Data'!E20)))</f>
        <v/>
      </c>
      <c r="CR26" s="388" t="str">
        <f ca="1">+IF(OFFSET('Sanitation Data'!$E$30,0,10*ROW('Sanitation Data'!E20))="","",OFFSET('Sanitation Data'!$E$30,0,10*ROW('Sanitation Data'!E20)))</f>
        <v/>
      </c>
      <c r="CS26" s="388" t="str">
        <f ca="1">+IF(OFFSET('Sanitation Data'!$E$31,0,10*ROW('Sanitation Data'!E20))="","",OFFSET('Sanitation Data'!$E$31,0,10*ROW('Sanitation Data'!E20)))</f>
        <v/>
      </c>
      <c r="CT26" s="388" t="str">
        <f ca="1">+IF(OFFSET('Sanitation Data'!$E$32,0,10*ROW('Sanitation Data'!E20))="","",OFFSET('Sanitation Data'!$E$32,0,10*ROW('Sanitation Data'!E20)))</f>
        <v/>
      </c>
      <c r="CU26" s="388" t="str">
        <f ca="1">+IF(OFFSET('Sanitation Data'!$F$28,0,10*ROW('Sanitation Data'!F20))="","",OFFSET('Sanitation Data'!$F$28,0,10*ROW('Sanitation Data'!F20)))</f>
        <v/>
      </c>
      <c r="CV26" s="388" t="str">
        <f ca="1">+IF(OFFSET('Sanitation Data'!$F$29,0,10*ROW('Sanitation Data'!F20))="","",OFFSET('Sanitation Data'!$F$29,0,10*ROW('Sanitation Data'!F20)))</f>
        <v/>
      </c>
      <c r="CW26" s="388" t="str">
        <f ca="1">+IF(OFFSET('Sanitation Data'!$F$30,0,10*ROW('Sanitation Data'!F20))="","",OFFSET('Sanitation Data'!$F$30,0,10*ROW('Sanitation Data'!F20)))</f>
        <v/>
      </c>
      <c r="CX26" s="388" t="str">
        <f ca="1">+IF(OFFSET('Sanitation Data'!$F$31,0,10*ROW('Sanitation Data'!F20))="","",OFFSET('Sanitation Data'!$F$31,0,10*ROW('Sanitation Data'!F20)))</f>
        <v/>
      </c>
      <c r="CY26" s="388" t="str">
        <f ca="1">+IF(OFFSET('Sanitation Data'!$F$32,0,10*ROW('Sanitation Data'!F20))="","",OFFSET('Sanitation Data'!$F$32,0,10*ROW('Sanitation Data'!F20)))</f>
        <v/>
      </c>
      <c r="CZ26" s="388" t="str">
        <f ca="1">+IF(OFFSET('Sanitation Data'!$G$28,0,10*ROW('Sanitation Data'!G20))="","",OFFSET('Sanitation Data'!$G$28,0,10*ROW('Sanitation Data'!G20)))</f>
        <v/>
      </c>
      <c r="DA26" s="388" t="str">
        <f ca="1">+IF(OFFSET('Sanitation Data'!$G$29,0,10*ROW('Sanitation Data'!G20))="","",OFFSET('Sanitation Data'!$G$29,0,10*ROW('Sanitation Data'!G20)))</f>
        <v/>
      </c>
      <c r="DB26" s="388" t="str">
        <f ca="1">+IF(OFFSET('Sanitation Data'!$G$30,0,10*ROW('Sanitation Data'!G20))="","",OFFSET('Sanitation Data'!$G$30,0,10*ROW('Sanitation Data'!G20)))</f>
        <v/>
      </c>
      <c r="DC26" s="388" t="str">
        <f ca="1">+IF(OFFSET('Sanitation Data'!$G$31,0,10*ROW('Sanitation Data'!G20))="","",OFFSET('Sanitation Data'!$G$31,0,10*ROW('Sanitation Data'!G20)))</f>
        <v/>
      </c>
      <c r="DD26" s="388" t="str">
        <f ca="1">+IF(OFFSET('Sanitation Data'!$G$32,0,10*ROW('Sanitation Data'!G20))="","",OFFSET('Sanitation Data'!$G$32,0,10*ROW('Sanitation Data'!G20)))</f>
        <v/>
      </c>
      <c r="DE26" s="388" t="str">
        <f ca="1">+IF(OFFSET('Sanitation Data'!$H$28,0,10*ROW('Sanitation Data'!H20))="","",OFFSET('Sanitation Data'!$H$28,0,10*ROW('Sanitation Data'!H20)))</f>
        <v/>
      </c>
      <c r="DF26" s="388" t="str">
        <f ca="1">+IF(OFFSET('Sanitation Data'!$H$29,0,10*ROW('Sanitation Data'!H20))="","",OFFSET('Sanitation Data'!$H$29,0,10*ROW('Sanitation Data'!H20)))</f>
        <v/>
      </c>
      <c r="DG26" s="388" t="str">
        <f ca="1">+IF(OFFSET('Sanitation Data'!$H$30,0,10*ROW('Sanitation Data'!H20))="","",OFFSET('Sanitation Data'!$H$30,0,10*ROW('Sanitation Data'!H20)))</f>
        <v/>
      </c>
      <c r="DH26" s="388" t="str">
        <f ca="1">+IF(OFFSET('Sanitation Data'!$H$31,0,10*ROW('Sanitation Data'!H20))="","",OFFSET('Sanitation Data'!$H$31,0,10*ROW('Sanitation Data'!H20)))</f>
        <v/>
      </c>
      <c r="DI26" s="388" t="str">
        <f ca="1">+IF(OFFSET('Sanitation Data'!$H$32,0,10*ROW('Sanitation Data'!H20))="","",OFFSET('Sanitation Data'!$H$32,0,10*ROW('Sanitation Data'!H20)))</f>
        <v/>
      </c>
      <c r="DJ26" s="388" t="str">
        <f ca="1">+IF(OFFSET('Sanitation Data'!$I$28,0,10*ROW('Sanitation Data'!I20))="","",OFFSET('Sanitation Data'!$I$28,0,10*ROW('Sanitation Data'!I20)))</f>
        <v/>
      </c>
      <c r="DK26" s="388" t="str">
        <f ca="1">+IF(OFFSET('Sanitation Data'!$I$29,0,10*ROW('Sanitation Data'!I20))="","",OFFSET('Sanitation Data'!$I$29,0,10*ROW('Sanitation Data'!I20)))</f>
        <v/>
      </c>
      <c r="DL26" s="388" t="str">
        <f ca="1">+IF(OFFSET('Sanitation Data'!$I$30,0,10*ROW('Sanitation Data'!I20))="","",OFFSET('Sanitation Data'!$I$30,0,10*ROW('Sanitation Data'!I20)))</f>
        <v/>
      </c>
      <c r="DM26" s="388" t="str">
        <f ca="1">+IF(OFFSET('Sanitation Data'!$I$31,0,10*ROW('Sanitation Data'!I20))="","",OFFSET('Sanitation Data'!$I$31,0,10*ROW('Sanitation Data'!I20)))</f>
        <v/>
      </c>
      <c r="DN26" s="388" t="str">
        <f ca="1">+IF(OFFSET('Sanitation Data'!$I$32,0,10*ROW('Sanitation Data'!I20))="","",OFFSET('Sanitation Data'!$I$32,0,10*ROW('Sanitation Data'!I20)))</f>
        <v/>
      </c>
      <c r="DO26" s="388" t="str">
        <f ca="1">+IF(OFFSET('Hygiene Data'!$D$11,0,10*ROW('Hygiene Data'!D20))="","",OFFSET('Hygiene Data'!$D$11,0,10*ROW('Hygiene Data'!D20)))</f>
        <v/>
      </c>
      <c r="DP26" s="388" t="str">
        <f ca="1">+IF(OFFSET('Hygiene Data'!$D$12,0,10*ROW('Hygiene Data'!D20))="","",OFFSET('Hygiene Data'!$D$12,0,10*ROW('Hygiene Data'!D20)))</f>
        <v/>
      </c>
      <c r="DQ26" s="388" t="str">
        <f ca="1">+IF(OFFSET('Hygiene Data'!$D$13,0,10*ROW('Hygiene Data'!D20))="","",OFFSET('Hygiene Data'!$D$13,0,10*ROW('Hygiene Data'!D20)))</f>
        <v/>
      </c>
      <c r="DR26" s="388" t="str">
        <f ca="1">+IF(OFFSET('Hygiene Data'!$E$11,0,10*ROW('Hygiene Data'!E20))="","",OFFSET('Hygiene Data'!$E$11,0,10*ROW('Hygiene Data'!E20)))</f>
        <v/>
      </c>
      <c r="DS26" s="388" t="str">
        <f ca="1">+IF(OFFSET('Hygiene Data'!$E$12,0,10*ROW('Hygiene Data'!E20))="","",OFFSET('Hygiene Data'!$E$12,0,10*ROW('Hygiene Data'!E20)))</f>
        <v/>
      </c>
      <c r="DT26" s="388" t="str">
        <f ca="1">+IF(OFFSET('Hygiene Data'!$E$13,0,10*ROW('Hygiene Data'!E20))="","",OFFSET('Hygiene Data'!$E$13,0,10*ROW('Hygiene Data'!E20)))</f>
        <v/>
      </c>
      <c r="DU26" s="388" t="str">
        <f ca="1">+IF(OFFSET('Hygiene Data'!$F$11,0,10*ROW('Hygiene Data'!F20))="","",OFFSET('Hygiene Data'!$F$11,0,10*ROW('Hygiene Data'!F20)))</f>
        <v/>
      </c>
      <c r="DV26" s="388" t="str">
        <f ca="1">+IF(OFFSET('Hygiene Data'!$F$12,0,10*ROW('Hygiene Data'!F20))="","",OFFSET('Hygiene Data'!$F$12,0,10*ROW('Hygiene Data'!F20)))</f>
        <v/>
      </c>
      <c r="DW26" s="388" t="str">
        <f ca="1">+IF(OFFSET('Hygiene Data'!$F$13,0,10*ROW('Hygiene Data'!F20))="","",OFFSET('Hygiene Data'!$F$13,0,10*ROW('Hygiene Data'!F20)))</f>
        <v/>
      </c>
      <c r="DX26" s="388" t="str">
        <f ca="1">+IF(OFFSET('Hygiene Data'!$G$11,0,10*ROW('Hygiene Data'!G20))="","",OFFSET('Hygiene Data'!$G$11,0,10*ROW('Hygiene Data'!G20)))</f>
        <v/>
      </c>
      <c r="DY26" s="388" t="str">
        <f ca="1">+IF(OFFSET('Hygiene Data'!$G$12,0,10*ROW('Hygiene Data'!G20))="","",OFFSET('Hygiene Data'!$G$12,0,10*ROW('Hygiene Data'!G20)))</f>
        <v/>
      </c>
      <c r="DZ26" s="388" t="str">
        <f ca="1">+IF(OFFSET('Hygiene Data'!$G$13,0,10*ROW('Hygiene Data'!G20))="","",OFFSET('Hygiene Data'!$G$13,0,10*ROW('Hygiene Data'!G20)))</f>
        <v/>
      </c>
      <c r="EA26" s="388" t="str">
        <f ca="1">+IF(OFFSET('Hygiene Data'!$H$11,0,10*ROW('Hygiene Data'!H20))="","",OFFSET('Hygiene Data'!$H$11,0,10*ROW('Hygiene Data'!H20)))</f>
        <v/>
      </c>
      <c r="EB26" s="388" t="str">
        <f ca="1">+IF(OFFSET('Hygiene Data'!$H$12,0,10*ROW('Hygiene Data'!H20))="","",OFFSET('Hygiene Data'!$H$12,0,10*ROW('Hygiene Data'!H20)))</f>
        <v/>
      </c>
      <c r="EC26" s="388" t="str">
        <f ca="1">+IF(OFFSET('Hygiene Data'!$H$13,0,10*ROW('Hygiene Data'!H20))="","",OFFSET('Hygiene Data'!$H$13,0,10*ROW('Hygiene Data'!H20)))</f>
        <v/>
      </c>
      <c r="ED26" s="388" t="str">
        <f ca="1">+IF(OFFSET('Hygiene Data'!$I$11,0,10*ROW('Hygiene Data'!I20))="","",OFFSET('Hygiene Data'!$I$11,0,10*ROW('Hygiene Data'!I20)))</f>
        <v/>
      </c>
      <c r="EE26" s="388" t="str">
        <f ca="1">+IF(OFFSET('Hygiene Data'!$I$12,0,10*ROW('Hygiene Data'!I20))="","",OFFSET('Hygiene Data'!$I$12,0,10*ROW('Hygiene Data'!I20)))</f>
        <v/>
      </c>
      <c r="EF26" s="388" t="str">
        <f ca="1">+IF(OFFSET('Hygiene Data'!$I$13,0,10*ROW('Hygiene Data'!I20))="","",OFFSET('Hygiene Data'!$I$13,0,10*ROW('Hygiene Data'!I20)))</f>
        <v/>
      </c>
    </row>
    <row r="27" spans="1:136" x14ac:dyDescent="0.25">
      <c r="A27" s="497" t="str">
        <f ca="1">+IF(OFFSET('Water Data'!$B$2,0,10*ROW('Water Data'!E21))="","",OFFSET('Water Data'!$B$2,0,10*ROW('Water Data'!E21)))</f>
        <v/>
      </c>
      <c r="B27" s="49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4" t="str">
        <f t="shared" ca="1" si="0"/>
        <v/>
      </c>
      <c r="D27" s="52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8" t="str">
        <f ca="1">+IF(OFFSET('Water Data'!$D$27,0,10*ROW('Water Data'!D21))="","",OFFSET('Water Data'!$D$27,0,10*ROW('Water Data'!D21)))</f>
        <v/>
      </c>
      <c r="BT27" s="388" t="str">
        <f ca="1">+IF(OFFSET('Water Data'!$D$28,0,10*ROW('Water Data'!D21))="","",OFFSET('Water Data'!$D$28,0,10*ROW('Water Data'!D21)))</f>
        <v/>
      </c>
      <c r="BU27" s="388" t="str">
        <f ca="1">+IF(OFFSET('Water Data'!$D$29,0,10*ROW('Water Data'!D21))="","",OFFSET('Water Data'!$D$29,0,10*ROW('Water Data'!D21)))</f>
        <v/>
      </c>
      <c r="BV27" s="388" t="str">
        <f ca="1">+IF(OFFSET('Water Data'!$E$27,0,10*ROW('Water Data'!E21))="","",OFFSET('Water Data'!$E$27,0,10*ROW('Water Data'!E21)))</f>
        <v/>
      </c>
      <c r="BW27" s="388" t="str">
        <f ca="1">+IF(OFFSET('Water Data'!$E$28,0,10*ROW('Water Data'!E21))="","",OFFSET('Water Data'!$E$28,0,10*ROW('Water Data'!E21)))</f>
        <v/>
      </c>
      <c r="BX27" s="388" t="str">
        <f ca="1">+IF(OFFSET('Water Data'!$E$29,0,10*ROW('Water Data'!E21))="","",OFFSET('Water Data'!$E$29,0,10*ROW('Water Data'!E21)))</f>
        <v/>
      </c>
      <c r="BY27" s="388" t="str">
        <f ca="1">+IF(OFFSET('Water Data'!$F$27,0,10*ROW('Water Data'!F21))="","",OFFSET('Water Data'!$F$27,0,10*ROW('Water Data'!F21)))</f>
        <v/>
      </c>
      <c r="BZ27" s="388" t="str">
        <f ca="1">+IF(OFFSET('Water Data'!$F$28,0,10*ROW('Water Data'!F21))="","",OFFSET('Water Data'!$F$28,0,10*ROW('Water Data'!F21)))</f>
        <v/>
      </c>
      <c r="CA27" s="388" t="str">
        <f ca="1">+IF(OFFSET('Water Data'!$F$29,0,10*ROW('Water Data'!F21))="","",OFFSET('Water Data'!$F$29,0,10*ROW('Water Data'!F21)))</f>
        <v/>
      </c>
      <c r="CB27" s="388" t="str">
        <f ca="1">+IF(OFFSET('Water Data'!$G$27,0,10*ROW('Water Data'!G21))="","",OFFSET('Water Data'!$G$27,0,10*ROW('Water Data'!G21)))</f>
        <v/>
      </c>
      <c r="CC27" s="388" t="str">
        <f ca="1">+IF(OFFSET('Water Data'!$G$28,0,10*ROW('Water Data'!G21))="","",OFFSET('Water Data'!$G$28,0,10*ROW('Water Data'!G21)))</f>
        <v/>
      </c>
      <c r="CD27" s="388" t="str">
        <f ca="1">+IF(OFFSET('Water Data'!$G$29,0,10*ROW('Water Data'!G21))="","",OFFSET('Water Data'!$G$29,0,10*ROW('Water Data'!G21)))</f>
        <v/>
      </c>
      <c r="CE27" s="388" t="str">
        <f ca="1">+IF(OFFSET('Water Data'!$H$27,0,10*ROW('Water Data'!H21))="","",OFFSET('Water Data'!$H$27,0,10*ROW('Water Data'!H21)))</f>
        <v/>
      </c>
      <c r="CF27" s="388" t="str">
        <f ca="1">+IF(OFFSET('Water Data'!$H$28,0,10*ROW('Water Data'!H21))="","",OFFSET('Water Data'!$H$28,0,10*ROW('Water Data'!H21)))</f>
        <v/>
      </c>
      <c r="CG27" s="388" t="str">
        <f ca="1">+IF(OFFSET('Water Data'!$H$29,0,10*ROW('Water Data'!H21))="","",OFFSET('Water Data'!$H$29,0,10*ROW('Water Data'!H21)))</f>
        <v/>
      </c>
      <c r="CH27" s="388" t="str">
        <f ca="1">+IF(OFFSET('Water Data'!$I$27,0,10*ROW('Water Data'!I21))="","",OFFSET('Water Data'!$I$27,0,10*ROW('Water Data'!I21)))</f>
        <v/>
      </c>
      <c r="CI27" s="388" t="str">
        <f ca="1">+IF(OFFSET('Water Data'!$I$28,0,10*ROW('Water Data'!I21))="","",OFFSET('Water Data'!$I$28,0,10*ROW('Water Data'!I21)))</f>
        <v/>
      </c>
      <c r="CJ27" s="388" t="str">
        <f ca="1">+IF(OFFSET('Water Data'!$I$29,0,10*ROW('Water Data'!I21))="","",OFFSET('Water Data'!$I$29,0,10*ROW('Water Data'!I21)))</f>
        <v/>
      </c>
      <c r="CK27" s="388" t="str">
        <f ca="1">+IF(OFFSET('Sanitation Data'!$D$28,0,10*ROW('Sanitation Data'!D21))="","",OFFSET('Sanitation Data'!$D$28,0,10*ROW('Sanitation Data'!D21)))</f>
        <v/>
      </c>
      <c r="CL27" s="388" t="str">
        <f ca="1">+IF(OFFSET('Sanitation Data'!$D$29,0,10*ROW('Sanitation Data'!D21))="","",OFFSET('Sanitation Data'!$D$29,0,10*ROW('Sanitation Data'!D21)))</f>
        <v/>
      </c>
      <c r="CM27" s="388" t="str">
        <f ca="1">+IF(OFFSET('Sanitation Data'!$D$30,0,10*ROW('Sanitation Data'!D21))="","",OFFSET('Sanitation Data'!$D$30,0,10*ROW('Sanitation Data'!D21)))</f>
        <v/>
      </c>
      <c r="CN27" s="388" t="str">
        <f ca="1">+IF(OFFSET('Sanitation Data'!$D$31,0,10*ROW('Sanitation Data'!D21))="","",OFFSET('Sanitation Data'!$D$31,0,10*ROW('Sanitation Data'!D21)))</f>
        <v/>
      </c>
      <c r="CO27" s="388" t="str">
        <f ca="1">+IF(OFFSET('Sanitation Data'!$D$32,0,10*ROW('Sanitation Data'!D21))="","",OFFSET('Sanitation Data'!$D$32,0,10*ROW('Sanitation Data'!D21)))</f>
        <v/>
      </c>
      <c r="CP27" s="388" t="str">
        <f ca="1">+IF(OFFSET('Sanitation Data'!$E$28,0,10*ROW('Sanitation Data'!E21))="","",OFFSET('Sanitation Data'!$E$28,0,10*ROW('Sanitation Data'!E21)))</f>
        <v/>
      </c>
      <c r="CQ27" s="388" t="str">
        <f ca="1">+IF(OFFSET('Sanitation Data'!$E$29,0,10*ROW('Sanitation Data'!E21))="","",OFFSET('Sanitation Data'!$E$29,0,10*ROW('Sanitation Data'!E21)))</f>
        <v/>
      </c>
      <c r="CR27" s="388" t="str">
        <f ca="1">+IF(OFFSET('Sanitation Data'!$E$30,0,10*ROW('Sanitation Data'!E21))="","",OFFSET('Sanitation Data'!$E$30,0,10*ROW('Sanitation Data'!E21)))</f>
        <v/>
      </c>
      <c r="CS27" s="388" t="str">
        <f ca="1">+IF(OFFSET('Sanitation Data'!$E$31,0,10*ROW('Sanitation Data'!E21))="","",OFFSET('Sanitation Data'!$E$31,0,10*ROW('Sanitation Data'!E21)))</f>
        <v/>
      </c>
      <c r="CT27" s="388" t="str">
        <f ca="1">+IF(OFFSET('Sanitation Data'!$E$32,0,10*ROW('Sanitation Data'!E21))="","",OFFSET('Sanitation Data'!$E$32,0,10*ROW('Sanitation Data'!E21)))</f>
        <v/>
      </c>
      <c r="CU27" s="388" t="str">
        <f ca="1">+IF(OFFSET('Sanitation Data'!$F$28,0,10*ROW('Sanitation Data'!F21))="","",OFFSET('Sanitation Data'!$F$28,0,10*ROW('Sanitation Data'!F21)))</f>
        <v/>
      </c>
      <c r="CV27" s="388" t="str">
        <f ca="1">+IF(OFFSET('Sanitation Data'!$F$29,0,10*ROW('Sanitation Data'!F21))="","",OFFSET('Sanitation Data'!$F$29,0,10*ROW('Sanitation Data'!F21)))</f>
        <v/>
      </c>
      <c r="CW27" s="388" t="str">
        <f ca="1">+IF(OFFSET('Sanitation Data'!$F$30,0,10*ROW('Sanitation Data'!F21))="","",OFFSET('Sanitation Data'!$F$30,0,10*ROW('Sanitation Data'!F21)))</f>
        <v/>
      </c>
      <c r="CX27" s="388" t="str">
        <f ca="1">+IF(OFFSET('Sanitation Data'!$F$31,0,10*ROW('Sanitation Data'!F21))="","",OFFSET('Sanitation Data'!$F$31,0,10*ROW('Sanitation Data'!F21)))</f>
        <v/>
      </c>
      <c r="CY27" s="388" t="str">
        <f ca="1">+IF(OFFSET('Sanitation Data'!$F$32,0,10*ROW('Sanitation Data'!F21))="","",OFFSET('Sanitation Data'!$F$32,0,10*ROW('Sanitation Data'!F21)))</f>
        <v/>
      </c>
      <c r="CZ27" s="388" t="str">
        <f ca="1">+IF(OFFSET('Sanitation Data'!$G$28,0,10*ROW('Sanitation Data'!G21))="","",OFFSET('Sanitation Data'!$G$28,0,10*ROW('Sanitation Data'!G21)))</f>
        <v/>
      </c>
      <c r="DA27" s="388" t="str">
        <f ca="1">+IF(OFFSET('Sanitation Data'!$G$29,0,10*ROW('Sanitation Data'!G21))="","",OFFSET('Sanitation Data'!$G$29,0,10*ROW('Sanitation Data'!G21)))</f>
        <v/>
      </c>
      <c r="DB27" s="388" t="str">
        <f ca="1">+IF(OFFSET('Sanitation Data'!$G$30,0,10*ROW('Sanitation Data'!G21))="","",OFFSET('Sanitation Data'!$G$30,0,10*ROW('Sanitation Data'!G21)))</f>
        <v/>
      </c>
      <c r="DC27" s="388" t="str">
        <f ca="1">+IF(OFFSET('Sanitation Data'!$G$31,0,10*ROW('Sanitation Data'!G21))="","",OFFSET('Sanitation Data'!$G$31,0,10*ROW('Sanitation Data'!G21)))</f>
        <v/>
      </c>
      <c r="DD27" s="388" t="str">
        <f ca="1">+IF(OFFSET('Sanitation Data'!$G$32,0,10*ROW('Sanitation Data'!G21))="","",OFFSET('Sanitation Data'!$G$32,0,10*ROW('Sanitation Data'!G21)))</f>
        <v/>
      </c>
      <c r="DE27" s="388" t="str">
        <f ca="1">+IF(OFFSET('Sanitation Data'!$H$28,0,10*ROW('Sanitation Data'!H21))="","",OFFSET('Sanitation Data'!$H$28,0,10*ROW('Sanitation Data'!H21)))</f>
        <v/>
      </c>
      <c r="DF27" s="388" t="str">
        <f ca="1">+IF(OFFSET('Sanitation Data'!$H$29,0,10*ROW('Sanitation Data'!H21))="","",OFFSET('Sanitation Data'!$H$29,0,10*ROW('Sanitation Data'!H21)))</f>
        <v/>
      </c>
      <c r="DG27" s="388" t="str">
        <f ca="1">+IF(OFFSET('Sanitation Data'!$H$30,0,10*ROW('Sanitation Data'!H21))="","",OFFSET('Sanitation Data'!$H$30,0,10*ROW('Sanitation Data'!H21)))</f>
        <v/>
      </c>
      <c r="DH27" s="388" t="str">
        <f ca="1">+IF(OFFSET('Sanitation Data'!$H$31,0,10*ROW('Sanitation Data'!H21))="","",OFFSET('Sanitation Data'!$H$31,0,10*ROW('Sanitation Data'!H21)))</f>
        <v/>
      </c>
      <c r="DI27" s="388" t="str">
        <f ca="1">+IF(OFFSET('Sanitation Data'!$H$32,0,10*ROW('Sanitation Data'!H21))="","",OFFSET('Sanitation Data'!$H$32,0,10*ROW('Sanitation Data'!H21)))</f>
        <v/>
      </c>
      <c r="DJ27" s="388" t="str">
        <f ca="1">+IF(OFFSET('Sanitation Data'!$I$28,0,10*ROW('Sanitation Data'!I21))="","",OFFSET('Sanitation Data'!$I$28,0,10*ROW('Sanitation Data'!I21)))</f>
        <v/>
      </c>
      <c r="DK27" s="388" t="str">
        <f ca="1">+IF(OFFSET('Sanitation Data'!$I$29,0,10*ROW('Sanitation Data'!I21))="","",OFFSET('Sanitation Data'!$I$29,0,10*ROW('Sanitation Data'!I21)))</f>
        <v/>
      </c>
      <c r="DL27" s="388" t="str">
        <f ca="1">+IF(OFFSET('Sanitation Data'!$I$30,0,10*ROW('Sanitation Data'!I21))="","",OFFSET('Sanitation Data'!$I$30,0,10*ROW('Sanitation Data'!I21)))</f>
        <v/>
      </c>
      <c r="DM27" s="388" t="str">
        <f ca="1">+IF(OFFSET('Sanitation Data'!$I$31,0,10*ROW('Sanitation Data'!I21))="","",OFFSET('Sanitation Data'!$I$31,0,10*ROW('Sanitation Data'!I21)))</f>
        <v/>
      </c>
      <c r="DN27" s="388" t="str">
        <f ca="1">+IF(OFFSET('Sanitation Data'!$I$32,0,10*ROW('Sanitation Data'!I21))="","",OFFSET('Sanitation Data'!$I$32,0,10*ROW('Sanitation Data'!I21)))</f>
        <v/>
      </c>
      <c r="DO27" s="388" t="str">
        <f ca="1">+IF(OFFSET('Hygiene Data'!$D$11,0,10*ROW('Hygiene Data'!D21))="","",OFFSET('Hygiene Data'!$D$11,0,10*ROW('Hygiene Data'!D21)))</f>
        <v/>
      </c>
      <c r="DP27" s="388" t="str">
        <f ca="1">+IF(OFFSET('Hygiene Data'!$D$12,0,10*ROW('Hygiene Data'!D21))="","",OFFSET('Hygiene Data'!$D$12,0,10*ROW('Hygiene Data'!D21)))</f>
        <v/>
      </c>
      <c r="DQ27" s="388" t="str">
        <f ca="1">+IF(OFFSET('Hygiene Data'!$D$13,0,10*ROW('Hygiene Data'!D21))="","",OFFSET('Hygiene Data'!$D$13,0,10*ROW('Hygiene Data'!D21)))</f>
        <v/>
      </c>
      <c r="DR27" s="388" t="str">
        <f ca="1">+IF(OFFSET('Hygiene Data'!$E$11,0,10*ROW('Hygiene Data'!E21))="","",OFFSET('Hygiene Data'!$E$11,0,10*ROW('Hygiene Data'!E21)))</f>
        <v/>
      </c>
      <c r="DS27" s="388" t="str">
        <f ca="1">+IF(OFFSET('Hygiene Data'!$E$12,0,10*ROW('Hygiene Data'!E21))="","",OFFSET('Hygiene Data'!$E$12,0,10*ROW('Hygiene Data'!E21)))</f>
        <v/>
      </c>
      <c r="DT27" s="388" t="str">
        <f ca="1">+IF(OFFSET('Hygiene Data'!$E$13,0,10*ROW('Hygiene Data'!E21))="","",OFFSET('Hygiene Data'!$E$13,0,10*ROW('Hygiene Data'!E21)))</f>
        <v/>
      </c>
      <c r="DU27" s="388" t="str">
        <f ca="1">+IF(OFFSET('Hygiene Data'!$F$11,0,10*ROW('Hygiene Data'!F21))="","",OFFSET('Hygiene Data'!$F$11,0,10*ROW('Hygiene Data'!F21)))</f>
        <v/>
      </c>
      <c r="DV27" s="388" t="str">
        <f ca="1">+IF(OFFSET('Hygiene Data'!$F$12,0,10*ROW('Hygiene Data'!F21))="","",OFFSET('Hygiene Data'!$F$12,0,10*ROW('Hygiene Data'!F21)))</f>
        <v/>
      </c>
      <c r="DW27" s="388" t="str">
        <f ca="1">+IF(OFFSET('Hygiene Data'!$F$13,0,10*ROW('Hygiene Data'!F21))="","",OFFSET('Hygiene Data'!$F$13,0,10*ROW('Hygiene Data'!F21)))</f>
        <v/>
      </c>
      <c r="DX27" s="388" t="str">
        <f ca="1">+IF(OFFSET('Hygiene Data'!$G$11,0,10*ROW('Hygiene Data'!G21))="","",OFFSET('Hygiene Data'!$G$11,0,10*ROW('Hygiene Data'!G21)))</f>
        <v/>
      </c>
      <c r="DY27" s="388" t="str">
        <f ca="1">+IF(OFFSET('Hygiene Data'!$G$12,0,10*ROW('Hygiene Data'!G21))="","",OFFSET('Hygiene Data'!$G$12,0,10*ROW('Hygiene Data'!G21)))</f>
        <v/>
      </c>
      <c r="DZ27" s="388" t="str">
        <f ca="1">+IF(OFFSET('Hygiene Data'!$G$13,0,10*ROW('Hygiene Data'!G21))="","",OFFSET('Hygiene Data'!$G$13,0,10*ROW('Hygiene Data'!G21)))</f>
        <v/>
      </c>
      <c r="EA27" s="388" t="str">
        <f ca="1">+IF(OFFSET('Hygiene Data'!$H$11,0,10*ROW('Hygiene Data'!H21))="","",OFFSET('Hygiene Data'!$H$11,0,10*ROW('Hygiene Data'!H21)))</f>
        <v/>
      </c>
      <c r="EB27" s="388" t="str">
        <f ca="1">+IF(OFFSET('Hygiene Data'!$H$12,0,10*ROW('Hygiene Data'!H21))="","",OFFSET('Hygiene Data'!$H$12,0,10*ROW('Hygiene Data'!H21)))</f>
        <v/>
      </c>
      <c r="EC27" s="388" t="str">
        <f ca="1">+IF(OFFSET('Hygiene Data'!$H$13,0,10*ROW('Hygiene Data'!H21))="","",OFFSET('Hygiene Data'!$H$13,0,10*ROW('Hygiene Data'!H21)))</f>
        <v/>
      </c>
      <c r="ED27" s="388" t="str">
        <f ca="1">+IF(OFFSET('Hygiene Data'!$I$11,0,10*ROW('Hygiene Data'!I21))="","",OFFSET('Hygiene Data'!$I$11,0,10*ROW('Hygiene Data'!I21)))</f>
        <v/>
      </c>
      <c r="EE27" s="388" t="str">
        <f ca="1">+IF(OFFSET('Hygiene Data'!$I$12,0,10*ROW('Hygiene Data'!I21))="","",OFFSET('Hygiene Data'!$I$12,0,10*ROW('Hygiene Data'!I21)))</f>
        <v/>
      </c>
      <c r="EF27" s="388" t="str">
        <f ca="1">+IF(OFFSET('Hygiene Data'!$I$13,0,10*ROW('Hygiene Data'!I21))="","",OFFSET('Hygiene Data'!$I$13,0,10*ROW('Hygiene Data'!I21)))</f>
        <v/>
      </c>
    </row>
    <row r="28" spans="1:136" x14ac:dyDescent="0.25">
      <c r="A28" s="497" t="str">
        <f ca="1">+IF(OFFSET('Water Data'!$B$2,0,10*ROW('Water Data'!E22))="","",OFFSET('Water Data'!$B$2,0,10*ROW('Water Data'!E22)))</f>
        <v/>
      </c>
      <c r="B28" s="49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4" t="str">
        <f t="shared" ca="1" si="0"/>
        <v/>
      </c>
      <c r="D28" s="52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8" t="str">
        <f ca="1">+IF(OFFSET('Water Data'!$D$27,0,10*ROW('Water Data'!D22))="","",OFFSET('Water Data'!$D$27,0,10*ROW('Water Data'!D22)))</f>
        <v/>
      </c>
      <c r="BT28" s="388" t="str">
        <f ca="1">+IF(OFFSET('Water Data'!$D$28,0,10*ROW('Water Data'!D22))="","",OFFSET('Water Data'!$D$28,0,10*ROW('Water Data'!D22)))</f>
        <v/>
      </c>
      <c r="BU28" s="388" t="str">
        <f ca="1">+IF(OFFSET('Water Data'!$D$29,0,10*ROW('Water Data'!D22))="","",OFFSET('Water Data'!$D$29,0,10*ROW('Water Data'!D22)))</f>
        <v/>
      </c>
      <c r="BV28" s="388" t="str">
        <f ca="1">+IF(OFFSET('Water Data'!$E$27,0,10*ROW('Water Data'!E22))="","",OFFSET('Water Data'!$E$27,0,10*ROW('Water Data'!E22)))</f>
        <v/>
      </c>
      <c r="BW28" s="388" t="str">
        <f ca="1">+IF(OFFSET('Water Data'!$E$28,0,10*ROW('Water Data'!E22))="","",OFFSET('Water Data'!$E$28,0,10*ROW('Water Data'!E22)))</f>
        <v/>
      </c>
      <c r="BX28" s="388" t="str">
        <f ca="1">+IF(OFFSET('Water Data'!$E$29,0,10*ROW('Water Data'!E22))="","",OFFSET('Water Data'!$E$29,0,10*ROW('Water Data'!E22)))</f>
        <v/>
      </c>
      <c r="BY28" s="388" t="str">
        <f ca="1">+IF(OFFSET('Water Data'!$F$27,0,10*ROW('Water Data'!F22))="","",OFFSET('Water Data'!$F$27,0,10*ROW('Water Data'!F22)))</f>
        <v/>
      </c>
      <c r="BZ28" s="388" t="str">
        <f ca="1">+IF(OFFSET('Water Data'!$F$28,0,10*ROW('Water Data'!F22))="","",OFFSET('Water Data'!$F$28,0,10*ROW('Water Data'!F22)))</f>
        <v/>
      </c>
      <c r="CA28" s="388" t="str">
        <f ca="1">+IF(OFFSET('Water Data'!$F$29,0,10*ROW('Water Data'!F22))="","",OFFSET('Water Data'!$F$29,0,10*ROW('Water Data'!F22)))</f>
        <v/>
      </c>
      <c r="CB28" s="388" t="str">
        <f ca="1">+IF(OFFSET('Water Data'!$G$27,0,10*ROW('Water Data'!G22))="","",OFFSET('Water Data'!$G$27,0,10*ROW('Water Data'!G22)))</f>
        <v/>
      </c>
      <c r="CC28" s="388" t="str">
        <f ca="1">+IF(OFFSET('Water Data'!$G$28,0,10*ROW('Water Data'!G22))="","",OFFSET('Water Data'!$G$28,0,10*ROW('Water Data'!G22)))</f>
        <v/>
      </c>
      <c r="CD28" s="388" t="str">
        <f ca="1">+IF(OFFSET('Water Data'!$G$29,0,10*ROW('Water Data'!G22))="","",OFFSET('Water Data'!$G$29,0,10*ROW('Water Data'!G22)))</f>
        <v/>
      </c>
      <c r="CE28" s="388" t="str">
        <f ca="1">+IF(OFFSET('Water Data'!$H$27,0,10*ROW('Water Data'!H22))="","",OFFSET('Water Data'!$H$27,0,10*ROW('Water Data'!H22)))</f>
        <v/>
      </c>
      <c r="CF28" s="388" t="str">
        <f ca="1">+IF(OFFSET('Water Data'!$H$28,0,10*ROW('Water Data'!H22))="","",OFFSET('Water Data'!$H$28,0,10*ROW('Water Data'!H22)))</f>
        <v/>
      </c>
      <c r="CG28" s="388" t="str">
        <f ca="1">+IF(OFFSET('Water Data'!$H$29,0,10*ROW('Water Data'!H22))="","",OFFSET('Water Data'!$H$29,0,10*ROW('Water Data'!H22)))</f>
        <v/>
      </c>
      <c r="CH28" s="388" t="str">
        <f ca="1">+IF(OFFSET('Water Data'!$I$27,0,10*ROW('Water Data'!I22))="","",OFFSET('Water Data'!$I$27,0,10*ROW('Water Data'!I22)))</f>
        <v/>
      </c>
      <c r="CI28" s="388" t="str">
        <f ca="1">+IF(OFFSET('Water Data'!$I$28,0,10*ROW('Water Data'!I22))="","",OFFSET('Water Data'!$I$28,0,10*ROW('Water Data'!I22)))</f>
        <v/>
      </c>
      <c r="CJ28" s="388" t="str">
        <f ca="1">+IF(OFFSET('Water Data'!$I$29,0,10*ROW('Water Data'!I22))="","",OFFSET('Water Data'!$I$29,0,10*ROW('Water Data'!I22)))</f>
        <v/>
      </c>
      <c r="CK28" s="388" t="str">
        <f ca="1">+IF(OFFSET('Sanitation Data'!$D$28,0,10*ROW('Sanitation Data'!D22))="","",OFFSET('Sanitation Data'!$D$28,0,10*ROW('Sanitation Data'!D22)))</f>
        <v/>
      </c>
      <c r="CL28" s="388" t="str">
        <f ca="1">+IF(OFFSET('Sanitation Data'!$D$29,0,10*ROW('Sanitation Data'!D22))="","",OFFSET('Sanitation Data'!$D$29,0,10*ROW('Sanitation Data'!D22)))</f>
        <v/>
      </c>
      <c r="CM28" s="388" t="str">
        <f ca="1">+IF(OFFSET('Sanitation Data'!$D$30,0,10*ROW('Sanitation Data'!D22))="","",OFFSET('Sanitation Data'!$D$30,0,10*ROW('Sanitation Data'!D22)))</f>
        <v/>
      </c>
      <c r="CN28" s="388" t="str">
        <f ca="1">+IF(OFFSET('Sanitation Data'!$D$31,0,10*ROW('Sanitation Data'!D22))="","",OFFSET('Sanitation Data'!$D$31,0,10*ROW('Sanitation Data'!D22)))</f>
        <v/>
      </c>
      <c r="CO28" s="388" t="str">
        <f ca="1">+IF(OFFSET('Sanitation Data'!$D$32,0,10*ROW('Sanitation Data'!D22))="","",OFFSET('Sanitation Data'!$D$32,0,10*ROW('Sanitation Data'!D22)))</f>
        <v/>
      </c>
      <c r="CP28" s="388" t="str">
        <f ca="1">+IF(OFFSET('Sanitation Data'!$E$28,0,10*ROW('Sanitation Data'!E22))="","",OFFSET('Sanitation Data'!$E$28,0,10*ROW('Sanitation Data'!E22)))</f>
        <v/>
      </c>
      <c r="CQ28" s="388" t="str">
        <f ca="1">+IF(OFFSET('Sanitation Data'!$E$29,0,10*ROW('Sanitation Data'!E22))="","",OFFSET('Sanitation Data'!$E$29,0,10*ROW('Sanitation Data'!E22)))</f>
        <v/>
      </c>
      <c r="CR28" s="388" t="str">
        <f ca="1">+IF(OFFSET('Sanitation Data'!$E$30,0,10*ROW('Sanitation Data'!E22))="","",OFFSET('Sanitation Data'!$E$30,0,10*ROW('Sanitation Data'!E22)))</f>
        <v/>
      </c>
      <c r="CS28" s="388" t="str">
        <f ca="1">+IF(OFFSET('Sanitation Data'!$E$31,0,10*ROW('Sanitation Data'!E22))="","",OFFSET('Sanitation Data'!$E$31,0,10*ROW('Sanitation Data'!E22)))</f>
        <v/>
      </c>
      <c r="CT28" s="388" t="str">
        <f ca="1">+IF(OFFSET('Sanitation Data'!$E$32,0,10*ROW('Sanitation Data'!E22))="","",OFFSET('Sanitation Data'!$E$32,0,10*ROW('Sanitation Data'!E22)))</f>
        <v/>
      </c>
      <c r="CU28" s="388" t="str">
        <f ca="1">+IF(OFFSET('Sanitation Data'!$F$28,0,10*ROW('Sanitation Data'!F22))="","",OFFSET('Sanitation Data'!$F$28,0,10*ROW('Sanitation Data'!F22)))</f>
        <v/>
      </c>
      <c r="CV28" s="388" t="str">
        <f ca="1">+IF(OFFSET('Sanitation Data'!$F$29,0,10*ROW('Sanitation Data'!F22))="","",OFFSET('Sanitation Data'!$F$29,0,10*ROW('Sanitation Data'!F22)))</f>
        <v/>
      </c>
      <c r="CW28" s="388" t="str">
        <f ca="1">+IF(OFFSET('Sanitation Data'!$F$30,0,10*ROW('Sanitation Data'!F22))="","",OFFSET('Sanitation Data'!$F$30,0,10*ROW('Sanitation Data'!F22)))</f>
        <v/>
      </c>
      <c r="CX28" s="388" t="str">
        <f ca="1">+IF(OFFSET('Sanitation Data'!$F$31,0,10*ROW('Sanitation Data'!F22))="","",OFFSET('Sanitation Data'!$F$31,0,10*ROW('Sanitation Data'!F22)))</f>
        <v/>
      </c>
      <c r="CY28" s="388" t="str">
        <f ca="1">+IF(OFFSET('Sanitation Data'!$F$32,0,10*ROW('Sanitation Data'!F22))="","",OFFSET('Sanitation Data'!$F$32,0,10*ROW('Sanitation Data'!F22)))</f>
        <v/>
      </c>
      <c r="CZ28" s="388" t="str">
        <f ca="1">+IF(OFFSET('Sanitation Data'!$G$28,0,10*ROW('Sanitation Data'!G22))="","",OFFSET('Sanitation Data'!$G$28,0,10*ROW('Sanitation Data'!G22)))</f>
        <v/>
      </c>
      <c r="DA28" s="388" t="str">
        <f ca="1">+IF(OFFSET('Sanitation Data'!$G$29,0,10*ROW('Sanitation Data'!G22))="","",OFFSET('Sanitation Data'!$G$29,0,10*ROW('Sanitation Data'!G22)))</f>
        <v/>
      </c>
      <c r="DB28" s="388" t="str">
        <f ca="1">+IF(OFFSET('Sanitation Data'!$G$30,0,10*ROW('Sanitation Data'!G22))="","",OFFSET('Sanitation Data'!$G$30,0,10*ROW('Sanitation Data'!G22)))</f>
        <v/>
      </c>
      <c r="DC28" s="388" t="str">
        <f ca="1">+IF(OFFSET('Sanitation Data'!$G$31,0,10*ROW('Sanitation Data'!G22))="","",OFFSET('Sanitation Data'!$G$31,0,10*ROW('Sanitation Data'!G22)))</f>
        <v/>
      </c>
      <c r="DD28" s="388" t="str">
        <f ca="1">+IF(OFFSET('Sanitation Data'!$G$32,0,10*ROW('Sanitation Data'!G22))="","",OFFSET('Sanitation Data'!$G$32,0,10*ROW('Sanitation Data'!G22)))</f>
        <v/>
      </c>
      <c r="DE28" s="388" t="str">
        <f ca="1">+IF(OFFSET('Sanitation Data'!$H$28,0,10*ROW('Sanitation Data'!H22))="","",OFFSET('Sanitation Data'!$H$28,0,10*ROW('Sanitation Data'!H22)))</f>
        <v/>
      </c>
      <c r="DF28" s="388" t="str">
        <f ca="1">+IF(OFFSET('Sanitation Data'!$H$29,0,10*ROW('Sanitation Data'!H22))="","",OFFSET('Sanitation Data'!$H$29,0,10*ROW('Sanitation Data'!H22)))</f>
        <v/>
      </c>
      <c r="DG28" s="388" t="str">
        <f ca="1">+IF(OFFSET('Sanitation Data'!$H$30,0,10*ROW('Sanitation Data'!H22))="","",OFFSET('Sanitation Data'!$H$30,0,10*ROW('Sanitation Data'!H22)))</f>
        <v/>
      </c>
      <c r="DH28" s="388" t="str">
        <f ca="1">+IF(OFFSET('Sanitation Data'!$H$31,0,10*ROW('Sanitation Data'!H22))="","",OFFSET('Sanitation Data'!$H$31,0,10*ROW('Sanitation Data'!H22)))</f>
        <v/>
      </c>
      <c r="DI28" s="388" t="str">
        <f ca="1">+IF(OFFSET('Sanitation Data'!$H$32,0,10*ROW('Sanitation Data'!H22))="","",OFFSET('Sanitation Data'!$H$32,0,10*ROW('Sanitation Data'!H22)))</f>
        <v/>
      </c>
      <c r="DJ28" s="388" t="str">
        <f ca="1">+IF(OFFSET('Sanitation Data'!$I$28,0,10*ROW('Sanitation Data'!I22))="","",OFFSET('Sanitation Data'!$I$28,0,10*ROW('Sanitation Data'!I22)))</f>
        <v/>
      </c>
      <c r="DK28" s="388" t="str">
        <f ca="1">+IF(OFFSET('Sanitation Data'!$I$29,0,10*ROW('Sanitation Data'!I22))="","",OFFSET('Sanitation Data'!$I$29,0,10*ROW('Sanitation Data'!I22)))</f>
        <v/>
      </c>
      <c r="DL28" s="388" t="str">
        <f ca="1">+IF(OFFSET('Sanitation Data'!$I$30,0,10*ROW('Sanitation Data'!I22))="","",OFFSET('Sanitation Data'!$I$30,0,10*ROW('Sanitation Data'!I22)))</f>
        <v/>
      </c>
      <c r="DM28" s="388" t="str">
        <f ca="1">+IF(OFFSET('Sanitation Data'!$I$31,0,10*ROW('Sanitation Data'!I22))="","",OFFSET('Sanitation Data'!$I$31,0,10*ROW('Sanitation Data'!I22)))</f>
        <v/>
      </c>
      <c r="DN28" s="388" t="str">
        <f ca="1">+IF(OFFSET('Sanitation Data'!$I$32,0,10*ROW('Sanitation Data'!I22))="","",OFFSET('Sanitation Data'!$I$32,0,10*ROW('Sanitation Data'!I22)))</f>
        <v/>
      </c>
      <c r="DO28" s="388" t="str">
        <f ca="1">+IF(OFFSET('Hygiene Data'!$D$11,0,10*ROW('Hygiene Data'!D22))="","",OFFSET('Hygiene Data'!$D$11,0,10*ROW('Hygiene Data'!D22)))</f>
        <v/>
      </c>
      <c r="DP28" s="388" t="str">
        <f ca="1">+IF(OFFSET('Hygiene Data'!$D$12,0,10*ROW('Hygiene Data'!D22))="","",OFFSET('Hygiene Data'!$D$12,0,10*ROW('Hygiene Data'!D22)))</f>
        <v/>
      </c>
      <c r="DQ28" s="388" t="str">
        <f ca="1">+IF(OFFSET('Hygiene Data'!$D$13,0,10*ROW('Hygiene Data'!D22))="","",OFFSET('Hygiene Data'!$D$13,0,10*ROW('Hygiene Data'!D22)))</f>
        <v/>
      </c>
      <c r="DR28" s="388" t="str">
        <f ca="1">+IF(OFFSET('Hygiene Data'!$E$11,0,10*ROW('Hygiene Data'!E22))="","",OFFSET('Hygiene Data'!$E$11,0,10*ROW('Hygiene Data'!E22)))</f>
        <v/>
      </c>
      <c r="DS28" s="388" t="str">
        <f ca="1">+IF(OFFSET('Hygiene Data'!$E$12,0,10*ROW('Hygiene Data'!E22))="","",OFFSET('Hygiene Data'!$E$12,0,10*ROW('Hygiene Data'!E22)))</f>
        <v/>
      </c>
      <c r="DT28" s="388" t="str">
        <f ca="1">+IF(OFFSET('Hygiene Data'!$E$13,0,10*ROW('Hygiene Data'!E22))="","",OFFSET('Hygiene Data'!$E$13,0,10*ROW('Hygiene Data'!E22)))</f>
        <v/>
      </c>
      <c r="DU28" s="388" t="str">
        <f ca="1">+IF(OFFSET('Hygiene Data'!$F$11,0,10*ROW('Hygiene Data'!F22))="","",OFFSET('Hygiene Data'!$F$11,0,10*ROW('Hygiene Data'!F22)))</f>
        <v/>
      </c>
      <c r="DV28" s="388" t="str">
        <f ca="1">+IF(OFFSET('Hygiene Data'!$F$12,0,10*ROW('Hygiene Data'!F22))="","",OFFSET('Hygiene Data'!$F$12,0,10*ROW('Hygiene Data'!F22)))</f>
        <v/>
      </c>
      <c r="DW28" s="388" t="str">
        <f ca="1">+IF(OFFSET('Hygiene Data'!$F$13,0,10*ROW('Hygiene Data'!F22))="","",OFFSET('Hygiene Data'!$F$13,0,10*ROW('Hygiene Data'!F22)))</f>
        <v/>
      </c>
      <c r="DX28" s="388" t="str">
        <f ca="1">+IF(OFFSET('Hygiene Data'!$G$11,0,10*ROW('Hygiene Data'!G22))="","",OFFSET('Hygiene Data'!$G$11,0,10*ROW('Hygiene Data'!G22)))</f>
        <v/>
      </c>
      <c r="DY28" s="388" t="str">
        <f ca="1">+IF(OFFSET('Hygiene Data'!$G$12,0,10*ROW('Hygiene Data'!G22))="","",OFFSET('Hygiene Data'!$G$12,0,10*ROW('Hygiene Data'!G22)))</f>
        <v/>
      </c>
      <c r="DZ28" s="388" t="str">
        <f ca="1">+IF(OFFSET('Hygiene Data'!$G$13,0,10*ROW('Hygiene Data'!G22))="","",OFFSET('Hygiene Data'!$G$13,0,10*ROW('Hygiene Data'!G22)))</f>
        <v/>
      </c>
      <c r="EA28" s="388" t="str">
        <f ca="1">+IF(OFFSET('Hygiene Data'!$H$11,0,10*ROW('Hygiene Data'!H22))="","",OFFSET('Hygiene Data'!$H$11,0,10*ROW('Hygiene Data'!H22)))</f>
        <v/>
      </c>
      <c r="EB28" s="388" t="str">
        <f ca="1">+IF(OFFSET('Hygiene Data'!$H$12,0,10*ROW('Hygiene Data'!H22))="","",OFFSET('Hygiene Data'!$H$12,0,10*ROW('Hygiene Data'!H22)))</f>
        <v/>
      </c>
      <c r="EC28" s="388" t="str">
        <f ca="1">+IF(OFFSET('Hygiene Data'!$H$13,0,10*ROW('Hygiene Data'!H22))="","",OFFSET('Hygiene Data'!$H$13,0,10*ROW('Hygiene Data'!H22)))</f>
        <v/>
      </c>
      <c r="ED28" s="388" t="str">
        <f ca="1">+IF(OFFSET('Hygiene Data'!$I$11,0,10*ROW('Hygiene Data'!I22))="","",OFFSET('Hygiene Data'!$I$11,0,10*ROW('Hygiene Data'!I22)))</f>
        <v/>
      </c>
      <c r="EE28" s="388" t="str">
        <f ca="1">+IF(OFFSET('Hygiene Data'!$I$12,0,10*ROW('Hygiene Data'!I22))="","",OFFSET('Hygiene Data'!$I$12,0,10*ROW('Hygiene Data'!I22)))</f>
        <v/>
      </c>
      <c r="EF28" s="388" t="str">
        <f ca="1">+IF(OFFSET('Hygiene Data'!$I$13,0,10*ROW('Hygiene Data'!I22))="","",OFFSET('Hygiene Data'!$I$13,0,10*ROW('Hygiene Data'!I22)))</f>
        <v/>
      </c>
    </row>
    <row r="29" spans="1:136" x14ac:dyDescent="0.25">
      <c r="A29" s="497" t="str">
        <f ca="1">+IF(OFFSET('Water Data'!$B$2,0,10*ROW('Water Data'!E23))="","",OFFSET('Water Data'!$B$2,0,10*ROW('Water Data'!E23)))</f>
        <v/>
      </c>
      <c r="B29" s="49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4" t="str">
        <f t="shared" ca="1" si="0"/>
        <v/>
      </c>
      <c r="D29" s="52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8" t="str">
        <f ca="1">+IF(OFFSET('Water Data'!$D$27,0,10*ROW('Water Data'!D23))="","",OFFSET('Water Data'!$D$27,0,10*ROW('Water Data'!D23)))</f>
        <v/>
      </c>
      <c r="BT29" s="388" t="str">
        <f ca="1">+IF(OFFSET('Water Data'!$D$28,0,10*ROW('Water Data'!D23))="","",OFFSET('Water Data'!$D$28,0,10*ROW('Water Data'!D23)))</f>
        <v/>
      </c>
      <c r="BU29" s="388" t="str">
        <f ca="1">+IF(OFFSET('Water Data'!$D$29,0,10*ROW('Water Data'!D23))="","",OFFSET('Water Data'!$D$29,0,10*ROW('Water Data'!D23)))</f>
        <v/>
      </c>
      <c r="BV29" s="388" t="str">
        <f ca="1">+IF(OFFSET('Water Data'!$E$27,0,10*ROW('Water Data'!E23))="","",OFFSET('Water Data'!$E$27,0,10*ROW('Water Data'!E23)))</f>
        <v/>
      </c>
      <c r="BW29" s="388" t="str">
        <f ca="1">+IF(OFFSET('Water Data'!$E$28,0,10*ROW('Water Data'!E23))="","",OFFSET('Water Data'!$E$28,0,10*ROW('Water Data'!E23)))</f>
        <v/>
      </c>
      <c r="BX29" s="388" t="str">
        <f ca="1">+IF(OFFSET('Water Data'!$E$29,0,10*ROW('Water Data'!E23))="","",OFFSET('Water Data'!$E$29,0,10*ROW('Water Data'!E23)))</f>
        <v/>
      </c>
      <c r="BY29" s="388" t="str">
        <f ca="1">+IF(OFFSET('Water Data'!$F$27,0,10*ROW('Water Data'!F23))="","",OFFSET('Water Data'!$F$27,0,10*ROW('Water Data'!F23)))</f>
        <v/>
      </c>
      <c r="BZ29" s="388" t="str">
        <f ca="1">+IF(OFFSET('Water Data'!$F$28,0,10*ROW('Water Data'!F23))="","",OFFSET('Water Data'!$F$28,0,10*ROW('Water Data'!F23)))</f>
        <v/>
      </c>
      <c r="CA29" s="388" t="str">
        <f ca="1">+IF(OFFSET('Water Data'!$F$29,0,10*ROW('Water Data'!F23))="","",OFFSET('Water Data'!$F$29,0,10*ROW('Water Data'!F23)))</f>
        <v/>
      </c>
      <c r="CB29" s="388" t="str">
        <f ca="1">+IF(OFFSET('Water Data'!$G$27,0,10*ROW('Water Data'!G23))="","",OFFSET('Water Data'!$G$27,0,10*ROW('Water Data'!G23)))</f>
        <v/>
      </c>
      <c r="CC29" s="388" t="str">
        <f ca="1">+IF(OFFSET('Water Data'!$G$28,0,10*ROW('Water Data'!G23))="","",OFFSET('Water Data'!$G$28,0,10*ROW('Water Data'!G23)))</f>
        <v/>
      </c>
      <c r="CD29" s="388" t="str">
        <f ca="1">+IF(OFFSET('Water Data'!$G$29,0,10*ROW('Water Data'!G23))="","",OFFSET('Water Data'!$G$29,0,10*ROW('Water Data'!G23)))</f>
        <v/>
      </c>
      <c r="CE29" s="388" t="str">
        <f ca="1">+IF(OFFSET('Water Data'!$H$27,0,10*ROW('Water Data'!H23))="","",OFFSET('Water Data'!$H$27,0,10*ROW('Water Data'!H23)))</f>
        <v/>
      </c>
      <c r="CF29" s="388" t="str">
        <f ca="1">+IF(OFFSET('Water Data'!$H$28,0,10*ROW('Water Data'!H23))="","",OFFSET('Water Data'!$H$28,0,10*ROW('Water Data'!H23)))</f>
        <v/>
      </c>
      <c r="CG29" s="388" t="str">
        <f ca="1">+IF(OFFSET('Water Data'!$H$29,0,10*ROW('Water Data'!H23))="","",OFFSET('Water Data'!$H$29,0,10*ROW('Water Data'!H23)))</f>
        <v/>
      </c>
      <c r="CH29" s="388" t="str">
        <f ca="1">+IF(OFFSET('Water Data'!$I$27,0,10*ROW('Water Data'!I23))="","",OFFSET('Water Data'!$I$27,0,10*ROW('Water Data'!I23)))</f>
        <v/>
      </c>
      <c r="CI29" s="388" t="str">
        <f ca="1">+IF(OFFSET('Water Data'!$I$28,0,10*ROW('Water Data'!I23))="","",OFFSET('Water Data'!$I$28,0,10*ROW('Water Data'!I23)))</f>
        <v/>
      </c>
      <c r="CJ29" s="388" t="str">
        <f ca="1">+IF(OFFSET('Water Data'!$I$29,0,10*ROW('Water Data'!I23))="","",OFFSET('Water Data'!$I$29,0,10*ROW('Water Data'!I23)))</f>
        <v/>
      </c>
      <c r="CK29" s="388" t="str">
        <f ca="1">+IF(OFFSET('Sanitation Data'!$D$28,0,10*ROW('Sanitation Data'!D23))="","",OFFSET('Sanitation Data'!$D$28,0,10*ROW('Sanitation Data'!D23)))</f>
        <v/>
      </c>
      <c r="CL29" s="388" t="str">
        <f ca="1">+IF(OFFSET('Sanitation Data'!$D$29,0,10*ROW('Sanitation Data'!D23))="","",OFFSET('Sanitation Data'!$D$29,0,10*ROW('Sanitation Data'!D23)))</f>
        <v/>
      </c>
      <c r="CM29" s="388" t="str">
        <f ca="1">+IF(OFFSET('Sanitation Data'!$D$30,0,10*ROW('Sanitation Data'!D23))="","",OFFSET('Sanitation Data'!$D$30,0,10*ROW('Sanitation Data'!D23)))</f>
        <v/>
      </c>
      <c r="CN29" s="388" t="str">
        <f ca="1">+IF(OFFSET('Sanitation Data'!$D$31,0,10*ROW('Sanitation Data'!D23))="","",OFFSET('Sanitation Data'!$D$31,0,10*ROW('Sanitation Data'!D23)))</f>
        <v/>
      </c>
      <c r="CO29" s="388" t="str">
        <f ca="1">+IF(OFFSET('Sanitation Data'!$D$32,0,10*ROW('Sanitation Data'!D23))="","",OFFSET('Sanitation Data'!$D$32,0,10*ROW('Sanitation Data'!D23)))</f>
        <v/>
      </c>
      <c r="CP29" s="388" t="str">
        <f ca="1">+IF(OFFSET('Sanitation Data'!$E$28,0,10*ROW('Sanitation Data'!E23))="","",OFFSET('Sanitation Data'!$E$28,0,10*ROW('Sanitation Data'!E23)))</f>
        <v/>
      </c>
      <c r="CQ29" s="388" t="str">
        <f ca="1">+IF(OFFSET('Sanitation Data'!$E$29,0,10*ROW('Sanitation Data'!E23))="","",OFFSET('Sanitation Data'!$E$29,0,10*ROW('Sanitation Data'!E23)))</f>
        <v/>
      </c>
      <c r="CR29" s="388" t="str">
        <f ca="1">+IF(OFFSET('Sanitation Data'!$E$30,0,10*ROW('Sanitation Data'!E23))="","",OFFSET('Sanitation Data'!$E$30,0,10*ROW('Sanitation Data'!E23)))</f>
        <v/>
      </c>
      <c r="CS29" s="388" t="str">
        <f ca="1">+IF(OFFSET('Sanitation Data'!$E$31,0,10*ROW('Sanitation Data'!E23))="","",OFFSET('Sanitation Data'!$E$31,0,10*ROW('Sanitation Data'!E23)))</f>
        <v/>
      </c>
      <c r="CT29" s="388" t="str">
        <f ca="1">+IF(OFFSET('Sanitation Data'!$E$32,0,10*ROW('Sanitation Data'!E23))="","",OFFSET('Sanitation Data'!$E$32,0,10*ROW('Sanitation Data'!E23)))</f>
        <v/>
      </c>
      <c r="CU29" s="388" t="str">
        <f ca="1">+IF(OFFSET('Sanitation Data'!$F$28,0,10*ROW('Sanitation Data'!F23))="","",OFFSET('Sanitation Data'!$F$28,0,10*ROW('Sanitation Data'!F23)))</f>
        <v/>
      </c>
      <c r="CV29" s="388" t="str">
        <f ca="1">+IF(OFFSET('Sanitation Data'!$F$29,0,10*ROW('Sanitation Data'!F23))="","",OFFSET('Sanitation Data'!$F$29,0,10*ROW('Sanitation Data'!F23)))</f>
        <v/>
      </c>
      <c r="CW29" s="388" t="str">
        <f ca="1">+IF(OFFSET('Sanitation Data'!$F$30,0,10*ROW('Sanitation Data'!F23))="","",OFFSET('Sanitation Data'!$F$30,0,10*ROW('Sanitation Data'!F23)))</f>
        <v/>
      </c>
      <c r="CX29" s="388" t="str">
        <f ca="1">+IF(OFFSET('Sanitation Data'!$F$31,0,10*ROW('Sanitation Data'!F23))="","",OFFSET('Sanitation Data'!$F$31,0,10*ROW('Sanitation Data'!F23)))</f>
        <v/>
      </c>
      <c r="CY29" s="388" t="str">
        <f ca="1">+IF(OFFSET('Sanitation Data'!$F$32,0,10*ROW('Sanitation Data'!F23))="","",OFFSET('Sanitation Data'!$F$32,0,10*ROW('Sanitation Data'!F23)))</f>
        <v/>
      </c>
      <c r="CZ29" s="388" t="str">
        <f ca="1">+IF(OFFSET('Sanitation Data'!$G$28,0,10*ROW('Sanitation Data'!G23))="","",OFFSET('Sanitation Data'!$G$28,0,10*ROW('Sanitation Data'!G23)))</f>
        <v/>
      </c>
      <c r="DA29" s="388" t="str">
        <f ca="1">+IF(OFFSET('Sanitation Data'!$G$29,0,10*ROW('Sanitation Data'!G23))="","",OFFSET('Sanitation Data'!$G$29,0,10*ROW('Sanitation Data'!G23)))</f>
        <v/>
      </c>
      <c r="DB29" s="388" t="str">
        <f ca="1">+IF(OFFSET('Sanitation Data'!$G$30,0,10*ROW('Sanitation Data'!G23))="","",OFFSET('Sanitation Data'!$G$30,0,10*ROW('Sanitation Data'!G23)))</f>
        <v/>
      </c>
      <c r="DC29" s="388" t="str">
        <f ca="1">+IF(OFFSET('Sanitation Data'!$G$31,0,10*ROW('Sanitation Data'!G23))="","",OFFSET('Sanitation Data'!$G$31,0,10*ROW('Sanitation Data'!G23)))</f>
        <v/>
      </c>
      <c r="DD29" s="388" t="str">
        <f ca="1">+IF(OFFSET('Sanitation Data'!$G$32,0,10*ROW('Sanitation Data'!G23))="","",OFFSET('Sanitation Data'!$G$32,0,10*ROW('Sanitation Data'!G23)))</f>
        <v/>
      </c>
      <c r="DE29" s="388" t="str">
        <f ca="1">+IF(OFFSET('Sanitation Data'!$H$28,0,10*ROW('Sanitation Data'!H23))="","",OFFSET('Sanitation Data'!$H$28,0,10*ROW('Sanitation Data'!H23)))</f>
        <v/>
      </c>
      <c r="DF29" s="388" t="str">
        <f ca="1">+IF(OFFSET('Sanitation Data'!$H$29,0,10*ROW('Sanitation Data'!H23))="","",OFFSET('Sanitation Data'!$H$29,0,10*ROW('Sanitation Data'!H23)))</f>
        <v/>
      </c>
      <c r="DG29" s="388" t="str">
        <f ca="1">+IF(OFFSET('Sanitation Data'!$H$30,0,10*ROW('Sanitation Data'!H23))="","",OFFSET('Sanitation Data'!$H$30,0,10*ROW('Sanitation Data'!H23)))</f>
        <v/>
      </c>
      <c r="DH29" s="388" t="str">
        <f ca="1">+IF(OFFSET('Sanitation Data'!$H$31,0,10*ROW('Sanitation Data'!H23))="","",OFFSET('Sanitation Data'!$H$31,0,10*ROW('Sanitation Data'!H23)))</f>
        <v/>
      </c>
      <c r="DI29" s="388" t="str">
        <f ca="1">+IF(OFFSET('Sanitation Data'!$H$32,0,10*ROW('Sanitation Data'!H23))="","",OFFSET('Sanitation Data'!$H$32,0,10*ROW('Sanitation Data'!H23)))</f>
        <v/>
      </c>
      <c r="DJ29" s="388" t="str">
        <f ca="1">+IF(OFFSET('Sanitation Data'!$I$28,0,10*ROW('Sanitation Data'!I23))="","",OFFSET('Sanitation Data'!$I$28,0,10*ROW('Sanitation Data'!I23)))</f>
        <v/>
      </c>
      <c r="DK29" s="388" t="str">
        <f ca="1">+IF(OFFSET('Sanitation Data'!$I$29,0,10*ROW('Sanitation Data'!I23))="","",OFFSET('Sanitation Data'!$I$29,0,10*ROW('Sanitation Data'!I23)))</f>
        <v/>
      </c>
      <c r="DL29" s="388" t="str">
        <f ca="1">+IF(OFFSET('Sanitation Data'!$I$30,0,10*ROW('Sanitation Data'!I23))="","",OFFSET('Sanitation Data'!$I$30,0,10*ROW('Sanitation Data'!I23)))</f>
        <v/>
      </c>
      <c r="DM29" s="388" t="str">
        <f ca="1">+IF(OFFSET('Sanitation Data'!$I$31,0,10*ROW('Sanitation Data'!I23))="","",OFFSET('Sanitation Data'!$I$31,0,10*ROW('Sanitation Data'!I23)))</f>
        <v/>
      </c>
      <c r="DN29" s="388" t="str">
        <f ca="1">+IF(OFFSET('Sanitation Data'!$I$32,0,10*ROW('Sanitation Data'!I23))="","",OFFSET('Sanitation Data'!$I$32,0,10*ROW('Sanitation Data'!I23)))</f>
        <v/>
      </c>
      <c r="DO29" s="388" t="str">
        <f ca="1">+IF(OFFSET('Hygiene Data'!$D$11,0,10*ROW('Hygiene Data'!D23))="","",OFFSET('Hygiene Data'!$D$11,0,10*ROW('Hygiene Data'!D23)))</f>
        <v/>
      </c>
      <c r="DP29" s="388" t="str">
        <f ca="1">+IF(OFFSET('Hygiene Data'!$D$12,0,10*ROW('Hygiene Data'!D23))="","",OFFSET('Hygiene Data'!$D$12,0,10*ROW('Hygiene Data'!D23)))</f>
        <v/>
      </c>
      <c r="DQ29" s="388" t="str">
        <f ca="1">+IF(OFFSET('Hygiene Data'!$D$13,0,10*ROW('Hygiene Data'!D23))="","",OFFSET('Hygiene Data'!$D$13,0,10*ROW('Hygiene Data'!D23)))</f>
        <v/>
      </c>
      <c r="DR29" s="388" t="str">
        <f ca="1">+IF(OFFSET('Hygiene Data'!$E$11,0,10*ROW('Hygiene Data'!E23))="","",OFFSET('Hygiene Data'!$E$11,0,10*ROW('Hygiene Data'!E23)))</f>
        <v/>
      </c>
      <c r="DS29" s="388" t="str">
        <f ca="1">+IF(OFFSET('Hygiene Data'!$E$12,0,10*ROW('Hygiene Data'!E23))="","",OFFSET('Hygiene Data'!$E$12,0,10*ROW('Hygiene Data'!E23)))</f>
        <v/>
      </c>
      <c r="DT29" s="388" t="str">
        <f ca="1">+IF(OFFSET('Hygiene Data'!$E$13,0,10*ROW('Hygiene Data'!E23))="","",OFFSET('Hygiene Data'!$E$13,0,10*ROW('Hygiene Data'!E23)))</f>
        <v/>
      </c>
      <c r="DU29" s="388" t="str">
        <f ca="1">+IF(OFFSET('Hygiene Data'!$F$11,0,10*ROW('Hygiene Data'!F23))="","",OFFSET('Hygiene Data'!$F$11,0,10*ROW('Hygiene Data'!F23)))</f>
        <v/>
      </c>
      <c r="DV29" s="388" t="str">
        <f ca="1">+IF(OFFSET('Hygiene Data'!$F$12,0,10*ROW('Hygiene Data'!F23))="","",OFFSET('Hygiene Data'!$F$12,0,10*ROW('Hygiene Data'!F23)))</f>
        <v/>
      </c>
      <c r="DW29" s="388" t="str">
        <f ca="1">+IF(OFFSET('Hygiene Data'!$F$13,0,10*ROW('Hygiene Data'!F23))="","",OFFSET('Hygiene Data'!$F$13,0,10*ROW('Hygiene Data'!F23)))</f>
        <v/>
      </c>
      <c r="DX29" s="388" t="str">
        <f ca="1">+IF(OFFSET('Hygiene Data'!$G$11,0,10*ROW('Hygiene Data'!G23))="","",OFFSET('Hygiene Data'!$G$11,0,10*ROW('Hygiene Data'!G23)))</f>
        <v/>
      </c>
      <c r="DY29" s="388" t="str">
        <f ca="1">+IF(OFFSET('Hygiene Data'!$G$12,0,10*ROW('Hygiene Data'!G23))="","",OFFSET('Hygiene Data'!$G$12,0,10*ROW('Hygiene Data'!G23)))</f>
        <v/>
      </c>
      <c r="DZ29" s="388" t="str">
        <f ca="1">+IF(OFFSET('Hygiene Data'!$G$13,0,10*ROW('Hygiene Data'!G23))="","",OFFSET('Hygiene Data'!$G$13,0,10*ROW('Hygiene Data'!G23)))</f>
        <v/>
      </c>
      <c r="EA29" s="388" t="str">
        <f ca="1">+IF(OFFSET('Hygiene Data'!$H$11,0,10*ROW('Hygiene Data'!H23))="","",OFFSET('Hygiene Data'!$H$11,0,10*ROW('Hygiene Data'!H23)))</f>
        <v/>
      </c>
      <c r="EB29" s="388" t="str">
        <f ca="1">+IF(OFFSET('Hygiene Data'!$H$12,0,10*ROW('Hygiene Data'!H23))="","",OFFSET('Hygiene Data'!$H$12,0,10*ROW('Hygiene Data'!H23)))</f>
        <v/>
      </c>
      <c r="EC29" s="388" t="str">
        <f ca="1">+IF(OFFSET('Hygiene Data'!$H$13,0,10*ROW('Hygiene Data'!H23))="","",OFFSET('Hygiene Data'!$H$13,0,10*ROW('Hygiene Data'!H23)))</f>
        <v/>
      </c>
      <c r="ED29" s="388" t="str">
        <f ca="1">+IF(OFFSET('Hygiene Data'!$I$11,0,10*ROW('Hygiene Data'!I23))="","",OFFSET('Hygiene Data'!$I$11,0,10*ROW('Hygiene Data'!I23)))</f>
        <v/>
      </c>
      <c r="EE29" s="388" t="str">
        <f ca="1">+IF(OFFSET('Hygiene Data'!$I$12,0,10*ROW('Hygiene Data'!I23))="","",OFFSET('Hygiene Data'!$I$12,0,10*ROW('Hygiene Data'!I23)))</f>
        <v/>
      </c>
      <c r="EF29" s="388" t="str">
        <f ca="1">+IF(OFFSET('Hygiene Data'!$I$13,0,10*ROW('Hygiene Data'!I23))="","",OFFSET('Hygiene Data'!$I$13,0,10*ROW('Hygiene Data'!I23)))</f>
        <v/>
      </c>
    </row>
    <row r="30" spans="1:136" x14ac:dyDescent="0.25">
      <c r="A30" s="497" t="str">
        <f ca="1">+IF(OFFSET('Water Data'!$B$2,0,10*ROW('Water Data'!E24))="","",OFFSET('Water Data'!$B$2,0,10*ROW('Water Data'!E24)))</f>
        <v/>
      </c>
      <c r="B30" s="49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4" t="str">
        <f t="shared" ca="1" si="0"/>
        <v/>
      </c>
      <c r="D30" s="52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8" t="str">
        <f ca="1">+IF(OFFSET('Water Data'!$D$27,0,10*ROW('Water Data'!D24))="","",OFFSET('Water Data'!$D$27,0,10*ROW('Water Data'!D24)))</f>
        <v/>
      </c>
      <c r="BT30" s="388" t="str">
        <f ca="1">+IF(OFFSET('Water Data'!$D$28,0,10*ROW('Water Data'!D24))="","",OFFSET('Water Data'!$D$28,0,10*ROW('Water Data'!D24)))</f>
        <v/>
      </c>
      <c r="BU30" s="388" t="str">
        <f ca="1">+IF(OFFSET('Water Data'!$D$29,0,10*ROW('Water Data'!D24))="","",OFFSET('Water Data'!$D$29,0,10*ROW('Water Data'!D24)))</f>
        <v/>
      </c>
      <c r="BV30" s="388" t="str">
        <f ca="1">+IF(OFFSET('Water Data'!$E$27,0,10*ROW('Water Data'!E24))="","",OFFSET('Water Data'!$E$27,0,10*ROW('Water Data'!E24)))</f>
        <v/>
      </c>
      <c r="BW30" s="388" t="str">
        <f ca="1">+IF(OFFSET('Water Data'!$E$28,0,10*ROW('Water Data'!E24))="","",OFFSET('Water Data'!$E$28,0,10*ROW('Water Data'!E24)))</f>
        <v/>
      </c>
      <c r="BX30" s="388" t="str">
        <f ca="1">+IF(OFFSET('Water Data'!$E$29,0,10*ROW('Water Data'!E24))="","",OFFSET('Water Data'!$E$29,0,10*ROW('Water Data'!E24)))</f>
        <v/>
      </c>
      <c r="BY30" s="388" t="str">
        <f ca="1">+IF(OFFSET('Water Data'!$F$27,0,10*ROW('Water Data'!F24))="","",OFFSET('Water Data'!$F$27,0,10*ROW('Water Data'!F24)))</f>
        <v/>
      </c>
      <c r="BZ30" s="388" t="str">
        <f ca="1">+IF(OFFSET('Water Data'!$F$28,0,10*ROW('Water Data'!F24))="","",OFFSET('Water Data'!$F$28,0,10*ROW('Water Data'!F24)))</f>
        <v/>
      </c>
      <c r="CA30" s="388" t="str">
        <f ca="1">+IF(OFFSET('Water Data'!$F$29,0,10*ROW('Water Data'!F24))="","",OFFSET('Water Data'!$F$29,0,10*ROW('Water Data'!F24)))</f>
        <v/>
      </c>
      <c r="CB30" s="388" t="str">
        <f ca="1">+IF(OFFSET('Water Data'!$G$27,0,10*ROW('Water Data'!G24))="","",OFFSET('Water Data'!$G$27,0,10*ROW('Water Data'!G24)))</f>
        <v/>
      </c>
      <c r="CC30" s="388" t="str">
        <f ca="1">+IF(OFFSET('Water Data'!$G$28,0,10*ROW('Water Data'!G24))="","",OFFSET('Water Data'!$G$28,0,10*ROW('Water Data'!G24)))</f>
        <v/>
      </c>
      <c r="CD30" s="388" t="str">
        <f ca="1">+IF(OFFSET('Water Data'!$G$29,0,10*ROW('Water Data'!G24))="","",OFFSET('Water Data'!$G$29,0,10*ROW('Water Data'!G24)))</f>
        <v/>
      </c>
      <c r="CE30" s="388" t="str">
        <f ca="1">+IF(OFFSET('Water Data'!$H$27,0,10*ROW('Water Data'!H24))="","",OFFSET('Water Data'!$H$27,0,10*ROW('Water Data'!H24)))</f>
        <v/>
      </c>
      <c r="CF30" s="388" t="str">
        <f ca="1">+IF(OFFSET('Water Data'!$H$28,0,10*ROW('Water Data'!H24))="","",OFFSET('Water Data'!$H$28,0,10*ROW('Water Data'!H24)))</f>
        <v/>
      </c>
      <c r="CG30" s="388" t="str">
        <f ca="1">+IF(OFFSET('Water Data'!$H$29,0,10*ROW('Water Data'!H24))="","",OFFSET('Water Data'!$H$29,0,10*ROW('Water Data'!H24)))</f>
        <v/>
      </c>
      <c r="CH30" s="388" t="str">
        <f ca="1">+IF(OFFSET('Water Data'!$I$27,0,10*ROW('Water Data'!I24))="","",OFFSET('Water Data'!$I$27,0,10*ROW('Water Data'!I24)))</f>
        <v/>
      </c>
      <c r="CI30" s="388" t="str">
        <f ca="1">+IF(OFFSET('Water Data'!$I$28,0,10*ROW('Water Data'!I24))="","",OFFSET('Water Data'!$I$28,0,10*ROW('Water Data'!I24)))</f>
        <v/>
      </c>
      <c r="CJ30" s="388" t="str">
        <f ca="1">+IF(OFFSET('Water Data'!$I$29,0,10*ROW('Water Data'!I24))="","",OFFSET('Water Data'!$I$29,0,10*ROW('Water Data'!I24)))</f>
        <v/>
      </c>
      <c r="CK30" s="388" t="str">
        <f ca="1">+IF(OFFSET('Sanitation Data'!$D$28,0,10*ROW('Sanitation Data'!D24))="","",OFFSET('Sanitation Data'!$D$28,0,10*ROW('Sanitation Data'!D24)))</f>
        <v/>
      </c>
      <c r="CL30" s="388" t="str">
        <f ca="1">+IF(OFFSET('Sanitation Data'!$D$29,0,10*ROW('Sanitation Data'!D24))="","",OFFSET('Sanitation Data'!$D$29,0,10*ROW('Sanitation Data'!D24)))</f>
        <v/>
      </c>
      <c r="CM30" s="388" t="str">
        <f ca="1">+IF(OFFSET('Sanitation Data'!$D$30,0,10*ROW('Sanitation Data'!D24))="","",OFFSET('Sanitation Data'!$D$30,0,10*ROW('Sanitation Data'!D24)))</f>
        <v/>
      </c>
      <c r="CN30" s="388" t="str">
        <f ca="1">+IF(OFFSET('Sanitation Data'!$D$31,0,10*ROW('Sanitation Data'!D24))="","",OFFSET('Sanitation Data'!$D$31,0,10*ROW('Sanitation Data'!D24)))</f>
        <v/>
      </c>
      <c r="CO30" s="388" t="str">
        <f ca="1">+IF(OFFSET('Sanitation Data'!$D$32,0,10*ROW('Sanitation Data'!D24))="","",OFFSET('Sanitation Data'!$D$32,0,10*ROW('Sanitation Data'!D24)))</f>
        <v/>
      </c>
      <c r="CP30" s="388" t="str">
        <f ca="1">+IF(OFFSET('Sanitation Data'!$E$28,0,10*ROW('Sanitation Data'!E24))="","",OFFSET('Sanitation Data'!$E$28,0,10*ROW('Sanitation Data'!E24)))</f>
        <v/>
      </c>
      <c r="CQ30" s="388" t="str">
        <f ca="1">+IF(OFFSET('Sanitation Data'!$E$29,0,10*ROW('Sanitation Data'!E24))="","",OFFSET('Sanitation Data'!$E$29,0,10*ROW('Sanitation Data'!E24)))</f>
        <v/>
      </c>
      <c r="CR30" s="388" t="str">
        <f ca="1">+IF(OFFSET('Sanitation Data'!$E$30,0,10*ROW('Sanitation Data'!E24))="","",OFFSET('Sanitation Data'!$E$30,0,10*ROW('Sanitation Data'!E24)))</f>
        <v/>
      </c>
      <c r="CS30" s="388" t="str">
        <f ca="1">+IF(OFFSET('Sanitation Data'!$E$31,0,10*ROW('Sanitation Data'!E24))="","",OFFSET('Sanitation Data'!$E$31,0,10*ROW('Sanitation Data'!E24)))</f>
        <v/>
      </c>
      <c r="CT30" s="388" t="str">
        <f ca="1">+IF(OFFSET('Sanitation Data'!$E$32,0,10*ROW('Sanitation Data'!E24))="","",OFFSET('Sanitation Data'!$E$32,0,10*ROW('Sanitation Data'!E24)))</f>
        <v/>
      </c>
      <c r="CU30" s="388" t="str">
        <f ca="1">+IF(OFFSET('Sanitation Data'!$F$28,0,10*ROW('Sanitation Data'!F24))="","",OFFSET('Sanitation Data'!$F$28,0,10*ROW('Sanitation Data'!F24)))</f>
        <v/>
      </c>
      <c r="CV30" s="388" t="str">
        <f ca="1">+IF(OFFSET('Sanitation Data'!$F$29,0,10*ROW('Sanitation Data'!F24))="","",OFFSET('Sanitation Data'!$F$29,0,10*ROW('Sanitation Data'!F24)))</f>
        <v/>
      </c>
      <c r="CW30" s="388" t="str">
        <f ca="1">+IF(OFFSET('Sanitation Data'!$F$30,0,10*ROW('Sanitation Data'!F24))="","",OFFSET('Sanitation Data'!$F$30,0,10*ROW('Sanitation Data'!F24)))</f>
        <v/>
      </c>
      <c r="CX30" s="388" t="str">
        <f ca="1">+IF(OFFSET('Sanitation Data'!$F$31,0,10*ROW('Sanitation Data'!F24))="","",OFFSET('Sanitation Data'!$F$31,0,10*ROW('Sanitation Data'!F24)))</f>
        <v/>
      </c>
      <c r="CY30" s="388" t="str">
        <f ca="1">+IF(OFFSET('Sanitation Data'!$F$32,0,10*ROW('Sanitation Data'!F24))="","",OFFSET('Sanitation Data'!$F$32,0,10*ROW('Sanitation Data'!F24)))</f>
        <v/>
      </c>
      <c r="CZ30" s="388" t="str">
        <f ca="1">+IF(OFFSET('Sanitation Data'!$G$28,0,10*ROW('Sanitation Data'!G24))="","",OFFSET('Sanitation Data'!$G$28,0,10*ROW('Sanitation Data'!G24)))</f>
        <v/>
      </c>
      <c r="DA30" s="388" t="str">
        <f ca="1">+IF(OFFSET('Sanitation Data'!$G$29,0,10*ROW('Sanitation Data'!G24))="","",OFFSET('Sanitation Data'!$G$29,0,10*ROW('Sanitation Data'!G24)))</f>
        <v/>
      </c>
      <c r="DB30" s="388" t="str">
        <f ca="1">+IF(OFFSET('Sanitation Data'!$G$30,0,10*ROW('Sanitation Data'!G24))="","",OFFSET('Sanitation Data'!$G$30,0,10*ROW('Sanitation Data'!G24)))</f>
        <v/>
      </c>
      <c r="DC30" s="388" t="str">
        <f ca="1">+IF(OFFSET('Sanitation Data'!$G$31,0,10*ROW('Sanitation Data'!G24))="","",OFFSET('Sanitation Data'!$G$31,0,10*ROW('Sanitation Data'!G24)))</f>
        <v/>
      </c>
      <c r="DD30" s="388" t="str">
        <f ca="1">+IF(OFFSET('Sanitation Data'!$G$32,0,10*ROW('Sanitation Data'!G24))="","",OFFSET('Sanitation Data'!$G$32,0,10*ROW('Sanitation Data'!G24)))</f>
        <v/>
      </c>
      <c r="DE30" s="388" t="str">
        <f ca="1">+IF(OFFSET('Sanitation Data'!$H$28,0,10*ROW('Sanitation Data'!H24))="","",OFFSET('Sanitation Data'!$H$28,0,10*ROW('Sanitation Data'!H24)))</f>
        <v/>
      </c>
      <c r="DF30" s="388" t="str">
        <f ca="1">+IF(OFFSET('Sanitation Data'!$H$29,0,10*ROW('Sanitation Data'!H24))="","",OFFSET('Sanitation Data'!$H$29,0,10*ROW('Sanitation Data'!H24)))</f>
        <v/>
      </c>
      <c r="DG30" s="388" t="str">
        <f ca="1">+IF(OFFSET('Sanitation Data'!$H$30,0,10*ROW('Sanitation Data'!H24))="","",OFFSET('Sanitation Data'!$H$30,0,10*ROW('Sanitation Data'!H24)))</f>
        <v/>
      </c>
      <c r="DH30" s="388" t="str">
        <f ca="1">+IF(OFFSET('Sanitation Data'!$H$31,0,10*ROW('Sanitation Data'!H24))="","",OFFSET('Sanitation Data'!$H$31,0,10*ROW('Sanitation Data'!H24)))</f>
        <v/>
      </c>
      <c r="DI30" s="388" t="str">
        <f ca="1">+IF(OFFSET('Sanitation Data'!$H$32,0,10*ROW('Sanitation Data'!H24))="","",OFFSET('Sanitation Data'!$H$32,0,10*ROW('Sanitation Data'!H24)))</f>
        <v/>
      </c>
      <c r="DJ30" s="388" t="str">
        <f ca="1">+IF(OFFSET('Sanitation Data'!$I$28,0,10*ROW('Sanitation Data'!I24))="","",OFFSET('Sanitation Data'!$I$28,0,10*ROW('Sanitation Data'!I24)))</f>
        <v/>
      </c>
      <c r="DK30" s="388" t="str">
        <f ca="1">+IF(OFFSET('Sanitation Data'!$I$29,0,10*ROW('Sanitation Data'!I24))="","",OFFSET('Sanitation Data'!$I$29,0,10*ROW('Sanitation Data'!I24)))</f>
        <v/>
      </c>
      <c r="DL30" s="388" t="str">
        <f ca="1">+IF(OFFSET('Sanitation Data'!$I$30,0,10*ROW('Sanitation Data'!I24))="","",OFFSET('Sanitation Data'!$I$30,0,10*ROW('Sanitation Data'!I24)))</f>
        <v/>
      </c>
      <c r="DM30" s="388" t="str">
        <f ca="1">+IF(OFFSET('Sanitation Data'!$I$31,0,10*ROW('Sanitation Data'!I24))="","",OFFSET('Sanitation Data'!$I$31,0,10*ROW('Sanitation Data'!I24)))</f>
        <v/>
      </c>
      <c r="DN30" s="388" t="str">
        <f ca="1">+IF(OFFSET('Sanitation Data'!$I$32,0,10*ROW('Sanitation Data'!I24))="","",OFFSET('Sanitation Data'!$I$32,0,10*ROW('Sanitation Data'!I24)))</f>
        <v/>
      </c>
      <c r="DO30" s="388" t="str">
        <f ca="1">+IF(OFFSET('Hygiene Data'!$D$11,0,10*ROW('Hygiene Data'!D24))="","",OFFSET('Hygiene Data'!$D$11,0,10*ROW('Hygiene Data'!D24)))</f>
        <v/>
      </c>
      <c r="DP30" s="388" t="str">
        <f ca="1">+IF(OFFSET('Hygiene Data'!$D$12,0,10*ROW('Hygiene Data'!D24))="","",OFFSET('Hygiene Data'!$D$12,0,10*ROW('Hygiene Data'!D24)))</f>
        <v/>
      </c>
      <c r="DQ30" s="388" t="str">
        <f ca="1">+IF(OFFSET('Hygiene Data'!$D$13,0,10*ROW('Hygiene Data'!D24))="","",OFFSET('Hygiene Data'!$D$13,0,10*ROW('Hygiene Data'!D24)))</f>
        <v/>
      </c>
      <c r="DR30" s="388" t="str">
        <f ca="1">+IF(OFFSET('Hygiene Data'!$E$11,0,10*ROW('Hygiene Data'!E24))="","",OFFSET('Hygiene Data'!$E$11,0,10*ROW('Hygiene Data'!E24)))</f>
        <v/>
      </c>
      <c r="DS30" s="388" t="str">
        <f ca="1">+IF(OFFSET('Hygiene Data'!$E$12,0,10*ROW('Hygiene Data'!E24))="","",OFFSET('Hygiene Data'!$E$12,0,10*ROW('Hygiene Data'!E24)))</f>
        <v/>
      </c>
      <c r="DT30" s="388" t="str">
        <f ca="1">+IF(OFFSET('Hygiene Data'!$E$13,0,10*ROW('Hygiene Data'!E24))="","",OFFSET('Hygiene Data'!$E$13,0,10*ROW('Hygiene Data'!E24)))</f>
        <v/>
      </c>
      <c r="DU30" s="388" t="str">
        <f ca="1">+IF(OFFSET('Hygiene Data'!$F$11,0,10*ROW('Hygiene Data'!F24))="","",OFFSET('Hygiene Data'!$F$11,0,10*ROW('Hygiene Data'!F24)))</f>
        <v/>
      </c>
      <c r="DV30" s="388" t="str">
        <f ca="1">+IF(OFFSET('Hygiene Data'!$F$12,0,10*ROW('Hygiene Data'!F24))="","",OFFSET('Hygiene Data'!$F$12,0,10*ROW('Hygiene Data'!F24)))</f>
        <v/>
      </c>
      <c r="DW30" s="388" t="str">
        <f ca="1">+IF(OFFSET('Hygiene Data'!$F$13,0,10*ROW('Hygiene Data'!F24))="","",OFFSET('Hygiene Data'!$F$13,0,10*ROW('Hygiene Data'!F24)))</f>
        <v/>
      </c>
      <c r="DX30" s="388" t="str">
        <f ca="1">+IF(OFFSET('Hygiene Data'!$G$11,0,10*ROW('Hygiene Data'!G24))="","",OFFSET('Hygiene Data'!$G$11,0,10*ROW('Hygiene Data'!G24)))</f>
        <v/>
      </c>
      <c r="DY30" s="388" t="str">
        <f ca="1">+IF(OFFSET('Hygiene Data'!$G$12,0,10*ROW('Hygiene Data'!G24))="","",OFFSET('Hygiene Data'!$G$12,0,10*ROW('Hygiene Data'!G24)))</f>
        <v/>
      </c>
      <c r="DZ30" s="388" t="str">
        <f ca="1">+IF(OFFSET('Hygiene Data'!$G$13,0,10*ROW('Hygiene Data'!G24))="","",OFFSET('Hygiene Data'!$G$13,0,10*ROW('Hygiene Data'!G24)))</f>
        <v/>
      </c>
      <c r="EA30" s="388" t="str">
        <f ca="1">+IF(OFFSET('Hygiene Data'!$H$11,0,10*ROW('Hygiene Data'!H24))="","",OFFSET('Hygiene Data'!$H$11,0,10*ROW('Hygiene Data'!H24)))</f>
        <v/>
      </c>
      <c r="EB30" s="388" t="str">
        <f ca="1">+IF(OFFSET('Hygiene Data'!$H$12,0,10*ROW('Hygiene Data'!H24))="","",OFFSET('Hygiene Data'!$H$12,0,10*ROW('Hygiene Data'!H24)))</f>
        <v/>
      </c>
      <c r="EC30" s="388" t="str">
        <f ca="1">+IF(OFFSET('Hygiene Data'!$H$13,0,10*ROW('Hygiene Data'!H24))="","",OFFSET('Hygiene Data'!$H$13,0,10*ROW('Hygiene Data'!H24)))</f>
        <v/>
      </c>
      <c r="ED30" s="388" t="str">
        <f ca="1">+IF(OFFSET('Hygiene Data'!$I$11,0,10*ROW('Hygiene Data'!I24))="","",OFFSET('Hygiene Data'!$I$11,0,10*ROW('Hygiene Data'!I24)))</f>
        <v/>
      </c>
      <c r="EE30" s="388" t="str">
        <f ca="1">+IF(OFFSET('Hygiene Data'!$I$12,0,10*ROW('Hygiene Data'!I24))="","",OFFSET('Hygiene Data'!$I$12,0,10*ROW('Hygiene Data'!I24)))</f>
        <v/>
      </c>
      <c r="EF30" s="388" t="str">
        <f ca="1">+IF(OFFSET('Hygiene Data'!$I$13,0,10*ROW('Hygiene Data'!I24))="","",OFFSET('Hygiene Data'!$I$13,0,10*ROW('Hygiene Data'!I24)))</f>
        <v/>
      </c>
    </row>
    <row r="31" spans="1:136" x14ac:dyDescent="0.25">
      <c r="A31" s="497" t="str">
        <f ca="1">+IF(OFFSET('Water Data'!$B$2,0,10*ROW('Water Data'!E25))="","",OFFSET('Water Data'!$B$2,0,10*ROW('Water Data'!E25)))</f>
        <v/>
      </c>
      <c r="B31" s="49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4" t="str">
        <f t="shared" ca="1" si="0"/>
        <v/>
      </c>
      <c r="D31" s="52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8" t="str">
        <f ca="1">+IF(OFFSET('Water Data'!$D$27,0,10*ROW('Water Data'!D25))="","",OFFSET('Water Data'!$D$27,0,10*ROW('Water Data'!D25)))</f>
        <v/>
      </c>
      <c r="BT31" s="388" t="str">
        <f ca="1">+IF(OFFSET('Water Data'!$D$28,0,10*ROW('Water Data'!D25))="","",OFFSET('Water Data'!$D$28,0,10*ROW('Water Data'!D25)))</f>
        <v/>
      </c>
      <c r="BU31" s="388" t="str">
        <f ca="1">+IF(OFFSET('Water Data'!$D$29,0,10*ROW('Water Data'!D25))="","",OFFSET('Water Data'!$D$29,0,10*ROW('Water Data'!D25)))</f>
        <v/>
      </c>
      <c r="BV31" s="388" t="str">
        <f ca="1">+IF(OFFSET('Water Data'!$E$27,0,10*ROW('Water Data'!E25))="","",OFFSET('Water Data'!$E$27,0,10*ROW('Water Data'!E25)))</f>
        <v/>
      </c>
      <c r="BW31" s="388" t="str">
        <f ca="1">+IF(OFFSET('Water Data'!$E$28,0,10*ROW('Water Data'!E25))="","",OFFSET('Water Data'!$E$28,0,10*ROW('Water Data'!E25)))</f>
        <v/>
      </c>
      <c r="BX31" s="388" t="str">
        <f ca="1">+IF(OFFSET('Water Data'!$E$29,0,10*ROW('Water Data'!E25))="","",OFFSET('Water Data'!$E$29,0,10*ROW('Water Data'!E25)))</f>
        <v/>
      </c>
      <c r="BY31" s="388" t="str">
        <f ca="1">+IF(OFFSET('Water Data'!$F$27,0,10*ROW('Water Data'!F25))="","",OFFSET('Water Data'!$F$27,0,10*ROW('Water Data'!F25)))</f>
        <v/>
      </c>
      <c r="BZ31" s="388" t="str">
        <f ca="1">+IF(OFFSET('Water Data'!$F$28,0,10*ROW('Water Data'!F25))="","",OFFSET('Water Data'!$F$28,0,10*ROW('Water Data'!F25)))</f>
        <v/>
      </c>
      <c r="CA31" s="388" t="str">
        <f ca="1">+IF(OFFSET('Water Data'!$F$29,0,10*ROW('Water Data'!F25))="","",OFFSET('Water Data'!$F$29,0,10*ROW('Water Data'!F25)))</f>
        <v/>
      </c>
      <c r="CB31" s="388" t="str">
        <f ca="1">+IF(OFFSET('Water Data'!$G$27,0,10*ROW('Water Data'!G25))="","",OFFSET('Water Data'!$G$27,0,10*ROW('Water Data'!G25)))</f>
        <v/>
      </c>
      <c r="CC31" s="388" t="str">
        <f ca="1">+IF(OFFSET('Water Data'!$G$28,0,10*ROW('Water Data'!G25))="","",OFFSET('Water Data'!$G$28,0,10*ROW('Water Data'!G25)))</f>
        <v/>
      </c>
      <c r="CD31" s="388" t="str">
        <f ca="1">+IF(OFFSET('Water Data'!$G$29,0,10*ROW('Water Data'!G25))="","",OFFSET('Water Data'!$G$29,0,10*ROW('Water Data'!G25)))</f>
        <v/>
      </c>
      <c r="CE31" s="388" t="str">
        <f ca="1">+IF(OFFSET('Water Data'!$H$27,0,10*ROW('Water Data'!H25))="","",OFFSET('Water Data'!$H$27,0,10*ROW('Water Data'!H25)))</f>
        <v/>
      </c>
      <c r="CF31" s="388" t="str">
        <f ca="1">+IF(OFFSET('Water Data'!$H$28,0,10*ROW('Water Data'!H25))="","",OFFSET('Water Data'!$H$28,0,10*ROW('Water Data'!H25)))</f>
        <v/>
      </c>
      <c r="CG31" s="388" t="str">
        <f ca="1">+IF(OFFSET('Water Data'!$H$29,0,10*ROW('Water Data'!H25))="","",OFFSET('Water Data'!$H$29,0,10*ROW('Water Data'!H25)))</f>
        <v/>
      </c>
      <c r="CH31" s="388" t="str">
        <f ca="1">+IF(OFFSET('Water Data'!$I$27,0,10*ROW('Water Data'!I25))="","",OFFSET('Water Data'!$I$27,0,10*ROW('Water Data'!I25)))</f>
        <v/>
      </c>
      <c r="CI31" s="388" t="str">
        <f ca="1">+IF(OFFSET('Water Data'!$I$28,0,10*ROW('Water Data'!I25))="","",OFFSET('Water Data'!$I$28,0,10*ROW('Water Data'!I25)))</f>
        <v/>
      </c>
      <c r="CJ31" s="388" t="str">
        <f ca="1">+IF(OFFSET('Water Data'!$I$29,0,10*ROW('Water Data'!I25))="","",OFFSET('Water Data'!$I$29,0,10*ROW('Water Data'!I25)))</f>
        <v/>
      </c>
      <c r="CK31" s="388" t="str">
        <f ca="1">+IF(OFFSET('Sanitation Data'!$D$28,0,10*ROW('Sanitation Data'!D25))="","",OFFSET('Sanitation Data'!$D$28,0,10*ROW('Sanitation Data'!D25)))</f>
        <v/>
      </c>
      <c r="CL31" s="388" t="str">
        <f ca="1">+IF(OFFSET('Sanitation Data'!$D$29,0,10*ROW('Sanitation Data'!D25))="","",OFFSET('Sanitation Data'!$D$29,0,10*ROW('Sanitation Data'!D25)))</f>
        <v/>
      </c>
      <c r="CM31" s="388" t="str">
        <f ca="1">+IF(OFFSET('Sanitation Data'!$D$30,0,10*ROW('Sanitation Data'!D25))="","",OFFSET('Sanitation Data'!$D$30,0,10*ROW('Sanitation Data'!D25)))</f>
        <v/>
      </c>
      <c r="CN31" s="388" t="str">
        <f ca="1">+IF(OFFSET('Sanitation Data'!$D$31,0,10*ROW('Sanitation Data'!D25))="","",OFFSET('Sanitation Data'!$D$31,0,10*ROW('Sanitation Data'!D25)))</f>
        <v/>
      </c>
      <c r="CO31" s="388" t="str">
        <f ca="1">+IF(OFFSET('Sanitation Data'!$D$32,0,10*ROW('Sanitation Data'!D25))="","",OFFSET('Sanitation Data'!$D$32,0,10*ROW('Sanitation Data'!D25)))</f>
        <v/>
      </c>
      <c r="CP31" s="388" t="str">
        <f ca="1">+IF(OFFSET('Sanitation Data'!$E$28,0,10*ROW('Sanitation Data'!E25))="","",OFFSET('Sanitation Data'!$E$28,0,10*ROW('Sanitation Data'!E25)))</f>
        <v/>
      </c>
      <c r="CQ31" s="388" t="str">
        <f ca="1">+IF(OFFSET('Sanitation Data'!$E$29,0,10*ROW('Sanitation Data'!E25))="","",OFFSET('Sanitation Data'!$E$29,0,10*ROW('Sanitation Data'!E25)))</f>
        <v/>
      </c>
      <c r="CR31" s="388" t="str">
        <f ca="1">+IF(OFFSET('Sanitation Data'!$E$30,0,10*ROW('Sanitation Data'!E25))="","",OFFSET('Sanitation Data'!$E$30,0,10*ROW('Sanitation Data'!E25)))</f>
        <v/>
      </c>
      <c r="CS31" s="388" t="str">
        <f ca="1">+IF(OFFSET('Sanitation Data'!$E$31,0,10*ROW('Sanitation Data'!E25))="","",OFFSET('Sanitation Data'!$E$31,0,10*ROW('Sanitation Data'!E25)))</f>
        <v/>
      </c>
      <c r="CT31" s="388" t="str">
        <f ca="1">+IF(OFFSET('Sanitation Data'!$E$32,0,10*ROW('Sanitation Data'!E25))="","",OFFSET('Sanitation Data'!$E$32,0,10*ROW('Sanitation Data'!E25)))</f>
        <v/>
      </c>
      <c r="CU31" s="388" t="str">
        <f ca="1">+IF(OFFSET('Sanitation Data'!$F$28,0,10*ROW('Sanitation Data'!F25))="","",OFFSET('Sanitation Data'!$F$28,0,10*ROW('Sanitation Data'!F25)))</f>
        <v/>
      </c>
      <c r="CV31" s="388" t="str">
        <f ca="1">+IF(OFFSET('Sanitation Data'!$F$29,0,10*ROW('Sanitation Data'!F25))="","",OFFSET('Sanitation Data'!$F$29,0,10*ROW('Sanitation Data'!F25)))</f>
        <v/>
      </c>
      <c r="CW31" s="388" t="str">
        <f ca="1">+IF(OFFSET('Sanitation Data'!$F$30,0,10*ROW('Sanitation Data'!F25))="","",OFFSET('Sanitation Data'!$F$30,0,10*ROW('Sanitation Data'!F25)))</f>
        <v/>
      </c>
      <c r="CX31" s="388" t="str">
        <f ca="1">+IF(OFFSET('Sanitation Data'!$F$31,0,10*ROW('Sanitation Data'!F25))="","",OFFSET('Sanitation Data'!$F$31,0,10*ROW('Sanitation Data'!F25)))</f>
        <v/>
      </c>
      <c r="CY31" s="388" t="str">
        <f ca="1">+IF(OFFSET('Sanitation Data'!$F$32,0,10*ROW('Sanitation Data'!F25))="","",OFFSET('Sanitation Data'!$F$32,0,10*ROW('Sanitation Data'!F25)))</f>
        <v/>
      </c>
      <c r="CZ31" s="388" t="str">
        <f ca="1">+IF(OFFSET('Sanitation Data'!$G$28,0,10*ROW('Sanitation Data'!G25))="","",OFFSET('Sanitation Data'!$G$28,0,10*ROW('Sanitation Data'!G25)))</f>
        <v/>
      </c>
      <c r="DA31" s="388" t="str">
        <f ca="1">+IF(OFFSET('Sanitation Data'!$G$29,0,10*ROW('Sanitation Data'!G25))="","",OFFSET('Sanitation Data'!$G$29,0,10*ROW('Sanitation Data'!G25)))</f>
        <v/>
      </c>
      <c r="DB31" s="388" t="str">
        <f ca="1">+IF(OFFSET('Sanitation Data'!$G$30,0,10*ROW('Sanitation Data'!G25))="","",OFFSET('Sanitation Data'!$G$30,0,10*ROW('Sanitation Data'!G25)))</f>
        <v/>
      </c>
      <c r="DC31" s="388" t="str">
        <f ca="1">+IF(OFFSET('Sanitation Data'!$G$31,0,10*ROW('Sanitation Data'!G25))="","",OFFSET('Sanitation Data'!$G$31,0,10*ROW('Sanitation Data'!G25)))</f>
        <v/>
      </c>
      <c r="DD31" s="388" t="str">
        <f ca="1">+IF(OFFSET('Sanitation Data'!$G$32,0,10*ROW('Sanitation Data'!G25))="","",OFFSET('Sanitation Data'!$G$32,0,10*ROW('Sanitation Data'!G25)))</f>
        <v/>
      </c>
      <c r="DE31" s="388" t="str">
        <f ca="1">+IF(OFFSET('Sanitation Data'!$H$28,0,10*ROW('Sanitation Data'!H25))="","",OFFSET('Sanitation Data'!$H$28,0,10*ROW('Sanitation Data'!H25)))</f>
        <v/>
      </c>
      <c r="DF31" s="388" t="str">
        <f ca="1">+IF(OFFSET('Sanitation Data'!$H$29,0,10*ROW('Sanitation Data'!H25))="","",OFFSET('Sanitation Data'!$H$29,0,10*ROW('Sanitation Data'!H25)))</f>
        <v/>
      </c>
      <c r="DG31" s="388" t="str">
        <f ca="1">+IF(OFFSET('Sanitation Data'!$H$30,0,10*ROW('Sanitation Data'!H25))="","",OFFSET('Sanitation Data'!$H$30,0,10*ROW('Sanitation Data'!H25)))</f>
        <v/>
      </c>
      <c r="DH31" s="388" t="str">
        <f ca="1">+IF(OFFSET('Sanitation Data'!$H$31,0,10*ROW('Sanitation Data'!H25))="","",OFFSET('Sanitation Data'!$H$31,0,10*ROW('Sanitation Data'!H25)))</f>
        <v/>
      </c>
      <c r="DI31" s="388" t="str">
        <f ca="1">+IF(OFFSET('Sanitation Data'!$H$32,0,10*ROW('Sanitation Data'!H25))="","",OFFSET('Sanitation Data'!$H$32,0,10*ROW('Sanitation Data'!H25)))</f>
        <v/>
      </c>
      <c r="DJ31" s="388" t="str">
        <f ca="1">+IF(OFFSET('Sanitation Data'!$I$28,0,10*ROW('Sanitation Data'!I25))="","",OFFSET('Sanitation Data'!$I$28,0,10*ROW('Sanitation Data'!I25)))</f>
        <v/>
      </c>
      <c r="DK31" s="388" t="str">
        <f ca="1">+IF(OFFSET('Sanitation Data'!$I$29,0,10*ROW('Sanitation Data'!I25))="","",OFFSET('Sanitation Data'!$I$29,0,10*ROW('Sanitation Data'!I25)))</f>
        <v/>
      </c>
      <c r="DL31" s="388" t="str">
        <f ca="1">+IF(OFFSET('Sanitation Data'!$I$30,0,10*ROW('Sanitation Data'!I25))="","",OFFSET('Sanitation Data'!$I$30,0,10*ROW('Sanitation Data'!I25)))</f>
        <v/>
      </c>
      <c r="DM31" s="388" t="str">
        <f ca="1">+IF(OFFSET('Sanitation Data'!$I$31,0,10*ROW('Sanitation Data'!I25))="","",OFFSET('Sanitation Data'!$I$31,0,10*ROW('Sanitation Data'!I25)))</f>
        <v/>
      </c>
      <c r="DN31" s="388" t="str">
        <f ca="1">+IF(OFFSET('Sanitation Data'!$I$32,0,10*ROW('Sanitation Data'!I25))="","",OFFSET('Sanitation Data'!$I$32,0,10*ROW('Sanitation Data'!I25)))</f>
        <v/>
      </c>
      <c r="DO31" s="388" t="str">
        <f ca="1">+IF(OFFSET('Hygiene Data'!$D$11,0,10*ROW('Hygiene Data'!D25))="","",OFFSET('Hygiene Data'!$D$11,0,10*ROW('Hygiene Data'!D25)))</f>
        <v/>
      </c>
      <c r="DP31" s="388" t="str">
        <f ca="1">+IF(OFFSET('Hygiene Data'!$D$12,0,10*ROW('Hygiene Data'!D25))="","",OFFSET('Hygiene Data'!$D$12,0,10*ROW('Hygiene Data'!D25)))</f>
        <v/>
      </c>
      <c r="DQ31" s="388" t="str">
        <f ca="1">+IF(OFFSET('Hygiene Data'!$D$13,0,10*ROW('Hygiene Data'!D25))="","",OFFSET('Hygiene Data'!$D$13,0,10*ROW('Hygiene Data'!D25)))</f>
        <v/>
      </c>
      <c r="DR31" s="388" t="str">
        <f ca="1">+IF(OFFSET('Hygiene Data'!$E$11,0,10*ROW('Hygiene Data'!E25))="","",OFFSET('Hygiene Data'!$E$11,0,10*ROW('Hygiene Data'!E25)))</f>
        <v/>
      </c>
      <c r="DS31" s="388" t="str">
        <f ca="1">+IF(OFFSET('Hygiene Data'!$E$12,0,10*ROW('Hygiene Data'!E25))="","",OFFSET('Hygiene Data'!$E$12,0,10*ROW('Hygiene Data'!E25)))</f>
        <v/>
      </c>
      <c r="DT31" s="388" t="str">
        <f ca="1">+IF(OFFSET('Hygiene Data'!$E$13,0,10*ROW('Hygiene Data'!E25))="","",OFFSET('Hygiene Data'!$E$13,0,10*ROW('Hygiene Data'!E25)))</f>
        <v/>
      </c>
      <c r="DU31" s="388" t="str">
        <f ca="1">+IF(OFFSET('Hygiene Data'!$F$11,0,10*ROW('Hygiene Data'!F25))="","",OFFSET('Hygiene Data'!$F$11,0,10*ROW('Hygiene Data'!F25)))</f>
        <v/>
      </c>
      <c r="DV31" s="388" t="str">
        <f ca="1">+IF(OFFSET('Hygiene Data'!$F$12,0,10*ROW('Hygiene Data'!F25))="","",OFFSET('Hygiene Data'!$F$12,0,10*ROW('Hygiene Data'!F25)))</f>
        <v/>
      </c>
      <c r="DW31" s="388" t="str">
        <f ca="1">+IF(OFFSET('Hygiene Data'!$F$13,0,10*ROW('Hygiene Data'!F25))="","",OFFSET('Hygiene Data'!$F$13,0,10*ROW('Hygiene Data'!F25)))</f>
        <v/>
      </c>
      <c r="DX31" s="388" t="str">
        <f ca="1">+IF(OFFSET('Hygiene Data'!$G$11,0,10*ROW('Hygiene Data'!G25))="","",OFFSET('Hygiene Data'!$G$11,0,10*ROW('Hygiene Data'!G25)))</f>
        <v/>
      </c>
      <c r="DY31" s="388" t="str">
        <f ca="1">+IF(OFFSET('Hygiene Data'!$G$12,0,10*ROW('Hygiene Data'!G25))="","",OFFSET('Hygiene Data'!$G$12,0,10*ROW('Hygiene Data'!G25)))</f>
        <v/>
      </c>
      <c r="DZ31" s="388" t="str">
        <f ca="1">+IF(OFFSET('Hygiene Data'!$G$13,0,10*ROW('Hygiene Data'!G25))="","",OFFSET('Hygiene Data'!$G$13,0,10*ROW('Hygiene Data'!G25)))</f>
        <v/>
      </c>
      <c r="EA31" s="388" t="str">
        <f ca="1">+IF(OFFSET('Hygiene Data'!$H$11,0,10*ROW('Hygiene Data'!H25))="","",OFFSET('Hygiene Data'!$H$11,0,10*ROW('Hygiene Data'!H25)))</f>
        <v/>
      </c>
      <c r="EB31" s="388" t="str">
        <f ca="1">+IF(OFFSET('Hygiene Data'!$H$12,0,10*ROW('Hygiene Data'!H25))="","",OFFSET('Hygiene Data'!$H$12,0,10*ROW('Hygiene Data'!H25)))</f>
        <v/>
      </c>
      <c r="EC31" s="388" t="str">
        <f ca="1">+IF(OFFSET('Hygiene Data'!$H$13,0,10*ROW('Hygiene Data'!H25))="","",OFFSET('Hygiene Data'!$H$13,0,10*ROW('Hygiene Data'!H25)))</f>
        <v/>
      </c>
      <c r="ED31" s="388" t="str">
        <f ca="1">+IF(OFFSET('Hygiene Data'!$I$11,0,10*ROW('Hygiene Data'!I25))="","",OFFSET('Hygiene Data'!$I$11,0,10*ROW('Hygiene Data'!I25)))</f>
        <v/>
      </c>
      <c r="EE31" s="388" t="str">
        <f ca="1">+IF(OFFSET('Hygiene Data'!$I$12,0,10*ROW('Hygiene Data'!I25))="","",OFFSET('Hygiene Data'!$I$12,0,10*ROW('Hygiene Data'!I25)))</f>
        <v/>
      </c>
      <c r="EF31" s="388" t="str">
        <f ca="1">+IF(OFFSET('Hygiene Data'!$I$13,0,10*ROW('Hygiene Data'!I25))="","",OFFSET('Hygiene Data'!$I$13,0,10*ROW('Hygiene Data'!I25)))</f>
        <v/>
      </c>
    </row>
    <row r="32" spans="1:136" x14ac:dyDescent="0.25">
      <c r="A32" s="497" t="str">
        <f ca="1">+IF(OFFSET('Water Data'!$B$2,0,10*ROW('Water Data'!E26))="","",OFFSET('Water Data'!$B$2,0,10*ROW('Water Data'!E26)))</f>
        <v/>
      </c>
      <c r="B32" s="49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4" t="str">
        <f t="shared" ca="1" si="0"/>
        <v/>
      </c>
      <c r="D32" s="52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8" t="str">
        <f ca="1">+IF(OFFSET('Water Data'!$D$27,0,10*ROW('Water Data'!D26))="","",OFFSET('Water Data'!$D$27,0,10*ROW('Water Data'!D26)))</f>
        <v/>
      </c>
      <c r="BT32" s="388" t="str">
        <f ca="1">+IF(OFFSET('Water Data'!$D$28,0,10*ROW('Water Data'!D26))="","",OFFSET('Water Data'!$D$28,0,10*ROW('Water Data'!D26)))</f>
        <v/>
      </c>
      <c r="BU32" s="388" t="str">
        <f ca="1">+IF(OFFSET('Water Data'!$D$29,0,10*ROW('Water Data'!D26))="","",OFFSET('Water Data'!$D$29,0,10*ROW('Water Data'!D26)))</f>
        <v/>
      </c>
      <c r="BV32" s="388" t="str">
        <f ca="1">+IF(OFFSET('Water Data'!$E$27,0,10*ROW('Water Data'!E26))="","",OFFSET('Water Data'!$E$27,0,10*ROW('Water Data'!E26)))</f>
        <v/>
      </c>
      <c r="BW32" s="388" t="str">
        <f ca="1">+IF(OFFSET('Water Data'!$E$28,0,10*ROW('Water Data'!E26))="","",OFFSET('Water Data'!$E$28,0,10*ROW('Water Data'!E26)))</f>
        <v/>
      </c>
      <c r="BX32" s="388" t="str">
        <f ca="1">+IF(OFFSET('Water Data'!$E$29,0,10*ROW('Water Data'!E26))="","",OFFSET('Water Data'!$E$29,0,10*ROW('Water Data'!E26)))</f>
        <v/>
      </c>
      <c r="BY32" s="388" t="str">
        <f ca="1">+IF(OFFSET('Water Data'!$F$27,0,10*ROW('Water Data'!F26))="","",OFFSET('Water Data'!$F$27,0,10*ROW('Water Data'!F26)))</f>
        <v/>
      </c>
      <c r="BZ32" s="388" t="str">
        <f ca="1">+IF(OFFSET('Water Data'!$F$28,0,10*ROW('Water Data'!F26))="","",OFFSET('Water Data'!$F$28,0,10*ROW('Water Data'!F26)))</f>
        <v/>
      </c>
      <c r="CA32" s="388" t="str">
        <f ca="1">+IF(OFFSET('Water Data'!$F$29,0,10*ROW('Water Data'!F26))="","",OFFSET('Water Data'!$F$29,0,10*ROW('Water Data'!F26)))</f>
        <v/>
      </c>
      <c r="CB32" s="388" t="str">
        <f ca="1">+IF(OFFSET('Water Data'!$G$27,0,10*ROW('Water Data'!G26))="","",OFFSET('Water Data'!$G$27,0,10*ROW('Water Data'!G26)))</f>
        <v/>
      </c>
      <c r="CC32" s="388" t="str">
        <f ca="1">+IF(OFFSET('Water Data'!$G$28,0,10*ROW('Water Data'!G26))="","",OFFSET('Water Data'!$G$28,0,10*ROW('Water Data'!G26)))</f>
        <v/>
      </c>
      <c r="CD32" s="388" t="str">
        <f ca="1">+IF(OFFSET('Water Data'!$G$29,0,10*ROW('Water Data'!G26))="","",OFFSET('Water Data'!$G$29,0,10*ROW('Water Data'!G26)))</f>
        <v/>
      </c>
      <c r="CE32" s="388" t="str">
        <f ca="1">+IF(OFFSET('Water Data'!$H$27,0,10*ROW('Water Data'!H26))="","",OFFSET('Water Data'!$H$27,0,10*ROW('Water Data'!H26)))</f>
        <v/>
      </c>
      <c r="CF32" s="388" t="str">
        <f ca="1">+IF(OFFSET('Water Data'!$H$28,0,10*ROW('Water Data'!H26))="","",OFFSET('Water Data'!$H$28,0,10*ROW('Water Data'!H26)))</f>
        <v/>
      </c>
      <c r="CG32" s="388" t="str">
        <f ca="1">+IF(OFFSET('Water Data'!$H$29,0,10*ROW('Water Data'!H26))="","",OFFSET('Water Data'!$H$29,0,10*ROW('Water Data'!H26)))</f>
        <v/>
      </c>
      <c r="CH32" s="388" t="str">
        <f ca="1">+IF(OFFSET('Water Data'!$I$27,0,10*ROW('Water Data'!I26))="","",OFFSET('Water Data'!$I$27,0,10*ROW('Water Data'!I26)))</f>
        <v/>
      </c>
      <c r="CI32" s="388" t="str">
        <f ca="1">+IF(OFFSET('Water Data'!$I$28,0,10*ROW('Water Data'!I26))="","",OFFSET('Water Data'!$I$28,0,10*ROW('Water Data'!I26)))</f>
        <v/>
      </c>
      <c r="CJ32" s="388" t="str">
        <f ca="1">+IF(OFFSET('Water Data'!$I$29,0,10*ROW('Water Data'!I26))="","",OFFSET('Water Data'!$I$29,0,10*ROW('Water Data'!I26)))</f>
        <v/>
      </c>
      <c r="CK32" s="388" t="str">
        <f ca="1">+IF(OFFSET('Sanitation Data'!$D$28,0,10*ROW('Sanitation Data'!D26))="","",OFFSET('Sanitation Data'!$D$28,0,10*ROW('Sanitation Data'!D26)))</f>
        <v/>
      </c>
      <c r="CL32" s="388" t="str">
        <f ca="1">+IF(OFFSET('Sanitation Data'!$D$29,0,10*ROW('Sanitation Data'!D26))="","",OFFSET('Sanitation Data'!$D$29,0,10*ROW('Sanitation Data'!D26)))</f>
        <v/>
      </c>
      <c r="CM32" s="388" t="str">
        <f ca="1">+IF(OFFSET('Sanitation Data'!$D$30,0,10*ROW('Sanitation Data'!D26))="","",OFFSET('Sanitation Data'!$D$30,0,10*ROW('Sanitation Data'!D26)))</f>
        <v/>
      </c>
      <c r="CN32" s="388" t="str">
        <f ca="1">+IF(OFFSET('Sanitation Data'!$D$31,0,10*ROW('Sanitation Data'!D26))="","",OFFSET('Sanitation Data'!$D$31,0,10*ROW('Sanitation Data'!D26)))</f>
        <v/>
      </c>
      <c r="CO32" s="388" t="str">
        <f ca="1">+IF(OFFSET('Sanitation Data'!$D$32,0,10*ROW('Sanitation Data'!D26))="","",OFFSET('Sanitation Data'!$D$32,0,10*ROW('Sanitation Data'!D26)))</f>
        <v/>
      </c>
      <c r="CP32" s="388" t="str">
        <f ca="1">+IF(OFFSET('Sanitation Data'!$E$28,0,10*ROW('Sanitation Data'!E26))="","",OFFSET('Sanitation Data'!$E$28,0,10*ROW('Sanitation Data'!E26)))</f>
        <v/>
      </c>
      <c r="CQ32" s="388" t="str">
        <f ca="1">+IF(OFFSET('Sanitation Data'!$E$29,0,10*ROW('Sanitation Data'!E26))="","",OFFSET('Sanitation Data'!$E$29,0,10*ROW('Sanitation Data'!E26)))</f>
        <v/>
      </c>
      <c r="CR32" s="388" t="str">
        <f ca="1">+IF(OFFSET('Sanitation Data'!$E$30,0,10*ROW('Sanitation Data'!E26))="","",OFFSET('Sanitation Data'!$E$30,0,10*ROW('Sanitation Data'!E26)))</f>
        <v/>
      </c>
      <c r="CS32" s="388" t="str">
        <f ca="1">+IF(OFFSET('Sanitation Data'!$E$31,0,10*ROW('Sanitation Data'!E26))="","",OFFSET('Sanitation Data'!$E$31,0,10*ROW('Sanitation Data'!E26)))</f>
        <v/>
      </c>
      <c r="CT32" s="388" t="str">
        <f ca="1">+IF(OFFSET('Sanitation Data'!$E$32,0,10*ROW('Sanitation Data'!E26))="","",OFFSET('Sanitation Data'!$E$32,0,10*ROW('Sanitation Data'!E26)))</f>
        <v/>
      </c>
      <c r="CU32" s="388" t="str">
        <f ca="1">+IF(OFFSET('Sanitation Data'!$F$28,0,10*ROW('Sanitation Data'!F26))="","",OFFSET('Sanitation Data'!$F$28,0,10*ROW('Sanitation Data'!F26)))</f>
        <v/>
      </c>
      <c r="CV32" s="388" t="str">
        <f ca="1">+IF(OFFSET('Sanitation Data'!$F$29,0,10*ROW('Sanitation Data'!F26))="","",OFFSET('Sanitation Data'!$F$29,0,10*ROW('Sanitation Data'!F26)))</f>
        <v/>
      </c>
      <c r="CW32" s="388" t="str">
        <f ca="1">+IF(OFFSET('Sanitation Data'!$F$30,0,10*ROW('Sanitation Data'!F26))="","",OFFSET('Sanitation Data'!$F$30,0,10*ROW('Sanitation Data'!F26)))</f>
        <v/>
      </c>
      <c r="CX32" s="388" t="str">
        <f ca="1">+IF(OFFSET('Sanitation Data'!$F$31,0,10*ROW('Sanitation Data'!F26))="","",OFFSET('Sanitation Data'!$F$31,0,10*ROW('Sanitation Data'!F26)))</f>
        <v/>
      </c>
      <c r="CY32" s="388" t="str">
        <f ca="1">+IF(OFFSET('Sanitation Data'!$F$32,0,10*ROW('Sanitation Data'!F26))="","",OFFSET('Sanitation Data'!$F$32,0,10*ROW('Sanitation Data'!F26)))</f>
        <v/>
      </c>
      <c r="CZ32" s="388" t="str">
        <f ca="1">+IF(OFFSET('Sanitation Data'!$G$28,0,10*ROW('Sanitation Data'!G26))="","",OFFSET('Sanitation Data'!$G$28,0,10*ROW('Sanitation Data'!G26)))</f>
        <v/>
      </c>
      <c r="DA32" s="388" t="str">
        <f ca="1">+IF(OFFSET('Sanitation Data'!$G$29,0,10*ROW('Sanitation Data'!G26))="","",OFFSET('Sanitation Data'!$G$29,0,10*ROW('Sanitation Data'!G26)))</f>
        <v/>
      </c>
      <c r="DB32" s="388" t="str">
        <f ca="1">+IF(OFFSET('Sanitation Data'!$G$30,0,10*ROW('Sanitation Data'!G26))="","",OFFSET('Sanitation Data'!$G$30,0,10*ROW('Sanitation Data'!G26)))</f>
        <v/>
      </c>
      <c r="DC32" s="388" t="str">
        <f ca="1">+IF(OFFSET('Sanitation Data'!$G$31,0,10*ROW('Sanitation Data'!G26))="","",OFFSET('Sanitation Data'!$G$31,0,10*ROW('Sanitation Data'!G26)))</f>
        <v/>
      </c>
      <c r="DD32" s="388" t="str">
        <f ca="1">+IF(OFFSET('Sanitation Data'!$G$32,0,10*ROW('Sanitation Data'!G26))="","",OFFSET('Sanitation Data'!$G$32,0,10*ROW('Sanitation Data'!G26)))</f>
        <v/>
      </c>
      <c r="DE32" s="388" t="str">
        <f ca="1">+IF(OFFSET('Sanitation Data'!$H$28,0,10*ROW('Sanitation Data'!H26))="","",OFFSET('Sanitation Data'!$H$28,0,10*ROW('Sanitation Data'!H26)))</f>
        <v/>
      </c>
      <c r="DF32" s="388" t="str">
        <f ca="1">+IF(OFFSET('Sanitation Data'!$H$29,0,10*ROW('Sanitation Data'!H26))="","",OFFSET('Sanitation Data'!$H$29,0,10*ROW('Sanitation Data'!H26)))</f>
        <v/>
      </c>
      <c r="DG32" s="388" t="str">
        <f ca="1">+IF(OFFSET('Sanitation Data'!$H$30,0,10*ROW('Sanitation Data'!H26))="","",OFFSET('Sanitation Data'!$H$30,0,10*ROW('Sanitation Data'!H26)))</f>
        <v/>
      </c>
      <c r="DH32" s="388" t="str">
        <f ca="1">+IF(OFFSET('Sanitation Data'!$H$31,0,10*ROW('Sanitation Data'!H26))="","",OFFSET('Sanitation Data'!$H$31,0,10*ROW('Sanitation Data'!H26)))</f>
        <v/>
      </c>
      <c r="DI32" s="388" t="str">
        <f ca="1">+IF(OFFSET('Sanitation Data'!$H$32,0,10*ROW('Sanitation Data'!H26))="","",OFFSET('Sanitation Data'!$H$32,0,10*ROW('Sanitation Data'!H26)))</f>
        <v/>
      </c>
      <c r="DJ32" s="388" t="str">
        <f ca="1">+IF(OFFSET('Sanitation Data'!$I$28,0,10*ROW('Sanitation Data'!I26))="","",OFFSET('Sanitation Data'!$I$28,0,10*ROW('Sanitation Data'!I26)))</f>
        <v/>
      </c>
      <c r="DK32" s="388" t="str">
        <f ca="1">+IF(OFFSET('Sanitation Data'!$I$29,0,10*ROW('Sanitation Data'!I26))="","",OFFSET('Sanitation Data'!$I$29,0,10*ROW('Sanitation Data'!I26)))</f>
        <v/>
      </c>
      <c r="DL32" s="388" t="str">
        <f ca="1">+IF(OFFSET('Sanitation Data'!$I$30,0,10*ROW('Sanitation Data'!I26))="","",OFFSET('Sanitation Data'!$I$30,0,10*ROW('Sanitation Data'!I26)))</f>
        <v/>
      </c>
      <c r="DM32" s="388" t="str">
        <f ca="1">+IF(OFFSET('Sanitation Data'!$I$31,0,10*ROW('Sanitation Data'!I26))="","",OFFSET('Sanitation Data'!$I$31,0,10*ROW('Sanitation Data'!I26)))</f>
        <v/>
      </c>
      <c r="DN32" s="388" t="str">
        <f ca="1">+IF(OFFSET('Sanitation Data'!$I$32,0,10*ROW('Sanitation Data'!I26))="","",OFFSET('Sanitation Data'!$I$32,0,10*ROW('Sanitation Data'!I26)))</f>
        <v/>
      </c>
      <c r="DO32" s="388" t="str">
        <f ca="1">+IF(OFFSET('Hygiene Data'!$D$11,0,10*ROW('Hygiene Data'!D26))="","",OFFSET('Hygiene Data'!$D$11,0,10*ROW('Hygiene Data'!D26)))</f>
        <v/>
      </c>
      <c r="DP32" s="388" t="str">
        <f ca="1">+IF(OFFSET('Hygiene Data'!$D$12,0,10*ROW('Hygiene Data'!D26))="","",OFFSET('Hygiene Data'!$D$12,0,10*ROW('Hygiene Data'!D26)))</f>
        <v/>
      </c>
      <c r="DQ32" s="388" t="str">
        <f ca="1">+IF(OFFSET('Hygiene Data'!$D$13,0,10*ROW('Hygiene Data'!D26))="","",OFFSET('Hygiene Data'!$D$13,0,10*ROW('Hygiene Data'!D26)))</f>
        <v/>
      </c>
      <c r="DR32" s="388" t="str">
        <f ca="1">+IF(OFFSET('Hygiene Data'!$E$11,0,10*ROW('Hygiene Data'!E26))="","",OFFSET('Hygiene Data'!$E$11,0,10*ROW('Hygiene Data'!E26)))</f>
        <v/>
      </c>
      <c r="DS32" s="388" t="str">
        <f ca="1">+IF(OFFSET('Hygiene Data'!$E$12,0,10*ROW('Hygiene Data'!E26))="","",OFFSET('Hygiene Data'!$E$12,0,10*ROW('Hygiene Data'!E26)))</f>
        <v/>
      </c>
      <c r="DT32" s="388" t="str">
        <f ca="1">+IF(OFFSET('Hygiene Data'!$E$13,0,10*ROW('Hygiene Data'!E26))="","",OFFSET('Hygiene Data'!$E$13,0,10*ROW('Hygiene Data'!E26)))</f>
        <v/>
      </c>
      <c r="DU32" s="388" t="str">
        <f ca="1">+IF(OFFSET('Hygiene Data'!$F$11,0,10*ROW('Hygiene Data'!F26))="","",OFFSET('Hygiene Data'!$F$11,0,10*ROW('Hygiene Data'!F26)))</f>
        <v/>
      </c>
      <c r="DV32" s="388" t="str">
        <f ca="1">+IF(OFFSET('Hygiene Data'!$F$12,0,10*ROW('Hygiene Data'!F26))="","",OFFSET('Hygiene Data'!$F$12,0,10*ROW('Hygiene Data'!F26)))</f>
        <v/>
      </c>
      <c r="DW32" s="388" t="str">
        <f ca="1">+IF(OFFSET('Hygiene Data'!$F$13,0,10*ROW('Hygiene Data'!F26))="","",OFFSET('Hygiene Data'!$F$13,0,10*ROW('Hygiene Data'!F26)))</f>
        <v/>
      </c>
      <c r="DX32" s="388" t="str">
        <f ca="1">+IF(OFFSET('Hygiene Data'!$G$11,0,10*ROW('Hygiene Data'!G26))="","",OFFSET('Hygiene Data'!$G$11,0,10*ROW('Hygiene Data'!G26)))</f>
        <v/>
      </c>
      <c r="DY32" s="388" t="str">
        <f ca="1">+IF(OFFSET('Hygiene Data'!$G$12,0,10*ROW('Hygiene Data'!G26))="","",OFFSET('Hygiene Data'!$G$12,0,10*ROW('Hygiene Data'!G26)))</f>
        <v/>
      </c>
      <c r="DZ32" s="388" t="str">
        <f ca="1">+IF(OFFSET('Hygiene Data'!$G$13,0,10*ROW('Hygiene Data'!G26))="","",OFFSET('Hygiene Data'!$G$13,0,10*ROW('Hygiene Data'!G26)))</f>
        <v/>
      </c>
      <c r="EA32" s="388" t="str">
        <f ca="1">+IF(OFFSET('Hygiene Data'!$H$11,0,10*ROW('Hygiene Data'!H26))="","",OFFSET('Hygiene Data'!$H$11,0,10*ROW('Hygiene Data'!H26)))</f>
        <v/>
      </c>
      <c r="EB32" s="388" t="str">
        <f ca="1">+IF(OFFSET('Hygiene Data'!$H$12,0,10*ROW('Hygiene Data'!H26))="","",OFFSET('Hygiene Data'!$H$12,0,10*ROW('Hygiene Data'!H26)))</f>
        <v/>
      </c>
      <c r="EC32" s="388" t="str">
        <f ca="1">+IF(OFFSET('Hygiene Data'!$H$13,0,10*ROW('Hygiene Data'!H26))="","",OFFSET('Hygiene Data'!$H$13,0,10*ROW('Hygiene Data'!H26)))</f>
        <v/>
      </c>
      <c r="ED32" s="388" t="str">
        <f ca="1">+IF(OFFSET('Hygiene Data'!$I$11,0,10*ROW('Hygiene Data'!I26))="","",OFFSET('Hygiene Data'!$I$11,0,10*ROW('Hygiene Data'!I26)))</f>
        <v/>
      </c>
      <c r="EE32" s="388" t="str">
        <f ca="1">+IF(OFFSET('Hygiene Data'!$I$12,0,10*ROW('Hygiene Data'!I26))="","",OFFSET('Hygiene Data'!$I$12,0,10*ROW('Hygiene Data'!I26)))</f>
        <v/>
      </c>
      <c r="EF32" s="388" t="str">
        <f ca="1">+IF(OFFSET('Hygiene Data'!$I$13,0,10*ROW('Hygiene Data'!I26))="","",OFFSET('Hygiene Data'!$I$13,0,10*ROW('Hygiene Data'!I26)))</f>
        <v/>
      </c>
    </row>
    <row r="33" spans="1:136" x14ac:dyDescent="0.25">
      <c r="A33" s="497" t="str">
        <f ca="1">+IF(OFFSET('Water Data'!$B$2,0,10*ROW('Water Data'!E27))="","",OFFSET('Water Data'!$B$2,0,10*ROW('Water Data'!E27)))</f>
        <v/>
      </c>
      <c r="B33" s="49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4" t="str">
        <f t="shared" ca="1" si="0"/>
        <v/>
      </c>
      <c r="D33" s="52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8" t="str">
        <f ca="1">+IF(OFFSET('Water Data'!$D$27,0,10*ROW('Water Data'!D27))="","",OFFSET('Water Data'!$D$27,0,10*ROW('Water Data'!D27)))</f>
        <v/>
      </c>
      <c r="BT33" s="388" t="str">
        <f ca="1">+IF(OFFSET('Water Data'!$D$28,0,10*ROW('Water Data'!D27))="","",OFFSET('Water Data'!$D$28,0,10*ROW('Water Data'!D27)))</f>
        <v/>
      </c>
      <c r="BU33" s="388" t="str">
        <f ca="1">+IF(OFFSET('Water Data'!$D$29,0,10*ROW('Water Data'!D27))="","",OFFSET('Water Data'!$D$29,0,10*ROW('Water Data'!D27)))</f>
        <v/>
      </c>
      <c r="BV33" s="388" t="str">
        <f ca="1">+IF(OFFSET('Water Data'!$E$27,0,10*ROW('Water Data'!E27))="","",OFFSET('Water Data'!$E$27,0,10*ROW('Water Data'!E27)))</f>
        <v/>
      </c>
      <c r="BW33" s="388" t="str">
        <f ca="1">+IF(OFFSET('Water Data'!$E$28,0,10*ROW('Water Data'!E27))="","",OFFSET('Water Data'!$E$28,0,10*ROW('Water Data'!E27)))</f>
        <v/>
      </c>
      <c r="BX33" s="388" t="str">
        <f ca="1">+IF(OFFSET('Water Data'!$E$29,0,10*ROW('Water Data'!E27))="","",OFFSET('Water Data'!$E$29,0,10*ROW('Water Data'!E27)))</f>
        <v/>
      </c>
      <c r="BY33" s="388" t="str">
        <f ca="1">+IF(OFFSET('Water Data'!$F$27,0,10*ROW('Water Data'!F27))="","",OFFSET('Water Data'!$F$27,0,10*ROW('Water Data'!F27)))</f>
        <v/>
      </c>
      <c r="BZ33" s="388" t="str">
        <f ca="1">+IF(OFFSET('Water Data'!$F$28,0,10*ROW('Water Data'!F27))="","",OFFSET('Water Data'!$F$28,0,10*ROW('Water Data'!F27)))</f>
        <v/>
      </c>
      <c r="CA33" s="388" t="str">
        <f ca="1">+IF(OFFSET('Water Data'!$F$29,0,10*ROW('Water Data'!F27))="","",OFFSET('Water Data'!$F$29,0,10*ROW('Water Data'!F27)))</f>
        <v/>
      </c>
      <c r="CB33" s="388" t="str">
        <f ca="1">+IF(OFFSET('Water Data'!$G$27,0,10*ROW('Water Data'!G27))="","",OFFSET('Water Data'!$G$27,0,10*ROW('Water Data'!G27)))</f>
        <v/>
      </c>
      <c r="CC33" s="388" t="str">
        <f ca="1">+IF(OFFSET('Water Data'!$G$28,0,10*ROW('Water Data'!G27))="","",OFFSET('Water Data'!$G$28,0,10*ROW('Water Data'!G27)))</f>
        <v/>
      </c>
      <c r="CD33" s="388" t="str">
        <f ca="1">+IF(OFFSET('Water Data'!$G$29,0,10*ROW('Water Data'!G27))="","",OFFSET('Water Data'!$G$29,0,10*ROW('Water Data'!G27)))</f>
        <v/>
      </c>
      <c r="CE33" s="388" t="str">
        <f ca="1">+IF(OFFSET('Water Data'!$H$27,0,10*ROW('Water Data'!H27))="","",OFFSET('Water Data'!$H$27,0,10*ROW('Water Data'!H27)))</f>
        <v/>
      </c>
      <c r="CF33" s="388" t="str">
        <f ca="1">+IF(OFFSET('Water Data'!$H$28,0,10*ROW('Water Data'!H27))="","",OFFSET('Water Data'!$H$28,0,10*ROW('Water Data'!H27)))</f>
        <v/>
      </c>
      <c r="CG33" s="388" t="str">
        <f ca="1">+IF(OFFSET('Water Data'!$H$29,0,10*ROW('Water Data'!H27))="","",OFFSET('Water Data'!$H$29,0,10*ROW('Water Data'!H27)))</f>
        <v/>
      </c>
      <c r="CH33" s="388" t="str">
        <f ca="1">+IF(OFFSET('Water Data'!$I$27,0,10*ROW('Water Data'!I27))="","",OFFSET('Water Data'!$I$27,0,10*ROW('Water Data'!I27)))</f>
        <v/>
      </c>
      <c r="CI33" s="388" t="str">
        <f ca="1">+IF(OFFSET('Water Data'!$I$28,0,10*ROW('Water Data'!I27))="","",OFFSET('Water Data'!$I$28,0,10*ROW('Water Data'!I27)))</f>
        <v/>
      </c>
      <c r="CJ33" s="388" t="str">
        <f ca="1">+IF(OFFSET('Water Data'!$I$29,0,10*ROW('Water Data'!I27))="","",OFFSET('Water Data'!$I$29,0,10*ROW('Water Data'!I27)))</f>
        <v/>
      </c>
      <c r="CK33" s="388" t="str">
        <f ca="1">+IF(OFFSET('Sanitation Data'!$D$28,0,10*ROW('Sanitation Data'!D27))="","",OFFSET('Sanitation Data'!$D$28,0,10*ROW('Sanitation Data'!D27)))</f>
        <v/>
      </c>
      <c r="CL33" s="388" t="str">
        <f ca="1">+IF(OFFSET('Sanitation Data'!$D$29,0,10*ROW('Sanitation Data'!D27))="","",OFFSET('Sanitation Data'!$D$29,0,10*ROW('Sanitation Data'!D27)))</f>
        <v/>
      </c>
      <c r="CM33" s="388" t="str">
        <f ca="1">+IF(OFFSET('Sanitation Data'!$D$30,0,10*ROW('Sanitation Data'!D27))="","",OFFSET('Sanitation Data'!$D$30,0,10*ROW('Sanitation Data'!D27)))</f>
        <v/>
      </c>
      <c r="CN33" s="388" t="str">
        <f ca="1">+IF(OFFSET('Sanitation Data'!$D$31,0,10*ROW('Sanitation Data'!D27))="","",OFFSET('Sanitation Data'!$D$31,0,10*ROW('Sanitation Data'!D27)))</f>
        <v/>
      </c>
      <c r="CO33" s="388" t="str">
        <f ca="1">+IF(OFFSET('Sanitation Data'!$D$32,0,10*ROW('Sanitation Data'!D27))="","",OFFSET('Sanitation Data'!$D$32,0,10*ROW('Sanitation Data'!D27)))</f>
        <v/>
      </c>
      <c r="CP33" s="388" t="str">
        <f ca="1">+IF(OFFSET('Sanitation Data'!$E$28,0,10*ROW('Sanitation Data'!E27))="","",OFFSET('Sanitation Data'!$E$28,0,10*ROW('Sanitation Data'!E27)))</f>
        <v/>
      </c>
      <c r="CQ33" s="388" t="str">
        <f ca="1">+IF(OFFSET('Sanitation Data'!$E$29,0,10*ROW('Sanitation Data'!E27))="","",OFFSET('Sanitation Data'!$E$29,0,10*ROW('Sanitation Data'!E27)))</f>
        <v/>
      </c>
      <c r="CR33" s="388" t="str">
        <f ca="1">+IF(OFFSET('Sanitation Data'!$E$30,0,10*ROW('Sanitation Data'!E27))="","",OFFSET('Sanitation Data'!$E$30,0,10*ROW('Sanitation Data'!E27)))</f>
        <v/>
      </c>
      <c r="CS33" s="388" t="str">
        <f ca="1">+IF(OFFSET('Sanitation Data'!$E$31,0,10*ROW('Sanitation Data'!E27))="","",OFFSET('Sanitation Data'!$E$31,0,10*ROW('Sanitation Data'!E27)))</f>
        <v/>
      </c>
      <c r="CT33" s="388" t="str">
        <f ca="1">+IF(OFFSET('Sanitation Data'!$E$32,0,10*ROW('Sanitation Data'!E27))="","",OFFSET('Sanitation Data'!$E$32,0,10*ROW('Sanitation Data'!E27)))</f>
        <v/>
      </c>
      <c r="CU33" s="388" t="str">
        <f ca="1">+IF(OFFSET('Sanitation Data'!$F$28,0,10*ROW('Sanitation Data'!F27))="","",OFFSET('Sanitation Data'!$F$28,0,10*ROW('Sanitation Data'!F27)))</f>
        <v/>
      </c>
      <c r="CV33" s="388" t="str">
        <f ca="1">+IF(OFFSET('Sanitation Data'!$F$29,0,10*ROW('Sanitation Data'!F27))="","",OFFSET('Sanitation Data'!$F$29,0,10*ROW('Sanitation Data'!F27)))</f>
        <v/>
      </c>
      <c r="CW33" s="388" t="str">
        <f ca="1">+IF(OFFSET('Sanitation Data'!$F$30,0,10*ROW('Sanitation Data'!F27))="","",OFFSET('Sanitation Data'!$F$30,0,10*ROW('Sanitation Data'!F27)))</f>
        <v/>
      </c>
      <c r="CX33" s="388" t="str">
        <f ca="1">+IF(OFFSET('Sanitation Data'!$F$31,0,10*ROW('Sanitation Data'!F27))="","",OFFSET('Sanitation Data'!$F$31,0,10*ROW('Sanitation Data'!F27)))</f>
        <v/>
      </c>
      <c r="CY33" s="388" t="str">
        <f ca="1">+IF(OFFSET('Sanitation Data'!$F$32,0,10*ROW('Sanitation Data'!F27))="","",OFFSET('Sanitation Data'!$F$32,0,10*ROW('Sanitation Data'!F27)))</f>
        <v/>
      </c>
      <c r="CZ33" s="388" t="str">
        <f ca="1">+IF(OFFSET('Sanitation Data'!$G$28,0,10*ROW('Sanitation Data'!G27))="","",OFFSET('Sanitation Data'!$G$28,0,10*ROW('Sanitation Data'!G27)))</f>
        <v/>
      </c>
      <c r="DA33" s="388" t="str">
        <f ca="1">+IF(OFFSET('Sanitation Data'!$G$29,0,10*ROW('Sanitation Data'!G27))="","",OFFSET('Sanitation Data'!$G$29,0,10*ROW('Sanitation Data'!G27)))</f>
        <v/>
      </c>
      <c r="DB33" s="388" t="str">
        <f ca="1">+IF(OFFSET('Sanitation Data'!$G$30,0,10*ROW('Sanitation Data'!G27))="","",OFFSET('Sanitation Data'!$G$30,0,10*ROW('Sanitation Data'!G27)))</f>
        <v/>
      </c>
      <c r="DC33" s="388" t="str">
        <f ca="1">+IF(OFFSET('Sanitation Data'!$G$31,0,10*ROW('Sanitation Data'!G27))="","",OFFSET('Sanitation Data'!$G$31,0,10*ROW('Sanitation Data'!G27)))</f>
        <v/>
      </c>
      <c r="DD33" s="388" t="str">
        <f ca="1">+IF(OFFSET('Sanitation Data'!$G$32,0,10*ROW('Sanitation Data'!G27))="","",OFFSET('Sanitation Data'!$G$32,0,10*ROW('Sanitation Data'!G27)))</f>
        <v/>
      </c>
      <c r="DE33" s="388" t="str">
        <f ca="1">+IF(OFFSET('Sanitation Data'!$H$28,0,10*ROW('Sanitation Data'!H27))="","",OFFSET('Sanitation Data'!$H$28,0,10*ROW('Sanitation Data'!H27)))</f>
        <v/>
      </c>
      <c r="DF33" s="388" t="str">
        <f ca="1">+IF(OFFSET('Sanitation Data'!$H$29,0,10*ROW('Sanitation Data'!H27))="","",OFFSET('Sanitation Data'!$H$29,0,10*ROW('Sanitation Data'!H27)))</f>
        <v/>
      </c>
      <c r="DG33" s="388" t="str">
        <f ca="1">+IF(OFFSET('Sanitation Data'!$H$30,0,10*ROW('Sanitation Data'!H27))="","",OFFSET('Sanitation Data'!$H$30,0,10*ROW('Sanitation Data'!H27)))</f>
        <v/>
      </c>
      <c r="DH33" s="388" t="str">
        <f ca="1">+IF(OFFSET('Sanitation Data'!$H$31,0,10*ROW('Sanitation Data'!H27))="","",OFFSET('Sanitation Data'!$H$31,0,10*ROW('Sanitation Data'!H27)))</f>
        <v/>
      </c>
      <c r="DI33" s="388" t="str">
        <f ca="1">+IF(OFFSET('Sanitation Data'!$H$32,0,10*ROW('Sanitation Data'!H27))="","",OFFSET('Sanitation Data'!$H$32,0,10*ROW('Sanitation Data'!H27)))</f>
        <v/>
      </c>
      <c r="DJ33" s="388" t="str">
        <f ca="1">+IF(OFFSET('Sanitation Data'!$I$28,0,10*ROW('Sanitation Data'!I27))="","",OFFSET('Sanitation Data'!$I$28,0,10*ROW('Sanitation Data'!I27)))</f>
        <v/>
      </c>
      <c r="DK33" s="388" t="str">
        <f ca="1">+IF(OFFSET('Sanitation Data'!$I$29,0,10*ROW('Sanitation Data'!I27))="","",OFFSET('Sanitation Data'!$I$29,0,10*ROW('Sanitation Data'!I27)))</f>
        <v/>
      </c>
      <c r="DL33" s="388" t="str">
        <f ca="1">+IF(OFFSET('Sanitation Data'!$I$30,0,10*ROW('Sanitation Data'!I27))="","",OFFSET('Sanitation Data'!$I$30,0,10*ROW('Sanitation Data'!I27)))</f>
        <v/>
      </c>
      <c r="DM33" s="388" t="str">
        <f ca="1">+IF(OFFSET('Sanitation Data'!$I$31,0,10*ROW('Sanitation Data'!I27))="","",OFFSET('Sanitation Data'!$I$31,0,10*ROW('Sanitation Data'!I27)))</f>
        <v/>
      </c>
      <c r="DN33" s="388" t="str">
        <f ca="1">+IF(OFFSET('Sanitation Data'!$I$32,0,10*ROW('Sanitation Data'!I27))="","",OFFSET('Sanitation Data'!$I$32,0,10*ROW('Sanitation Data'!I27)))</f>
        <v/>
      </c>
      <c r="DO33" s="388" t="str">
        <f ca="1">+IF(OFFSET('Hygiene Data'!$D$11,0,10*ROW('Hygiene Data'!D27))="","",OFFSET('Hygiene Data'!$D$11,0,10*ROW('Hygiene Data'!D27)))</f>
        <v/>
      </c>
      <c r="DP33" s="388" t="str">
        <f ca="1">+IF(OFFSET('Hygiene Data'!$D$12,0,10*ROW('Hygiene Data'!D27))="","",OFFSET('Hygiene Data'!$D$12,0,10*ROW('Hygiene Data'!D27)))</f>
        <v/>
      </c>
      <c r="DQ33" s="388" t="str">
        <f ca="1">+IF(OFFSET('Hygiene Data'!$D$13,0,10*ROW('Hygiene Data'!D27))="","",OFFSET('Hygiene Data'!$D$13,0,10*ROW('Hygiene Data'!D27)))</f>
        <v/>
      </c>
      <c r="DR33" s="388" t="str">
        <f ca="1">+IF(OFFSET('Hygiene Data'!$E$11,0,10*ROW('Hygiene Data'!E27))="","",OFFSET('Hygiene Data'!$E$11,0,10*ROW('Hygiene Data'!E27)))</f>
        <v/>
      </c>
      <c r="DS33" s="388" t="str">
        <f ca="1">+IF(OFFSET('Hygiene Data'!$E$12,0,10*ROW('Hygiene Data'!E27))="","",OFFSET('Hygiene Data'!$E$12,0,10*ROW('Hygiene Data'!E27)))</f>
        <v/>
      </c>
      <c r="DT33" s="388" t="str">
        <f ca="1">+IF(OFFSET('Hygiene Data'!$E$13,0,10*ROW('Hygiene Data'!E27))="","",OFFSET('Hygiene Data'!$E$13,0,10*ROW('Hygiene Data'!E27)))</f>
        <v/>
      </c>
      <c r="DU33" s="388" t="str">
        <f ca="1">+IF(OFFSET('Hygiene Data'!$F$11,0,10*ROW('Hygiene Data'!F27))="","",OFFSET('Hygiene Data'!$F$11,0,10*ROW('Hygiene Data'!F27)))</f>
        <v/>
      </c>
      <c r="DV33" s="388" t="str">
        <f ca="1">+IF(OFFSET('Hygiene Data'!$F$12,0,10*ROW('Hygiene Data'!F27))="","",OFFSET('Hygiene Data'!$F$12,0,10*ROW('Hygiene Data'!F27)))</f>
        <v/>
      </c>
      <c r="DW33" s="388" t="str">
        <f ca="1">+IF(OFFSET('Hygiene Data'!$F$13,0,10*ROW('Hygiene Data'!F27))="","",OFFSET('Hygiene Data'!$F$13,0,10*ROW('Hygiene Data'!F27)))</f>
        <v/>
      </c>
      <c r="DX33" s="388" t="str">
        <f ca="1">+IF(OFFSET('Hygiene Data'!$G$11,0,10*ROW('Hygiene Data'!G27))="","",OFFSET('Hygiene Data'!$G$11,0,10*ROW('Hygiene Data'!G27)))</f>
        <v/>
      </c>
      <c r="DY33" s="388" t="str">
        <f ca="1">+IF(OFFSET('Hygiene Data'!$G$12,0,10*ROW('Hygiene Data'!G27))="","",OFFSET('Hygiene Data'!$G$12,0,10*ROW('Hygiene Data'!G27)))</f>
        <v/>
      </c>
      <c r="DZ33" s="388" t="str">
        <f ca="1">+IF(OFFSET('Hygiene Data'!$G$13,0,10*ROW('Hygiene Data'!G27))="","",OFFSET('Hygiene Data'!$G$13,0,10*ROW('Hygiene Data'!G27)))</f>
        <v/>
      </c>
      <c r="EA33" s="388" t="str">
        <f ca="1">+IF(OFFSET('Hygiene Data'!$H$11,0,10*ROW('Hygiene Data'!H27))="","",OFFSET('Hygiene Data'!$H$11,0,10*ROW('Hygiene Data'!H27)))</f>
        <v/>
      </c>
      <c r="EB33" s="388" t="str">
        <f ca="1">+IF(OFFSET('Hygiene Data'!$H$12,0,10*ROW('Hygiene Data'!H27))="","",OFFSET('Hygiene Data'!$H$12,0,10*ROW('Hygiene Data'!H27)))</f>
        <v/>
      </c>
      <c r="EC33" s="388" t="str">
        <f ca="1">+IF(OFFSET('Hygiene Data'!$H$13,0,10*ROW('Hygiene Data'!H27))="","",OFFSET('Hygiene Data'!$H$13,0,10*ROW('Hygiene Data'!H27)))</f>
        <v/>
      </c>
      <c r="ED33" s="388" t="str">
        <f ca="1">+IF(OFFSET('Hygiene Data'!$I$11,0,10*ROW('Hygiene Data'!I27))="","",OFFSET('Hygiene Data'!$I$11,0,10*ROW('Hygiene Data'!I27)))</f>
        <v/>
      </c>
      <c r="EE33" s="388" t="str">
        <f ca="1">+IF(OFFSET('Hygiene Data'!$I$12,0,10*ROW('Hygiene Data'!I27))="","",OFFSET('Hygiene Data'!$I$12,0,10*ROW('Hygiene Data'!I27)))</f>
        <v/>
      </c>
      <c r="EF33" s="388" t="str">
        <f ca="1">+IF(OFFSET('Hygiene Data'!$I$13,0,10*ROW('Hygiene Data'!I27))="","",OFFSET('Hygiene Data'!$I$13,0,10*ROW('Hygiene Data'!I27)))</f>
        <v/>
      </c>
    </row>
    <row r="34" spans="1:136" x14ac:dyDescent="0.25">
      <c r="A34" s="497" t="str">
        <f ca="1">+IF(OFFSET('Water Data'!$B$2,0,10*ROW('Water Data'!E28))="","",OFFSET('Water Data'!$B$2,0,10*ROW('Water Data'!E28)))</f>
        <v/>
      </c>
      <c r="B34" s="49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4" t="str">
        <f t="shared" ca="1" si="0"/>
        <v/>
      </c>
      <c r="D34" s="52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8" t="str">
        <f ca="1">+IF(OFFSET('Water Data'!$D$27,0,10*ROW('Water Data'!D28))="","",OFFSET('Water Data'!$D$27,0,10*ROW('Water Data'!D28)))</f>
        <v/>
      </c>
      <c r="BT34" s="388" t="str">
        <f ca="1">+IF(OFFSET('Water Data'!$D$28,0,10*ROW('Water Data'!D28))="","",OFFSET('Water Data'!$D$28,0,10*ROW('Water Data'!D28)))</f>
        <v/>
      </c>
      <c r="BU34" s="388" t="str">
        <f ca="1">+IF(OFFSET('Water Data'!$D$29,0,10*ROW('Water Data'!D28))="","",OFFSET('Water Data'!$D$29,0,10*ROW('Water Data'!D28)))</f>
        <v/>
      </c>
      <c r="BV34" s="388" t="str">
        <f ca="1">+IF(OFFSET('Water Data'!$E$27,0,10*ROW('Water Data'!E28))="","",OFFSET('Water Data'!$E$27,0,10*ROW('Water Data'!E28)))</f>
        <v/>
      </c>
      <c r="BW34" s="388" t="str">
        <f ca="1">+IF(OFFSET('Water Data'!$E$28,0,10*ROW('Water Data'!E28))="","",OFFSET('Water Data'!$E$28,0,10*ROW('Water Data'!E28)))</f>
        <v/>
      </c>
      <c r="BX34" s="388" t="str">
        <f ca="1">+IF(OFFSET('Water Data'!$E$29,0,10*ROW('Water Data'!E28))="","",OFFSET('Water Data'!$E$29,0,10*ROW('Water Data'!E28)))</f>
        <v/>
      </c>
      <c r="BY34" s="388" t="str">
        <f ca="1">+IF(OFFSET('Water Data'!$F$27,0,10*ROW('Water Data'!F28))="","",OFFSET('Water Data'!$F$27,0,10*ROW('Water Data'!F28)))</f>
        <v/>
      </c>
      <c r="BZ34" s="388" t="str">
        <f ca="1">+IF(OFFSET('Water Data'!$F$28,0,10*ROW('Water Data'!F28))="","",OFFSET('Water Data'!$F$28,0,10*ROW('Water Data'!F28)))</f>
        <v/>
      </c>
      <c r="CA34" s="388" t="str">
        <f ca="1">+IF(OFFSET('Water Data'!$F$29,0,10*ROW('Water Data'!F28))="","",OFFSET('Water Data'!$F$29,0,10*ROW('Water Data'!F28)))</f>
        <v/>
      </c>
      <c r="CB34" s="388" t="str">
        <f ca="1">+IF(OFFSET('Water Data'!$G$27,0,10*ROW('Water Data'!G28))="","",OFFSET('Water Data'!$G$27,0,10*ROW('Water Data'!G28)))</f>
        <v/>
      </c>
      <c r="CC34" s="388" t="str">
        <f ca="1">+IF(OFFSET('Water Data'!$G$28,0,10*ROW('Water Data'!G28))="","",OFFSET('Water Data'!$G$28,0,10*ROW('Water Data'!G28)))</f>
        <v/>
      </c>
      <c r="CD34" s="388" t="str">
        <f ca="1">+IF(OFFSET('Water Data'!$G$29,0,10*ROW('Water Data'!G28))="","",OFFSET('Water Data'!$G$29,0,10*ROW('Water Data'!G28)))</f>
        <v/>
      </c>
      <c r="CE34" s="388" t="str">
        <f ca="1">+IF(OFFSET('Water Data'!$H$27,0,10*ROW('Water Data'!H28))="","",OFFSET('Water Data'!$H$27,0,10*ROW('Water Data'!H28)))</f>
        <v/>
      </c>
      <c r="CF34" s="388" t="str">
        <f ca="1">+IF(OFFSET('Water Data'!$H$28,0,10*ROW('Water Data'!H28))="","",OFFSET('Water Data'!$H$28,0,10*ROW('Water Data'!H28)))</f>
        <v/>
      </c>
      <c r="CG34" s="388" t="str">
        <f ca="1">+IF(OFFSET('Water Data'!$H$29,0,10*ROW('Water Data'!H28))="","",OFFSET('Water Data'!$H$29,0,10*ROW('Water Data'!H28)))</f>
        <v/>
      </c>
      <c r="CH34" s="388" t="str">
        <f ca="1">+IF(OFFSET('Water Data'!$I$27,0,10*ROW('Water Data'!I28))="","",OFFSET('Water Data'!$I$27,0,10*ROW('Water Data'!I28)))</f>
        <v/>
      </c>
      <c r="CI34" s="388" t="str">
        <f ca="1">+IF(OFFSET('Water Data'!$I$28,0,10*ROW('Water Data'!I28))="","",OFFSET('Water Data'!$I$28,0,10*ROW('Water Data'!I28)))</f>
        <v/>
      </c>
      <c r="CJ34" s="388" t="str">
        <f ca="1">+IF(OFFSET('Water Data'!$I$29,0,10*ROW('Water Data'!I28))="","",OFFSET('Water Data'!$I$29,0,10*ROW('Water Data'!I28)))</f>
        <v/>
      </c>
      <c r="CK34" s="388" t="str">
        <f ca="1">+IF(OFFSET('Sanitation Data'!$D$28,0,10*ROW('Sanitation Data'!D28))="","",OFFSET('Sanitation Data'!$D$28,0,10*ROW('Sanitation Data'!D28)))</f>
        <v/>
      </c>
      <c r="CL34" s="388" t="str">
        <f ca="1">+IF(OFFSET('Sanitation Data'!$D$29,0,10*ROW('Sanitation Data'!D28))="","",OFFSET('Sanitation Data'!$D$29,0,10*ROW('Sanitation Data'!D28)))</f>
        <v/>
      </c>
      <c r="CM34" s="388" t="str">
        <f ca="1">+IF(OFFSET('Sanitation Data'!$D$30,0,10*ROW('Sanitation Data'!D28))="","",OFFSET('Sanitation Data'!$D$30,0,10*ROW('Sanitation Data'!D28)))</f>
        <v/>
      </c>
      <c r="CN34" s="388" t="str">
        <f ca="1">+IF(OFFSET('Sanitation Data'!$D$31,0,10*ROW('Sanitation Data'!D28))="","",OFFSET('Sanitation Data'!$D$31,0,10*ROW('Sanitation Data'!D28)))</f>
        <v/>
      </c>
      <c r="CO34" s="388" t="str">
        <f ca="1">+IF(OFFSET('Sanitation Data'!$D$32,0,10*ROW('Sanitation Data'!D28))="","",OFFSET('Sanitation Data'!$D$32,0,10*ROW('Sanitation Data'!D28)))</f>
        <v/>
      </c>
      <c r="CP34" s="388" t="str">
        <f ca="1">+IF(OFFSET('Sanitation Data'!$E$28,0,10*ROW('Sanitation Data'!E28))="","",OFFSET('Sanitation Data'!$E$28,0,10*ROW('Sanitation Data'!E28)))</f>
        <v/>
      </c>
      <c r="CQ34" s="388" t="str">
        <f ca="1">+IF(OFFSET('Sanitation Data'!$E$29,0,10*ROW('Sanitation Data'!E28))="","",OFFSET('Sanitation Data'!$E$29,0,10*ROW('Sanitation Data'!E28)))</f>
        <v/>
      </c>
      <c r="CR34" s="388" t="str">
        <f ca="1">+IF(OFFSET('Sanitation Data'!$E$30,0,10*ROW('Sanitation Data'!E28))="","",OFFSET('Sanitation Data'!$E$30,0,10*ROW('Sanitation Data'!E28)))</f>
        <v/>
      </c>
      <c r="CS34" s="388" t="str">
        <f ca="1">+IF(OFFSET('Sanitation Data'!$E$31,0,10*ROW('Sanitation Data'!E28))="","",OFFSET('Sanitation Data'!$E$31,0,10*ROW('Sanitation Data'!E28)))</f>
        <v/>
      </c>
      <c r="CT34" s="388" t="str">
        <f ca="1">+IF(OFFSET('Sanitation Data'!$E$32,0,10*ROW('Sanitation Data'!E28))="","",OFFSET('Sanitation Data'!$E$32,0,10*ROW('Sanitation Data'!E28)))</f>
        <v/>
      </c>
      <c r="CU34" s="388" t="str">
        <f ca="1">+IF(OFFSET('Sanitation Data'!$F$28,0,10*ROW('Sanitation Data'!F28))="","",OFFSET('Sanitation Data'!$F$28,0,10*ROW('Sanitation Data'!F28)))</f>
        <v/>
      </c>
      <c r="CV34" s="388" t="str">
        <f ca="1">+IF(OFFSET('Sanitation Data'!$F$29,0,10*ROW('Sanitation Data'!F28))="","",OFFSET('Sanitation Data'!$F$29,0,10*ROW('Sanitation Data'!F28)))</f>
        <v/>
      </c>
      <c r="CW34" s="388" t="str">
        <f ca="1">+IF(OFFSET('Sanitation Data'!$F$30,0,10*ROW('Sanitation Data'!F28))="","",OFFSET('Sanitation Data'!$F$30,0,10*ROW('Sanitation Data'!F28)))</f>
        <v/>
      </c>
      <c r="CX34" s="388" t="str">
        <f ca="1">+IF(OFFSET('Sanitation Data'!$F$31,0,10*ROW('Sanitation Data'!F28))="","",OFFSET('Sanitation Data'!$F$31,0,10*ROW('Sanitation Data'!F28)))</f>
        <v/>
      </c>
      <c r="CY34" s="388" t="str">
        <f ca="1">+IF(OFFSET('Sanitation Data'!$F$32,0,10*ROW('Sanitation Data'!F28))="","",OFFSET('Sanitation Data'!$F$32,0,10*ROW('Sanitation Data'!F28)))</f>
        <v/>
      </c>
      <c r="CZ34" s="388" t="str">
        <f ca="1">+IF(OFFSET('Sanitation Data'!$G$28,0,10*ROW('Sanitation Data'!G28))="","",OFFSET('Sanitation Data'!$G$28,0,10*ROW('Sanitation Data'!G28)))</f>
        <v/>
      </c>
      <c r="DA34" s="388" t="str">
        <f ca="1">+IF(OFFSET('Sanitation Data'!$G$29,0,10*ROW('Sanitation Data'!G28))="","",OFFSET('Sanitation Data'!$G$29,0,10*ROW('Sanitation Data'!G28)))</f>
        <v/>
      </c>
      <c r="DB34" s="388" t="str">
        <f ca="1">+IF(OFFSET('Sanitation Data'!$G$30,0,10*ROW('Sanitation Data'!G28))="","",OFFSET('Sanitation Data'!$G$30,0,10*ROW('Sanitation Data'!G28)))</f>
        <v/>
      </c>
      <c r="DC34" s="388" t="str">
        <f ca="1">+IF(OFFSET('Sanitation Data'!$G$31,0,10*ROW('Sanitation Data'!G28))="","",OFFSET('Sanitation Data'!$G$31,0,10*ROW('Sanitation Data'!G28)))</f>
        <v/>
      </c>
      <c r="DD34" s="388" t="str">
        <f ca="1">+IF(OFFSET('Sanitation Data'!$G$32,0,10*ROW('Sanitation Data'!G28))="","",OFFSET('Sanitation Data'!$G$32,0,10*ROW('Sanitation Data'!G28)))</f>
        <v/>
      </c>
      <c r="DE34" s="388" t="str">
        <f ca="1">+IF(OFFSET('Sanitation Data'!$H$28,0,10*ROW('Sanitation Data'!H28))="","",OFFSET('Sanitation Data'!$H$28,0,10*ROW('Sanitation Data'!H28)))</f>
        <v/>
      </c>
      <c r="DF34" s="388" t="str">
        <f ca="1">+IF(OFFSET('Sanitation Data'!$H$29,0,10*ROW('Sanitation Data'!H28))="","",OFFSET('Sanitation Data'!$H$29,0,10*ROW('Sanitation Data'!H28)))</f>
        <v/>
      </c>
      <c r="DG34" s="388" t="str">
        <f ca="1">+IF(OFFSET('Sanitation Data'!$H$30,0,10*ROW('Sanitation Data'!H28))="","",OFFSET('Sanitation Data'!$H$30,0,10*ROW('Sanitation Data'!H28)))</f>
        <v/>
      </c>
      <c r="DH34" s="388" t="str">
        <f ca="1">+IF(OFFSET('Sanitation Data'!$H$31,0,10*ROW('Sanitation Data'!H28))="","",OFFSET('Sanitation Data'!$H$31,0,10*ROW('Sanitation Data'!H28)))</f>
        <v/>
      </c>
      <c r="DI34" s="388" t="str">
        <f ca="1">+IF(OFFSET('Sanitation Data'!$H$32,0,10*ROW('Sanitation Data'!H28))="","",OFFSET('Sanitation Data'!$H$32,0,10*ROW('Sanitation Data'!H28)))</f>
        <v/>
      </c>
      <c r="DJ34" s="388" t="str">
        <f ca="1">+IF(OFFSET('Sanitation Data'!$I$28,0,10*ROW('Sanitation Data'!I28))="","",OFFSET('Sanitation Data'!$I$28,0,10*ROW('Sanitation Data'!I28)))</f>
        <v/>
      </c>
      <c r="DK34" s="388" t="str">
        <f ca="1">+IF(OFFSET('Sanitation Data'!$I$29,0,10*ROW('Sanitation Data'!I28))="","",OFFSET('Sanitation Data'!$I$29,0,10*ROW('Sanitation Data'!I28)))</f>
        <v/>
      </c>
      <c r="DL34" s="388" t="str">
        <f ca="1">+IF(OFFSET('Sanitation Data'!$I$30,0,10*ROW('Sanitation Data'!I28))="","",OFFSET('Sanitation Data'!$I$30,0,10*ROW('Sanitation Data'!I28)))</f>
        <v/>
      </c>
      <c r="DM34" s="388" t="str">
        <f ca="1">+IF(OFFSET('Sanitation Data'!$I$31,0,10*ROW('Sanitation Data'!I28))="","",OFFSET('Sanitation Data'!$I$31,0,10*ROW('Sanitation Data'!I28)))</f>
        <v/>
      </c>
      <c r="DN34" s="388" t="str">
        <f ca="1">+IF(OFFSET('Sanitation Data'!$I$32,0,10*ROW('Sanitation Data'!I28))="","",OFFSET('Sanitation Data'!$I$32,0,10*ROW('Sanitation Data'!I28)))</f>
        <v/>
      </c>
      <c r="DO34" s="388" t="str">
        <f ca="1">+IF(OFFSET('Hygiene Data'!$D$11,0,10*ROW('Hygiene Data'!D28))="","",OFFSET('Hygiene Data'!$D$11,0,10*ROW('Hygiene Data'!D28)))</f>
        <v/>
      </c>
      <c r="DP34" s="388" t="str">
        <f ca="1">+IF(OFFSET('Hygiene Data'!$D$12,0,10*ROW('Hygiene Data'!D28))="","",OFFSET('Hygiene Data'!$D$12,0,10*ROW('Hygiene Data'!D28)))</f>
        <v/>
      </c>
      <c r="DQ34" s="388" t="str">
        <f ca="1">+IF(OFFSET('Hygiene Data'!$D$13,0,10*ROW('Hygiene Data'!D28))="","",OFFSET('Hygiene Data'!$D$13,0,10*ROW('Hygiene Data'!D28)))</f>
        <v/>
      </c>
      <c r="DR34" s="388" t="str">
        <f ca="1">+IF(OFFSET('Hygiene Data'!$E$11,0,10*ROW('Hygiene Data'!E28))="","",OFFSET('Hygiene Data'!$E$11,0,10*ROW('Hygiene Data'!E28)))</f>
        <v/>
      </c>
      <c r="DS34" s="388" t="str">
        <f ca="1">+IF(OFFSET('Hygiene Data'!$E$12,0,10*ROW('Hygiene Data'!E28))="","",OFFSET('Hygiene Data'!$E$12,0,10*ROW('Hygiene Data'!E28)))</f>
        <v/>
      </c>
      <c r="DT34" s="388" t="str">
        <f ca="1">+IF(OFFSET('Hygiene Data'!$E$13,0,10*ROW('Hygiene Data'!E28))="","",OFFSET('Hygiene Data'!$E$13,0,10*ROW('Hygiene Data'!E28)))</f>
        <v/>
      </c>
      <c r="DU34" s="388" t="str">
        <f ca="1">+IF(OFFSET('Hygiene Data'!$F$11,0,10*ROW('Hygiene Data'!F28))="","",OFFSET('Hygiene Data'!$F$11,0,10*ROW('Hygiene Data'!F28)))</f>
        <v/>
      </c>
      <c r="DV34" s="388" t="str">
        <f ca="1">+IF(OFFSET('Hygiene Data'!$F$12,0,10*ROW('Hygiene Data'!F28))="","",OFFSET('Hygiene Data'!$F$12,0,10*ROW('Hygiene Data'!F28)))</f>
        <v/>
      </c>
      <c r="DW34" s="388" t="str">
        <f ca="1">+IF(OFFSET('Hygiene Data'!$F$13,0,10*ROW('Hygiene Data'!F28))="","",OFFSET('Hygiene Data'!$F$13,0,10*ROW('Hygiene Data'!F28)))</f>
        <v/>
      </c>
      <c r="DX34" s="388" t="str">
        <f ca="1">+IF(OFFSET('Hygiene Data'!$G$11,0,10*ROW('Hygiene Data'!G28))="","",OFFSET('Hygiene Data'!$G$11,0,10*ROW('Hygiene Data'!G28)))</f>
        <v/>
      </c>
      <c r="DY34" s="388" t="str">
        <f ca="1">+IF(OFFSET('Hygiene Data'!$G$12,0,10*ROW('Hygiene Data'!G28))="","",OFFSET('Hygiene Data'!$G$12,0,10*ROW('Hygiene Data'!G28)))</f>
        <v/>
      </c>
      <c r="DZ34" s="388" t="str">
        <f ca="1">+IF(OFFSET('Hygiene Data'!$G$13,0,10*ROW('Hygiene Data'!G28))="","",OFFSET('Hygiene Data'!$G$13,0,10*ROW('Hygiene Data'!G28)))</f>
        <v/>
      </c>
      <c r="EA34" s="388" t="str">
        <f ca="1">+IF(OFFSET('Hygiene Data'!$H$11,0,10*ROW('Hygiene Data'!H28))="","",OFFSET('Hygiene Data'!$H$11,0,10*ROW('Hygiene Data'!H28)))</f>
        <v/>
      </c>
      <c r="EB34" s="388" t="str">
        <f ca="1">+IF(OFFSET('Hygiene Data'!$H$12,0,10*ROW('Hygiene Data'!H28))="","",OFFSET('Hygiene Data'!$H$12,0,10*ROW('Hygiene Data'!H28)))</f>
        <v/>
      </c>
      <c r="EC34" s="388" t="str">
        <f ca="1">+IF(OFFSET('Hygiene Data'!$H$13,0,10*ROW('Hygiene Data'!H28))="","",OFFSET('Hygiene Data'!$H$13,0,10*ROW('Hygiene Data'!H28)))</f>
        <v/>
      </c>
      <c r="ED34" s="388" t="str">
        <f ca="1">+IF(OFFSET('Hygiene Data'!$I$11,0,10*ROW('Hygiene Data'!I28))="","",OFFSET('Hygiene Data'!$I$11,0,10*ROW('Hygiene Data'!I28)))</f>
        <v/>
      </c>
      <c r="EE34" s="388" t="str">
        <f ca="1">+IF(OFFSET('Hygiene Data'!$I$12,0,10*ROW('Hygiene Data'!I28))="","",OFFSET('Hygiene Data'!$I$12,0,10*ROW('Hygiene Data'!I28)))</f>
        <v/>
      </c>
      <c r="EF34" s="388" t="str">
        <f ca="1">+IF(OFFSET('Hygiene Data'!$I$13,0,10*ROW('Hygiene Data'!I28))="","",OFFSET('Hygiene Data'!$I$13,0,10*ROW('Hygiene Data'!I28)))</f>
        <v/>
      </c>
    </row>
    <row r="35" spans="1:136" x14ac:dyDescent="0.25">
      <c r="A35" s="497" t="str">
        <f ca="1">+IF(OFFSET('Water Data'!$B$2,0,10*ROW('Water Data'!E29))="","",OFFSET('Water Data'!$B$2,0,10*ROW('Water Data'!E29)))</f>
        <v/>
      </c>
      <c r="B35" s="49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4" t="str">
        <f t="shared" ca="1" si="0"/>
        <v/>
      </c>
      <c r="D35" s="52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8" t="str">
        <f ca="1">+IF(OFFSET('Water Data'!$D$27,0,10*ROW('Water Data'!D29))="","",OFFSET('Water Data'!$D$27,0,10*ROW('Water Data'!D29)))</f>
        <v/>
      </c>
      <c r="BT35" s="388" t="str">
        <f ca="1">+IF(OFFSET('Water Data'!$D$28,0,10*ROW('Water Data'!D29))="","",OFFSET('Water Data'!$D$28,0,10*ROW('Water Data'!D29)))</f>
        <v/>
      </c>
      <c r="BU35" s="388" t="str">
        <f ca="1">+IF(OFFSET('Water Data'!$D$29,0,10*ROW('Water Data'!D29))="","",OFFSET('Water Data'!$D$29,0,10*ROW('Water Data'!D29)))</f>
        <v/>
      </c>
      <c r="BV35" s="388" t="str">
        <f ca="1">+IF(OFFSET('Water Data'!$E$27,0,10*ROW('Water Data'!E29))="","",OFFSET('Water Data'!$E$27,0,10*ROW('Water Data'!E29)))</f>
        <v/>
      </c>
      <c r="BW35" s="388" t="str">
        <f ca="1">+IF(OFFSET('Water Data'!$E$28,0,10*ROW('Water Data'!E29))="","",OFFSET('Water Data'!$E$28,0,10*ROW('Water Data'!E29)))</f>
        <v/>
      </c>
      <c r="BX35" s="388" t="str">
        <f ca="1">+IF(OFFSET('Water Data'!$E$29,0,10*ROW('Water Data'!E29))="","",OFFSET('Water Data'!$E$29,0,10*ROW('Water Data'!E29)))</f>
        <v/>
      </c>
      <c r="BY35" s="388" t="str">
        <f ca="1">+IF(OFFSET('Water Data'!$F$27,0,10*ROW('Water Data'!F29))="","",OFFSET('Water Data'!$F$27,0,10*ROW('Water Data'!F29)))</f>
        <v/>
      </c>
      <c r="BZ35" s="388" t="str">
        <f ca="1">+IF(OFFSET('Water Data'!$F$28,0,10*ROW('Water Data'!F29))="","",OFFSET('Water Data'!$F$28,0,10*ROW('Water Data'!F29)))</f>
        <v/>
      </c>
      <c r="CA35" s="388" t="str">
        <f ca="1">+IF(OFFSET('Water Data'!$F$29,0,10*ROW('Water Data'!F29))="","",OFFSET('Water Data'!$F$29,0,10*ROW('Water Data'!F29)))</f>
        <v/>
      </c>
      <c r="CB35" s="388" t="str">
        <f ca="1">+IF(OFFSET('Water Data'!$G$27,0,10*ROW('Water Data'!G29))="","",OFFSET('Water Data'!$G$27,0,10*ROW('Water Data'!G29)))</f>
        <v/>
      </c>
      <c r="CC35" s="388" t="str">
        <f ca="1">+IF(OFFSET('Water Data'!$G$28,0,10*ROW('Water Data'!G29))="","",OFFSET('Water Data'!$G$28,0,10*ROW('Water Data'!G29)))</f>
        <v/>
      </c>
      <c r="CD35" s="388" t="str">
        <f ca="1">+IF(OFFSET('Water Data'!$G$29,0,10*ROW('Water Data'!G29))="","",OFFSET('Water Data'!$G$29,0,10*ROW('Water Data'!G29)))</f>
        <v/>
      </c>
      <c r="CE35" s="388" t="str">
        <f ca="1">+IF(OFFSET('Water Data'!$H$27,0,10*ROW('Water Data'!H29))="","",OFFSET('Water Data'!$H$27,0,10*ROW('Water Data'!H29)))</f>
        <v/>
      </c>
      <c r="CF35" s="388" t="str">
        <f ca="1">+IF(OFFSET('Water Data'!$H$28,0,10*ROW('Water Data'!H29))="","",OFFSET('Water Data'!$H$28,0,10*ROW('Water Data'!H29)))</f>
        <v/>
      </c>
      <c r="CG35" s="388" t="str">
        <f ca="1">+IF(OFFSET('Water Data'!$H$29,0,10*ROW('Water Data'!H29))="","",OFFSET('Water Data'!$H$29,0,10*ROW('Water Data'!H29)))</f>
        <v/>
      </c>
      <c r="CH35" s="388" t="str">
        <f ca="1">+IF(OFFSET('Water Data'!$I$27,0,10*ROW('Water Data'!I29))="","",OFFSET('Water Data'!$I$27,0,10*ROW('Water Data'!I29)))</f>
        <v/>
      </c>
      <c r="CI35" s="388" t="str">
        <f ca="1">+IF(OFFSET('Water Data'!$I$28,0,10*ROW('Water Data'!I29))="","",OFFSET('Water Data'!$I$28,0,10*ROW('Water Data'!I29)))</f>
        <v/>
      </c>
      <c r="CJ35" s="388" t="str">
        <f ca="1">+IF(OFFSET('Water Data'!$I$29,0,10*ROW('Water Data'!I29))="","",OFFSET('Water Data'!$I$29,0,10*ROW('Water Data'!I29)))</f>
        <v/>
      </c>
      <c r="CK35" s="388" t="str">
        <f ca="1">+IF(OFFSET('Sanitation Data'!$D$28,0,10*ROW('Sanitation Data'!D29))="","",OFFSET('Sanitation Data'!$D$28,0,10*ROW('Sanitation Data'!D29)))</f>
        <v/>
      </c>
      <c r="CL35" s="388" t="str">
        <f ca="1">+IF(OFFSET('Sanitation Data'!$D$29,0,10*ROW('Sanitation Data'!D29))="","",OFFSET('Sanitation Data'!$D$29,0,10*ROW('Sanitation Data'!D29)))</f>
        <v/>
      </c>
      <c r="CM35" s="388" t="str">
        <f ca="1">+IF(OFFSET('Sanitation Data'!$D$30,0,10*ROW('Sanitation Data'!D29))="","",OFFSET('Sanitation Data'!$D$30,0,10*ROW('Sanitation Data'!D29)))</f>
        <v/>
      </c>
      <c r="CN35" s="388" t="str">
        <f ca="1">+IF(OFFSET('Sanitation Data'!$D$31,0,10*ROW('Sanitation Data'!D29))="","",OFFSET('Sanitation Data'!$D$31,0,10*ROW('Sanitation Data'!D29)))</f>
        <v/>
      </c>
      <c r="CO35" s="388" t="str">
        <f ca="1">+IF(OFFSET('Sanitation Data'!$D$32,0,10*ROW('Sanitation Data'!D29))="","",OFFSET('Sanitation Data'!$D$32,0,10*ROW('Sanitation Data'!D29)))</f>
        <v/>
      </c>
      <c r="CP35" s="388" t="str">
        <f ca="1">+IF(OFFSET('Sanitation Data'!$E$28,0,10*ROW('Sanitation Data'!E29))="","",OFFSET('Sanitation Data'!$E$28,0,10*ROW('Sanitation Data'!E29)))</f>
        <v/>
      </c>
      <c r="CQ35" s="388" t="str">
        <f ca="1">+IF(OFFSET('Sanitation Data'!$E$29,0,10*ROW('Sanitation Data'!E29))="","",OFFSET('Sanitation Data'!$E$29,0,10*ROW('Sanitation Data'!E29)))</f>
        <v/>
      </c>
      <c r="CR35" s="388" t="str">
        <f ca="1">+IF(OFFSET('Sanitation Data'!$E$30,0,10*ROW('Sanitation Data'!E29))="","",OFFSET('Sanitation Data'!$E$30,0,10*ROW('Sanitation Data'!E29)))</f>
        <v/>
      </c>
      <c r="CS35" s="388" t="str">
        <f ca="1">+IF(OFFSET('Sanitation Data'!$E$31,0,10*ROW('Sanitation Data'!E29))="","",OFFSET('Sanitation Data'!$E$31,0,10*ROW('Sanitation Data'!E29)))</f>
        <v/>
      </c>
      <c r="CT35" s="388" t="str">
        <f ca="1">+IF(OFFSET('Sanitation Data'!$E$32,0,10*ROW('Sanitation Data'!E29))="","",OFFSET('Sanitation Data'!$E$32,0,10*ROW('Sanitation Data'!E29)))</f>
        <v/>
      </c>
      <c r="CU35" s="388" t="str">
        <f ca="1">+IF(OFFSET('Sanitation Data'!$F$28,0,10*ROW('Sanitation Data'!F29))="","",OFFSET('Sanitation Data'!$F$28,0,10*ROW('Sanitation Data'!F29)))</f>
        <v/>
      </c>
      <c r="CV35" s="388" t="str">
        <f ca="1">+IF(OFFSET('Sanitation Data'!$F$29,0,10*ROW('Sanitation Data'!F29))="","",OFFSET('Sanitation Data'!$F$29,0,10*ROW('Sanitation Data'!F29)))</f>
        <v/>
      </c>
      <c r="CW35" s="388" t="str">
        <f ca="1">+IF(OFFSET('Sanitation Data'!$F$30,0,10*ROW('Sanitation Data'!F29))="","",OFFSET('Sanitation Data'!$F$30,0,10*ROW('Sanitation Data'!F29)))</f>
        <v/>
      </c>
      <c r="CX35" s="388" t="str">
        <f ca="1">+IF(OFFSET('Sanitation Data'!$F$31,0,10*ROW('Sanitation Data'!F29))="","",OFFSET('Sanitation Data'!$F$31,0,10*ROW('Sanitation Data'!F29)))</f>
        <v/>
      </c>
      <c r="CY35" s="388" t="str">
        <f ca="1">+IF(OFFSET('Sanitation Data'!$F$32,0,10*ROW('Sanitation Data'!F29))="","",OFFSET('Sanitation Data'!$F$32,0,10*ROW('Sanitation Data'!F29)))</f>
        <v/>
      </c>
      <c r="CZ35" s="388" t="str">
        <f ca="1">+IF(OFFSET('Sanitation Data'!$G$28,0,10*ROW('Sanitation Data'!G29))="","",OFFSET('Sanitation Data'!$G$28,0,10*ROW('Sanitation Data'!G29)))</f>
        <v/>
      </c>
      <c r="DA35" s="388" t="str">
        <f ca="1">+IF(OFFSET('Sanitation Data'!$G$29,0,10*ROW('Sanitation Data'!G29))="","",OFFSET('Sanitation Data'!$G$29,0,10*ROW('Sanitation Data'!G29)))</f>
        <v/>
      </c>
      <c r="DB35" s="388" t="str">
        <f ca="1">+IF(OFFSET('Sanitation Data'!$G$30,0,10*ROW('Sanitation Data'!G29))="","",OFFSET('Sanitation Data'!$G$30,0,10*ROW('Sanitation Data'!G29)))</f>
        <v/>
      </c>
      <c r="DC35" s="388" t="str">
        <f ca="1">+IF(OFFSET('Sanitation Data'!$G$31,0,10*ROW('Sanitation Data'!G29))="","",OFFSET('Sanitation Data'!$G$31,0,10*ROW('Sanitation Data'!G29)))</f>
        <v/>
      </c>
      <c r="DD35" s="388" t="str">
        <f ca="1">+IF(OFFSET('Sanitation Data'!$G$32,0,10*ROW('Sanitation Data'!G29))="","",OFFSET('Sanitation Data'!$G$32,0,10*ROW('Sanitation Data'!G29)))</f>
        <v/>
      </c>
      <c r="DE35" s="388" t="str">
        <f ca="1">+IF(OFFSET('Sanitation Data'!$H$28,0,10*ROW('Sanitation Data'!H29))="","",OFFSET('Sanitation Data'!$H$28,0,10*ROW('Sanitation Data'!H29)))</f>
        <v/>
      </c>
      <c r="DF35" s="388" t="str">
        <f ca="1">+IF(OFFSET('Sanitation Data'!$H$29,0,10*ROW('Sanitation Data'!H29))="","",OFFSET('Sanitation Data'!$H$29,0,10*ROW('Sanitation Data'!H29)))</f>
        <v/>
      </c>
      <c r="DG35" s="388" t="str">
        <f ca="1">+IF(OFFSET('Sanitation Data'!$H$30,0,10*ROW('Sanitation Data'!H29))="","",OFFSET('Sanitation Data'!$H$30,0,10*ROW('Sanitation Data'!H29)))</f>
        <v/>
      </c>
      <c r="DH35" s="388" t="str">
        <f ca="1">+IF(OFFSET('Sanitation Data'!$H$31,0,10*ROW('Sanitation Data'!H29))="","",OFFSET('Sanitation Data'!$H$31,0,10*ROW('Sanitation Data'!H29)))</f>
        <v/>
      </c>
      <c r="DI35" s="388" t="str">
        <f ca="1">+IF(OFFSET('Sanitation Data'!$H$32,0,10*ROW('Sanitation Data'!H29))="","",OFFSET('Sanitation Data'!$H$32,0,10*ROW('Sanitation Data'!H29)))</f>
        <v/>
      </c>
      <c r="DJ35" s="388" t="str">
        <f ca="1">+IF(OFFSET('Sanitation Data'!$I$28,0,10*ROW('Sanitation Data'!I29))="","",OFFSET('Sanitation Data'!$I$28,0,10*ROW('Sanitation Data'!I29)))</f>
        <v/>
      </c>
      <c r="DK35" s="388" t="str">
        <f ca="1">+IF(OFFSET('Sanitation Data'!$I$29,0,10*ROW('Sanitation Data'!I29))="","",OFFSET('Sanitation Data'!$I$29,0,10*ROW('Sanitation Data'!I29)))</f>
        <v/>
      </c>
      <c r="DL35" s="388" t="str">
        <f ca="1">+IF(OFFSET('Sanitation Data'!$I$30,0,10*ROW('Sanitation Data'!I29))="","",OFFSET('Sanitation Data'!$I$30,0,10*ROW('Sanitation Data'!I29)))</f>
        <v/>
      </c>
      <c r="DM35" s="388" t="str">
        <f ca="1">+IF(OFFSET('Sanitation Data'!$I$31,0,10*ROW('Sanitation Data'!I29))="","",OFFSET('Sanitation Data'!$I$31,0,10*ROW('Sanitation Data'!I29)))</f>
        <v/>
      </c>
      <c r="DN35" s="388" t="str">
        <f ca="1">+IF(OFFSET('Sanitation Data'!$I$32,0,10*ROW('Sanitation Data'!I29))="","",OFFSET('Sanitation Data'!$I$32,0,10*ROW('Sanitation Data'!I29)))</f>
        <v/>
      </c>
      <c r="DO35" s="388" t="str">
        <f ca="1">+IF(OFFSET('Hygiene Data'!$D$11,0,10*ROW('Hygiene Data'!D29))="","",OFFSET('Hygiene Data'!$D$11,0,10*ROW('Hygiene Data'!D29)))</f>
        <v/>
      </c>
      <c r="DP35" s="388" t="str">
        <f ca="1">+IF(OFFSET('Hygiene Data'!$D$12,0,10*ROW('Hygiene Data'!D29))="","",OFFSET('Hygiene Data'!$D$12,0,10*ROW('Hygiene Data'!D29)))</f>
        <v/>
      </c>
      <c r="DQ35" s="388" t="str">
        <f ca="1">+IF(OFFSET('Hygiene Data'!$D$13,0,10*ROW('Hygiene Data'!D29))="","",OFFSET('Hygiene Data'!$D$13,0,10*ROW('Hygiene Data'!D29)))</f>
        <v/>
      </c>
      <c r="DR35" s="388" t="str">
        <f ca="1">+IF(OFFSET('Hygiene Data'!$E$11,0,10*ROW('Hygiene Data'!E29))="","",OFFSET('Hygiene Data'!$E$11,0,10*ROW('Hygiene Data'!E29)))</f>
        <v/>
      </c>
      <c r="DS35" s="388" t="str">
        <f ca="1">+IF(OFFSET('Hygiene Data'!$E$12,0,10*ROW('Hygiene Data'!E29))="","",OFFSET('Hygiene Data'!$E$12,0,10*ROW('Hygiene Data'!E29)))</f>
        <v/>
      </c>
      <c r="DT35" s="388" t="str">
        <f ca="1">+IF(OFFSET('Hygiene Data'!$E$13,0,10*ROW('Hygiene Data'!E29))="","",OFFSET('Hygiene Data'!$E$13,0,10*ROW('Hygiene Data'!E29)))</f>
        <v/>
      </c>
      <c r="DU35" s="388" t="str">
        <f ca="1">+IF(OFFSET('Hygiene Data'!$F$11,0,10*ROW('Hygiene Data'!F29))="","",OFFSET('Hygiene Data'!$F$11,0,10*ROW('Hygiene Data'!F29)))</f>
        <v/>
      </c>
      <c r="DV35" s="388" t="str">
        <f ca="1">+IF(OFFSET('Hygiene Data'!$F$12,0,10*ROW('Hygiene Data'!F29))="","",OFFSET('Hygiene Data'!$F$12,0,10*ROW('Hygiene Data'!F29)))</f>
        <v/>
      </c>
      <c r="DW35" s="388" t="str">
        <f ca="1">+IF(OFFSET('Hygiene Data'!$F$13,0,10*ROW('Hygiene Data'!F29))="","",OFFSET('Hygiene Data'!$F$13,0,10*ROW('Hygiene Data'!F29)))</f>
        <v/>
      </c>
      <c r="DX35" s="388" t="str">
        <f ca="1">+IF(OFFSET('Hygiene Data'!$G$11,0,10*ROW('Hygiene Data'!G29))="","",OFFSET('Hygiene Data'!$G$11,0,10*ROW('Hygiene Data'!G29)))</f>
        <v/>
      </c>
      <c r="DY35" s="388" t="str">
        <f ca="1">+IF(OFFSET('Hygiene Data'!$G$12,0,10*ROW('Hygiene Data'!G29))="","",OFFSET('Hygiene Data'!$G$12,0,10*ROW('Hygiene Data'!G29)))</f>
        <v/>
      </c>
      <c r="DZ35" s="388" t="str">
        <f ca="1">+IF(OFFSET('Hygiene Data'!$G$13,0,10*ROW('Hygiene Data'!G29))="","",OFFSET('Hygiene Data'!$G$13,0,10*ROW('Hygiene Data'!G29)))</f>
        <v/>
      </c>
      <c r="EA35" s="388" t="str">
        <f ca="1">+IF(OFFSET('Hygiene Data'!$H$11,0,10*ROW('Hygiene Data'!H29))="","",OFFSET('Hygiene Data'!$H$11,0,10*ROW('Hygiene Data'!H29)))</f>
        <v/>
      </c>
      <c r="EB35" s="388" t="str">
        <f ca="1">+IF(OFFSET('Hygiene Data'!$H$12,0,10*ROW('Hygiene Data'!H29))="","",OFFSET('Hygiene Data'!$H$12,0,10*ROW('Hygiene Data'!H29)))</f>
        <v/>
      </c>
      <c r="EC35" s="388" t="str">
        <f ca="1">+IF(OFFSET('Hygiene Data'!$H$13,0,10*ROW('Hygiene Data'!H29))="","",OFFSET('Hygiene Data'!$H$13,0,10*ROW('Hygiene Data'!H29)))</f>
        <v/>
      </c>
      <c r="ED35" s="388" t="str">
        <f ca="1">+IF(OFFSET('Hygiene Data'!$I$11,0,10*ROW('Hygiene Data'!I29))="","",OFFSET('Hygiene Data'!$I$11,0,10*ROW('Hygiene Data'!I29)))</f>
        <v/>
      </c>
      <c r="EE35" s="388" t="str">
        <f ca="1">+IF(OFFSET('Hygiene Data'!$I$12,0,10*ROW('Hygiene Data'!I29))="","",OFFSET('Hygiene Data'!$I$12,0,10*ROW('Hygiene Data'!I29)))</f>
        <v/>
      </c>
      <c r="EF35" s="388" t="str">
        <f ca="1">+IF(OFFSET('Hygiene Data'!$I$13,0,10*ROW('Hygiene Data'!I29))="","",OFFSET('Hygiene Data'!$I$13,0,10*ROW('Hygiene Data'!I29)))</f>
        <v/>
      </c>
    </row>
    <row r="36" spans="1:136" x14ac:dyDescent="0.25">
      <c r="A36" s="497" t="str">
        <f ca="1">+IF(OFFSET('Water Data'!$B$2,0,10*ROW('Water Data'!E30))="","",OFFSET('Water Data'!$B$2,0,10*ROW('Water Data'!E30)))</f>
        <v/>
      </c>
      <c r="B36" s="49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4" t="str">
        <f t="shared" ca="1" si="0"/>
        <v/>
      </c>
      <c r="D36" s="52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8" t="str">
        <f ca="1">+IF(OFFSET('Water Data'!$D$27,0,10*ROW('Water Data'!D30))="","",OFFSET('Water Data'!$D$27,0,10*ROW('Water Data'!D30)))</f>
        <v/>
      </c>
      <c r="BT36" s="388" t="str">
        <f ca="1">+IF(OFFSET('Water Data'!$D$28,0,10*ROW('Water Data'!D30))="","",OFFSET('Water Data'!$D$28,0,10*ROW('Water Data'!D30)))</f>
        <v/>
      </c>
      <c r="BU36" s="388" t="str">
        <f ca="1">+IF(OFFSET('Water Data'!$D$29,0,10*ROW('Water Data'!D30))="","",OFFSET('Water Data'!$D$29,0,10*ROW('Water Data'!D30)))</f>
        <v/>
      </c>
      <c r="BV36" s="388" t="str">
        <f ca="1">+IF(OFFSET('Water Data'!$E$27,0,10*ROW('Water Data'!E30))="","",OFFSET('Water Data'!$E$27,0,10*ROW('Water Data'!E30)))</f>
        <v/>
      </c>
      <c r="BW36" s="388" t="str">
        <f ca="1">+IF(OFFSET('Water Data'!$E$28,0,10*ROW('Water Data'!E30))="","",OFFSET('Water Data'!$E$28,0,10*ROW('Water Data'!E30)))</f>
        <v/>
      </c>
      <c r="BX36" s="388" t="str">
        <f ca="1">+IF(OFFSET('Water Data'!$E$29,0,10*ROW('Water Data'!E30))="","",OFFSET('Water Data'!$E$29,0,10*ROW('Water Data'!E30)))</f>
        <v/>
      </c>
      <c r="BY36" s="388" t="str">
        <f ca="1">+IF(OFFSET('Water Data'!$F$27,0,10*ROW('Water Data'!F30))="","",OFFSET('Water Data'!$F$27,0,10*ROW('Water Data'!F30)))</f>
        <v/>
      </c>
      <c r="BZ36" s="388" t="str">
        <f ca="1">+IF(OFFSET('Water Data'!$F$28,0,10*ROW('Water Data'!F30))="","",OFFSET('Water Data'!$F$28,0,10*ROW('Water Data'!F30)))</f>
        <v/>
      </c>
      <c r="CA36" s="388" t="str">
        <f ca="1">+IF(OFFSET('Water Data'!$F$29,0,10*ROW('Water Data'!F30))="","",OFFSET('Water Data'!$F$29,0,10*ROW('Water Data'!F30)))</f>
        <v/>
      </c>
      <c r="CB36" s="388" t="str">
        <f ca="1">+IF(OFFSET('Water Data'!$G$27,0,10*ROW('Water Data'!G30))="","",OFFSET('Water Data'!$G$27,0,10*ROW('Water Data'!G30)))</f>
        <v/>
      </c>
      <c r="CC36" s="388" t="str">
        <f ca="1">+IF(OFFSET('Water Data'!$G$28,0,10*ROW('Water Data'!G30))="","",OFFSET('Water Data'!$G$28,0,10*ROW('Water Data'!G30)))</f>
        <v/>
      </c>
      <c r="CD36" s="388" t="str">
        <f ca="1">+IF(OFFSET('Water Data'!$G$29,0,10*ROW('Water Data'!G30))="","",OFFSET('Water Data'!$G$29,0,10*ROW('Water Data'!G30)))</f>
        <v/>
      </c>
      <c r="CE36" s="388" t="str">
        <f ca="1">+IF(OFFSET('Water Data'!$H$27,0,10*ROW('Water Data'!H30))="","",OFFSET('Water Data'!$H$27,0,10*ROW('Water Data'!H30)))</f>
        <v/>
      </c>
      <c r="CF36" s="388" t="str">
        <f ca="1">+IF(OFFSET('Water Data'!$H$28,0,10*ROW('Water Data'!H30))="","",OFFSET('Water Data'!$H$28,0,10*ROW('Water Data'!H30)))</f>
        <v/>
      </c>
      <c r="CG36" s="388" t="str">
        <f ca="1">+IF(OFFSET('Water Data'!$H$29,0,10*ROW('Water Data'!H30))="","",OFFSET('Water Data'!$H$29,0,10*ROW('Water Data'!H30)))</f>
        <v/>
      </c>
      <c r="CH36" s="388" t="str">
        <f ca="1">+IF(OFFSET('Water Data'!$I$27,0,10*ROW('Water Data'!I30))="","",OFFSET('Water Data'!$I$27,0,10*ROW('Water Data'!I30)))</f>
        <v/>
      </c>
      <c r="CI36" s="388" t="str">
        <f ca="1">+IF(OFFSET('Water Data'!$I$28,0,10*ROW('Water Data'!I30))="","",OFFSET('Water Data'!$I$28,0,10*ROW('Water Data'!I30)))</f>
        <v/>
      </c>
      <c r="CJ36" s="388" t="str">
        <f ca="1">+IF(OFFSET('Water Data'!$I$29,0,10*ROW('Water Data'!I30))="","",OFFSET('Water Data'!$I$29,0,10*ROW('Water Data'!I30)))</f>
        <v/>
      </c>
      <c r="CK36" s="388" t="str">
        <f ca="1">+IF(OFFSET('Sanitation Data'!$D$28,0,10*ROW('Sanitation Data'!D30))="","",OFFSET('Sanitation Data'!$D$28,0,10*ROW('Sanitation Data'!D30)))</f>
        <v/>
      </c>
      <c r="CL36" s="388" t="str">
        <f ca="1">+IF(OFFSET('Sanitation Data'!$D$29,0,10*ROW('Sanitation Data'!D30))="","",OFFSET('Sanitation Data'!$D$29,0,10*ROW('Sanitation Data'!D30)))</f>
        <v/>
      </c>
      <c r="CM36" s="388" t="str">
        <f ca="1">+IF(OFFSET('Sanitation Data'!$D$30,0,10*ROW('Sanitation Data'!D30))="","",OFFSET('Sanitation Data'!$D$30,0,10*ROW('Sanitation Data'!D30)))</f>
        <v/>
      </c>
      <c r="CN36" s="388" t="str">
        <f ca="1">+IF(OFFSET('Sanitation Data'!$D$31,0,10*ROW('Sanitation Data'!D30))="","",OFFSET('Sanitation Data'!$D$31,0,10*ROW('Sanitation Data'!D30)))</f>
        <v/>
      </c>
      <c r="CO36" s="388" t="str">
        <f ca="1">+IF(OFFSET('Sanitation Data'!$D$32,0,10*ROW('Sanitation Data'!D30))="","",OFFSET('Sanitation Data'!$D$32,0,10*ROW('Sanitation Data'!D30)))</f>
        <v/>
      </c>
      <c r="CP36" s="388" t="str">
        <f ca="1">+IF(OFFSET('Sanitation Data'!$E$28,0,10*ROW('Sanitation Data'!E30))="","",OFFSET('Sanitation Data'!$E$28,0,10*ROW('Sanitation Data'!E30)))</f>
        <v/>
      </c>
      <c r="CQ36" s="388" t="str">
        <f ca="1">+IF(OFFSET('Sanitation Data'!$E$29,0,10*ROW('Sanitation Data'!E30))="","",OFFSET('Sanitation Data'!$E$29,0,10*ROW('Sanitation Data'!E30)))</f>
        <v/>
      </c>
      <c r="CR36" s="388" t="str">
        <f ca="1">+IF(OFFSET('Sanitation Data'!$E$30,0,10*ROW('Sanitation Data'!E30))="","",OFFSET('Sanitation Data'!$E$30,0,10*ROW('Sanitation Data'!E30)))</f>
        <v/>
      </c>
      <c r="CS36" s="388" t="str">
        <f ca="1">+IF(OFFSET('Sanitation Data'!$E$31,0,10*ROW('Sanitation Data'!E30))="","",OFFSET('Sanitation Data'!$E$31,0,10*ROW('Sanitation Data'!E30)))</f>
        <v/>
      </c>
      <c r="CT36" s="388" t="str">
        <f ca="1">+IF(OFFSET('Sanitation Data'!$E$32,0,10*ROW('Sanitation Data'!E30))="","",OFFSET('Sanitation Data'!$E$32,0,10*ROW('Sanitation Data'!E30)))</f>
        <v/>
      </c>
      <c r="CU36" s="388" t="str">
        <f ca="1">+IF(OFFSET('Sanitation Data'!$F$28,0,10*ROW('Sanitation Data'!F30))="","",OFFSET('Sanitation Data'!$F$28,0,10*ROW('Sanitation Data'!F30)))</f>
        <v/>
      </c>
      <c r="CV36" s="388" t="str">
        <f ca="1">+IF(OFFSET('Sanitation Data'!$F$29,0,10*ROW('Sanitation Data'!F30))="","",OFFSET('Sanitation Data'!$F$29,0,10*ROW('Sanitation Data'!F30)))</f>
        <v/>
      </c>
      <c r="CW36" s="388" t="str">
        <f ca="1">+IF(OFFSET('Sanitation Data'!$F$30,0,10*ROW('Sanitation Data'!F30))="","",OFFSET('Sanitation Data'!$F$30,0,10*ROW('Sanitation Data'!F30)))</f>
        <v/>
      </c>
      <c r="CX36" s="388" t="str">
        <f ca="1">+IF(OFFSET('Sanitation Data'!$F$31,0,10*ROW('Sanitation Data'!F30))="","",OFFSET('Sanitation Data'!$F$31,0,10*ROW('Sanitation Data'!F30)))</f>
        <v/>
      </c>
      <c r="CY36" s="388" t="str">
        <f ca="1">+IF(OFFSET('Sanitation Data'!$F$32,0,10*ROW('Sanitation Data'!F30))="","",OFFSET('Sanitation Data'!$F$32,0,10*ROW('Sanitation Data'!F30)))</f>
        <v/>
      </c>
      <c r="CZ36" s="388" t="str">
        <f ca="1">+IF(OFFSET('Sanitation Data'!$G$28,0,10*ROW('Sanitation Data'!G30))="","",OFFSET('Sanitation Data'!$G$28,0,10*ROW('Sanitation Data'!G30)))</f>
        <v/>
      </c>
      <c r="DA36" s="388" t="str">
        <f ca="1">+IF(OFFSET('Sanitation Data'!$G$29,0,10*ROW('Sanitation Data'!G30))="","",OFFSET('Sanitation Data'!$G$29,0,10*ROW('Sanitation Data'!G30)))</f>
        <v/>
      </c>
      <c r="DB36" s="388" t="str">
        <f ca="1">+IF(OFFSET('Sanitation Data'!$G$30,0,10*ROW('Sanitation Data'!G30))="","",OFFSET('Sanitation Data'!$G$30,0,10*ROW('Sanitation Data'!G30)))</f>
        <v/>
      </c>
      <c r="DC36" s="388" t="str">
        <f ca="1">+IF(OFFSET('Sanitation Data'!$G$31,0,10*ROW('Sanitation Data'!G30))="","",OFFSET('Sanitation Data'!$G$31,0,10*ROW('Sanitation Data'!G30)))</f>
        <v/>
      </c>
      <c r="DD36" s="388" t="str">
        <f ca="1">+IF(OFFSET('Sanitation Data'!$G$32,0,10*ROW('Sanitation Data'!G30))="","",OFFSET('Sanitation Data'!$G$32,0,10*ROW('Sanitation Data'!G30)))</f>
        <v/>
      </c>
      <c r="DE36" s="388" t="str">
        <f ca="1">+IF(OFFSET('Sanitation Data'!$H$28,0,10*ROW('Sanitation Data'!H30))="","",OFFSET('Sanitation Data'!$H$28,0,10*ROW('Sanitation Data'!H30)))</f>
        <v/>
      </c>
      <c r="DF36" s="388" t="str">
        <f ca="1">+IF(OFFSET('Sanitation Data'!$H$29,0,10*ROW('Sanitation Data'!H30))="","",OFFSET('Sanitation Data'!$H$29,0,10*ROW('Sanitation Data'!H30)))</f>
        <v/>
      </c>
      <c r="DG36" s="388" t="str">
        <f ca="1">+IF(OFFSET('Sanitation Data'!$H$30,0,10*ROW('Sanitation Data'!H30))="","",OFFSET('Sanitation Data'!$H$30,0,10*ROW('Sanitation Data'!H30)))</f>
        <v/>
      </c>
      <c r="DH36" s="388" t="str">
        <f ca="1">+IF(OFFSET('Sanitation Data'!$H$31,0,10*ROW('Sanitation Data'!H30))="","",OFFSET('Sanitation Data'!$H$31,0,10*ROW('Sanitation Data'!H30)))</f>
        <v/>
      </c>
      <c r="DI36" s="388" t="str">
        <f ca="1">+IF(OFFSET('Sanitation Data'!$H$32,0,10*ROW('Sanitation Data'!H30))="","",OFFSET('Sanitation Data'!$H$32,0,10*ROW('Sanitation Data'!H30)))</f>
        <v/>
      </c>
      <c r="DJ36" s="388" t="str">
        <f ca="1">+IF(OFFSET('Sanitation Data'!$I$28,0,10*ROW('Sanitation Data'!I30))="","",OFFSET('Sanitation Data'!$I$28,0,10*ROW('Sanitation Data'!I30)))</f>
        <v/>
      </c>
      <c r="DK36" s="388" t="str">
        <f ca="1">+IF(OFFSET('Sanitation Data'!$I$29,0,10*ROW('Sanitation Data'!I30))="","",OFFSET('Sanitation Data'!$I$29,0,10*ROW('Sanitation Data'!I30)))</f>
        <v/>
      </c>
      <c r="DL36" s="388" t="str">
        <f ca="1">+IF(OFFSET('Sanitation Data'!$I$30,0,10*ROW('Sanitation Data'!I30))="","",OFFSET('Sanitation Data'!$I$30,0,10*ROW('Sanitation Data'!I30)))</f>
        <v/>
      </c>
      <c r="DM36" s="388" t="str">
        <f ca="1">+IF(OFFSET('Sanitation Data'!$I$31,0,10*ROW('Sanitation Data'!I30))="","",OFFSET('Sanitation Data'!$I$31,0,10*ROW('Sanitation Data'!I30)))</f>
        <v/>
      </c>
      <c r="DN36" s="388" t="str">
        <f ca="1">+IF(OFFSET('Sanitation Data'!$I$32,0,10*ROW('Sanitation Data'!I30))="","",OFFSET('Sanitation Data'!$I$32,0,10*ROW('Sanitation Data'!I30)))</f>
        <v/>
      </c>
      <c r="DO36" s="388" t="str">
        <f ca="1">+IF(OFFSET('Hygiene Data'!$D$11,0,10*ROW('Hygiene Data'!D30))="","",OFFSET('Hygiene Data'!$D$11,0,10*ROW('Hygiene Data'!D30)))</f>
        <v/>
      </c>
      <c r="DP36" s="388" t="str">
        <f ca="1">+IF(OFFSET('Hygiene Data'!$D$12,0,10*ROW('Hygiene Data'!D30))="","",OFFSET('Hygiene Data'!$D$12,0,10*ROW('Hygiene Data'!D30)))</f>
        <v/>
      </c>
      <c r="DQ36" s="388" t="str">
        <f ca="1">+IF(OFFSET('Hygiene Data'!$D$13,0,10*ROW('Hygiene Data'!D30))="","",OFFSET('Hygiene Data'!$D$13,0,10*ROW('Hygiene Data'!D30)))</f>
        <v/>
      </c>
      <c r="DR36" s="388" t="str">
        <f ca="1">+IF(OFFSET('Hygiene Data'!$E$11,0,10*ROW('Hygiene Data'!E30))="","",OFFSET('Hygiene Data'!$E$11,0,10*ROW('Hygiene Data'!E30)))</f>
        <v/>
      </c>
      <c r="DS36" s="388" t="str">
        <f ca="1">+IF(OFFSET('Hygiene Data'!$E$12,0,10*ROW('Hygiene Data'!E30))="","",OFFSET('Hygiene Data'!$E$12,0,10*ROW('Hygiene Data'!E30)))</f>
        <v/>
      </c>
      <c r="DT36" s="388" t="str">
        <f ca="1">+IF(OFFSET('Hygiene Data'!$E$13,0,10*ROW('Hygiene Data'!E30))="","",OFFSET('Hygiene Data'!$E$13,0,10*ROW('Hygiene Data'!E30)))</f>
        <v/>
      </c>
      <c r="DU36" s="388" t="str">
        <f ca="1">+IF(OFFSET('Hygiene Data'!$F$11,0,10*ROW('Hygiene Data'!F30))="","",OFFSET('Hygiene Data'!$F$11,0,10*ROW('Hygiene Data'!F30)))</f>
        <v/>
      </c>
      <c r="DV36" s="388" t="str">
        <f ca="1">+IF(OFFSET('Hygiene Data'!$F$12,0,10*ROW('Hygiene Data'!F30))="","",OFFSET('Hygiene Data'!$F$12,0,10*ROW('Hygiene Data'!F30)))</f>
        <v/>
      </c>
      <c r="DW36" s="388" t="str">
        <f ca="1">+IF(OFFSET('Hygiene Data'!$F$13,0,10*ROW('Hygiene Data'!F30))="","",OFFSET('Hygiene Data'!$F$13,0,10*ROW('Hygiene Data'!F30)))</f>
        <v/>
      </c>
      <c r="DX36" s="388" t="str">
        <f ca="1">+IF(OFFSET('Hygiene Data'!$G$11,0,10*ROW('Hygiene Data'!G30))="","",OFFSET('Hygiene Data'!$G$11,0,10*ROW('Hygiene Data'!G30)))</f>
        <v/>
      </c>
      <c r="DY36" s="388" t="str">
        <f ca="1">+IF(OFFSET('Hygiene Data'!$G$12,0,10*ROW('Hygiene Data'!G30))="","",OFFSET('Hygiene Data'!$G$12,0,10*ROW('Hygiene Data'!G30)))</f>
        <v/>
      </c>
      <c r="DZ36" s="388" t="str">
        <f ca="1">+IF(OFFSET('Hygiene Data'!$G$13,0,10*ROW('Hygiene Data'!G30))="","",OFFSET('Hygiene Data'!$G$13,0,10*ROW('Hygiene Data'!G30)))</f>
        <v/>
      </c>
      <c r="EA36" s="388" t="str">
        <f ca="1">+IF(OFFSET('Hygiene Data'!$H$11,0,10*ROW('Hygiene Data'!H30))="","",OFFSET('Hygiene Data'!$H$11,0,10*ROW('Hygiene Data'!H30)))</f>
        <v/>
      </c>
      <c r="EB36" s="388" t="str">
        <f ca="1">+IF(OFFSET('Hygiene Data'!$H$12,0,10*ROW('Hygiene Data'!H30))="","",OFFSET('Hygiene Data'!$H$12,0,10*ROW('Hygiene Data'!H30)))</f>
        <v/>
      </c>
      <c r="EC36" s="388" t="str">
        <f ca="1">+IF(OFFSET('Hygiene Data'!$H$13,0,10*ROW('Hygiene Data'!H30))="","",OFFSET('Hygiene Data'!$H$13,0,10*ROW('Hygiene Data'!H30)))</f>
        <v/>
      </c>
      <c r="ED36" s="388" t="str">
        <f ca="1">+IF(OFFSET('Hygiene Data'!$I$11,0,10*ROW('Hygiene Data'!I30))="","",OFFSET('Hygiene Data'!$I$11,0,10*ROW('Hygiene Data'!I30)))</f>
        <v/>
      </c>
      <c r="EE36" s="388" t="str">
        <f ca="1">+IF(OFFSET('Hygiene Data'!$I$12,0,10*ROW('Hygiene Data'!I30))="","",OFFSET('Hygiene Data'!$I$12,0,10*ROW('Hygiene Data'!I30)))</f>
        <v/>
      </c>
      <c r="EF36" s="388" t="str">
        <f ca="1">+IF(OFFSET('Hygiene Data'!$I$13,0,10*ROW('Hygiene Data'!I30))="","",OFFSET('Hygiene Data'!$I$13,0,10*ROW('Hygiene Data'!I30)))</f>
        <v/>
      </c>
    </row>
    <row r="37" spans="1:136" x14ac:dyDescent="0.25">
      <c r="A37" s="497" t="str">
        <f ca="1">+IF(OFFSET('Water Data'!$B$2,0,10*ROW('Water Data'!E31))="","",OFFSET('Water Data'!$B$2,0,10*ROW('Water Data'!E31)))</f>
        <v/>
      </c>
      <c r="B37" s="49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4" t="str">
        <f t="shared" ca="1" si="0"/>
        <v/>
      </c>
      <c r="D37" s="52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8" t="str">
        <f ca="1">+IF(OFFSET('Water Data'!$D$27,0,10*ROW('Water Data'!D31))="","",OFFSET('Water Data'!$D$27,0,10*ROW('Water Data'!D31)))</f>
        <v/>
      </c>
      <c r="BT37" s="388" t="str">
        <f ca="1">+IF(OFFSET('Water Data'!$D$28,0,10*ROW('Water Data'!D31))="","",OFFSET('Water Data'!$D$28,0,10*ROW('Water Data'!D31)))</f>
        <v/>
      </c>
      <c r="BU37" s="388" t="str">
        <f ca="1">+IF(OFFSET('Water Data'!$D$29,0,10*ROW('Water Data'!D31))="","",OFFSET('Water Data'!$D$29,0,10*ROW('Water Data'!D31)))</f>
        <v/>
      </c>
      <c r="BV37" s="388" t="str">
        <f ca="1">+IF(OFFSET('Water Data'!$E$27,0,10*ROW('Water Data'!E31))="","",OFFSET('Water Data'!$E$27,0,10*ROW('Water Data'!E31)))</f>
        <v/>
      </c>
      <c r="BW37" s="388" t="str">
        <f ca="1">+IF(OFFSET('Water Data'!$E$28,0,10*ROW('Water Data'!E31))="","",OFFSET('Water Data'!$E$28,0,10*ROW('Water Data'!E31)))</f>
        <v/>
      </c>
      <c r="BX37" s="388" t="str">
        <f ca="1">+IF(OFFSET('Water Data'!$E$29,0,10*ROW('Water Data'!E31))="","",OFFSET('Water Data'!$E$29,0,10*ROW('Water Data'!E31)))</f>
        <v/>
      </c>
      <c r="BY37" s="388" t="str">
        <f ca="1">+IF(OFFSET('Water Data'!$F$27,0,10*ROW('Water Data'!F31))="","",OFFSET('Water Data'!$F$27,0,10*ROW('Water Data'!F31)))</f>
        <v/>
      </c>
      <c r="BZ37" s="388" t="str">
        <f ca="1">+IF(OFFSET('Water Data'!$F$28,0,10*ROW('Water Data'!F31))="","",OFFSET('Water Data'!$F$28,0,10*ROW('Water Data'!F31)))</f>
        <v/>
      </c>
      <c r="CA37" s="388" t="str">
        <f ca="1">+IF(OFFSET('Water Data'!$F$29,0,10*ROW('Water Data'!F31))="","",OFFSET('Water Data'!$F$29,0,10*ROW('Water Data'!F31)))</f>
        <v/>
      </c>
      <c r="CB37" s="388" t="str">
        <f ca="1">+IF(OFFSET('Water Data'!$G$27,0,10*ROW('Water Data'!G31))="","",OFFSET('Water Data'!$G$27,0,10*ROW('Water Data'!G31)))</f>
        <v/>
      </c>
      <c r="CC37" s="388" t="str">
        <f ca="1">+IF(OFFSET('Water Data'!$G$28,0,10*ROW('Water Data'!G31))="","",OFFSET('Water Data'!$G$28,0,10*ROW('Water Data'!G31)))</f>
        <v/>
      </c>
      <c r="CD37" s="388" t="str">
        <f ca="1">+IF(OFFSET('Water Data'!$G$29,0,10*ROW('Water Data'!G31))="","",OFFSET('Water Data'!$G$29,0,10*ROW('Water Data'!G31)))</f>
        <v/>
      </c>
      <c r="CE37" s="388" t="str">
        <f ca="1">+IF(OFFSET('Water Data'!$H$27,0,10*ROW('Water Data'!H31))="","",OFFSET('Water Data'!$H$27,0,10*ROW('Water Data'!H31)))</f>
        <v/>
      </c>
      <c r="CF37" s="388" t="str">
        <f ca="1">+IF(OFFSET('Water Data'!$H$28,0,10*ROW('Water Data'!H31))="","",OFFSET('Water Data'!$H$28,0,10*ROW('Water Data'!H31)))</f>
        <v/>
      </c>
      <c r="CG37" s="388" t="str">
        <f ca="1">+IF(OFFSET('Water Data'!$H$29,0,10*ROW('Water Data'!H31))="","",OFFSET('Water Data'!$H$29,0,10*ROW('Water Data'!H31)))</f>
        <v/>
      </c>
      <c r="CH37" s="388" t="str">
        <f ca="1">+IF(OFFSET('Water Data'!$I$27,0,10*ROW('Water Data'!I31))="","",OFFSET('Water Data'!$I$27,0,10*ROW('Water Data'!I31)))</f>
        <v/>
      </c>
      <c r="CI37" s="388" t="str">
        <f ca="1">+IF(OFFSET('Water Data'!$I$28,0,10*ROW('Water Data'!I31))="","",OFFSET('Water Data'!$I$28,0,10*ROW('Water Data'!I31)))</f>
        <v/>
      </c>
      <c r="CJ37" s="388" t="str">
        <f ca="1">+IF(OFFSET('Water Data'!$I$29,0,10*ROW('Water Data'!I31))="","",OFFSET('Water Data'!$I$29,0,10*ROW('Water Data'!I31)))</f>
        <v/>
      </c>
      <c r="CK37" s="388" t="str">
        <f ca="1">+IF(OFFSET('Sanitation Data'!$D$28,0,10*ROW('Sanitation Data'!D31))="","",OFFSET('Sanitation Data'!$D$28,0,10*ROW('Sanitation Data'!D31)))</f>
        <v/>
      </c>
      <c r="CL37" s="388" t="str">
        <f ca="1">+IF(OFFSET('Sanitation Data'!$D$29,0,10*ROW('Sanitation Data'!D31))="","",OFFSET('Sanitation Data'!$D$29,0,10*ROW('Sanitation Data'!D31)))</f>
        <v/>
      </c>
      <c r="CM37" s="388" t="str">
        <f ca="1">+IF(OFFSET('Sanitation Data'!$D$30,0,10*ROW('Sanitation Data'!D31))="","",OFFSET('Sanitation Data'!$D$30,0,10*ROW('Sanitation Data'!D31)))</f>
        <v/>
      </c>
      <c r="CN37" s="388" t="str">
        <f ca="1">+IF(OFFSET('Sanitation Data'!$D$31,0,10*ROW('Sanitation Data'!D31))="","",OFFSET('Sanitation Data'!$D$31,0,10*ROW('Sanitation Data'!D31)))</f>
        <v/>
      </c>
      <c r="CO37" s="388" t="str">
        <f ca="1">+IF(OFFSET('Sanitation Data'!$D$32,0,10*ROW('Sanitation Data'!D31))="","",OFFSET('Sanitation Data'!$D$32,0,10*ROW('Sanitation Data'!D31)))</f>
        <v/>
      </c>
      <c r="CP37" s="388" t="str">
        <f ca="1">+IF(OFFSET('Sanitation Data'!$E$28,0,10*ROW('Sanitation Data'!E31))="","",OFFSET('Sanitation Data'!$E$28,0,10*ROW('Sanitation Data'!E31)))</f>
        <v/>
      </c>
      <c r="CQ37" s="388" t="str">
        <f ca="1">+IF(OFFSET('Sanitation Data'!$E$29,0,10*ROW('Sanitation Data'!E31))="","",OFFSET('Sanitation Data'!$E$29,0,10*ROW('Sanitation Data'!E31)))</f>
        <v/>
      </c>
      <c r="CR37" s="388" t="str">
        <f ca="1">+IF(OFFSET('Sanitation Data'!$E$30,0,10*ROW('Sanitation Data'!E31))="","",OFFSET('Sanitation Data'!$E$30,0,10*ROW('Sanitation Data'!E31)))</f>
        <v/>
      </c>
      <c r="CS37" s="388" t="str">
        <f ca="1">+IF(OFFSET('Sanitation Data'!$E$31,0,10*ROW('Sanitation Data'!E31))="","",OFFSET('Sanitation Data'!$E$31,0,10*ROW('Sanitation Data'!E31)))</f>
        <v/>
      </c>
      <c r="CT37" s="388" t="str">
        <f ca="1">+IF(OFFSET('Sanitation Data'!$E$32,0,10*ROW('Sanitation Data'!E31))="","",OFFSET('Sanitation Data'!$E$32,0,10*ROW('Sanitation Data'!E31)))</f>
        <v/>
      </c>
      <c r="CU37" s="388" t="str">
        <f ca="1">+IF(OFFSET('Sanitation Data'!$F$28,0,10*ROW('Sanitation Data'!F31))="","",OFFSET('Sanitation Data'!$F$28,0,10*ROW('Sanitation Data'!F31)))</f>
        <v/>
      </c>
      <c r="CV37" s="388" t="str">
        <f ca="1">+IF(OFFSET('Sanitation Data'!$F$29,0,10*ROW('Sanitation Data'!F31))="","",OFFSET('Sanitation Data'!$F$29,0,10*ROW('Sanitation Data'!F31)))</f>
        <v/>
      </c>
      <c r="CW37" s="388" t="str">
        <f ca="1">+IF(OFFSET('Sanitation Data'!$F$30,0,10*ROW('Sanitation Data'!F31))="","",OFFSET('Sanitation Data'!$F$30,0,10*ROW('Sanitation Data'!F31)))</f>
        <v/>
      </c>
      <c r="CX37" s="388" t="str">
        <f ca="1">+IF(OFFSET('Sanitation Data'!$F$31,0,10*ROW('Sanitation Data'!F31))="","",OFFSET('Sanitation Data'!$F$31,0,10*ROW('Sanitation Data'!F31)))</f>
        <v/>
      </c>
      <c r="CY37" s="388" t="str">
        <f ca="1">+IF(OFFSET('Sanitation Data'!$F$32,0,10*ROW('Sanitation Data'!F31))="","",OFFSET('Sanitation Data'!$F$32,0,10*ROW('Sanitation Data'!F31)))</f>
        <v/>
      </c>
      <c r="CZ37" s="388" t="str">
        <f ca="1">+IF(OFFSET('Sanitation Data'!$G$28,0,10*ROW('Sanitation Data'!G31))="","",OFFSET('Sanitation Data'!$G$28,0,10*ROW('Sanitation Data'!G31)))</f>
        <v/>
      </c>
      <c r="DA37" s="388" t="str">
        <f ca="1">+IF(OFFSET('Sanitation Data'!$G$29,0,10*ROW('Sanitation Data'!G31))="","",OFFSET('Sanitation Data'!$G$29,0,10*ROW('Sanitation Data'!G31)))</f>
        <v/>
      </c>
      <c r="DB37" s="388" t="str">
        <f ca="1">+IF(OFFSET('Sanitation Data'!$G$30,0,10*ROW('Sanitation Data'!G31))="","",OFFSET('Sanitation Data'!$G$30,0,10*ROW('Sanitation Data'!G31)))</f>
        <v/>
      </c>
      <c r="DC37" s="388" t="str">
        <f ca="1">+IF(OFFSET('Sanitation Data'!$G$31,0,10*ROW('Sanitation Data'!G31))="","",OFFSET('Sanitation Data'!$G$31,0,10*ROW('Sanitation Data'!G31)))</f>
        <v/>
      </c>
      <c r="DD37" s="388" t="str">
        <f ca="1">+IF(OFFSET('Sanitation Data'!$G$32,0,10*ROW('Sanitation Data'!G31))="","",OFFSET('Sanitation Data'!$G$32,0,10*ROW('Sanitation Data'!G31)))</f>
        <v/>
      </c>
      <c r="DE37" s="388" t="str">
        <f ca="1">+IF(OFFSET('Sanitation Data'!$H$28,0,10*ROW('Sanitation Data'!H31))="","",OFFSET('Sanitation Data'!$H$28,0,10*ROW('Sanitation Data'!H31)))</f>
        <v/>
      </c>
      <c r="DF37" s="388" t="str">
        <f ca="1">+IF(OFFSET('Sanitation Data'!$H$29,0,10*ROW('Sanitation Data'!H31))="","",OFFSET('Sanitation Data'!$H$29,0,10*ROW('Sanitation Data'!H31)))</f>
        <v/>
      </c>
      <c r="DG37" s="388" t="str">
        <f ca="1">+IF(OFFSET('Sanitation Data'!$H$30,0,10*ROW('Sanitation Data'!H31))="","",OFFSET('Sanitation Data'!$H$30,0,10*ROW('Sanitation Data'!H31)))</f>
        <v/>
      </c>
      <c r="DH37" s="388" t="str">
        <f ca="1">+IF(OFFSET('Sanitation Data'!$H$31,0,10*ROW('Sanitation Data'!H31))="","",OFFSET('Sanitation Data'!$H$31,0,10*ROW('Sanitation Data'!H31)))</f>
        <v/>
      </c>
      <c r="DI37" s="388" t="str">
        <f ca="1">+IF(OFFSET('Sanitation Data'!$H$32,0,10*ROW('Sanitation Data'!H31))="","",OFFSET('Sanitation Data'!$H$32,0,10*ROW('Sanitation Data'!H31)))</f>
        <v/>
      </c>
      <c r="DJ37" s="388" t="str">
        <f ca="1">+IF(OFFSET('Sanitation Data'!$I$28,0,10*ROW('Sanitation Data'!I31))="","",OFFSET('Sanitation Data'!$I$28,0,10*ROW('Sanitation Data'!I31)))</f>
        <v/>
      </c>
      <c r="DK37" s="388" t="str">
        <f ca="1">+IF(OFFSET('Sanitation Data'!$I$29,0,10*ROW('Sanitation Data'!I31))="","",OFFSET('Sanitation Data'!$I$29,0,10*ROW('Sanitation Data'!I31)))</f>
        <v/>
      </c>
      <c r="DL37" s="388" t="str">
        <f ca="1">+IF(OFFSET('Sanitation Data'!$I$30,0,10*ROW('Sanitation Data'!I31))="","",OFFSET('Sanitation Data'!$I$30,0,10*ROW('Sanitation Data'!I31)))</f>
        <v/>
      </c>
      <c r="DM37" s="388" t="str">
        <f ca="1">+IF(OFFSET('Sanitation Data'!$I$31,0,10*ROW('Sanitation Data'!I31))="","",OFFSET('Sanitation Data'!$I$31,0,10*ROW('Sanitation Data'!I31)))</f>
        <v/>
      </c>
      <c r="DN37" s="388" t="str">
        <f ca="1">+IF(OFFSET('Sanitation Data'!$I$32,0,10*ROW('Sanitation Data'!I31))="","",OFFSET('Sanitation Data'!$I$32,0,10*ROW('Sanitation Data'!I31)))</f>
        <v/>
      </c>
      <c r="DO37" s="388" t="str">
        <f ca="1">+IF(OFFSET('Hygiene Data'!$D$11,0,10*ROW('Hygiene Data'!D31))="","",OFFSET('Hygiene Data'!$D$11,0,10*ROW('Hygiene Data'!D31)))</f>
        <v/>
      </c>
      <c r="DP37" s="388" t="str">
        <f ca="1">+IF(OFFSET('Hygiene Data'!$D$12,0,10*ROW('Hygiene Data'!D31))="","",OFFSET('Hygiene Data'!$D$12,0,10*ROW('Hygiene Data'!D31)))</f>
        <v/>
      </c>
      <c r="DQ37" s="388" t="str">
        <f ca="1">+IF(OFFSET('Hygiene Data'!$D$13,0,10*ROW('Hygiene Data'!D31))="","",OFFSET('Hygiene Data'!$D$13,0,10*ROW('Hygiene Data'!D31)))</f>
        <v/>
      </c>
      <c r="DR37" s="388" t="str">
        <f ca="1">+IF(OFFSET('Hygiene Data'!$E$11,0,10*ROW('Hygiene Data'!E31))="","",OFFSET('Hygiene Data'!$E$11,0,10*ROW('Hygiene Data'!E31)))</f>
        <v/>
      </c>
      <c r="DS37" s="388" t="str">
        <f ca="1">+IF(OFFSET('Hygiene Data'!$E$12,0,10*ROW('Hygiene Data'!E31))="","",OFFSET('Hygiene Data'!$E$12,0,10*ROW('Hygiene Data'!E31)))</f>
        <v/>
      </c>
      <c r="DT37" s="388" t="str">
        <f ca="1">+IF(OFFSET('Hygiene Data'!$E$13,0,10*ROW('Hygiene Data'!E31))="","",OFFSET('Hygiene Data'!$E$13,0,10*ROW('Hygiene Data'!E31)))</f>
        <v/>
      </c>
      <c r="DU37" s="388" t="str">
        <f ca="1">+IF(OFFSET('Hygiene Data'!$F$11,0,10*ROW('Hygiene Data'!F31))="","",OFFSET('Hygiene Data'!$F$11,0,10*ROW('Hygiene Data'!F31)))</f>
        <v/>
      </c>
      <c r="DV37" s="388" t="str">
        <f ca="1">+IF(OFFSET('Hygiene Data'!$F$12,0,10*ROW('Hygiene Data'!F31))="","",OFFSET('Hygiene Data'!$F$12,0,10*ROW('Hygiene Data'!F31)))</f>
        <v/>
      </c>
      <c r="DW37" s="388" t="str">
        <f ca="1">+IF(OFFSET('Hygiene Data'!$F$13,0,10*ROW('Hygiene Data'!F31))="","",OFFSET('Hygiene Data'!$F$13,0,10*ROW('Hygiene Data'!F31)))</f>
        <v/>
      </c>
      <c r="DX37" s="388" t="str">
        <f ca="1">+IF(OFFSET('Hygiene Data'!$G$11,0,10*ROW('Hygiene Data'!G31))="","",OFFSET('Hygiene Data'!$G$11,0,10*ROW('Hygiene Data'!G31)))</f>
        <v/>
      </c>
      <c r="DY37" s="388" t="str">
        <f ca="1">+IF(OFFSET('Hygiene Data'!$G$12,0,10*ROW('Hygiene Data'!G31))="","",OFFSET('Hygiene Data'!$G$12,0,10*ROW('Hygiene Data'!G31)))</f>
        <v/>
      </c>
      <c r="DZ37" s="388" t="str">
        <f ca="1">+IF(OFFSET('Hygiene Data'!$G$13,0,10*ROW('Hygiene Data'!G31))="","",OFFSET('Hygiene Data'!$G$13,0,10*ROW('Hygiene Data'!G31)))</f>
        <v/>
      </c>
      <c r="EA37" s="388" t="str">
        <f ca="1">+IF(OFFSET('Hygiene Data'!$H$11,0,10*ROW('Hygiene Data'!H31))="","",OFFSET('Hygiene Data'!$H$11,0,10*ROW('Hygiene Data'!H31)))</f>
        <v/>
      </c>
      <c r="EB37" s="388" t="str">
        <f ca="1">+IF(OFFSET('Hygiene Data'!$H$12,0,10*ROW('Hygiene Data'!H31))="","",OFFSET('Hygiene Data'!$H$12,0,10*ROW('Hygiene Data'!H31)))</f>
        <v/>
      </c>
      <c r="EC37" s="388" t="str">
        <f ca="1">+IF(OFFSET('Hygiene Data'!$H$13,0,10*ROW('Hygiene Data'!H31))="","",OFFSET('Hygiene Data'!$H$13,0,10*ROW('Hygiene Data'!H31)))</f>
        <v/>
      </c>
      <c r="ED37" s="388" t="str">
        <f ca="1">+IF(OFFSET('Hygiene Data'!$I$11,0,10*ROW('Hygiene Data'!I31))="","",OFFSET('Hygiene Data'!$I$11,0,10*ROW('Hygiene Data'!I31)))</f>
        <v/>
      </c>
      <c r="EE37" s="388" t="str">
        <f ca="1">+IF(OFFSET('Hygiene Data'!$I$12,0,10*ROW('Hygiene Data'!I31))="","",OFFSET('Hygiene Data'!$I$12,0,10*ROW('Hygiene Data'!I31)))</f>
        <v/>
      </c>
      <c r="EF37" s="388" t="str">
        <f ca="1">+IF(OFFSET('Hygiene Data'!$I$13,0,10*ROW('Hygiene Data'!I31))="","",OFFSET('Hygiene Data'!$I$13,0,10*ROW('Hygiene Data'!I31)))</f>
        <v/>
      </c>
    </row>
    <row r="38" spans="1:136" x14ac:dyDescent="0.25">
      <c r="A38" s="497" t="str">
        <f ca="1">+IF(OFFSET('Water Data'!$B$2,0,10*ROW('Water Data'!E32))="","",OFFSET('Water Data'!$B$2,0,10*ROW('Water Data'!E32)))</f>
        <v/>
      </c>
      <c r="B38" s="49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4" t="str">
        <f t="shared" ca="1" si="0"/>
        <v/>
      </c>
      <c r="D38" s="52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8" t="str">
        <f ca="1">+IF(OFFSET('Water Data'!$D$27,0,10*ROW('Water Data'!D32))="","",OFFSET('Water Data'!$D$27,0,10*ROW('Water Data'!D32)))</f>
        <v/>
      </c>
      <c r="BT38" s="388" t="str">
        <f ca="1">+IF(OFFSET('Water Data'!$D$28,0,10*ROW('Water Data'!D32))="","",OFFSET('Water Data'!$D$28,0,10*ROW('Water Data'!D32)))</f>
        <v/>
      </c>
      <c r="BU38" s="388" t="str">
        <f ca="1">+IF(OFFSET('Water Data'!$D$29,0,10*ROW('Water Data'!D32))="","",OFFSET('Water Data'!$D$29,0,10*ROW('Water Data'!D32)))</f>
        <v/>
      </c>
      <c r="BV38" s="388" t="str">
        <f ca="1">+IF(OFFSET('Water Data'!$E$27,0,10*ROW('Water Data'!E32))="","",OFFSET('Water Data'!$E$27,0,10*ROW('Water Data'!E32)))</f>
        <v/>
      </c>
      <c r="BW38" s="388" t="str">
        <f ca="1">+IF(OFFSET('Water Data'!$E$28,0,10*ROW('Water Data'!E32))="","",OFFSET('Water Data'!$E$28,0,10*ROW('Water Data'!E32)))</f>
        <v/>
      </c>
      <c r="BX38" s="388" t="str">
        <f ca="1">+IF(OFFSET('Water Data'!$E$29,0,10*ROW('Water Data'!E32))="","",OFFSET('Water Data'!$E$29,0,10*ROW('Water Data'!E32)))</f>
        <v/>
      </c>
      <c r="BY38" s="388" t="str">
        <f ca="1">+IF(OFFSET('Water Data'!$F$27,0,10*ROW('Water Data'!F32))="","",OFFSET('Water Data'!$F$27,0,10*ROW('Water Data'!F32)))</f>
        <v/>
      </c>
      <c r="BZ38" s="388" t="str">
        <f ca="1">+IF(OFFSET('Water Data'!$F$28,0,10*ROW('Water Data'!F32))="","",OFFSET('Water Data'!$F$28,0,10*ROW('Water Data'!F32)))</f>
        <v/>
      </c>
      <c r="CA38" s="388" t="str">
        <f ca="1">+IF(OFFSET('Water Data'!$F$29,0,10*ROW('Water Data'!F32))="","",OFFSET('Water Data'!$F$29,0,10*ROW('Water Data'!F32)))</f>
        <v/>
      </c>
      <c r="CB38" s="388" t="str">
        <f ca="1">+IF(OFFSET('Water Data'!$G$27,0,10*ROW('Water Data'!G32))="","",OFFSET('Water Data'!$G$27,0,10*ROW('Water Data'!G32)))</f>
        <v/>
      </c>
      <c r="CC38" s="388" t="str">
        <f ca="1">+IF(OFFSET('Water Data'!$G$28,0,10*ROW('Water Data'!G32))="","",OFFSET('Water Data'!$G$28,0,10*ROW('Water Data'!G32)))</f>
        <v/>
      </c>
      <c r="CD38" s="388" t="str">
        <f ca="1">+IF(OFFSET('Water Data'!$G$29,0,10*ROW('Water Data'!G32))="","",OFFSET('Water Data'!$G$29,0,10*ROW('Water Data'!G32)))</f>
        <v/>
      </c>
      <c r="CE38" s="388" t="str">
        <f ca="1">+IF(OFFSET('Water Data'!$H$27,0,10*ROW('Water Data'!H32))="","",OFFSET('Water Data'!$H$27,0,10*ROW('Water Data'!H32)))</f>
        <v/>
      </c>
      <c r="CF38" s="388" t="str">
        <f ca="1">+IF(OFFSET('Water Data'!$H$28,0,10*ROW('Water Data'!H32))="","",OFFSET('Water Data'!$H$28,0,10*ROW('Water Data'!H32)))</f>
        <v/>
      </c>
      <c r="CG38" s="388" t="str">
        <f ca="1">+IF(OFFSET('Water Data'!$H$29,0,10*ROW('Water Data'!H32))="","",OFFSET('Water Data'!$H$29,0,10*ROW('Water Data'!H32)))</f>
        <v/>
      </c>
      <c r="CH38" s="388" t="str">
        <f ca="1">+IF(OFFSET('Water Data'!$I$27,0,10*ROW('Water Data'!I32))="","",OFFSET('Water Data'!$I$27,0,10*ROW('Water Data'!I32)))</f>
        <v/>
      </c>
      <c r="CI38" s="388" t="str">
        <f ca="1">+IF(OFFSET('Water Data'!$I$28,0,10*ROW('Water Data'!I32))="","",OFFSET('Water Data'!$I$28,0,10*ROW('Water Data'!I32)))</f>
        <v/>
      </c>
      <c r="CJ38" s="388" t="str">
        <f ca="1">+IF(OFFSET('Water Data'!$I$29,0,10*ROW('Water Data'!I32))="","",OFFSET('Water Data'!$I$29,0,10*ROW('Water Data'!I32)))</f>
        <v/>
      </c>
      <c r="CK38" s="388" t="str">
        <f ca="1">+IF(OFFSET('Sanitation Data'!$D$28,0,10*ROW('Sanitation Data'!D32))="","",OFFSET('Sanitation Data'!$D$28,0,10*ROW('Sanitation Data'!D32)))</f>
        <v/>
      </c>
      <c r="CL38" s="388" t="str">
        <f ca="1">+IF(OFFSET('Sanitation Data'!$D$29,0,10*ROW('Sanitation Data'!D32))="","",OFFSET('Sanitation Data'!$D$29,0,10*ROW('Sanitation Data'!D32)))</f>
        <v/>
      </c>
      <c r="CM38" s="388" t="str">
        <f ca="1">+IF(OFFSET('Sanitation Data'!$D$30,0,10*ROW('Sanitation Data'!D32))="","",OFFSET('Sanitation Data'!$D$30,0,10*ROW('Sanitation Data'!D32)))</f>
        <v/>
      </c>
      <c r="CN38" s="388" t="str">
        <f ca="1">+IF(OFFSET('Sanitation Data'!$D$31,0,10*ROW('Sanitation Data'!D32))="","",OFFSET('Sanitation Data'!$D$31,0,10*ROW('Sanitation Data'!D32)))</f>
        <v/>
      </c>
      <c r="CO38" s="388" t="str">
        <f ca="1">+IF(OFFSET('Sanitation Data'!$D$32,0,10*ROW('Sanitation Data'!D32))="","",OFFSET('Sanitation Data'!$D$32,0,10*ROW('Sanitation Data'!D32)))</f>
        <v/>
      </c>
      <c r="CP38" s="388" t="str">
        <f ca="1">+IF(OFFSET('Sanitation Data'!$E$28,0,10*ROW('Sanitation Data'!E32))="","",OFFSET('Sanitation Data'!$E$28,0,10*ROW('Sanitation Data'!E32)))</f>
        <v/>
      </c>
      <c r="CQ38" s="388" t="str">
        <f ca="1">+IF(OFFSET('Sanitation Data'!$E$29,0,10*ROW('Sanitation Data'!E32))="","",OFFSET('Sanitation Data'!$E$29,0,10*ROW('Sanitation Data'!E32)))</f>
        <v/>
      </c>
      <c r="CR38" s="388" t="str">
        <f ca="1">+IF(OFFSET('Sanitation Data'!$E$30,0,10*ROW('Sanitation Data'!E32))="","",OFFSET('Sanitation Data'!$E$30,0,10*ROW('Sanitation Data'!E32)))</f>
        <v/>
      </c>
      <c r="CS38" s="388" t="str">
        <f ca="1">+IF(OFFSET('Sanitation Data'!$E$31,0,10*ROW('Sanitation Data'!E32))="","",OFFSET('Sanitation Data'!$E$31,0,10*ROW('Sanitation Data'!E32)))</f>
        <v/>
      </c>
      <c r="CT38" s="388" t="str">
        <f ca="1">+IF(OFFSET('Sanitation Data'!$E$32,0,10*ROW('Sanitation Data'!E32))="","",OFFSET('Sanitation Data'!$E$32,0,10*ROW('Sanitation Data'!E32)))</f>
        <v/>
      </c>
      <c r="CU38" s="388" t="str">
        <f ca="1">+IF(OFFSET('Sanitation Data'!$F$28,0,10*ROW('Sanitation Data'!F32))="","",OFFSET('Sanitation Data'!$F$28,0,10*ROW('Sanitation Data'!F32)))</f>
        <v/>
      </c>
      <c r="CV38" s="388" t="str">
        <f ca="1">+IF(OFFSET('Sanitation Data'!$F$29,0,10*ROW('Sanitation Data'!F32))="","",OFFSET('Sanitation Data'!$F$29,0,10*ROW('Sanitation Data'!F32)))</f>
        <v/>
      </c>
      <c r="CW38" s="388" t="str">
        <f ca="1">+IF(OFFSET('Sanitation Data'!$F$30,0,10*ROW('Sanitation Data'!F32))="","",OFFSET('Sanitation Data'!$F$30,0,10*ROW('Sanitation Data'!F32)))</f>
        <v/>
      </c>
      <c r="CX38" s="388" t="str">
        <f ca="1">+IF(OFFSET('Sanitation Data'!$F$31,0,10*ROW('Sanitation Data'!F32))="","",OFFSET('Sanitation Data'!$F$31,0,10*ROW('Sanitation Data'!F32)))</f>
        <v/>
      </c>
      <c r="CY38" s="388" t="str">
        <f ca="1">+IF(OFFSET('Sanitation Data'!$F$32,0,10*ROW('Sanitation Data'!F32))="","",OFFSET('Sanitation Data'!$F$32,0,10*ROW('Sanitation Data'!F32)))</f>
        <v/>
      </c>
      <c r="CZ38" s="388" t="str">
        <f ca="1">+IF(OFFSET('Sanitation Data'!$G$28,0,10*ROW('Sanitation Data'!G32))="","",OFFSET('Sanitation Data'!$G$28,0,10*ROW('Sanitation Data'!G32)))</f>
        <v/>
      </c>
      <c r="DA38" s="388" t="str">
        <f ca="1">+IF(OFFSET('Sanitation Data'!$G$29,0,10*ROW('Sanitation Data'!G32))="","",OFFSET('Sanitation Data'!$G$29,0,10*ROW('Sanitation Data'!G32)))</f>
        <v/>
      </c>
      <c r="DB38" s="388" t="str">
        <f ca="1">+IF(OFFSET('Sanitation Data'!$G$30,0,10*ROW('Sanitation Data'!G32))="","",OFFSET('Sanitation Data'!$G$30,0,10*ROW('Sanitation Data'!G32)))</f>
        <v/>
      </c>
      <c r="DC38" s="388" t="str">
        <f ca="1">+IF(OFFSET('Sanitation Data'!$G$31,0,10*ROW('Sanitation Data'!G32))="","",OFFSET('Sanitation Data'!$G$31,0,10*ROW('Sanitation Data'!G32)))</f>
        <v/>
      </c>
      <c r="DD38" s="388" t="str">
        <f ca="1">+IF(OFFSET('Sanitation Data'!$G$32,0,10*ROW('Sanitation Data'!G32))="","",OFFSET('Sanitation Data'!$G$32,0,10*ROW('Sanitation Data'!G32)))</f>
        <v/>
      </c>
      <c r="DE38" s="388" t="str">
        <f ca="1">+IF(OFFSET('Sanitation Data'!$H$28,0,10*ROW('Sanitation Data'!H32))="","",OFFSET('Sanitation Data'!$H$28,0,10*ROW('Sanitation Data'!H32)))</f>
        <v/>
      </c>
      <c r="DF38" s="388" t="str">
        <f ca="1">+IF(OFFSET('Sanitation Data'!$H$29,0,10*ROW('Sanitation Data'!H32))="","",OFFSET('Sanitation Data'!$H$29,0,10*ROW('Sanitation Data'!H32)))</f>
        <v/>
      </c>
      <c r="DG38" s="388" t="str">
        <f ca="1">+IF(OFFSET('Sanitation Data'!$H$30,0,10*ROW('Sanitation Data'!H32))="","",OFFSET('Sanitation Data'!$H$30,0,10*ROW('Sanitation Data'!H32)))</f>
        <v/>
      </c>
      <c r="DH38" s="388" t="str">
        <f ca="1">+IF(OFFSET('Sanitation Data'!$H$31,0,10*ROW('Sanitation Data'!H32))="","",OFFSET('Sanitation Data'!$H$31,0,10*ROW('Sanitation Data'!H32)))</f>
        <v/>
      </c>
      <c r="DI38" s="388" t="str">
        <f ca="1">+IF(OFFSET('Sanitation Data'!$H$32,0,10*ROW('Sanitation Data'!H32))="","",OFFSET('Sanitation Data'!$H$32,0,10*ROW('Sanitation Data'!H32)))</f>
        <v/>
      </c>
      <c r="DJ38" s="388" t="str">
        <f ca="1">+IF(OFFSET('Sanitation Data'!$I$28,0,10*ROW('Sanitation Data'!I32))="","",OFFSET('Sanitation Data'!$I$28,0,10*ROW('Sanitation Data'!I32)))</f>
        <v/>
      </c>
      <c r="DK38" s="388" t="str">
        <f ca="1">+IF(OFFSET('Sanitation Data'!$I$29,0,10*ROW('Sanitation Data'!I32))="","",OFFSET('Sanitation Data'!$I$29,0,10*ROW('Sanitation Data'!I32)))</f>
        <v/>
      </c>
      <c r="DL38" s="388" t="str">
        <f ca="1">+IF(OFFSET('Sanitation Data'!$I$30,0,10*ROW('Sanitation Data'!I32))="","",OFFSET('Sanitation Data'!$I$30,0,10*ROW('Sanitation Data'!I32)))</f>
        <v/>
      </c>
      <c r="DM38" s="388" t="str">
        <f ca="1">+IF(OFFSET('Sanitation Data'!$I$31,0,10*ROW('Sanitation Data'!I32))="","",OFFSET('Sanitation Data'!$I$31,0,10*ROW('Sanitation Data'!I32)))</f>
        <v/>
      </c>
      <c r="DN38" s="388" t="str">
        <f ca="1">+IF(OFFSET('Sanitation Data'!$I$32,0,10*ROW('Sanitation Data'!I32))="","",OFFSET('Sanitation Data'!$I$32,0,10*ROW('Sanitation Data'!I32)))</f>
        <v/>
      </c>
      <c r="DO38" s="388" t="str">
        <f ca="1">+IF(OFFSET('Hygiene Data'!$D$11,0,10*ROW('Hygiene Data'!D32))="","",OFFSET('Hygiene Data'!$D$11,0,10*ROW('Hygiene Data'!D32)))</f>
        <v/>
      </c>
      <c r="DP38" s="388" t="str">
        <f ca="1">+IF(OFFSET('Hygiene Data'!$D$12,0,10*ROW('Hygiene Data'!D32))="","",OFFSET('Hygiene Data'!$D$12,0,10*ROW('Hygiene Data'!D32)))</f>
        <v/>
      </c>
      <c r="DQ38" s="388" t="str">
        <f ca="1">+IF(OFFSET('Hygiene Data'!$D$13,0,10*ROW('Hygiene Data'!D32))="","",OFFSET('Hygiene Data'!$D$13,0,10*ROW('Hygiene Data'!D32)))</f>
        <v/>
      </c>
      <c r="DR38" s="388" t="str">
        <f ca="1">+IF(OFFSET('Hygiene Data'!$E$11,0,10*ROW('Hygiene Data'!E32))="","",OFFSET('Hygiene Data'!$E$11,0,10*ROW('Hygiene Data'!E32)))</f>
        <v/>
      </c>
      <c r="DS38" s="388" t="str">
        <f ca="1">+IF(OFFSET('Hygiene Data'!$E$12,0,10*ROW('Hygiene Data'!E32))="","",OFFSET('Hygiene Data'!$E$12,0,10*ROW('Hygiene Data'!E32)))</f>
        <v/>
      </c>
      <c r="DT38" s="388" t="str">
        <f ca="1">+IF(OFFSET('Hygiene Data'!$E$13,0,10*ROW('Hygiene Data'!E32))="","",OFFSET('Hygiene Data'!$E$13,0,10*ROW('Hygiene Data'!E32)))</f>
        <v/>
      </c>
      <c r="DU38" s="388" t="str">
        <f ca="1">+IF(OFFSET('Hygiene Data'!$F$11,0,10*ROW('Hygiene Data'!F32))="","",OFFSET('Hygiene Data'!$F$11,0,10*ROW('Hygiene Data'!F32)))</f>
        <v/>
      </c>
      <c r="DV38" s="388" t="str">
        <f ca="1">+IF(OFFSET('Hygiene Data'!$F$12,0,10*ROW('Hygiene Data'!F32))="","",OFFSET('Hygiene Data'!$F$12,0,10*ROW('Hygiene Data'!F32)))</f>
        <v/>
      </c>
      <c r="DW38" s="388" t="str">
        <f ca="1">+IF(OFFSET('Hygiene Data'!$F$13,0,10*ROW('Hygiene Data'!F32))="","",OFFSET('Hygiene Data'!$F$13,0,10*ROW('Hygiene Data'!F32)))</f>
        <v/>
      </c>
      <c r="DX38" s="388" t="str">
        <f ca="1">+IF(OFFSET('Hygiene Data'!$G$11,0,10*ROW('Hygiene Data'!G32))="","",OFFSET('Hygiene Data'!$G$11,0,10*ROW('Hygiene Data'!G32)))</f>
        <v/>
      </c>
      <c r="DY38" s="388" t="str">
        <f ca="1">+IF(OFFSET('Hygiene Data'!$G$12,0,10*ROW('Hygiene Data'!G32))="","",OFFSET('Hygiene Data'!$G$12,0,10*ROW('Hygiene Data'!G32)))</f>
        <v/>
      </c>
      <c r="DZ38" s="388" t="str">
        <f ca="1">+IF(OFFSET('Hygiene Data'!$G$13,0,10*ROW('Hygiene Data'!G32))="","",OFFSET('Hygiene Data'!$G$13,0,10*ROW('Hygiene Data'!G32)))</f>
        <v/>
      </c>
      <c r="EA38" s="388" t="str">
        <f ca="1">+IF(OFFSET('Hygiene Data'!$H$11,0,10*ROW('Hygiene Data'!H32))="","",OFFSET('Hygiene Data'!$H$11,0,10*ROW('Hygiene Data'!H32)))</f>
        <v/>
      </c>
      <c r="EB38" s="388" t="str">
        <f ca="1">+IF(OFFSET('Hygiene Data'!$H$12,0,10*ROW('Hygiene Data'!H32))="","",OFFSET('Hygiene Data'!$H$12,0,10*ROW('Hygiene Data'!H32)))</f>
        <v/>
      </c>
      <c r="EC38" s="388" t="str">
        <f ca="1">+IF(OFFSET('Hygiene Data'!$H$13,0,10*ROW('Hygiene Data'!H32))="","",OFFSET('Hygiene Data'!$H$13,0,10*ROW('Hygiene Data'!H32)))</f>
        <v/>
      </c>
      <c r="ED38" s="388" t="str">
        <f ca="1">+IF(OFFSET('Hygiene Data'!$I$11,0,10*ROW('Hygiene Data'!I32))="","",OFFSET('Hygiene Data'!$I$11,0,10*ROW('Hygiene Data'!I32)))</f>
        <v/>
      </c>
      <c r="EE38" s="388" t="str">
        <f ca="1">+IF(OFFSET('Hygiene Data'!$I$12,0,10*ROW('Hygiene Data'!I32))="","",OFFSET('Hygiene Data'!$I$12,0,10*ROW('Hygiene Data'!I32)))</f>
        <v/>
      </c>
      <c r="EF38" s="388" t="str">
        <f ca="1">+IF(OFFSET('Hygiene Data'!$I$13,0,10*ROW('Hygiene Data'!I32))="","",OFFSET('Hygiene Data'!$I$13,0,10*ROW('Hygiene Data'!I32)))</f>
        <v/>
      </c>
    </row>
    <row r="39" spans="1:136" x14ac:dyDescent="0.25">
      <c r="A39" s="497" t="str">
        <f ca="1">+IF(OFFSET('Water Data'!$B$2,0,10*ROW('Water Data'!E33))="","",OFFSET('Water Data'!$B$2,0,10*ROW('Water Data'!E33)))</f>
        <v/>
      </c>
      <c r="B39" s="49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4" t="str">
        <f t="shared" ca="1" si="0"/>
        <v/>
      </c>
      <c r="D39" s="52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8" t="str">
        <f ca="1">+IF(OFFSET('Water Data'!$D$27,0,10*ROW('Water Data'!D33))="","",OFFSET('Water Data'!$D$27,0,10*ROW('Water Data'!D33)))</f>
        <v/>
      </c>
      <c r="BT39" s="388" t="str">
        <f ca="1">+IF(OFFSET('Water Data'!$D$28,0,10*ROW('Water Data'!D33))="","",OFFSET('Water Data'!$D$28,0,10*ROW('Water Data'!D33)))</f>
        <v/>
      </c>
      <c r="BU39" s="388" t="str">
        <f ca="1">+IF(OFFSET('Water Data'!$D$29,0,10*ROW('Water Data'!D33))="","",OFFSET('Water Data'!$D$29,0,10*ROW('Water Data'!D33)))</f>
        <v/>
      </c>
      <c r="BV39" s="388" t="str">
        <f ca="1">+IF(OFFSET('Water Data'!$E$27,0,10*ROW('Water Data'!E33))="","",OFFSET('Water Data'!$E$27,0,10*ROW('Water Data'!E33)))</f>
        <v/>
      </c>
      <c r="BW39" s="388" t="str">
        <f ca="1">+IF(OFFSET('Water Data'!$E$28,0,10*ROW('Water Data'!E33))="","",OFFSET('Water Data'!$E$28,0,10*ROW('Water Data'!E33)))</f>
        <v/>
      </c>
      <c r="BX39" s="388" t="str">
        <f ca="1">+IF(OFFSET('Water Data'!$E$29,0,10*ROW('Water Data'!E33))="","",OFFSET('Water Data'!$E$29,0,10*ROW('Water Data'!E33)))</f>
        <v/>
      </c>
      <c r="BY39" s="388" t="str">
        <f ca="1">+IF(OFFSET('Water Data'!$F$27,0,10*ROW('Water Data'!F33))="","",OFFSET('Water Data'!$F$27,0,10*ROW('Water Data'!F33)))</f>
        <v/>
      </c>
      <c r="BZ39" s="388" t="str">
        <f ca="1">+IF(OFFSET('Water Data'!$F$28,0,10*ROW('Water Data'!F33))="","",OFFSET('Water Data'!$F$28,0,10*ROW('Water Data'!F33)))</f>
        <v/>
      </c>
      <c r="CA39" s="388" t="str">
        <f ca="1">+IF(OFFSET('Water Data'!$F$29,0,10*ROW('Water Data'!F33))="","",OFFSET('Water Data'!$F$29,0,10*ROW('Water Data'!F33)))</f>
        <v/>
      </c>
      <c r="CB39" s="388" t="str">
        <f ca="1">+IF(OFFSET('Water Data'!$G$27,0,10*ROW('Water Data'!G33))="","",OFFSET('Water Data'!$G$27,0,10*ROW('Water Data'!G33)))</f>
        <v/>
      </c>
      <c r="CC39" s="388" t="str">
        <f ca="1">+IF(OFFSET('Water Data'!$G$28,0,10*ROW('Water Data'!G33))="","",OFFSET('Water Data'!$G$28,0,10*ROW('Water Data'!G33)))</f>
        <v/>
      </c>
      <c r="CD39" s="388" t="str">
        <f ca="1">+IF(OFFSET('Water Data'!$G$29,0,10*ROW('Water Data'!G33))="","",OFFSET('Water Data'!$G$29,0,10*ROW('Water Data'!G33)))</f>
        <v/>
      </c>
      <c r="CE39" s="388" t="str">
        <f ca="1">+IF(OFFSET('Water Data'!$H$27,0,10*ROW('Water Data'!H33))="","",OFFSET('Water Data'!$H$27,0,10*ROW('Water Data'!H33)))</f>
        <v/>
      </c>
      <c r="CF39" s="388" t="str">
        <f ca="1">+IF(OFFSET('Water Data'!$H$28,0,10*ROW('Water Data'!H33))="","",OFFSET('Water Data'!$H$28,0,10*ROW('Water Data'!H33)))</f>
        <v/>
      </c>
      <c r="CG39" s="388" t="str">
        <f ca="1">+IF(OFFSET('Water Data'!$H$29,0,10*ROW('Water Data'!H33))="","",OFFSET('Water Data'!$H$29,0,10*ROW('Water Data'!H33)))</f>
        <v/>
      </c>
      <c r="CH39" s="388" t="str">
        <f ca="1">+IF(OFFSET('Water Data'!$I$27,0,10*ROW('Water Data'!I33))="","",OFFSET('Water Data'!$I$27,0,10*ROW('Water Data'!I33)))</f>
        <v/>
      </c>
      <c r="CI39" s="388" t="str">
        <f ca="1">+IF(OFFSET('Water Data'!$I$28,0,10*ROW('Water Data'!I33))="","",OFFSET('Water Data'!$I$28,0,10*ROW('Water Data'!I33)))</f>
        <v/>
      </c>
      <c r="CJ39" s="388" t="str">
        <f ca="1">+IF(OFFSET('Water Data'!$I$29,0,10*ROW('Water Data'!I33))="","",OFFSET('Water Data'!$I$29,0,10*ROW('Water Data'!I33)))</f>
        <v/>
      </c>
      <c r="CK39" s="388" t="str">
        <f ca="1">+IF(OFFSET('Sanitation Data'!$D$28,0,10*ROW('Sanitation Data'!D33))="","",OFFSET('Sanitation Data'!$D$28,0,10*ROW('Sanitation Data'!D33)))</f>
        <v/>
      </c>
      <c r="CL39" s="388" t="str">
        <f ca="1">+IF(OFFSET('Sanitation Data'!$D$29,0,10*ROW('Sanitation Data'!D33))="","",OFFSET('Sanitation Data'!$D$29,0,10*ROW('Sanitation Data'!D33)))</f>
        <v/>
      </c>
      <c r="CM39" s="388" t="str">
        <f ca="1">+IF(OFFSET('Sanitation Data'!$D$30,0,10*ROW('Sanitation Data'!D33))="","",OFFSET('Sanitation Data'!$D$30,0,10*ROW('Sanitation Data'!D33)))</f>
        <v/>
      </c>
      <c r="CN39" s="388" t="str">
        <f ca="1">+IF(OFFSET('Sanitation Data'!$D$31,0,10*ROW('Sanitation Data'!D33))="","",OFFSET('Sanitation Data'!$D$31,0,10*ROW('Sanitation Data'!D33)))</f>
        <v/>
      </c>
      <c r="CO39" s="388" t="str">
        <f ca="1">+IF(OFFSET('Sanitation Data'!$D$32,0,10*ROW('Sanitation Data'!D33))="","",OFFSET('Sanitation Data'!$D$32,0,10*ROW('Sanitation Data'!D33)))</f>
        <v/>
      </c>
      <c r="CP39" s="388" t="str">
        <f ca="1">+IF(OFFSET('Sanitation Data'!$E$28,0,10*ROW('Sanitation Data'!E33))="","",OFFSET('Sanitation Data'!$E$28,0,10*ROW('Sanitation Data'!E33)))</f>
        <v/>
      </c>
      <c r="CQ39" s="388" t="str">
        <f ca="1">+IF(OFFSET('Sanitation Data'!$E$29,0,10*ROW('Sanitation Data'!E33))="","",OFFSET('Sanitation Data'!$E$29,0,10*ROW('Sanitation Data'!E33)))</f>
        <v/>
      </c>
      <c r="CR39" s="388" t="str">
        <f ca="1">+IF(OFFSET('Sanitation Data'!$E$30,0,10*ROW('Sanitation Data'!E33))="","",OFFSET('Sanitation Data'!$E$30,0,10*ROW('Sanitation Data'!E33)))</f>
        <v/>
      </c>
      <c r="CS39" s="388" t="str">
        <f ca="1">+IF(OFFSET('Sanitation Data'!$E$31,0,10*ROW('Sanitation Data'!E33))="","",OFFSET('Sanitation Data'!$E$31,0,10*ROW('Sanitation Data'!E33)))</f>
        <v/>
      </c>
      <c r="CT39" s="388" t="str">
        <f ca="1">+IF(OFFSET('Sanitation Data'!$E$32,0,10*ROW('Sanitation Data'!E33))="","",OFFSET('Sanitation Data'!$E$32,0,10*ROW('Sanitation Data'!E33)))</f>
        <v/>
      </c>
      <c r="CU39" s="388" t="str">
        <f ca="1">+IF(OFFSET('Sanitation Data'!$F$28,0,10*ROW('Sanitation Data'!F33))="","",OFFSET('Sanitation Data'!$F$28,0,10*ROW('Sanitation Data'!F33)))</f>
        <v/>
      </c>
      <c r="CV39" s="388" t="str">
        <f ca="1">+IF(OFFSET('Sanitation Data'!$F$29,0,10*ROW('Sanitation Data'!F33))="","",OFFSET('Sanitation Data'!$F$29,0,10*ROW('Sanitation Data'!F33)))</f>
        <v/>
      </c>
      <c r="CW39" s="388" t="str">
        <f ca="1">+IF(OFFSET('Sanitation Data'!$F$30,0,10*ROW('Sanitation Data'!F33))="","",OFFSET('Sanitation Data'!$F$30,0,10*ROW('Sanitation Data'!F33)))</f>
        <v/>
      </c>
      <c r="CX39" s="388" t="str">
        <f ca="1">+IF(OFFSET('Sanitation Data'!$F$31,0,10*ROW('Sanitation Data'!F33))="","",OFFSET('Sanitation Data'!$F$31,0,10*ROW('Sanitation Data'!F33)))</f>
        <v/>
      </c>
      <c r="CY39" s="388" t="str">
        <f ca="1">+IF(OFFSET('Sanitation Data'!$F$32,0,10*ROW('Sanitation Data'!F33))="","",OFFSET('Sanitation Data'!$F$32,0,10*ROW('Sanitation Data'!F33)))</f>
        <v/>
      </c>
      <c r="CZ39" s="388" t="str">
        <f ca="1">+IF(OFFSET('Sanitation Data'!$G$28,0,10*ROW('Sanitation Data'!G33))="","",OFFSET('Sanitation Data'!$G$28,0,10*ROW('Sanitation Data'!G33)))</f>
        <v/>
      </c>
      <c r="DA39" s="388" t="str">
        <f ca="1">+IF(OFFSET('Sanitation Data'!$G$29,0,10*ROW('Sanitation Data'!G33))="","",OFFSET('Sanitation Data'!$G$29,0,10*ROW('Sanitation Data'!G33)))</f>
        <v/>
      </c>
      <c r="DB39" s="388" t="str">
        <f ca="1">+IF(OFFSET('Sanitation Data'!$G$30,0,10*ROW('Sanitation Data'!G33))="","",OFFSET('Sanitation Data'!$G$30,0,10*ROW('Sanitation Data'!G33)))</f>
        <v/>
      </c>
      <c r="DC39" s="388" t="str">
        <f ca="1">+IF(OFFSET('Sanitation Data'!$G$31,0,10*ROW('Sanitation Data'!G33))="","",OFFSET('Sanitation Data'!$G$31,0,10*ROW('Sanitation Data'!G33)))</f>
        <v/>
      </c>
      <c r="DD39" s="388" t="str">
        <f ca="1">+IF(OFFSET('Sanitation Data'!$G$32,0,10*ROW('Sanitation Data'!G33))="","",OFFSET('Sanitation Data'!$G$32,0,10*ROW('Sanitation Data'!G33)))</f>
        <v/>
      </c>
      <c r="DE39" s="388" t="str">
        <f ca="1">+IF(OFFSET('Sanitation Data'!$H$28,0,10*ROW('Sanitation Data'!H33))="","",OFFSET('Sanitation Data'!$H$28,0,10*ROW('Sanitation Data'!H33)))</f>
        <v/>
      </c>
      <c r="DF39" s="388" t="str">
        <f ca="1">+IF(OFFSET('Sanitation Data'!$H$29,0,10*ROW('Sanitation Data'!H33))="","",OFFSET('Sanitation Data'!$H$29,0,10*ROW('Sanitation Data'!H33)))</f>
        <v/>
      </c>
      <c r="DG39" s="388" t="str">
        <f ca="1">+IF(OFFSET('Sanitation Data'!$H$30,0,10*ROW('Sanitation Data'!H33))="","",OFFSET('Sanitation Data'!$H$30,0,10*ROW('Sanitation Data'!H33)))</f>
        <v/>
      </c>
      <c r="DH39" s="388" t="str">
        <f ca="1">+IF(OFFSET('Sanitation Data'!$H$31,0,10*ROW('Sanitation Data'!H33))="","",OFFSET('Sanitation Data'!$H$31,0,10*ROW('Sanitation Data'!H33)))</f>
        <v/>
      </c>
      <c r="DI39" s="388" t="str">
        <f ca="1">+IF(OFFSET('Sanitation Data'!$H$32,0,10*ROW('Sanitation Data'!H33))="","",OFFSET('Sanitation Data'!$H$32,0,10*ROW('Sanitation Data'!H33)))</f>
        <v/>
      </c>
      <c r="DJ39" s="388" t="str">
        <f ca="1">+IF(OFFSET('Sanitation Data'!$I$28,0,10*ROW('Sanitation Data'!I33))="","",OFFSET('Sanitation Data'!$I$28,0,10*ROW('Sanitation Data'!I33)))</f>
        <v/>
      </c>
      <c r="DK39" s="388" t="str">
        <f ca="1">+IF(OFFSET('Sanitation Data'!$I$29,0,10*ROW('Sanitation Data'!I33))="","",OFFSET('Sanitation Data'!$I$29,0,10*ROW('Sanitation Data'!I33)))</f>
        <v/>
      </c>
      <c r="DL39" s="388" t="str">
        <f ca="1">+IF(OFFSET('Sanitation Data'!$I$30,0,10*ROW('Sanitation Data'!I33))="","",OFFSET('Sanitation Data'!$I$30,0,10*ROW('Sanitation Data'!I33)))</f>
        <v/>
      </c>
      <c r="DM39" s="388" t="str">
        <f ca="1">+IF(OFFSET('Sanitation Data'!$I$31,0,10*ROW('Sanitation Data'!I33))="","",OFFSET('Sanitation Data'!$I$31,0,10*ROW('Sanitation Data'!I33)))</f>
        <v/>
      </c>
      <c r="DN39" s="388" t="str">
        <f ca="1">+IF(OFFSET('Sanitation Data'!$I$32,0,10*ROW('Sanitation Data'!I33))="","",OFFSET('Sanitation Data'!$I$32,0,10*ROW('Sanitation Data'!I33)))</f>
        <v/>
      </c>
      <c r="DO39" s="388" t="str">
        <f ca="1">+IF(OFFSET('Hygiene Data'!$D$11,0,10*ROW('Hygiene Data'!D33))="","",OFFSET('Hygiene Data'!$D$11,0,10*ROW('Hygiene Data'!D33)))</f>
        <v/>
      </c>
      <c r="DP39" s="388" t="str">
        <f ca="1">+IF(OFFSET('Hygiene Data'!$D$12,0,10*ROW('Hygiene Data'!D33))="","",OFFSET('Hygiene Data'!$D$12,0,10*ROW('Hygiene Data'!D33)))</f>
        <v/>
      </c>
      <c r="DQ39" s="388" t="str">
        <f ca="1">+IF(OFFSET('Hygiene Data'!$D$13,0,10*ROW('Hygiene Data'!D33))="","",OFFSET('Hygiene Data'!$D$13,0,10*ROW('Hygiene Data'!D33)))</f>
        <v/>
      </c>
      <c r="DR39" s="388" t="str">
        <f ca="1">+IF(OFFSET('Hygiene Data'!$E$11,0,10*ROW('Hygiene Data'!E33))="","",OFFSET('Hygiene Data'!$E$11,0,10*ROW('Hygiene Data'!E33)))</f>
        <v/>
      </c>
      <c r="DS39" s="388" t="str">
        <f ca="1">+IF(OFFSET('Hygiene Data'!$E$12,0,10*ROW('Hygiene Data'!E33))="","",OFFSET('Hygiene Data'!$E$12,0,10*ROW('Hygiene Data'!E33)))</f>
        <v/>
      </c>
      <c r="DT39" s="388" t="str">
        <f ca="1">+IF(OFFSET('Hygiene Data'!$E$13,0,10*ROW('Hygiene Data'!E33))="","",OFFSET('Hygiene Data'!$E$13,0,10*ROW('Hygiene Data'!E33)))</f>
        <v/>
      </c>
      <c r="DU39" s="388" t="str">
        <f ca="1">+IF(OFFSET('Hygiene Data'!$F$11,0,10*ROW('Hygiene Data'!F33))="","",OFFSET('Hygiene Data'!$F$11,0,10*ROW('Hygiene Data'!F33)))</f>
        <v/>
      </c>
      <c r="DV39" s="388" t="str">
        <f ca="1">+IF(OFFSET('Hygiene Data'!$F$12,0,10*ROW('Hygiene Data'!F33))="","",OFFSET('Hygiene Data'!$F$12,0,10*ROW('Hygiene Data'!F33)))</f>
        <v/>
      </c>
      <c r="DW39" s="388" t="str">
        <f ca="1">+IF(OFFSET('Hygiene Data'!$F$13,0,10*ROW('Hygiene Data'!F33))="","",OFFSET('Hygiene Data'!$F$13,0,10*ROW('Hygiene Data'!F33)))</f>
        <v/>
      </c>
      <c r="DX39" s="388" t="str">
        <f ca="1">+IF(OFFSET('Hygiene Data'!$G$11,0,10*ROW('Hygiene Data'!G33))="","",OFFSET('Hygiene Data'!$G$11,0,10*ROW('Hygiene Data'!G33)))</f>
        <v/>
      </c>
      <c r="DY39" s="388" t="str">
        <f ca="1">+IF(OFFSET('Hygiene Data'!$G$12,0,10*ROW('Hygiene Data'!G33))="","",OFFSET('Hygiene Data'!$G$12,0,10*ROW('Hygiene Data'!G33)))</f>
        <v/>
      </c>
      <c r="DZ39" s="388" t="str">
        <f ca="1">+IF(OFFSET('Hygiene Data'!$G$13,0,10*ROW('Hygiene Data'!G33))="","",OFFSET('Hygiene Data'!$G$13,0,10*ROW('Hygiene Data'!G33)))</f>
        <v/>
      </c>
      <c r="EA39" s="388" t="str">
        <f ca="1">+IF(OFFSET('Hygiene Data'!$H$11,0,10*ROW('Hygiene Data'!H33))="","",OFFSET('Hygiene Data'!$H$11,0,10*ROW('Hygiene Data'!H33)))</f>
        <v/>
      </c>
      <c r="EB39" s="388" t="str">
        <f ca="1">+IF(OFFSET('Hygiene Data'!$H$12,0,10*ROW('Hygiene Data'!H33))="","",OFFSET('Hygiene Data'!$H$12,0,10*ROW('Hygiene Data'!H33)))</f>
        <v/>
      </c>
      <c r="EC39" s="388" t="str">
        <f ca="1">+IF(OFFSET('Hygiene Data'!$H$13,0,10*ROW('Hygiene Data'!H33))="","",OFFSET('Hygiene Data'!$H$13,0,10*ROW('Hygiene Data'!H33)))</f>
        <v/>
      </c>
      <c r="ED39" s="388" t="str">
        <f ca="1">+IF(OFFSET('Hygiene Data'!$I$11,0,10*ROW('Hygiene Data'!I33))="","",OFFSET('Hygiene Data'!$I$11,0,10*ROW('Hygiene Data'!I33)))</f>
        <v/>
      </c>
      <c r="EE39" s="388" t="str">
        <f ca="1">+IF(OFFSET('Hygiene Data'!$I$12,0,10*ROW('Hygiene Data'!I33))="","",OFFSET('Hygiene Data'!$I$12,0,10*ROW('Hygiene Data'!I33)))</f>
        <v/>
      </c>
      <c r="EF39" s="388" t="str">
        <f ca="1">+IF(OFFSET('Hygiene Data'!$I$13,0,10*ROW('Hygiene Data'!I33))="","",OFFSET('Hygiene Data'!$I$13,0,10*ROW('Hygiene Data'!I33)))</f>
        <v/>
      </c>
    </row>
    <row r="40" spans="1:136" x14ac:dyDescent="0.25">
      <c r="A40" s="497" t="str">
        <f ca="1">+IF(OFFSET('Water Data'!$B$2,0,10*ROW('Water Data'!E34))="","",OFFSET('Water Data'!$B$2,0,10*ROW('Water Data'!E34)))</f>
        <v/>
      </c>
      <c r="B40" s="49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4" t="str">
        <f t="shared" ca="1" si="0"/>
        <v/>
      </c>
      <c r="D40" s="52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8" t="str">
        <f ca="1">+IF(OFFSET('Water Data'!$D$27,0,10*ROW('Water Data'!D34))="","",OFFSET('Water Data'!$D$27,0,10*ROW('Water Data'!D34)))</f>
        <v/>
      </c>
      <c r="BT40" s="388" t="str">
        <f ca="1">+IF(OFFSET('Water Data'!$D$28,0,10*ROW('Water Data'!D34))="","",OFFSET('Water Data'!$D$28,0,10*ROW('Water Data'!D34)))</f>
        <v/>
      </c>
      <c r="BU40" s="388" t="str">
        <f ca="1">+IF(OFFSET('Water Data'!$D$29,0,10*ROW('Water Data'!D34))="","",OFFSET('Water Data'!$D$29,0,10*ROW('Water Data'!D34)))</f>
        <v/>
      </c>
      <c r="BV40" s="388" t="str">
        <f ca="1">+IF(OFFSET('Water Data'!$E$27,0,10*ROW('Water Data'!E34))="","",OFFSET('Water Data'!$E$27,0,10*ROW('Water Data'!E34)))</f>
        <v/>
      </c>
      <c r="BW40" s="388" t="str">
        <f ca="1">+IF(OFFSET('Water Data'!$E$28,0,10*ROW('Water Data'!E34))="","",OFFSET('Water Data'!$E$28,0,10*ROW('Water Data'!E34)))</f>
        <v/>
      </c>
      <c r="BX40" s="388" t="str">
        <f ca="1">+IF(OFFSET('Water Data'!$E$29,0,10*ROW('Water Data'!E34))="","",OFFSET('Water Data'!$E$29,0,10*ROW('Water Data'!E34)))</f>
        <v/>
      </c>
      <c r="BY40" s="388" t="str">
        <f ca="1">+IF(OFFSET('Water Data'!$F$27,0,10*ROW('Water Data'!F34))="","",OFFSET('Water Data'!$F$27,0,10*ROW('Water Data'!F34)))</f>
        <v/>
      </c>
      <c r="BZ40" s="388" t="str">
        <f ca="1">+IF(OFFSET('Water Data'!$F$28,0,10*ROW('Water Data'!F34))="","",OFFSET('Water Data'!$F$28,0,10*ROW('Water Data'!F34)))</f>
        <v/>
      </c>
      <c r="CA40" s="388" t="str">
        <f ca="1">+IF(OFFSET('Water Data'!$F$29,0,10*ROW('Water Data'!F34))="","",OFFSET('Water Data'!$F$29,0,10*ROW('Water Data'!F34)))</f>
        <v/>
      </c>
      <c r="CB40" s="388" t="str">
        <f ca="1">+IF(OFFSET('Water Data'!$G$27,0,10*ROW('Water Data'!G34))="","",OFFSET('Water Data'!$G$27,0,10*ROW('Water Data'!G34)))</f>
        <v/>
      </c>
      <c r="CC40" s="388" t="str">
        <f ca="1">+IF(OFFSET('Water Data'!$G$28,0,10*ROW('Water Data'!G34))="","",OFFSET('Water Data'!$G$28,0,10*ROW('Water Data'!G34)))</f>
        <v/>
      </c>
      <c r="CD40" s="388" t="str">
        <f ca="1">+IF(OFFSET('Water Data'!$G$29,0,10*ROW('Water Data'!G34))="","",OFFSET('Water Data'!$G$29,0,10*ROW('Water Data'!G34)))</f>
        <v/>
      </c>
      <c r="CE40" s="388" t="str">
        <f ca="1">+IF(OFFSET('Water Data'!$H$27,0,10*ROW('Water Data'!H34))="","",OFFSET('Water Data'!$H$27,0,10*ROW('Water Data'!H34)))</f>
        <v/>
      </c>
      <c r="CF40" s="388" t="str">
        <f ca="1">+IF(OFFSET('Water Data'!$H$28,0,10*ROW('Water Data'!H34))="","",OFFSET('Water Data'!$H$28,0,10*ROW('Water Data'!H34)))</f>
        <v/>
      </c>
      <c r="CG40" s="388" t="str">
        <f ca="1">+IF(OFFSET('Water Data'!$H$29,0,10*ROW('Water Data'!H34))="","",OFFSET('Water Data'!$H$29,0,10*ROW('Water Data'!H34)))</f>
        <v/>
      </c>
      <c r="CH40" s="388" t="str">
        <f ca="1">+IF(OFFSET('Water Data'!$I$27,0,10*ROW('Water Data'!I34))="","",OFFSET('Water Data'!$I$27,0,10*ROW('Water Data'!I34)))</f>
        <v/>
      </c>
      <c r="CI40" s="388" t="str">
        <f ca="1">+IF(OFFSET('Water Data'!$I$28,0,10*ROW('Water Data'!I34))="","",OFFSET('Water Data'!$I$28,0,10*ROW('Water Data'!I34)))</f>
        <v/>
      </c>
      <c r="CJ40" s="388" t="str">
        <f ca="1">+IF(OFFSET('Water Data'!$I$29,0,10*ROW('Water Data'!I34))="","",OFFSET('Water Data'!$I$29,0,10*ROW('Water Data'!I34)))</f>
        <v/>
      </c>
      <c r="CK40" s="388" t="str">
        <f ca="1">+IF(OFFSET('Sanitation Data'!$D$28,0,10*ROW('Sanitation Data'!D34))="","",OFFSET('Sanitation Data'!$D$28,0,10*ROW('Sanitation Data'!D34)))</f>
        <v/>
      </c>
      <c r="CL40" s="388" t="str">
        <f ca="1">+IF(OFFSET('Sanitation Data'!$D$29,0,10*ROW('Sanitation Data'!D34))="","",OFFSET('Sanitation Data'!$D$29,0,10*ROW('Sanitation Data'!D34)))</f>
        <v/>
      </c>
      <c r="CM40" s="388" t="str">
        <f ca="1">+IF(OFFSET('Sanitation Data'!$D$30,0,10*ROW('Sanitation Data'!D34))="","",OFFSET('Sanitation Data'!$D$30,0,10*ROW('Sanitation Data'!D34)))</f>
        <v/>
      </c>
      <c r="CN40" s="388" t="str">
        <f ca="1">+IF(OFFSET('Sanitation Data'!$D$31,0,10*ROW('Sanitation Data'!D34))="","",OFFSET('Sanitation Data'!$D$31,0,10*ROW('Sanitation Data'!D34)))</f>
        <v/>
      </c>
      <c r="CO40" s="388" t="str">
        <f ca="1">+IF(OFFSET('Sanitation Data'!$D$32,0,10*ROW('Sanitation Data'!D34))="","",OFFSET('Sanitation Data'!$D$32,0,10*ROW('Sanitation Data'!D34)))</f>
        <v/>
      </c>
      <c r="CP40" s="388" t="str">
        <f ca="1">+IF(OFFSET('Sanitation Data'!$E$28,0,10*ROW('Sanitation Data'!E34))="","",OFFSET('Sanitation Data'!$E$28,0,10*ROW('Sanitation Data'!E34)))</f>
        <v/>
      </c>
      <c r="CQ40" s="388" t="str">
        <f ca="1">+IF(OFFSET('Sanitation Data'!$E$29,0,10*ROW('Sanitation Data'!E34))="","",OFFSET('Sanitation Data'!$E$29,0,10*ROW('Sanitation Data'!E34)))</f>
        <v/>
      </c>
      <c r="CR40" s="388" t="str">
        <f ca="1">+IF(OFFSET('Sanitation Data'!$E$30,0,10*ROW('Sanitation Data'!E34))="","",OFFSET('Sanitation Data'!$E$30,0,10*ROW('Sanitation Data'!E34)))</f>
        <v/>
      </c>
      <c r="CS40" s="388" t="str">
        <f ca="1">+IF(OFFSET('Sanitation Data'!$E$31,0,10*ROW('Sanitation Data'!E34))="","",OFFSET('Sanitation Data'!$E$31,0,10*ROW('Sanitation Data'!E34)))</f>
        <v/>
      </c>
      <c r="CT40" s="388" t="str">
        <f ca="1">+IF(OFFSET('Sanitation Data'!$E$32,0,10*ROW('Sanitation Data'!E34))="","",OFFSET('Sanitation Data'!$E$32,0,10*ROW('Sanitation Data'!E34)))</f>
        <v/>
      </c>
      <c r="CU40" s="388" t="str">
        <f ca="1">+IF(OFFSET('Sanitation Data'!$F$28,0,10*ROW('Sanitation Data'!F34))="","",OFFSET('Sanitation Data'!$F$28,0,10*ROW('Sanitation Data'!F34)))</f>
        <v/>
      </c>
      <c r="CV40" s="388" t="str">
        <f ca="1">+IF(OFFSET('Sanitation Data'!$F$29,0,10*ROW('Sanitation Data'!F34))="","",OFFSET('Sanitation Data'!$F$29,0,10*ROW('Sanitation Data'!F34)))</f>
        <v/>
      </c>
      <c r="CW40" s="388" t="str">
        <f ca="1">+IF(OFFSET('Sanitation Data'!$F$30,0,10*ROW('Sanitation Data'!F34))="","",OFFSET('Sanitation Data'!$F$30,0,10*ROW('Sanitation Data'!F34)))</f>
        <v/>
      </c>
      <c r="CX40" s="388" t="str">
        <f ca="1">+IF(OFFSET('Sanitation Data'!$F$31,0,10*ROW('Sanitation Data'!F34))="","",OFFSET('Sanitation Data'!$F$31,0,10*ROW('Sanitation Data'!F34)))</f>
        <v/>
      </c>
      <c r="CY40" s="388" t="str">
        <f ca="1">+IF(OFFSET('Sanitation Data'!$F$32,0,10*ROW('Sanitation Data'!F34))="","",OFFSET('Sanitation Data'!$F$32,0,10*ROW('Sanitation Data'!F34)))</f>
        <v/>
      </c>
      <c r="CZ40" s="388" t="str">
        <f ca="1">+IF(OFFSET('Sanitation Data'!$G$28,0,10*ROW('Sanitation Data'!G34))="","",OFFSET('Sanitation Data'!$G$28,0,10*ROW('Sanitation Data'!G34)))</f>
        <v/>
      </c>
      <c r="DA40" s="388" t="str">
        <f ca="1">+IF(OFFSET('Sanitation Data'!$G$29,0,10*ROW('Sanitation Data'!G34))="","",OFFSET('Sanitation Data'!$G$29,0,10*ROW('Sanitation Data'!G34)))</f>
        <v/>
      </c>
      <c r="DB40" s="388" t="str">
        <f ca="1">+IF(OFFSET('Sanitation Data'!$G$30,0,10*ROW('Sanitation Data'!G34))="","",OFFSET('Sanitation Data'!$G$30,0,10*ROW('Sanitation Data'!G34)))</f>
        <v/>
      </c>
      <c r="DC40" s="388" t="str">
        <f ca="1">+IF(OFFSET('Sanitation Data'!$G$31,0,10*ROW('Sanitation Data'!G34))="","",OFFSET('Sanitation Data'!$G$31,0,10*ROW('Sanitation Data'!G34)))</f>
        <v/>
      </c>
      <c r="DD40" s="388" t="str">
        <f ca="1">+IF(OFFSET('Sanitation Data'!$G$32,0,10*ROW('Sanitation Data'!G34))="","",OFFSET('Sanitation Data'!$G$32,0,10*ROW('Sanitation Data'!G34)))</f>
        <v/>
      </c>
      <c r="DE40" s="388" t="str">
        <f ca="1">+IF(OFFSET('Sanitation Data'!$H$28,0,10*ROW('Sanitation Data'!H34))="","",OFFSET('Sanitation Data'!$H$28,0,10*ROW('Sanitation Data'!H34)))</f>
        <v/>
      </c>
      <c r="DF40" s="388" t="str">
        <f ca="1">+IF(OFFSET('Sanitation Data'!$H$29,0,10*ROW('Sanitation Data'!H34))="","",OFFSET('Sanitation Data'!$H$29,0,10*ROW('Sanitation Data'!H34)))</f>
        <v/>
      </c>
      <c r="DG40" s="388" t="str">
        <f ca="1">+IF(OFFSET('Sanitation Data'!$H$30,0,10*ROW('Sanitation Data'!H34))="","",OFFSET('Sanitation Data'!$H$30,0,10*ROW('Sanitation Data'!H34)))</f>
        <v/>
      </c>
      <c r="DH40" s="388" t="str">
        <f ca="1">+IF(OFFSET('Sanitation Data'!$H$31,0,10*ROW('Sanitation Data'!H34))="","",OFFSET('Sanitation Data'!$H$31,0,10*ROW('Sanitation Data'!H34)))</f>
        <v/>
      </c>
      <c r="DI40" s="388" t="str">
        <f ca="1">+IF(OFFSET('Sanitation Data'!$H$32,0,10*ROW('Sanitation Data'!H34))="","",OFFSET('Sanitation Data'!$H$32,0,10*ROW('Sanitation Data'!H34)))</f>
        <v/>
      </c>
      <c r="DJ40" s="388" t="str">
        <f ca="1">+IF(OFFSET('Sanitation Data'!$I$28,0,10*ROW('Sanitation Data'!I34))="","",OFFSET('Sanitation Data'!$I$28,0,10*ROW('Sanitation Data'!I34)))</f>
        <v/>
      </c>
      <c r="DK40" s="388" t="str">
        <f ca="1">+IF(OFFSET('Sanitation Data'!$I$29,0,10*ROW('Sanitation Data'!I34))="","",OFFSET('Sanitation Data'!$I$29,0,10*ROW('Sanitation Data'!I34)))</f>
        <v/>
      </c>
      <c r="DL40" s="388" t="str">
        <f ca="1">+IF(OFFSET('Sanitation Data'!$I$30,0,10*ROW('Sanitation Data'!I34))="","",OFFSET('Sanitation Data'!$I$30,0,10*ROW('Sanitation Data'!I34)))</f>
        <v/>
      </c>
      <c r="DM40" s="388" t="str">
        <f ca="1">+IF(OFFSET('Sanitation Data'!$I$31,0,10*ROW('Sanitation Data'!I34))="","",OFFSET('Sanitation Data'!$I$31,0,10*ROW('Sanitation Data'!I34)))</f>
        <v/>
      </c>
      <c r="DN40" s="388" t="str">
        <f ca="1">+IF(OFFSET('Sanitation Data'!$I$32,0,10*ROW('Sanitation Data'!I34))="","",OFFSET('Sanitation Data'!$I$32,0,10*ROW('Sanitation Data'!I34)))</f>
        <v/>
      </c>
      <c r="DO40" s="388" t="str">
        <f ca="1">+IF(OFFSET('Hygiene Data'!$D$11,0,10*ROW('Hygiene Data'!D34))="","",OFFSET('Hygiene Data'!$D$11,0,10*ROW('Hygiene Data'!D34)))</f>
        <v/>
      </c>
      <c r="DP40" s="388" t="str">
        <f ca="1">+IF(OFFSET('Hygiene Data'!$D$12,0,10*ROW('Hygiene Data'!D34))="","",OFFSET('Hygiene Data'!$D$12,0,10*ROW('Hygiene Data'!D34)))</f>
        <v/>
      </c>
      <c r="DQ40" s="388" t="str">
        <f ca="1">+IF(OFFSET('Hygiene Data'!$D$13,0,10*ROW('Hygiene Data'!D34))="","",OFFSET('Hygiene Data'!$D$13,0,10*ROW('Hygiene Data'!D34)))</f>
        <v/>
      </c>
      <c r="DR40" s="388" t="str">
        <f ca="1">+IF(OFFSET('Hygiene Data'!$E$11,0,10*ROW('Hygiene Data'!E34))="","",OFFSET('Hygiene Data'!$E$11,0,10*ROW('Hygiene Data'!E34)))</f>
        <v/>
      </c>
      <c r="DS40" s="388" t="str">
        <f ca="1">+IF(OFFSET('Hygiene Data'!$E$12,0,10*ROW('Hygiene Data'!E34))="","",OFFSET('Hygiene Data'!$E$12,0,10*ROW('Hygiene Data'!E34)))</f>
        <v/>
      </c>
      <c r="DT40" s="388" t="str">
        <f ca="1">+IF(OFFSET('Hygiene Data'!$E$13,0,10*ROW('Hygiene Data'!E34))="","",OFFSET('Hygiene Data'!$E$13,0,10*ROW('Hygiene Data'!E34)))</f>
        <v/>
      </c>
      <c r="DU40" s="388" t="str">
        <f ca="1">+IF(OFFSET('Hygiene Data'!$F$11,0,10*ROW('Hygiene Data'!F34))="","",OFFSET('Hygiene Data'!$F$11,0,10*ROW('Hygiene Data'!F34)))</f>
        <v/>
      </c>
      <c r="DV40" s="388" t="str">
        <f ca="1">+IF(OFFSET('Hygiene Data'!$F$12,0,10*ROW('Hygiene Data'!F34))="","",OFFSET('Hygiene Data'!$F$12,0,10*ROW('Hygiene Data'!F34)))</f>
        <v/>
      </c>
      <c r="DW40" s="388" t="str">
        <f ca="1">+IF(OFFSET('Hygiene Data'!$F$13,0,10*ROW('Hygiene Data'!F34))="","",OFFSET('Hygiene Data'!$F$13,0,10*ROW('Hygiene Data'!F34)))</f>
        <v/>
      </c>
      <c r="DX40" s="388" t="str">
        <f ca="1">+IF(OFFSET('Hygiene Data'!$G$11,0,10*ROW('Hygiene Data'!G34))="","",OFFSET('Hygiene Data'!$G$11,0,10*ROW('Hygiene Data'!G34)))</f>
        <v/>
      </c>
      <c r="DY40" s="388" t="str">
        <f ca="1">+IF(OFFSET('Hygiene Data'!$G$12,0,10*ROW('Hygiene Data'!G34))="","",OFFSET('Hygiene Data'!$G$12,0,10*ROW('Hygiene Data'!G34)))</f>
        <v/>
      </c>
      <c r="DZ40" s="388" t="str">
        <f ca="1">+IF(OFFSET('Hygiene Data'!$G$13,0,10*ROW('Hygiene Data'!G34))="","",OFFSET('Hygiene Data'!$G$13,0,10*ROW('Hygiene Data'!G34)))</f>
        <v/>
      </c>
      <c r="EA40" s="388" t="str">
        <f ca="1">+IF(OFFSET('Hygiene Data'!$H$11,0,10*ROW('Hygiene Data'!H34))="","",OFFSET('Hygiene Data'!$H$11,0,10*ROW('Hygiene Data'!H34)))</f>
        <v/>
      </c>
      <c r="EB40" s="388" t="str">
        <f ca="1">+IF(OFFSET('Hygiene Data'!$H$12,0,10*ROW('Hygiene Data'!H34))="","",OFFSET('Hygiene Data'!$H$12,0,10*ROW('Hygiene Data'!H34)))</f>
        <v/>
      </c>
      <c r="EC40" s="388" t="str">
        <f ca="1">+IF(OFFSET('Hygiene Data'!$H$13,0,10*ROW('Hygiene Data'!H34))="","",OFFSET('Hygiene Data'!$H$13,0,10*ROW('Hygiene Data'!H34)))</f>
        <v/>
      </c>
      <c r="ED40" s="388" t="str">
        <f ca="1">+IF(OFFSET('Hygiene Data'!$I$11,0,10*ROW('Hygiene Data'!I34))="","",OFFSET('Hygiene Data'!$I$11,0,10*ROW('Hygiene Data'!I34)))</f>
        <v/>
      </c>
      <c r="EE40" s="388" t="str">
        <f ca="1">+IF(OFFSET('Hygiene Data'!$I$12,0,10*ROW('Hygiene Data'!I34))="","",OFFSET('Hygiene Data'!$I$12,0,10*ROW('Hygiene Data'!I34)))</f>
        <v/>
      </c>
      <c r="EF40" s="388" t="str">
        <f ca="1">+IF(OFFSET('Hygiene Data'!$I$13,0,10*ROW('Hygiene Data'!I34))="","",OFFSET('Hygiene Data'!$I$13,0,10*ROW('Hygiene Data'!I34)))</f>
        <v/>
      </c>
    </row>
    <row r="41" spans="1:136" x14ac:dyDescent="0.25">
      <c r="A41" s="497" t="str">
        <f ca="1">+IF(OFFSET('Water Data'!$B$2,0,10*ROW('Water Data'!E35))="","",OFFSET('Water Data'!$B$2,0,10*ROW('Water Data'!E35)))</f>
        <v/>
      </c>
      <c r="B41" s="49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4" t="str">
        <f t="shared" ca="1" si="0"/>
        <v/>
      </c>
      <c r="D41" s="52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8" t="str">
        <f ca="1">+IF(OFFSET('Water Data'!$D$27,0,10*ROW('Water Data'!D35))="","",OFFSET('Water Data'!$D$27,0,10*ROW('Water Data'!D35)))</f>
        <v/>
      </c>
      <c r="BT41" s="388" t="str">
        <f ca="1">+IF(OFFSET('Water Data'!$D$28,0,10*ROW('Water Data'!D35))="","",OFFSET('Water Data'!$D$28,0,10*ROW('Water Data'!D35)))</f>
        <v/>
      </c>
      <c r="BU41" s="388" t="str">
        <f ca="1">+IF(OFFSET('Water Data'!$D$29,0,10*ROW('Water Data'!D35))="","",OFFSET('Water Data'!$D$29,0,10*ROW('Water Data'!D35)))</f>
        <v/>
      </c>
      <c r="BV41" s="388" t="str">
        <f ca="1">+IF(OFFSET('Water Data'!$E$27,0,10*ROW('Water Data'!E35))="","",OFFSET('Water Data'!$E$27,0,10*ROW('Water Data'!E35)))</f>
        <v/>
      </c>
      <c r="BW41" s="388" t="str">
        <f ca="1">+IF(OFFSET('Water Data'!$E$28,0,10*ROW('Water Data'!E35))="","",OFFSET('Water Data'!$E$28,0,10*ROW('Water Data'!E35)))</f>
        <v/>
      </c>
      <c r="BX41" s="388" t="str">
        <f ca="1">+IF(OFFSET('Water Data'!$E$29,0,10*ROW('Water Data'!E35))="","",OFFSET('Water Data'!$E$29,0,10*ROW('Water Data'!E35)))</f>
        <v/>
      </c>
      <c r="BY41" s="388" t="str">
        <f ca="1">+IF(OFFSET('Water Data'!$F$27,0,10*ROW('Water Data'!F35))="","",OFFSET('Water Data'!$F$27,0,10*ROW('Water Data'!F35)))</f>
        <v/>
      </c>
      <c r="BZ41" s="388" t="str">
        <f ca="1">+IF(OFFSET('Water Data'!$F$28,0,10*ROW('Water Data'!F35))="","",OFFSET('Water Data'!$F$28,0,10*ROW('Water Data'!F35)))</f>
        <v/>
      </c>
      <c r="CA41" s="388" t="str">
        <f ca="1">+IF(OFFSET('Water Data'!$F$29,0,10*ROW('Water Data'!F35))="","",OFFSET('Water Data'!$F$29,0,10*ROW('Water Data'!F35)))</f>
        <v/>
      </c>
      <c r="CB41" s="388" t="str">
        <f ca="1">+IF(OFFSET('Water Data'!$G$27,0,10*ROW('Water Data'!G35))="","",OFFSET('Water Data'!$G$27,0,10*ROW('Water Data'!G35)))</f>
        <v/>
      </c>
      <c r="CC41" s="388" t="str">
        <f ca="1">+IF(OFFSET('Water Data'!$G$28,0,10*ROW('Water Data'!G35))="","",OFFSET('Water Data'!$G$28,0,10*ROW('Water Data'!G35)))</f>
        <v/>
      </c>
      <c r="CD41" s="388" t="str">
        <f ca="1">+IF(OFFSET('Water Data'!$G$29,0,10*ROW('Water Data'!G35))="","",OFFSET('Water Data'!$G$29,0,10*ROW('Water Data'!G35)))</f>
        <v/>
      </c>
      <c r="CE41" s="388" t="str">
        <f ca="1">+IF(OFFSET('Water Data'!$H$27,0,10*ROW('Water Data'!H35))="","",OFFSET('Water Data'!$H$27,0,10*ROW('Water Data'!H35)))</f>
        <v/>
      </c>
      <c r="CF41" s="388" t="str">
        <f ca="1">+IF(OFFSET('Water Data'!$H$28,0,10*ROW('Water Data'!H35))="","",OFFSET('Water Data'!$H$28,0,10*ROW('Water Data'!H35)))</f>
        <v/>
      </c>
      <c r="CG41" s="388" t="str">
        <f ca="1">+IF(OFFSET('Water Data'!$H$29,0,10*ROW('Water Data'!H35))="","",OFFSET('Water Data'!$H$29,0,10*ROW('Water Data'!H35)))</f>
        <v/>
      </c>
      <c r="CH41" s="388" t="str">
        <f ca="1">+IF(OFFSET('Water Data'!$I$27,0,10*ROW('Water Data'!I35))="","",OFFSET('Water Data'!$I$27,0,10*ROW('Water Data'!I35)))</f>
        <v/>
      </c>
      <c r="CI41" s="388" t="str">
        <f ca="1">+IF(OFFSET('Water Data'!$I$28,0,10*ROW('Water Data'!I35))="","",OFFSET('Water Data'!$I$28,0,10*ROW('Water Data'!I35)))</f>
        <v/>
      </c>
      <c r="CJ41" s="388" t="str">
        <f ca="1">+IF(OFFSET('Water Data'!$I$29,0,10*ROW('Water Data'!I35))="","",OFFSET('Water Data'!$I$29,0,10*ROW('Water Data'!I35)))</f>
        <v/>
      </c>
      <c r="CK41" s="388" t="str">
        <f ca="1">+IF(OFFSET('Sanitation Data'!$D$28,0,10*ROW('Sanitation Data'!D35))="","",OFFSET('Sanitation Data'!$D$28,0,10*ROW('Sanitation Data'!D35)))</f>
        <v/>
      </c>
      <c r="CL41" s="388" t="str">
        <f ca="1">+IF(OFFSET('Sanitation Data'!$D$29,0,10*ROW('Sanitation Data'!D35))="","",OFFSET('Sanitation Data'!$D$29,0,10*ROW('Sanitation Data'!D35)))</f>
        <v/>
      </c>
      <c r="CM41" s="388" t="str">
        <f ca="1">+IF(OFFSET('Sanitation Data'!$D$30,0,10*ROW('Sanitation Data'!D35))="","",OFFSET('Sanitation Data'!$D$30,0,10*ROW('Sanitation Data'!D35)))</f>
        <v/>
      </c>
      <c r="CN41" s="388" t="str">
        <f ca="1">+IF(OFFSET('Sanitation Data'!$D$31,0,10*ROW('Sanitation Data'!D35))="","",OFFSET('Sanitation Data'!$D$31,0,10*ROW('Sanitation Data'!D35)))</f>
        <v/>
      </c>
      <c r="CO41" s="388" t="str">
        <f ca="1">+IF(OFFSET('Sanitation Data'!$D$32,0,10*ROW('Sanitation Data'!D35))="","",OFFSET('Sanitation Data'!$D$32,0,10*ROW('Sanitation Data'!D35)))</f>
        <v/>
      </c>
      <c r="CP41" s="388" t="str">
        <f ca="1">+IF(OFFSET('Sanitation Data'!$E$28,0,10*ROW('Sanitation Data'!E35))="","",OFFSET('Sanitation Data'!$E$28,0,10*ROW('Sanitation Data'!E35)))</f>
        <v/>
      </c>
      <c r="CQ41" s="388" t="str">
        <f ca="1">+IF(OFFSET('Sanitation Data'!$E$29,0,10*ROW('Sanitation Data'!E35))="","",OFFSET('Sanitation Data'!$E$29,0,10*ROW('Sanitation Data'!E35)))</f>
        <v/>
      </c>
      <c r="CR41" s="388" t="str">
        <f ca="1">+IF(OFFSET('Sanitation Data'!$E$30,0,10*ROW('Sanitation Data'!E35))="","",OFFSET('Sanitation Data'!$E$30,0,10*ROW('Sanitation Data'!E35)))</f>
        <v/>
      </c>
      <c r="CS41" s="388" t="str">
        <f ca="1">+IF(OFFSET('Sanitation Data'!$E$31,0,10*ROW('Sanitation Data'!E35))="","",OFFSET('Sanitation Data'!$E$31,0,10*ROW('Sanitation Data'!E35)))</f>
        <v/>
      </c>
      <c r="CT41" s="388" t="str">
        <f ca="1">+IF(OFFSET('Sanitation Data'!$E$32,0,10*ROW('Sanitation Data'!E35))="","",OFFSET('Sanitation Data'!$E$32,0,10*ROW('Sanitation Data'!E35)))</f>
        <v/>
      </c>
      <c r="CU41" s="388" t="str">
        <f ca="1">+IF(OFFSET('Sanitation Data'!$F$28,0,10*ROW('Sanitation Data'!F35))="","",OFFSET('Sanitation Data'!$F$28,0,10*ROW('Sanitation Data'!F35)))</f>
        <v/>
      </c>
      <c r="CV41" s="388" t="str">
        <f ca="1">+IF(OFFSET('Sanitation Data'!$F$29,0,10*ROW('Sanitation Data'!F35))="","",OFFSET('Sanitation Data'!$F$29,0,10*ROW('Sanitation Data'!F35)))</f>
        <v/>
      </c>
      <c r="CW41" s="388" t="str">
        <f ca="1">+IF(OFFSET('Sanitation Data'!$F$30,0,10*ROW('Sanitation Data'!F35))="","",OFFSET('Sanitation Data'!$F$30,0,10*ROW('Sanitation Data'!F35)))</f>
        <v/>
      </c>
      <c r="CX41" s="388" t="str">
        <f ca="1">+IF(OFFSET('Sanitation Data'!$F$31,0,10*ROW('Sanitation Data'!F35))="","",OFFSET('Sanitation Data'!$F$31,0,10*ROW('Sanitation Data'!F35)))</f>
        <v/>
      </c>
      <c r="CY41" s="388" t="str">
        <f ca="1">+IF(OFFSET('Sanitation Data'!$F$32,0,10*ROW('Sanitation Data'!F35))="","",OFFSET('Sanitation Data'!$F$32,0,10*ROW('Sanitation Data'!F35)))</f>
        <v/>
      </c>
      <c r="CZ41" s="388" t="str">
        <f ca="1">+IF(OFFSET('Sanitation Data'!$G$28,0,10*ROW('Sanitation Data'!G35))="","",OFFSET('Sanitation Data'!$G$28,0,10*ROW('Sanitation Data'!G35)))</f>
        <v/>
      </c>
      <c r="DA41" s="388" t="str">
        <f ca="1">+IF(OFFSET('Sanitation Data'!$G$29,0,10*ROW('Sanitation Data'!G35))="","",OFFSET('Sanitation Data'!$G$29,0,10*ROW('Sanitation Data'!G35)))</f>
        <v/>
      </c>
      <c r="DB41" s="388" t="str">
        <f ca="1">+IF(OFFSET('Sanitation Data'!$G$30,0,10*ROW('Sanitation Data'!G35))="","",OFFSET('Sanitation Data'!$G$30,0,10*ROW('Sanitation Data'!G35)))</f>
        <v/>
      </c>
      <c r="DC41" s="388" t="str">
        <f ca="1">+IF(OFFSET('Sanitation Data'!$G$31,0,10*ROW('Sanitation Data'!G35))="","",OFFSET('Sanitation Data'!$G$31,0,10*ROW('Sanitation Data'!G35)))</f>
        <v/>
      </c>
      <c r="DD41" s="388" t="str">
        <f ca="1">+IF(OFFSET('Sanitation Data'!$G$32,0,10*ROW('Sanitation Data'!G35))="","",OFFSET('Sanitation Data'!$G$32,0,10*ROW('Sanitation Data'!G35)))</f>
        <v/>
      </c>
      <c r="DE41" s="388" t="str">
        <f ca="1">+IF(OFFSET('Sanitation Data'!$H$28,0,10*ROW('Sanitation Data'!H35))="","",OFFSET('Sanitation Data'!$H$28,0,10*ROW('Sanitation Data'!H35)))</f>
        <v/>
      </c>
      <c r="DF41" s="388" t="str">
        <f ca="1">+IF(OFFSET('Sanitation Data'!$H$29,0,10*ROW('Sanitation Data'!H35))="","",OFFSET('Sanitation Data'!$H$29,0,10*ROW('Sanitation Data'!H35)))</f>
        <v/>
      </c>
      <c r="DG41" s="388" t="str">
        <f ca="1">+IF(OFFSET('Sanitation Data'!$H$30,0,10*ROW('Sanitation Data'!H35))="","",OFFSET('Sanitation Data'!$H$30,0,10*ROW('Sanitation Data'!H35)))</f>
        <v/>
      </c>
      <c r="DH41" s="388" t="str">
        <f ca="1">+IF(OFFSET('Sanitation Data'!$H$31,0,10*ROW('Sanitation Data'!H35))="","",OFFSET('Sanitation Data'!$H$31,0,10*ROW('Sanitation Data'!H35)))</f>
        <v/>
      </c>
      <c r="DI41" s="388" t="str">
        <f ca="1">+IF(OFFSET('Sanitation Data'!$H$32,0,10*ROW('Sanitation Data'!H35))="","",OFFSET('Sanitation Data'!$H$32,0,10*ROW('Sanitation Data'!H35)))</f>
        <v/>
      </c>
      <c r="DJ41" s="388" t="str">
        <f ca="1">+IF(OFFSET('Sanitation Data'!$I$28,0,10*ROW('Sanitation Data'!I35))="","",OFFSET('Sanitation Data'!$I$28,0,10*ROW('Sanitation Data'!I35)))</f>
        <v/>
      </c>
      <c r="DK41" s="388" t="str">
        <f ca="1">+IF(OFFSET('Sanitation Data'!$I$29,0,10*ROW('Sanitation Data'!I35))="","",OFFSET('Sanitation Data'!$I$29,0,10*ROW('Sanitation Data'!I35)))</f>
        <v/>
      </c>
      <c r="DL41" s="388" t="str">
        <f ca="1">+IF(OFFSET('Sanitation Data'!$I$30,0,10*ROW('Sanitation Data'!I35))="","",OFFSET('Sanitation Data'!$I$30,0,10*ROW('Sanitation Data'!I35)))</f>
        <v/>
      </c>
      <c r="DM41" s="388" t="str">
        <f ca="1">+IF(OFFSET('Sanitation Data'!$I$31,0,10*ROW('Sanitation Data'!I35))="","",OFFSET('Sanitation Data'!$I$31,0,10*ROW('Sanitation Data'!I35)))</f>
        <v/>
      </c>
      <c r="DN41" s="388" t="str">
        <f ca="1">+IF(OFFSET('Sanitation Data'!$I$32,0,10*ROW('Sanitation Data'!I35))="","",OFFSET('Sanitation Data'!$I$32,0,10*ROW('Sanitation Data'!I35)))</f>
        <v/>
      </c>
      <c r="DO41" s="388" t="str">
        <f ca="1">+IF(OFFSET('Hygiene Data'!$D$11,0,10*ROW('Hygiene Data'!D35))="","",OFFSET('Hygiene Data'!$D$11,0,10*ROW('Hygiene Data'!D35)))</f>
        <v/>
      </c>
      <c r="DP41" s="388" t="str">
        <f ca="1">+IF(OFFSET('Hygiene Data'!$D$12,0,10*ROW('Hygiene Data'!D35))="","",OFFSET('Hygiene Data'!$D$12,0,10*ROW('Hygiene Data'!D35)))</f>
        <v/>
      </c>
      <c r="DQ41" s="388" t="str">
        <f ca="1">+IF(OFFSET('Hygiene Data'!$D$13,0,10*ROW('Hygiene Data'!D35))="","",OFFSET('Hygiene Data'!$D$13,0,10*ROW('Hygiene Data'!D35)))</f>
        <v/>
      </c>
      <c r="DR41" s="388" t="str">
        <f ca="1">+IF(OFFSET('Hygiene Data'!$E$11,0,10*ROW('Hygiene Data'!E35))="","",OFFSET('Hygiene Data'!$E$11,0,10*ROW('Hygiene Data'!E35)))</f>
        <v/>
      </c>
      <c r="DS41" s="388" t="str">
        <f ca="1">+IF(OFFSET('Hygiene Data'!$E$12,0,10*ROW('Hygiene Data'!E35))="","",OFFSET('Hygiene Data'!$E$12,0,10*ROW('Hygiene Data'!E35)))</f>
        <v/>
      </c>
      <c r="DT41" s="388" t="str">
        <f ca="1">+IF(OFFSET('Hygiene Data'!$E$13,0,10*ROW('Hygiene Data'!E35))="","",OFFSET('Hygiene Data'!$E$13,0,10*ROW('Hygiene Data'!E35)))</f>
        <v/>
      </c>
      <c r="DU41" s="388" t="str">
        <f ca="1">+IF(OFFSET('Hygiene Data'!$F$11,0,10*ROW('Hygiene Data'!F35))="","",OFFSET('Hygiene Data'!$F$11,0,10*ROW('Hygiene Data'!F35)))</f>
        <v/>
      </c>
      <c r="DV41" s="388" t="str">
        <f ca="1">+IF(OFFSET('Hygiene Data'!$F$12,0,10*ROW('Hygiene Data'!F35))="","",OFFSET('Hygiene Data'!$F$12,0,10*ROW('Hygiene Data'!F35)))</f>
        <v/>
      </c>
      <c r="DW41" s="388" t="str">
        <f ca="1">+IF(OFFSET('Hygiene Data'!$F$13,0,10*ROW('Hygiene Data'!F35))="","",OFFSET('Hygiene Data'!$F$13,0,10*ROW('Hygiene Data'!F35)))</f>
        <v/>
      </c>
      <c r="DX41" s="388" t="str">
        <f ca="1">+IF(OFFSET('Hygiene Data'!$G$11,0,10*ROW('Hygiene Data'!G35))="","",OFFSET('Hygiene Data'!$G$11,0,10*ROW('Hygiene Data'!G35)))</f>
        <v/>
      </c>
      <c r="DY41" s="388" t="str">
        <f ca="1">+IF(OFFSET('Hygiene Data'!$G$12,0,10*ROW('Hygiene Data'!G35))="","",OFFSET('Hygiene Data'!$G$12,0,10*ROW('Hygiene Data'!G35)))</f>
        <v/>
      </c>
      <c r="DZ41" s="388" t="str">
        <f ca="1">+IF(OFFSET('Hygiene Data'!$G$13,0,10*ROW('Hygiene Data'!G35))="","",OFFSET('Hygiene Data'!$G$13,0,10*ROW('Hygiene Data'!G35)))</f>
        <v/>
      </c>
      <c r="EA41" s="388" t="str">
        <f ca="1">+IF(OFFSET('Hygiene Data'!$H$11,0,10*ROW('Hygiene Data'!H35))="","",OFFSET('Hygiene Data'!$H$11,0,10*ROW('Hygiene Data'!H35)))</f>
        <v/>
      </c>
      <c r="EB41" s="388" t="str">
        <f ca="1">+IF(OFFSET('Hygiene Data'!$H$12,0,10*ROW('Hygiene Data'!H35))="","",OFFSET('Hygiene Data'!$H$12,0,10*ROW('Hygiene Data'!H35)))</f>
        <v/>
      </c>
      <c r="EC41" s="388" t="str">
        <f ca="1">+IF(OFFSET('Hygiene Data'!$H$13,0,10*ROW('Hygiene Data'!H35))="","",OFFSET('Hygiene Data'!$H$13,0,10*ROW('Hygiene Data'!H35)))</f>
        <v/>
      </c>
      <c r="ED41" s="388" t="str">
        <f ca="1">+IF(OFFSET('Hygiene Data'!$I$11,0,10*ROW('Hygiene Data'!I35))="","",OFFSET('Hygiene Data'!$I$11,0,10*ROW('Hygiene Data'!I35)))</f>
        <v/>
      </c>
      <c r="EE41" s="388" t="str">
        <f ca="1">+IF(OFFSET('Hygiene Data'!$I$12,0,10*ROW('Hygiene Data'!I35))="","",OFFSET('Hygiene Data'!$I$12,0,10*ROW('Hygiene Data'!I35)))</f>
        <v/>
      </c>
      <c r="EF41" s="388" t="str">
        <f ca="1">+IF(OFFSET('Hygiene Data'!$I$13,0,10*ROW('Hygiene Data'!I35))="","",OFFSET('Hygiene Data'!$I$13,0,10*ROW('Hygiene Data'!I35)))</f>
        <v/>
      </c>
    </row>
    <row r="42" spans="1:136" x14ac:dyDescent="0.25">
      <c r="A42" s="497" t="str">
        <f ca="1">+IF(OFFSET('Water Data'!$B$2,0,10*ROW('Water Data'!E36))="","",OFFSET('Water Data'!$B$2,0,10*ROW('Water Data'!E36)))</f>
        <v/>
      </c>
      <c r="B42" s="49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4" t="str">
        <f t="shared" ca="1" si="0"/>
        <v/>
      </c>
      <c r="D42" s="52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8" t="str">
        <f ca="1">+IF(OFFSET('Water Data'!$D$27,0,10*ROW('Water Data'!D36))="","",OFFSET('Water Data'!$D$27,0,10*ROW('Water Data'!D36)))</f>
        <v/>
      </c>
      <c r="BT42" s="388" t="str">
        <f ca="1">+IF(OFFSET('Water Data'!$D$28,0,10*ROW('Water Data'!D36))="","",OFFSET('Water Data'!$D$28,0,10*ROW('Water Data'!D36)))</f>
        <v/>
      </c>
      <c r="BU42" s="388" t="str">
        <f ca="1">+IF(OFFSET('Water Data'!$D$29,0,10*ROW('Water Data'!D36))="","",OFFSET('Water Data'!$D$29,0,10*ROW('Water Data'!D36)))</f>
        <v/>
      </c>
      <c r="BV42" s="388" t="str">
        <f ca="1">+IF(OFFSET('Water Data'!$E$27,0,10*ROW('Water Data'!E36))="","",OFFSET('Water Data'!$E$27,0,10*ROW('Water Data'!E36)))</f>
        <v/>
      </c>
      <c r="BW42" s="388" t="str">
        <f ca="1">+IF(OFFSET('Water Data'!$E$28,0,10*ROW('Water Data'!E36))="","",OFFSET('Water Data'!$E$28,0,10*ROW('Water Data'!E36)))</f>
        <v/>
      </c>
      <c r="BX42" s="388" t="str">
        <f ca="1">+IF(OFFSET('Water Data'!$E$29,0,10*ROW('Water Data'!E36))="","",OFFSET('Water Data'!$E$29,0,10*ROW('Water Data'!E36)))</f>
        <v/>
      </c>
      <c r="BY42" s="388" t="str">
        <f ca="1">+IF(OFFSET('Water Data'!$F$27,0,10*ROW('Water Data'!F36))="","",OFFSET('Water Data'!$F$27,0,10*ROW('Water Data'!F36)))</f>
        <v/>
      </c>
      <c r="BZ42" s="388" t="str">
        <f ca="1">+IF(OFFSET('Water Data'!$F$28,0,10*ROW('Water Data'!F36))="","",OFFSET('Water Data'!$F$28,0,10*ROW('Water Data'!F36)))</f>
        <v/>
      </c>
      <c r="CA42" s="388" t="str">
        <f ca="1">+IF(OFFSET('Water Data'!$F$29,0,10*ROW('Water Data'!F36))="","",OFFSET('Water Data'!$F$29,0,10*ROW('Water Data'!F36)))</f>
        <v/>
      </c>
      <c r="CB42" s="388" t="str">
        <f ca="1">+IF(OFFSET('Water Data'!$G$27,0,10*ROW('Water Data'!G36))="","",OFFSET('Water Data'!$G$27,0,10*ROW('Water Data'!G36)))</f>
        <v/>
      </c>
      <c r="CC42" s="388" t="str">
        <f ca="1">+IF(OFFSET('Water Data'!$G$28,0,10*ROW('Water Data'!G36))="","",OFFSET('Water Data'!$G$28,0,10*ROW('Water Data'!G36)))</f>
        <v/>
      </c>
      <c r="CD42" s="388" t="str">
        <f ca="1">+IF(OFFSET('Water Data'!$G$29,0,10*ROW('Water Data'!G36))="","",OFFSET('Water Data'!$G$29,0,10*ROW('Water Data'!G36)))</f>
        <v/>
      </c>
      <c r="CE42" s="388" t="str">
        <f ca="1">+IF(OFFSET('Water Data'!$H$27,0,10*ROW('Water Data'!H36))="","",OFFSET('Water Data'!$H$27,0,10*ROW('Water Data'!H36)))</f>
        <v/>
      </c>
      <c r="CF42" s="388" t="str">
        <f ca="1">+IF(OFFSET('Water Data'!$H$28,0,10*ROW('Water Data'!H36))="","",OFFSET('Water Data'!$H$28,0,10*ROW('Water Data'!H36)))</f>
        <v/>
      </c>
      <c r="CG42" s="388" t="str">
        <f ca="1">+IF(OFFSET('Water Data'!$H$29,0,10*ROW('Water Data'!H36))="","",OFFSET('Water Data'!$H$29,0,10*ROW('Water Data'!H36)))</f>
        <v/>
      </c>
      <c r="CH42" s="388" t="str">
        <f ca="1">+IF(OFFSET('Water Data'!$I$27,0,10*ROW('Water Data'!I36))="","",OFFSET('Water Data'!$I$27,0,10*ROW('Water Data'!I36)))</f>
        <v/>
      </c>
      <c r="CI42" s="388" t="str">
        <f ca="1">+IF(OFFSET('Water Data'!$I$28,0,10*ROW('Water Data'!I36))="","",OFFSET('Water Data'!$I$28,0,10*ROW('Water Data'!I36)))</f>
        <v/>
      </c>
      <c r="CJ42" s="388" t="str">
        <f ca="1">+IF(OFFSET('Water Data'!$I$29,0,10*ROW('Water Data'!I36))="","",OFFSET('Water Data'!$I$29,0,10*ROW('Water Data'!I36)))</f>
        <v/>
      </c>
      <c r="CK42" s="388" t="str">
        <f ca="1">+IF(OFFSET('Sanitation Data'!$D$28,0,10*ROW('Sanitation Data'!D36))="","",OFFSET('Sanitation Data'!$D$28,0,10*ROW('Sanitation Data'!D36)))</f>
        <v/>
      </c>
      <c r="CL42" s="388" t="str">
        <f ca="1">+IF(OFFSET('Sanitation Data'!$D$29,0,10*ROW('Sanitation Data'!D36))="","",OFFSET('Sanitation Data'!$D$29,0,10*ROW('Sanitation Data'!D36)))</f>
        <v/>
      </c>
      <c r="CM42" s="388" t="str">
        <f ca="1">+IF(OFFSET('Sanitation Data'!$D$30,0,10*ROW('Sanitation Data'!D36))="","",OFFSET('Sanitation Data'!$D$30,0,10*ROW('Sanitation Data'!D36)))</f>
        <v/>
      </c>
      <c r="CN42" s="388" t="str">
        <f ca="1">+IF(OFFSET('Sanitation Data'!$D$31,0,10*ROW('Sanitation Data'!D36))="","",OFFSET('Sanitation Data'!$D$31,0,10*ROW('Sanitation Data'!D36)))</f>
        <v/>
      </c>
      <c r="CO42" s="388" t="str">
        <f ca="1">+IF(OFFSET('Sanitation Data'!$D$32,0,10*ROW('Sanitation Data'!D36))="","",OFFSET('Sanitation Data'!$D$32,0,10*ROW('Sanitation Data'!D36)))</f>
        <v/>
      </c>
      <c r="CP42" s="388" t="str">
        <f ca="1">+IF(OFFSET('Sanitation Data'!$E$28,0,10*ROW('Sanitation Data'!E36))="","",OFFSET('Sanitation Data'!$E$28,0,10*ROW('Sanitation Data'!E36)))</f>
        <v/>
      </c>
      <c r="CQ42" s="388" t="str">
        <f ca="1">+IF(OFFSET('Sanitation Data'!$E$29,0,10*ROW('Sanitation Data'!E36))="","",OFFSET('Sanitation Data'!$E$29,0,10*ROW('Sanitation Data'!E36)))</f>
        <v/>
      </c>
      <c r="CR42" s="388" t="str">
        <f ca="1">+IF(OFFSET('Sanitation Data'!$E$30,0,10*ROW('Sanitation Data'!E36))="","",OFFSET('Sanitation Data'!$E$30,0,10*ROW('Sanitation Data'!E36)))</f>
        <v/>
      </c>
      <c r="CS42" s="388" t="str">
        <f ca="1">+IF(OFFSET('Sanitation Data'!$E$31,0,10*ROW('Sanitation Data'!E36))="","",OFFSET('Sanitation Data'!$E$31,0,10*ROW('Sanitation Data'!E36)))</f>
        <v/>
      </c>
      <c r="CT42" s="388" t="str">
        <f ca="1">+IF(OFFSET('Sanitation Data'!$E$32,0,10*ROW('Sanitation Data'!E36))="","",OFFSET('Sanitation Data'!$E$32,0,10*ROW('Sanitation Data'!E36)))</f>
        <v/>
      </c>
      <c r="CU42" s="388" t="str">
        <f ca="1">+IF(OFFSET('Sanitation Data'!$F$28,0,10*ROW('Sanitation Data'!F36))="","",OFFSET('Sanitation Data'!$F$28,0,10*ROW('Sanitation Data'!F36)))</f>
        <v/>
      </c>
      <c r="CV42" s="388" t="str">
        <f ca="1">+IF(OFFSET('Sanitation Data'!$F$29,0,10*ROW('Sanitation Data'!F36))="","",OFFSET('Sanitation Data'!$F$29,0,10*ROW('Sanitation Data'!F36)))</f>
        <v/>
      </c>
      <c r="CW42" s="388" t="str">
        <f ca="1">+IF(OFFSET('Sanitation Data'!$F$30,0,10*ROW('Sanitation Data'!F36))="","",OFFSET('Sanitation Data'!$F$30,0,10*ROW('Sanitation Data'!F36)))</f>
        <v/>
      </c>
      <c r="CX42" s="388" t="str">
        <f ca="1">+IF(OFFSET('Sanitation Data'!$F$31,0,10*ROW('Sanitation Data'!F36))="","",OFFSET('Sanitation Data'!$F$31,0,10*ROW('Sanitation Data'!F36)))</f>
        <v/>
      </c>
      <c r="CY42" s="388" t="str">
        <f ca="1">+IF(OFFSET('Sanitation Data'!$F$32,0,10*ROW('Sanitation Data'!F36))="","",OFFSET('Sanitation Data'!$F$32,0,10*ROW('Sanitation Data'!F36)))</f>
        <v/>
      </c>
      <c r="CZ42" s="388" t="str">
        <f ca="1">+IF(OFFSET('Sanitation Data'!$G$28,0,10*ROW('Sanitation Data'!G36))="","",OFFSET('Sanitation Data'!$G$28,0,10*ROW('Sanitation Data'!G36)))</f>
        <v/>
      </c>
      <c r="DA42" s="388" t="str">
        <f ca="1">+IF(OFFSET('Sanitation Data'!$G$29,0,10*ROW('Sanitation Data'!G36))="","",OFFSET('Sanitation Data'!$G$29,0,10*ROW('Sanitation Data'!G36)))</f>
        <v/>
      </c>
      <c r="DB42" s="388" t="str">
        <f ca="1">+IF(OFFSET('Sanitation Data'!$G$30,0,10*ROW('Sanitation Data'!G36))="","",OFFSET('Sanitation Data'!$G$30,0,10*ROW('Sanitation Data'!G36)))</f>
        <v/>
      </c>
      <c r="DC42" s="388" t="str">
        <f ca="1">+IF(OFFSET('Sanitation Data'!$G$31,0,10*ROW('Sanitation Data'!G36))="","",OFFSET('Sanitation Data'!$G$31,0,10*ROW('Sanitation Data'!G36)))</f>
        <v/>
      </c>
      <c r="DD42" s="388" t="str">
        <f ca="1">+IF(OFFSET('Sanitation Data'!$G$32,0,10*ROW('Sanitation Data'!G36))="","",OFFSET('Sanitation Data'!$G$32,0,10*ROW('Sanitation Data'!G36)))</f>
        <v/>
      </c>
      <c r="DE42" s="388" t="str">
        <f ca="1">+IF(OFFSET('Sanitation Data'!$H$28,0,10*ROW('Sanitation Data'!H36))="","",OFFSET('Sanitation Data'!$H$28,0,10*ROW('Sanitation Data'!H36)))</f>
        <v/>
      </c>
      <c r="DF42" s="388" t="str">
        <f ca="1">+IF(OFFSET('Sanitation Data'!$H$29,0,10*ROW('Sanitation Data'!H36))="","",OFFSET('Sanitation Data'!$H$29,0,10*ROW('Sanitation Data'!H36)))</f>
        <v/>
      </c>
      <c r="DG42" s="388" t="str">
        <f ca="1">+IF(OFFSET('Sanitation Data'!$H$30,0,10*ROW('Sanitation Data'!H36))="","",OFFSET('Sanitation Data'!$H$30,0,10*ROW('Sanitation Data'!H36)))</f>
        <v/>
      </c>
      <c r="DH42" s="388" t="str">
        <f ca="1">+IF(OFFSET('Sanitation Data'!$H$31,0,10*ROW('Sanitation Data'!H36))="","",OFFSET('Sanitation Data'!$H$31,0,10*ROW('Sanitation Data'!H36)))</f>
        <v/>
      </c>
      <c r="DI42" s="388" t="str">
        <f ca="1">+IF(OFFSET('Sanitation Data'!$H$32,0,10*ROW('Sanitation Data'!H36))="","",OFFSET('Sanitation Data'!$H$32,0,10*ROW('Sanitation Data'!H36)))</f>
        <v/>
      </c>
      <c r="DJ42" s="388" t="str">
        <f ca="1">+IF(OFFSET('Sanitation Data'!$I$28,0,10*ROW('Sanitation Data'!I36))="","",OFFSET('Sanitation Data'!$I$28,0,10*ROW('Sanitation Data'!I36)))</f>
        <v/>
      </c>
      <c r="DK42" s="388" t="str">
        <f ca="1">+IF(OFFSET('Sanitation Data'!$I$29,0,10*ROW('Sanitation Data'!I36))="","",OFFSET('Sanitation Data'!$I$29,0,10*ROW('Sanitation Data'!I36)))</f>
        <v/>
      </c>
      <c r="DL42" s="388" t="str">
        <f ca="1">+IF(OFFSET('Sanitation Data'!$I$30,0,10*ROW('Sanitation Data'!I36))="","",OFFSET('Sanitation Data'!$I$30,0,10*ROW('Sanitation Data'!I36)))</f>
        <v/>
      </c>
      <c r="DM42" s="388" t="str">
        <f ca="1">+IF(OFFSET('Sanitation Data'!$I$31,0,10*ROW('Sanitation Data'!I36))="","",OFFSET('Sanitation Data'!$I$31,0,10*ROW('Sanitation Data'!I36)))</f>
        <v/>
      </c>
      <c r="DN42" s="388" t="str">
        <f ca="1">+IF(OFFSET('Sanitation Data'!$I$32,0,10*ROW('Sanitation Data'!I36))="","",OFFSET('Sanitation Data'!$I$32,0,10*ROW('Sanitation Data'!I36)))</f>
        <v/>
      </c>
      <c r="DO42" s="388" t="str">
        <f ca="1">+IF(OFFSET('Hygiene Data'!$D$11,0,10*ROW('Hygiene Data'!D36))="","",OFFSET('Hygiene Data'!$D$11,0,10*ROW('Hygiene Data'!D36)))</f>
        <v/>
      </c>
      <c r="DP42" s="388" t="str">
        <f ca="1">+IF(OFFSET('Hygiene Data'!$D$12,0,10*ROW('Hygiene Data'!D36))="","",OFFSET('Hygiene Data'!$D$12,0,10*ROW('Hygiene Data'!D36)))</f>
        <v/>
      </c>
      <c r="DQ42" s="388" t="str">
        <f ca="1">+IF(OFFSET('Hygiene Data'!$D$13,0,10*ROW('Hygiene Data'!D36))="","",OFFSET('Hygiene Data'!$D$13,0,10*ROW('Hygiene Data'!D36)))</f>
        <v/>
      </c>
      <c r="DR42" s="388" t="str">
        <f ca="1">+IF(OFFSET('Hygiene Data'!$E$11,0,10*ROW('Hygiene Data'!E36))="","",OFFSET('Hygiene Data'!$E$11,0,10*ROW('Hygiene Data'!E36)))</f>
        <v/>
      </c>
      <c r="DS42" s="388" t="str">
        <f ca="1">+IF(OFFSET('Hygiene Data'!$E$12,0,10*ROW('Hygiene Data'!E36))="","",OFFSET('Hygiene Data'!$E$12,0,10*ROW('Hygiene Data'!E36)))</f>
        <v/>
      </c>
      <c r="DT42" s="388" t="str">
        <f ca="1">+IF(OFFSET('Hygiene Data'!$E$13,0,10*ROW('Hygiene Data'!E36))="","",OFFSET('Hygiene Data'!$E$13,0,10*ROW('Hygiene Data'!E36)))</f>
        <v/>
      </c>
      <c r="DU42" s="388" t="str">
        <f ca="1">+IF(OFFSET('Hygiene Data'!$F$11,0,10*ROW('Hygiene Data'!F36))="","",OFFSET('Hygiene Data'!$F$11,0,10*ROW('Hygiene Data'!F36)))</f>
        <v/>
      </c>
      <c r="DV42" s="388" t="str">
        <f ca="1">+IF(OFFSET('Hygiene Data'!$F$12,0,10*ROW('Hygiene Data'!F36))="","",OFFSET('Hygiene Data'!$F$12,0,10*ROW('Hygiene Data'!F36)))</f>
        <v/>
      </c>
      <c r="DW42" s="388" t="str">
        <f ca="1">+IF(OFFSET('Hygiene Data'!$F$13,0,10*ROW('Hygiene Data'!F36))="","",OFFSET('Hygiene Data'!$F$13,0,10*ROW('Hygiene Data'!F36)))</f>
        <v/>
      </c>
      <c r="DX42" s="388" t="str">
        <f ca="1">+IF(OFFSET('Hygiene Data'!$G$11,0,10*ROW('Hygiene Data'!G36))="","",OFFSET('Hygiene Data'!$G$11,0,10*ROW('Hygiene Data'!G36)))</f>
        <v/>
      </c>
      <c r="DY42" s="388" t="str">
        <f ca="1">+IF(OFFSET('Hygiene Data'!$G$12,0,10*ROW('Hygiene Data'!G36))="","",OFFSET('Hygiene Data'!$G$12,0,10*ROW('Hygiene Data'!G36)))</f>
        <v/>
      </c>
      <c r="DZ42" s="388" t="str">
        <f ca="1">+IF(OFFSET('Hygiene Data'!$G$13,0,10*ROW('Hygiene Data'!G36))="","",OFFSET('Hygiene Data'!$G$13,0,10*ROW('Hygiene Data'!G36)))</f>
        <v/>
      </c>
      <c r="EA42" s="388" t="str">
        <f ca="1">+IF(OFFSET('Hygiene Data'!$H$11,0,10*ROW('Hygiene Data'!H36))="","",OFFSET('Hygiene Data'!$H$11,0,10*ROW('Hygiene Data'!H36)))</f>
        <v/>
      </c>
      <c r="EB42" s="388" t="str">
        <f ca="1">+IF(OFFSET('Hygiene Data'!$H$12,0,10*ROW('Hygiene Data'!H36))="","",OFFSET('Hygiene Data'!$H$12,0,10*ROW('Hygiene Data'!H36)))</f>
        <v/>
      </c>
      <c r="EC42" s="388" t="str">
        <f ca="1">+IF(OFFSET('Hygiene Data'!$H$13,0,10*ROW('Hygiene Data'!H36))="","",OFFSET('Hygiene Data'!$H$13,0,10*ROW('Hygiene Data'!H36)))</f>
        <v/>
      </c>
      <c r="ED42" s="388" t="str">
        <f ca="1">+IF(OFFSET('Hygiene Data'!$I$11,0,10*ROW('Hygiene Data'!I36))="","",OFFSET('Hygiene Data'!$I$11,0,10*ROW('Hygiene Data'!I36)))</f>
        <v/>
      </c>
      <c r="EE42" s="388" t="str">
        <f ca="1">+IF(OFFSET('Hygiene Data'!$I$12,0,10*ROW('Hygiene Data'!I36))="","",OFFSET('Hygiene Data'!$I$12,0,10*ROW('Hygiene Data'!I36)))</f>
        <v/>
      </c>
      <c r="EF42" s="388" t="str">
        <f ca="1">+IF(OFFSET('Hygiene Data'!$I$13,0,10*ROW('Hygiene Data'!I36))="","",OFFSET('Hygiene Data'!$I$13,0,10*ROW('Hygiene Data'!I36)))</f>
        <v/>
      </c>
    </row>
    <row r="43" spans="1:136" x14ac:dyDescent="0.25">
      <c r="A43" s="497" t="str">
        <f ca="1">+IF(OFFSET('Water Data'!$B$2,0,10*ROW('Water Data'!E37))="","",OFFSET('Water Data'!$B$2,0,10*ROW('Water Data'!E37)))</f>
        <v/>
      </c>
      <c r="B43" s="49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4" t="str">
        <f t="shared" ca="1" si="0"/>
        <v/>
      </c>
      <c r="D43" s="52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8" t="str">
        <f ca="1">+IF(OFFSET('Water Data'!$D$27,0,10*ROW('Water Data'!D37))="","",OFFSET('Water Data'!$D$27,0,10*ROW('Water Data'!D37)))</f>
        <v/>
      </c>
      <c r="BT43" s="388" t="str">
        <f ca="1">+IF(OFFSET('Water Data'!$D$28,0,10*ROW('Water Data'!D37))="","",OFFSET('Water Data'!$D$28,0,10*ROW('Water Data'!D37)))</f>
        <v/>
      </c>
      <c r="BU43" s="388" t="str">
        <f ca="1">+IF(OFFSET('Water Data'!$D$29,0,10*ROW('Water Data'!D37))="","",OFFSET('Water Data'!$D$29,0,10*ROW('Water Data'!D37)))</f>
        <v/>
      </c>
      <c r="BV43" s="388" t="str">
        <f ca="1">+IF(OFFSET('Water Data'!$E$27,0,10*ROW('Water Data'!E37))="","",OFFSET('Water Data'!$E$27,0,10*ROW('Water Data'!E37)))</f>
        <v/>
      </c>
      <c r="BW43" s="388" t="str">
        <f ca="1">+IF(OFFSET('Water Data'!$E$28,0,10*ROW('Water Data'!E37))="","",OFFSET('Water Data'!$E$28,0,10*ROW('Water Data'!E37)))</f>
        <v/>
      </c>
      <c r="BX43" s="388" t="str">
        <f ca="1">+IF(OFFSET('Water Data'!$E$29,0,10*ROW('Water Data'!E37))="","",OFFSET('Water Data'!$E$29,0,10*ROW('Water Data'!E37)))</f>
        <v/>
      </c>
      <c r="BY43" s="388" t="str">
        <f ca="1">+IF(OFFSET('Water Data'!$F$27,0,10*ROW('Water Data'!F37))="","",OFFSET('Water Data'!$F$27,0,10*ROW('Water Data'!F37)))</f>
        <v/>
      </c>
      <c r="BZ43" s="388" t="str">
        <f ca="1">+IF(OFFSET('Water Data'!$F$28,0,10*ROW('Water Data'!F37))="","",OFFSET('Water Data'!$F$28,0,10*ROW('Water Data'!F37)))</f>
        <v/>
      </c>
      <c r="CA43" s="388" t="str">
        <f ca="1">+IF(OFFSET('Water Data'!$F$29,0,10*ROW('Water Data'!F37))="","",OFFSET('Water Data'!$F$29,0,10*ROW('Water Data'!F37)))</f>
        <v/>
      </c>
      <c r="CB43" s="388" t="str">
        <f ca="1">+IF(OFFSET('Water Data'!$G$27,0,10*ROW('Water Data'!G37))="","",OFFSET('Water Data'!$G$27,0,10*ROW('Water Data'!G37)))</f>
        <v/>
      </c>
      <c r="CC43" s="388" t="str">
        <f ca="1">+IF(OFFSET('Water Data'!$G$28,0,10*ROW('Water Data'!G37))="","",OFFSET('Water Data'!$G$28,0,10*ROW('Water Data'!G37)))</f>
        <v/>
      </c>
      <c r="CD43" s="388" t="str">
        <f ca="1">+IF(OFFSET('Water Data'!$G$29,0,10*ROW('Water Data'!G37))="","",OFFSET('Water Data'!$G$29,0,10*ROW('Water Data'!G37)))</f>
        <v/>
      </c>
      <c r="CE43" s="388" t="str">
        <f ca="1">+IF(OFFSET('Water Data'!$H$27,0,10*ROW('Water Data'!H37))="","",OFFSET('Water Data'!$H$27,0,10*ROW('Water Data'!H37)))</f>
        <v/>
      </c>
      <c r="CF43" s="388" t="str">
        <f ca="1">+IF(OFFSET('Water Data'!$H$28,0,10*ROW('Water Data'!H37))="","",OFFSET('Water Data'!$H$28,0,10*ROW('Water Data'!H37)))</f>
        <v/>
      </c>
      <c r="CG43" s="388" t="str">
        <f ca="1">+IF(OFFSET('Water Data'!$H$29,0,10*ROW('Water Data'!H37))="","",OFFSET('Water Data'!$H$29,0,10*ROW('Water Data'!H37)))</f>
        <v/>
      </c>
      <c r="CH43" s="388" t="str">
        <f ca="1">+IF(OFFSET('Water Data'!$I$27,0,10*ROW('Water Data'!I37))="","",OFFSET('Water Data'!$I$27,0,10*ROW('Water Data'!I37)))</f>
        <v/>
      </c>
      <c r="CI43" s="388" t="str">
        <f ca="1">+IF(OFFSET('Water Data'!$I$28,0,10*ROW('Water Data'!I37))="","",OFFSET('Water Data'!$I$28,0,10*ROW('Water Data'!I37)))</f>
        <v/>
      </c>
      <c r="CJ43" s="388" t="str">
        <f ca="1">+IF(OFFSET('Water Data'!$I$29,0,10*ROW('Water Data'!I37))="","",OFFSET('Water Data'!$I$29,0,10*ROW('Water Data'!I37)))</f>
        <v/>
      </c>
      <c r="CK43" s="388" t="str">
        <f ca="1">+IF(OFFSET('Sanitation Data'!$D$28,0,10*ROW('Sanitation Data'!D37))="","",OFFSET('Sanitation Data'!$D$28,0,10*ROW('Sanitation Data'!D37)))</f>
        <v/>
      </c>
      <c r="CL43" s="388" t="str">
        <f ca="1">+IF(OFFSET('Sanitation Data'!$D$29,0,10*ROW('Sanitation Data'!D37))="","",OFFSET('Sanitation Data'!$D$29,0,10*ROW('Sanitation Data'!D37)))</f>
        <v/>
      </c>
      <c r="CM43" s="388" t="str">
        <f ca="1">+IF(OFFSET('Sanitation Data'!$D$30,0,10*ROW('Sanitation Data'!D37))="","",OFFSET('Sanitation Data'!$D$30,0,10*ROW('Sanitation Data'!D37)))</f>
        <v/>
      </c>
      <c r="CN43" s="388" t="str">
        <f ca="1">+IF(OFFSET('Sanitation Data'!$D$31,0,10*ROW('Sanitation Data'!D37))="","",OFFSET('Sanitation Data'!$D$31,0,10*ROW('Sanitation Data'!D37)))</f>
        <v/>
      </c>
      <c r="CO43" s="388" t="str">
        <f ca="1">+IF(OFFSET('Sanitation Data'!$D$32,0,10*ROW('Sanitation Data'!D37))="","",OFFSET('Sanitation Data'!$D$32,0,10*ROW('Sanitation Data'!D37)))</f>
        <v/>
      </c>
      <c r="CP43" s="388" t="str">
        <f ca="1">+IF(OFFSET('Sanitation Data'!$E$28,0,10*ROW('Sanitation Data'!E37))="","",OFFSET('Sanitation Data'!$E$28,0,10*ROW('Sanitation Data'!E37)))</f>
        <v/>
      </c>
      <c r="CQ43" s="388" t="str">
        <f ca="1">+IF(OFFSET('Sanitation Data'!$E$29,0,10*ROW('Sanitation Data'!E37))="","",OFFSET('Sanitation Data'!$E$29,0,10*ROW('Sanitation Data'!E37)))</f>
        <v/>
      </c>
      <c r="CR43" s="388" t="str">
        <f ca="1">+IF(OFFSET('Sanitation Data'!$E$30,0,10*ROW('Sanitation Data'!E37))="","",OFFSET('Sanitation Data'!$E$30,0,10*ROW('Sanitation Data'!E37)))</f>
        <v/>
      </c>
      <c r="CS43" s="388" t="str">
        <f ca="1">+IF(OFFSET('Sanitation Data'!$E$31,0,10*ROW('Sanitation Data'!E37))="","",OFFSET('Sanitation Data'!$E$31,0,10*ROW('Sanitation Data'!E37)))</f>
        <v/>
      </c>
      <c r="CT43" s="388" t="str">
        <f ca="1">+IF(OFFSET('Sanitation Data'!$E$32,0,10*ROW('Sanitation Data'!E37))="","",OFFSET('Sanitation Data'!$E$32,0,10*ROW('Sanitation Data'!E37)))</f>
        <v/>
      </c>
      <c r="CU43" s="388" t="str">
        <f ca="1">+IF(OFFSET('Sanitation Data'!$F$28,0,10*ROW('Sanitation Data'!F37))="","",OFFSET('Sanitation Data'!$F$28,0,10*ROW('Sanitation Data'!F37)))</f>
        <v/>
      </c>
      <c r="CV43" s="388" t="str">
        <f ca="1">+IF(OFFSET('Sanitation Data'!$F$29,0,10*ROW('Sanitation Data'!F37))="","",OFFSET('Sanitation Data'!$F$29,0,10*ROW('Sanitation Data'!F37)))</f>
        <v/>
      </c>
      <c r="CW43" s="388" t="str">
        <f ca="1">+IF(OFFSET('Sanitation Data'!$F$30,0,10*ROW('Sanitation Data'!F37))="","",OFFSET('Sanitation Data'!$F$30,0,10*ROW('Sanitation Data'!F37)))</f>
        <v/>
      </c>
      <c r="CX43" s="388" t="str">
        <f ca="1">+IF(OFFSET('Sanitation Data'!$F$31,0,10*ROW('Sanitation Data'!F37))="","",OFFSET('Sanitation Data'!$F$31,0,10*ROW('Sanitation Data'!F37)))</f>
        <v/>
      </c>
      <c r="CY43" s="388" t="str">
        <f ca="1">+IF(OFFSET('Sanitation Data'!$F$32,0,10*ROW('Sanitation Data'!F37))="","",OFFSET('Sanitation Data'!$F$32,0,10*ROW('Sanitation Data'!F37)))</f>
        <v/>
      </c>
      <c r="CZ43" s="388" t="str">
        <f ca="1">+IF(OFFSET('Sanitation Data'!$G$28,0,10*ROW('Sanitation Data'!G37))="","",OFFSET('Sanitation Data'!$G$28,0,10*ROW('Sanitation Data'!G37)))</f>
        <v/>
      </c>
      <c r="DA43" s="388" t="str">
        <f ca="1">+IF(OFFSET('Sanitation Data'!$G$29,0,10*ROW('Sanitation Data'!G37))="","",OFFSET('Sanitation Data'!$G$29,0,10*ROW('Sanitation Data'!G37)))</f>
        <v/>
      </c>
      <c r="DB43" s="388" t="str">
        <f ca="1">+IF(OFFSET('Sanitation Data'!$G$30,0,10*ROW('Sanitation Data'!G37))="","",OFFSET('Sanitation Data'!$G$30,0,10*ROW('Sanitation Data'!G37)))</f>
        <v/>
      </c>
      <c r="DC43" s="388" t="str">
        <f ca="1">+IF(OFFSET('Sanitation Data'!$G$31,0,10*ROW('Sanitation Data'!G37))="","",OFFSET('Sanitation Data'!$G$31,0,10*ROW('Sanitation Data'!G37)))</f>
        <v/>
      </c>
      <c r="DD43" s="388" t="str">
        <f ca="1">+IF(OFFSET('Sanitation Data'!$G$32,0,10*ROW('Sanitation Data'!G37))="","",OFFSET('Sanitation Data'!$G$32,0,10*ROW('Sanitation Data'!G37)))</f>
        <v/>
      </c>
      <c r="DE43" s="388" t="str">
        <f ca="1">+IF(OFFSET('Sanitation Data'!$H$28,0,10*ROW('Sanitation Data'!H37))="","",OFFSET('Sanitation Data'!$H$28,0,10*ROW('Sanitation Data'!H37)))</f>
        <v/>
      </c>
      <c r="DF43" s="388" t="str">
        <f ca="1">+IF(OFFSET('Sanitation Data'!$H$29,0,10*ROW('Sanitation Data'!H37))="","",OFFSET('Sanitation Data'!$H$29,0,10*ROW('Sanitation Data'!H37)))</f>
        <v/>
      </c>
      <c r="DG43" s="388" t="str">
        <f ca="1">+IF(OFFSET('Sanitation Data'!$H$30,0,10*ROW('Sanitation Data'!H37))="","",OFFSET('Sanitation Data'!$H$30,0,10*ROW('Sanitation Data'!H37)))</f>
        <v/>
      </c>
      <c r="DH43" s="388" t="str">
        <f ca="1">+IF(OFFSET('Sanitation Data'!$H$31,0,10*ROW('Sanitation Data'!H37))="","",OFFSET('Sanitation Data'!$H$31,0,10*ROW('Sanitation Data'!H37)))</f>
        <v/>
      </c>
      <c r="DI43" s="388" t="str">
        <f ca="1">+IF(OFFSET('Sanitation Data'!$H$32,0,10*ROW('Sanitation Data'!H37))="","",OFFSET('Sanitation Data'!$H$32,0,10*ROW('Sanitation Data'!H37)))</f>
        <v/>
      </c>
      <c r="DJ43" s="388" t="str">
        <f ca="1">+IF(OFFSET('Sanitation Data'!$I$28,0,10*ROW('Sanitation Data'!I37))="","",OFFSET('Sanitation Data'!$I$28,0,10*ROW('Sanitation Data'!I37)))</f>
        <v/>
      </c>
      <c r="DK43" s="388" t="str">
        <f ca="1">+IF(OFFSET('Sanitation Data'!$I$29,0,10*ROW('Sanitation Data'!I37))="","",OFFSET('Sanitation Data'!$I$29,0,10*ROW('Sanitation Data'!I37)))</f>
        <v/>
      </c>
      <c r="DL43" s="388" t="str">
        <f ca="1">+IF(OFFSET('Sanitation Data'!$I$30,0,10*ROW('Sanitation Data'!I37))="","",OFFSET('Sanitation Data'!$I$30,0,10*ROW('Sanitation Data'!I37)))</f>
        <v/>
      </c>
      <c r="DM43" s="388" t="str">
        <f ca="1">+IF(OFFSET('Sanitation Data'!$I$31,0,10*ROW('Sanitation Data'!I37))="","",OFFSET('Sanitation Data'!$I$31,0,10*ROW('Sanitation Data'!I37)))</f>
        <v/>
      </c>
      <c r="DN43" s="388" t="str">
        <f ca="1">+IF(OFFSET('Sanitation Data'!$I$32,0,10*ROW('Sanitation Data'!I37))="","",OFFSET('Sanitation Data'!$I$32,0,10*ROW('Sanitation Data'!I37)))</f>
        <v/>
      </c>
      <c r="DO43" s="388" t="str">
        <f ca="1">+IF(OFFSET('Hygiene Data'!$D$11,0,10*ROW('Hygiene Data'!D37))="","",OFFSET('Hygiene Data'!$D$11,0,10*ROW('Hygiene Data'!D37)))</f>
        <v/>
      </c>
      <c r="DP43" s="388" t="str">
        <f ca="1">+IF(OFFSET('Hygiene Data'!$D$12,0,10*ROW('Hygiene Data'!D37))="","",OFFSET('Hygiene Data'!$D$12,0,10*ROW('Hygiene Data'!D37)))</f>
        <v/>
      </c>
      <c r="DQ43" s="388" t="str">
        <f ca="1">+IF(OFFSET('Hygiene Data'!$D$13,0,10*ROW('Hygiene Data'!D37))="","",OFFSET('Hygiene Data'!$D$13,0,10*ROW('Hygiene Data'!D37)))</f>
        <v/>
      </c>
      <c r="DR43" s="388" t="str">
        <f ca="1">+IF(OFFSET('Hygiene Data'!$E$11,0,10*ROW('Hygiene Data'!E37))="","",OFFSET('Hygiene Data'!$E$11,0,10*ROW('Hygiene Data'!E37)))</f>
        <v/>
      </c>
      <c r="DS43" s="388" t="str">
        <f ca="1">+IF(OFFSET('Hygiene Data'!$E$12,0,10*ROW('Hygiene Data'!E37))="","",OFFSET('Hygiene Data'!$E$12,0,10*ROW('Hygiene Data'!E37)))</f>
        <v/>
      </c>
      <c r="DT43" s="388" t="str">
        <f ca="1">+IF(OFFSET('Hygiene Data'!$E$13,0,10*ROW('Hygiene Data'!E37))="","",OFFSET('Hygiene Data'!$E$13,0,10*ROW('Hygiene Data'!E37)))</f>
        <v/>
      </c>
      <c r="DU43" s="388" t="str">
        <f ca="1">+IF(OFFSET('Hygiene Data'!$F$11,0,10*ROW('Hygiene Data'!F37))="","",OFFSET('Hygiene Data'!$F$11,0,10*ROW('Hygiene Data'!F37)))</f>
        <v/>
      </c>
      <c r="DV43" s="388" t="str">
        <f ca="1">+IF(OFFSET('Hygiene Data'!$F$12,0,10*ROW('Hygiene Data'!F37))="","",OFFSET('Hygiene Data'!$F$12,0,10*ROW('Hygiene Data'!F37)))</f>
        <v/>
      </c>
      <c r="DW43" s="388" t="str">
        <f ca="1">+IF(OFFSET('Hygiene Data'!$F$13,0,10*ROW('Hygiene Data'!F37))="","",OFFSET('Hygiene Data'!$F$13,0,10*ROW('Hygiene Data'!F37)))</f>
        <v/>
      </c>
      <c r="DX43" s="388" t="str">
        <f ca="1">+IF(OFFSET('Hygiene Data'!$G$11,0,10*ROW('Hygiene Data'!G37))="","",OFFSET('Hygiene Data'!$G$11,0,10*ROW('Hygiene Data'!G37)))</f>
        <v/>
      </c>
      <c r="DY43" s="388" t="str">
        <f ca="1">+IF(OFFSET('Hygiene Data'!$G$12,0,10*ROW('Hygiene Data'!G37))="","",OFFSET('Hygiene Data'!$G$12,0,10*ROW('Hygiene Data'!G37)))</f>
        <v/>
      </c>
      <c r="DZ43" s="388" t="str">
        <f ca="1">+IF(OFFSET('Hygiene Data'!$G$13,0,10*ROW('Hygiene Data'!G37))="","",OFFSET('Hygiene Data'!$G$13,0,10*ROW('Hygiene Data'!G37)))</f>
        <v/>
      </c>
      <c r="EA43" s="388" t="str">
        <f ca="1">+IF(OFFSET('Hygiene Data'!$H$11,0,10*ROW('Hygiene Data'!H37))="","",OFFSET('Hygiene Data'!$H$11,0,10*ROW('Hygiene Data'!H37)))</f>
        <v/>
      </c>
      <c r="EB43" s="388" t="str">
        <f ca="1">+IF(OFFSET('Hygiene Data'!$H$12,0,10*ROW('Hygiene Data'!H37))="","",OFFSET('Hygiene Data'!$H$12,0,10*ROW('Hygiene Data'!H37)))</f>
        <v/>
      </c>
      <c r="EC43" s="388" t="str">
        <f ca="1">+IF(OFFSET('Hygiene Data'!$H$13,0,10*ROW('Hygiene Data'!H37))="","",OFFSET('Hygiene Data'!$H$13,0,10*ROW('Hygiene Data'!H37)))</f>
        <v/>
      </c>
      <c r="ED43" s="388" t="str">
        <f ca="1">+IF(OFFSET('Hygiene Data'!$I$11,0,10*ROW('Hygiene Data'!I37))="","",OFFSET('Hygiene Data'!$I$11,0,10*ROW('Hygiene Data'!I37)))</f>
        <v/>
      </c>
      <c r="EE43" s="388" t="str">
        <f ca="1">+IF(OFFSET('Hygiene Data'!$I$12,0,10*ROW('Hygiene Data'!I37))="","",OFFSET('Hygiene Data'!$I$12,0,10*ROW('Hygiene Data'!I37)))</f>
        <v/>
      </c>
      <c r="EF43" s="388" t="str">
        <f ca="1">+IF(OFFSET('Hygiene Data'!$I$13,0,10*ROW('Hygiene Data'!I37))="","",OFFSET('Hygiene Data'!$I$13,0,10*ROW('Hygiene Data'!I37)))</f>
        <v/>
      </c>
    </row>
    <row r="44" spans="1:136" x14ac:dyDescent="0.25">
      <c r="A44" s="497" t="str">
        <f ca="1">+IF(OFFSET('Water Data'!$B$2,0,10*ROW('Water Data'!E38))="","",OFFSET('Water Data'!$B$2,0,10*ROW('Water Data'!E38)))</f>
        <v/>
      </c>
      <c r="B44" s="49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4" t="str">
        <f t="shared" ca="1" si="0"/>
        <v/>
      </c>
      <c r="D44" s="52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8" t="str">
        <f ca="1">+IF(OFFSET('Water Data'!$D$27,0,10*ROW('Water Data'!D38))="","",OFFSET('Water Data'!$D$27,0,10*ROW('Water Data'!D38)))</f>
        <v/>
      </c>
      <c r="BT44" s="388" t="str">
        <f ca="1">+IF(OFFSET('Water Data'!$D$28,0,10*ROW('Water Data'!D38))="","",OFFSET('Water Data'!$D$28,0,10*ROW('Water Data'!D38)))</f>
        <v/>
      </c>
      <c r="BU44" s="388" t="str">
        <f ca="1">+IF(OFFSET('Water Data'!$D$29,0,10*ROW('Water Data'!D38))="","",OFFSET('Water Data'!$D$29,0,10*ROW('Water Data'!D38)))</f>
        <v/>
      </c>
      <c r="BV44" s="388" t="str">
        <f ca="1">+IF(OFFSET('Water Data'!$E$27,0,10*ROW('Water Data'!E38))="","",OFFSET('Water Data'!$E$27,0,10*ROW('Water Data'!E38)))</f>
        <v/>
      </c>
      <c r="BW44" s="388" t="str">
        <f ca="1">+IF(OFFSET('Water Data'!$E$28,0,10*ROW('Water Data'!E38))="","",OFFSET('Water Data'!$E$28,0,10*ROW('Water Data'!E38)))</f>
        <v/>
      </c>
      <c r="BX44" s="388" t="str">
        <f ca="1">+IF(OFFSET('Water Data'!$E$29,0,10*ROW('Water Data'!E38))="","",OFFSET('Water Data'!$E$29,0,10*ROW('Water Data'!E38)))</f>
        <v/>
      </c>
      <c r="BY44" s="388" t="str">
        <f ca="1">+IF(OFFSET('Water Data'!$F$27,0,10*ROW('Water Data'!F38))="","",OFFSET('Water Data'!$F$27,0,10*ROW('Water Data'!F38)))</f>
        <v/>
      </c>
      <c r="BZ44" s="388" t="str">
        <f ca="1">+IF(OFFSET('Water Data'!$F$28,0,10*ROW('Water Data'!F38))="","",OFFSET('Water Data'!$F$28,0,10*ROW('Water Data'!F38)))</f>
        <v/>
      </c>
      <c r="CA44" s="388" t="str">
        <f ca="1">+IF(OFFSET('Water Data'!$F$29,0,10*ROW('Water Data'!F38))="","",OFFSET('Water Data'!$F$29,0,10*ROW('Water Data'!F38)))</f>
        <v/>
      </c>
      <c r="CB44" s="388" t="str">
        <f ca="1">+IF(OFFSET('Water Data'!$G$27,0,10*ROW('Water Data'!G38))="","",OFFSET('Water Data'!$G$27,0,10*ROW('Water Data'!G38)))</f>
        <v/>
      </c>
      <c r="CC44" s="388" t="str">
        <f ca="1">+IF(OFFSET('Water Data'!$G$28,0,10*ROW('Water Data'!G38))="","",OFFSET('Water Data'!$G$28,0,10*ROW('Water Data'!G38)))</f>
        <v/>
      </c>
      <c r="CD44" s="388" t="str">
        <f ca="1">+IF(OFFSET('Water Data'!$G$29,0,10*ROW('Water Data'!G38))="","",OFFSET('Water Data'!$G$29,0,10*ROW('Water Data'!G38)))</f>
        <v/>
      </c>
      <c r="CE44" s="388" t="str">
        <f ca="1">+IF(OFFSET('Water Data'!$H$27,0,10*ROW('Water Data'!H38))="","",OFFSET('Water Data'!$H$27,0,10*ROW('Water Data'!H38)))</f>
        <v/>
      </c>
      <c r="CF44" s="388" t="str">
        <f ca="1">+IF(OFFSET('Water Data'!$H$28,0,10*ROW('Water Data'!H38))="","",OFFSET('Water Data'!$H$28,0,10*ROW('Water Data'!H38)))</f>
        <v/>
      </c>
      <c r="CG44" s="388" t="str">
        <f ca="1">+IF(OFFSET('Water Data'!$H$29,0,10*ROW('Water Data'!H38))="","",OFFSET('Water Data'!$H$29,0,10*ROW('Water Data'!H38)))</f>
        <v/>
      </c>
      <c r="CH44" s="388" t="str">
        <f ca="1">+IF(OFFSET('Water Data'!$I$27,0,10*ROW('Water Data'!I38))="","",OFFSET('Water Data'!$I$27,0,10*ROW('Water Data'!I38)))</f>
        <v/>
      </c>
      <c r="CI44" s="388" t="str">
        <f ca="1">+IF(OFFSET('Water Data'!$I$28,0,10*ROW('Water Data'!I38))="","",OFFSET('Water Data'!$I$28,0,10*ROW('Water Data'!I38)))</f>
        <v/>
      </c>
      <c r="CJ44" s="388" t="str">
        <f ca="1">+IF(OFFSET('Water Data'!$I$29,0,10*ROW('Water Data'!I38))="","",OFFSET('Water Data'!$I$29,0,10*ROW('Water Data'!I38)))</f>
        <v/>
      </c>
      <c r="CK44" s="388" t="str">
        <f ca="1">+IF(OFFSET('Sanitation Data'!$D$28,0,10*ROW('Sanitation Data'!D38))="","",OFFSET('Sanitation Data'!$D$28,0,10*ROW('Sanitation Data'!D38)))</f>
        <v/>
      </c>
      <c r="CL44" s="388" t="str">
        <f ca="1">+IF(OFFSET('Sanitation Data'!$D$29,0,10*ROW('Sanitation Data'!D38))="","",OFFSET('Sanitation Data'!$D$29,0,10*ROW('Sanitation Data'!D38)))</f>
        <v/>
      </c>
      <c r="CM44" s="388" t="str">
        <f ca="1">+IF(OFFSET('Sanitation Data'!$D$30,0,10*ROW('Sanitation Data'!D38))="","",OFFSET('Sanitation Data'!$D$30,0,10*ROW('Sanitation Data'!D38)))</f>
        <v/>
      </c>
      <c r="CN44" s="388" t="str">
        <f ca="1">+IF(OFFSET('Sanitation Data'!$D$31,0,10*ROW('Sanitation Data'!D38))="","",OFFSET('Sanitation Data'!$D$31,0,10*ROW('Sanitation Data'!D38)))</f>
        <v/>
      </c>
      <c r="CO44" s="388" t="str">
        <f ca="1">+IF(OFFSET('Sanitation Data'!$D$32,0,10*ROW('Sanitation Data'!D38))="","",OFFSET('Sanitation Data'!$D$32,0,10*ROW('Sanitation Data'!D38)))</f>
        <v/>
      </c>
      <c r="CP44" s="388" t="str">
        <f ca="1">+IF(OFFSET('Sanitation Data'!$E$28,0,10*ROW('Sanitation Data'!E38))="","",OFFSET('Sanitation Data'!$E$28,0,10*ROW('Sanitation Data'!E38)))</f>
        <v/>
      </c>
      <c r="CQ44" s="388" t="str">
        <f ca="1">+IF(OFFSET('Sanitation Data'!$E$29,0,10*ROW('Sanitation Data'!E38))="","",OFFSET('Sanitation Data'!$E$29,0,10*ROW('Sanitation Data'!E38)))</f>
        <v/>
      </c>
      <c r="CR44" s="388" t="str">
        <f ca="1">+IF(OFFSET('Sanitation Data'!$E$30,0,10*ROW('Sanitation Data'!E38))="","",OFFSET('Sanitation Data'!$E$30,0,10*ROW('Sanitation Data'!E38)))</f>
        <v/>
      </c>
      <c r="CS44" s="388" t="str">
        <f ca="1">+IF(OFFSET('Sanitation Data'!$E$31,0,10*ROW('Sanitation Data'!E38))="","",OFFSET('Sanitation Data'!$E$31,0,10*ROW('Sanitation Data'!E38)))</f>
        <v/>
      </c>
      <c r="CT44" s="388" t="str">
        <f ca="1">+IF(OFFSET('Sanitation Data'!$E$32,0,10*ROW('Sanitation Data'!E38))="","",OFFSET('Sanitation Data'!$E$32,0,10*ROW('Sanitation Data'!E38)))</f>
        <v/>
      </c>
      <c r="CU44" s="388" t="str">
        <f ca="1">+IF(OFFSET('Sanitation Data'!$F$28,0,10*ROW('Sanitation Data'!F38))="","",OFFSET('Sanitation Data'!$F$28,0,10*ROW('Sanitation Data'!F38)))</f>
        <v/>
      </c>
      <c r="CV44" s="388" t="str">
        <f ca="1">+IF(OFFSET('Sanitation Data'!$F$29,0,10*ROW('Sanitation Data'!F38))="","",OFFSET('Sanitation Data'!$F$29,0,10*ROW('Sanitation Data'!F38)))</f>
        <v/>
      </c>
      <c r="CW44" s="388" t="str">
        <f ca="1">+IF(OFFSET('Sanitation Data'!$F$30,0,10*ROW('Sanitation Data'!F38))="","",OFFSET('Sanitation Data'!$F$30,0,10*ROW('Sanitation Data'!F38)))</f>
        <v/>
      </c>
      <c r="CX44" s="388" t="str">
        <f ca="1">+IF(OFFSET('Sanitation Data'!$F$31,0,10*ROW('Sanitation Data'!F38))="","",OFFSET('Sanitation Data'!$F$31,0,10*ROW('Sanitation Data'!F38)))</f>
        <v/>
      </c>
      <c r="CY44" s="388" t="str">
        <f ca="1">+IF(OFFSET('Sanitation Data'!$F$32,0,10*ROW('Sanitation Data'!F38))="","",OFFSET('Sanitation Data'!$F$32,0,10*ROW('Sanitation Data'!F38)))</f>
        <v/>
      </c>
      <c r="CZ44" s="388" t="str">
        <f ca="1">+IF(OFFSET('Sanitation Data'!$G$28,0,10*ROW('Sanitation Data'!G38))="","",OFFSET('Sanitation Data'!$G$28,0,10*ROW('Sanitation Data'!G38)))</f>
        <v/>
      </c>
      <c r="DA44" s="388" t="str">
        <f ca="1">+IF(OFFSET('Sanitation Data'!$G$29,0,10*ROW('Sanitation Data'!G38))="","",OFFSET('Sanitation Data'!$G$29,0,10*ROW('Sanitation Data'!G38)))</f>
        <v/>
      </c>
      <c r="DB44" s="388" t="str">
        <f ca="1">+IF(OFFSET('Sanitation Data'!$G$30,0,10*ROW('Sanitation Data'!G38))="","",OFFSET('Sanitation Data'!$G$30,0,10*ROW('Sanitation Data'!G38)))</f>
        <v/>
      </c>
      <c r="DC44" s="388" t="str">
        <f ca="1">+IF(OFFSET('Sanitation Data'!$G$31,0,10*ROW('Sanitation Data'!G38))="","",OFFSET('Sanitation Data'!$G$31,0,10*ROW('Sanitation Data'!G38)))</f>
        <v/>
      </c>
      <c r="DD44" s="388" t="str">
        <f ca="1">+IF(OFFSET('Sanitation Data'!$G$32,0,10*ROW('Sanitation Data'!G38))="","",OFFSET('Sanitation Data'!$G$32,0,10*ROW('Sanitation Data'!G38)))</f>
        <v/>
      </c>
      <c r="DE44" s="388" t="str">
        <f ca="1">+IF(OFFSET('Sanitation Data'!$H$28,0,10*ROW('Sanitation Data'!H38))="","",OFFSET('Sanitation Data'!$H$28,0,10*ROW('Sanitation Data'!H38)))</f>
        <v/>
      </c>
      <c r="DF44" s="388" t="str">
        <f ca="1">+IF(OFFSET('Sanitation Data'!$H$29,0,10*ROW('Sanitation Data'!H38))="","",OFFSET('Sanitation Data'!$H$29,0,10*ROW('Sanitation Data'!H38)))</f>
        <v/>
      </c>
      <c r="DG44" s="388" t="str">
        <f ca="1">+IF(OFFSET('Sanitation Data'!$H$30,0,10*ROW('Sanitation Data'!H38))="","",OFFSET('Sanitation Data'!$H$30,0,10*ROW('Sanitation Data'!H38)))</f>
        <v/>
      </c>
      <c r="DH44" s="388" t="str">
        <f ca="1">+IF(OFFSET('Sanitation Data'!$H$31,0,10*ROW('Sanitation Data'!H38))="","",OFFSET('Sanitation Data'!$H$31,0,10*ROW('Sanitation Data'!H38)))</f>
        <v/>
      </c>
      <c r="DI44" s="388" t="str">
        <f ca="1">+IF(OFFSET('Sanitation Data'!$H$32,0,10*ROW('Sanitation Data'!H38))="","",OFFSET('Sanitation Data'!$H$32,0,10*ROW('Sanitation Data'!H38)))</f>
        <v/>
      </c>
      <c r="DJ44" s="388" t="str">
        <f ca="1">+IF(OFFSET('Sanitation Data'!$I$28,0,10*ROW('Sanitation Data'!I38))="","",OFFSET('Sanitation Data'!$I$28,0,10*ROW('Sanitation Data'!I38)))</f>
        <v/>
      </c>
      <c r="DK44" s="388" t="str">
        <f ca="1">+IF(OFFSET('Sanitation Data'!$I$29,0,10*ROW('Sanitation Data'!I38))="","",OFFSET('Sanitation Data'!$I$29,0,10*ROW('Sanitation Data'!I38)))</f>
        <v/>
      </c>
      <c r="DL44" s="388" t="str">
        <f ca="1">+IF(OFFSET('Sanitation Data'!$I$30,0,10*ROW('Sanitation Data'!I38))="","",OFFSET('Sanitation Data'!$I$30,0,10*ROW('Sanitation Data'!I38)))</f>
        <v/>
      </c>
      <c r="DM44" s="388" t="str">
        <f ca="1">+IF(OFFSET('Sanitation Data'!$I$31,0,10*ROW('Sanitation Data'!I38))="","",OFFSET('Sanitation Data'!$I$31,0,10*ROW('Sanitation Data'!I38)))</f>
        <v/>
      </c>
      <c r="DN44" s="388" t="str">
        <f ca="1">+IF(OFFSET('Sanitation Data'!$I$32,0,10*ROW('Sanitation Data'!I38))="","",OFFSET('Sanitation Data'!$I$32,0,10*ROW('Sanitation Data'!I38)))</f>
        <v/>
      </c>
      <c r="DO44" s="388" t="str">
        <f ca="1">+IF(OFFSET('Hygiene Data'!$D$11,0,10*ROW('Hygiene Data'!D38))="","",OFFSET('Hygiene Data'!$D$11,0,10*ROW('Hygiene Data'!D38)))</f>
        <v/>
      </c>
      <c r="DP44" s="388" t="str">
        <f ca="1">+IF(OFFSET('Hygiene Data'!$D$12,0,10*ROW('Hygiene Data'!D38))="","",OFFSET('Hygiene Data'!$D$12,0,10*ROW('Hygiene Data'!D38)))</f>
        <v/>
      </c>
      <c r="DQ44" s="388" t="str">
        <f ca="1">+IF(OFFSET('Hygiene Data'!$D$13,0,10*ROW('Hygiene Data'!D38))="","",OFFSET('Hygiene Data'!$D$13,0,10*ROW('Hygiene Data'!D38)))</f>
        <v/>
      </c>
      <c r="DR44" s="388" t="str">
        <f ca="1">+IF(OFFSET('Hygiene Data'!$E$11,0,10*ROW('Hygiene Data'!E38))="","",OFFSET('Hygiene Data'!$E$11,0,10*ROW('Hygiene Data'!E38)))</f>
        <v/>
      </c>
      <c r="DS44" s="388" t="str">
        <f ca="1">+IF(OFFSET('Hygiene Data'!$E$12,0,10*ROW('Hygiene Data'!E38))="","",OFFSET('Hygiene Data'!$E$12,0,10*ROW('Hygiene Data'!E38)))</f>
        <v/>
      </c>
      <c r="DT44" s="388" t="str">
        <f ca="1">+IF(OFFSET('Hygiene Data'!$E$13,0,10*ROW('Hygiene Data'!E38))="","",OFFSET('Hygiene Data'!$E$13,0,10*ROW('Hygiene Data'!E38)))</f>
        <v/>
      </c>
      <c r="DU44" s="388" t="str">
        <f ca="1">+IF(OFFSET('Hygiene Data'!$F$11,0,10*ROW('Hygiene Data'!F38))="","",OFFSET('Hygiene Data'!$F$11,0,10*ROW('Hygiene Data'!F38)))</f>
        <v/>
      </c>
      <c r="DV44" s="388" t="str">
        <f ca="1">+IF(OFFSET('Hygiene Data'!$F$12,0,10*ROW('Hygiene Data'!F38))="","",OFFSET('Hygiene Data'!$F$12,0,10*ROW('Hygiene Data'!F38)))</f>
        <v/>
      </c>
      <c r="DW44" s="388" t="str">
        <f ca="1">+IF(OFFSET('Hygiene Data'!$F$13,0,10*ROW('Hygiene Data'!F38))="","",OFFSET('Hygiene Data'!$F$13,0,10*ROW('Hygiene Data'!F38)))</f>
        <v/>
      </c>
      <c r="DX44" s="388" t="str">
        <f ca="1">+IF(OFFSET('Hygiene Data'!$G$11,0,10*ROW('Hygiene Data'!G38))="","",OFFSET('Hygiene Data'!$G$11,0,10*ROW('Hygiene Data'!G38)))</f>
        <v/>
      </c>
      <c r="DY44" s="388" t="str">
        <f ca="1">+IF(OFFSET('Hygiene Data'!$G$12,0,10*ROW('Hygiene Data'!G38))="","",OFFSET('Hygiene Data'!$G$12,0,10*ROW('Hygiene Data'!G38)))</f>
        <v/>
      </c>
      <c r="DZ44" s="388" t="str">
        <f ca="1">+IF(OFFSET('Hygiene Data'!$G$13,0,10*ROW('Hygiene Data'!G38))="","",OFFSET('Hygiene Data'!$G$13,0,10*ROW('Hygiene Data'!G38)))</f>
        <v/>
      </c>
      <c r="EA44" s="388" t="str">
        <f ca="1">+IF(OFFSET('Hygiene Data'!$H$11,0,10*ROW('Hygiene Data'!H38))="","",OFFSET('Hygiene Data'!$H$11,0,10*ROW('Hygiene Data'!H38)))</f>
        <v/>
      </c>
      <c r="EB44" s="388" t="str">
        <f ca="1">+IF(OFFSET('Hygiene Data'!$H$12,0,10*ROW('Hygiene Data'!H38))="","",OFFSET('Hygiene Data'!$H$12,0,10*ROW('Hygiene Data'!H38)))</f>
        <v/>
      </c>
      <c r="EC44" s="388" t="str">
        <f ca="1">+IF(OFFSET('Hygiene Data'!$H$13,0,10*ROW('Hygiene Data'!H38))="","",OFFSET('Hygiene Data'!$H$13,0,10*ROW('Hygiene Data'!H38)))</f>
        <v/>
      </c>
      <c r="ED44" s="388" t="str">
        <f ca="1">+IF(OFFSET('Hygiene Data'!$I$11,0,10*ROW('Hygiene Data'!I38))="","",OFFSET('Hygiene Data'!$I$11,0,10*ROW('Hygiene Data'!I38)))</f>
        <v/>
      </c>
      <c r="EE44" s="388" t="str">
        <f ca="1">+IF(OFFSET('Hygiene Data'!$I$12,0,10*ROW('Hygiene Data'!I38))="","",OFFSET('Hygiene Data'!$I$12,0,10*ROW('Hygiene Data'!I38)))</f>
        <v/>
      </c>
      <c r="EF44" s="388" t="str">
        <f ca="1">+IF(OFFSET('Hygiene Data'!$I$13,0,10*ROW('Hygiene Data'!I38))="","",OFFSET('Hygiene Data'!$I$13,0,10*ROW('Hygiene Data'!I38)))</f>
        <v/>
      </c>
    </row>
    <row r="45" spans="1:136" x14ac:dyDescent="0.25">
      <c r="A45" s="497" t="str">
        <f ca="1">+IF(OFFSET('Water Data'!$B$2,0,10*ROW('Water Data'!E39))="","",OFFSET('Water Data'!$B$2,0,10*ROW('Water Data'!E39)))</f>
        <v/>
      </c>
      <c r="B45" s="49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4" t="str">
        <f t="shared" ca="1" si="0"/>
        <v/>
      </c>
      <c r="D45" s="52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8" t="str">
        <f ca="1">+IF(OFFSET('Water Data'!$D$27,0,10*ROW('Water Data'!D39))="","",OFFSET('Water Data'!$D$27,0,10*ROW('Water Data'!D39)))</f>
        <v/>
      </c>
      <c r="BT45" s="388" t="str">
        <f ca="1">+IF(OFFSET('Water Data'!$D$28,0,10*ROW('Water Data'!D39))="","",OFFSET('Water Data'!$D$28,0,10*ROW('Water Data'!D39)))</f>
        <v/>
      </c>
      <c r="BU45" s="388" t="str">
        <f ca="1">+IF(OFFSET('Water Data'!$D$29,0,10*ROW('Water Data'!D39))="","",OFFSET('Water Data'!$D$29,0,10*ROW('Water Data'!D39)))</f>
        <v/>
      </c>
      <c r="BV45" s="388" t="str">
        <f ca="1">+IF(OFFSET('Water Data'!$E$27,0,10*ROW('Water Data'!E39))="","",OFFSET('Water Data'!$E$27,0,10*ROW('Water Data'!E39)))</f>
        <v/>
      </c>
      <c r="BW45" s="388" t="str">
        <f ca="1">+IF(OFFSET('Water Data'!$E$28,0,10*ROW('Water Data'!E39))="","",OFFSET('Water Data'!$E$28,0,10*ROW('Water Data'!E39)))</f>
        <v/>
      </c>
      <c r="BX45" s="388" t="str">
        <f ca="1">+IF(OFFSET('Water Data'!$E$29,0,10*ROW('Water Data'!E39))="","",OFFSET('Water Data'!$E$29,0,10*ROW('Water Data'!E39)))</f>
        <v/>
      </c>
      <c r="BY45" s="388" t="str">
        <f ca="1">+IF(OFFSET('Water Data'!$F$27,0,10*ROW('Water Data'!F39))="","",OFFSET('Water Data'!$F$27,0,10*ROW('Water Data'!F39)))</f>
        <v/>
      </c>
      <c r="BZ45" s="388" t="str">
        <f ca="1">+IF(OFFSET('Water Data'!$F$28,0,10*ROW('Water Data'!F39))="","",OFFSET('Water Data'!$F$28,0,10*ROW('Water Data'!F39)))</f>
        <v/>
      </c>
      <c r="CA45" s="388" t="str">
        <f ca="1">+IF(OFFSET('Water Data'!$F$29,0,10*ROW('Water Data'!F39))="","",OFFSET('Water Data'!$F$29,0,10*ROW('Water Data'!F39)))</f>
        <v/>
      </c>
      <c r="CB45" s="388" t="str">
        <f ca="1">+IF(OFFSET('Water Data'!$G$27,0,10*ROW('Water Data'!G39))="","",OFFSET('Water Data'!$G$27,0,10*ROW('Water Data'!G39)))</f>
        <v/>
      </c>
      <c r="CC45" s="388" t="str">
        <f ca="1">+IF(OFFSET('Water Data'!$G$28,0,10*ROW('Water Data'!G39))="","",OFFSET('Water Data'!$G$28,0,10*ROW('Water Data'!G39)))</f>
        <v/>
      </c>
      <c r="CD45" s="388" t="str">
        <f ca="1">+IF(OFFSET('Water Data'!$G$29,0,10*ROW('Water Data'!G39))="","",OFFSET('Water Data'!$G$29,0,10*ROW('Water Data'!G39)))</f>
        <v/>
      </c>
      <c r="CE45" s="388" t="str">
        <f ca="1">+IF(OFFSET('Water Data'!$H$27,0,10*ROW('Water Data'!H39))="","",OFFSET('Water Data'!$H$27,0,10*ROW('Water Data'!H39)))</f>
        <v/>
      </c>
      <c r="CF45" s="388" t="str">
        <f ca="1">+IF(OFFSET('Water Data'!$H$28,0,10*ROW('Water Data'!H39))="","",OFFSET('Water Data'!$H$28,0,10*ROW('Water Data'!H39)))</f>
        <v/>
      </c>
      <c r="CG45" s="388" t="str">
        <f ca="1">+IF(OFFSET('Water Data'!$H$29,0,10*ROW('Water Data'!H39))="","",OFFSET('Water Data'!$H$29,0,10*ROW('Water Data'!H39)))</f>
        <v/>
      </c>
      <c r="CH45" s="388" t="str">
        <f ca="1">+IF(OFFSET('Water Data'!$I$27,0,10*ROW('Water Data'!I39))="","",OFFSET('Water Data'!$I$27,0,10*ROW('Water Data'!I39)))</f>
        <v/>
      </c>
      <c r="CI45" s="388" t="str">
        <f ca="1">+IF(OFFSET('Water Data'!$I$28,0,10*ROW('Water Data'!I39))="","",OFFSET('Water Data'!$I$28,0,10*ROW('Water Data'!I39)))</f>
        <v/>
      </c>
      <c r="CJ45" s="388" t="str">
        <f ca="1">+IF(OFFSET('Water Data'!$I$29,0,10*ROW('Water Data'!I39))="","",OFFSET('Water Data'!$I$29,0,10*ROW('Water Data'!I39)))</f>
        <v/>
      </c>
      <c r="CK45" s="388" t="str">
        <f ca="1">+IF(OFFSET('Sanitation Data'!$D$28,0,10*ROW('Sanitation Data'!D39))="","",OFFSET('Sanitation Data'!$D$28,0,10*ROW('Sanitation Data'!D39)))</f>
        <v/>
      </c>
      <c r="CL45" s="388" t="str">
        <f ca="1">+IF(OFFSET('Sanitation Data'!$D$29,0,10*ROW('Sanitation Data'!D39))="","",OFFSET('Sanitation Data'!$D$29,0,10*ROW('Sanitation Data'!D39)))</f>
        <v/>
      </c>
      <c r="CM45" s="388" t="str">
        <f ca="1">+IF(OFFSET('Sanitation Data'!$D$30,0,10*ROW('Sanitation Data'!D39))="","",OFFSET('Sanitation Data'!$D$30,0,10*ROW('Sanitation Data'!D39)))</f>
        <v/>
      </c>
      <c r="CN45" s="388" t="str">
        <f ca="1">+IF(OFFSET('Sanitation Data'!$D$31,0,10*ROW('Sanitation Data'!D39))="","",OFFSET('Sanitation Data'!$D$31,0,10*ROW('Sanitation Data'!D39)))</f>
        <v/>
      </c>
      <c r="CO45" s="388" t="str">
        <f ca="1">+IF(OFFSET('Sanitation Data'!$D$32,0,10*ROW('Sanitation Data'!D39))="","",OFFSET('Sanitation Data'!$D$32,0,10*ROW('Sanitation Data'!D39)))</f>
        <v/>
      </c>
      <c r="CP45" s="388" t="str">
        <f ca="1">+IF(OFFSET('Sanitation Data'!$E$28,0,10*ROW('Sanitation Data'!E39))="","",OFFSET('Sanitation Data'!$E$28,0,10*ROW('Sanitation Data'!E39)))</f>
        <v/>
      </c>
      <c r="CQ45" s="388" t="str">
        <f ca="1">+IF(OFFSET('Sanitation Data'!$E$29,0,10*ROW('Sanitation Data'!E39))="","",OFFSET('Sanitation Data'!$E$29,0,10*ROW('Sanitation Data'!E39)))</f>
        <v/>
      </c>
      <c r="CR45" s="388" t="str">
        <f ca="1">+IF(OFFSET('Sanitation Data'!$E$30,0,10*ROW('Sanitation Data'!E39))="","",OFFSET('Sanitation Data'!$E$30,0,10*ROW('Sanitation Data'!E39)))</f>
        <v/>
      </c>
      <c r="CS45" s="388" t="str">
        <f ca="1">+IF(OFFSET('Sanitation Data'!$E$31,0,10*ROW('Sanitation Data'!E39))="","",OFFSET('Sanitation Data'!$E$31,0,10*ROW('Sanitation Data'!E39)))</f>
        <v/>
      </c>
      <c r="CT45" s="388" t="str">
        <f ca="1">+IF(OFFSET('Sanitation Data'!$E$32,0,10*ROW('Sanitation Data'!E39))="","",OFFSET('Sanitation Data'!$E$32,0,10*ROW('Sanitation Data'!E39)))</f>
        <v/>
      </c>
      <c r="CU45" s="388" t="str">
        <f ca="1">+IF(OFFSET('Sanitation Data'!$F$28,0,10*ROW('Sanitation Data'!F39))="","",OFFSET('Sanitation Data'!$F$28,0,10*ROW('Sanitation Data'!F39)))</f>
        <v/>
      </c>
      <c r="CV45" s="388" t="str">
        <f ca="1">+IF(OFFSET('Sanitation Data'!$F$29,0,10*ROW('Sanitation Data'!F39))="","",OFFSET('Sanitation Data'!$F$29,0,10*ROW('Sanitation Data'!F39)))</f>
        <v/>
      </c>
      <c r="CW45" s="388" t="str">
        <f ca="1">+IF(OFFSET('Sanitation Data'!$F$30,0,10*ROW('Sanitation Data'!F39))="","",OFFSET('Sanitation Data'!$F$30,0,10*ROW('Sanitation Data'!F39)))</f>
        <v/>
      </c>
      <c r="CX45" s="388" t="str">
        <f ca="1">+IF(OFFSET('Sanitation Data'!$F$31,0,10*ROW('Sanitation Data'!F39))="","",OFFSET('Sanitation Data'!$F$31,0,10*ROW('Sanitation Data'!F39)))</f>
        <v/>
      </c>
      <c r="CY45" s="388" t="str">
        <f ca="1">+IF(OFFSET('Sanitation Data'!$F$32,0,10*ROW('Sanitation Data'!F39))="","",OFFSET('Sanitation Data'!$F$32,0,10*ROW('Sanitation Data'!F39)))</f>
        <v/>
      </c>
      <c r="CZ45" s="388" t="str">
        <f ca="1">+IF(OFFSET('Sanitation Data'!$G$28,0,10*ROW('Sanitation Data'!G39))="","",OFFSET('Sanitation Data'!$G$28,0,10*ROW('Sanitation Data'!G39)))</f>
        <v/>
      </c>
      <c r="DA45" s="388" t="str">
        <f ca="1">+IF(OFFSET('Sanitation Data'!$G$29,0,10*ROW('Sanitation Data'!G39))="","",OFFSET('Sanitation Data'!$G$29,0,10*ROW('Sanitation Data'!G39)))</f>
        <v/>
      </c>
      <c r="DB45" s="388" t="str">
        <f ca="1">+IF(OFFSET('Sanitation Data'!$G$30,0,10*ROW('Sanitation Data'!G39))="","",OFFSET('Sanitation Data'!$G$30,0,10*ROW('Sanitation Data'!G39)))</f>
        <v/>
      </c>
      <c r="DC45" s="388" t="str">
        <f ca="1">+IF(OFFSET('Sanitation Data'!$G$31,0,10*ROW('Sanitation Data'!G39))="","",OFFSET('Sanitation Data'!$G$31,0,10*ROW('Sanitation Data'!G39)))</f>
        <v/>
      </c>
      <c r="DD45" s="388" t="str">
        <f ca="1">+IF(OFFSET('Sanitation Data'!$G$32,0,10*ROW('Sanitation Data'!G39))="","",OFFSET('Sanitation Data'!$G$32,0,10*ROW('Sanitation Data'!G39)))</f>
        <v/>
      </c>
      <c r="DE45" s="388" t="str">
        <f ca="1">+IF(OFFSET('Sanitation Data'!$H$28,0,10*ROW('Sanitation Data'!H39))="","",OFFSET('Sanitation Data'!$H$28,0,10*ROW('Sanitation Data'!H39)))</f>
        <v/>
      </c>
      <c r="DF45" s="388" t="str">
        <f ca="1">+IF(OFFSET('Sanitation Data'!$H$29,0,10*ROW('Sanitation Data'!H39))="","",OFFSET('Sanitation Data'!$H$29,0,10*ROW('Sanitation Data'!H39)))</f>
        <v/>
      </c>
      <c r="DG45" s="388" t="str">
        <f ca="1">+IF(OFFSET('Sanitation Data'!$H$30,0,10*ROW('Sanitation Data'!H39))="","",OFFSET('Sanitation Data'!$H$30,0,10*ROW('Sanitation Data'!H39)))</f>
        <v/>
      </c>
      <c r="DH45" s="388" t="str">
        <f ca="1">+IF(OFFSET('Sanitation Data'!$H$31,0,10*ROW('Sanitation Data'!H39))="","",OFFSET('Sanitation Data'!$H$31,0,10*ROW('Sanitation Data'!H39)))</f>
        <v/>
      </c>
      <c r="DI45" s="388" t="str">
        <f ca="1">+IF(OFFSET('Sanitation Data'!$H$32,0,10*ROW('Sanitation Data'!H39))="","",OFFSET('Sanitation Data'!$H$32,0,10*ROW('Sanitation Data'!H39)))</f>
        <v/>
      </c>
      <c r="DJ45" s="388" t="str">
        <f ca="1">+IF(OFFSET('Sanitation Data'!$I$28,0,10*ROW('Sanitation Data'!I39))="","",OFFSET('Sanitation Data'!$I$28,0,10*ROW('Sanitation Data'!I39)))</f>
        <v/>
      </c>
      <c r="DK45" s="388" t="str">
        <f ca="1">+IF(OFFSET('Sanitation Data'!$I$29,0,10*ROW('Sanitation Data'!I39))="","",OFFSET('Sanitation Data'!$I$29,0,10*ROW('Sanitation Data'!I39)))</f>
        <v/>
      </c>
      <c r="DL45" s="388" t="str">
        <f ca="1">+IF(OFFSET('Sanitation Data'!$I$30,0,10*ROW('Sanitation Data'!I39))="","",OFFSET('Sanitation Data'!$I$30,0,10*ROW('Sanitation Data'!I39)))</f>
        <v/>
      </c>
      <c r="DM45" s="388" t="str">
        <f ca="1">+IF(OFFSET('Sanitation Data'!$I$31,0,10*ROW('Sanitation Data'!I39))="","",OFFSET('Sanitation Data'!$I$31,0,10*ROW('Sanitation Data'!I39)))</f>
        <v/>
      </c>
      <c r="DN45" s="388" t="str">
        <f ca="1">+IF(OFFSET('Sanitation Data'!$I$32,0,10*ROW('Sanitation Data'!I39))="","",OFFSET('Sanitation Data'!$I$32,0,10*ROW('Sanitation Data'!I39)))</f>
        <v/>
      </c>
      <c r="DO45" s="388" t="str">
        <f ca="1">+IF(OFFSET('Hygiene Data'!$D$11,0,10*ROW('Hygiene Data'!D39))="","",OFFSET('Hygiene Data'!$D$11,0,10*ROW('Hygiene Data'!D39)))</f>
        <v/>
      </c>
      <c r="DP45" s="388" t="str">
        <f ca="1">+IF(OFFSET('Hygiene Data'!$D$12,0,10*ROW('Hygiene Data'!D39))="","",OFFSET('Hygiene Data'!$D$12,0,10*ROW('Hygiene Data'!D39)))</f>
        <v/>
      </c>
      <c r="DQ45" s="388" t="str">
        <f ca="1">+IF(OFFSET('Hygiene Data'!$D$13,0,10*ROW('Hygiene Data'!D39))="","",OFFSET('Hygiene Data'!$D$13,0,10*ROW('Hygiene Data'!D39)))</f>
        <v/>
      </c>
      <c r="DR45" s="388" t="str">
        <f ca="1">+IF(OFFSET('Hygiene Data'!$E$11,0,10*ROW('Hygiene Data'!E39))="","",OFFSET('Hygiene Data'!$E$11,0,10*ROW('Hygiene Data'!E39)))</f>
        <v/>
      </c>
      <c r="DS45" s="388" t="str">
        <f ca="1">+IF(OFFSET('Hygiene Data'!$E$12,0,10*ROW('Hygiene Data'!E39))="","",OFFSET('Hygiene Data'!$E$12,0,10*ROW('Hygiene Data'!E39)))</f>
        <v/>
      </c>
      <c r="DT45" s="388" t="str">
        <f ca="1">+IF(OFFSET('Hygiene Data'!$E$13,0,10*ROW('Hygiene Data'!E39))="","",OFFSET('Hygiene Data'!$E$13,0,10*ROW('Hygiene Data'!E39)))</f>
        <v/>
      </c>
      <c r="DU45" s="388" t="str">
        <f ca="1">+IF(OFFSET('Hygiene Data'!$F$11,0,10*ROW('Hygiene Data'!F39))="","",OFFSET('Hygiene Data'!$F$11,0,10*ROW('Hygiene Data'!F39)))</f>
        <v/>
      </c>
      <c r="DV45" s="388" t="str">
        <f ca="1">+IF(OFFSET('Hygiene Data'!$F$12,0,10*ROW('Hygiene Data'!F39))="","",OFFSET('Hygiene Data'!$F$12,0,10*ROW('Hygiene Data'!F39)))</f>
        <v/>
      </c>
      <c r="DW45" s="388" t="str">
        <f ca="1">+IF(OFFSET('Hygiene Data'!$F$13,0,10*ROW('Hygiene Data'!F39))="","",OFFSET('Hygiene Data'!$F$13,0,10*ROW('Hygiene Data'!F39)))</f>
        <v/>
      </c>
      <c r="DX45" s="388" t="str">
        <f ca="1">+IF(OFFSET('Hygiene Data'!$G$11,0,10*ROW('Hygiene Data'!G39))="","",OFFSET('Hygiene Data'!$G$11,0,10*ROW('Hygiene Data'!G39)))</f>
        <v/>
      </c>
      <c r="DY45" s="388" t="str">
        <f ca="1">+IF(OFFSET('Hygiene Data'!$G$12,0,10*ROW('Hygiene Data'!G39))="","",OFFSET('Hygiene Data'!$G$12,0,10*ROW('Hygiene Data'!G39)))</f>
        <v/>
      </c>
      <c r="DZ45" s="388" t="str">
        <f ca="1">+IF(OFFSET('Hygiene Data'!$G$13,0,10*ROW('Hygiene Data'!G39))="","",OFFSET('Hygiene Data'!$G$13,0,10*ROW('Hygiene Data'!G39)))</f>
        <v/>
      </c>
      <c r="EA45" s="388" t="str">
        <f ca="1">+IF(OFFSET('Hygiene Data'!$H$11,0,10*ROW('Hygiene Data'!H39))="","",OFFSET('Hygiene Data'!$H$11,0,10*ROW('Hygiene Data'!H39)))</f>
        <v/>
      </c>
      <c r="EB45" s="388" t="str">
        <f ca="1">+IF(OFFSET('Hygiene Data'!$H$12,0,10*ROW('Hygiene Data'!H39))="","",OFFSET('Hygiene Data'!$H$12,0,10*ROW('Hygiene Data'!H39)))</f>
        <v/>
      </c>
      <c r="EC45" s="388" t="str">
        <f ca="1">+IF(OFFSET('Hygiene Data'!$H$13,0,10*ROW('Hygiene Data'!H39))="","",OFFSET('Hygiene Data'!$H$13,0,10*ROW('Hygiene Data'!H39)))</f>
        <v/>
      </c>
      <c r="ED45" s="388" t="str">
        <f ca="1">+IF(OFFSET('Hygiene Data'!$I$11,0,10*ROW('Hygiene Data'!I39))="","",OFFSET('Hygiene Data'!$I$11,0,10*ROW('Hygiene Data'!I39)))</f>
        <v/>
      </c>
      <c r="EE45" s="388" t="str">
        <f ca="1">+IF(OFFSET('Hygiene Data'!$I$12,0,10*ROW('Hygiene Data'!I39))="","",OFFSET('Hygiene Data'!$I$12,0,10*ROW('Hygiene Data'!I39)))</f>
        <v/>
      </c>
      <c r="EF45" s="388" t="str">
        <f ca="1">+IF(OFFSET('Hygiene Data'!$I$13,0,10*ROW('Hygiene Data'!I39))="","",OFFSET('Hygiene Data'!$I$13,0,10*ROW('Hygiene Data'!I39)))</f>
        <v/>
      </c>
    </row>
    <row r="46" spans="1:136" x14ac:dyDescent="0.25">
      <c r="A46" s="497" t="str">
        <f ca="1">+IF(OFFSET('Water Data'!$B$2,0,10*ROW('Water Data'!E40))="","",OFFSET('Water Data'!$B$2,0,10*ROW('Water Data'!E40)))</f>
        <v/>
      </c>
      <c r="B46" s="49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4" t="str">
        <f t="shared" ca="1" si="0"/>
        <v/>
      </c>
      <c r="D46" s="52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8" t="str">
        <f ca="1">+IF(OFFSET('Water Data'!$D$27,0,10*ROW('Water Data'!D40))="","",OFFSET('Water Data'!$D$27,0,10*ROW('Water Data'!D40)))</f>
        <v/>
      </c>
      <c r="BT46" s="388" t="str">
        <f ca="1">+IF(OFFSET('Water Data'!$D$28,0,10*ROW('Water Data'!D40))="","",OFFSET('Water Data'!$D$28,0,10*ROW('Water Data'!D40)))</f>
        <v/>
      </c>
      <c r="BU46" s="388" t="str">
        <f ca="1">+IF(OFFSET('Water Data'!$D$29,0,10*ROW('Water Data'!D40))="","",OFFSET('Water Data'!$D$29,0,10*ROW('Water Data'!D40)))</f>
        <v/>
      </c>
      <c r="BV46" s="388" t="str">
        <f ca="1">+IF(OFFSET('Water Data'!$E$27,0,10*ROW('Water Data'!E40))="","",OFFSET('Water Data'!$E$27,0,10*ROW('Water Data'!E40)))</f>
        <v/>
      </c>
      <c r="BW46" s="388" t="str">
        <f ca="1">+IF(OFFSET('Water Data'!$E$28,0,10*ROW('Water Data'!E40))="","",OFFSET('Water Data'!$E$28,0,10*ROW('Water Data'!E40)))</f>
        <v/>
      </c>
      <c r="BX46" s="388" t="str">
        <f ca="1">+IF(OFFSET('Water Data'!$E$29,0,10*ROW('Water Data'!E40))="","",OFFSET('Water Data'!$E$29,0,10*ROW('Water Data'!E40)))</f>
        <v/>
      </c>
      <c r="BY46" s="388" t="str">
        <f ca="1">+IF(OFFSET('Water Data'!$F$27,0,10*ROW('Water Data'!F40))="","",OFFSET('Water Data'!$F$27,0,10*ROW('Water Data'!F40)))</f>
        <v/>
      </c>
      <c r="BZ46" s="388" t="str">
        <f ca="1">+IF(OFFSET('Water Data'!$F$28,0,10*ROW('Water Data'!F40))="","",OFFSET('Water Data'!$F$28,0,10*ROW('Water Data'!F40)))</f>
        <v/>
      </c>
      <c r="CA46" s="388" t="str">
        <f ca="1">+IF(OFFSET('Water Data'!$F$29,0,10*ROW('Water Data'!F40))="","",OFFSET('Water Data'!$F$29,0,10*ROW('Water Data'!F40)))</f>
        <v/>
      </c>
      <c r="CB46" s="388" t="str">
        <f ca="1">+IF(OFFSET('Water Data'!$G$27,0,10*ROW('Water Data'!G40))="","",OFFSET('Water Data'!$G$27,0,10*ROW('Water Data'!G40)))</f>
        <v/>
      </c>
      <c r="CC46" s="388" t="str">
        <f ca="1">+IF(OFFSET('Water Data'!$G$28,0,10*ROW('Water Data'!G40))="","",OFFSET('Water Data'!$G$28,0,10*ROW('Water Data'!G40)))</f>
        <v/>
      </c>
      <c r="CD46" s="388" t="str">
        <f ca="1">+IF(OFFSET('Water Data'!$G$29,0,10*ROW('Water Data'!G40))="","",OFFSET('Water Data'!$G$29,0,10*ROW('Water Data'!G40)))</f>
        <v/>
      </c>
      <c r="CE46" s="388" t="str">
        <f ca="1">+IF(OFFSET('Water Data'!$H$27,0,10*ROW('Water Data'!H40))="","",OFFSET('Water Data'!$H$27,0,10*ROW('Water Data'!H40)))</f>
        <v/>
      </c>
      <c r="CF46" s="388" t="str">
        <f ca="1">+IF(OFFSET('Water Data'!$H$28,0,10*ROW('Water Data'!H40))="","",OFFSET('Water Data'!$H$28,0,10*ROW('Water Data'!H40)))</f>
        <v/>
      </c>
      <c r="CG46" s="388" t="str">
        <f ca="1">+IF(OFFSET('Water Data'!$H$29,0,10*ROW('Water Data'!H40))="","",OFFSET('Water Data'!$H$29,0,10*ROW('Water Data'!H40)))</f>
        <v/>
      </c>
      <c r="CH46" s="388" t="str">
        <f ca="1">+IF(OFFSET('Water Data'!$I$27,0,10*ROW('Water Data'!I40))="","",OFFSET('Water Data'!$I$27,0,10*ROW('Water Data'!I40)))</f>
        <v/>
      </c>
      <c r="CI46" s="388" t="str">
        <f ca="1">+IF(OFFSET('Water Data'!$I$28,0,10*ROW('Water Data'!I40))="","",OFFSET('Water Data'!$I$28,0,10*ROW('Water Data'!I40)))</f>
        <v/>
      </c>
      <c r="CJ46" s="388" t="str">
        <f ca="1">+IF(OFFSET('Water Data'!$I$29,0,10*ROW('Water Data'!I40))="","",OFFSET('Water Data'!$I$29,0,10*ROW('Water Data'!I40)))</f>
        <v/>
      </c>
      <c r="CK46" s="388" t="str">
        <f ca="1">+IF(OFFSET('Sanitation Data'!$D$28,0,10*ROW('Sanitation Data'!D40))="","",OFFSET('Sanitation Data'!$D$28,0,10*ROW('Sanitation Data'!D40)))</f>
        <v/>
      </c>
      <c r="CL46" s="388" t="str">
        <f ca="1">+IF(OFFSET('Sanitation Data'!$D$29,0,10*ROW('Sanitation Data'!D40))="","",OFFSET('Sanitation Data'!$D$29,0,10*ROW('Sanitation Data'!D40)))</f>
        <v/>
      </c>
      <c r="CM46" s="388" t="str">
        <f ca="1">+IF(OFFSET('Sanitation Data'!$D$30,0,10*ROW('Sanitation Data'!D40))="","",OFFSET('Sanitation Data'!$D$30,0,10*ROW('Sanitation Data'!D40)))</f>
        <v/>
      </c>
      <c r="CN46" s="388" t="str">
        <f ca="1">+IF(OFFSET('Sanitation Data'!$D$31,0,10*ROW('Sanitation Data'!D40))="","",OFFSET('Sanitation Data'!$D$31,0,10*ROW('Sanitation Data'!D40)))</f>
        <v/>
      </c>
      <c r="CO46" s="388" t="str">
        <f ca="1">+IF(OFFSET('Sanitation Data'!$D$32,0,10*ROW('Sanitation Data'!D40))="","",OFFSET('Sanitation Data'!$D$32,0,10*ROW('Sanitation Data'!D40)))</f>
        <v/>
      </c>
      <c r="CP46" s="388" t="str">
        <f ca="1">+IF(OFFSET('Sanitation Data'!$E$28,0,10*ROW('Sanitation Data'!E40))="","",OFFSET('Sanitation Data'!$E$28,0,10*ROW('Sanitation Data'!E40)))</f>
        <v/>
      </c>
      <c r="CQ46" s="388" t="str">
        <f ca="1">+IF(OFFSET('Sanitation Data'!$E$29,0,10*ROW('Sanitation Data'!E40))="","",OFFSET('Sanitation Data'!$E$29,0,10*ROW('Sanitation Data'!E40)))</f>
        <v/>
      </c>
      <c r="CR46" s="388" t="str">
        <f ca="1">+IF(OFFSET('Sanitation Data'!$E$30,0,10*ROW('Sanitation Data'!E40))="","",OFFSET('Sanitation Data'!$E$30,0,10*ROW('Sanitation Data'!E40)))</f>
        <v/>
      </c>
      <c r="CS46" s="388" t="str">
        <f ca="1">+IF(OFFSET('Sanitation Data'!$E$31,0,10*ROW('Sanitation Data'!E40))="","",OFFSET('Sanitation Data'!$E$31,0,10*ROW('Sanitation Data'!E40)))</f>
        <v/>
      </c>
      <c r="CT46" s="388" t="str">
        <f ca="1">+IF(OFFSET('Sanitation Data'!$E$32,0,10*ROW('Sanitation Data'!E40))="","",OFFSET('Sanitation Data'!$E$32,0,10*ROW('Sanitation Data'!E40)))</f>
        <v/>
      </c>
      <c r="CU46" s="388" t="str">
        <f ca="1">+IF(OFFSET('Sanitation Data'!$F$28,0,10*ROW('Sanitation Data'!F40))="","",OFFSET('Sanitation Data'!$F$28,0,10*ROW('Sanitation Data'!F40)))</f>
        <v/>
      </c>
      <c r="CV46" s="388" t="str">
        <f ca="1">+IF(OFFSET('Sanitation Data'!$F$29,0,10*ROW('Sanitation Data'!F40))="","",OFFSET('Sanitation Data'!$F$29,0,10*ROW('Sanitation Data'!F40)))</f>
        <v/>
      </c>
      <c r="CW46" s="388" t="str">
        <f ca="1">+IF(OFFSET('Sanitation Data'!$F$30,0,10*ROW('Sanitation Data'!F40))="","",OFFSET('Sanitation Data'!$F$30,0,10*ROW('Sanitation Data'!F40)))</f>
        <v/>
      </c>
      <c r="CX46" s="388" t="str">
        <f ca="1">+IF(OFFSET('Sanitation Data'!$F$31,0,10*ROW('Sanitation Data'!F40))="","",OFFSET('Sanitation Data'!$F$31,0,10*ROW('Sanitation Data'!F40)))</f>
        <v/>
      </c>
      <c r="CY46" s="388" t="str">
        <f ca="1">+IF(OFFSET('Sanitation Data'!$F$32,0,10*ROW('Sanitation Data'!F40))="","",OFFSET('Sanitation Data'!$F$32,0,10*ROW('Sanitation Data'!F40)))</f>
        <v/>
      </c>
      <c r="CZ46" s="388" t="str">
        <f ca="1">+IF(OFFSET('Sanitation Data'!$G$28,0,10*ROW('Sanitation Data'!G40))="","",OFFSET('Sanitation Data'!$G$28,0,10*ROW('Sanitation Data'!G40)))</f>
        <v/>
      </c>
      <c r="DA46" s="388" t="str">
        <f ca="1">+IF(OFFSET('Sanitation Data'!$G$29,0,10*ROW('Sanitation Data'!G40))="","",OFFSET('Sanitation Data'!$G$29,0,10*ROW('Sanitation Data'!G40)))</f>
        <v/>
      </c>
      <c r="DB46" s="388" t="str">
        <f ca="1">+IF(OFFSET('Sanitation Data'!$G$30,0,10*ROW('Sanitation Data'!G40))="","",OFFSET('Sanitation Data'!$G$30,0,10*ROW('Sanitation Data'!G40)))</f>
        <v/>
      </c>
      <c r="DC46" s="388" t="str">
        <f ca="1">+IF(OFFSET('Sanitation Data'!$G$31,0,10*ROW('Sanitation Data'!G40))="","",OFFSET('Sanitation Data'!$G$31,0,10*ROW('Sanitation Data'!G40)))</f>
        <v/>
      </c>
      <c r="DD46" s="388" t="str">
        <f ca="1">+IF(OFFSET('Sanitation Data'!$G$32,0,10*ROW('Sanitation Data'!G40))="","",OFFSET('Sanitation Data'!$G$32,0,10*ROW('Sanitation Data'!G40)))</f>
        <v/>
      </c>
      <c r="DE46" s="388" t="str">
        <f ca="1">+IF(OFFSET('Sanitation Data'!$H$28,0,10*ROW('Sanitation Data'!H40))="","",OFFSET('Sanitation Data'!$H$28,0,10*ROW('Sanitation Data'!H40)))</f>
        <v/>
      </c>
      <c r="DF46" s="388" t="str">
        <f ca="1">+IF(OFFSET('Sanitation Data'!$H$29,0,10*ROW('Sanitation Data'!H40))="","",OFFSET('Sanitation Data'!$H$29,0,10*ROW('Sanitation Data'!H40)))</f>
        <v/>
      </c>
      <c r="DG46" s="388" t="str">
        <f ca="1">+IF(OFFSET('Sanitation Data'!$H$30,0,10*ROW('Sanitation Data'!H40))="","",OFFSET('Sanitation Data'!$H$30,0,10*ROW('Sanitation Data'!H40)))</f>
        <v/>
      </c>
      <c r="DH46" s="388" t="str">
        <f ca="1">+IF(OFFSET('Sanitation Data'!$H$31,0,10*ROW('Sanitation Data'!H40))="","",OFFSET('Sanitation Data'!$H$31,0,10*ROW('Sanitation Data'!H40)))</f>
        <v/>
      </c>
      <c r="DI46" s="388" t="str">
        <f ca="1">+IF(OFFSET('Sanitation Data'!$H$32,0,10*ROW('Sanitation Data'!H40))="","",OFFSET('Sanitation Data'!$H$32,0,10*ROW('Sanitation Data'!H40)))</f>
        <v/>
      </c>
      <c r="DJ46" s="388" t="str">
        <f ca="1">+IF(OFFSET('Sanitation Data'!$I$28,0,10*ROW('Sanitation Data'!I40))="","",OFFSET('Sanitation Data'!$I$28,0,10*ROW('Sanitation Data'!I40)))</f>
        <v/>
      </c>
      <c r="DK46" s="388" t="str">
        <f ca="1">+IF(OFFSET('Sanitation Data'!$I$29,0,10*ROW('Sanitation Data'!I40))="","",OFFSET('Sanitation Data'!$I$29,0,10*ROW('Sanitation Data'!I40)))</f>
        <v/>
      </c>
      <c r="DL46" s="388" t="str">
        <f ca="1">+IF(OFFSET('Sanitation Data'!$I$30,0,10*ROW('Sanitation Data'!I40))="","",OFFSET('Sanitation Data'!$I$30,0,10*ROW('Sanitation Data'!I40)))</f>
        <v/>
      </c>
      <c r="DM46" s="388" t="str">
        <f ca="1">+IF(OFFSET('Sanitation Data'!$I$31,0,10*ROW('Sanitation Data'!I40))="","",OFFSET('Sanitation Data'!$I$31,0,10*ROW('Sanitation Data'!I40)))</f>
        <v/>
      </c>
      <c r="DN46" s="388" t="str">
        <f ca="1">+IF(OFFSET('Sanitation Data'!$I$32,0,10*ROW('Sanitation Data'!I40))="","",OFFSET('Sanitation Data'!$I$32,0,10*ROW('Sanitation Data'!I40)))</f>
        <v/>
      </c>
      <c r="DO46" s="388" t="str">
        <f ca="1">+IF(OFFSET('Hygiene Data'!$D$11,0,10*ROW('Hygiene Data'!D40))="","",OFFSET('Hygiene Data'!$D$11,0,10*ROW('Hygiene Data'!D40)))</f>
        <v/>
      </c>
      <c r="DP46" s="388" t="str">
        <f ca="1">+IF(OFFSET('Hygiene Data'!$D$12,0,10*ROW('Hygiene Data'!D40))="","",OFFSET('Hygiene Data'!$D$12,0,10*ROW('Hygiene Data'!D40)))</f>
        <v/>
      </c>
      <c r="DQ46" s="388" t="str">
        <f ca="1">+IF(OFFSET('Hygiene Data'!$D$13,0,10*ROW('Hygiene Data'!D40))="","",OFFSET('Hygiene Data'!$D$13,0,10*ROW('Hygiene Data'!D40)))</f>
        <v/>
      </c>
      <c r="DR46" s="388" t="str">
        <f ca="1">+IF(OFFSET('Hygiene Data'!$E$11,0,10*ROW('Hygiene Data'!E40))="","",OFFSET('Hygiene Data'!$E$11,0,10*ROW('Hygiene Data'!E40)))</f>
        <v/>
      </c>
      <c r="DS46" s="388" t="str">
        <f ca="1">+IF(OFFSET('Hygiene Data'!$E$12,0,10*ROW('Hygiene Data'!E40))="","",OFFSET('Hygiene Data'!$E$12,0,10*ROW('Hygiene Data'!E40)))</f>
        <v/>
      </c>
      <c r="DT46" s="388" t="str">
        <f ca="1">+IF(OFFSET('Hygiene Data'!$E$13,0,10*ROW('Hygiene Data'!E40))="","",OFFSET('Hygiene Data'!$E$13,0,10*ROW('Hygiene Data'!E40)))</f>
        <v/>
      </c>
      <c r="DU46" s="388" t="str">
        <f ca="1">+IF(OFFSET('Hygiene Data'!$F$11,0,10*ROW('Hygiene Data'!F40))="","",OFFSET('Hygiene Data'!$F$11,0,10*ROW('Hygiene Data'!F40)))</f>
        <v/>
      </c>
      <c r="DV46" s="388" t="str">
        <f ca="1">+IF(OFFSET('Hygiene Data'!$F$12,0,10*ROW('Hygiene Data'!F40))="","",OFFSET('Hygiene Data'!$F$12,0,10*ROW('Hygiene Data'!F40)))</f>
        <v/>
      </c>
      <c r="DW46" s="388" t="str">
        <f ca="1">+IF(OFFSET('Hygiene Data'!$F$13,0,10*ROW('Hygiene Data'!F40))="","",OFFSET('Hygiene Data'!$F$13,0,10*ROW('Hygiene Data'!F40)))</f>
        <v/>
      </c>
      <c r="DX46" s="388" t="str">
        <f ca="1">+IF(OFFSET('Hygiene Data'!$G$11,0,10*ROW('Hygiene Data'!G40))="","",OFFSET('Hygiene Data'!$G$11,0,10*ROW('Hygiene Data'!G40)))</f>
        <v/>
      </c>
      <c r="DY46" s="388" t="str">
        <f ca="1">+IF(OFFSET('Hygiene Data'!$G$12,0,10*ROW('Hygiene Data'!G40))="","",OFFSET('Hygiene Data'!$G$12,0,10*ROW('Hygiene Data'!G40)))</f>
        <v/>
      </c>
      <c r="DZ46" s="388" t="str">
        <f ca="1">+IF(OFFSET('Hygiene Data'!$G$13,0,10*ROW('Hygiene Data'!G40))="","",OFFSET('Hygiene Data'!$G$13,0,10*ROW('Hygiene Data'!G40)))</f>
        <v/>
      </c>
      <c r="EA46" s="388" t="str">
        <f ca="1">+IF(OFFSET('Hygiene Data'!$H$11,0,10*ROW('Hygiene Data'!H40))="","",OFFSET('Hygiene Data'!$H$11,0,10*ROW('Hygiene Data'!H40)))</f>
        <v/>
      </c>
      <c r="EB46" s="388" t="str">
        <f ca="1">+IF(OFFSET('Hygiene Data'!$H$12,0,10*ROW('Hygiene Data'!H40))="","",OFFSET('Hygiene Data'!$H$12,0,10*ROW('Hygiene Data'!H40)))</f>
        <v/>
      </c>
      <c r="EC46" s="388" t="str">
        <f ca="1">+IF(OFFSET('Hygiene Data'!$H$13,0,10*ROW('Hygiene Data'!H40))="","",OFFSET('Hygiene Data'!$H$13,0,10*ROW('Hygiene Data'!H40)))</f>
        <v/>
      </c>
      <c r="ED46" s="388" t="str">
        <f ca="1">+IF(OFFSET('Hygiene Data'!$I$11,0,10*ROW('Hygiene Data'!I40))="","",OFFSET('Hygiene Data'!$I$11,0,10*ROW('Hygiene Data'!I40)))</f>
        <v/>
      </c>
      <c r="EE46" s="388" t="str">
        <f ca="1">+IF(OFFSET('Hygiene Data'!$I$12,0,10*ROW('Hygiene Data'!I40))="","",OFFSET('Hygiene Data'!$I$12,0,10*ROW('Hygiene Data'!I40)))</f>
        <v/>
      </c>
      <c r="EF46" s="388" t="str">
        <f ca="1">+IF(OFFSET('Hygiene Data'!$I$13,0,10*ROW('Hygiene Data'!I40))="","",OFFSET('Hygiene Data'!$I$13,0,10*ROW('Hygiene Data'!I40)))</f>
        <v/>
      </c>
    </row>
    <row r="47" spans="1:136" x14ac:dyDescent="0.25">
      <c r="A47" s="497" t="str">
        <f ca="1">+IF(OFFSET('Water Data'!$B$2,0,10*ROW('Water Data'!E41))="","",OFFSET('Water Data'!$B$2,0,10*ROW('Water Data'!E41)))</f>
        <v/>
      </c>
      <c r="B47" s="49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4" t="str">
        <f t="shared" ca="1" si="0"/>
        <v/>
      </c>
      <c r="D47" s="52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8" t="str">
        <f ca="1">+IF(OFFSET('Water Data'!$D$27,0,10*ROW('Water Data'!D41))="","",OFFSET('Water Data'!$D$27,0,10*ROW('Water Data'!D41)))</f>
        <v/>
      </c>
      <c r="BT47" s="388" t="str">
        <f ca="1">+IF(OFFSET('Water Data'!$D$28,0,10*ROW('Water Data'!D41))="","",OFFSET('Water Data'!$D$28,0,10*ROW('Water Data'!D41)))</f>
        <v/>
      </c>
      <c r="BU47" s="388" t="str">
        <f ca="1">+IF(OFFSET('Water Data'!$D$29,0,10*ROW('Water Data'!D41))="","",OFFSET('Water Data'!$D$29,0,10*ROW('Water Data'!D41)))</f>
        <v/>
      </c>
      <c r="BV47" s="388" t="str">
        <f ca="1">+IF(OFFSET('Water Data'!$E$27,0,10*ROW('Water Data'!E41))="","",OFFSET('Water Data'!$E$27,0,10*ROW('Water Data'!E41)))</f>
        <v/>
      </c>
      <c r="BW47" s="388" t="str">
        <f ca="1">+IF(OFFSET('Water Data'!$E$28,0,10*ROW('Water Data'!E41))="","",OFFSET('Water Data'!$E$28,0,10*ROW('Water Data'!E41)))</f>
        <v/>
      </c>
      <c r="BX47" s="388" t="str">
        <f ca="1">+IF(OFFSET('Water Data'!$E$29,0,10*ROW('Water Data'!E41))="","",OFFSET('Water Data'!$E$29,0,10*ROW('Water Data'!E41)))</f>
        <v/>
      </c>
      <c r="BY47" s="388" t="str">
        <f ca="1">+IF(OFFSET('Water Data'!$F$27,0,10*ROW('Water Data'!F41))="","",OFFSET('Water Data'!$F$27,0,10*ROW('Water Data'!F41)))</f>
        <v/>
      </c>
      <c r="BZ47" s="388" t="str">
        <f ca="1">+IF(OFFSET('Water Data'!$F$28,0,10*ROW('Water Data'!F41))="","",OFFSET('Water Data'!$F$28,0,10*ROW('Water Data'!F41)))</f>
        <v/>
      </c>
      <c r="CA47" s="388" t="str">
        <f ca="1">+IF(OFFSET('Water Data'!$F$29,0,10*ROW('Water Data'!F41))="","",OFFSET('Water Data'!$F$29,0,10*ROW('Water Data'!F41)))</f>
        <v/>
      </c>
      <c r="CB47" s="388" t="str">
        <f ca="1">+IF(OFFSET('Water Data'!$G$27,0,10*ROW('Water Data'!G41))="","",OFFSET('Water Data'!$G$27,0,10*ROW('Water Data'!G41)))</f>
        <v/>
      </c>
      <c r="CC47" s="388" t="str">
        <f ca="1">+IF(OFFSET('Water Data'!$G$28,0,10*ROW('Water Data'!G41))="","",OFFSET('Water Data'!$G$28,0,10*ROW('Water Data'!G41)))</f>
        <v/>
      </c>
      <c r="CD47" s="388" t="str">
        <f ca="1">+IF(OFFSET('Water Data'!$G$29,0,10*ROW('Water Data'!G41))="","",OFFSET('Water Data'!$G$29,0,10*ROW('Water Data'!G41)))</f>
        <v/>
      </c>
      <c r="CE47" s="388" t="str">
        <f ca="1">+IF(OFFSET('Water Data'!$H$27,0,10*ROW('Water Data'!H41))="","",OFFSET('Water Data'!$H$27,0,10*ROW('Water Data'!H41)))</f>
        <v/>
      </c>
      <c r="CF47" s="388" t="str">
        <f ca="1">+IF(OFFSET('Water Data'!$H$28,0,10*ROW('Water Data'!H41))="","",OFFSET('Water Data'!$H$28,0,10*ROW('Water Data'!H41)))</f>
        <v/>
      </c>
      <c r="CG47" s="388" t="str">
        <f ca="1">+IF(OFFSET('Water Data'!$H$29,0,10*ROW('Water Data'!H41))="","",OFFSET('Water Data'!$H$29,0,10*ROW('Water Data'!H41)))</f>
        <v/>
      </c>
      <c r="CH47" s="388" t="str">
        <f ca="1">+IF(OFFSET('Water Data'!$I$27,0,10*ROW('Water Data'!I41))="","",OFFSET('Water Data'!$I$27,0,10*ROW('Water Data'!I41)))</f>
        <v/>
      </c>
      <c r="CI47" s="388" t="str">
        <f ca="1">+IF(OFFSET('Water Data'!$I$28,0,10*ROW('Water Data'!I41))="","",OFFSET('Water Data'!$I$28,0,10*ROW('Water Data'!I41)))</f>
        <v/>
      </c>
      <c r="CJ47" s="388" t="str">
        <f ca="1">+IF(OFFSET('Water Data'!$I$29,0,10*ROW('Water Data'!I41))="","",OFFSET('Water Data'!$I$29,0,10*ROW('Water Data'!I41)))</f>
        <v/>
      </c>
      <c r="CK47" s="388" t="str">
        <f ca="1">+IF(OFFSET('Sanitation Data'!$D$28,0,10*ROW('Sanitation Data'!D41))="","",OFFSET('Sanitation Data'!$D$28,0,10*ROW('Sanitation Data'!D41)))</f>
        <v/>
      </c>
      <c r="CL47" s="388" t="str">
        <f ca="1">+IF(OFFSET('Sanitation Data'!$D$29,0,10*ROW('Sanitation Data'!D41))="","",OFFSET('Sanitation Data'!$D$29,0,10*ROW('Sanitation Data'!D41)))</f>
        <v/>
      </c>
      <c r="CM47" s="388" t="str">
        <f ca="1">+IF(OFFSET('Sanitation Data'!$D$30,0,10*ROW('Sanitation Data'!D41))="","",OFFSET('Sanitation Data'!$D$30,0,10*ROW('Sanitation Data'!D41)))</f>
        <v/>
      </c>
      <c r="CN47" s="388" t="str">
        <f ca="1">+IF(OFFSET('Sanitation Data'!$D$31,0,10*ROW('Sanitation Data'!D41))="","",OFFSET('Sanitation Data'!$D$31,0,10*ROW('Sanitation Data'!D41)))</f>
        <v/>
      </c>
      <c r="CO47" s="388" t="str">
        <f ca="1">+IF(OFFSET('Sanitation Data'!$D$32,0,10*ROW('Sanitation Data'!D41))="","",OFFSET('Sanitation Data'!$D$32,0,10*ROW('Sanitation Data'!D41)))</f>
        <v/>
      </c>
      <c r="CP47" s="388" t="str">
        <f ca="1">+IF(OFFSET('Sanitation Data'!$E$28,0,10*ROW('Sanitation Data'!E41))="","",OFFSET('Sanitation Data'!$E$28,0,10*ROW('Sanitation Data'!E41)))</f>
        <v/>
      </c>
      <c r="CQ47" s="388" t="str">
        <f ca="1">+IF(OFFSET('Sanitation Data'!$E$29,0,10*ROW('Sanitation Data'!E41))="","",OFFSET('Sanitation Data'!$E$29,0,10*ROW('Sanitation Data'!E41)))</f>
        <v/>
      </c>
      <c r="CR47" s="388" t="str">
        <f ca="1">+IF(OFFSET('Sanitation Data'!$E$30,0,10*ROW('Sanitation Data'!E41))="","",OFFSET('Sanitation Data'!$E$30,0,10*ROW('Sanitation Data'!E41)))</f>
        <v/>
      </c>
      <c r="CS47" s="388" t="str">
        <f ca="1">+IF(OFFSET('Sanitation Data'!$E$31,0,10*ROW('Sanitation Data'!E41))="","",OFFSET('Sanitation Data'!$E$31,0,10*ROW('Sanitation Data'!E41)))</f>
        <v/>
      </c>
      <c r="CT47" s="388" t="str">
        <f ca="1">+IF(OFFSET('Sanitation Data'!$E$32,0,10*ROW('Sanitation Data'!E41))="","",OFFSET('Sanitation Data'!$E$32,0,10*ROW('Sanitation Data'!E41)))</f>
        <v/>
      </c>
      <c r="CU47" s="388" t="str">
        <f ca="1">+IF(OFFSET('Sanitation Data'!$F$28,0,10*ROW('Sanitation Data'!F41))="","",OFFSET('Sanitation Data'!$F$28,0,10*ROW('Sanitation Data'!F41)))</f>
        <v/>
      </c>
      <c r="CV47" s="388" t="str">
        <f ca="1">+IF(OFFSET('Sanitation Data'!$F$29,0,10*ROW('Sanitation Data'!F41))="","",OFFSET('Sanitation Data'!$F$29,0,10*ROW('Sanitation Data'!F41)))</f>
        <v/>
      </c>
      <c r="CW47" s="388" t="str">
        <f ca="1">+IF(OFFSET('Sanitation Data'!$F$30,0,10*ROW('Sanitation Data'!F41))="","",OFFSET('Sanitation Data'!$F$30,0,10*ROW('Sanitation Data'!F41)))</f>
        <v/>
      </c>
      <c r="CX47" s="388" t="str">
        <f ca="1">+IF(OFFSET('Sanitation Data'!$F$31,0,10*ROW('Sanitation Data'!F41))="","",OFFSET('Sanitation Data'!$F$31,0,10*ROW('Sanitation Data'!F41)))</f>
        <v/>
      </c>
      <c r="CY47" s="388" t="str">
        <f ca="1">+IF(OFFSET('Sanitation Data'!$F$32,0,10*ROW('Sanitation Data'!F41))="","",OFFSET('Sanitation Data'!$F$32,0,10*ROW('Sanitation Data'!F41)))</f>
        <v/>
      </c>
      <c r="CZ47" s="388" t="str">
        <f ca="1">+IF(OFFSET('Sanitation Data'!$G$28,0,10*ROW('Sanitation Data'!G41))="","",OFFSET('Sanitation Data'!$G$28,0,10*ROW('Sanitation Data'!G41)))</f>
        <v/>
      </c>
      <c r="DA47" s="388" t="str">
        <f ca="1">+IF(OFFSET('Sanitation Data'!$G$29,0,10*ROW('Sanitation Data'!G41))="","",OFFSET('Sanitation Data'!$G$29,0,10*ROW('Sanitation Data'!G41)))</f>
        <v/>
      </c>
      <c r="DB47" s="388" t="str">
        <f ca="1">+IF(OFFSET('Sanitation Data'!$G$30,0,10*ROW('Sanitation Data'!G41))="","",OFFSET('Sanitation Data'!$G$30,0,10*ROW('Sanitation Data'!G41)))</f>
        <v/>
      </c>
      <c r="DC47" s="388" t="str">
        <f ca="1">+IF(OFFSET('Sanitation Data'!$G$31,0,10*ROW('Sanitation Data'!G41))="","",OFFSET('Sanitation Data'!$G$31,0,10*ROW('Sanitation Data'!G41)))</f>
        <v/>
      </c>
      <c r="DD47" s="388" t="str">
        <f ca="1">+IF(OFFSET('Sanitation Data'!$G$32,0,10*ROW('Sanitation Data'!G41))="","",OFFSET('Sanitation Data'!$G$32,0,10*ROW('Sanitation Data'!G41)))</f>
        <v/>
      </c>
      <c r="DE47" s="388" t="str">
        <f ca="1">+IF(OFFSET('Sanitation Data'!$H$28,0,10*ROW('Sanitation Data'!H41))="","",OFFSET('Sanitation Data'!$H$28,0,10*ROW('Sanitation Data'!H41)))</f>
        <v/>
      </c>
      <c r="DF47" s="388" t="str">
        <f ca="1">+IF(OFFSET('Sanitation Data'!$H$29,0,10*ROW('Sanitation Data'!H41))="","",OFFSET('Sanitation Data'!$H$29,0,10*ROW('Sanitation Data'!H41)))</f>
        <v/>
      </c>
      <c r="DG47" s="388" t="str">
        <f ca="1">+IF(OFFSET('Sanitation Data'!$H$30,0,10*ROW('Sanitation Data'!H41))="","",OFFSET('Sanitation Data'!$H$30,0,10*ROW('Sanitation Data'!H41)))</f>
        <v/>
      </c>
      <c r="DH47" s="388" t="str">
        <f ca="1">+IF(OFFSET('Sanitation Data'!$H$31,0,10*ROW('Sanitation Data'!H41))="","",OFFSET('Sanitation Data'!$H$31,0,10*ROW('Sanitation Data'!H41)))</f>
        <v/>
      </c>
      <c r="DI47" s="388" t="str">
        <f ca="1">+IF(OFFSET('Sanitation Data'!$H$32,0,10*ROW('Sanitation Data'!H41))="","",OFFSET('Sanitation Data'!$H$32,0,10*ROW('Sanitation Data'!H41)))</f>
        <v/>
      </c>
      <c r="DJ47" s="388" t="str">
        <f ca="1">+IF(OFFSET('Sanitation Data'!$I$28,0,10*ROW('Sanitation Data'!I41))="","",OFFSET('Sanitation Data'!$I$28,0,10*ROW('Sanitation Data'!I41)))</f>
        <v/>
      </c>
      <c r="DK47" s="388" t="str">
        <f ca="1">+IF(OFFSET('Sanitation Data'!$I$29,0,10*ROW('Sanitation Data'!I41))="","",OFFSET('Sanitation Data'!$I$29,0,10*ROW('Sanitation Data'!I41)))</f>
        <v/>
      </c>
      <c r="DL47" s="388" t="str">
        <f ca="1">+IF(OFFSET('Sanitation Data'!$I$30,0,10*ROW('Sanitation Data'!I41))="","",OFFSET('Sanitation Data'!$I$30,0,10*ROW('Sanitation Data'!I41)))</f>
        <v/>
      </c>
      <c r="DM47" s="388" t="str">
        <f ca="1">+IF(OFFSET('Sanitation Data'!$I$31,0,10*ROW('Sanitation Data'!I41))="","",OFFSET('Sanitation Data'!$I$31,0,10*ROW('Sanitation Data'!I41)))</f>
        <v/>
      </c>
      <c r="DN47" s="388" t="str">
        <f ca="1">+IF(OFFSET('Sanitation Data'!$I$32,0,10*ROW('Sanitation Data'!I41))="","",OFFSET('Sanitation Data'!$I$32,0,10*ROW('Sanitation Data'!I41)))</f>
        <v/>
      </c>
      <c r="DO47" s="388" t="str">
        <f ca="1">+IF(OFFSET('Hygiene Data'!$D$11,0,10*ROW('Hygiene Data'!D41))="","",OFFSET('Hygiene Data'!$D$11,0,10*ROW('Hygiene Data'!D41)))</f>
        <v/>
      </c>
      <c r="DP47" s="388" t="str">
        <f ca="1">+IF(OFFSET('Hygiene Data'!$D$12,0,10*ROW('Hygiene Data'!D41))="","",OFFSET('Hygiene Data'!$D$12,0,10*ROW('Hygiene Data'!D41)))</f>
        <v/>
      </c>
      <c r="DQ47" s="388" t="str">
        <f ca="1">+IF(OFFSET('Hygiene Data'!$D$13,0,10*ROW('Hygiene Data'!D41))="","",OFFSET('Hygiene Data'!$D$13,0,10*ROW('Hygiene Data'!D41)))</f>
        <v/>
      </c>
      <c r="DR47" s="388" t="str">
        <f ca="1">+IF(OFFSET('Hygiene Data'!$E$11,0,10*ROW('Hygiene Data'!E41))="","",OFFSET('Hygiene Data'!$E$11,0,10*ROW('Hygiene Data'!E41)))</f>
        <v/>
      </c>
      <c r="DS47" s="388" t="str">
        <f ca="1">+IF(OFFSET('Hygiene Data'!$E$12,0,10*ROW('Hygiene Data'!E41))="","",OFFSET('Hygiene Data'!$E$12,0,10*ROW('Hygiene Data'!E41)))</f>
        <v/>
      </c>
      <c r="DT47" s="388" t="str">
        <f ca="1">+IF(OFFSET('Hygiene Data'!$E$13,0,10*ROW('Hygiene Data'!E41))="","",OFFSET('Hygiene Data'!$E$13,0,10*ROW('Hygiene Data'!E41)))</f>
        <v/>
      </c>
      <c r="DU47" s="388" t="str">
        <f ca="1">+IF(OFFSET('Hygiene Data'!$F$11,0,10*ROW('Hygiene Data'!F41))="","",OFFSET('Hygiene Data'!$F$11,0,10*ROW('Hygiene Data'!F41)))</f>
        <v/>
      </c>
      <c r="DV47" s="388" t="str">
        <f ca="1">+IF(OFFSET('Hygiene Data'!$F$12,0,10*ROW('Hygiene Data'!F41))="","",OFFSET('Hygiene Data'!$F$12,0,10*ROW('Hygiene Data'!F41)))</f>
        <v/>
      </c>
      <c r="DW47" s="388" t="str">
        <f ca="1">+IF(OFFSET('Hygiene Data'!$F$13,0,10*ROW('Hygiene Data'!F41))="","",OFFSET('Hygiene Data'!$F$13,0,10*ROW('Hygiene Data'!F41)))</f>
        <v/>
      </c>
      <c r="DX47" s="388" t="str">
        <f ca="1">+IF(OFFSET('Hygiene Data'!$G$11,0,10*ROW('Hygiene Data'!G41))="","",OFFSET('Hygiene Data'!$G$11,0,10*ROW('Hygiene Data'!G41)))</f>
        <v/>
      </c>
      <c r="DY47" s="388" t="str">
        <f ca="1">+IF(OFFSET('Hygiene Data'!$G$12,0,10*ROW('Hygiene Data'!G41))="","",OFFSET('Hygiene Data'!$G$12,0,10*ROW('Hygiene Data'!G41)))</f>
        <v/>
      </c>
      <c r="DZ47" s="388" t="str">
        <f ca="1">+IF(OFFSET('Hygiene Data'!$G$13,0,10*ROW('Hygiene Data'!G41))="","",OFFSET('Hygiene Data'!$G$13,0,10*ROW('Hygiene Data'!G41)))</f>
        <v/>
      </c>
      <c r="EA47" s="388" t="str">
        <f ca="1">+IF(OFFSET('Hygiene Data'!$H$11,0,10*ROW('Hygiene Data'!H41))="","",OFFSET('Hygiene Data'!$H$11,0,10*ROW('Hygiene Data'!H41)))</f>
        <v/>
      </c>
      <c r="EB47" s="388" t="str">
        <f ca="1">+IF(OFFSET('Hygiene Data'!$H$12,0,10*ROW('Hygiene Data'!H41))="","",OFFSET('Hygiene Data'!$H$12,0,10*ROW('Hygiene Data'!H41)))</f>
        <v/>
      </c>
      <c r="EC47" s="388" t="str">
        <f ca="1">+IF(OFFSET('Hygiene Data'!$H$13,0,10*ROW('Hygiene Data'!H41))="","",OFFSET('Hygiene Data'!$H$13,0,10*ROW('Hygiene Data'!H41)))</f>
        <v/>
      </c>
      <c r="ED47" s="388" t="str">
        <f ca="1">+IF(OFFSET('Hygiene Data'!$I$11,0,10*ROW('Hygiene Data'!I41))="","",OFFSET('Hygiene Data'!$I$11,0,10*ROW('Hygiene Data'!I41)))</f>
        <v/>
      </c>
      <c r="EE47" s="388" t="str">
        <f ca="1">+IF(OFFSET('Hygiene Data'!$I$12,0,10*ROW('Hygiene Data'!I41))="","",OFFSET('Hygiene Data'!$I$12,0,10*ROW('Hygiene Data'!I41)))</f>
        <v/>
      </c>
      <c r="EF47" s="388" t="str">
        <f ca="1">+IF(OFFSET('Hygiene Data'!$I$13,0,10*ROW('Hygiene Data'!I41))="","",OFFSET('Hygiene Data'!$I$13,0,10*ROW('Hygiene Data'!I41)))</f>
        <v/>
      </c>
    </row>
    <row r="48" spans="1:136" x14ac:dyDescent="0.25">
      <c r="A48" s="497" t="str">
        <f ca="1">+IF(OFFSET('Water Data'!$B$2,0,10*ROW('Water Data'!E42))="","",OFFSET('Water Data'!$B$2,0,10*ROW('Water Data'!E42)))</f>
        <v/>
      </c>
      <c r="B48" s="49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4" t="str">
        <f t="shared" ca="1" si="0"/>
        <v/>
      </c>
      <c r="D48" s="52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8" t="str">
        <f ca="1">+IF(OFFSET('Water Data'!$D$27,0,10*ROW('Water Data'!D42))="","",OFFSET('Water Data'!$D$27,0,10*ROW('Water Data'!D42)))</f>
        <v/>
      </c>
      <c r="BT48" s="388" t="str">
        <f ca="1">+IF(OFFSET('Water Data'!$D$28,0,10*ROW('Water Data'!D42))="","",OFFSET('Water Data'!$D$28,0,10*ROW('Water Data'!D42)))</f>
        <v/>
      </c>
      <c r="BU48" s="388" t="str">
        <f ca="1">+IF(OFFSET('Water Data'!$D$29,0,10*ROW('Water Data'!D42))="","",OFFSET('Water Data'!$D$29,0,10*ROW('Water Data'!D42)))</f>
        <v/>
      </c>
      <c r="BV48" s="388" t="str">
        <f ca="1">+IF(OFFSET('Water Data'!$E$27,0,10*ROW('Water Data'!E42))="","",OFFSET('Water Data'!$E$27,0,10*ROW('Water Data'!E42)))</f>
        <v/>
      </c>
      <c r="BW48" s="388" t="str">
        <f ca="1">+IF(OFFSET('Water Data'!$E$28,0,10*ROW('Water Data'!E42))="","",OFFSET('Water Data'!$E$28,0,10*ROW('Water Data'!E42)))</f>
        <v/>
      </c>
      <c r="BX48" s="388" t="str">
        <f ca="1">+IF(OFFSET('Water Data'!$E$29,0,10*ROW('Water Data'!E42))="","",OFFSET('Water Data'!$E$29,0,10*ROW('Water Data'!E42)))</f>
        <v/>
      </c>
      <c r="BY48" s="388" t="str">
        <f ca="1">+IF(OFFSET('Water Data'!$F$27,0,10*ROW('Water Data'!F42))="","",OFFSET('Water Data'!$F$27,0,10*ROW('Water Data'!F42)))</f>
        <v/>
      </c>
      <c r="BZ48" s="388" t="str">
        <f ca="1">+IF(OFFSET('Water Data'!$F$28,0,10*ROW('Water Data'!F42))="","",OFFSET('Water Data'!$F$28,0,10*ROW('Water Data'!F42)))</f>
        <v/>
      </c>
      <c r="CA48" s="388" t="str">
        <f ca="1">+IF(OFFSET('Water Data'!$F$29,0,10*ROW('Water Data'!F42))="","",OFFSET('Water Data'!$F$29,0,10*ROW('Water Data'!F42)))</f>
        <v/>
      </c>
      <c r="CB48" s="388" t="str">
        <f ca="1">+IF(OFFSET('Water Data'!$G$27,0,10*ROW('Water Data'!G42))="","",OFFSET('Water Data'!$G$27,0,10*ROW('Water Data'!G42)))</f>
        <v/>
      </c>
      <c r="CC48" s="388" t="str">
        <f ca="1">+IF(OFFSET('Water Data'!$G$28,0,10*ROW('Water Data'!G42))="","",OFFSET('Water Data'!$G$28,0,10*ROW('Water Data'!G42)))</f>
        <v/>
      </c>
      <c r="CD48" s="388" t="str">
        <f ca="1">+IF(OFFSET('Water Data'!$G$29,0,10*ROW('Water Data'!G42))="","",OFFSET('Water Data'!$G$29,0,10*ROW('Water Data'!G42)))</f>
        <v/>
      </c>
      <c r="CE48" s="388" t="str">
        <f ca="1">+IF(OFFSET('Water Data'!$H$27,0,10*ROW('Water Data'!H42))="","",OFFSET('Water Data'!$H$27,0,10*ROW('Water Data'!H42)))</f>
        <v/>
      </c>
      <c r="CF48" s="388" t="str">
        <f ca="1">+IF(OFFSET('Water Data'!$H$28,0,10*ROW('Water Data'!H42))="","",OFFSET('Water Data'!$H$28,0,10*ROW('Water Data'!H42)))</f>
        <v/>
      </c>
      <c r="CG48" s="388" t="str">
        <f ca="1">+IF(OFFSET('Water Data'!$H$29,0,10*ROW('Water Data'!H42))="","",OFFSET('Water Data'!$H$29,0,10*ROW('Water Data'!H42)))</f>
        <v/>
      </c>
      <c r="CH48" s="388" t="str">
        <f ca="1">+IF(OFFSET('Water Data'!$I$27,0,10*ROW('Water Data'!I42))="","",OFFSET('Water Data'!$I$27,0,10*ROW('Water Data'!I42)))</f>
        <v/>
      </c>
      <c r="CI48" s="388" t="str">
        <f ca="1">+IF(OFFSET('Water Data'!$I$28,0,10*ROW('Water Data'!I42))="","",OFFSET('Water Data'!$I$28,0,10*ROW('Water Data'!I42)))</f>
        <v/>
      </c>
      <c r="CJ48" s="388" t="str">
        <f ca="1">+IF(OFFSET('Water Data'!$I$29,0,10*ROW('Water Data'!I42))="","",OFFSET('Water Data'!$I$29,0,10*ROW('Water Data'!I42)))</f>
        <v/>
      </c>
      <c r="CK48" s="388" t="str">
        <f ca="1">+IF(OFFSET('Sanitation Data'!$D$28,0,10*ROW('Sanitation Data'!D42))="","",OFFSET('Sanitation Data'!$D$28,0,10*ROW('Sanitation Data'!D42)))</f>
        <v/>
      </c>
      <c r="CL48" s="388" t="str">
        <f ca="1">+IF(OFFSET('Sanitation Data'!$D$29,0,10*ROW('Sanitation Data'!D42))="","",OFFSET('Sanitation Data'!$D$29,0,10*ROW('Sanitation Data'!D42)))</f>
        <v/>
      </c>
      <c r="CM48" s="388" t="str">
        <f ca="1">+IF(OFFSET('Sanitation Data'!$D$30,0,10*ROW('Sanitation Data'!D42))="","",OFFSET('Sanitation Data'!$D$30,0,10*ROW('Sanitation Data'!D42)))</f>
        <v/>
      </c>
      <c r="CN48" s="388" t="str">
        <f ca="1">+IF(OFFSET('Sanitation Data'!$D$31,0,10*ROW('Sanitation Data'!D42))="","",OFFSET('Sanitation Data'!$D$31,0,10*ROW('Sanitation Data'!D42)))</f>
        <v/>
      </c>
      <c r="CO48" s="388" t="str">
        <f ca="1">+IF(OFFSET('Sanitation Data'!$D$32,0,10*ROW('Sanitation Data'!D42))="","",OFFSET('Sanitation Data'!$D$32,0,10*ROW('Sanitation Data'!D42)))</f>
        <v/>
      </c>
      <c r="CP48" s="388" t="str">
        <f ca="1">+IF(OFFSET('Sanitation Data'!$E$28,0,10*ROW('Sanitation Data'!E42))="","",OFFSET('Sanitation Data'!$E$28,0,10*ROW('Sanitation Data'!E42)))</f>
        <v/>
      </c>
      <c r="CQ48" s="388" t="str">
        <f ca="1">+IF(OFFSET('Sanitation Data'!$E$29,0,10*ROW('Sanitation Data'!E42))="","",OFFSET('Sanitation Data'!$E$29,0,10*ROW('Sanitation Data'!E42)))</f>
        <v/>
      </c>
      <c r="CR48" s="388" t="str">
        <f ca="1">+IF(OFFSET('Sanitation Data'!$E$30,0,10*ROW('Sanitation Data'!E42))="","",OFFSET('Sanitation Data'!$E$30,0,10*ROW('Sanitation Data'!E42)))</f>
        <v/>
      </c>
      <c r="CS48" s="388" t="str">
        <f ca="1">+IF(OFFSET('Sanitation Data'!$E$31,0,10*ROW('Sanitation Data'!E42))="","",OFFSET('Sanitation Data'!$E$31,0,10*ROW('Sanitation Data'!E42)))</f>
        <v/>
      </c>
      <c r="CT48" s="388" t="str">
        <f ca="1">+IF(OFFSET('Sanitation Data'!$E$32,0,10*ROW('Sanitation Data'!E42))="","",OFFSET('Sanitation Data'!$E$32,0,10*ROW('Sanitation Data'!E42)))</f>
        <v/>
      </c>
      <c r="CU48" s="388" t="str">
        <f ca="1">+IF(OFFSET('Sanitation Data'!$F$28,0,10*ROW('Sanitation Data'!F42))="","",OFFSET('Sanitation Data'!$F$28,0,10*ROW('Sanitation Data'!F42)))</f>
        <v/>
      </c>
      <c r="CV48" s="388" t="str">
        <f ca="1">+IF(OFFSET('Sanitation Data'!$F$29,0,10*ROW('Sanitation Data'!F42))="","",OFFSET('Sanitation Data'!$F$29,0,10*ROW('Sanitation Data'!F42)))</f>
        <v/>
      </c>
      <c r="CW48" s="388" t="str">
        <f ca="1">+IF(OFFSET('Sanitation Data'!$F$30,0,10*ROW('Sanitation Data'!F42))="","",OFFSET('Sanitation Data'!$F$30,0,10*ROW('Sanitation Data'!F42)))</f>
        <v/>
      </c>
      <c r="CX48" s="388" t="str">
        <f ca="1">+IF(OFFSET('Sanitation Data'!$F$31,0,10*ROW('Sanitation Data'!F42))="","",OFFSET('Sanitation Data'!$F$31,0,10*ROW('Sanitation Data'!F42)))</f>
        <v/>
      </c>
      <c r="CY48" s="388" t="str">
        <f ca="1">+IF(OFFSET('Sanitation Data'!$F$32,0,10*ROW('Sanitation Data'!F42))="","",OFFSET('Sanitation Data'!$F$32,0,10*ROW('Sanitation Data'!F42)))</f>
        <v/>
      </c>
      <c r="CZ48" s="388" t="str">
        <f ca="1">+IF(OFFSET('Sanitation Data'!$G$28,0,10*ROW('Sanitation Data'!G42))="","",OFFSET('Sanitation Data'!$G$28,0,10*ROW('Sanitation Data'!G42)))</f>
        <v/>
      </c>
      <c r="DA48" s="388" t="str">
        <f ca="1">+IF(OFFSET('Sanitation Data'!$G$29,0,10*ROW('Sanitation Data'!G42))="","",OFFSET('Sanitation Data'!$G$29,0,10*ROW('Sanitation Data'!G42)))</f>
        <v/>
      </c>
      <c r="DB48" s="388" t="str">
        <f ca="1">+IF(OFFSET('Sanitation Data'!$G$30,0,10*ROW('Sanitation Data'!G42))="","",OFFSET('Sanitation Data'!$G$30,0,10*ROW('Sanitation Data'!G42)))</f>
        <v/>
      </c>
      <c r="DC48" s="388" t="str">
        <f ca="1">+IF(OFFSET('Sanitation Data'!$G$31,0,10*ROW('Sanitation Data'!G42))="","",OFFSET('Sanitation Data'!$G$31,0,10*ROW('Sanitation Data'!G42)))</f>
        <v/>
      </c>
      <c r="DD48" s="388" t="str">
        <f ca="1">+IF(OFFSET('Sanitation Data'!$G$32,0,10*ROW('Sanitation Data'!G42))="","",OFFSET('Sanitation Data'!$G$32,0,10*ROW('Sanitation Data'!G42)))</f>
        <v/>
      </c>
      <c r="DE48" s="388" t="str">
        <f ca="1">+IF(OFFSET('Sanitation Data'!$H$28,0,10*ROW('Sanitation Data'!H42))="","",OFFSET('Sanitation Data'!$H$28,0,10*ROW('Sanitation Data'!H42)))</f>
        <v/>
      </c>
      <c r="DF48" s="388" t="str">
        <f ca="1">+IF(OFFSET('Sanitation Data'!$H$29,0,10*ROW('Sanitation Data'!H42))="","",OFFSET('Sanitation Data'!$H$29,0,10*ROW('Sanitation Data'!H42)))</f>
        <v/>
      </c>
      <c r="DG48" s="388" t="str">
        <f ca="1">+IF(OFFSET('Sanitation Data'!$H$30,0,10*ROW('Sanitation Data'!H42))="","",OFFSET('Sanitation Data'!$H$30,0,10*ROW('Sanitation Data'!H42)))</f>
        <v/>
      </c>
      <c r="DH48" s="388" t="str">
        <f ca="1">+IF(OFFSET('Sanitation Data'!$H$31,0,10*ROW('Sanitation Data'!H42))="","",OFFSET('Sanitation Data'!$H$31,0,10*ROW('Sanitation Data'!H42)))</f>
        <v/>
      </c>
      <c r="DI48" s="388" t="str">
        <f ca="1">+IF(OFFSET('Sanitation Data'!$H$32,0,10*ROW('Sanitation Data'!H42))="","",OFFSET('Sanitation Data'!$H$32,0,10*ROW('Sanitation Data'!H42)))</f>
        <v/>
      </c>
      <c r="DJ48" s="388" t="str">
        <f ca="1">+IF(OFFSET('Sanitation Data'!$I$28,0,10*ROW('Sanitation Data'!I42))="","",OFFSET('Sanitation Data'!$I$28,0,10*ROW('Sanitation Data'!I42)))</f>
        <v/>
      </c>
      <c r="DK48" s="388" t="str">
        <f ca="1">+IF(OFFSET('Sanitation Data'!$I$29,0,10*ROW('Sanitation Data'!I42))="","",OFFSET('Sanitation Data'!$I$29,0,10*ROW('Sanitation Data'!I42)))</f>
        <v/>
      </c>
      <c r="DL48" s="388" t="str">
        <f ca="1">+IF(OFFSET('Sanitation Data'!$I$30,0,10*ROW('Sanitation Data'!I42))="","",OFFSET('Sanitation Data'!$I$30,0,10*ROW('Sanitation Data'!I42)))</f>
        <v/>
      </c>
      <c r="DM48" s="388" t="str">
        <f ca="1">+IF(OFFSET('Sanitation Data'!$I$31,0,10*ROW('Sanitation Data'!I42))="","",OFFSET('Sanitation Data'!$I$31,0,10*ROW('Sanitation Data'!I42)))</f>
        <v/>
      </c>
      <c r="DN48" s="388" t="str">
        <f ca="1">+IF(OFFSET('Sanitation Data'!$I$32,0,10*ROW('Sanitation Data'!I42))="","",OFFSET('Sanitation Data'!$I$32,0,10*ROW('Sanitation Data'!I42)))</f>
        <v/>
      </c>
      <c r="DO48" s="388" t="str">
        <f ca="1">+IF(OFFSET('Hygiene Data'!$D$11,0,10*ROW('Hygiene Data'!D42))="","",OFFSET('Hygiene Data'!$D$11,0,10*ROW('Hygiene Data'!D42)))</f>
        <v/>
      </c>
      <c r="DP48" s="388" t="str">
        <f ca="1">+IF(OFFSET('Hygiene Data'!$D$12,0,10*ROW('Hygiene Data'!D42))="","",OFFSET('Hygiene Data'!$D$12,0,10*ROW('Hygiene Data'!D42)))</f>
        <v/>
      </c>
      <c r="DQ48" s="388" t="str">
        <f ca="1">+IF(OFFSET('Hygiene Data'!$D$13,0,10*ROW('Hygiene Data'!D42))="","",OFFSET('Hygiene Data'!$D$13,0,10*ROW('Hygiene Data'!D42)))</f>
        <v/>
      </c>
      <c r="DR48" s="388" t="str">
        <f ca="1">+IF(OFFSET('Hygiene Data'!$E$11,0,10*ROW('Hygiene Data'!E42))="","",OFFSET('Hygiene Data'!$E$11,0,10*ROW('Hygiene Data'!E42)))</f>
        <v/>
      </c>
      <c r="DS48" s="388" t="str">
        <f ca="1">+IF(OFFSET('Hygiene Data'!$E$12,0,10*ROW('Hygiene Data'!E42))="","",OFFSET('Hygiene Data'!$E$12,0,10*ROW('Hygiene Data'!E42)))</f>
        <v/>
      </c>
      <c r="DT48" s="388" t="str">
        <f ca="1">+IF(OFFSET('Hygiene Data'!$E$13,0,10*ROW('Hygiene Data'!E42))="","",OFFSET('Hygiene Data'!$E$13,0,10*ROW('Hygiene Data'!E42)))</f>
        <v/>
      </c>
      <c r="DU48" s="388" t="str">
        <f ca="1">+IF(OFFSET('Hygiene Data'!$F$11,0,10*ROW('Hygiene Data'!F42))="","",OFFSET('Hygiene Data'!$F$11,0,10*ROW('Hygiene Data'!F42)))</f>
        <v/>
      </c>
      <c r="DV48" s="388" t="str">
        <f ca="1">+IF(OFFSET('Hygiene Data'!$F$12,0,10*ROW('Hygiene Data'!F42))="","",OFFSET('Hygiene Data'!$F$12,0,10*ROW('Hygiene Data'!F42)))</f>
        <v/>
      </c>
      <c r="DW48" s="388" t="str">
        <f ca="1">+IF(OFFSET('Hygiene Data'!$F$13,0,10*ROW('Hygiene Data'!F42))="","",OFFSET('Hygiene Data'!$F$13,0,10*ROW('Hygiene Data'!F42)))</f>
        <v/>
      </c>
      <c r="DX48" s="388" t="str">
        <f ca="1">+IF(OFFSET('Hygiene Data'!$G$11,0,10*ROW('Hygiene Data'!G42))="","",OFFSET('Hygiene Data'!$G$11,0,10*ROW('Hygiene Data'!G42)))</f>
        <v/>
      </c>
      <c r="DY48" s="388" t="str">
        <f ca="1">+IF(OFFSET('Hygiene Data'!$G$12,0,10*ROW('Hygiene Data'!G42))="","",OFFSET('Hygiene Data'!$G$12,0,10*ROW('Hygiene Data'!G42)))</f>
        <v/>
      </c>
      <c r="DZ48" s="388" t="str">
        <f ca="1">+IF(OFFSET('Hygiene Data'!$G$13,0,10*ROW('Hygiene Data'!G42))="","",OFFSET('Hygiene Data'!$G$13,0,10*ROW('Hygiene Data'!G42)))</f>
        <v/>
      </c>
      <c r="EA48" s="388" t="str">
        <f ca="1">+IF(OFFSET('Hygiene Data'!$H$11,0,10*ROW('Hygiene Data'!H42))="","",OFFSET('Hygiene Data'!$H$11,0,10*ROW('Hygiene Data'!H42)))</f>
        <v/>
      </c>
      <c r="EB48" s="388" t="str">
        <f ca="1">+IF(OFFSET('Hygiene Data'!$H$12,0,10*ROW('Hygiene Data'!H42))="","",OFFSET('Hygiene Data'!$H$12,0,10*ROW('Hygiene Data'!H42)))</f>
        <v/>
      </c>
      <c r="EC48" s="388" t="str">
        <f ca="1">+IF(OFFSET('Hygiene Data'!$H$13,0,10*ROW('Hygiene Data'!H42))="","",OFFSET('Hygiene Data'!$H$13,0,10*ROW('Hygiene Data'!H42)))</f>
        <v/>
      </c>
      <c r="ED48" s="388" t="str">
        <f ca="1">+IF(OFFSET('Hygiene Data'!$I$11,0,10*ROW('Hygiene Data'!I42))="","",OFFSET('Hygiene Data'!$I$11,0,10*ROW('Hygiene Data'!I42)))</f>
        <v/>
      </c>
      <c r="EE48" s="388" t="str">
        <f ca="1">+IF(OFFSET('Hygiene Data'!$I$12,0,10*ROW('Hygiene Data'!I42))="","",OFFSET('Hygiene Data'!$I$12,0,10*ROW('Hygiene Data'!I42)))</f>
        <v/>
      </c>
      <c r="EF48" s="388" t="str">
        <f ca="1">+IF(OFFSET('Hygiene Data'!$I$13,0,10*ROW('Hygiene Data'!I42))="","",OFFSET('Hygiene Data'!$I$13,0,10*ROW('Hygiene Data'!I42)))</f>
        <v/>
      </c>
    </row>
    <row r="49" spans="1:136" x14ac:dyDescent="0.25">
      <c r="A49" s="497" t="str">
        <f ca="1">+IF(OFFSET('Water Data'!$B$2,0,10*ROW('Water Data'!E43))="","",OFFSET('Water Data'!$B$2,0,10*ROW('Water Data'!E43)))</f>
        <v/>
      </c>
      <c r="B49" s="49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4" t="str">
        <f t="shared" ca="1" si="0"/>
        <v/>
      </c>
      <c r="D49" s="52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8" t="str">
        <f ca="1">+IF(OFFSET('Water Data'!$D$27,0,10*ROW('Water Data'!D43))="","",OFFSET('Water Data'!$D$27,0,10*ROW('Water Data'!D43)))</f>
        <v/>
      </c>
      <c r="BT49" s="388" t="str">
        <f ca="1">+IF(OFFSET('Water Data'!$D$28,0,10*ROW('Water Data'!D43))="","",OFFSET('Water Data'!$D$28,0,10*ROW('Water Data'!D43)))</f>
        <v/>
      </c>
      <c r="BU49" s="388" t="str">
        <f ca="1">+IF(OFFSET('Water Data'!$D$29,0,10*ROW('Water Data'!D43))="","",OFFSET('Water Data'!$D$29,0,10*ROW('Water Data'!D43)))</f>
        <v/>
      </c>
      <c r="BV49" s="388" t="str">
        <f ca="1">+IF(OFFSET('Water Data'!$E$27,0,10*ROW('Water Data'!E43))="","",OFFSET('Water Data'!$E$27,0,10*ROW('Water Data'!E43)))</f>
        <v/>
      </c>
      <c r="BW49" s="388" t="str">
        <f ca="1">+IF(OFFSET('Water Data'!$E$28,0,10*ROW('Water Data'!E43))="","",OFFSET('Water Data'!$E$28,0,10*ROW('Water Data'!E43)))</f>
        <v/>
      </c>
      <c r="BX49" s="388" t="str">
        <f ca="1">+IF(OFFSET('Water Data'!$E$29,0,10*ROW('Water Data'!E43))="","",OFFSET('Water Data'!$E$29,0,10*ROW('Water Data'!E43)))</f>
        <v/>
      </c>
      <c r="BY49" s="388" t="str">
        <f ca="1">+IF(OFFSET('Water Data'!$F$27,0,10*ROW('Water Data'!F43))="","",OFFSET('Water Data'!$F$27,0,10*ROW('Water Data'!F43)))</f>
        <v/>
      </c>
      <c r="BZ49" s="388" t="str">
        <f ca="1">+IF(OFFSET('Water Data'!$F$28,0,10*ROW('Water Data'!F43))="","",OFFSET('Water Data'!$F$28,0,10*ROW('Water Data'!F43)))</f>
        <v/>
      </c>
      <c r="CA49" s="388" t="str">
        <f ca="1">+IF(OFFSET('Water Data'!$F$29,0,10*ROW('Water Data'!F43))="","",OFFSET('Water Data'!$F$29,0,10*ROW('Water Data'!F43)))</f>
        <v/>
      </c>
      <c r="CB49" s="388" t="str">
        <f ca="1">+IF(OFFSET('Water Data'!$G$27,0,10*ROW('Water Data'!G43))="","",OFFSET('Water Data'!$G$27,0,10*ROW('Water Data'!G43)))</f>
        <v/>
      </c>
      <c r="CC49" s="388" t="str">
        <f ca="1">+IF(OFFSET('Water Data'!$G$28,0,10*ROW('Water Data'!G43))="","",OFFSET('Water Data'!$G$28,0,10*ROW('Water Data'!G43)))</f>
        <v/>
      </c>
      <c r="CD49" s="388" t="str">
        <f ca="1">+IF(OFFSET('Water Data'!$G$29,0,10*ROW('Water Data'!G43))="","",OFFSET('Water Data'!$G$29,0,10*ROW('Water Data'!G43)))</f>
        <v/>
      </c>
      <c r="CE49" s="388" t="str">
        <f ca="1">+IF(OFFSET('Water Data'!$H$27,0,10*ROW('Water Data'!H43))="","",OFFSET('Water Data'!$H$27,0,10*ROW('Water Data'!H43)))</f>
        <v/>
      </c>
      <c r="CF49" s="388" t="str">
        <f ca="1">+IF(OFFSET('Water Data'!$H$28,0,10*ROW('Water Data'!H43))="","",OFFSET('Water Data'!$H$28,0,10*ROW('Water Data'!H43)))</f>
        <v/>
      </c>
      <c r="CG49" s="388" t="str">
        <f ca="1">+IF(OFFSET('Water Data'!$H$29,0,10*ROW('Water Data'!H43))="","",OFFSET('Water Data'!$H$29,0,10*ROW('Water Data'!H43)))</f>
        <v/>
      </c>
      <c r="CH49" s="388" t="str">
        <f ca="1">+IF(OFFSET('Water Data'!$I$27,0,10*ROW('Water Data'!I43))="","",OFFSET('Water Data'!$I$27,0,10*ROW('Water Data'!I43)))</f>
        <v/>
      </c>
      <c r="CI49" s="388" t="str">
        <f ca="1">+IF(OFFSET('Water Data'!$I$28,0,10*ROW('Water Data'!I43))="","",OFFSET('Water Data'!$I$28,0,10*ROW('Water Data'!I43)))</f>
        <v/>
      </c>
      <c r="CJ49" s="388" t="str">
        <f ca="1">+IF(OFFSET('Water Data'!$I$29,0,10*ROW('Water Data'!I43))="","",OFFSET('Water Data'!$I$29,0,10*ROW('Water Data'!I43)))</f>
        <v/>
      </c>
      <c r="CK49" s="388" t="str">
        <f ca="1">+IF(OFFSET('Sanitation Data'!$D$28,0,10*ROW('Sanitation Data'!D43))="","",OFFSET('Sanitation Data'!$D$28,0,10*ROW('Sanitation Data'!D43)))</f>
        <v/>
      </c>
      <c r="CL49" s="388" t="str">
        <f ca="1">+IF(OFFSET('Sanitation Data'!$D$29,0,10*ROW('Sanitation Data'!D43))="","",OFFSET('Sanitation Data'!$D$29,0,10*ROW('Sanitation Data'!D43)))</f>
        <v/>
      </c>
      <c r="CM49" s="388" t="str">
        <f ca="1">+IF(OFFSET('Sanitation Data'!$D$30,0,10*ROW('Sanitation Data'!D43))="","",OFFSET('Sanitation Data'!$D$30,0,10*ROW('Sanitation Data'!D43)))</f>
        <v/>
      </c>
      <c r="CN49" s="388" t="str">
        <f ca="1">+IF(OFFSET('Sanitation Data'!$D$31,0,10*ROW('Sanitation Data'!D43))="","",OFFSET('Sanitation Data'!$D$31,0,10*ROW('Sanitation Data'!D43)))</f>
        <v/>
      </c>
      <c r="CO49" s="388" t="str">
        <f ca="1">+IF(OFFSET('Sanitation Data'!$D$32,0,10*ROW('Sanitation Data'!D43))="","",OFFSET('Sanitation Data'!$D$32,0,10*ROW('Sanitation Data'!D43)))</f>
        <v/>
      </c>
      <c r="CP49" s="388" t="str">
        <f ca="1">+IF(OFFSET('Sanitation Data'!$E$28,0,10*ROW('Sanitation Data'!E43))="","",OFFSET('Sanitation Data'!$E$28,0,10*ROW('Sanitation Data'!E43)))</f>
        <v/>
      </c>
      <c r="CQ49" s="388" t="str">
        <f ca="1">+IF(OFFSET('Sanitation Data'!$E$29,0,10*ROW('Sanitation Data'!E43))="","",OFFSET('Sanitation Data'!$E$29,0,10*ROW('Sanitation Data'!E43)))</f>
        <v/>
      </c>
      <c r="CR49" s="388" t="str">
        <f ca="1">+IF(OFFSET('Sanitation Data'!$E$30,0,10*ROW('Sanitation Data'!E43))="","",OFFSET('Sanitation Data'!$E$30,0,10*ROW('Sanitation Data'!E43)))</f>
        <v/>
      </c>
      <c r="CS49" s="388" t="str">
        <f ca="1">+IF(OFFSET('Sanitation Data'!$E$31,0,10*ROW('Sanitation Data'!E43))="","",OFFSET('Sanitation Data'!$E$31,0,10*ROW('Sanitation Data'!E43)))</f>
        <v/>
      </c>
      <c r="CT49" s="388" t="str">
        <f ca="1">+IF(OFFSET('Sanitation Data'!$E$32,0,10*ROW('Sanitation Data'!E43))="","",OFFSET('Sanitation Data'!$E$32,0,10*ROW('Sanitation Data'!E43)))</f>
        <v/>
      </c>
      <c r="CU49" s="388" t="str">
        <f ca="1">+IF(OFFSET('Sanitation Data'!$F$28,0,10*ROW('Sanitation Data'!F43))="","",OFFSET('Sanitation Data'!$F$28,0,10*ROW('Sanitation Data'!F43)))</f>
        <v/>
      </c>
      <c r="CV49" s="388" t="str">
        <f ca="1">+IF(OFFSET('Sanitation Data'!$F$29,0,10*ROW('Sanitation Data'!F43))="","",OFFSET('Sanitation Data'!$F$29,0,10*ROW('Sanitation Data'!F43)))</f>
        <v/>
      </c>
      <c r="CW49" s="388" t="str">
        <f ca="1">+IF(OFFSET('Sanitation Data'!$F$30,0,10*ROW('Sanitation Data'!F43))="","",OFFSET('Sanitation Data'!$F$30,0,10*ROW('Sanitation Data'!F43)))</f>
        <v/>
      </c>
      <c r="CX49" s="388" t="str">
        <f ca="1">+IF(OFFSET('Sanitation Data'!$F$31,0,10*ROW('Sanitation Data'!F43))="","",OFFSET('Sanitation Data'!$F$31,0,10*ROW('Sanitation Data'!F43)))</f>
        <v/>
      </c>
      <c r="CY49" s="388" t="str">
        <f ca="1">+IF(OFFSET('Sanitation Data'!$F$32,0,10*ROW('Sanitation Data'!F43))="","",OFFSET('Sanitation Data'!$F$32,0,10*ROW('Sanitation Data'!F43)))</f>
        <v/>
      </c>
      <c r="CZ49" s="388" t="str">
        <f ca="1">+IF(OFFSET('Sanitation Data'!$G$28,0,10*ROW('Sanitation Data'!G43))="","",OFFSET('Sanitation Data'!$G$28,0,10*ROW('Sanitation Data'!G43)))</f>
        <v/>
      </c>
      <c r="DA49" s="388" t="str">
        <f ca="1">+IF(OFFSET('Sanitation Data'!$G$29,0,10*ROW('Sanitation Data'!G43))="","",OFFSET('Sanitation Data'!$G$29,0,10*ROW('Sanitation Data'!G43)))</f>
        <v/>
      </c>
      <c r="DB49" s="388" t="str">
        <f ca="1">+IF(OFFSET('Sanitation Data'!$G$30,0,10*ROW('Sanitation Data'!G43))="","",OFFSET('Sanitation Data'!$G$30,0,10*ROW('Sanitation Data'!G43)))</f>
        <v/>
      </c>
      <c r="DC49" s="388" t="str">
        <f ca="1">+IF(OFFSET('Sanitation Data'!$G$31,0,10*ROW('Sanitation Data'!G43))="","",OFFSET('Sanitation Data'!$G$31,0,10*ROW('Sanitation Data'!G43)))</f>
        <v/>
      </c>
      <c r="DD49" s="388" t="str">
        <f ca="1">+IF(OFFSET('Sanitation Data'!$G$32,0,10*ROW('Sanitation Data'!G43))="","",OFFSET('Sanitation Data'!$G$32,0,10*ROW('Sanitation Data'!G43)))</f>
        <v/>
      </c>
      <c r="DE49" s="388" t="str">
        <f ca="1">+IF(OFFSET('Sanitation Data'!$H$28,0,10*ROW('Sanitation Data'!H43))="","",OFFSET('Sanitation Data'!$H$28,0,10*ROW('Sanitation Data'!H43)))</f>
        <v/>
      </c>
      <c r="DF49" s="388" t="str">
        <f ca="1">+IF(OFFSET('Sanitation Data'!$H$29,0,10*ROW('Sanitation Data'!H43))="","",OFFSET('Sanitation Data'!$H$29,0,10*ROW('Sanitation Data'!H43)))</f>
        <v/>
      </c>
      <c r="DG49" s="388" t="str">
        <f ca="1">+IF(OFFSET('Sanitation Data'!$H$30,0,10*ROW('Sanitation Data'!H43))="","",OFFSET('Sanitation Data'!$H$30,0,10*ROW('Sanitation Data'!H43)))</f>
        <v/>
      </c>
      <c r="DH49" s="388" t="str">
        <f ca="1">+IF(OFFSET('Sanitation Data'!$H$31,0,10*ROW('Sanitation Data'!H43))="","",OFFSET('Sanitation Data'!$H$31,0,10*ROW('Sanitation Data'!H43)))</f>
        <v/>
      </c>
      <c r="DI49" s="388" t="str">
        <f ca="1">+IF(OFFSET('Sanitation Data'!$H$32,0,10*ROW('Sanitation Data'!H43))="","",OFFSET('Sanitation Data'!$H$32,0,10*ROW('Sanitation Data'!H43)))</f>
        <v/>
      </c>
      <c r="DJ49" s="388" t="str">
        <f ca="1">+IF(OFFSET('Sanitation Data'!$I$28,0,10*ROW('Sanitation Data'!I43))="","",OFFSET('Sanitation Data'!$I$28,0,10*ROW('Sanitation Data'!I43)))</f>
        <v/>
      </c>
      <c r="DK49" s="388" t="str">
        <f ca="1">+IF(OFFSET('Sanitation Data'!$I$29,0,10*ROW('Sanitation Data'!I43))="","",OFFSET('Sanitation Data'!$I$29,0,10*ROW('Sanitation Data'!I43)))</f>
        <v/>
      </c>
      <c r="DL49" s="388" t="str">
        <f ca="1">+IF(OFFSET('Sanitation Data'!$I$30,0,10*ROW('Sanitation Data'!I43))="","",OFFSET('Sanitation Data'!$I$30,0,10*ROW('Sanitation Data'!I43)))</f>
        <v/>
      </c>
      <c r="DM49" s="388" t="str">
        <f ca="1">+IF(OFFSET('Sanitation Data'!$I$31,0,10*ROW('Sanitation Data'!I43))="","",OFFSET('Sanitation Data'!$I$31,0,10*ROW('Sanitation Data'!I43)))</f>
        <v/>
      </c>
      <c r="DN49" s="388" t="str">
        <f ca="1">+IF(OFFSET('Sanitation Data'!$I$32,0,10*ROW('Sanitation Data'!I43))="","",OFFSET('Sanitation Data'!$I$32,0,10*ROW('Sanitation Data'!I43)))</f>
        <v/>
      </c>
      <c r="DO49" s="388" t="str">
        <f ca="1">+IF(OFFSET('Hygiene Data'!$D$11,0,10*ROW('Hygiene Data'!D43))="","",OFFSET('Hygiene Data'!$D$11,0,10*ROW('Hygiene Data'!D43)))</f>
        <v/>
      </c>
      <c r="DP49" s="388" t="str">
        <f ca="1">+IF(OFFSET('Hygiene Data'!$D$12,0,10*ROW('Hygiene Data'!D43))="","",OFFSET('Hygiene Data'!$D$12,0,10*ROW('Hygiene Data'!D43)))</f>
        <v/>
      </c>
      <c r="DQ49" s="388" t="str">
        <f ca="1">+IF(OFFSET('Hygiene Data'!$D$13,0,10*ROW('Hygiene Data'!D43))="","",OFFSET('Hygiene Data'!$D$13,0,10*ROW('Hygiene Data'!D43)))</f>
        <v/>
      </c>
      <c r="DR49" s="388" t="str">
        <f ca="1">+IF(OFFSET('Hygiene Data'!$E$11,0,10*ROW('Hygiene Data'!E43))="","",OFFSET('Hygiene Data'!$E$11,0,10*ROW('Hygiene Data'!E43)))</f>
        <v/>
      </c>
      <c r="DS49" s="388" t="str">
        <f ca="1">+IF(OFFSET('Hygiene Data'!$E$12,0,10*ROW('Hygiene Data'!E43))="","",OFFSET('Hygiene Data'!$E$12,0,10*ROW('Hygiene Data'!E43)))</f>
        <v/>
      </c>
      <c r="DT49" s="388" t="str">
        <f ca="1">+IF(OFFSET('Hygiene Data'!$E$13,0,10*ROW('Hygiene Data'!E43))="","",OFFSET('Hygiene Data'!$E$13,0,10*ROW('Hygiene Data'!E43)))</f>
        <v/>
      </c>
      <c r="DU49" s="388" t="str">
        <f ca="1">+IF(OFFSET('Hygiene Data'!$F$11,0,10*ROW('Hygiene Data'!F43))="","",OFFSET('Hygiene Data'!$F$11,0,10*ROW('Hygiene Data'!F43)))</f>
        <v/>
      </c>
      <c r="DV49" s="388" t="str">
        <f ca="1">+IF(OFFSET('Hygiene Data'!$F$12,0,10*ROW('Hygiene Data'!F43))="","",OFFSET('Hygiene Data'!$F$12,0,10*ROW('Hygiene Data'!F43)))</f>
        <v/>
      </c>
      <c r="DW49" s="388" t="str">
        <f ca="1">+IF(OFFSET('Hygiene Data'!$F$13,0,10*ROW('Hygiene Data'!F43))="","",OFFSET('Hygiene Data'!$F$13,0,10*ROW('Hygiene Data'!F43)))</f>
        <v/>
      </c>
      <c r="DX49" s="388" t="str">
        <f ca="1">+IF(OFFSET('Hygiene Data'!$G$11,0,10*ROW('Hygiene Data'!G43))="","",OFFSET('Hygiene Data'!$G$11,0,10*ROW('Hygiene Data'!G43)))</f>
        <v/>
      </c>
      <c r="DY49" s="388" t="str">
        <f ca="1">+IF(OFFSET('Hygiene Data'!$G$12,0,10*ROW('Hygiene Data'!G43))="","",OFFSET('Hygiene Data'!$G$12,0,10*ROW('Hygiene Data'!G43)))</f>
        <v/>
      </c>
      <c r="DZ49" s="388" t="str">
        <f ca="1">+IF(OFFSET('Hygiene Data'!$G$13,0,10*ROW('Hygiene Data'!G43))="","",OFFSET('Hygiene Data'!$G$13,0,10*ROW('Hygiene Data'!G43)))</f>
        <v/>
      </c>
      <c r="EA49" s="388" t="str">
        <f ca="1">+IF(OFFSET('Hygiene Data'!$H$11,0,10*ROW('Hygiene Data'!H43))="","",OFFSET('Hygiene Data'!$H$11,0,10*ROW('Hygiene Data'!H43)))</f>
        <v/>
      </c>
      <c r="EB49" s="388" t="str">
        <f ca="1">+IF(OFFSET('Hygiene Data'!$H$12,0,10*ROW('Hygiene Data'!H43))="","",OFFSET('Hygiene Data'!$H$12,0,10*ROW('Hygiene Data'!H43)))</f>
        <v/>
      </c>
      <c r="EC49" s="388" t="str">
        <f ca="1">+IF(OFFSET('Hygiene Data'!$H$13,0,10*ROW('Hygiene Data'!H43))="","",OFFSET('Hygiene Data'!$H$13,0,10*ROW('Hygiene Data'!H43)))</f>
        <v/>
      </c>
      <c r="ED49" s="388" t="str">
        <f ca="1">+IF(OFFSET('Hygiene Data'!$I$11,0,10*ROW('Hygiene Data'!I43))="","",OFFSET('Hygiene Data'!$I$11,0,10*ROW('Hygiene Data'!I43)))</f>
        <v/>
      </c>
      <c r="EE49" s="388" t="str">
        <f ca="1">+IF(OFFSET('Hygiene Data'!$I$12,0,10*ROW('Hygiene Data'!I43))="","",OFFSET('Hygiene Data'!$I$12,0,10*ROW('Hygiene Data'!I43)))</f>
        <v/>
      </c>
      <c r="EF49" s="388" t="str">
        <f ca="1">+IF(OFFSET('Hygiene Data'!$I$13,0,10*ROW('Hygiene Data'!I43))="","",OFFSET('Hygiene Data'!$I$13,0,10*ROW('Hygiene Data'!I43)))</f>
        <v/>
      </c>
    </row>
    <row r="50" spans="1:136" x14ac:dyDescent="0.25">
      <c r="A50" s="497" t="str">
        <f ca="1">+IF(OFFSET('Water Data'!$B$2,0,10*ROW('Water Data'!E44))="","",OFFSET('Water Data'!$B$2,0,10*ROW('Water Data'!E44)))</f>
        <v/>
      </c>
      <c r="B50" s="49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4" t="str">
        <f t="shared" ca="1" si="0"/>
        <v/>
      </c>
      <c r="D50" s="52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8" t="str">
        <f ca="1">+IF(OFFSET('Water Data'!$D$27,0,10*ROW('Water Data'!D44))="","",OFFSET('Water Data'!$D$27,0,10*ROW('Water Data'!D44)))</f>
        <v/>
      </c>
      <c r="BT50" s="388" t="str">
        <f ca="1">+IF(OFFSET('Water Data'!$D$28,0,10*ROW('Water Data'!D44))="","",OFFSET('Water Data'!$D$28,0,10*ROW('Water Data'!D44)))</f>
        <v/>
      </c>
      <c r="BU50" s="388" t="str">
        <f ca="1">+IF(OFFSET('Water Data'!$D$29,0,10*ROW('Water Data'!D44))="","",OFFSET('Water Data'!$D$29,0,10*ROW('Water Data'!D44)))</f>
        <v/>
      </c>
      <c r="BV50" s="388" t="str">
        <f ca="1">+IF(OFFSET('Water Data'!$E$27,0,10*ROW('Water Data'!E44))="","",OFFSET('Water Data'!$E$27,0,10*ROW('Water Data'!E44)))</f>
        <v/>
      </c>
      <c r="BW50" s="388" t="str">
        <f ca="1">+IF(OFFSET('Water Data'!$E$28,0,10*ROW('Water Data'!E44))="","",OFFSET('Water Data'!$E$28,0,10*ROW('Water Data'!E44)))</f>
        <v/>
      </c>
      <c r="BX50" s="388" t="str">
        <f ca="1">+IF(OFFSET('Water Data'!$E$29,0,10*ROW('Water Data'!E44))="","",OFFSET('Water Data'!$E$29,0,10*ROW('Water Data'!E44)))</f>
        <v/>
      </c>
      <c r="BY50" s="388" t="str">
        <f ca="1">+IF(OFFSET('Water Data'!$F$27,0,10*ROW('Water Data'!F44))="","",OFFSET('Water Data'!$F$27,0,10*ROW('Water Data'!F44)))</f>
        <v/>
      </c>
      <c r="BZ50" s="388" t="str">
        <f ca="1">+IF(OFFSET('Water Data'!$F$28,0,10*ROW('Water Data'!F44))="","",OFFSET('Water Data'!$F$28,0,10*ROW('Water Data'!F44)))</f>
        <v/>
      </c>
      <c r="CA50" s="388" t="str">
        <f ca="1">+IF(OFFSET('Water Data'!$F$29,0,10*ROW('Water Data'!F44))="","",OFFSET('Water Data'!$F$29,0,10*ROW('Water Data'!F44)))</f>
        <v/>
      </c>
      <c r="CB50" s="388" t="str">
        <f ca="1">+IF(OFFSET('Water Data'!$G$27,0,10*ROW('Water Data'!G44))="","",OFFSET('Water Data'!$G$27,0,10*ROW('Water Data'!G44)))</f>
        <v/>
      </c>
      <c r="CC50" s="388" t="str">
        <f ca="1">+IF(OFFSET('Water Data'!$G$28,0,10*ROW('Water Data'!G44))="","",OFFSET('Water Data'!$G$28,0,10*ROW('Water Data'!G44)))</f>
        <v/>
      </c>
      <c r="CD50" s="388" t="str">
        <f ca="1">+IF(OFFSET('Water Data'!$G$29,0,10*ROW('Water Data'!G44))="","",OFFSET('Water Data'!$G$29,0,10*ROW('Water Data'!G44)))</f>
        <v/>
      </c>
      <c r="CE50" s="388" t="str">
        <f ca="1">+IF(OFFSET('Water Data'!$H$27,0,10*ROW('Water Data'!H44))="","",OFFSET('Water Data'!$H$27,0,10*ROW('Water Data'!H44)))</f>
        <v/>
      </c>
      <c r="CF50" s="388" t="str">
        <f ca="1">+IF(OFFSET('Water Data'!$H$28,0,10*ROW('Water Data'!H44))="","",OFFSET('Water Data'!$H$28,0,10*ROW('Water Data'!H44)))</f>
        <v/>
      </c>
      <c r="CG50" s="388" t="str">
        <f ca="1">+IF(OFFSET('Water Data'!$H$29,0,10*ROW('Water Data'!H44))="","",OFFSET('Water Data'!$H$29,0,10*ROW('Water Data'!H44)))</f>
        <v/>
      </c>
      <c r="CH50" s="388" t="str">
        <f ca="1">+IF(OFFSET('Water Data'!$I$27,0,10*ROW('Water Data'!I44))="","",OFFSET('Water Data'!$I$27,0,10*ROW('Water Data'!I44)))</f>
        <v/>
      </c>
      <c r="CI50" s="388" t="str">
        <f ca="1">+IF(OFFSET('Water Data'!$I$28,0,10*ROW('Water Data'!I44))="","",OFFSET('Water Data'!$I$28,0,10*ROW('Water Data'!I44)))</f>
        <v/>
      </c>
      <c r="CJ50" s="388" t="str">
        <f ca="1">+IF(OFFSET('Water Data'!$I$29,0,10*ROW('Water Data'!I44))="","",OFFSET('Water Data'!$I$29,0,10*ROW('Water Data'!I44)))</f>
        <v/>
      </c>
      <c r="CK50" s="388" t="str">
        <f ca="1">+IF(OFFSET('Sanitation Data'!$D$28,0,10*ROW('Sanitation Data'!D44))="","",OFFSET('Sanitation Data'!$D$28,0,10*ROW('Sanitation Data'!D44)))</f>
        <v/>
      </c>
      <c r="CL50" s="388" t="str">
        <f ca="1">+IF(OFFSET('Sanitation Data'!$D$29,0,10*ROW('Sanitation Data'!D44))="","",OFFSET('Sanitation Data'!$D$29,0,10*ROW('Sanitation Data'!D44)))</f>
        <v/>
      </c>
      <c r="CM50" s="388" t="str">
        <f ca="1">+IF(OFFSET('Sanitation Data'!$D$30,0,10*ROW('Sanitation Data'!D44))="","",OFFSET('Sanitation Data'!$D$30,0,10*ROW('Sanitation Data'!D44)))</f>
        <v/>
      </c>
      <c r="CN50" s="388" t="str">
        <f ca="1">+IF(OFFSET('Sanitation Data'!$D$31,0,10*ROW('Sanitation Data'!D44))="","",OFFSET('Sanitation Data'!$D$31,0,10*ROW('Sanitation Data'!D44)))</f>
        <v/>
      </c>
      <c r="CO50" s="388" t="str">
        <f ca="1">+IF(OFFSET('Sanitation Data'!$D$32,0,10*ROW('Sanitation Data'!D44))="","",OFFSET('Sanitation Data'!$D$32,0,10*ROW('Sanitation Data'!D44)))</f>
        <v/>
      </c>
      <c r="CP50" s="388" t="str">
        <f ca="1">+IF(OFFSET('Sanitation Data'!$E$28,0,10*ROW('Sanitation Data'!E44))="","",OFFSET('Sanitation Data'!$E$28,0,10*ROW('Sanitation Data'!E44)))</f>
        <v/>
      </c>
      <c r="CQ50" s="388" t="str">
        <f ca="1">+IF(OFFSET('Sanitation Data'!$E$29,0,10*ROW('Sanitation Data'!E44))="","",OFFSET('Sanitation Data'!$E$29,0,10*ROW('Sanitation Data'!E44)))</f>
        <v/>
      </c>
      <c r="CR50" s="388" t="str">
        <f ca="1">+IF(OFFSET('Sanitation Data'!$E$30,0,10*ROW('Sanitation Data'!E44))="","",OFFSET('Sanitation Data'!$E$30,0,10*ROW('Sanitation Data'!E44)))</f>
        <v/>
      </c>
      <c r="CS50" s="388" t="str">
        <f ca="1">+IF(OFFSET('Sanitation Data'!$E$31,0,10*ROW('Sanitation Data'!E44))="","",OFFSET('Sanitation Data'!$E$31,0,10*ROW('Sanitation Data'!E44)))</f>
        <v/>
      </c>
      <c r="CT50" s="388" t="str">
        <f ca="1">+IF(OFFSET('Sanitation Data'!$E$32,0,10*ROW('Sanitation Data'!E44))="","",OFFSET('Sanitation Data'!$E$32,0,10*ROW('Sanitation Data'!E44)))</f>
        <v/>
      </c>
      <c r="CU50" s="388" t="str">
        <f ca="1">+IF(OFFSET('Sanitation Data'!$F$28,0,10*ROW('Sanitation Data'!F44))="","",OFFSET('Sanitation Data'!$F$28,0,10*ROW('Sanitation Data'!F44)))</f>
        <v/>
      </c>
      <c r="CV50" s="388" t="str">
        <f ca="1">+IF(OFFSET('Sanitation Data'!$F$29,0,10*ROW('Sanitation Data'!F44))="","",OFFSET('Sanitation Data'!$F$29,0,10*ROW('Sanitation Data'!F44)))</f>
        <v/>
      </c>
      <c r="CW50" s="388" t="str">
        <f ca="1">+IF(OFFSET('Sanitation Data'!$F$30,0,10*ROW('Sanitation Data'!F44))="","",OFFSET('Sanitation Data'!$F$30,0,10*ROW('Sanitation Data'!F44)))</f>
        <v/>
      </c>
      <c r="CX50" s="388" t="str">
        <f ca="1">+IF(OFFSET('Sanitation Data'!$F$31,0,10*ROW('Sanitation Data'!F44))="","",OFFSET('Sanitation Data'!$F$31,0,10*ROW('Sanitation Data'!F44)))</f>
        <v/>
      </c>
      <c r="CY50" s="388" t="str">
        <f ca="1">+IF(OFFSET('Sanitation Data'!$F$32,0,10*ROW('Sanitation Data'!F44))="","",OFFSET('Sanitation Data'!$F$32,0,10*ROW('Sanitation Data'!F44)))</f>
        <v/>
      </c>
      <c r="CZ50" s="388" t="str">
        <f ca="1">+IF(OFFSET('Sanitation Data'!$G$28,0,10*ROW('Sanitation Data'!G44))="","",OFFSET('Sanitation Data'!$G$28,0,10*ROW('Sanitation Data'!G44)))</f>
        <v/>
      </c>
      <c r="DA50" s="388" t="str">
        <f ca="1">+IF(OFFSET('Sanitation Data'!$G$29,0,10*ROW('Sanitation Data'!G44))="","",OFFSET('Sanitation Data'!$G$29,0,10*ROW('Sanitation Data'!G44)))</f>
        <v/>
      </c>
      <c r="DB50" s="388" t="str">
        <f ca="1">+IF(OFFSET('Sanitation Data'!$G$30,0,10*ROW('Sanitation Data'!G44))="","",OFFSET('Sanitation Data'!$G$30,0,10*ROW('Sanitation Data'!G44)))</f>
        <v/>
      </c>
      <c r="DC50" s="388" t="str">
        <f ca="1">+IF(OFFSET('Sanitation Data'!$G$31,0,10*ROW('Sanitation Data'!G44))="","",OFFSET('Sanitation Data'!$G$31,0,10*ROW('Sanitation Data'!G44)))</f>
        <v/>
      </c>
      <c r="DD50" s="388" t="str">
        <f ca="1">+IF(OFFSET('Sanitation Data'!$G$32,0,10*ROW('Sanitation Data'!G44))="","",OFFSET('Sanitation Data'!$G$32,0,10*ROW('Sanitation Data'!G44)))</f>
        <v/>
      </c>
      <c r="DE50" s="388" t="str">
        <f ca="1">+IF(OFFSET('Sanitation Data'!$H$28,0,10*ROW('Sanitation Data'!H44))="","",OFFSET('Sanitation Data'!$H$28,0,10*ROW('Sanitation Data'!H44)))</f>
        <v/>
      </c>
      <c r="DF50" s="388" t="str">
        <f ca="1">+IF(OFFSET('Sanitation Data'!$H$29,0,10*ROW('Sanitation Data'!H44))="","",OFFSET('Sanitation Data'!$H$29,0,10*ROW('Sanitation Data'!H44)))</f>
        <v/>
      </c>
      <c r="DG50" s="388" t="str">
        <f ca="1">+IF(OFFSET('Sanitation Data'!$H$30,0,10*ROW('Sanitation Data'!H44))="","",OFFSET('Sanitation Data'!$H$30,0,10*ROW('Sanitation Data'!H44)))</f>
        <v/>
      </c>
      <c r="DH50" s="388" t="str">
        <f ca="1">+IF(OFFSET('Sanitation Data'!$H$31,0,10*ROW('Sanitation Data'!H44))="","",OFFSET('Sanitation Data'!$H$31,0,10*ROW('Sanitation Data'!H44)))</f>
        <v/>
      </c>
      <c r="DI50" s="388" t="str">
        <f ca="1">+IF(OFFSET('Sanitation Data'!$H$32,0,10*ROW('Sanitation Data'!H44))="","",OFFSET('Sanitation Data'!$H$32,0,10*ROW('Sanitation Data'!H44)))</f>
        <v/>
      </c>
      <c r="DJ50" s="388" t="str">
        <f ca="1">+IF(OFFSET('Sanitation Data'!$I$28,0,10*ROW('Sanitation Data'!I44))="","",OFFSET('Sanitation Data'!$I$28,0,10*ROW('Sanitation Data'!I44)))</f>
        <v/>
      </c>
      <c r="DK50" s="388" t="str">
        <f ca="1">+IF(OFFSET('Sanitation Data'!$I$29,0,10*ROW('Sanitation Data'!I44))="","",OFFSET('Sanitation Data'!$I$29,0,10*ROW('Sanitation Data'!I44)))</f>
        <v/>
      </c>
      <c r="DL50" s="388" t="str">
        <f ca="1">+IF(OFFSET('Sanitation Data'!$I$30,0,10*ROW('Sanitation Data'!I44))="","",OFFSET('Sanitation Data'!$I$30,0,10*ROW('Sanitation Data'!I44)))</f>
        <v/>
      </c>
      <c r="DM50" s="388" t="str">
        <f ca="1">+IF(OFFSET('Sanitation Data'!$I$31,0,10*ROW('Sanitation Data'!I44))="","",OFFSET('Sanitation Data'!$I$31,0,10*ROW('Sanitation Data'!I44)))</f>
        <v/>
      </c>
      <c r="DN50" s="388" t="str">
        <f ca="1">+IF(OFFSET('Sanitation Data'!$I$32,0,10*ROW('Sanitation Data'!I44))="","",OFFSET('Sanitation Data'!$I$32,0,10*ROW('Sanitation Data'!I44)))</f>
        <v/>
      </c>
      <c r="DO50" s="388" t="str">
        <f ca="1">+IF(OFFSET('Hygiene Data'!$D$11,0,10*ROW('Hygiene Data'!D44))="","",OFFSET('Hygiene Data'!$D$11,0,10*ROW('Hygiene Data'!D44)))</f>
        <v/>
      </c>
      <c r="DP50" s="388" t="str">
        <f ca="1">+IF(OFFSET('Hygiene Data'!$D$12,0,10*ROW('Hygiene Data'!D44))="","",OFFSET('Hygiene Data'!$D$12,0,10*ROW('Hygiene Data'!D44)))</f>
        <v/>
      </c>
      <c r="DQ50" s="388" t="str">
        <f ca="1">+IF(OFFSET('Hygiene Data'!$D$13,0,10*ROW('Hygiene Data'!D44))="","",OFFSET('Hygiene Data'!$D$13,0,10*ROW('Hygiene Data'!D44)))</f>
        <v/>
      </c>
      <c r="DR50" s="388" t="str">
        <f ca="1">+IF(OFFSET('Hygiene Data'!$E$11,0,10*ROW('Hygiene Data'!E44))="","",OFFSET('Hygiene Data'!$E$11,0,10*ROW('Hygiene Data'!E44)))</f>
        <v/>
      </c>
      <c r="DS50" s="388" t="str">
        <f ca="1">+IF(OFFSET('Hygiene Data'!$E$12,0,10*ROW('Hygiene Data'!E44))="","",OFFSET('Hygiene Data'!$E$12,0,10*ROW('Hygiene Data'!E44)))</f>
        <v/>
      </c>
      <c r="DT50" s="388" t="str">
        <f ca="1">+IF(OFFSET('Hygiene Data'!$E$13,0,10*ROW('Hygiene Data'!E44))="","",OFFSET('Hygiene Data'!$E$13,0,10*ROW('Hygiene Data'!E44)))</f>
        <v/>
      </c>
      <c r="DU50" s="388" t="str">
        <f ca="1">+IF(OFFSET('Hygiene Data'!$F$11,0,10*ROW('Hygiene Data'!F44))="","",OFFSET('Hygiene Data'!$F$11,0,10*ROW('Hygiene Data'!F44)))</f>
        <v/>
      </c>
      <c r="DV50" s="388" t="str">
        <f ca="1">+IF(OFFSET('Hygiene Data'!$F$12,0,10*ROW('Hygiene Data'!F44))="","",OFFSET('Hygiene Data'!$F$12,0,10*ROW('Hygiene Data'!F44)))</f>
        <v/>
      </c>
      <c r="DW50" s="388" t="str">
        <f ca="1">+IF(OFFSET('Hygiene Data'!$F$13,0,10*ROW('Hygiene Data'!F44))="","",OFFSET('Hygiene Data'!$F$13,0,10*ROW('Hygiene Data'!F44)))</f>
        <v/>
      </c>
      <c r="DX50" s="388" t="str">
        <f ca="1">+IF(OFFSET('Hygiene Data'!$G$11,0,10*ROW('Hygiene Data'!G44))="","",OFFSET('Hygiene Data'!$G$11,0,10*ROW('Hygiene Data'!G44)))</f>
        <v/>
      </c>
      <c r="DY50" s="388" t="str">
        <f ca="1">+IF(OFFSET('Hygiene Data'!$G$12,0,10*ROW('Hygiene Data'!G44))="","",OFFSET('Hygiene Data'!$G$12,0,10*ROW('Hygiene Data'!G44)))</f>
        <v/>
      </c>
      <c r="DZ50" s="388" t="str">
        <f ca="1">+IF(OFFSET('Hygiene Data'!$G$13,0,10*ROW('Hygiene Data'!G44))="","",OFFSET('Hygiene Data'!$G$13,0,10*ROW('Hygiene Data'!G44)))</f>
        <v/>
      </c>
      <c r="EA50" s="388" t="str">
        <f ca="1">+IF(OFFSET('Hygiene Data'!$H$11,0,10*ROW('Hygiene Data'!H44))="","",OFFSET('Hygiene Data'!$H$11,0,10*ROW('Hygiene Data'!H44)))</f>
        <v/>
      </c>
      <c r="EB50" s="388" t="str">
        <f ca="1">+IF(OFFSET('Hygiene Data'!$H$12,0,10*ROW('Hygiene Data'!H44))="","",OFFSET('Hygiene Data'!$H$12,0,10*ROW('Hygiene Data'!H44)))</f>
        <v/>
      </c>
      <c r="EC50" s="388" t="str">
        <f ca="1">+IF(OFFSET('Hygiene Data'!$H$13,0,10*ROW('Hygiene Data'!H44))="","",OFFSET('Hygiene Data'!$H$13,0,10*ROW('Hygiene Data'!H44)))</f>
        <v/>
      </c>
      <c r="ED50" s="388" t="str">
        <f ca="1">+IF(OFFSET('Hygiene Data'!$I$11,0,10*ROW('Hygiene Data'!I44))="","",OFFSET('Hygiene Data'!$I$11,0,10*ROW('Hygiene Data'!I44)))</f>
        <v/>
      </c>
      <c r="EE50" s="388" t="str">
        <f ca="1">+IF(OFFSET('Hygiene Data'!$I$12,0,10*ROW('Hygiene Data'!I44))="","",OFFSET('Hygiene Data'!$I$12,0,10*ROW('Hygiene Data'!I44)))</f>
        <v/>
      </c>
      <c r="EF50" s="388" t="str">
        <f ca="1">+IF(OFFSET('Hygiene Data'!$I$13,0,10*ROW('Hygiene Data'!I44))="","",OFFSET('Hygiene Data'!$I$13,0,10*ROW('Hygiene Data'!I44)))</f>
        <v/>
      </c>
    </row>
    <row r="51" spans="1:136" x14ac:dyDescent="0.25">
      <c r="A51" s="497" t="str">
        <f ca="1">+IF(OFFSET('Water Data'!$B$2,0,10*ROW('Water Data'!E45))="","",OFFSET('Water Data'!$B$2,0,10*ROW('Water Data'!E45)))</f>
        <v/>
      </c>
      <c r="B51" s="49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4" t="str">
        <f t="shared" ca="1" si="0"/>
        <v/>
      </c>
      <c r="D51" s="52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8" t="str">
        <f ca="1">+IF(OFFSET('Water Data'!$D$27,0,10*ROW('Water Data'!D45))="","",OFFSET('Water Data'!$D$27,0,10*ROW('Water Data'!D45)))</f>
        <v/>
      </c>
      <c r="BT51" s="388" t="str">
        <f ca="1">+IF(OFFSET('Water Data'!$D$28,0,10*ROW('Water Data'!D45))="","",OFFSET('Water Data'!$D$28,0,10*ROW('Water Data'!D45)))</f>
        <v/>
      </c>
      <c r="BU51" s="388" t="str">
        <f ca="1">+IF(OFFSET('Water Data'!$D$29,0,10*ROW('Water Data'!D45))="","",OFFSET('Water Data'!$D$29,0,10*ROW('Water Data'!D45)))</f>
        <v/>
      </c>
      <c r="BV51" s="388" t="str">
        <f ca="1">+IF(OFFSET('Water Data'!$E$27,0,10*ROW('Water Data'!E45))="","",OFFSET('Water Data'!$E$27,0,10*ROW('Water Data'!E45)))</f>
        <v/>
      </c>
      <c r="BW51" s="388" t="str">
        <f ca="1">+IF(OFFSET('Water Data'!$E$28,0,10*ROW('Water Data'!E45))="","",OFFSET('Water Data'!$E$28,0,10*ROW('Water Data'!E45)))</f>
        <v/>
      </c>
      <c r="BX51" s="388" t="str">
        <f ca="1">+IF(OFFSET('Water Data'!$E$29,0,10*ROW('Water Data'!E45))="","",OFFSET('Water Data'!$E$29,0,10*ROW('Water Data'!E45)))</f>
        <v/>
      </c>
      <c r="BY51" s="388" t="str">
        <f ca="1">+IF(OFFSET('Water Data'!$F$27,0,10*ROW('Water Data'!F45))="","",OFFSET('Water Data'!$F$27,0,10*ROW('Water Data'!F45)))</f>
        <v/>
      </c>
      <c r="BZ51" s="388" t="str">
        <f ca="1">+IF(OFFSET('Water Data'!$F$28,0,10*ROW('Water Data'!F45))="","",OFFSET('Water Data'!$F$28,0,10*ROW('Water Data'!F45)))</f>
        <v/>
      </c>
      <c r="CA51" s="388" t="str">
        <f ca="1">+IF(OFFSET('Water Data'!$F$29,0,10*ROW('Water Data'!F45))="","",OFFSET('Water Data'!$F$29,0,10*ROW('Water Data'!F45)))</f>
        <v/>
      </c>
      <c r="CB51" s="388" t="str">
        <f ca="1">+IF(OFFSET('Water Data'!$G$27,0,10*ROW('Water Data'!G45))="","",OFFSET('Water Data'!$G$27,0,10*ROW('Water Data'!G45)))</f>
        <v/>
      </c>
      <c r="CC51" s="388" t="str">
        <f ca="1">+IF(OFFSET('Water Data'!$G$28,0,10*ROW('Water Data'!G45))="","",OFFSET('Water Data'!$G$28,0,10*ROW('Water Data'!G45)))</f>
        <v/>
      </c>
      <c r="CD51" s="388" t="str">
        <f ca="1">+IF(OFFSET('Water Data'!$G$29,0,10*ROW('Water Data'!G45))="","",OFFSET('Water Data'!$G$29,0,10*ROW('Water Data'!G45)))</f>
        <v/>
      </c>
      <c r="CE51" s="388" t="str">
        <f ca="1">+IF(OFFSET('Water Data'!$H$27,0,10*ROW('Water Data'!H45))="","",OFFSET('Water Data'!$H$27,0,10*ROW('Water Data'!H45)))</f>
        <v/>
      </c>
      <c r="CF51" s="388" t="str">
        <f ca="1">+IF(OFFSET('Water Data'!$H$28,0,10*ROW('Water Data'!H45))="","",OFFSET('Water Data'!$H$28,0,10*ROW('Water Data'!H45)))</f>
        <v/>
      </c>
      <c r="CG51" s="388" t="str">
        <f ca="1">+IF(OFFSET('Water Data'!$H$29,0,10*ROW('Water Data'!H45))="","",OFFSET('Water Data'!$H$29,0,10*ROW('Water Data'!H45)))</f>
        <v/>
      </c>
      <c r="CH51" s="388" t="str">
        <f ca="1">+IF(OFFSET('Water Data'!$I$27,0,10*ROW('Water Data'!I45))="","",OFFSET('Water Data'!$I$27,0,10*ROW('Water Data'!I45)))</f>
        <v/>
      </c>
      <c r="CI51" s="388" t="str">
        <f ca="1">+IF(OFFSET('Water Data'!$I$28,0,10*ROW('Water Data'!I45))="","",OFFSET('Water Data'!$I$28,0,10*ROW('Water Data'!I45)))</f>
        <v/>
      </c>
      <c r="CJ51" s="388" t="str">
        <f ca="1">+IF(OFFSET('Water Data'!$I$29,0,10*ROW('Water Data'!I45))="","",OFFSET('Water Data'!$I$29,0,10*ROW('Water Data'!I45)))</f>
        <v/>
      </c>
      <c r="CK51" s="388" t="str">
        <f ca="1">+IF(OFFSET('Sanitation Data'!$D$28,0,10*ROW('Sanitation Data'!D45))="","",OFFSET('Sanitation Data'!$D$28,0,10*ROW('Sanitation Data'!D45)))</f>
        <v/>
      </c>
      <c r="CL51" s="388" t="str">
        <f ca="1">+IF(OFFSET('Sanitation Data'!$D$29,0,10*ROW('Sanitation Data'!D45))="","",OFFSET('Sanitation Data'!$D$29,0,10*ROW('Sanitation Data'!D45)))</f>
        <v/>
      </c>
      <c r="CM51" s="388" t="str">
        <f ca="1">+IF(OFFSET('Sanitation Data'!$D$30,0,10*ROW('Sanitation Data'!D45))="","",OFFSET('Sanitation Data'!$D$30,0,10*ROW('Sanitation Data'!D45)))</f>
        <v/>
      </c>
      <c r="CN51" s="388" t="str">
        <f ca="1">+IF(OFFSET('Sanitation Data'!$D$31,0,10*ROW('Sanitation Data'!D45))="","",OFFSET('Sanitation Data'!$D$31,0,10*ROW('Sanitation Data'!D45)))</f>
        <v/>
      </c>
      <c r="CO51" s="388" t="str">
        <f ca="1">+IF(OFFSET('Sanitation Data'!$D$32,0,10*ROW('Sanitation Data'!D45))="","",OFFSET('Sanitation Data'!$D$32,0,10*ROW('Sanitation Data'!D45)))</f>
        <v/>
      </c>
      <c r="CP51" s="388" t="str">
        <f ca="1">+IF(OFFSET('Sanitation Data'!$E$28,0,10*ROW('Sanitation Data'!E45))="","",OFFSET('Sanitation Data'!$E$28,0,10*ROW('Sanitation Data'!E45)))</f>
        <v/>
      </c>
      <c r="CQ51" s="388" t="str">
        <f ca="1">+IF(OFFSET('Sanitation Data'!$E$29,0,10*ROW('Sanitation Data'!E45))="","",OFFSET('Sanitation Data'!$E$29,0,10*ROW('Sanitation Data'!E45)))</f>
        <v/>
      </c>
      <c r="CR51" s="388" t="str">
        <f ca="1">+IF(OFFSET('Sanitation Data'!$E$30,0,10*ROW('Sanitation Data'!E45))="","",OFFSET('Sanitation Data'!$E$30,0,10*ROW('Sanitation Data'!E45)))</f>
        <v/>
      </c>
      <c r="CS51" s="388" t="str">
        <f ca="1">+IF(OFFSET('Sanitation Data'!$E$31,0,10*ROW('Sanitation Data'!E45))="","",OFFSET('Sanitation Data'!$E$31,0,10*ROW('Sanitation Data'!E45)))</f>
        <v/>
      </c>
      <c r="CT51" s="388" t="str">
        <f ca="1">+IF(OFFSET('Sanitation Data'!$E$32,0,10*ROW('Sanitation Data'!E45))="","",OFFSET('Sanitation Data'!$E$32,0,10*ROW('Sanitation Data'!E45)))</f>
        <v/>
      </c>
      <c r="CU51" s="388" t="str">
        <f ca="1">+IF(OFFSET('Sanitation Data'!$F$28,0,10*ROW('Sanitation Data'!F45))="","",OFFSET('Sanitation Data'!$F$28,0,10*ROW('Sanitation Data'!F45)))</f>
        <v/>
      </c>
      <c r="CV51" s="388" t="str">
        <f ca="1">+IF(OFFSET('Sanitation Data'!$F$29,0,10*ROW('Sanitation Data'!F45))="","",OFFSET('Sanitation Data'!$F$29,0,10*ROW('Sanitation Data'!F45)))</f>
        <v/>
      </c>
      <c r="CW51" s="388" t="str">
        <f ca="1">+IF(OFFSET('Sanitation Data'!$F$30,0,10*ROW('Sanitation Data'!F45))="","",OFFSET('Sanitation Data'!$F$30,0,10*ROW('Sanitation Data'!F45)))</f>
        <v/>
      </c>
      <c r="CX51" s="388" t="str">
        <f ca="1">+IF(OFFSET('Sanitation Data'!$F$31,0,10*ROW('Sanitation Data'!F45))="","",OFFSET('Sanitation Data'!$F$31,0,10*ROW('Sanitation Data'!F45)))</f>
        <v/>
      </c>
      <c r="CY51" s="388" t="str">
        <f ca="1">+IF(OFFSET('Sanitation Data'!$F$32,0,10*ROW('Sanitation Data'!F45))="","",OFFSET('Sanitation Data'!$F$32,0,10*ROW('Sanitation Data'!F45)))</f>
        <v/>
      </c>
      <c r="CZ51" s="388" t="str">
        <f ca="1">+IF(OFFSET('Sanitation Data'!$G$28,0,10*ROW('Sanitation Data'!G45))="","",OFFSET('Sanitation Data'!$G$28,0,10*ROW('Sanitation Data'!G45)))</f>
        <v/>
      </c>
      <c r="DA51" s="388" t="str">
        <f ca="1">+IF(OFFSET('Sanitation Data'!$G$29,0,10*ROW('Sanitation Data'!G45))="","",OFFSET('Sanitation Data'!$G$29,0,10*ROW('Sanitation Data'!G45)))</f>
        <v/>
      </c>
      <c r="DB51" s="388" t="str">
        <f ca="1">+IF(OFFSET('Sanitation Data'!$G$30,0,10*ROW('Sanitation Data'!G45))="","",OFFSET('Sanitation Data'!$G$30,0,10*ROW('Sanitation Data'!G45)))</f>
        <v/>
      </c>
      <c r="DC51" s="388" t="str">
        <f ca="1">+IF(OFFSET('Sanitation Data'!$G$31,0,10*ROW('Sanitation Data'!G45))="","",OFFSET('Sanitation Data'!$G$31,0,10*ROW('Sanitation Data'!G45)))</f>
        <v/>
      </c>
      <c r="DD51" s="388" t="str">
        <f ca="1">+IF(OFFSET('Sanitation Data'!$G$32,0,10*ROW('Sanitation Data'!G45))="","",OFFSET('Sanitation Data'!$G$32,0,10*ROW('Sanitation Data'!G45)))</f>
        <v/>
      </c>
      <c r="DE51" s="388" t="str">
        <f ca="1">+IF(OFFSET('Sanitation Data'!$H$28,0,10*ROW('Sanitation Data'!H45))="","",OFFSET('Sanitation Data'!$H$28,0,10*ROW('Sanitation Data'!H45)))</f>
        <v/>
      </c>
      <c r="DF51" s="388" t="str">
        <f ca="1">+IF(OFFSET('Sanitation Data'!$H$29,0,10*ROW('Sanitation Data'!H45))="","",OFFSET('Sanitation Data'!$H$29,0,10*ROW('Sanitation Data'!H45)))</f>
        <v/>
      </c>
      <c r="DG51" s="388" t="str">
        <f ca="1">+IF(OFFSET('Sanitation Data'!$H$30,0,10*ROW('Sanitation Data'!H45))="","",OFFSET('Sanitation Data'!$H$30,0,10*ROW('Sanitation Data'!H45)))</f>
        <v/>
      </c>
      <c r="DH51" s="388" t="str">
        <f ca="1">+IF(OFFSET('Sanitation Data'!$H$31,0,10*ROW('Sanitation Data'!H45))="","",OFFSET('Sanitation Data'!$H$31,0,10*ROW('Sanitation Data'!H45)))</f>
        <v/>
      </c>
      <c r="DI51" s="388" t="str">
        <f ca="1">+IF(OFFSET('Sanitation Data'!$H$32,0,10*ROW('Sanitation Data'!H45))="","",OFFSET('Sanitation Data'!$H$32,0,10*ROW('Sanitation Data'!H45)))</f>
        <v/>
      </c>
      <c r="DJ51" s="388" t="str">
        <f ca="1">+IF(OFFSET('Sanitation Data'!$I$28,0,10*ROW('Sanitation Data'!I45))="","",OFFSET('Sanitation Data'!$I$28,0,10*ROW('Sanitation Data'!I45)))</f>
        <v/>
      </c>
      <c r="DK51" s="388" t="str">
        <f ca="1">+IF(OFFSET('Sanitation Data'!$I$29,0,10*ROW('Sanitation Data'!I45))="","",OFFSET('Sanitation Data'!$I$29,0,10*ROW('Sanitation Data'!I45)))</f>
        <v/>
      </c>
      <c r="DL51" s="388" t="str">
        <f ca="1">+IF(OFFSET('Sanitation Data'!$I$30,0,10*ROW('Sanitation Data'!I45))="","",OFFSET('Sanitation Data'!$I$30,0,10*ROW('Sanitation Data'!I45)))</f>
        <v/>
      </c>
      <c r="DM51" s="388" t="str">
        <f ca="1">+IF(OFFSET('Sanitation Data'!$I$31,0,10*ROW('Sanitation Data'!I45))="","",OFFSET('Sanitation Data'!$I$31,0,10*ROW('Sanitation Data'!I45)))</f>
        <v/>
      </c>
      <c r="DN51" s="388" t="str">
        <f ca="1">+IF(OFFSET('Sanitation Data'!$I$32,0,10*ROW('Sanitation Data'!I45))="","",OFFSET('Sanitation Data'!$I$32,0,10*ROW('Sanitation Data'!I45)))</f>
        <v/>
      </c>
      <c r="DO51" s="388" t="str">
        <f ca="1">+IF(OFFSET('Hygiene Data'!$D$11,0,10*ROW('Hygiene Data'!D45))="","",OFFSET('Hygiene Data'!$D$11,0,10*ROW('Hygiene Data'!D45)))</f>
        <v/>
      </c>
      <c r="DP51" s="388" t="str">
        <f ca="1">+IF(OFFSET('Hygiene Data'!$D$12,0,10*ROW('Hygiene Data'!D45))="","",OFFSET('Hygiene Data'!$D$12,0,10*ROW('Hygiene Data'!D45)))</f>
        <v/>
      </c>
      <c r="DQ51" s="388" t="str">
        <f ca="1">+IF(OFFSET('Hygiene Data'!$D$13,0,10*ROW('Hygiene Data'!D45))="","",OFFSET('Hygiene Data'!$D$13,0,10*ROW('Hygiene Data'!D45)))</f>
        <v/>
      </c>
      <c r="DR51" s="388" t="str">
        <f ca="1">+IF(OFFSET('Hygiene Data'!$E$11,0,10*ROW('Hygiene Data'!E45))="","",OFFSET('Hygiene Data'!$E$11,0,10*ROW('Hygiene Data'!E45)))</f>
        <v/>
      </c>
      <c r="DS51" s="388" t="str">
        <f ca="1">+IF(OFFSET('Hygiene Data'!$E$12,0,10*ROW('Hygiene Data'!E45))="","",OFFSET('Hygiene Data'!$E$12,0,10*ROW('Hygiene Data'!E45)))</f>
        <v/>
      </c>
      <c r="DT51" s="388" t="str">
        <f ca="1">+IF(OFFSET('Hygiene Data'!$E$13,0,10*ROW('Hygiene Data'!E45))="","",OFFSET('Hygiene Data'!$E$13,0,10*ROW('Hygiene Data'!E45)))</f>
        <v/>
      </c>
      <c r="DU51" s="388" t="str">
        <f ca="1">+IF(OFFSET('Hygiene Data'!$F$11,0,10*ROW('Hygiene Data'!F45))="","",OFFSET('Hygiene Data'!$F$11,0,10*ROW('Hygiene Data'!F45)))</f>
        <v/>
      </c>
      <c r="DV51" s="388" t="str">
        <f ca="1">+IF(OFFSET('Hygiene Data'!$F$12,0,10*ROW('Hygiene Data'!F45))="","",OFFSET('Hygiene Data'!$F$12,0,10*ROW('Hygiene Data'!F45)))</f>
        <v/>
      </c>
      <c r="DW51" s="388" t="str">
        <f ca="1">+IF(OFFSET('Hygiene Data'!$F$13,0,10*ROW('Hygiene Data'!F45))="","",OFFSET('Hygiene Data'!$F$13,0,10*ROW('Hygiene Data'!F45)))</f>
        <v/>
      </c>
      <c r="DX51" s="388" t="str">
        <f ca="1">+IF(OFFSET('Hygiene Data'!$G$11,0,10*ROW('Hygiene Data'!G45))="","",OFFSET('Hygiene Data'!$G$11,0,10*ROW('Hygiene Data'!G45)))</f>
        <v/>
      </c>
      <c r="DY51" s="388" t="str">
        <f ca="1">+IF(OFFSET('Hygiene Data'!$G$12,0,10*ROW('Hygiene Data'!G45))="","",OFFSET('Hygiene Data'!$G$12,0,10*ROW('Hygiene Data'!G45)))</f>
        <v/>
      </c>
      <c r="DZ51" s="388" t="str">
        <f ca="1">+IF(OFFSET('Hygiene Data'!$G$13,0,10*ROW('Hygiene Data'!G45))="","",OFFSET('Hygiene Data'!$G$13,0,10*ROW('Hygiene Data'!G45)))</f>
        <v/>
      </c>
      <c r="EA51" s="388" t="str">
        <f ca="1">+IF(OFFSET('Hygiene Data'!$H$11,0,10*ROW('Hygiene Data'!H45))="","",OFFSET('Hygiene Data'!$H$11,0,10*ROW('Hygiene Data'!H45)))</f>
        <v/>
      </c>
      <c r="EB51" s="388" t="str">
        <f ca="1">+IF(OFFSET('Hygiene Data'!$H$12,0,10*ROW('Hygiene Data'!H45))="","",OFFSET('Hygiene Data'!$H$12,0,10*ROW('Hygiene Data'!H45)))</f>
        <v/>
      </c>
      <c r="EC51" s="388" t="str">
        <f ca="1">+IF(OFFSET('Hygiene Data'!$H$13,0,10*ROW('Hygiene Data'!H45))="","",OFFSET('Hygiene Data'!$H$13,0,10*ROW('Hygiene Data'!H45)))</f>
        <v/>
      </c>
      <c r="ED51" s="388" t="str">
        <f ca="1">+IF(OFFSET('Hygiene Data'!$I$11,0,10*ROW('Hygiene Data'!I45))="","",OFFSET('Hygiene Data'!$I$11,0,10*ROW('Hygiene Data'!I45)))</f>
        <v/>
      </c>
      <c r="EE51" s="388" t="str">
        <f ca="1">+IF(OFFSET('Hygiene Data'!$I$12,0,10*ROW('Hygiene Data'!I45))="","",OFFSET('Hygiene Data'!$I$12,0,10*ROW('Hygiene Data'!I45)))</f>
        <v/>
      </c>
      <c r="EF51" s="388" t="str">
        <f ca="1">+IF(OFFSET('Hygiene Data'!$I$13,0,10*ROW('Hygiene Data'!I45))="","",OFFSET('Hygiene Data'!$I$13,0,10*ROW('Hygiene Data'!I45)))</f>
        <v/>
      </c>
    </row>
    <row r="52" spans="1:136" x14ac:dyDescent="0.25">
      <c r="A52" s="497" t="str">
        <f ca="1">+IF(OFFSET('Water Data'!$B$2,0,10*ROW('Water Data'!E46))="","",OFFSET('Water Data'!$B$2,0,10*ROW('Water Data'!E46)))</f>
        <v/>
      </c>
      <c r="B52" s="49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4" t="str">
        <f t="shared" ca="1" si="0"/>
        <v/>
      </c>
      <c r="D52" s="52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8" t="str">
        <f ca="1">+IF(OFFSET('Water Data'!$D$27,0,10*ROW('Water Data'!D46))="","",OFFSET('Water Data'!$D$27,0,10*ROW('Water Data'!D46)))</f>
        <v/>
      </c>
      <c r="BT52" s="388" t="str">
        <f ca="1">+IF(OFFSET('Water Data'!$D$28,0,10*ROW('Water Data'!D46))="","",OFFSET('Water Data'!$D$28,0,10*ROW('Water Data'!D46)))</f>
        <v/>
      </c>
      <c r="BU52" s="388" t="str">
        <f ca="1">+IF(OFFSET('Water Data'!$D$29,0,10*ROW('Water Data'!D46))="","",OFFSET('Water Data'!$D$29,0,10*ROW('Water Data'!D46)))</f>
        <v/>
      </c>
      <c r="BV52" s="388" t="str">
        <f ca="1">+IF(OFFSET('Water Data'!$E$27,0,10*ROW('Water Data'!E46))="","",OFFSET('Water Data'!$E$27,0,10*ROW('Water Data'!E46)))</f>
        <v/>
      </c>
      <c r="BW52" s="388" t="str">
        <f ca="1">+IF(OFFSET('Water Data'!$E$28,0,10*ROW('Water Data'!E46))="","",OFFSET('Water Data'!$E$28,0,10*ROW('Water Data'!E46)))</f>
        <v/>
      </c>
      <c r="BX52" s="388" t="str">
        <f ca="1">+IF(OFFSET('Water Data'!$E$29,0,10*ROW('Water Data'!E46))="","",OFFSET('Water Data'!$E$29,0,10*ROW('Water Data'!E46)))</f>
        <v/>
      </c>
      <c r="BY52" s="388" t="str">
        <f ca="1">+IF(OFFSET('Water Data'!$F$27,0,10*ROW('Water Data'!F46))="","",OFFSET('Water Data'!$F$27,0,10*ROW('Water Data'!F46)))</f>
        <v/>
      </c>
      <c r="BZ52" s="388" t="str">
        <f ca="1">+IF(OFFSET('Water Data'!$F$28,0,10*ROW('Water Data'!F46))="","",OFFSET('Water Data'!$F$28,0,10*ROW('Water Data'!F46)))</f>
        <v/>
      </c>
      <c r="CA52" s="388" t="str">
        <f ca="1">+IF(OFFSET('Water Data'!$F$29,0,10*ROW('Water Data'!F46))="","",OFFSET('Water Data'!$F$29,0,10*ROW('Water Data'!F46)))</f>
        <v/>
      </c>
      <c r="CB52" s="388" t="str">
        <f ca="1">+IF(OFFSET('Water Data'!$G$27,0,10*ROW('Water Data'!G46))="","",OFFSET('Water Data'!$G$27,0,10*ROW('Water Data'!G46)))</f>
        <v/>
      </c>
      <c r="CC52" s="388" t="str">
        <f ca="1">+IF(OFFSET('Water Data'!$G$28,0,10*ROW('Water Data'!G46))="","",OFFSET('Water Data'!$G$28,0,10*ROW('Water Data'!G46)))</f>
        <v/>
      </c>
      <c r="CD52" s="388" t="str">
        <f ca="1">+IF(OFFSET('Water Data'!$G$29,0,10*ROW('Water Data'!G46))="","",OFFSET('Water Data'!$G$29,0,10*ROW('Water Data'!G46)))</f>
        <v/>
      </c>
      <c r="CE52" s="388" t="str">
        <f ca="1">+IF(OFFSET('Water Data'!$H$27,0,10*ROW('Water Data'!H46))="","",OFFSET('Water Data'!$H$27,0,10*ROW('Water Data'!H46)))</f>
        <v/>
      </c>
      <c r="CF52" s="388" t="str">
        <f ca="1">+IF(OFFSET('Water Data'!$H$28,0,10*ROW('Water Data'!H46))="","",OFFSET('Water Data'!$H$28,0,10*ROW('Water Data'!H46)))</f>
        <v/>
      </c>
      <c r="CG52" s="388" t="str">
        <f ca="1">+IF(OFFSET('Water Data'!$H$29,0,10*ROW('Water Data'!H46))="","",OFFSET('Water Data'!$H$29,0,10*ROW('Water Data'!H46)))</f>
        <v/>
      </c>
      <c r="CH52" s="388" t="str">
        <f ca="1">+IF(OFFSET('Water Data'!$I$27,0,10*ROW('Water Data'!I46))="","",OFFSET('Water Data'!$I$27,0,10*ROW('Water Data'!I46)))</f>
        <v/>
      </c>
      <c r="CI52" s="388" t="str">
        <f ca="1">+IF(OFFSET('Water Data'!$I$28,0,10*ROW('Water Data'!I46))="","",OFFSET('Water Data'!$I$28,0,10*ROW('Water Data'!I46)))</f>
        <v/>
      </c>
      <c r="CJ52" s="388" t="str">
        <f ca="1">+IF(OFFSET('Water Data'!$I$29,0,10*ROW('Water Data'!I46))="","",OFFSET('Water Data'!$I$29,0,10*ROW('Water Data'!I46)))</f>
        <v/>
      </c>
      <c r="CK52" s="388" t="str">
        <f ca="1">+IF(OFFSET('Sanitation Data'!$D$28,0,10*ROW('Sanitation Data'!D46))="","",OFFSET('Sanitation Data'!$D$28,0,10*ROW('Sanitation Data'!D46)))</f>
        <v/>
      </c>
      <c r="CL52" s="388" t="str">
        <f ca="1">+IF(OFFSET('Sanitation Data'!$D$29,0,10*ROW('Sanitation Data'!D46))="","",OFFSET('Sanitation Data'!$D$29,0,10*ROW('Sanitation Data'!D46)))</f>
        <v/>
      </c>
      <c r="CM52" s="388" t="str">
        <f ca="1">+IF(OFFSET('Sanitation Data'!$D$30,0,10*ROW('Sanitation Data'!D46))="","",OFFSET('Sanitation Data'!$D$30,0,10*ROW('Sanitation Data'!D46)))</f>
        <v/>
      </c>
      <c r="CN52" s="388" t="str">
        <f ca="1">+IF(OFFSET('Sanitation Data'!$D$31,0,10*ROW('Sanitation Data'!D46))="","",OFFSET('Sanitation Data'!$D$31,0,10*ROW('Sanitation Data'!D46)))</f>
        <v/>
      </c>
      <c r="CO52" s="388" t="str">
        <f ca="1">+IF(OFFSET('Sanitation Data'!$D$32,0,10*ROW('Sanitation Data'!D46))="","",OFFSET('Sanitation Data'!$D$32,0,10*ROW('Sanitation Data'!D46)))</f>
        <v/>
      </c>
      <c r="CP52" s="388" t="str">
        <f ca="1">+IF(OFFSET('Sanitation Data'!$E$28,0,10*ROW('Sanitation Data'!E46))="","",OFFSET('Sanitation Data'!$E$28,0,10*ROW('Sanitation Data'!E46)))</f>
        <v/>
      </c>
      <c r="CQ52" s="388" t="str">
        <f ca="1">+IF(OFFSET('Sanitation Data'!$E$29,0,10*ROW('Sanitation Data'!E46))="","",OFFSET('Sanitation Data'!$E$29,0,10*ROW('Sanitation Data'!E46)))</f>
        <v/>
      </c>
      <c r="CR52" s="388" t="str">
        <f ca="1">+IF(OFFSET('Sanitation Data'!$E$30,0,10*ROW('Sanitation Data'!E46))="","",OFFSET('Sanitation Data'!$E$30,0,10*ROW('Sanitation Data'!E46)))</f>
        <v/>
      </c>
      <c r="CS52" s="388" t="str">
        <f ca="1">+IF(OFFSET('Sanitation Data'!$E$31,0,10*ROW('Sanitation Data'!E46))="","",OFFSET('Sanitation Data'!$E$31,0,10*ROW('Sanitation Data'!E46)))</f>
        <v/>
      </c>
      <c r="CT52" s="388" t="str">
        <f ca="1">+IF(OFFSET('Sanitation Data'!$E$32,0,10*ROW('Sanitation Data'!E46))="","",OFFSET('Sanitation Data'!$E$32,0,10*ROW('Sanitation Data'!E46)))</f>
        <v/>
      </c>
      <c r="CU52" s="388" t="str">
        <f ca="1">+IF(OFFSET('Sanitation Data'!$F$28,0,10*ROW('Sanitation Data'!F46))="","",OFFSET('Sanitation Data'!$F$28,0,10*ROW('Sanitation Data'!F46)))</f>
        <v/>
      </c>
      <c r="CV52" s="388" t="str">
        <f ca="1">+IF(OFFSET('Sanitation Data'!$F$29,0,10*ROW('Sanitation Data'!F46))="","",OFFSET('Sanitation Data'!$F$29,0,10*ROW('Sanitation Data'!F46)))</f>
        <v/>
      </c>
      <c r="CW52" s="388" t="str">
        <f ca="1">+IF(OFFSET('Sanitation Data'!$F$30,0,10*ROW('Sanitation Data'!F46))="","",OFFSET('Sanitation Data'!$F$30,0,10*ROW('Sanitation Data'!F46)))</f>
        <v/>
      </c>
      <c r="CX52" s="388" t="str">
        <f ca="1">+IF(OFFSET('Sanitation Data'!$F$31,0,10*ROW('Sanitation Data'!F46))="","",OFFSET('Sanitation Data'!$F$31,0,10*ROW('Sanitation Data'!F46)))</f>
        <v/>
      </c>
      <c r="CY52" s="388" t="str">
        <f ca="1">+IF(OFFSET('Sanitation Data'!$F$32,0,10*ROW('Sanitation Data'!F46))="","",OFFSET('Sanitation Data'!$F$32,0,10*ROW('Sanitation Data'!F46)))</f>
        <v/>
      </c>
      <c r="CZ52" s="388" t="str">
        <f ca="1">+IF(OFFSET('Sanitation Data'!$G$28,0,10*ROW('Sanitation Data'!G46))="","",OFFSET('Sanitation Data'!$G$28,0,10*ROW('Sanitation Data'!G46)))</f>
        <v/>
      </c>
      <c r="DA52" s="388" t="str">
        <f ca="1">+IF(OFFSET('Sanitation Data'!$G$29,0,10*ROW('Sanitation Data'!G46))="","",OFFSET('Sanitation Data'!$G$29,0,10*ROW('Sanitation Data'!G46)))</f>
        <v/>
      </c>
      <c r="DB52" s="388" t="str">
        <f ca="1">+IF(OFFSET('Sanitation Data'!$G$30,0,10*ROW('Sanitation Data'!G46))="","",OFFSET('Sanitation Data'!$G$30,0,10*ROW('Sanitation Data'!G46)))</f>
        <v/>
      </c>
      <c r="DC52" s="388" t="str">
        <f ca="1">+IF(OFFSET('Sanitation Data'!$G$31,0,10*ROW('Sanitation Data'!G46))="","",OFFSET('Sanitation Data'!$G$31,0,10*ROW('Sanitation Data'!G46)))</f>
        <v/>
      </c>
      <c r="DD52" s="388" t="str">
        <f ca="1">+IF(OFFSET('Sanitation Data'!$G$32,0,10*ROW('Sanitation Data'!G46))="","",OFFSET('Sanitation Data'!$G$32,0,10*ROW('Sanitation Data'!G46)))</f>
        <v/>
      </c>
      <c r="DE52" s="388" t="str">
        <f ca="1">+IF(OFFSET('Sanitation Data'!$H$28,0,10*ROW('Sanitation Data'!H46))="","",OFFSET('Sanitation Data'!$H$28,0,10*ROW('Sanitation Data'!H46)))</f>
        <v/>
      </c>
      <c r="DF52" s="388" t="str">
        <f ca="1">+IF(OFFSET('Sanitation Data'!$H$29,0,10*ROW('Sanitation Data'!H46))="","",OFFSET('Sanitation Data'!$H$29,0,10*ROW('Sanitation Data'!H46)))</f>
        <v/>
      </c>
      <c r="DG52" s="388" t="str">
        <f ca="1">+IF(OFFSET('Sanitation Data'!$H$30,0,10*ROW('Sanitation Data'!H46))="","",OFFSET('Sanitation Data'!$H$30,0,10*ROW('Sanitation Data'!H46)))</f>
        <v/>
      </c>
      <c r="DH52" s="388" t="str">
        <f ca="1">+IF(OFFSET('Sanitation Data'!$H$31,0,10*ROW('Sanitation Data'!H46))="","",OFFSET('Sanitation Data'!$H$31,0,10*ROW('Sanitation Data'!H46)))</f>
        <v/>
      </c>
      <c r="DI52" s="388" t="str">
        <f ca="1">+IF(OFFSET('Sanitation Data'!$H$32,0,10*ROW('Sanitation Data'!H46))="","",OFFSET('Sanitation Data'!$H$32,0,10*ROW('Sanitation Data'!H46)))</f>
        <v/>
      </c>
      <c r="DJ52" s="388" t="str">
        <f ca="1">+IF(OFFSET('Sanitation Data'!$I$28,0,10*ROW('Sanitation Data'!I46))="","",OFFSET('Sanitation Data'!$I$28,0,10*ROW('Sanitation Data'!I46)))</f>
        <v/>
      </c>
      <c r="DK52" s="388" t="str">
        <f ca="1">+IF(OFFSET('Sanitation Data'!$I$29,0,10*ROW('Sanitation Data'!I46))="","",OFFSET('Sanitation Data'!$I$29,0,10*ROW('Sanitation Data'!I46)))</f>
        <v/>
      </c>
      <c r="DL52" s="388" t="str">
        <f ca="1">+IF(OFFSET('Sanitation Data'!$I$30,0,10*ROW('Sanitation Data'!I46))="","",OFFSET('Sanitation Data'!$I$30,0,10*ROW('Sanitation Data'!I46)))</f>
        <v/>
      </c>
      <c r="DM52" s="388" t="str">
        <f ca="1">+IF(OFFSET('Sanitation Data'!$I$31,0,10*ROW('Sanitation Data'!I46))="","",OFFSET('Sanitation Data'!$I$31,0,10*ROW('Sanitation Data'!I46)))</f>
        <v/>
      </c>
      <c r="DN52" s="388" t="str">
        <f ca="1">+IF(OFFSET('Sanitation Data'!$I$32,0,10*ROW('Sanitation Data'!I46))="","",OFFSET('Sanitation Data'!$I$32,0,10*ROW('Sanitation Data'!I46)))</f>
        <v/>
      </c>
      <c r="DO52" s="388" t="str">
        <f ca="1">+IF(OFFSET('Hygiene Data'!$D$11,0,10*ROW('Hygiene Data'!D46))="","",OFFSET('Hygiene Data'!$D$11,0,10*ROW('Hygiene Data'!D46)))</f>
        <v/>
      </c>
      <c r="DP52" s="388" t="str">
        <f ca="1">+IF(OFFSET('Hygiene Data'!$D$12,0,10*ROW('Hygiene Data'!D46))="","",OFFSET('Hygiene Data'!$D$12,0,10*ROW('Hygiene Data'!D46)))</f>
        <v/>
      </c>
      <c r="DQ52" s="388" t="str">
        <f ca="1">+IF(OFFSET('Hygiene Data'!$D$13,0,10*ROW('Hygiene Data'!D46))="","",OFFSET('Hygiene Data'!$D$13,0,10*ROW('Hygiene Data'!D46)))</f>
        <v/>
      </c>
      <c r="DR52" s="388" t="str">
        <f ca="1">+IF(OFFSET('Hygiene Data'!$E$11,0,10*ROW('Hygiene Data'!E46))="","",OFFSET('Hygiene Data'!$E$11,0,10*ROW('Hygiene Data'!E46)))</f>
        <v/>
      </c>
      <c r="DS52" s="388" t="str">
        <f ca="1">+IF(OFFSET('Hygiene Data'!$E$12,0,10*ROW('Hygiene Data'!E46))="","",OFFSET('Hygiene Data'!$E$12,0,10*ROW('Hygiene Data'!E46)))</f>
        <v/>
      </c>
      <c r="DT52" s="388" t="str">
        <f ca="1">+IF(OFFSET('Hygiene Data'!$E$13,0,10*ROW('Hygiene Data'!E46))="","",OFFSET('Hygiene Data'!$E$13,0,10*ROW('Hygiene Data'!E46)))</f>
        <v/>
      </c>
      <c r="DU52" s="388" t="str">
        <f ca="1">+IF(OFFSET('Hygiene Data'!$F$11,0,10*ROW('Hygiene Data'!F46))="","",OFFSET('Hygiene Data'!$F$11,0,10*ROW('Hygiene Data'!F46)))</f>
        <v/>
      </c>
      <c r="DV52" s="388" t="str">
        <f ca="1">+IF(OFFSET('Hygiene Data'!$F$12,0,10*ROW('Hygiene Data'!F46))="","",OFFSET('Hygiene Data'!$F$12,0,10*ROW('Hygiene Data'!F46)))</f>
        <v/>
      </c>
      <c r="DW52" s="388" t="str">
        <f ca="1">+IF(OFFSET('Hygiene Data'!$F$13,0,10*ROW('Hygiene Data'!F46))="","",OFFSET('Hygiene Data'!$F$13,0,10*ROW('Hygiene Data'!F46)))</f>
        <v/>
      </c>
      <c r="DX52" s="388" t="str">
        <f ca="1">+IF(OFFSET('Hygiene Data'!$G$11,0,10*ROW('Hygiene Data'!G46))="","",OFFSET('Hygiene Data'!$G$11,0,10*ROW('Hygiene Data'!G46)))</f>
        <v/>
      </c>
      <c r="DY52" s="388" t="str">
        <f ca="1">+IF(OFFSET('Hygiene Data'!$G$12,0,10*ROW('Hygiene Data'!G46))="","",OFFSET('Hygiene Data'!$G$12,0,10*ROW('Hygiene Data'!G46)))</f>
        <v/>
      </c>
      <c r="DZ52" s="388" t="str">
        <f ca="1">+IF(OFFSET('Hygiene Data'!$G$13,0,10*ROW('Hygiene Data'!G46))="","",OFFSET('Hygiene Data'!$G$13,0,10*ROW('Hygiene Data'!G46)))</f>
        <v/>
      </c>
      <c r="EA52" s="388" t="str">
        <f ca="1">+IF(OFFSET('Hygiene Data'!$H$11,0,10*ROW('Hygiene Data'!H46))="","",OFFSET('Hygiene Data'!$H$11,0,10*ROW('Hygiene Data'!H46)))</f>
        <v/>
      </c>
      <c r="EB52" s="388" t="str">
        <f ca="1">+IF(OFFSET('Hygiene Data'!$H$12,0,10*ROW('Hygiene Data'!H46))="","",OFFSET('Hygiene Data'!$H$12,0,10*ROW('Hygiene Data'!H46)))</f>
        <v/>
      </c>
      <c r="EC52" s="388" t="str">
        <f ca="1">+IF(OFFSET('Hygiene Data'!$H$13,0,10*ROW('Hygiene Data'!H46))="","",OFFSET('Hygiene Data'!$H$13,0,10*ROW('Hygiene Data'!H46)))</f>
        <v/>
      </c>
      <c r="ED52" s="388" t="str">
        <f ca="1">+IF(OFFSET('Hygiene Data'!$I$11,0,10*ROW('Hygiene Data'!I46))="","",OFFSET('Hygiene Data'!$I$11,0,10*ROW('Hygiene Data'!I46)))</f>
        <v/>
      </c>
      <c r="EE52" s="388" t="str">
        <f ca="1">+IF(OFFSET('Hygiene Data'!$I$12,0,10*ROW('Hygiene Data'!I46))="","",OFFSET('Hygiene Data'!$I$12,0,10*ROW('Hygiene Data'!I46)))</f>
        <v/>
      </c>
      <c r="EF52" s="388" t="str">
        <f ca="1">+IF(OFFSET('Hygiene Data'!$I$13,0,10*ROW('Hygiene Data'!I46))="","",OFFSET('Hygiene Data'!$I$13,0,10*ROW('Hygiene Data'!I46)))</f>
        <v/>
      </c>
    </row>
    <row r="53" spans="1:136" x14ac:dyDescent="0.25">
      <c r="A53" s="497" t="str">
        <f ca="1">+IF(OFFSET('Water Data'!$B$2,0,10*ROW('Water Data'!E47))="","",OFFSET('Water Data'!$B$2,0,10*ROW('Water Data'!E47)))</f>
        <v/>
      </c>
      <c r="B53" s="49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4" t="str">
        <f t="shared" ca="1" si="0"/>
        <v/>
      </c>
      <c r="D53" s="52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8" t="str">
        <f ca="1">+IF(OFFSET('Water Data'!$D$27,0,10*ROW('Water Data'!D47))="","",OFFSET('Water Data'!$D$27,0,10*ROW('Water Data'!D47)))</f>
        <v/>
      </c>
      <c r="BT53" s="388" t="str">
        <f ca="1">+IF(OFFSET('Water Data'!$D$28,0,10*ROW('Water Data'!D47))="","",OFFSET('Water Data'!$D$28,0,10*ROW('Water Data'!D47)))</f>
        <v/>
      </c>
      <c r="BU53" s="388" t="str">
        <f ca="1">+IF(OFFSET('Water Data'!$D$29,0,10*ROW('Water Data'!D47))="","",OFFSET('Water Data'!$D$29,0,10*ROW('Water Data'!D47)))</f>
        <v/>
      </c>
      <c r="BV53" s="388" t="str">
        <f ca="1">+IF(OFFSET('Water Data'!$E$27,0,10*ROW('Water Data'!E47))="","",OFFSET('Water Data'!$E$27,0,10*ROW('Water Data'!E47)))</f>
        <v/>
      </c>
      <c r="BW53" s="388" t="str">
        <f ca="1">+IF(OFFSET('Water Data'!$E$28,0,10*ROW('Water Data'!E47))="","",OFFSET('Water Data'!$E$28,0,10*ROW('Water Data'!E47)))</f>
        <v/>
      </c>
      <c r="BX53" s="388" t="str">
        <f ca="1">+IF(OFFSET('Water Data'!$E$29,0,10*ROW('Water Data'!E47))="","",OFFSET('Water Data'!$E$29,0,10*ROW('Water Data'!E47)))</f>
        <v/>
      </c>
      <c r="BY53" s="388" t="str">
        <f ca="1">+IF(OFFSET('Water Data'!$F$27,0,10*ROW('Water Data'!F47))="","",OFFSET('Water Data'!$F$27,0,10*ROW('Water Data'!F47)))</f>
        <v/>
      </c>
      <c r="BZ53" s="388" t="str">
        <f ca="1">+IF(OFFSET('Water Data'!$F$28,0,10*ROW('Water Data'!F47))="","",OFFSET('Water Data'!$F$28,0,10*ROW('Water Data'!F47)))</f>
        <v/>
      </c>
      <c r="CA53" s="388" t="str">
        <f ca="1">+IF(OFFSET('Water Data'!$F$29,0,10*ROW('Water Data'!F47))="","",OFFSET('Water Data'!$F$29,0,10*ROW('Water Data'!F47)))</f>
        <v/>
      </c>
      <c r="CB53" s="388" t="str">
        <f ca="1">+IF(OFFSET('Water Data'!$G$27,0,10*ROW('Water Data'!G47))="","",OFFSET('Water Data'!$G$27,0,10*ROW('Water Data'!G47)))</f>
        <v/>
      </c>
      <c r="CC53" s="388" t="str">
        <f ca="1">+IF(OFFSET('Water Data'!$G$28,0,10*ROW('Water Data'!G47))="","",OFFSET('Water Data'!$G$28,0,10*ROW('Water Data'!G47)))</f>
        <v/>
      </c>
      <c r="CD53" s="388" t="str">
        <f ca="1">+IF(OFFSET('Water Data'!$G$29,0,10*ROW('Water Data'!G47))="","",OFFSET('Water Data'!$G$29,0,10*ROW('Water Data'!G47)))</f>
        <v/>
      </c>
      <c r="CE53" s="388" t="str">
        <f ca="1">+IF(OFFSET('Water Data'!$H$27,0,10*ROW('Water Data'!H47))="","",OFFSET('Water Data'!$H$27,0,10*ROW('Water Data'!H47)))</f>
        <v/>
      </c>
      <c r="CF53" s="388" t="str">
        <f ca="1">+IF(OFFSET('Water Data'!$H$28,0,10*ROW('Water Data'!H47))="","",OFFSET('Water Data'!$H$28,0,10*ROW('Water Data'!H47)))</f>
        <v/>
      </c>
      <c r="CG53" s="388" t="str">
        <f ca="1">+IF(OFFSET('Water Data'!$H$29,0,10*ROW('Water Data'!H47))="","",OFFSET('Water Data'!$H$29,0,10*ROW('Water Data'!H47)))</f>
        <v/>
      </c>
      <c r="CH53" s="388" t="str">
        <f ca="1">+IF(OFFSET('Water Data'!$I$27,0,10*ROW('Water Data'!I47))="","",OFFSET('Water Data'!$I$27,0,10*ROW('Water Data'!I47)))</f>
        <v/>
      </c>
      <c r="CI53" s="388" t="str">
        <f ca="1">+IF(OFFSET('Water Data'!$I$28,0,10*ROW('Water Data'!I47))="","",OFFSET('Water Data'!$I$28,0,10*ROW('Water Data'!I47)))</f>
        <v/>
      </c>
      <c r="CJ53" s="388" t="str">
        <f ca="1">+IF(OFFSET('Water Data'!$I$29,0,10*ROW('Water Data'!I47))="","",OFFSET('Water Data'!$I$29,0,10*ROW('Water Data'!I47)))</f>
        <v/>
      </c>
      <c r="CK53" s="388" t="str">
        <f ca="1">+IF(OFFSET('Sanitation Data'!$D$28,0,10*ROW('Sanitation Data'!D47))="","",OFFSET('Sanitation Data'!$D$28,0,10*ROW('Sanitation Data'!D47)))</f>
        <v/>
      </c>
      <c r="CL53" s="388" t="str">
        <f ca="1">+IF(OFFSET('Sanitation Data'!$D$29,0,10*ROW('Sanitation Data'!D47))="","",OFFSET('Sanitation Data'!$D$29,0,10*ROW('Sanitation Data'!D47)))</f>
        <v/>
      </c>
      <c r="CM53" s="388" t="str">
        <f ca="1">+IF(OFFSET('Sanitation Data'!$D$30,0,10*ROW('Sanitation Data'!D47))="","",OFFSET('Sanitation Data'!$D$30,0,10*ROW('Sanitation Data'!D47)))</f>
        <v/>
      </c>
      <c r="CN53" s="388" t="str">
        <f ca="1">+IF(OFFSET('Sanitation Data'!$D$31,0,10*ROW('Sanitation Data'!D47))="","",OFFSET('Sanitation Data'!$D$31,0,10*ROW('Sanitation Data'!D47)))</f>
        <v/>
      </c>
      <c r="CO53" s="388" t="str">
        <f ca="1">+IF(OFFSET('Sanitation Data'!$D$32,0,10*ROW('Sanitation Data'!D47))="","",OFFSET('Sanitation Data'!$D$32,0,10*ROW('Sanitation Data'!D47)))</f>
        <v/>
      </c>
      <c r="CP53" s="388" t="str">
        <f ca="1">+IF(OFFSET('Sanitation Data'!$E$28,0,10*ROW('Sanitation Data'!E47))="","",OFFSET('Sanitation Data'!$E$28,0,10*ROW('Sanitation Data'!E47)))</f>
        <v/>
      </c>
      <c r="CQ53" s="388" t="str">
        <f ca="1">+IF(OFFSET('Sanitation Data'!$E$29,0,10*ROW('Sanitation Data'!E47))="","",OFFSET('Sanitation Data'!$E$29,0,10*ROW('Sanitation Data'!E47)))</f>
        <v/>
      </c>
      <c r="CR53" s="388" t="str">
        <f ca="1">+IF(OFFSET('Sanitation Data'!$E$30,0,10*ROW('Sanitation Data'!E47))="","",OFFSET('Sanitation Data'!$E$30,0,10*ROW('Sanitation Data'!E47)))</f>
        <v/>
      </c>
      <c r="CS53" s="388" t="str">
        <f ca="1">+IF(OFFSET('Sanitation Data'!$E$31,0,10*ROW('Sanitation Data'!E47))="","",OFFSET('Sanitation Data'!$E$31,0,10*ROW('Sanitation Data'!E47)))</f>
        <v/>
      </c>
      <c r="CT53" s="388" t="str">
        <f ca="1">+IF(OFFSET('Sanitation Data'!$E$32,0,10*ROW('Sanitation Data'!E47))="","",OFFSET('Sanitation Data'!$E$32,0,10*ROW('Sanitation Data'!E47)))</f>
        <v/>
      </c>
      <c r="CU53" s="388" t="str">
        <f ca="1">+IF(OFFSET('Sanitation Data'!$F$28,0,10*ROW('Sanitation Data'!F47))="","",OFFSET('Sanitation Data'!$F$28,0,10*ROW('Sanitation Data'!F47)))</f>
        <v/>
      </c>
      <c r="CV53" s="388" t="str">
        <f ca="1">+IF(OFFSET('Sanitation Data'!$F$29,0,10*ROW('Sanitation Data'!F47))="","",OFFSET('Sanitation Data'!$F$29,0,10*ROW('Sanitation Data'!F47)))</f>
        <v/>
      </c>
      <c r="CW53" s="388" t="str">
        <f ca="1">+IF(OFFSET('Sanitation Data'!$F$30,0,10*ROW('Sanitation Data'!F47))="","",OFFSET('Sanitation Data'!$F$30,0,10*ROW('Sanitation Data'!F47)))</f>
        <v/>
      </c>
      <c r="CX53" s="388" t="str">
        <f ca="1">+IF(OFFSET('Sanitation Data'!$F$31,0,10*ROW('Sanitation Data'!F47))="","",OFFSET('Sanitation Data'!$F$31,0,10*ROW('Sanitation Data'!F47)))</f>
        <v/>
      </c>
      <c r="CY53" s="388" t="str">
        <f ca="1">+IF(OFFSET('Sanitation Data'!$F$32,0,10*ROW('Sanitation Data'!F47))="","",OFFSET('Sanitation Data'!$F$32,0,10*ROW('Sanitation Data'!F47)))</f>
        <v/>
      </c>
      <c r="CZ53" s="388" t="str">
        <f ca="1">+IF(OFFSET('Sanitation Data'!$G$28,0,10*ROW('Sanitation Data'!G47))="","",OFFSET('Sanitation Data'!$G$28,0,10*ROW('Sanitation Data'!G47)))</f>
        <v/>
      </c>
      <c r="DA53" s="388" t="str">
        <f ca="1">+IF(OFFSET('Sanitation Data'!$G$29,0,10*ROW('Sanitation Data'!G47))="","",OFFSET('Sanitation Data'!$G$29,0,10*ROW('Sanitation Data'!G47)))</f>
        <v/>
      </c>
      <c r="DB53" s="388" t="str">
        <f ca="1">+IF(OFFSET('Sanitation Data'!$G$30,0,10*ROW('Sanitation Data'!G47))="","",OFFSET('Sanitation Data'!$G$30,0,10*ROW('Sanitation Data'!G47)))</f>
        <v/>
      </c>
      <c r="DC53" s="388" t="str">
        <f ca="1">+IF(OFFSET('Sanitation Data'!$G$31,0,10*ROW('Sanitation Data'!G47))="","",OFFSET('Sanitation Data'!$G$31,0,10*ROW('Sanitation Data'!G47)))</f>
        <v/>
      </c>
      <c r="DD53" s="388" t="str">
        <f ca="1">+IF(OFFSET('Sanitation Data'!$G$32,0,10*ROW('Sanitation Data'!G47))="","",OFFSET('Sanitation Data'!$G$32,0,10*ROW('Sanitation Data'!G47)))</f>
        <v/>
      </c>
      <c r="DE53" s="388" t="str">
        <f ca="1">+IF(OFFSET('Sanitation Data'!$H$28,0,10*ROW('Sanitation Data'!H47))="","",OFFSET('Sanitation Data'!$H$28,0,10*ROW('Sanitation Data'!H47)))</f>
        <v/>
      </c>
      <c r="DF53" s="388" t="str">
        <f ca="1">+IF(OFFSET('Sanitation Data'!$H$29,0,10*ROW('Sanitation Data'!H47))="","",OFFSET('Sanitation Data'!$H$29,0,10*ROW('Sanitation Data'!H47)))</f>
        <v/>
      </c>
      <c r="DG53" s="388" t="str">
        <f ca="1">+IF(OFFSET('Sanitation Data'!$H$30,0,10*ROW('Sanitation Data'!H47))="","",OFFSET('Sanitation Data'!$H$30,0,10*ROW('Sanitation Data'!H47)))</f>
        <v/>
      </c>
      <c r="DH53" s="388" t="str">
        <f ca="1">+IF(OFFSET('Sanitation Data'!$H$31,0,10*ROW('Sanitation Data'!H47))="","",OFFSET('Sanitation Data'!$H$31,0,10*ROW('Sanitation Data'!H47)))</f>
        <v/>
      </c>
      <c r="DI53" s="388" t="str">
        <f ca="1">+IF(OFFSET('Sanitation Data'!$H$32,0,10*ROW('Sanitation Data'!H47))="","",OFFSET('Sanitation Data'!$H$32,0,10*ROW('Sanitation Data'!H47)))</f>
        <v/>
      </c>
      <c r="DJ53" s="388" t="str">
        <f ca="1">+IF(OFFSET('Sanitation Data'!$I$28,0,10*ROW('Sanitation Data'!I47))="","",OFFSET('Sanitation Data'!$I$28,0,10*ROW('Sanitation Data'!I47)))</f>
        <v/>
      </c>
      <c r="DK53" s="388" t="str">
        <f ca="1">+IF(OFFSET('Sanitation Data'!$I$29,0,10*ROW('Sanitation Data'!I47))="","",OFFSET('Sanitation Data'!$I$29,0,10*ROW('Sanitation Data'!I47)))</f>
        <v/>
      </c>
      <c r="DL53" s="388" t="str">
        <f ca="1">+IF(OFFSET('Sanitation Data'!$I$30,0,10*ROW('Sanitation Data'!I47))="","",OFFSET('Sanitation Data'!$I$30,0,10*ROW('Sanitation Data'!I47)))</f>
        <v/>
      </c>
      <c r="DM53" s="388" t="str">
        <f ca="1">+IF(OFFSET('Sanitation Data'!$I$31,0,10*ROW('Sanitation Data'!I47))="","",OFFSET('Sanitation Data'!$I$31,0,10*ROW('Sanitation Data'!I47)))</f>
        <v/>
      </c>
      <c r="DN53" s="388" t="str">
        <f ca="1">+IF(OFFSET('Sanitation Data'!$I$32,0,10*ROW('Sanitation Data'!I47))="","",OFFSET('Sanitation Data'!$I$32,0,10*ROW('Sanitation Data'!I47)))</f>
        <v/>
      </c>
      <c r="DO53" s="388" t="str">
        <f ca="1">+IF(OFFSET('Hygiene Data'!$D$11,0,10*ROW('Hygiene Data'!D47))="","",OFFSET('Hygiene Data'!$D$11,0,10*ROW('Hygiene Data'!D47)))</f>
        <v/>
      </c>
      <c r="DP53" s="388" t="str">
        <f ca="1">+IF(OFFSET('Hygiene Data'!$D$12,0,10*ROW('Hygiene Data'!D47))="","",OFFSET('Hygiene Data'!$D$12,0,10*ROW('Hygiene Data'!D47)))</f>
        <v/>
      </c>
      <c r="DQ53" s="388" t="str">
        <f ca="1">+IF(OFFSET('Hygiene Data'!$D$13,0,10*ROW('Hygiene Data'!D47))="","",OFFSET('Hygiene Data'!$D$13,0,10*ROW('Hygiene Data'!D47)))</f>
        <v/>
      </c>
      <c r="DR53" s="388" t="str">
        <f ca="1">+IF(OFFSET('Hygiene Data'!$E$11,0,10*ROW('Hygiene Data'!E47))="","",OFFSET('Hygiene Data'!$E$11,0,10*ROW('Hygiene Data'!E47)))</f>
        <v/>
      </c>
      <c r="DS53" s="388" t="str">
        <f ca="1">+IF(OFFSET('Hygiene Data'!$E$12,0,10*ROW('Hygiene Data'!E47))="","",OFFSET('Hygiene Data'!$E$12,0,10*ROW('Hygiene Data'!E47)))</f>
        <v/>
      </c>
      <c r="DT53" s="388" t="str">
        <f ca="1">+IF(OFFSET('Hygiene Data'!$E$13,0,10*ROW('Hygiene Data'!E47))="","",OFFSET('Hygiene Data'!$E$13,0,10*ROW('Hygiene Data'!E47)))</f>
        <v/>
      </c>
      <c r="DU53" s="388" t="str">
        <f ca="1">+IF(OFFSET('Hygiene Data'!$F$11,0,10*ROW('Hygiene Data'!F47))="","",OFFSET('Hygiene Data'!$F$11,0,10*ROW('Hygiene Data'!F47)))</f>
        <v/>
      </c>
      <c r="DV53" s="388" t="str">
        <f ca="1">+IF(OFFSET('Hygiene Data'!$F$12,0,10*ROW('Hygiene Data'!F47))="","",OFFSET('Hygiene Data'!$F$12,0,10*ROW('Hygiene Data'!F47)))</f>
        <v/>
      </c>
      <c r="DW53" s="388" t="str">
        <f ca="1">+IF(OFFSET('Hygiene Data'!$F$13,0,10*ROW('Hygiene Data'!F47))="","",OFFSET('Hygiene Data'!$F$13,0,10*ROW('Hygiene Data'!F47)))</f>
        <v/>
      </c>
      <c r="DX53" s="388" t="str">
        <f ca="1">+IF(OFFSET('Hygiene Data'!$G$11,0,10*ROW('Hygiene Data'!G47))="","",OFFSET('Hygiene Data'!$G$11,0,10*ROW('Hygiene Data'!G47)))</f>
        <v/>
      </c>
      <c r="DY53" s="388" t="str">
        <f ca="1">+IF(OFFSET('Hygiene Data'!$G$12,0,10*ROW('Hygiene Data'!G47))="","",OFFSET('Hygiene Data'!$G$12,0,10*ROW('Hygiene Data'!G47)))</f>
        <v/>
      </c>
      <c r="DZ53" s="388" t="str">
        <f ca="1">+IF(OFFSET('Hygiene Data'!$G$13,0,10*ROW('Hygiene Data'!G47))="","",OFFSET('Hygiene Data'!$G$13,0,10*ROW('Hygiene Data'!G47)))</f>
        <v/>
      </c>
      <c r="EA53" s="388" t="str">
        <f ca="1">+IF(OFFSET('Hygiene Data'!$H$11,0,10*ROW('Hygiene Data'!H47))="","",OFFSET('Hygiene Data'!$H$11,0,10*ROW('Hygiene Data'!H47)))</f>
        <v/>
      </c>
      <c r="EB53" s="388" t="str">
        <f ca="1">+IF(OFFSET('Hygiene Data'!$H$12,0,10*ROW('Hygiene Data'!H47))="","",OFFSET('Hygiene Data'!$H$12,0,10*ROW('Hygiene Data'!H47)))</f>
        <v/>
      </c>
      <c r="EC53" s="388" t="str">
        <f ca="1">+IF(OFFSET('Hygiene Data'!$H$13,0,10*ROW('Hygiene Data'!H47))="","",OFFSET('Hygiene Data'!$H$13,0,10*ROW('Hygiene Data'!H47)))</f>
        <v/>
      </c>
      <c r="ED53" s="388" t="str">
        <f ca="1">+IF(OFFSET('Hygiene Data'!$I$11,0,10*ROW('Hygiene Data'!I47))="","",OFFSET('Hygiene Data'!$I$11,0,10*ROW('Hygiene Data'!I47)))</f>
        <v/>
      </c>
      <c r="EE53" s="388" t="str">
        <f ca="1">+IF(OFFSET('Hygiene Data'!$I$12,0,10*ROW('Hygiene Data'!I47))="","",OFFSET('Hygiene Data'!$I$12,0,10*ROW('Hygiene Data'!I47)))</f>
        <v/>
      </c>
      <c r="EF53" s="388" t="str">
        <f ca="1">+IF(OFFSET('Hygiene Data'!$I$13,0,10*ROW('Hygiene Data'!I47))="","",OFFSET('Hygiene Data'!$I$13,0,10*ROW('Hygiene Data'!I47)))</f>
        <v/>
      </c>
    </row>
    <row r="54" spans="1:136" x14ac:dyDescent="0.25">
      <c r="A54" s="497" t="str">
        <f ca="1">+IF(OFFSET('Water Data'!$B$2,0,10*ROW('Water Data'!E48))="","",OFFSET('Water Data'!$B$2,0,10*ROW('Water Data'!E48)))</f>
        <v/>
      </c>
      <c r="B54" s="49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4" t="str">
        <f t="shared" ca="1" si="0"/>
        <v/>
      </c>
      <c r="D54" s="52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8" t="str">
        <f ca="1">+IF(OFFSET('Water Data'!$D$27,0,10*ROW('Water Data'!D48))="","",OFFSET('Water Data'!$D$27,0,10*ROW('Water Data'!D48)))</f>
        <v/>
      </c>
      <c r="BT54" s="388" t="str">
        <f ca="1">+IF(OFFSET('Water Data'!$D$28,0,10*ROW('Water Data'!D48))="","",OFFSET('Water Data'!$D$28,0,10*ROW('Water Data'!D48)))</f>
        <v/>
      </c>
      <c r="BU54" s="388" t="str">
        <f ca="1">+IF(OFFSET('Water Data'!$D$29,0,10*ROW('Water Data'!D48))="","",OFFSET('Water Data'!$D$29,0,10*ROW('Water Data'!D48)))</f>
        <v/>
      </c>
      <c r="BV54" s="388" t="str">
        <f ca="1">+IF(OFFSET('Water Data'!$E$27,0,10*ROW('Water Data'!E48))="","",OFFSET('Water Data'!$E$27,0,10*ROW('Water Data'!E48)))</f>
        <v/>
      </c>
      <c r="BW54" s="388" t="str">
        <f ca="1">+IF(OFFSET('Water Data'!$E$28,0,10*ROW('Water Data'!E48))="","",OFFSET('Water Data'!$E$28,0,10*ROW('Water Data'!E48)))</f>
        <v/>
      </c>
      <c r="BX54" s="388" t="str">
        <f ca="1">+IF(OFFSET('Water Data'!$E$29,0,10*ROW('Water Data'!E48))="","",OFFSET('Water Data'!$E$29,0,10*ROW('Water Data'!E48)))</f>
        <v/>
      </c>
      <c r="BY54" s="388" t="str">
        <f ca="1">+IF(OFFSET('Water Data'!$F$27,0,10*ROW('Water Data'!F48))="","",OFFSET('Water Data'!$F$27,0,10*ROW('Water Data'!F48)))</f>
        <v/>
      </c>
      <c r="BZ54" s="388" t="str">
        <f ca="1">+IF(OFFSET('Water Data'!$F$28,0,10*ROW('Water Data'!F48))="","",OFFSET('Water Data'!$F$28,0,10*ROW('Water Data'!F48)))</f>
        <v/>
      </c>
      <c r="CA54" s="388" t="str">
        <f ca="1">+IF(OFFSET('Water Data'!$F$29,0,10*ROW('Water Data'!F48))="","",OFFSET('Water Data'!$F$29,0,10*ROW('Water Data'!F48)))</f>
        <v/>
      </c>
      <c r="CB54" s="388" t="str">
        <f ca="1">+IF(OFFSET('Water Data'!$G$27,0,10*ROW('Water Data'!G48))="","",OFFSET('Water Data'!$G$27,0,10*ROW('Water Data'!G48)))</f>
        <v/>
      </c>
      <c r="CC54" s="388" t="str">
        <f ca="1">+IF(OFFSET('Water Data'!$G$28,0,10*ROW('Water Data'!G48))="","",OFFSET('Water Data'!$G$28,0,10*ROW('Water Data'!G48)))</f>
        <v/>
      </c>
      <c r="CD54" s="388" t="str">
        <f ca="1">+IF(OFFSET('Water Data'!$G$29,0,10*ROW('Water Data'!G48))="","",OFFSET('Water Data'!$G$29,0,10*ROW('Water Data'!G48)))</f>
        <v/>
      </c>
      <c r="CE54" s="388" t="str">
        <f ca="1">+IF(OFFSET('Water Data'!$H$27,0,10*ROW('Water Data'!H48))="","",OFFSET('Water Data'!$H$27,0,10*ROW('Water Data'!H48)))</f>
        <v/>
      </c>
      <c r="CF54" s="388" t="str">
        <f ca="1">+IF(OFFSET('Water Data'!$H$28,0,10*ROW('Water Data'!H48))="","",OFFSET('Water Data'!$H$28,0,10*ROW('Water Data'!H48)))</f>
        <v/>
      </c>
      <c r="CG54" s="388" t="str">
        <f ca="1">+IF(OFFSET('Water Data'!$H$29,0,10*ROW('Water Data'!H48))="","",OFFSET('Water Data'!$H$29,0,10*ROW('Water Data'!H48)))</f>
        <v/>
      </c>
      <c r="CH54" s="388" t="str">
        <f ca="1">+IF(OFFSET('Water Data'!$I$27,0,10*ROW('Water Data'!I48))="","",OFFSET('Water Data'!$I$27,0,10*ROW('Water Data'!I48)))</f>
        <v/>
      </c>
      <c r="CI54" s="388" t="str">
        <f ca="1">+IF(OFFSET('Water Data'!$I$28,0,10*ROW('Water Data'!I48))="","",OFFSET('Water Data'!$I$28,0,10*ROW('Water Data'!I48)))</f>
        <v/>
      </c>
      <c r="CJ54" s="388" t="str">
        <f ca="1">+IF(OFFSET('Water Data'!$I$29,0,10*ROW('Water Data'!I48))="","",OFFSET('Water Data'!$I$29,0,10*ROW('Water Data'!I48)))</f>
        <v/>
      </c>
      <c r="CK54" s="388" t="str">
        <f ca="1">+IF(OFFSET('Sanitation Data'!$D$28,0,10*ROW('Sanitation Data'!D48))="","",OFFSET('Sanitation Data'!$D$28,0,10*ROW('Sanitation Data'!D48)))</f>
        <v/>
      </c>
      <c r="CL54" s="388" t="str">
        <f ca="1">+IF(OFFSET('Sanitation Data'!$D$29,0,10*ROW('Sanitation Data'!D48))="","",OFFSET('Sanitation Data'!$D$29,0,10*ROW('Sanitation Data'!D48)))</f>
        <v/>
      </c>
      <c r="CM54" s="388" t="str">
        <f ca="1">+IF(OFFSET('Sanitation Data'!$D$30,0,10*ROW('Sanitation Data'!D48))="","",OFFSET('Sanitation Data'!$D$30,0,10*ROW('Sanitation Data'!D48)))</f>
        <v/>
      </c>
      <c r="CN54" s="388" t="str">
        <f ca="1">+IF(OFFSET('Sanitation Data'!$D$31,0,10*ROW('Sanitation Data'!D48))="","",OFFSET('Sanitation Data'!$D$31,0,10*ROW('Sanitation Data'!D48)))</f>
        <v/>
      </c>
      <c r="CO54" s="388" t="str">
        <f ca="1">+IF(OFFSET('Sanitation Data'!$D$32,0,10*ROW('Sanitation Data'!D48))="","",OFFSET('Sanitation Data'!$D$32,0,10*ROW('Sanitation Data'!D48)))</f>
        <v/>
      </c>
      <c r="CP54" s="388" t="str">
        <f ca="1">+IF(OFFSET('Sanitation Data'!$E$28,0,10*ROW('Sanitation Data'!E48))="","",OFFSET('Sanitation Data'!$E$28,0,10*ROW('Sanitation Data'!E48)))</f>
        <v/>
      </c>
      <c r="CQ54" s="388" t="str">
        <f ca="1">+IF(OFFSET('Sanitation Data'!$E$29,0,10*ROW('Sanitation Data'!E48))="","",OFFSET('Sanitation Data'!$E$29,0,10*ROW('Sanitation Data'!E48)))</f>
        <v/>
      </c>
      <c r="CR54" s="388" t="str">
        <f ca="1">+IF(OFFSET('Sanitation Data'!$E$30,0,10*ROW('Sanitation Data'!E48))="","",OFFSET('Sanitation Data'!$E$30,0,10*ROW('Sanitation Data'!E48)))</f>
        <v/>
      </c>
      <c r="CS54" s="388" t="str">
        <f ca="1">+IF(OFFSET('Sanitation Data'!$E$31,0,10*ROW('Sanitation Data'!E48))="","",OFFSET('Sanitation Data'!$E$31,0,10*ROW('Sanitation Data'!E48)))</f>
        <v/>
      </c>
      <c r="CT54" s="388" t="str">
        <f ca="1">+IF(OFFSET('Sanitation Data'!$E$32,0,10*ROW('Sanitation Data'!E48))="","",OFFSET('Sanitation Data'!$E$32,0,10*ROW('Sanitation Data'!E48)))</f>
        <v/>
      </c>
      <c r="CU54" s="388" t="str">
        <f ca="1">+IF(OFFSET('Sanitation Data'!$F$28,0,10*ROW('Sanitation Data'!F48))="","",OFFSET('Sanitation Data'!$F$28,0,10*ROW('Sanitation Data'!F48)))</f>
        <v/>
      </c>
      <c r="CV54" s="388" t="str">
        <f ca="1">+IF(OFFSET('Sanitation Data'!$F$29,0,10*ROW('Sanitation Data'!F48))="","",OFFSET('Sanitation Data'!$F$29,0,10*ROW('Sanitation Data'!F48)))</f>
        <v/>
      </c>
      <c r="CW54" s="388" t="str">
        <f ca="1">+IF(OFFSET('Sanitation Data'!$F$30,0,10*ROW('Sanitation Data'!F48))="","",OFFSET('Sanitation Data'!$F$30,0,10*ROW('Sanitation Data'!F48)))</f>
        <v/>
      </c>
      <c r="CX54" s="388" t="str">
        <f ca="1">+IF(OFFSET('Sanitation Data'!$F$31,0,10*ROW('Sanitation Data'!F48))="","",OFFSET('Sanitation Data'!$F$31,0,10*ROW('Sanitation Data'!F48)))</f>
        <v/>
      </c>
      <c r="CY54" s="388" t="str">
        <f ca="1">+IF(OFFSET('Sanitation Data'!$F$32,0,10*ROW('Sanitation Data'!F48))="","",OFFSET('Sanitation Data'!$F$32,0,10*ROW('Sanitation Data'!F48)))</f>
        <v/>
      </c>
      <c r="CZ54" s="388" t="str">
        <f ca="1">+IF(OFFSET('Sanitation Data'!$G$28,0,10*ROW('Sanitation Data'!G48))="","",OFFSET('Sanitation Data'!$G$28,0,10*ROW('Sanitation Data'!G48)))</f>
        <v/>
      </c>
      <c r="DA54" s="388" t="str">
        <f ca="1">+IF(OFFSET('Sanitation Data'!$G$29,0,10*ROW('Sanitation Data'!G48))="","",OFFSET('Sanitation Data'!$G$29,0,10*ROW('Sanitation Data'!G48)))</f>
        <v/>
      </c>
      <c r="DB54" s="388" t="str">
        <f ca="1">+IF(OFFSET('Sanitation Data'!$G$30,0,10*ROW('Sanitation Data'!G48))="","",OFFSET('Sanitation Data'!$G$30,0,10*ROW('Sanitation Data'!G48)))</f>
        <v/>
      </c>
      <c r="DC54" s="388" t="str">
        <f ca="1">+IF(OFFSET('Sanitation Data'!$G$31,0,10*ROW('Sanitation Data'!G48))="","",OFFSET('Sanitation Data'!$G$31,0,10*ROW('Sanitation Data'!G48)))</f>
        <v/>
      </c>
      <c r="DD54" s="388" t="str">
        <f ca="1">+IF(OFFSET('Sanitation Data'!$G$32,0,10*ROW('Sanitation Data'!G48))="","",OFFSET('Sanitation Data'!$G$32,0,10*ROW('Sanitation Data'!G48)))</f>
        <v/>
      </c>
      <c r="DE54" s="388" t="str">
        <f ca="1">+IF(OFFSET('Sanitation Data'!$H$28,0,10*ROW('Sanitation Data'!H48))="","",OFFSET('Sanitation Data'!$H$28,0,10*ROW('Sanitation Data'!H48)))</f>
        <v/>
      </c>
      <c r="DF54" s="388" t="str">
        <f ca="1">+IF(OFFSET('Sanitation Data'!$H$29,0,10*ROW('Sanitation Data'!H48))="","",OFFSET('Sanitation Data'!$H$29,0,10*ROW('Sanitation Data'!H48)))</f>
        <v/>
      </c>
      <c r="DG54" s="388" t="str">
        <f ca="1">+IF(OFFSET('Sanitation Data'!$H$30,0,10*ROW('Sanitation Data'!H48))="","",OFFSET('Sanitation Data'!$H$30,0,10*ROW('Sanitation Data'!H48)))</f>
        <v/>
      </c>
      <c r="DH54" s="388" t="str">
        <f ca="1">+IF(OFFSET('Sanitation Data'!$H$31,0,10*ROW('Sanitation Data'!H48))="","",OFFSET('Sanitation Data'!$H$31,0,10*ROW('Sanitation Data'!H48)))</f>
        <v/>
      </c>
      <c r="DI54" s="388" t="str">
        <f ca="1">+IF(OFFSET('Sanitation Data'!$H$32,0,10*ROW('Sanitation Data'!H48))="","",OFFSET('Sanitation Data'!$H$32,0,10*ROW('Sanitation Data'!H48)))</f>
        <v/>
      </c>
      <c r="DJ54" s="388" t="str">
        <f ca="1">+IF(OFFSET('Sanitation Data'!$I$28,0,10*ROW('Sanitation Data'!I48))="","",OFFSET('Sanitation Data'!$I$28,0,10*ROW('Sanitation Data'!I48)))</f>
        <v/>
      </c>
      <c r="DK54" s="388" t="str">
        <f ca="1">+IF(OFFSET('Sanitation Data'!$I$29,0,10*ROW('Sanitation Data'!I48))="","",OFFSET('Sanitation Data'!$I$29,0,10*ROW('Sanitation Data'!I48)))</f>
        <v/>
      </c>
      <c r="DL54" s="388" t="str">
        <f ca="1">+IF(OFFSET('Sanitation Data'!$I$30,0,10*ROW('Sanitation Data'!I48))="","",OFFSET('Sanitation Data'!$I$30,0,10*ROW('Sanitation Data'!I48)))</f>
        <v/>
      </c>
      <c r="DM54" s="388" t="str">
        <f ca="1">+IF(OFFSET('Sanitation Data'!$I$31,0,10*ROW('Sanitation Data'!I48))="","",OFFSET('Sanitation Data'!$I$31,0,10*ROW('Sanitation Data'!I48)))</f>
        <v/>
      </c>
      <c r="DN54" s="388" t="str">
        <f ca="1">+IF(OFFSET('Sanitation Data'!$I$32,0,10*ROW('Sanitation Data'!I48))="","",OFFSET('Sanitation Data'!$I$32,0,10*ROW('Sanitation Data'!I48)))</f>
        <v/>
      </c>
      <c r="DO54" s="388" t="str">
        <f ca="1">+IF(OFFSET('Hygiene Data'!$D$11,0,10*ROW('Hygiene Data'!D48))="","",OFFSET('Hygiene Data'!$D$11,0,10*ROW('Hygiene Data'!D48)))</f>
        <v/>
      </c>
      <c r="DP54" s="388" t="str">
        <f ca="1">+IF(OFFSET('Hygiene Data'!$D$12,0,10*ROW('Hygiene Data'!D48))="","",OFFSET('Hygiene Data'!$D$12,0,10*ROW('Hygiene Data'!D48)))</f>
        <v/>
      </c>
      <c r="DQ54" s="388" t="str">
        <f ca="1">+IF(OFFSET('Hygiene Data'!$D$13,0,10*ROW('Hygiene Data'!D48))="","",OFFSET('Hygiene Data'!$D$13,0,10*ROW('Hygiene Data'!D48)))</f>
        <v/>
      </c>
      <c r="DR54" s="388" t="str">
        <f ca="1">+IF(OFFSET('Hygiene Data'!$E$11,0,10*ROW('Hygiene Data'!E48))="","",OFFSET('Hygiene Data'!$E$11,0,10*ROW('Hygiene Data'!E48)))</f>
        <v/>
      </c>
      <c r="DS54" s="388" t="str">
        <f ca="1">+IF(OFFSET('Hygiene Data'!$E$12,0,10*ROW('Hygiene Data'!E48))="","",OFFSET('Hygiene Data'!$E$12,0,10*ROW('Hygiene Data'!E48)))</f>
        <v/>
      </c>
      <c r="DT54" s="388" t="str">
        <f ca="1">+IF(OFFSET('Hygiene Data'!$E$13,0,10*ROW('Hygiene Data'!E48))="","",OFFSET('Hygiene Data'!$E$13,0,10*ROW('Hygiene Data'!E48)))</f>
        <v/>
      </c>
      <c r="DU54" s="388" t="str">
        <f ca="1">+IF(OFFSET('Hygiene Data'!$F$11,0,10*ROW('Hygiene Data'!F48))="","",OFFSET('Hygiene Data'!$F$11,0,10*ROW('Hygiene Data'!F48)))</f>
        <v/>
      </c>
      <c r="DV54" s="388" t="str">
        <f ca="1">+IF(OFFSET('Hygiene Data'!$F$12,0,10*ROW('Hygiene Data'!F48))="","",OFFSET('Hygiene Data'!$F$12,0,10*ROW('Hygiene Data'!F48)))</f>
        <v/>
      </c>
      <c r="DW54" s="388" t="str">
        <f ca="1">+IF(OFFSET('Hygiene Data'!$F$13,0,10*ROW('Hygiene Data'!F48))="","",OFFSET('Hygiene Data'!$F$13,0,10*ROW('Hygiene Data'!F48)))</f>
        <v/>
      </c>
      <c r="DX54" s="388" t="str">
        <f ca="1">+IF(OFFSET('Hygiene Data'!$G$11,0,10*ROW('Hygiene Data'!G48))="","",OFFSET('Hygiene Data'!$G$11,0,10*ROW('Hygiene Data'!G48)))</f>
        <v/>
      </c>
      <c r="DY54" s="388" t="str">
        <f ca="1">+IF(OFFSET('Hygiene Data'!$G$12,0,10*ROW('Hygiene Data'!G48))="","",OFFSET('Hygiene Data'!$G$12,0,10*ROW('Hygiene Data'!G48)))</f>
        <v/>
      </c>
      <c r="DZ54" s="388" t="str">
        <f ca="1">+IF(OFFSET('Hygiene Data'!$G$13,0,10*ROW('Hygiene Data'!G48))="","",OFFSET('Hygiene Data'!$G$13,0,10*ROW('Hygiene Data'!G48)))</f>
        <v/>
      </c>
      <c r="EA54" s="388" t="str">
        <f ca="1">+IF(OFFSET('Hygiene Data'!$H$11,0,10*ROW('Hygiene Data'!H48))="","",OFFSET('Hygiene Data'!$H$11,0,10*ROW('Hygiene Data'!H48)))</f>
        <v/>
      </c>
      <c r="EB54" s="388" t="str">
        <f ca="1">+IF(OFFSET('Hygiene Data'!$H$12,0,10*ROW('Hygiene Data'!H48))="","",OFFSET('Hygiene Data'!$H$12,0,10*ROW('Hygiene Data'!H48)))</f>
        <v/>
      </c>
      <c r="EC54" s="388" t="str">
        <f ca="1">+IF(OFFSET('Hygiene Data'!$H$13,0,10*ROW('Hygiene Data'!H48))="","",OFFSET('Hygiene Data'!$H$13,0,10*ROW('Hygiene Data'!H48)))</f>
        <v/>
      </c>
      <c r="ED54" s="388" t="str">
        <f ca="1">+IF(OFFSET('Hygiene Data'!$I$11,0,10*ROW('Hygiene Data'!I48))="","",OFFSET('Hygiene Data'!$I$11,0,10*ROW('Hygiene Data'!I48)))</f>
        <v/>
      </c>
      <c r="EE54" s="388" t="str">
        <f ca="1">+IF(OFFSET('Hygiene Data'!$I$12,0,10*ROW('Hygiene Data'!I48))="","",OFFSET('Hygiene Data'!$I$12,0,10*ROW('Hygiene Data'!I48)))</f>
        <v/>
      </c>
      <c r="EF54" s="388" t="str">
        <f ca="1">+IF(OFFSET('Hygiene Data'!$I$13,0,10*ROW('Hygiene Data'!I48))="","",OFFSET('Hygiene Data'!$I$13,0,10*ROW('Hygiene Data'!I48)))</f>
        <v/>
      </c>
    </row>
    <row r="55" spans="1:136" x14ac:dyDescent="0.25">
      <c r="A55" s="497" t="str">
        <f ca="1">+IF(OFFSET('Water Data'!$B$2,0,10*ROW('Water Data'!E49))="","",OFFSET('Water Data'!$B$2,0,10*ROW('Water Data'!E49)))</f>
        <v/>
      </c>
      <c r="B55" s="49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4" t="str">
        <f t="shared" ca="1" si="0"/>
        <v/>
      </c>
      <c r="D55" s="52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8" t="str">
        <f ca="1">+IF(OFFSET('Water Data'!$D$27,0,10*ROW('Water Data'!D49))="","",OFFSET('Water Data'!$D$27,0,10*ROW('Water Data'!D49)))</f>
        <v/>
      </c>
      <c r="BT55" s="388" t="str">
        <f ca="1">+IF(OFFSET('Water Data'!$D$28,0,10*ROW('Water Data'!D49))="","",OFFSET('Water Data'!$D$28,0,10*ROW('Water Data'!D49)))</f>
        <v/>
      </c>
      <c r="BU55" s="388" t="str">
        <f ca="1">+IF(OFFSET('Water Data'!$D$29,0,10*ROW('Water Data'!D49))="","",OFFSET('Water Data'!$D$29,0,10*ROW('Water Data'!D49)))</f>
        <v/>
      </c>
      <c r="BV55" s="388" t="str">
        <f ca="1">+IF(OFFSET('Water Data'!$E$27,0,10*ROW('Water Data'!E49))="","",OFFSET('Water Data'!$E$27,0,10*ROW('Water Data'!E49)))</f>
        <v/>
      </c>
      <c r="BW55" s="388" t="str">
        <f ca="1">+IF(OFFSET('Water Data'!$E$28,0,10*ROW('Water Data'!E49))="","",OFFSET('Water Data'!$E$28,0,10*ROW('Water Data'!E49)))</f>
        <v/>
      </c>
      <c r="BX55" s="388" t="str">
        <f ca="1">+IF(OFFSET('Water Data'!$E$29,0,10*ROW('Water Data'!E49))="","",OFFSET('Water Data'!$E$29,0,10*ROW('Water Data'!E49)))</f>
        <v/>
      </c>
      <c r="BY55" s="388" t="str">
        <f ca="1">+IF(OFFSET('Water Data'!$F$27,0,10*ROW('Water Data'!F49))="","",OFFSET('Water Data'!$F$27,0,10*ROW('Water Data'!F49)))</f>
        <v/>
      </c>
      <c r="BZ55" s="388" t="str">
        <f ca="1">+IF(OFFSET('Water Data'!$F$28,0,10*ROW('Water Data'!F49))="","",OFFSET('Water Data'!$F$28,0,10*ROW('Water Data'!F49)))</f>
        <v/>
      </c>
      <c r="CA55" s="388" t="str">
        <f ca="1">+IF(OFFSET('Water Data'!$F$29,0,10*ROW('Water Data'!F49))="","",OFFSET('Water Data'!$F$29,0,10*ROW('Water Data'!F49)))</f>
        <v/>
      </c>
      <c r="CB55" s="388" t="str">
        <f ca="1">+IF(OFFSET('Water Data'!$G$27,0,10*ROW('Water Data'!G49))="","",OFFSET('Water Data'!$G$27,0,10*ROW('Water Data'!G49)))</f>
        <v/>
      </c>
      <c r="CC55" s="388" t="str">
        <f ca="1">+IF(OFFSET('Water Data'!$G$28,0,10*ROW('Water Data'!G49))="","",OFFSET('Water Data'!$G$28,0,10*ROW('Water Data'!G49)))</f>
        <v/>
      </c>
      <c r="CD55" s="388" t="str">
        <f ca="1">+IF(OFFSET('Water Data'!$G$29,0,10*ROW('Water Data'!G49))="","",OFFSET('Water Data'!$G$29,0,10*ROW('Water Data'!G49)))</f>
        <v/>
      </c>
      <c r="CE55" s="388" t="str">
        <f ca="1">+IF(OFFSET('Water Data'!$H$27,0,10*ROW('Water Data'!H49))="","",OFFSET('Water Data'!$H$27,0,10*ROW('Water Data'!H49)))</f>
        <v/>
      </c>
      <c r="CF55" s="388" t="str">
        <f ca="1">+IF(OFFSET('Water Data'!$H$28,0,10*ROW('Water Data'!H49))="","",OFFSET('Water Data'!$H$28,0,10*ROW('Water Data'!H49)))</f>
        <v/>
      </c>
      <c r="CG55" s="388" t="str">
        <f ca="1">+IF(OFFSET('Water Data'!$H$29,0,10*ROW('Water Data'!H49))="","",OFFSET('Water Data'!$H$29,0,10*ROW('Water Data'!H49)))</f>
        <v/>
      </c>
      <c r="CH55" s="388" t="str">
        <f ca="1">+IF(OFFSET('Water Data'!$I$27,0,10*ROW('Water Data'!I49))="","",OFFSET('Water Data'!$I$27,0,10*ROW('Water Data'!I49)))</f>
        <v/>
      </c>
      <c r="CI55" s="388" t="str">
        <f ca="1">+IF(OFFSET('Water Data'!$I$28,0,10*ROW('Water Data'!I49))="","",OFFSET('Water Data'!$I$28,0,10*ROW('Water Data'!I49)))</f>
        <v/>
      </c>
      <c r="CJ55" s="388" t="str">
        <f ca="1">+IF(OFFSET('Water Data'!$I$29,0,10*ROW('Water Data'!I49))="","",OFFSET('Water Data'!$I$29,0,10*ROW('Water Data'!I49)))</f>
        <v/>
      </c>
      <c r="CK55" s="388" t="str">
        <f ca="1">+IF(OFFSET('Sanitation Data'!$D$28,0,10*ROW('Sanitation Data'!D49))="","",OFFSET('Sanitation Data'!$D$28,0,10*ROW('Sanitation Data'!D49)))</f>
        <v/>
      </c>
      <c r="CL55" s="388" t="str">
        <f ca="1">+IF(OFFSET('Sanitation Data'!$D$29,0,10*ROW('Sanitation Data'!D49))="","",OFFSET('Sanitation Data'!$D$29,0,10*ROW('Sanitation Data'!D49)))</f>
        <v/>
      </c>
      <c r="CM55" s="388" t="str">
        <f ca="1">+IF(OFFSET('Sanitation Data'!$D$30,0,10*ROW('Sanitation Data'!D49))="","",OFFSET('Sanitation Data'!$D$30,0,10*ROW('Sanitation Data'!D49)))</f>
        <v/>
      </c>
      <c r="CN55" s="388" t="str">
        <f ca="1">+IF(OFFSET('Sanitation Data'!$D$31,0,10*ROW('Sanitation Data'!D49))="","",OFFSET('Sanitation Data'!$D$31,0,10*ROW('Sanitation Data'!D49)))</f>
        <v/>
      </c>
      <c r="CO55" s="388" t="str">
        <f ca="1">+IF(OFFSET('Sanitation Data'!$D$32,0,10*ROW('Sanitation Data'!D49))="","",OFFSET('Sanitation Data'!$D$32,0,10*ROW('Sanitation Data'!D49)))</f>
        <v/>
      </c>
      <c r="CP55" s="388" t="str">
        <f ca="1">+IF(OFFSET('Sanitation Data'!$E$28,0,10*ROW('Sanitation Data'!E49))="","",OFFSET('Sanitation Data'!$E$28,0,10*ROW('Sanitation Data'!E49)))</f>
        <v/>
      </c>
      <c r="CQ55" s="388" t="str">
        <f ca="1">+IF(OFFSET('Sanitation Data'!$E$29,0,10*ROW('Sanitation Data'!E49))="","",OFFSET('Sanitation Data'!$E$29,0,10*ROW('Sanitation Data'!E49)))</f>
        <v/>
      </c>
      <c r="CR55" s="388" t="str">
        <f ca="1">+IF(OFFSET('Sanitation Data'!$E$30,0,10*ROW('Sanitation Data'!E49))="","",OFFSET('Sanitation Data'!$E$30,0,10*ROW('Sanitation Data'!E49)))</f>
        <v/>
      </c>
      <c r="CS55" s="388" t="str">
        <f ca="1">+IF(OFFSET('Sanitation Data'!$E$31,0,10*ROW('Sanitation Data'!E49))="","",OFFSET('Sanitation Data'!$E$31,0,10*ROW('Sanitation Data'!E49)))</f>
        <v/>
      </c>
      <c r="CT55" s="388" t="str">
        <f ca="1">+IF(OFFSET('Sanitation Data'!$E$32,0,10*ROW('Sanitation Data'!E49))="","",OFFSET('Sanitation Data'!$E$32,0,10*ROW('Sanitation Data'!E49)))</f>
        <v/>
      </c>
      <c r="CU55" s="388" t="str">
        <f ca="1">+IF(OFFSET('Sanitation Data'!$F$28,0,10*ROW('Sanitation Data'!F49))="","",OFFSET('Sanitation Data'!$F$28,0,10*ROW('Sanitation Data'!F49)))</f>
        <v/>
      </c>
      <c r="CV55" s="388" t="str">
        <f ca="1">+IF(OFFSET('Sanitation Data'!$F$29,0,10*ROW('Sanitation Data'!F49))="","",OFFSET('Sanitation Data'!$F$29,0,10*ROW('Sanitation Data'!F49)))</f>
        <v/>
      </c>
      <c r="CW55" s="388" t="str">
        <f ca="1">+IF(OFFSET('Sanitation Data'!$F$30,0,10*ROW('Sanitation Data'!F49))="","",OFFSET('Sanitation Data'!$F$30,0,10*ROW('Sanitation Data'!F49)))</f>
        <v/>
      </c>
      <c r="CX55" s="388" t="str">
        <f ca="1">+IF(OFFSET('Sanitation Data'!$F$31,0,10*ROW('Sanitation Data'!F49))="","",OFFSET('Sanitation Data'!$F$31,0,10*ROW('Sanitation Data'!F49)))</f>
        <v/>
      </c>
      <c r="CY55" s="388" t="str">
        <f ca="1">+IF(OFFSET('Sanitation Data'!$F$32,0,10*ROW('Sanitation Data'!F49))="","",OFFSET('Sanitation Data'!$F$32,0,10*ROW('Sanitation Data'!F49)))</f>
        <v/>
      </c>
      <c r="CZ55" s="388" t="str">
        <f ca="1">+IF(OFFSET('Sanitation Data'!$G$28,0,10*ROW('Sanitation Data'!G49))="","",OFFSET('Sanitation Data'!$G$28,0,10*ROW('Sanitation Data'!G49)))</f>
        <v/>
      </c>
      <c r="DA55" s="388" t="str">
        <f ca="1">+IF(OFFSET('Sanitation Data'!$G$29,0,10*ROW('Sanitation Data'!G49))="","",OFFSET('Sanitation Data'!$G$29,0,10*ROW('Sanitation Data'!G49)))</f>
        <v/>
      </c>
      <c r="DB55" s="388" t="str">
        <f ca="1">+IF(OFFSET('Sanitation Data'!$G$30,0,10*ROW('Sanitation Data'!G49))="","",OFFSET('Sanitation Data'!$G$30,0,10*ROW('Sanitation Data'!G49)))</f>
        <v/>
      </c>
      <c r="DC55" s="388" t="str">
        <f ca="1">+IF(OFFSET('Sanitation Data'!$G$31,0,10*ROW('Sanitation Data'!G49))="","",OFFSET('Sanitation Data'!$G$31,0,10*ROW('Sanitation Data'!G49)))</f>
        <v/>
      </c>
      <c r="DD55" s="388" t="str">
        <f ca="1">+IF(OFFSET('Sanitation Data'!$G$32,0,10*ROW('Sanitation Data'!G49))="","",OFFSET('Sanitation Data'!$G$32,0,10*ROW('Sanitation Data'!G49)))</f>
        <v/>
      </c>
      <c r="DE55" s="388" t="str">
        <f ca="1">+IF(OFFSET('Sanitation Data'!$H$28,0,10*ROW('Sanitation Data'!H49))="","",OFFSET('Sanitation Data'!$H$28,0,10*ROW('Sanitation Data'!H49)))</f>
        <v/>
      </c>
      <c r="DF55" s="388" t="str">
        <f ca="1">+IF(OFFSET('Sanitation Data'!$H$29,0,10*ROW('Sanitation Data'!H49))="","",OFFSET('Sanitation Data'!$H$29,0,10*ROW('Sanitation Data'!H49)))</f>
        <v/>
      </c>
      <c r="DG55" s="388" t="str">
        <f ca="1">+IF(OFFSET('Sanitation Data'!$H$30,0,10*ROW('Sanitation Data'!H49))="","",OFFSET('Sanitation Data'!$H$30,0,10*ROW('Sanitation Data'!H49)))</f>
        <v/>
      </c>
      <c r="DH55" s="388" t="str">
        <f ca="1">+IF(OFFSET('Sanitation Data'!$H$31,0,10*ROW('Sanitation Data'!H49))="","",OFFSET('Sanitation Data'!$H$31,0,10*ROW('Sanitation Data'!H49)))</f>
        <v/>
      </c>
      <c r="DI55" s="388" t="str">
        <f ca="1">+IF(OFFSET('Sanitation Data'!$H$32,0,10*ROW('Sanitation Data'!H49))="","",OFFSET('Sanitation Data'!$H$32,0,10*ROW('Sanitation Data'!H49)))</f>
        <v/>
      </c>
      <c r="DJ55" s="388" t="str">
        <f ca="1">+IF(OFFSET('Sanitation Data'!$I$28,0,10*ROW('Sanitation Data'!I49))="","",OFFSET('Sanitation Data'!$I$28,0,10*ROW('Sanitation Data'!I49)))</f>
        <v/>
      </c>
      <c r="DK55" s="388" t="str">
        <f ca="1">+IF(OFFSET('Sanitation Data'!$I$29,0,10*ROW('Sanitation Data'!I49))="","",OFFSET('Sanitation Data'!$I$29,0,10*ROW('Sanitation Data'!I49)))</f>
        <v/>
      </c>
      <c r="DL55" s="388" t="str">
        <f ca="1">+IF(OFFSET('Sanitation Data'!$I$30,0,10*ROW('Sanitation Data'!I49))="","",OFFSET('Sanitation Data'!$I$30,0,10*ROW('Sanitation Data'!I49)))</f>
        <v/>
      </c>
      <c r="DM55" s="388" t="str">
        <f ca="1">+IF(OFFSET('Sanitation Data'!$I$31,0,10*ROW('Sanitation Data'!I49))="","",OFFSET('Sanitation Data'!$I$31,0,10*ROW('Sanitation Data'!I49)))</f>
        <v/>
      </c>
      <c r="DN55" s="388" t="str">
        <f ca="1">+IF(OFFSET('Sanitation Data'!$I$32,0,10*ROW('Sanitation Data'!I49))="","",OFFSET('Sanitation Data'!$I$32,0,10*ROW('Sanitation Data'!I49)))</f>
        <v/>
      </c>
      <c r="DO55" s="388" t="str">
        <f ca="1">+IF(OFFSET('Hygiene Data'!$D$11,0,10*ROW('Hygiene Data'!D49))="","",OFFSET('Hygiene Data'!$D$11,0,10*ROW('Hygiene Data'!D49)))</f>
        <v/>
      </c>
      <c r="DP55" s="388" t="str">
        <f ca="1">+IF(OFFSET('Hygiene Data'!$D$12,0,10*ROW('Hygiene Data'!D49))="","",OFFSET('Hygiene Data'!$D$12,0,10*ROW('Hygiene Data'!D49)))</f>
        <v/>
      </c>
      <c r="DQ55" s="388" t="str">
        <f ca="1">+IF(OFFSET('Hygiene Data'!$D$13,0,10*ROW('Hygiene Data'!D49))="","",OFFSET('Hygiene Data'!$D$13,0,10*ROW('Hygiene Data'!D49)))</f>
        <v/>
      </c>
      <c r="DR55" s="388" t="str">
        <f ca="1">+IF(OFFSET('Hygiene Data'!$E$11,0,10*ROW('Hygiene Data'!E49))="","",OFFSET('Hygiene Data'!$E$11,0,10*ROW('Hygiene Data'!E49)))</f>
        <v/>
      </c>
      <c r="DS55" s="388" t="str">
        <f ca="1">+IF(OFFSET('Hygiene Data'!$E$12,0,10*ROW('Hygiene Data'!E49))="","",OFFSET('Hygiene Data'!$E$12,0,10*ROW('Hygiene Data'!E49)))</f>
        <v/>
      </c>
      <c r="DT55" s="388" t="str">
        <f ca="1">+IF(OFFSET('Hygiene Data'!$E$13,0,10*ROW('Hygiene Data'!E49))="","",OFFSET('Hygiene Data'!$E$13,0,10*ROW('Hygiene Data'!E49)))</f>
        <v/>
      </c>
      <c r="DU55" s="388" t="str">
        <f ca="1">+IF(OFFSET('Hygiene Data'!$F$11,0,10*ROW('Hygiene Data'!F49))="","",OFFSET('Hygiene Data'!$F$11,0,10*ROW('Hygiene Data'!F49)))</f>
        <v/>
      </c>
      <c r="DV55" s="388" t="str">
        <f ca="1">+IF(OFFSET('Hygiene Data'!$F$12,0,10*ROW('Hygiene Data'!F49))="","",OFFSET('Hygiene Data'!$F$12,0,10*ROW('Hygiene Data'!F49)))</f>
        <v/>
      </c>
      <c r="DW55" s="388" t="str">
        <f ca="1">+IF(OFFSET('Hygiene Data'!$F$13,0,10*ROW('Hygiene Data'!F49))="","",OFFSET('Hygiene Data'!$F$13,0,10*ROW('Hygiene Data'!F49)))</f>
        <v/>
      </c>
      <c r="DX55" s="388" t="str">
        <f ca="1">+IF(OFFSET('Hygiene Data'!$G$11,0,10*ROW('Hygiene Data'!G49))="","",OFFSET('Hygiene Data'!$G$11,0,10*ROW('Hygiene Data'!G49)))</f>
        <v/>
      </c>
      <c r="DY55" s="388" t="str">
        <f ca="1">+IF(OFFSET('Hygiene Data'!$G$12,0,10*ROW('Hygiene Data'!G49))="","",OFFSET('Hygiene Data'!$G$12,0,10*ROW('Hygiene Data'!G49)))</f>
        <v/>
      </c>
      <c r="DZ55" s="388" t="str">
        <f ca="1">+IF(OFFSET('Hygiene Data'!$G$13,0,10*ROW('Hygiene Data'!G49))="","",OFFSET('Hygiene Data'!$G$13,0,10*ROW('Hygiene Data'!G49)))</f>
        <v/>
      </c>
      <c r="EA55" s="388" t="str">
        <f ca="1">+IF(OFFSET('Hygiene Data'!$H$11,0,10*ROW('Hygiene Data'!H49))="","",OFFSET('Hygiene Data'!$H$11,0,10*ROW('Hygiene Data'!H49)))</f>
        <v/>
      </c>
      <c r="EB55" s="388" t="str">
        <f ca="1">+IF(OFFSET('Hygiene Data'!$H$12,0,10*ROW('Hygiene Data'!H49))="","",OFFSET('Hygiene Data'!$H$12,0,10*ROW('Hygiene Data'!H49)))</f>
        <v/>
      </c>
      <c r="EC55" s="388" t="str">
        <f ca="1">+IF(OFFSET('Hygiene Data'!$H$13,0,10*ROW('Hygiene Data'!H49))="","",OFFSET('Hygiene Data'!$H$13,0,10*ROW('Hygiene Data'!H49)))</f>
        <v/>
      </c>
      <c r="ED55" s="388" t="str">
        <f ca="1">+IF(OFFSET('Hygiene Data'!$I$11,0,10*ROW('Hygiene Data'!I49))="","",OFFSET('Hygiene Data'!$I$11,0,10*ROW('Hygiene Data'!I49)))</f>
        <v/>
      </c>
      <c r="EE55" s="388" t="str">
        <f ca="1">+IF(OFFSET('Hygiene Data'!$I$12,0,10*ROW('Hygiene Data'!I49))="","",OFFSET('Hygiene Data'!$I$12,0,10*ROW('Hygiene Data'!I49)))</f>
        <v/>
      </c>
      <c r="EF55" s="388" t="str">
        <f ca="1">+IF(OFFSET('Hygiene Data'!$I$13,0,10*ROW('Hygiene Data'!I49))="","",OFFSET('Hygiene Data'!$I$13,0,10*ROW('Hygiene Data'!I49)))</f>
        <v/>
      </c>
    </row>
    <row r="56" spans="1:136" x14ac:dyDescent="0.25">
      <c r="A56" s="497" t="str">
        <f ca="1">+IF(OFFSET('Water Data'!$B$2,0,10*ROW('Water Data'!E50))="","",OFFSET('Water Data'!$B$2,0,10*ROW('Water Data'!E50)))</f>
        <v/>
      </c>
      <c r="B56" s="49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4" t="str">
        <f t="shared" ca="1" si="0"/>
        <v/>
      </c>
      <c r="D56" s="52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8" t="str">
        <f ca="1">+IF(OFFSET('Water Data'!$D$27,0,10*ROW('Water Data'!D50))="","",OFFSET('Water Data'!$D$27,0,10*ROW('Water Data'!D50)))</f>
        <v/>
      </c>
      <c r="BT56" s="388" t="str">
        <f ca="1">+IF(OFFSET('Water Data'!$D$28,0,10*ROW('Water Data'!D50))="","",OFFSET('Water Data'!$D$28,0,10*ROW('Water Data'!D50)))</f>
        <v/>
      </c>
      <c r="BU56" s="388" t="str">
        <f ca="1">+IF(OFFSET('Water Data'!$D$29,0,10*ROW('Water Data'!D50))="","",OFFSET('Water Data'!$D$29,0,10*ROW('Water Data'!D50)))</f>
        <v/>
      </c>
      <c r="BV56" s="388" t="str">
        <f ca="1">+IF(OFFSET('Water Data'!$E$27,0,10*ROW('Water Data'!E50))="","",OFFSET('Water Data'!$E$27,0,10*ROW('Water Data'!E50)))</f>
        <v/>
      </c>
      <c r="BW56" s="388" t="str">
        <f ca="1">+IF(OFFSET('Water Data'!$E$28,0,10*ROW('Water Data'!E50))="","",OFFSET('Water Data'!$E$28,0,10*ROW('Water Data'!E50)))</f>
        <v/>
      </c>
      <c r="BX56" s="388" t="str">
        <f ca="1">+IF(OFFSET('Water Data'!$E$29,0,10*ROW('Water Data'!E50))="","",OFFSET('Water Data'!$E$29,0,10*ROW('Water Data'!E50)))</f>
        <v/>
      </c>
      <c r="BY56" s="388" t="str">
        <f ca="1">+IF(OFFSET('Water Data'!$F$27,0,10*ROW('Water Data'!F50))="","",OFFSET('Water Data'!$F$27,0,10*ROW('Water Data'!F50)))</f>
        <v/>
      </c>
      <c r="BZ56" s="388" t="str">
        <f ca="1">+IF(OFFSET('Water Data'!$F$28,0,10*ROW('Water Data'!F50))="","",OFFSET('Water Data'!$F$28,0,10*ROW('Water Data'!F50)))</f>
        <v/>
      </c>
      <c r="CA56" s="388" t="str">
        <f ca="1">+IF(OFFSET('Water Data'!$F$29,0,10*ROW('Water Data'!F50))="","",OFFSET('Water Data'!$F$29,0,10*ROW('Water Data'!F50)))</f>
        <v/>
      </c>
      <c r="CB56" s="388" t="str">
        <f ca="1">+IF(OFFSET('Water Data'!$G$27,0,10*ROW('Water Data'!G50))="","",OFFSET('Water Data'!$G$27,0,10*ROW('Water Data'!G50)))</f>
        <v/>
      </c>
      <c r="CC56" s="388" t="str">
        <f ca="1">+IF(OFFSET('Water Data'!$G$28,0,10*ROW('Water Data'!G50))="","",OFFSET('Water Data'!$G$28,0,10*ROW('Water Data'!G50)))</f>
        <v/>
      </c>
      <c r="CD56" s="388" t="str">
        <f ca="1">+IF(OFFSET('Water Data'!$G$29,0,10*ROW('Water Data'!G50))="","",OFFSET('Water Data'!$G$29,0,10*ROW('Water Data'!G50)))</f>
        <v/>
      </c>
      <c r="CE56" s="388" t="str">
        <f ca="1">+IF(OFFSET('Water Data'!$H$27,0,10*ROW('Water Data'!H50))="","",OFFSET('Water Data'!$H$27,0,10*ROW('Water Data'!H50)))</f>
        <v/>
      </c>
      <c r="CF56" s="388" t="str">
        <f ca="1">+IF(OFFSET('Water Data'!$H$28,0,10*ROW('Water Data'!H50))="","",OFFSET('Water Data'!$H$28,0,10*ROW('Water Data'!H50)))</f>
        <v/>
      </c>
      <c r="CG56" s="388" t="str">
        <f ca="1">+IF(OFFSET('Water Data'!$H$29,0,10*ROW('Water Data'!H50))="","",OFFSET('Water Data'!$H$29,0,10*ROW('Water Data'!H50)))</f>
        <v/>
      </c>
      <c r="CH56" s="388" t="str">
        <f ca="1">+IF(OFFSET('Water Data'!$I$27,0,10*ROW('Water Data'!I50))="","",OFFSET('Water Data'!$I$27,0,10*ROW('Water Data'!I50)))</f>
        <v/>
      </c>
      <c r="CI56" s="388" t="str">
        <f ca="1">+IF(OFFSET('Water Data'!$I$28,0,10*ROW('Water Data'!I50))="","",OFFSET('Water Data'!$I$28,0,10*ROW('Water Data'!I50)))</f>
        <v/>
      </c>
      <c r="CJ56" s="388" t="str">
        <f ca="1">+IF(OFFSET('Water Data'!$I$29,0,10*ROW('Water Data'!I50))="","",OFFSET('Water Data'!$I$29,0,10*ROW('Water Data'!I50)))</f>
        <v/>
      </c>
      <c r="CK56" s="388" t="str">
        <f ca="1">+IF(OFFSET('Sanitation Data'!$D$28,0,10*ROW('Sanitation Data'!D50))="","",OFFSET('Sanitation Data'!$D$28,0,10*ROW('Sanitation Data'!D50)))</f>
        <v/>
      </c>
      <c r="CL56" s="388" t="str">
        <f ca="1">+IF(OFFSET('Sanitation Data'!$D$29,0,10*ROW('Sanitation Data'!D50))="","",OFFSET('Sanitation Data'!$D$29,0,10*ROW('Sanitation Data'!D50)))</f>
        <v/>
      </c>
      <c r="CM56" s="388" t="str">
        <f ca="1">+IF(OFFSET('Sanitation Data'!$D$30,0,10*ROW('Sanitation Data'!D50))="","",OFFSET('Sanitation Data'!$D$30,0,10*ROW('Sanitation Data'!D50)))</f>
        <v/>
      </c>
      <c r="CN56" s="388" t="str">
        <f ca="1">+IF(OFFSET('Sanitation Data'!$D$31,0,10*ROW('Sanitation Data'!D50))="","",OFFSET('Sanitation Data'!$D$31,0,10*ROW('Sanitation Data'!D50)))</f>
        <v/>
      </c>
      <c r="CO56" s="388" t="str">
        <f ca="1">+IF(OFFSET('Sanitation Data'!$D$32,0,10*ROW('Sanitation Data'!D50))="","",OFFSET('Sanitation Data'!$D$32,0,10*ROW('Sanitation Data'!D50)))</f>
        <v/>
      </c>
      <c r="CP56" s="388" t="str">
        <f ca="1">+IF(OFFSET('Sanitation Data'!$E$28,0,10*ROW('Sanitation Data'!E50))="","",OFFSET('Sanitation Data'!$E$28,0,10*ROW('Sanitation Data'!E50)))</f>
        <v/>
      </c>
      <c r="CQ56" s="388" t="str">
        <f ca="1">+IF(OFFSET('Sanitation Data'!$E$29,0,10*ROW('Sanitation Data'!E50))="","",OFFSET('Sanitation Data'!$E$29,0,10*ROW('Sanitation Data'!E50)))</f>
        <v/>
      </c>
      <c r="CR56" s="388" t="str">
        <f ca="1">+IF(OFFSET('Sanitation Data'!$E$30,0,10*ROW('Sanitation Data'!E50))="","",OFFSET('Sanitation Data'!$E$30,0,10*ROW('Sanitation Data'!E50)))</f>
        <v/>
      </c>
      <c r="CS56" s="388" t="str">
        <f ca="1">+IF(OFFSET('Sanitation Data'!$E$31,0,10*ROW('Sanitation Data'!E50))="","",OFFSET('Sanitation Data'!$E$31,0,10*ROW('Sanitation Data'!E50)))</f>
        <v/>
      </c>
      <c r="CT56" s="388" t="str">
        <f ca="1">+IF(OFFSET('Sanitation Data'!$E$32,0,10*ROW('Sanitation Data'!E50))="","",OFFSET('Sanitation Data'!$E$32,0,10*ROW('Sanitation Data'!E50)))</f>
        <v/>
      </c>
      <c r="CU56" s="388" t="str">
        <f ca="1">+IF(OFFSET('Sanitation Data'!$F$28,0,10*ROW('Sanitation Data'!F50))="","",OFFSET('Sanitation Data'!$F$28,0,10*ROW('Sanitation Data'!F50)))</f>
        <v/>
      </c>
      <c r="CV56" s="388" t="str">
        <f ca="1">+IF(OFFSET('Sanitation Data'!$F$29,0,10*ROW('Sanitation Data'!F50))="","",OFFSET('Sanitation Data'!$F$29,0,10*ROW('Sanitation Data'!F50)))</f>
        <v/>
      </c>
      <c r="CW56" s="388" t="str">
        <f ca="1">+IF(OFFSET('Sanitation Data'!$F$30,0,10*ROW('Sanitation Data'!F50))="","",OFFSET('Sanitation Data'!$F$30,0,10*ROW('Sanitation Data'!F50)))</f>
        <v/>
      </c>
      <c r="CX56" s="388" t="str">
        <f ca="1">+IF(OFFSET('Sanitation Data'!$F$31,0,10*ROW('Sanitation Data'!F50))="","",OFFSET('Sanitation Data'!$F$31,0,10*ROW('Sanitation Data'!F50)))</f>
        <v/>
      </c>
      <c r="CY56" s="388" t="str">
        <f ca="1">+IF(OFFSET('Sanitation Data'!$F$32,0,10*ROW('Sanitation Data'!F50))="","",OFFSET('Sanitation Data'!$F$32,0,10*ROW('Sanitation Data'!F50)))</f>
        <v/>
      </c>
      <c r="CZ56" s="388" t="str">
        <f ca="1">+IF(OFFSET('Sanitation Data'!$G$28,0,10*ROW('Sanitation Data'!G50))="","",OFFSET('Sanitation Data'!$G$28,0,10*ROW('Sanitation Data'!G50)))</f>
        <v/>
      </c>
      <c r="DA56" s="388" t="str">
        <f ca="1">+IF(OFFSET('Sanitation Data'!$G$29,0,10*ROW('Sanitation Data'!G50))="","",OFFSET('Sanitation Data'!$G$29,0,10*ROW('Sanitation Data'!G50)))</f>
        <v/>
      </c>
      <c r="DB56" s="388" t="str">
        <f ca="1">+IF(OFFSET('Sanitation Data'!$G$30,0,10*ROW('Sanitation Data'!G50))="","",OFFSET('Sanitation Data'!$G$30,0,10*ROW('Sanitation Data'!G50)))</f>
        <v/>
      </c>
      <c r="DC56" s="388" t="str">
        <f ca="1">+IF(OFFSET('Sanitation Data'!$G$31,0,10*ROW('Sanitation Data'!G50))="","",OFFSET('Sanitation Data'!$G$31,0,10*ROW('Sanitation Data'!G50)))</f>
        <v/>
      </c>
      <c r="DD56" s="388" t="str">
        <f ca="1">+IF(OFFSET('Sanitation Data'!$G$32,0,10*ROW('Sanitation Data'!G50))="","",OFFSET('Sanitation Data'!$G$32,0,10*ROW('Sanitation Data'!G50)))</f>
        <v/>
      </c>
      <c r="DE56" s="388" t="str">
        <f ca="1">+IF(OFFSET('Sanitation Data'!$H$28,0,10*ROW('Sanitation Data'!H50))="","",OFFSET('Sanitation Data'!$H$28,0,10*ROW('Sanitation Data'!H50)))</f>
        <v/>
      </c>
      <c r="DF56" s="388" t="str">
        <f ca="1">+IF(OFFSET('Sanitation Data'!$H$29,0,10*ROW('Sanitation Data'!H50))="","",OFFSET('Sanitation Data'!$H$29,0,10*ROW('Sanitation Data'!H50)))</f>
        <v/>
      </c>
      <c r="DG56" s="388" t="str">
        <f ca="1">+IF(OFFSET('Sanitation Data'!$H$30,0,10*ROW('Sanitation Data'!H50))="","",OFFSET('Sanitation Data'!$H$30,0,10*ROW('Sanitation Data'!H50)))</f>
        <v/>
      </c>
      <c r="DH56" s="388" t="str">
        <f ca="1">+IF(OFFSET('Sanitation Data'!$H$31,0,10*ROW('Sanitation Data'!H50))="","",OFFSET('Sanitation Data'!$H$31,0,10*ROW('Sanitation Data'!H50)))</f>
        <v/>
      </c>
      <c r="DI56" s="388" t="str">
        <f ca="1">+IF(OFFSET('Sanitation Data'!$H$32,0,10*ROW('Sanitation Data'!H50))="","",OFFSET('Sanitation Data'!$H$32,0,10*ROW('Sanitation Data'!H50)))</f>
        <v/>
      </c>
      <c r="DJ56" s="388" t="str">
        <f ca="1">+IF(OFFSET('Sanitation Data'!$I$28,0,10*ROW('Sanitation Data'!I50))="","",OFFSET('Sanitation Data'!$I$28,0,10*ROW('Sanitation Data'!I50)))</f>
        <v/>
      </c>
      <c r="DK56" s="388" t="str">
        <f ca="1">+IF(OFFSET('Sanitation Data'!$I$29,0,10*ROW('Sanitation Data'!I50))="","",OFFSET('Sanitation Data'!$I$29,0,10*ROW('Sanitation Data'!I50)))</f>
        <v/>
      </c>
      <c r="DL56" s="388" t="str">
        <f ca="1">+IF(OFFSET('Sanitation Data'!$I$30,0,10*ROW('Sanitation Data'!I50))="","",OFFSET('Sanitation Data'!$I$30,0,10*ROW('Sanitation Data'!I50)))</f>
        <v/>
      </c>
      <c r="DM56" s="388" t="str">
        <f ca="1">+IF(OFFSET('Sanitation Data'!$I$31,0,10*ROW('Sanitation Data'!I50))="","",OFFSET('Sanitation Data'!$I$31,0,10*ROW('Sanitation Data'!I50)))</f>
        <v/>
      </c>
      <c r="DN56" s="388" t="str">
        <f ca="1">+IF(OFFSET('Sanitation Data'!$I$32,0,10*ROW('Sanitation Data'!I50))="","",OFFSET('Sanitation Data'!$I$32,0,10*ROW('Sanitation Data'!I50)))</f>
        <v/>
      </c>
      <c r="DO56" s="388" t="str">
        <f ca="1">+IF(OFFSET('Hygiene Data'!$D$11,0,10*ROW('Hygiene Data'!D50))="","",OFFSET('Hygiene Data'!$D$11,0,10*ROW('Hygiene Data'!D50)))</f>
        <v/>
      </c>
      <c r="DP56" s="388" t="str">
        <f ca="1">+IF(OFFSET('Hygiene Data'!$D$12,0,10*ROW('Hygiene Data'!D50))="","",OFFSET('Hygiene Data'!$D$12,0,10*ROW('Hygiene Data'!D50)))</f>
        <v/>
      </c>
      <c r="DQ56" s="388" t="str">
        <f ca="1">+IF(OFFSET('Hygiene Data'!$D$13,0,10*ROW('Hygiene Data'!D50))="","",OFFSET('Hygiene Data'!$D$13,0,10*ROW('Hygiene Data'!D50)))</f>
        <v/>
      </c>
      <c r="DR56" s="388" t="str">
        <f ca="1">+IF(OFFSET('Hygiene Data'!$E$11,0,10*ROW('Hygiene Data'!E50))="","",OFFSET('Hygiene Data'!$E$11,0,10*ROW('Hygiene Data'!E50)))</f>
        <v/>
      </c>
      <c r="DS56" s="388" t="str">
        <f ca="1">+IF(OFFSET('Hygiene Data'!$E$12,0,10*ROW('Hygiene Data'!E50))="","",OFFSET('Hygiene Data'!$E$12,0,10*ROW('Hygiene Data'!E50)))</f>
        <v/>
      </c>
      <c r="DT56" s="388" t="str">
        <f ca="1">+IF(OFFSET('Hygiene Data'!$E$13,0,10*ROW('Hygiene Data'!E50))="","",OFFSET('Hygiene Data'!$E$13,0,10*ROW('Hygiene Data'!E50)))</f>
        <v/>
      </c>
      <c r="DU56" s="388" t="str">
        <f ca="1">+IF(OFFSET('Hygiene Data'!$F$11,0,10*ROW('Hygiene Data'!F50))="","",OFFSET('Hygiene Data'!$F$11,0,10*ROW('Hygiene Data'!F50)))</f>
        <v/>
      </c>
      <c r="DV56" s="388" t="str">
        <f ca="1">+IF(OFFSET('Hygiene Data'!$F$12,0,10*ROW('Hygiene Data'!F50))="","",OFFSET('Hygiene Data'!$F$12,0,10*ROW('Hygiene Data'!F50)))</f>
        <v/>
      </c>
      <c r="DW56" s="388" t="str">
        <f ca="1">+IF(OFFSET('Hygiene Data'!$F$13,0,10*ROW('Hygiene Data'!F50))="","",OFFSET('Hygiene Data'!$F$13,0,10*ROW('Hygiene Data'!F50)))</f>
        <v/>
      </c>
      <c r="DX56" s="388" t="str">
        <f ca="1">+IF(OFFSET('Hygiene Data'!$G$11,0,10*ROW('Hygiene Data'!G50))="","",OFFSET('Hygiene Data'!$G$11,0,10*ROW('Hygiene Data'!G50)))</f>
        <v/>
      </c>
      <c r="DY56" s="388" t="str">
        <f ca="1">+IF(OFFSET('Hygiene Data'!$G$12,0,10*ROW('Hygiene Data'!G50))="","",OFFSET('Hygiene Data'!$G$12,0,10*ROW('Hygiene Data'!G50)))</f>
        <v/>
      </c>
      <c r="DZ56" s="388" t="str">
        <f ca="1">+IF(OFFSET('Hygiene Data'!$G$13,0,10*ROW('Hygiene Data'!G50))="","",OFFSET('Hygiene Data'!$G$13,0,10*ROW('Hygiene Data'!G50)))</f>
        <v/>
      </c>
      <c r="EA56" s="388" t="str">
        <f ca="1">+IF(OFFSET('Hygiene Data'!$H$11,0,10*ROW('Hygiene Data'!H50))="","",OFFSET('Hygiene Data'!$H$11,0,10*ROW('Hygiene Data'!H50)))</f>
        <v/>
      </c>
      <c r="EB56" s="388" t="str">
        <f ca="1">+IF(OFFSET('Hygiene Data'!$H$12,0,10*ROW('Hygiene Data'!H50))="","",OFFSET('Hygiene Data'!$H$12,0,10*ROW('Hygiene Data'!H50)))</f>
        <v/>
      </c>
      <c r="EC56" s="388" t="str">
        <f ca="1">+IF(OFFSET('Hygiene Data'!$H$13,0,10*ROW('Hygiene Data'!H50))="","",OFFSET('Hygiene Data'!$H$13,0,10*ROW('Hygiene Data'!H50)))</f>
        <v/>
      </c>
      <c r="ED56" s="388" t="str">
        <f ca="1">+IF(OFFSET('Hygiene Data'!$I$11,0,10*ROW('Hygiene Data'!I50))="","",OFFSET('Hygiene Data'!$I$11,0,10*ROW('Hygiene Data'!I50)))</f>
        <v/>
      </c>
      <c r="EE56" s="388" t="str">
        <f ca="1">+IF(OFFSET('Hygiene Data'!$I$12,0,10*ROW('Hygiene Data'!I50))="","",OFFSET('Hygiene Data'!$I$12,0,10*ROW('Hygiene Data'!I50)))</f>
        <v/>
      </c>
      <c r="EF56" s="388" t="str">
        <f ca="1">+IF(OFFSET('Hygiene Data'!$I$13,0,10*ROW('Hygiene Data'!I50))="","",OFFSET('Hygiene Data'!$I$13,0,10*ROW('Hygiene Data'!I50)))</f>
        <v/>
      </c>
    </row>
    <row r="57" spans="1:136" x14ac:dyDescent="0.25">
      <c r="A57" s="497" t="str">
        <f ca="1">+IF(OFFSET('Water Data'!$B$2,0,10*ROW('Water Data'!E51))="","",OFFSET('Water Data'!$B$2,0,10*ROW('Water Data'!E51)))</f>
        <v/>
      </c>
      <c r="B57" s="49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4" t="str">
        <f t="shared" ca="1" si="0"/>
        <v/>
      </c>
      <c r="D57" s="52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8" t="str">
        <f ca="1">+IF(OFFSET('Water Data'!$D$27,0,10*ROW('Water Data'!D51))="","",OFFSET('Water Data'!$D$27,0,10*ROW('Water Data'!D51)))</f>
        <v/>
      </c>
      <c r="BT57" s="388" t="str">
        <f ca="1">+IF(OFFSET('Water Data'!$D$28,0,10*ROW('Water Data'!D51))="","",OFFSET('Water Data'!$D$28,0,10*ROW('Water Data'!D51)))</f>
        <v/>
      </c>
      <c r="BU57" s="388" t="str">
        <f ca="1">+IF(OFFSET('Water Data'!$D$29,0,10*ROW('Water Data'!D51))="","",OFFSET('Water Data'!$D$29,0,10*ROW('Water Data'!D51)))</f>
        <v/>
      </c>
      <c r="BV57" s="388" t="str">
        <f ca="1">+IF(OFFSET('Water Data'!$E$27,0,10*ROW('Water Data'!E51))="","",OFFSET('Water Data'!$E$27,0,10*ROW('Water Data'!E51)))</f>
        <v/>
      </c>
      <c r="BW57" s="388" t="str">
        <f ca="1">+IF(OFFSET('Water Data'!$E$28,0,10*ROW('Water Data'!E51))="","",OFFSET('Water Data'!$E$28,0,10*ROW('Water Data'!E51)))</f>
        <v/>
      </c>
      <c r="BX57" s="388" t="str">
        <f ca="1">+IF(OFFSET('Water Data'!$E$29,0,10*ROW('Water Data'!E51))="","",OFFSET('Water Data'!$E$29,0,10*ROW('Water Data'!E51)))</f>
        <v/>
      </c>
      <c r="BY57" s="388" t="str">
        <f ca="1">+IF(OFFSET('Water Data'!$F$27,0,10*ROW('Water Data'!F51))="","",OFFSET('Water Data'!$F$27,0,10*ROW('Water Data'!F51)))</f>
        <v/>
      </c>
      <c r="BZ57" s="388" t="str">
        <f ca="1">+IF(OFFSET('Water Data'!$F$28,0,10*ROW('Water Data'!F51))="","",OFFSET('Water Data'!$F$28,0,10*ROW('Water Data'!F51)))</f>
        <v/>
      </c>
      <c r="CA57" s="388" t="str">
        <f ca="1">+IF(OFFSET('Water Data'!$F$29,0,10*ROW('Water Data'!F51))="","",OFFSET('Water Data'!$F$29,0,10*ROW('Water Data'!F51)))</f>
        <v/>
      </c>
      <c r="CB57" s="388" t="str">
        <f ca="1">+IF(OFFSET('Water Data'!$G$27,0,10*ROW('Water Data'!G51))="","",OFFSET('Water Data'!$G$27,0,10*ROW('Water Data'!G51)))</f>
        <v/>
      </c>
      <c r="CC57" s="388" t="str">
        <f ca="1">+IF(OFFSET('Water Data'!$G$28,0,10*ROW('Water Data'!G51))="","",OFFSET('Water Data'!$G$28,0,10*ROW('Water Data'!G51)))</f>
        <v/>
      </c>
      <c r="CD57" s="388" t="str">
        <f ca="1">+IF(OFFSET('Water Data'!$G$29,0,10*ROW('Water Data'!G51))="","",OFFSET('Water Data'!$G$29,0,10*ROW('Water Data'!G51)))</f>
        <v/>
      </c>
      <c r="CE57" s="388" t="str">
        <f ca="1">+IF(OFFSET('Water Data'!$H$27,0,10*ROW('Water Data'!H51))="","",OFFSET('Water Data'!$H$27,0,10*ROW('Water Data'!H51)))</f>
        <v/>
      </c>
      <c r="CF57" s="388" t="str">
        <f ca="1">+IF(OFFSET('Water Data'!$H$28,0,10*ROW('Water Data'!H51))="","",OFFSET('Water Data'!$H$28,0,10*ROW('Water Data'!H51)))</f>
        <v/>
      </c>
      <c r="CG57" s="388" t="str">
        <f ca="1">+IF(OFFSET('Water Data'!$H$29,0,10*ROW('Water Data'!H51))="","",OFFSET('Water Data'!$H$29,0,10*ROW('Water Data'!H51)))</f>
        <v/>
      </c>
      <c r="CH57" s="388" t="str">
        <f ca="1">+IF(OFFSET('Water Data'!$I$27,0,10*ROW('Water Data'!I51))="","",OFFSET('Water Data'!$I$27,0,10*ROW('Water Data'!I51)))</f>
        <v/>
      </c>
      <c r="CI57" s="388" t="str">
        <f ca="1">+IF(OFFSET('Water Data'!$I$28,0,10*ROW('Water Data'!I51))="","",OFFSET('Water Data'!$I$28,0,10*ROW('Water Data'!I51)))</f>
        <v/>
      </c>
      <c r="CJ57" s="388" t="str">
        <f ca="1">+IF(OFFSET('Water Data'!$I$29,0,10*ROW('Water Data'!I51))="","",OFFSET('Water Data'!$I$29,0,10*ROW('Water Data'!I51)))</f>
        <v/>
      </c>
      <c r="CK57" s="388" t="str">
        <f ca="1">+IF(OFFSET('Sanitation Data'!$D$28,0,10*ROW('Sanitation Data'!D51))="","",OFFSET('Sanitation Data'!$D$28,0,10*ROW('Sanitation Data'!D51)))</f>
        <v/>
      </c>
      <c r="CL57" s="388" t="str">
        <f ca="1">+IF(OFFSET('Sanitation Data'!$D$29,0,10*ROW('Sanitation Data'!D51))="","",OFFSET('Sanitation Data'!$D$29,0,10*ROW('Sanitation Data'!D51)))</f>
        <v/>
      </c>
      <c r="CM57" s="388" t="str">
        <f ca="1">+IF(OFFSET('Sanitation Data'!$D$30,0,10*ROW('Sanitation Data'!D51))="","",OFFSET('Sanitation Data'!$D$30,0,10*ROW('Sanitation Data'!D51)))</f>
        <v/>
      </c>
      <c r="CN57" s="388" t="str">
        <f ca="1">+IF(OFFSET('Sanitation Data'!$D$31,0,10*ROW('Sanitation Data'!D51))="","",OFFSET('Sanitation Data'!$D$31,0,10*ROW('Sanitation Data'!D51)))</f>
        <v/>
      </c>
      <c r="CO57" s="388" t="str">
        <f ca="1">+IF(OFFSET('Sanitation Data'!$D$32,0,10*ROW('Sanitation Data'!D51))="","",OFFSET('Sanitation Data'!$D$32,0,10*ROW('Sanitation Data'!D51)))</f>
        <v/>
      </c>
      <c r="CP57" s="388" t="str">
        <f ca="1">+IF(OFFSET('Sanitation Data'!$E$28,0,10*ROW('Sanitation Data'!E51))="","",OFFSET('Sanitation Data'!$E$28,0,10*ROW('Sanitation Data'!E51)))</f>
        <v/>
      </c>
      <c r="CQ57" s="388" t="str">
        <f ca="1">+IF(OFFSET('Sanitation Data'!$E$29,0,10*ROW('Sanitation Data'!E51))="","",OFFSET('Sanitation Data'!$E$29,0,10*ROW('Sanitation Data'!E51)))</f>
        <v/>
      </c>
      <c r="CR57" s="388" t="str">
        <f ca="1">+IF(OFFSET('Sanitation Data'!$E$30,0,10*ROW('Sanitation Data'!E51))="","",OFFSET('Sanitation Data'!$E$30,0,10*ROW('Sanitation Data'!E51)))</f>
        <v/>
      </c>
      <c r="CS57" s="388" t="str">
        <f ca="1">+IF(OFFSET('Sanitation Data'!$E$31,0,10*ROW('Sanitation Data'!E51))="","",OFFSET('Sanitation Data'!$E$31,0,10*ROW('Sanitation Data'!E51)))</f>
        <v/>
      </c>
      <c r="CT57" s="388" t="str">
        <f ca="1">+IF(OFFSET('Sanitation Data'!$E$32,0,10*ROW('Sanitation Data'!E51))="","",OFFSET('Sanitation Data'!$E$32,0,10*ROW('Sanitation Data'!E51)))</f>
        <v/>
      </c>
      <c r="CU57" s="388" t="str">
        <f ca="1">+IF(OFFSET('Sanitation Data'!$F$28,0,10*ROW('Sanitation Data'!F51))="","",OFFSET('Sanitation Data'!$F$28,0,10*ROW('Sanitation Data'!F51)))</f>
        <v/>
      </c>
      <c r="CV57" s="388" t="str">
        <f ca="1">+IF(OFFSET('Sanitation Data'!$F$29,0,10*ROW('Sanitation Data'!F51))="","",OFFSET('Sanitation Data'!$F$29,0,10*ROW('Sanitation Data'!F51)))</f>
        <v/>
      </c>
      <c r="CW57" s="388" t="str">
        <f ca="1">+IF(OFFSET('Sanitation Data'!$F$30,0,10*ROW('Sanitation Data'!F51))="","",OFFSET('Sanitation Data'!$F$30,0,10*ROW('Sanitation Data'!F51)))</f>
        <v/>
      </c>
      <c r="CX57" s="388" t="str">
        <f ca="1">+IF(OFFSET('Sanitation Data'!$F$31,0,10*ROW('Sanitation Data'!F51))="","",OFFSET('Sanitation Data'!$F$31,0,10*ROW('Sanitation Data'!F51)))</f>
        <v/>
      </c>
      <c r="CY57" s="388" t="str">
        <f ca="1">+IF(OFFSET('Sanitation Data'!$F$32,0,10*ROW('Sanitation Data'!F51))="","",OFFSET('Sanitation Data'!$F$32,0,10*ROW('Sanitation Data'!F51)))</f>
        <v/>
      </c>
      <c r="CZ57" s="388" t="str">
        <f ca="1">+IF(OFFSET('Sanitation Data'!$G$28,0,10*ROW('Sanitation Data'!G51))="","",OFFSET('Sanitation Data'!$G$28,0,10*ROW('Sanitation Data'!G51)))</f>
        <v/>
      </c>
      <c r="DA57" s="388" t="str">
        <f ca="1">+IF(OFFSET('Sanitation Data'!$G$29,0,10*ROW('Sanitation Data'!G51))="","",OFFSET('Sanitation Data'!$G$29,0,10*ROW('Sanitation Data'!G51)))</f>
        <v/>
      </c>
      <c r="DB57" s="388" t="str">
        <f ca="1">+IF(OFFSET('Sanitation Data'!$G$30,0,10*ROW('Sanitation Data'!G51))="","",OFFSET('Sanitation Data'!$G$30,0,10*ROW('Sanitation Data'!G51)))</f>
        <v/>
      </c>
      <c r="DC57" s="388" t="str">
        <f ca="1">+IF(OFFSET('Sanitation Data'!$G$31,0,10*ROW('Sanitation Data'!G51))="","",OFFSET('Sanitation Data'!$G$31,0,10*ROW('Sanitation Data'!G51)))</f>
        <v/>
      </c>
      <c r="DD57" s="388" t="str">
        <f ca="1">+IF(OFFSET('Sanitation Data'!$G$32,0,10*ROW('Sanitation Data'!G51))="","",OFFSET('Sanitation Data'!$G$32,0,10*ROW('Sanitation Data'!G51)))</f>
        <v/>
      </c>
      <c r="DE57" s="388" t="str">
        <f ca="1">+IF(OFFSET('Sanitation Data'!$H$28,0,10*ROW('Sanitation Data'!H51))="","",OFFSET('Sanitation Data'!$H$28,0,10*ROW('Sanitation Data'!H51)))</f>
        <v/>
      </c>
      <c r="DF57" s="388" t="str">
        <f ca="1">+IF(OFFSET('Sanitation Data'!$H$29,0,10*ROW('Sanitation Data'!H51))="","",OFFSET('Sanitation Data'!$H$29,0,10*ROW('Sanitation Data'!H51)))</f>
        <v/>
      </c>
      <c r="DG57" s="388" t="str">
        <f ca="1">+IF(OFFSET('Sanitation Data'!$H$30,0,10*ROW('Sanitation Data'!H51))="","",OFFSET('Sanitation Data'!$H$30,0,10*ROW('Sanitation Data'!H51)))</f>
        <v/>
      </c>
      <c r="DH57" s="388" t="str">
        <f ca="1">+IF(OFFSET('Sanitation Data'!$H$31,0,10*ROW('Sanitation Data'!H51))="","",OFFSET('Sanitation Data'!$H$31,0,10*ROW('Sanitation Data'!H51)))</f>
        <v/>
      </c>
      <c r="DI57" s="388" t="str">
        <f ca="1">+IF(OFFSET('Sanitation Data'!$H$32,0,10*ROW('Sanitation Data'!H51))="","",OFFSET('Sanitation Data'!$H$32,0,10*ROW('Sanitation Data'!H51)))</f>
        <v/>
      </c>
      <c r="DJ57" s="388" t="str">
        <f ca="1">+IF(OFFSET('Sanitation Data'!$I$28,0,10*ROW('Sanitation Data'!I51))="","",OFFSET('Sanitation Data'!$I$28,0,10*ROW('Sanitation Data'!I51)))</f>
        <v/>
      </c>
      <c r="DK57" s="388" t="str">
        <f ca="1">+IF(OFFSET('Sanitation Data'!$I$29,0,10*ROW('Sanitation Data'!I51))="","",OFFSET('Sanitation Data'!$I$29,0,10*ROW('Sanitation Data'!I51)))</f>
        <v/>
      </c>
      <c r="DL57" s="388" t="str">
        <f ca="1">+IF(OFFSET('Sanitation Data'!$I$30,0,10*ROW('Sanitation Data'!I51))="","",OFFSET('Sanitation Data'!$I$30,0,10*ROW('Sanitation Data'!I51)))</f>
        <v/>
      </c>
      <c r="DM57" s="388" t="str">
        <f ca="1">+IF(OFFSET('Sanitation Data'!$I$31,0,10*ROW('Sanitation Data'!I51))="","",OFFSET('Sanitation Data'!$I$31,0,10*ROW('Sanitation Data'!I51)))</f>
        <v/>
      </c>
      <c r="DN57" s="388" t="str">
        <f ca="1">+IF(OFFSET('Sanitation Data'!$I$32,0,10*ROW('Sanitation Data'!I51))="","",OFFSET('Sanitation Data'!$I$32,0,10*ROW('Sanitation Data'!I51)))</f>
        <v/>
      </c>
      <c r="DO57" s="388" t="str">
        <f ca="1">+IF(OFFSET('Hygiene Data'!$D$11,0,10*ROW('Hygiene Data'!D51))="","",OFFSET('Hygiene Data'!$D$11,0,10*ROW('Hygiene Data'!D51)))</f>
        <v/>
      </c>
      <c r="DP57" s="388" t="str">
        <f ca="1">+IF(OFFSET('Hygiene Data'!$D$12,0,10*ROW('Hygiene Data'!D51))="","",OFFSET('Hygiene Data'!$D$12,0,10*ROW('Hygiene Data'!D51)))</f>
        <v/>
      </c>
      <c r="DQ57" s="388" t="str">
        <f ca="1">+IF(OFFSET('Hygiene Data'!$D$13,0,10*ROW('Hygiene Data'!D51))="","",OFFSET('Hygiene Data'!$D$13,0,10*ROW('Hygiene Data'!D51)))</f>
        <v/>
      </c>
      <c r="DR57" s="388" t="str">
        <f ca="1">+IF(OFFSET('Hygiene Data'!$E$11,0,10*ROW('Hygiene Data'!E51))="","",OFFSET('Hygiene Data'!$E$11,0,10*ROW('Hygiene Data'!E51)))</f>
        <v/>
      </c>
      <c r="DS57" s="388" t="str">
        <f ca="1">+IF(OFFSET('Hygiene Data'!$E$12,0,10*ROW('Hygiene Data'!E51))="","",OFFSET('Hygiene Data'!$E$12,0,10*ROW('Hygiene Data'!E51)))</f>
        <v/>
      </c>
      <c r="DT57" s="388" t="str">
        <f ca="1">+IF(OFFSET('Hygiene Data'!$E$13,0,10*ROW('Hygiene Data'!E51))="","",OFFSET('Hygiene Data'!$E$13,0,10*ROW('Hygiene Data'!E51)))</f>
        <v/>
      </c>
      <c r="DU57" s="388" t="str">
        <f ca="1">+IF(OFFSET('Hygiene Data'!$F$11,0,10*ROW('Hygiene Data'!F51))="","",OFFSET('Hygiene Data'!$F$11,0,10*ROW('Hygiene Data'!F51)))</f>
        <v/>
      </c>
      <c r="DV57" s="388" t="str">
        <f ca="1">+IF(OFFSET('Hygiene Data'!$F$12,0,10*ROW('Hygiene Data'!F51))="","",OFFSET('Hygiene Data'!$F$12,0,10*ROW('Hygiene Data'!F51)))</f>
        <v/>
      </c>
      <c r="DW57" s="388" t="str">
        <f ca="1">+IF(OFFSET('Hygiene Data'!$F$13,0,10*ROW('Hygiene Data'!F51))="","",OFFSET('Hygiene Data'!$F$13,0,10*ROW('Hygiene Data'!F51)))</f>
        <v/>
      </c>
      <c r="DX57" s="388" t="str">
        <f ca="1">+IF(OFFSET('Hygiene Data'!$G$11,0,10*ROW('Hygiene Data'!G51))="","",OFFSET('Hygiene Data'!$G$11,0,10*ROW('Hygiene Data'!G51)))</f>
        <v/>
      </c>
      <c r="DY57" s="388" t="str">
        <f ca="1">+IF(OFFSET('Hygiene Data'!$G$12,0,10*ROW('Hygiene Data'!G51))="","",OFFSET('Hygiene Data'!$G$12,0,10*ROW('Hygiene Data'!G51)))</f>
        <v/>
      </c>
      <c r="DZ57" s="388" t="str">
        <f ca="1">+IF(OFFSET('Hygiene Data'!$G$13,0,10*ROW('Hygiene Data'!G51))="","",OFFSET('Hygiene Data'!$G$13,0,10*ROW('Hygiene Data'!G51)))</f>
        <v/>
      </c>
      <c r="EA57" s="388" t="str">
        <f ca="1">+IF(OFFSET('Hygiene Data'!$H$11,0,10*ROW('Hygiene Data'!H51))="","",OFFSET('Hygiene Data'!$H$11,0,10*ROW('Hygiene Data'!H51)))</f>
        <v/>
      </c>
      <c r="EB57" s="388" t="str">
        <f ca="1">+IF(OFFSET('Hygiene Data'!$H$12,0,10*ROW('Hygiene Data'!H51))="","",OFFSET('Hygiene Data'!$H$12,0,10*ROW('Hygiene Data'!H51)))</f>
        <v/>
      </c>
      <c r="EC57" s="388" t="str">
        <f ca="1">+IF(OFFSET('Hygiene Data'!$H$13,0,10*ROW('Hygiene Data'!H51))="","",OFFSET('Hygiene Data'!$H$13,0,10*ROW('Hygiene Data'!H51)))</f>
        <v/>
      </c>
      <c r="ED57" s="388" t="str">
        <f ca="1">+IF(OFFSET('Hygiene Data'!$I$11,0,10*ROW('Hygiene Data'!I51))="","",OFFSET('Hygiene Data'!$I$11,0,10*ROW('Hygiene Data'!I51)))</f>
        <v/>
      </c>
      <c r="EE57" s="388" t="str">
        <f ca="1">+IF(OFFSET('Hygiene Data'!$I$12,0,10*ROW('Hygiene Data'!I51))="","",OFFSET('Hygiene Data'!$I$12,0,10*ROW('Hygiene Data'!I51)))</f>
        <v/>
      </c>
      <c r="EF57" s="388" t="str">
        <f ca="1">+IF(OFFSET('Hygiene Data'!$I$13,0,10*ROW('Hygiene Data'!I51))="","",OFFSET('Hygiene Data'!$I$13,0,10*ROW('Hygiene Data'!I51)))</f>
        <v/>
      </c>
    </row>
    <row r="58" spans="1:136" x14ac:dyDescent="0.25">
      <c r="A58" s="497" t="str">
        <f ca="1">+IF(OFFSET('Water Data'!$B$2,0,10*ROW('Water Data'!E52))="","",OFFSET('Water Data'!$B$2,0,10*ROW('Water Data'!E52)))</f>
        <v/>
      </c>
      <c r="B58" s="49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4" t="str">
        <f t="shared" ca="1" si="0"/>
        <v/>
      </c>
      <c r="D58" s="52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8" t="str">
        <f ca="1">+IF(OFFSET('Water Data'!$D$27,0,10*ROW('Water Data'!D52))="","",OFFSET('Water Data'!$D$27,0,10*ROW('Water Data'!D52)))</f>
        <v/>
      </c>
      <c r="BT58" s="388" t="str">
        <f ca="1">+IF(OFFSET('Water Data'!$D$28,0,10*ROW('Water Data'!D52))="","",OFFSET('Water Data'!$D$28,0,10*ROW('Water Data'!D52)))</f>
        <v/>
      </c>
      <c r="BU58" s="388" t="str">
        <f ca="1">+IF(OFFSET('Water Data'!$D$29,0,10*ROW('Water Data'!D52))="","",OFFSET('Water Data'!$D$29,0,10*ROW('Water Data'!D52)))</f>
        <v/>
      </c>
      <c r="BV58" s="388" t="str">
        <f ca="1">+IF(OFFSET('Water Data'!$E$27,0,10*ROW('Water Data'!E52))="","",OFFSET('Water Data'!$E$27,0,10*ROW('Water Data'!E52)))</f>
        <v/>
      </c>
      <c r="BW58" s="388" t="str">
        <f ca="1">+IF(OFFSET('Water Data'!$E$28,0,10*ROW('Water Data'!E52))="","",OFFSET('Water Data'!$E$28,0,10*ROW('Water Data'!E52)))</f>
        <v/>
      </c>
      <c r="BX58" s="388" t="str">
        <f ca="1">+IF(OFFSET('Water Data'!$E$29,0,10*ROW('Water Data'!E52))="","",OFFSET('Water Data'!$E$29,0,10*ROW('Water Data'!E52)))</f>
        <v/>
      </c>
      <c r="BY58" s="388" t="str">
        <f ca="1">+IF(OFFSET('Water Data'!$F$27,0,10*ROW('Water Data'!F52))="","",OFFSET('Water Data'!$F$27,0,10*ROW('Water Data'!F52)))</f>
        <v/>
      </c>
      <c r="BZ58" s="388" t="str">
        <f ca="1">+IF(OFFSET('Water Data'!$F$28,0,10*ROW('Water Data'!F52))="","",OFFSET('Water Data'!$F$28,0,10*ROW('Water Data'!F52)))</f>
        <v/>
      </c>
      <c r="CA58" s="388" t="str">
        <f ca="1">+IF(OFFSET('Water Data'!$F$29,0,10*ROW('Water Data'!F52))="","",OFFSET('Water Data'!$F$29,0,10*ROW('Water Data'!F52)))</f>
        <v/>
      </c>
      <c r="CB58" s="388" t="str">
        <f ca="1">+IF(OFFSET('Water Data'!$G$27,0,10*ROW('Water Data'!G52))="","",OFFSET('Water Data'!$G$27,0,10*ROW('Water Data'!G52)))</f>
        <v/>
      </c>
      <c r="CC58" s="388" t="str">
        <f ca="1">+IF(OFFSET('Water Data'!$G$28,0,10*ROW('Water Data'!G52))="","",OFFSET('Water Data'!$G$28,0,10*ROW('Water Data'!G52)))</f>
        <v/>
      </c>
      <c r="CD58" s="388" t="str">
        <f ca="1">+IF(OFFSET('Water Data'!$G$29,0,10*ROW('Water Data'!G52))="","",OFFSET('Water Data'!$G$29,0,10*ROW('Water Data'!G52)))</f>
        <v/>
      </c>
      <c r="CE58" s="388" t="str">
        <f ca="1">+IF(OFFSET('Water Data'!$H$27,0,10*ROW('Water Data'!H52))="","",OFFSET('Water Data'!$H$27,0,10*ROW('Water Data'!H52)))</f>
        <v/>
      </c>
      <c r="CF58" s="388" t="str">
        <f ca="1">+IF(OFFSET('Water Data'!$H$28,0,10*ROW('Water Data'!H52))="","",OFFSET('Water Data'!$H$28,0,10*ROW('Water Data'!H52)))</f>
        <v/>
      </c>
      <c r="CG58" s="388" t="str">
        <f ca="1">+IF(OFFSET('Water Data'!$H$29,0,10*ROW('Water Data'!H52))="","",OFFSET('Water Data'!$H$29,0,10*ROW('Water Data'!H52)))</f>
        <v/>
      </c>
      <c r="CH58" s="388" t="str">
        <f ca="1">+IF(OFFSET('Water Data'!$I$27,0,10*ROW('Water Data'!I52))="","",OFFSET('Water Data'!$I$27,0,10*ROW('Water Data'!I52)))</f>
        <v/>
      </c>
      <c r="CI58" s="388" t="str">
        <f ca="1">+IF(OFFSET('Water Data'!$I$28,0,10*ROW('Water Data'!I52))="","",OFFSET('Water Data'!$I$28,0,10*ROW('Water Data'!I52)))</f>
        <v/>
      </c>
      <c r="CJ58" s="388" t="str">
        <f ca="1">+IF(OFFSET('Water Data'!$I$29,0,10*ROW('Water Data'!I52))="","",OFFSET('Water Data'!$I$29,0,10*ROW('Water Data'!I52)))</f>
        <v/>
      </c>
      <c r="CK58" s="388" t="str">
        <f ca="1">+IF(OFFSET('Sanitation Data'!$D$28,0,10*ROW('Sanitation Data'!D52))="","",OFFSET('Sanitation Data'!$D$28,0,10*ROW('Sanitation Data'!D52)))</f>
        <v/>
      </c>
      <c r="CL58" s="388" t="str">
        <f ca="1">+IF(OFFSET('Sanitation Data'!$D$29,0,10*ROW('Sanitation Data'!D52))="","",OFFSET('Sanitation Data'!$D$29,0,10*ROW('Sanitation Data'!D52)))</f>
        <v/>
      </c>
      <c r="CM58" s="388" t="str">
        <f ca="1">+IF(OFFSET('Sanitation Data'!$D$30,0,10*ROW('Sanitation Data'!D52))="","",OFFSET('Sanitation Data'!$D$30,0,10*ROW('Sanitation Data'!D52)))</f>
        <v/>
      </c>
      <c r="CN58" s="388" t="str">
        <f ca="1">+IF(OFFSET('Sanitation Data'!$D$31,0,10*ROW('Sanitation Data'!D52))="","",OFFSET('Sanitation Data'!$D$31,0,10*ROW('Sanitation Data'!D52)))</f>
        <v/>
      </c>
      <c r="CO58" s="388" t="str">
        <f ca="1">+IF(OFFSET('Sanitation Data'!$D$32,0,10*ROW('Sanitation Data'!D52))="","",OFFSET('Sanitation Data'!$D$32,0,10*ROW('Sanitation Data'!D52)))</f>
        <v/>
      </c>
      <c r="CP58" s="388" t="str">
        <f ca="1">+IF(OFFSET('Sanitation Data'!$E$28,0,10*ROW('Sanitation Data'!E52))="","",OFFSET('Sanitation Data'!$E$28,0,10*ROW('Sanitation Data'!E52)))</f>
        <v/>
      </c>
      <c r="CQ58" s="388" t="str">
        <f ca="1">+IF(OFFSET('Sanitation Data'!$E$29,0,10*ROW('Sanitation Data'!E52))="","",OFFSET('Sanitation Data'!$E$29,0,10*ROW('Sanitation Data'!E52)))</f>
        <v/>
      </c>
      <c r="CR58" s="388" t="str">
        <f ca="1">+IF(OFFSET('Sanitation Data'!$E$30,0,10*ROW('Sanitation Data'!E52))="","",OFFSET('Sanitation Data'!$E$30,0,10*ROW('Sanitation Data'!E52)))</f>
        <v/>
      </c>
      <c r="CS58" s="388" t="str">
        <f ca="1">+IF(OFFSET('Sanitation Data'!$E$31,0,10*ROW('Sanitation Data'!E52))="","",OFFSET('Sanitation Data'!$E$31,0,10*ROW('Sanitation Data'!E52)))</f>
        <v/>
      </c>
      <c r="CT58" s="388" t="str">
        <f ca="1">+IF(OFFSET('Sanitation Data'!$E$32,0,10*ROW('Sanitation Data'!E52))="","",OFFSET('Sanitation Data'!$E$32,0,10*ROW('Sanitation Data'!E52)))</f>
        <v/>
      </c>
      <c r="CU58" s="388" t="str">
        <f ca="1">+IF(OFFSET('Sanitation Data'!$F$28,0,10*ROW('Sanitation Data'!F52))="","",OFFSET('Sanitation Data'!$F$28,0,10*ROW('Sanitation Data'!F52)))</f>
        <v/>
      </c>
      <c r="CV58" s="388" t="str">
        <f ca="1">+IF(OFFSET('Sanitation Data'!$F$29,0,10*ROW('Sanitation Data'!F52))="","",OFFSET('Sanitation Data'!$F$29,0,10*ROW('Sanitation Data'!F52)))</f>
        <v/>
      </c>
      <c r="CW58" s="388" t="str">
        <f ca="1">+IF(OFFSET('Sanitation Data'!$F$30,0,10*ROW('Sanitation Data'!F52))="","",OFFSET('Sanitation Data'!$F$30,0,10*ROW('Sanitation Data'!F52)))</f>
        <v/>
      </c>
      <c r="CX58" s="388" t="str">
        <f ca="1">+IF(OFFSET('Sanitation Data'!$F$31,0,10*ROW('Sanitation Data'!F52))="","",OFFSET('Sanitation Data'!$F$31,0,10*ROW('Sanitation Data'!F52)))</f>
        <v/>
      </c>
      <c r="CY58" s="388" t="str">
        <f ca="1">+IF(OFFSET('Sanitation Data'!$F$32,0,10*ROW('Sanitation Data'!F52))="","",OFFSET('Sanitation Data'!$F$32,0,10*ROW('Sanitation Data'!F52)))</f>
        <v/>
      </c>
      <c r="CZ58" s="388" t="str">
        <f ca="1">+IF(OFFSET('Sanitation Data'!$G$28,0,10*ROW('Sanitation Data'!G52))="","",OFFSET('Sanitation Data'!$G$28,0,10*ROW('Sanitation Data'!G52)))</f>
        <v/>
      </c>
      <c r="DA58" s="388" t="str">
        <f ca="1">+IF(OFFSET('Sanitation Data'!$G$29,0,10*ROW('Sanitation Data'!G52))="","",OFFSET('Sanitation Data'!$G$29,0,10*ROW('Sanitation Data'!G52)))</f>
        <v/>
      </c>
      <c r="DB58" s="388" t="str">
        <f ca="1">+IF(OFFSET('Sanitation Data'!$G$30,0,10*ROW('Sanitation Data'!G52))="","",OFFSET('Sanitation Data'!$G$30,0,10*ROW('Sanitation Data'!G52)))</f>
        <v/>
      </c>
      <c r="DC58" s="388" t="str">
        <f ca="1">+IF(OFFSET('Sanitation Data'!$G$31,0,10*ROW('Sanitation Data'!G52))="","",OFFSET('Sanitation Data'!$G$31,0,10*ROW('Sanitation Data'!G52)))</f>
        <v/>
      </c>
      <c r="DD58" s="388" t="str">
        <f ca="1">+IF(OFFSET('Sanitation Data'!$G$32,0,10*ROW('Sanitation Data'!G52))="","",OFFSET('Sanitation Data'!$G$32,0,10*ROW('Sanitation Data'!G52)))</f>
        <v/>
      </c>
      <c r="DE58" s="388" t="str">
        <f ca="1">+IF(OFFSET('Sanitation Data'!$H$28,0,10*ROW('Sanitation Data'!H52))="","",OFFSET('Sanitation Data'!$H$28,0,10*ROW('Sanitation Data'!H52)))</f>
        <v/>
      </c>
      <c r="DF58" s="388" t="str">
        <f ca="1">+IF(OFFSET('Sanitation Data'!$H$29,0,10*ROW('Sanitation Data'!H52))="","",OFFSET('Sanitation Data'!$H$29,0,10*ROW('Sanitation Data'!H52)))</f>
        <v/>
      </c>
      <c r="DG58" s="388" t="str">
        <f ca="1">+IF(OFFSET('Sanitation Data'!$H$30,0,10*ROW('Sanitation Data'!H52))="","",OFFSET('Sanitation Data'!$H$30,0,10*ROW('Sanitation Data'!H52)))</f>
        <v/>
      </c>
      <c r="DH58" s="388" t="str">
        <f ca="1">+IF(OFFSET('Sanitation Data'!$H$31,0,10*ROW('Sanitation Data'!H52))="","",OFFSET('Sanitation Data'!$H$31,0,10*ROW('Sanitation Data'!H52)))</f>
        <v/>
      </c>
      <c r="DI58" s="388" t="str">
        <f ca="1">+IF(OFFSET('Sanitation Data'!$H$32,0,10*ROW('Sanitation Data'!H52))="","",OFFSET('Sanitation Data'!$H$32,0,10*ROW('Sanitation Data'!H52)))</f>
        <v/>
      </c>
      <c r="DJ58" s="388" t="str">
        <f ca="1">+IF(OFFSET('Sanitation Data'!$I$28,0,10*ROW('Sanitation Data'!I52))="","",OFFSET('Sanitation Data'!$I$28,0,10*ROW('Sanitation Data'!I52)))</f>
        <v/>
      </c>
      <c r="DK58" s="388" t="str">
        <f ca="1">+IF(OFFSET('Sanitation Data'!$I$29,0,10*ROW('Sanitation Data'!I52))="","",OFFSET('Sanitation Data'!$I$29,0,10*ROW('Sanitation Data'!I52)))</f>
        <v/>
      </c>
      <c r="DL58" s="388" t="str">
        <f ca="1">+IF(OFFSET('Sanitation Data'!$I$30,0,10*ROW('Sanitation Data'!I52))="","",OFFSET('Sanitation Data'!$I$30,0,10*ROW('Sanitation Data'!I52)))</f>
        <v/>
      </c>
      <c r="DM58" s="388" t="str">
        <f ca="1">+IF(OFFSET('Sanitation Data'!$I$31,0,10*ROW('Sanitation Data'!I52))="","",OFFSET('Sanitation Data'!$I$31,0,10*ROW('Sanitation Data'!I52)))</f>
        <v/>
      </c>
      <c r="DN58" s="388" t="str">
        <f ca="1">+IF(OFFSET('Sanitation Data'!$I$32,0,10*ROW('Sanitation Data'!I52))="","",OFFSET('Sanitation Data'!$I$32,0,10*ROW('Sanitation Data'!I52)))</f>
        <v/>
      </c>
      <c r="DO58" s="388" t="str">
        <f ca="1">+IF(OFFSET('Hygiene Data'!$D$11,0,10*ROW('Hygiene Data'!D52))="","",OFFSET('Hygiene Data'!$D$11,0,10*ROW('Hygiene Data'!D52)))</f>
        <v/>
      </c>
      <c r="DP58" s="388" t="str">
        <f ca="1">+IF(OFFSET('Hygiene Data'!$D$12,0,10*ROW('Hygiene Data'!D52))="","",OFFSET('Hygiene Data'!$D$12,0,10*ROW('Hygiene Data'!D52)))</f>
        <v/>
      </c>
      <c r="DQ58" s="388" t="str">
        <f ca="1">+IF(OFFSET('Hygiene Data'!$D$13,0,10*ROW('Hygiene Data'!D52))="","",OFFSET('Hygiene Data'!$D$13,0,10*ROW('Hygiene Data'!D52)))</f>
        <v/>
      </c>
      <c r="DR58" s="388" t="str">
        <f ca="1">+IF(OFFSET('Hygiene Data'!$E$11,0,10*ROW('Hygiene Data'!E52))="","",OFFSET('Hygiene Data'!$E$11,0,10*ROW('Hygiene Data'!E52)))</f>
        <v/>
      </c>
      <c r="DS58" s="388" t="str">
        <f ca="1">+IF(OFFSET('Hygiene Data'!$E$12,0,10*ROW('Hygiene Data'!E52))="","",OFFSET('Hygiene Data'!$E$12,0,10*ROW('Hygiene Data'!E52)))</f>
        <v/>
      </c>
      <c r="DT58" s="388" t="str">
        <f ca="1">+IF(OFFSET('Hygiene Data'!$E$13,0,10*ROW('Hygiene Data'!E52))="","",OFFSET('Hygiene Data'!$E$13,0,10*ROW('Hygiene Data'!E52)))</f>
        <v/>
      </c>
      <c r="DU58" s="388" t="str">
        <f ca="1">+IF(OFFSET('Hygiene Data'!$F$11,0,10*ROW('Hygiene Data'!F52))="","",OFFSET('Hygiene Data'!$F$11,0,10*ROW('Hygiene Data'!F52)))</f>
        <v/>
      </c>
      <c r="DV58" s="388" t="str">
        <f ca="1">+IF(OFFSET('Hygiene Data'!$F$12,0,10*ROW('Hygiene Data'!F52))="","",OFFSET('Hygiene Data'!$F$12,0,10*ROW('Hygiene Data'!F52)))</f>
        <v/>
      </c>
      <c r="DW58" s="388" t="str">
        <f ca="1">+IF(OFFSET('Hygiene Data'!$F$13,0,10*ROW('Hygiene Data'!F52))="","",OFFSET('Hygiene Data'!$F$13,0,10*ROW('Hygiene Data'!F52)))</f>
        <v/>
      </c>
      <c r="DX58" s="388" t="str">
        <f ca="1">+IF(OFFSET('Hygiene Data'!$G$11,0,10*ROW('Hygiene Data'!G52))="","",OFFSET('Hygiene Data'!$G$11,0,10*ROW('Hygiene Data'!G52)))</f>
        <v/>
      </c>
      <c r="DY58" s="388" t="str">
        <f ca="1">+IF(OFFSET('Hygiene Data'!$G$12,0,10*ROW('Hygiene Data'!G52))="","",OFFSET('Hygiene Data'!$G$12,0,10*ROW('Hygiene Data'!G52)))</f>
        <v/>
      </c>
      <c r="DZ58" s="388" t="str">
        <f ca="1">+IF(OFFSET('Hygiene Data'!$G$13,0,10*ROW('Hygiene Data'!G52))="","",OFFSET('Hygiene Data'!$G$13,0,10*ROW('Hygiene Data'!G52)))</f>
        <v/>
      </c>
      <c r="EA58" s="388" t="str">
        <f ca="1">+IF(OFFSET('Hygiene Data'!$H$11,0,10*ROW('Hygiene Data'!H52))="","",OFFSET('Hygiene Data'!$H$11,0,10*ROW('Hygiene Data'!H52)))</f>
        <v/>
      </c>
      <c r="EB58" s="388" t="str">
        <f ca="1">+IF(OFFSET('Hygiene Data'!$H$12,0,10*ROW('Hygiene Data'!H52))="","",OFFSET('Hygiene Data'!$H$12,0,10*ROW('Hygiene Data'!H52)))</f>
        <v/>
      </c>
      <c r="EC58" s="388" t="str">
        <f ca="1">+IF(OFFSET('Hygiene Data'!$H$13,0,10*ROW('Hygiene Data'!H52))="","",OFFSET('Hygiene Data'!$H$13,0,10*ROW('Hygiene Data'!H52)))</f>
        <v/>
      </c>
      <c r="ED58" s="388" t="str">
        <f ca="1">+IF(OFFSET('Hygiene Data'!$I$11,0,10*ROW('Hygiene Data'!I52))="","",OFFSET('Hygiene Data'!$I$11,0,10*ROW('Hygiene Data'!I52)))</f>
        <v/>
      </c>
      <c r="EE58" s="388" t="str">
        <f ca="1">+IF(OFFSET('Hygiene Data'!$I$12,0,10*ROW('Hygiene Data'!I52))="","",OFFSET('Hygiene Data'!$I$12,0,10*ROW('Hygiene Data'!I52)))</f>
        <v/>
      </c>
      <c r="EF58" s="388" t="str">
        <f ca="1">+IF(OFFSET('Hygiene Data'!$I$13,0,10*ROW('Hygiene Data'!I52))="","",OFFSET('Hygiene Data'!$I$13,0,10*ROW('Hygiene Data'!I52)))</f>
        <v/>
      </c>
    </row>
    <row r="59" spans="1:136" x14ac:dyDescent="0.25">
      <c r="A59" s="497" t="str">
        <f ca="1">+IF(OFFSET('Water Data'!$B$2,0,10*ROW('Water Data'!E53))="","",OFFSET('Water Data'!$B$2,0,10*ROW('Water Data'!E53)))</f>
        <v/>
      </c>
      <c r="B59" s="49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4" t="str">
        <f t="shared" ca="1" si="0"/>
        <v/>
      </c>
      <c r="D59" s="52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8" t="str">
        <f ca="1">+IF(OFFSET('Water Data'!$D$27,0,10*ROW('Water Data'!D53))="","",OFFSET('Water Data'!$D$27,0,10*ROW('Water Data'!D53)))</f>
        <v/>
      </c>
      <c r="BT59" s="388" t="str">
        <f ca="1">+IF(OFFSET('Water Data'!$D$28,0,10*ROW('Water Data'!D53))="","",OFFSET('Water Data'!$D$28,0,10*ROW('Water Data'!D53)))</f>
        <v/>
      </c>
      <c r="BU59" s="388" t="str">
        <f ca="1">+IF(OFFSET('Water Data'!$D$29,0,10*ROW('Water Data'!D53))="","",OFFSET('Water Data'!$D$29,0,10*ROW('Water Data'!D53)))</f>
        <v/>
      </c>
      <c r="BV59" s="388" t="str">
        <f ca="1">+IF(OFFSET('Water Data'!$E$27,0,10*ROW('Water Data'!E53))="","",OFFSET('Water Data'!$E$27,0,10*ROW('Water Data'!E53)))</f>
        <v/>
      </c>
      <c r="BW59" s="388" t="str">
        <f ca="1">+IF(OFFSET('Water Data'!$E$28,0,10*ROW('Water Data'!E53))="","",OFFSET('Water Data'!$E$28,0,10*ROW('Water Data'!E53)))</f>
        <v/>
      </c>
      <c r="BX59" s="388" t="str">
        <f ca="1">+IF(OFFSET('Water Data'!$E$29,0,10*ROW('Water Data'!E53))="","",OFFSET('Water Data'!$E$29,0,10*ROW('Water Data'!E53)))</f>
        <v/>
      </c>
      <c r="BY59" s="388" t="str">
        <f ca="1">+IF(OFFSET('Water Data'!$F$27,0,10*ROW('Water Data'!F53))="","",OFFSET('Water Data'!$F$27,0,10*ROW('Water Data'!F53)))</f>
        <v/>
      </c>
      <c r="BZ59" s="388" t="str">
        <f ca="1">+IF(OFFSET('Water Data'!$F$28,0,10*ROW('Water Data'!F53))="","",OFFSET('Water Data'!$F$28,0,10*ROW('Water Data'!F53)))</f>
        <v/>
      </c>
      <c r="CA59" s="388" t="str">
        <f ca="1">+IF(OFFSET('Water Data'!$F$29,0,10*ROW('Water Data'!F53))="","",OFFSET('Water Data'!$F$29,0,10*ROW('Water Data'!F53)))</f>
        <v/>
      </c>
      <c r="CB59" s="388" t="str">
        <f ca="1">+IF(OFFSET('Water Data'!$G$27,0,10*ROW('Water Data'!G53))="","",OFFSET('Water Data'!$G$27,0,10*ROW('Water Data'!G53)))</f>
        <v/>
      </c>
      <c r="CC59" s="388" t="str">
        <f ca="1">+IF(OFFSET('Water Data'!$G$28,0,10*ROW('Water Data'!G53))="","",OFFSET('Water Data'!$G$28,0,10*ROW('Water Data'!G53)))</f>
        <v/>
      </c>
      <c r="CD59" s="388" t="str">
        <f ca="1">+IF(OFFSET('Water Data'!$G$29,0,10*ROW('Water Data'!G53))="","",OFFSET('Water Data'!$G$29,0,10*ROW('Water Data'!G53)))</f>
        <v/>
      </c>
      <c r="CE59" s="388" t="str">
        <f ca="1">+IF(OFFSET('Water Data'!$H$27,0,10*ROW('Water Data'!H53))="","",OFFSET('Water Data'!$H$27,0,10*ROW('Water Data'!H53)))</f>
        <v/>
      </c>
      <c r="CF59" s="388" t="str">
        <f ca="1">+IF(OFFSET('Water Data'!$H$28,0,10*ROW('Water Data'!H53))="","",OFFSET('Water Data'!$H$28,0,10*ROW('Water Data'!H53)))</f>
        <v/>
      </c>
      <c r="CG59" s="388" t="str">
        <f ca="1">+IF(OFFSET('Water Data'!$H$29,0,10*ROW('Water Data'!H53))="","",OFFSET('Water Data'!$H$29,0,10*ROW('Water Data'!H53)))</f>
        <v/>
      </c>
      <c r="CH59" s="388" t="str">
        <f ca="1">+IF(OFFSET('Water Data'!$I$27,0,10*ROW('Water Data'!I53))="","",OFFSET('Water Data'!$I$27,0,10*ROW('Water Data'!I53)))</f>
        <v/>
      </c>
      <c r="CI59" s="388" t="str">
        <f ca="1">+IF(OFFSET('Water Data'!$I$28,0,10*ROW('Water Data'!I53))="","",OFFSET('Water Data'!$I$28,0,10*ROW('Water Data'!I53)))</f>
        <v/>
      </c>
      <c r="CJ59" s="388" t="str">
        <f ca="1">+IF(OFFSET('Water Data'!$I$29,0,10*ROW('Water Data'!I53))="","",OFFSET('Water Data'!$I$29,0,10*ROW('Water Data'!I53)))</f>
        <v/>
      </c>
      <c r="CK59" s="388" t="str">
        <f ca="1">+IF(OFFSET('Sanitation Data'!$D$28,0,10*ROW('Sanitation Data'!D53))="","",OFFSET('Sanitation Data'!$D$28,0,10*ROW('Sanitation Data'!D53)))</f>
        <v/>
      </c>
      <c r="CL59" s="388" t="str">
        <f ca="1">+IF(OFFSET('Sanitation Data'!$D$29,0,10*ROW('Sanitation Data'!D53))="","",OFFSET('Sanitation Data'!$D$29,0,10*ROW('Sanitation Data'!D53)))</f>
        <v/>
      </c>
      <c r="CM59" s="388" t="str">
        <f ca="1">+IF(OFFSET('Sanitation Data'!$D$30,0,10*ROW('Sanitation Data'!D53))="","",OFFSET('Sanitation Data'!$D$30,0,10*ROW('Sanitation Data'!D53)))</f>
        <v/>
      </c>
      <c r="CN59" s="388" t="str">
        <f ca="1">+IF(OFFSET('Sanitation Data'!$D$31,0,10*ROW('Sanitation Data'!D53))="","",OFFSET('Sanitation Data'!$D$31,0,10*ROW('Sanitation Data'!D53)))</f>
        <v/>
      </c>
      <c r="CO59" s="388" t="str">
        <f ca="1">+IF(OFFSET('Sanitation Data'!$D$32,0,10*ROW('Sanitation Data'!D53))="","",OFFSET('Sanitation Data'!$D$32,0,10*ROW('Sanitation Data'!D53)))</f>
        <v/>
      </c>
      <c r="CP59" s="388" t="str">
        <f ca="1">+IF(OFFSET('Sanitation Data'!$E$28,0,10*ROW('Sanitation Data'!E53))="","",OFFSET('Sanitation Data'!$E$28,0,10*ROW('Sanitation Data'!E53)))</f>
        <v/>
      </c>
      <c r="CQ59" s="388" t="str">
        <f ca="1">+IF(OFFSET('Sanitation Data'!$E$29,0,10*ROW('Sanitation Data'!E53))="","",OFFSET('Sanitation Data'!$E$29,0,10*ROW('Sanitation Data'!E53)))</f>
        <v/>
      </c>
      <c r="CR59" s="388" t="str">
        <f ca="1">+IF(OFFSET('Sanitation Data'!$E$30,0,10*ROW('Sanitation Data'!E53))="","",OFFSET('Sanitation Data'!$E$30,0,10*ROW('Sanitation Data'!E53)))</f>
        <v/>
      </c>
      <c r="CS59" s="388" t="str">
        <f ca="1">+IF(OFFSET('Sanitation Data'!$E$31,0,10*ROW('Sanitation Data'!E53))="","",OFFSET('Sanitation Data'!$E$31,0,10*ROW('Sanitation Data'!E53)))</f>
        <v/>
      </c>
      <c r="CT59" s="388" t="str">
        <f ca="1">+IF(OFFSET('Sanitation Data'!$E$32,0,10*ROW('Sanitation Data'!E53))="","",OFFSET('Sanitation Data'!$E$32,0,10*ROW('Sanitation Data'!E53)))</f>
        <v/>
      </c>
      <c r="CU59" s="388" t="str">
        <f ca="1">+IF(OFFSET('Sanitation Data'!$F$28,0,10*ROW('Sanitation Data'!F53))="","",OFFSET('Sanitation Data'!$F$28,0,10*ROW('Sanitation Data'!F53)))</f>
        <v/>
      </c>
      <c r="CV59" s="388" t="str">
        <f ca="1">+IF(OFFSET('Sanitation Data'!$F$29,0,10*ROW('Sanitation Data'!F53))="","",OFFSET('Sanitation Data'!$F$29,0,10*ROW('Sanitation Data'!F53)))</f>
        <v/>
      </c>
      <c r="CW59" s="388" t="str">
        <f ca="1">+IF(OFFSET('Sanitation Data'!$F$30,0,10*ROW('Sanitation Data'!F53))="","",OFFSET('Sanitation Data'!$F$30,0,10*ROW('Sanitation Data'!F53)))</f>
        <v/>
      </c>
      <c r="CX59" s="388" t="str">
        <f ca="1">+IF(OFFSET('Sanitation Data'!$F$31,0,10*ROW('Sanitation Data'!F53))="","",OFFSET('Sanitation Data'!$F$31,0,10*ROW('Sanitation Data'!F53)))</f>
        <v/>
      </c>
      <c r="CY59" s="388" t="str">
        <f ca="1">+IF(OFFSET('Sanitation Data'!$F$32,0,10*ROW('Sanitation Data'!F53))="","",OFFSET('Sanitation Data'!$F$32,0,10*ROW('Sanitation Data'!F53)))</f>
        <v/>
      </c>
      <c r="CZ59" s="388" t="str">
        <f ca="1">+IF(OFFSET('Sanitation Data'!$G$28,0,10*ROW('Sanitation Data'!G53))="","",OFFSET('Sanitation Data'!$G$28,0,10*ROW('Sanitation Data'!G53)))</f>
        <v/>
      </c>
      <c r="DA59" s="388" t="str">
        <f ca="1">+IF(OFFSET('Sanitation Data'!$G$29,0,10*ROW('Sanitation Data'!G53))="","",OFFSET('Sanitation Data'!$G$29,0,10*ROW('Sanitation Data'!G53)))</f>
        <v/>
      </c>
      <c r="DB59" s="388" t="str">
        <f ca="1">+IF(OFFSET('Sanitation Data'!$G$30,0,10*ROW('Sanitation Data'!G53))="","",OFFSET('Sanitation Data'!$G$30,0,10*ROW('Sanitation Data'!G53)))</f>
        <v/>
      </c>
      <c r="DC59" s="388" t="str">
        <f ca="1">+IF(OFFSET('Sanitation Data'!$G$31,0,10*ROW('Sanitation Data'!G53))="","",OFFSET('Sanitation Data'!$G$31,0,10*ROW('Sanitation Data'!G53)))</f>
        <v/>
      </c>
      <c r="DD59" s="388" t="str">
        <f ca="1">+IF(OFFSET('Sanitation Data'!$G$32,0,10*ROW('Sanitation Data'!G53))="","",OFFSET('Sanitation Data'!$G$32,0,10*ROW('Sanitation Data'!G53)))</f>
        <v/>
      </c>
      <c r="DE59" s="388" t="str">
        <f ca="1">+IF(OFFSET('Sanitation Data'!$H$28,0,10*ROW('Sanitation Data'!H53))="","",OFFSET('Sanitation Data'!$H$28,0,10*ROW('Sanitation Data'!H53)))</f>
        <v/>
      </c>
      <c r="DF59" s="388" t="str">
        <f ca="1">+IF(OFFSET('Sanitation Data'!$H$29,0,10*ROW('Sanitation Data'!H53))="","",OFFSET('Sanitation Data'!$H$29,0,10*ROW('Sanitation Data'!H53)))</f>
        <v/>
      </c>
      <c r="DG59" s="388" t="str">
        <f ca="1">+IF(OFFSET('Sanitation Data'!$H$30,0,10*ROW('Sanitation Data'!H53))="","",OFFSET('Sanitation Data'!$H$30,0,10*ROW('Sanitation Data'!H53)))</f>
        <v/>
      </c>
      <c r="DH59" s="388" t="str">
        <f ca="1">+IF(OFFSET('Sanitation Data'!$H$31,0,10*ROW('Sanitation Data'!H53))="","",OFFSET('Sanitation Data'!$H$31,0,10*ROW('Sanitation Data'!H53)))</f>
        <v/>
      </c>
      <c r="DI59" s="388" t="str">
        <f ca="1">+IF(OFFSET('Sanitation Data'!$H$32,0,10*ROW('Sanitation Data'!H53))="","",OFFSET('Sanitation Data'!$H$32,0,10*ROW('Sanitation Data'!H53)))</f>
        <v/>
      </c>
      <c r="DJ59" s="388" t="str">
        <f ca="1">+IF(OFFSET('Sanitation Data'!$I$28,0,10*ROW('Sanitation Data'!I53))="","",OFFSET('Sanitation Data'!$I$28,0,10*ROW('Sanitation Data'!I53)))</f>
        <v/>
      </c>
      <c r="DK59" s="388" t="str">
        <f ca="1">+IF(OFFSET('Sanitation Data'!$I$29,0,10*ROW('Sanitation Data'!I53))="","",OFFSET('Sanitation Data'!$I$29,0,10*ROW('Sanitation Data'!I53)))</f>
        <v/>
      </c>
      <c r="DL59" s="388" t="str">
        <f ca="1">+IF(OFFSET('Sanitation Data'!$I$30,0,10*ROW('Sanitation Data'!I53))="","",OFFSET('Sanitation Data'!$I$30,0,10*ROW('Sanitation Data'!I53)))</f>
        <v/>
      </c>
      <c r="DM59" s="388" t="str">
        <f ca="1">+IF(OFFSET('Sanitation Data'!$I$31,0,10*ROW('Sanitation Data'!I53))="","",OFFSET('Sanitation Data'!$I$31,0,10*ROW('Sanitation Data'!I53)))</f>
        <v/>
      </c>
      <c r="DN59" s="388" t="str">
        <f ca="1">+IF(OFFSET('Sanitation Data'!$I$32,0,10*ROW('Sanitation Data'!I53))="","",OFFSET('Sanitation Data'!$I$32,0,10*ROW('Sanitation Data'!I53)))</f>
        <v/>
      </c>
      <c r="DO59" s="388" t="str">
        <f ca="1">+IF(OFFSET('Hygiene Data'!$D$11,0,10*ROW('Hygiene Data'!D53))="","",OFFSET('Hygiene Data'!$D$11,0,10*ROW('Hygiene Data'!D53)))</f>
        <v/>
      </c>
      <c r="DP59" s="388" t="str">
        <f ca="1">+IF(OFFSET('Hygiene Data'!$D$12,0,10*ROW('Hygiene Data'!D53))="","",OFFSET('Hygiene Data'!$D$12,0,10*ROW('Hygiene Data'!D53)))</f>
        <v/>
      </c>
      <c r="DQ59" s="388" t="str">
        <f ca="1">+IF(OFFSET('Hygiene Data'!$D$13,0,10*ROW('Hygiene Data'!D53))="","",OFFSET('Hygiene Data'!$D$13,0,10*ROW('Hygiene Data'!D53)))</f>
        <v/>
      </c>
      <c r="DR59" s="388" t="str">
        <f ca="1">+IF(OFFSET('Hygiene Data'!$E$11,0,10*ROW('Hygiene Data'!E53))="","",OFFSET('Hygiene Data'!$E$11,0,10*ROW('Hygiene Data'!E53)))</f>
        <v/>
      </c>
      <c r="DS59" s="388" t="str">
        <f ca="1">+IF(OFFSET('Hygiene Data'!$E$12,0,10*ROW('Hygiene Data'!E53))="","",OFFSET('Hygiene Data'!$E$12,0,10*ROW('Hygiene Data'!E53)))</f>
        <v/>
      </c>
      <c r="DT59" s="388" t="str">
        <f ca="1">+IF(OFFSET('Hygiene Data'!$E$13,0,10*ROW('Hygiene Data'!E53))="","",OFFSET('Hygiene Data'!$E$13,0,10*ROW('Hygiene Data'!E53)))</f>
        <v/>
      </c>
      <c r="DU59" s="388" t="str">
        <f ca="1">+IF(OFFSET('Hygiene Data'!$F$11,0,10*ROW('Hygiene Data'!F53))="","",OFFSET('Hygiene Data'!$F$11,0,10*ROW('Hygiene Data'!F53)))</f>
        <v/>
      </c>
      <c r="DV59" s="388" t="str">
        <f ca="1">+IF(OFFSET('Hygiene Data'!$F$12,0,10*ROW('Hygiene Data'!F53))="","",OFFSET('Hygiene Data'!$F$12,0,10*ROW('Hygiene Data'!F53)))</f>
        <v/>
      </c>
      <c r="DW59" s="388" t="str">
        <f ca="1">+IF(OFFSET('Hygiene Data'!$F$13,0,10*ROW('Hygiene Data'!F53))="","",OFFSET('Hygiene Data'!$F$13,0,10*ROW('Hygiene Data'!F53)))</f>
        <v/>
      </c>
      <c r="DX59" s="388" t="str">
        <f ca="1">+IF(OFFSET('Hygiene Data'!$G$11,0,10*ROW('Hygiene Data'!G53))="","",OFFSET('Hygiene Data'!$G$11,0,10*ROW('Hygiene Data'!G53)))</f>
        <v/>
      </c>
      <c r="DY59" s="388" t="str">
        <f ca="1">+IF(OFFSET('Hygiene Data'!$G$12,0,10*ROW('Hygiene Data'!G53))="","",OFFSET('Hygiene Data'!$G$12,0,10*ROW('Hygiene Data'!G53)))</f>
        <v/>
      </c>
      <c r="DZ59" s="388" t="str">
        <f ca="1">+IF(OFFSET('Hygiene Data'!$G$13,0,10*ROW('Hygiene Data'!G53))="","",OFFSET('Hygiene Data'!$G$13,0,10*ROW('Hygiene Data'!G53)))</f>
        <v/>
      </c>
      <c r="EA59" s="388" t="str">
        <f ca="1">+IF(OFFSET('Hygiene Data'!$H$11,0,10*ROW('Hygiene Data'!H53))="","",OFFSET('Hygiene Data'!$H$11,0,10*ROW('Hygiene Data'!H53)))</f>
        <v/>
      </c>
      <c r="EB59" s="388" t="str">
        <f ca="1">+IF(OFFSET('Hygiene Data'!$H$12,0,10*ROW('Hygiene Data'!H53))="","",OFFSET('Hygiene Data'!$H$12,0,10*ROW('Hygiene Data'!H53)))</f>
        <v/>
      </c>
      <c r="EC59" s="388" t="str">
        <f ca="1">+IF(OFFSET('Hygiene Data'!$H$13,0,10*ROW('Hygiene Data'!H53))="","",OFFSET('Hygiene Data'!$H$13,0,10*ROW('Hygiene Data'!H53)))</f>
        <v/>
      </c>
      <c r="ED59" s="388" t="str">
        <f ca="1">+IF(OFFSET('Hygiene Data'!$I$11,0,10*ROW('Hygiene Data'!I53))="","",OFFSET('Hygiene Data'!$I$11,0,10*ROW('Hygiene Data'!I53)))</f>
        <v/>
      </c>
      <c r="EE59" s="388" t="str">
        <f ca="1">+IF(OFFSET('Hygiene Data'!$I$12,0,10*ROW('Hygiene Data'!I53))="","",OFFSET('Hygiene Data'!$I$12,0,10*ROW('Hygiene Data'!I53)))</f>
        <v/>
      </c>
      <c r="EF59" s="388" t="str">
        <f ca="1">+IF(OFFSET('Hygiene Data'!$I$13,0,10*ROW('Hygiene Data'!I53))="","",OFFSET('Hygiene Data'!$I$13,0,10*ROW('Hygiene Data'!I53)))</f>
        <v/>
      </c>
    </row>
    <row r="60" spans="1:136" x14ac:dyDescent="0.25">
      <c r="A60" s="497" t="str">
        <f ca="1">+IF(OFFSET('Water Data'!$B$2,0,10*ROW('Water Data'!E54))="","",OFFSET('Water Data'!$B$2,0,10*ROW('Water Data'!E54)))</f>
        <v/>
      </c>
      <c r="B60" s="49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4" t="str">
        <f t="shared" ca="1" si="0"/>
        <v/>
      </c>
      <c r="D60" s="52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8" t="str">
        <f ca="1">+IF(OFFSET('Water Data'!$D$27,0,10*ROW('Water Data'!D54))="","",OFFSET('Water Data'!$D$27,0,10*ROW('Water Data'!D54)))</f>
        <v/>
      </c>
      <c r="BT60" s="388" t="str">
        <f ca="1">+IF(OFFSET('Water Data'!$D$28,0,10*ROW('Water Data'!D54))="","",OFFSET('Water Data'!$D$28,0,10*ROW('Water Data'!D54)))</f>
        <v/>
      </c>
      <c r="BU60" s="388" t="str">
        <f ca="1">+IF(OFFSET('Water Data'!$D$29,0,10*ROW('Water Data'!D54))="","",OFFSET('Water Data'!$D$29,0,10*ROW('Water Data'!D54)))</f>
        <v/>
      </c>
      <c r="BV60" s="388" t="str">
        <f ca="1">+IF(OFFSET('Water Data'!$E$27,0,10*ROW('Water Data'!E54))="","",OFFSET('Water Data'!$E$27,0,10*ROW('Water Data'!E54)))</f>
        <v/>
      </c>
      <c r="BW60" s="388" t="str">
        <f ca="1">+IF(OFFSET('Water Data'!$E$28,0,10*ROW('Water Data'!E54))="","",OFFSET('Water Data'!$E$28,0,10*ROW('Water Data'!E54)))</f>
        <v/>
      </c>
      <c r="BX60" s="388" t="str">
        <f ca="1">+IF(OFFSET('Water Data'!$E$29,0,10*ROW('Water Data'!E54))="","",OFFSET('Water Data'!$E$29,0,10*ROW('Water Data'!E54)))</f>
        <v/>
      </c>
      <c r="BY60" s="388" t="str">
        <f ca="1">+IF(OFFSET('Water Data'!$F$27,0,10*ROW('Water Data'!F54))="","",OFFSET('Water Data'!$F$27,0,10*ROW('Water Data'!F54)))</f>
        <v/>
      </c>
      <c r="BZ60" s="388" t="str">
        <f ca="1">+IF(OFFSET('Water Data'!$F$28,0,10*ROW('Water Data'!F54))="","",OFFSET('Water Data'!$F$28,0,10*ROW('Water Data'!F54)))</f>
        <v/>
      </c>
      <c r="CA60" s="388" t="str">
        <f ca="1">+IF(OFFSET('Water Data'!$F$29,0,10*ROW('Water Data'!F54))="","",OFFSET('Water Data'!$F$29,0,10*ROW('Water Data'!F54)))</f>
        <v/>
      </c>
      <c r="CB60" s="388" t="str">
        <f ca="1">+IF(OFFSET('Water Data'!$G$27,0,10*ROW('Water Data'!G54))="","",OFFSET('Water Data'!$G$27,0,10*ROW('Water Data'!G54)))</f>
        <v/>
      </c>
      <c r="CC60" s="388" t="str">
        <f ca="1">+IF(OFFSET('Water Data'!$G$28,0,10*ROW('Water Data'!G54))="","",OFFSET('Water Data'!$G$28,0,10*ROW('Water Data'!G54)))</f>
        <v/>
      </c>
      <c r="CD60" s="388" t="str">
        <f ca="1">+IF(OFFSET('Water Data'!$G$29,0,10*ROW('Water Data'!G54))="","",OFFSET('Water Data'!$G$29,0,10*ROW('Water Data'!G54)))</f>
        <v/>
      </c>
      <c r="CE60" s="388" t="str">
        <f ca="1">+IF(OFFSET('Water Data'!$H$27,0,10*ROW('Water Data'!H54))="","",OFFSET('Water Data'!$H$27,0,10*ROW('Water Data'!H54)))</f>
        <v/>
      </c>
      <c r="CF60" s="388" t="str">
        <f ca="1">+IF(OFFSET('Water Data'!$H$28,0,10*ROW('Water Data'!H54))="","",OFFSET('Water Data'!$H$28,0,10*ROW('Water Data'!H54)))</f>
        <v/>
      </c>
      <c r="CG60" s="388" t="str">
        <f ca="1">+IF(OFFSET('Water Data'!$H$29,0,10*ROW('Water Data'!H54))="","",OFFSET('Water Data'!$H$29,0,10*ROW('Water Data'!H54)))</f>
        <v/>
      </c>
      <c r="CH60" s="388" t="str">
        <f ca="1">+IF(OFFSET('Water Data'!$I$27,0,10*ROW('Water Data'!I54))="","",OFFSET('Water Data'!$I$27,0,10*ROW('Water Data'!I54)))</f>
        <v/>
      </c>
      <c r="CI60" s="388" t="str">
        <f ca="1">+IF(OFFSET('Water Data'!$I$28,0,10*ROW('Water Data'!I54))="","",OFFSET('Water Data'!$I$28,0,10*ROW('Water Data'!I54)))</f>
        <v/>
      </c>
      <c r="CJ60" s="388" t="str">
        <f ca="1">+IF(OFFSET('Water Data'!$I$29,0,10*ROW('Water Data'!I54))="","",OFFSET('Water Data'!$I$29,0,10*ROW('Water Data'!I54)))</f>
        <v/>
      </c>
      <c r="CK60" s="388" t="str">
        <f ca="1">+IF(OFFSET('Sanitation Data'!$D$28,0,10*ROW('Sanitation Data'!D54))="","",OFFSET('Sanitation Data'!$D$28,0,10*ROW('Sanitation Data'!D54)))</f>
        <v/>
      </c>
      <c r="CL60" s="388" t="str">
        <f ca="1">+IF(OFFSET('Sanitation Data'!$D$29,0,10*ROW('Sanitation Data'!D54))="","",OFFSET('Sanitation Data'!$D$29,0,10*ROW('Sanitation Data'!D54)))</f>
        <v/>
      </c>
      <c r="CM60" s="388" t="str">
        <f ca="1">+IF(OFFSET('Sanitation Data'!$D$30,0,10*ROW('Sanitation Data'!D54))="","",OFFSET('Sanitation Data'!$D$30,0,10*ROW('Sanitation Data'!D54)))</f>
        <v/>
      </c>
      <c r="CN60" s="388" t="str">
        <f ca="1">+IF(OFFSET('Sanitation Data'!$D$31,0,10*ROW('Sanitation Data'!D54))="","",OFFSET('Sanitation Data'!$D$31,0,10*ROW('Sanitation Data'!D54)))</f>
        <v/>
      </c>
      <c r="CO60" s="388" t="str">
        <f ca="1">+IF(OFFSET('Sanitation Data'!$D$32,0,10*ROW('Sanitation Data'!D54))="","",OFFSET('Sanitation Data'!$D$32,0,10*ROW('Sanitation Data'!D54)))</f>
        <v/>
      </c>
      <c r="CP60" s="388" t="str">
        <f ca="1">+IF(OFFSET('Sanitation Data'!$E$28,0,10*ROW('Sanitation Data'!E54))="","",OFFSET('Sanitation Data'!$E$28,0,10*ROW('Sanitation Data'!E54)))</f>
        <v/>
      </c>
      <c r="CQ60" s="388" t="str">
        <f ca="1">+IF(OFFSET('Sanitation Data'!$E$29,0,10*ROW('Sanitation Data'!E54))="","",OFFSET('Sanitation Data'!$E$29,0,10*ROW('Sanitation Data'!E54)))</f>
        <v/>
      </c>
      <c r="CR60" s="388" t="str">
        <f ca="1">+IF(OFFSET('Sanitation Data'!$E$30,0,10*ROW('Sanitation Data'!E54))="","",OFFSET('Sanitation Data'!$E$30,0,10*ROW('Sanitation Data'!E54)))</f>
        <v/>
      </c>
      <c r="CS60" s="388" t="str">
        <f ca="1">+IF(OFFSET('Sanitation Data'!$E$31,0,10*ROW('Sanitation Data'!E54))="","",OFFSET('Sanitation Data'!$E$31,0,10*ROW('Sanitation Data'!E54)))</f>
        <v/>
      </c>
      <c r="CT60" s="388" t="str">
        <f ca="1">+IF(OFFSET('Sanitation Data'!$E$32,0,10*ROW('Sanitation Data'!E54))="","",OFFSET('Sanitation Data'!$E$32,0,10*ROW('Sanitation Data'!E54)))</f>
        <v/>
      </c>
      <c r="CU60" s="388" t="str">
        <f ca="1">+IF(OFFSET('Sanitation Data'!$F$28,0,10*ROW('Sanitation Data'!F54))="","",OFFSET('Sanitation Data'!$F$28,0,10*ROW('Sanitation Data'!F54)))</f>
        <v/>
      </c>
      <c r="CV60" s="388" t="str">
        <f ca="1">+IF(OFFSET('Sanitation Data'!$F$29,0,10*ROW('Sanitation Data'!F54))="","",OFFSET('Sanitation Data'!$F$29,0,10*ROW('Sanitation Data'!F54)))</f>
        <v/>
      </c>
      <c r="CW60" s="388" t="str">
        <f ca="1">+IF(OFFSET('Sanitation Data'!$F$30,0,10*ROW('Sanitation Data'!F54))="","",OFFSET('Sanitation Data'!$F$30,0,10*ROW('Sanitation Data'!F54)))</f>
        <v/>
      </c>
      <c r="CX60" s="388" t="str">
        <f ca="1">+IF(OFFSET('Sanitation Data'!$F$31,0,10*ROW('Sanitation Data'!F54))="","",OFFSET('Sanitation Data'!$F$31,0,10*ROW('Sanitation Data'!F54)))</f>
        <v/>
      </c>
      <c r="CY60" s="388" t="str">
        <f ca="1">+IF(OFFSET('Sanitation Data'!$F$32,0,10*ROW('Sanitation Data'!F54))="","",OFFSET('Sanitation Data'!$F$32,0,10*ROW('Sanitation Data'!F54)))</f>
        <v/>
      </c>
      <c r="CZ60" s="388" t="str">
        <f ca="1">+IF(OFFSET('Sanitation Data'!$G$28,0,10*ROW('Sanitation Data'!G54))="","",OFFSET('Sanitation Data'!$G$28,0,10*ROW('Sanitation Data'!G54)))</f>
        <v/>
      </c>
      <c r="DA60" s="388" t="str">
        <f ca="1">+IF(OFFSET('Sanitation Data'!$G$29,0,10*ROW('Sanitation Data'!G54))="","",OFFSET('Sanitation Data'!$G$29,0,10*ROW('Sanitation Data'!G54)))</f>
        <v/>
      </c>
      <c r="DB60" s="388" t="str">
        <f ca="1">+IF(OFFSET('Sanitation Data'!$G$30,0,10*ROW('Sanitation Data'!G54))="","",OFFSET('Sanitation Data'!$G$30,0,10*ROW('Sanitation Data'!G54)))</f>
        <v/>
      </c>
      <c r="DC60" s="388" t="str">
        <f ca="1">+IF(OFFSET('Sanitation Data'!$G$31,0,10*ROW('Sanitation Data'!G54))="","",OFFSET('Sanitation Data'!$G$31,0,10*ROW('Sanitation Data'!G54)))</f>
        <v/>
      </c>
      <c r="DD60" s="388" t="str">
        <f ca="1">+IF(OFFSET('Sanitation Data'!$G$32,0,10*ROW('Sanitation Data'!G54))="","",OFFSET('Sanitation Data'!$G$32,0,10*ROW('Sanitation Data'!G54)))</f>
        <v/>
      </c>
      <c r="DE60" s="388" t="str">
        <f ca="1">+IF(OFFSET('Sanitation Data'!$H$28,0,10*ROW('Sanitation Data'!H54))="","",OFFSET('Sanitation Data'!$H$28,0,10*ROW('Sanitation Data'!H54)))</f>
        <v/>
      </c>
      <c r="DF60" s="388" t="str">
        <f ca="1">+IF(OFFSET('Sanitation Data'!$H$29,0,10*ROW('Sanitation Data'!H54))="","",OFFSET('Sanitation Data'!$H$29,0,10*ROW('Sanitation Data'!H54)))</f>
        <v/>
      </c>
      <c r="DG60" s="388" t="str">
        <f ca="1">+IF(OFFSET('Sanitation Data'!$H$30,0,10*ROW('Sanitation Data'!H54))="","",OFFSET('Sanitation Data'!$H$30,0,10*ROW('Sanitation Data'!H54)))</f>
        <v/>
      </c>
      <c r="DH60" s="388" t="str">
        <f ca="1">+IF(OFFSET('Sanitation Data'!$H$31,0,10*ROW('Sanitation Data'!H54))="","",OFFSET('Sanitation Data'!$H$31,0,10*ROW('Sanitation Data'!H54)))</f>
        <v/>
      </c>
      <c r="DI60" s="388" t="str">
        <f ca="1">+IF(OFFSET('Sanitation Data'!$H$32,0,10*ROW('Sanitation Data'!H54))="","",OFFSET('Sanitation Data'!$H$32,0,10*ROW('Sanitation Data'!H54)))</f>
        <v/>
      </c>
      <c r="DJ60" s="388" t="str">
        <f ca="1">+IF(OFFSET('Sanitation Data'!$I$28,0,10*ROW('Sanitation Data'!I54))="","",OFFSET('Sanitation Data'!$I$28,0,10*ROW('Sanitation Data'!I54)))</f>
        <v/>
      </c>
      <c r="DK60" s="388" t="str">
        <f ca="1">+IF(OFFSET('Sanitation Data'!$I$29,0,10*ROW('Sanitation Data'!I54))="","",OFFSET('Sanitation Data'!$I$29,0,10*ROW('Sanitation Data'!I54)))</f>
        <v/>
      </c>
      <c r="DL60" s="388" t="str">
        <f ca="1">+IF(OFFSET('Sanitation Data'!$I$30,0,10*ROW('Sanitation Data'!I54))="","",OFFSET('Sanitation Data'!$I$30,0,10*ROW('Sanitation Data'!I54)))</f>
        <v/>
      </c>
      <c r="DM60" s="388" t="str">
        <f ca="1">+IF(OFFSET('Sanitation Data'!$I$31,0,10*ROW('Sanitation Data'!I54))="","",OFFSET('Sanitation Data'!$I$31,0,10*ROW('Sanitation Data'!I54)))</f>
        <v/>
      </c>
      <c r="DN60" s="388" t="str">
        <f ca="1">+IF(OFFSET('Sanitation Data'!$I$32,0,10*ROW('Sanitation Data'!I54))="","",OFFSET('Sanitation Data'!$I$32,0,10*ROW('Sanitation Data'!I54)))</f>
        <v/>
      </c>
      <c r="DO60" s="388" t="str">
        <f ca="1">+IF(OFFSET('Hygiene Data'!$D$11,0,10*ROW('Hygiene Data'!D54))="","",OFFSET('Hygiene Data'!$D$11,0,10*ROW('Hygiene Data'!D54)))</f>
        <v/>
      </c>
      <c r="DP60" s="388" t="str">
        <f ca="1">+IF(OFFSET('Hygiene Data'!$D$12,0,10*ROW('Hygiene Data'!D54))="","",OFFSET('Hygiene Data'!$D$12,0,10*ROW('Hygiene Data'!D54)))</f>
        <v/>
      </c>
      <c r="DQ60" s="388" t="str">
        <f ca="1">+IF(OFFSET('Hygiene Data'!$D$13,0,10*ROW('Hygiene Data'!D54))="","",OFFSET('Hygiene Data'!$D$13,0,10*ROW('Hygiene Data'!D54)))</f>
        <v/>
      </c>
      <c r="DR60" s="388" t="str">
        <f ca="1">+IF(OFFSET('Hygiene Data'!$E$11,0,10*ROW('Hygiene Data'!E54))="","",OFFSET('Hygiene Data'!$E$11,0,10*ROW('Hygiene Data'!E54)))</f>
        <v/>
      </c>
      <c r="DS60" s="388" t="str">
        <f ca="1">+IF(OFFSET('Hygiene Data'!$E$12,0,10*ROW('Hygiene Data'!E54))="","",OFFSET('Hygiene Data'!$E$12,0,10*ROW('Hygiene Data'!E54)))</f>
        <v/>
      </c>
      <c r="DT60" s="388" t="str">
        <f ca="1">+IF(OFFSET('Hygiene Data'!$E$13,0,10*ROW('Hygiene Data'!E54))="","",OFFSET('Hygiene Data'!$E$13,0,10*ROW('Hygiene Data'!E54)))</f>
        <v/>
      </c>
      <c r="DU60" s="388" t="str">
        <f ca="1">+IF(OFFSET('Hygiene Data'!$F$11,0,10*ROW('Hygiene Data'!F54))="","",OFFSET('Hygiene Data'!$F$11,0,10*ROW('Hygiene Data'!F54)))</f>
        <v/>
      </c>
      <c r="DV60" s="388" t="str">
        <f ca="1">+IF(OFFSET('Hygiene Data'!$F$12,0,10*ROW('Hygiene Data'!F54))="","",OFFSET('Hygiene Data'!$F$12,0,10*ROW('Hygiene Data'!F54)))</f>
        <v/>
      </c>
      <c r="DW60" s="388" t="str">
        <f ca="1">+IF(OFFSET('Hygiene Data'!$F$13,0,10*ROW('Hygiene Data'!F54))="","",OFFSET('Hygiene Data'!$F$13,0,10*ROW('Hygiene Data'!F54)))</f>
        <v/>
      </c>
      <c r="DX60" s="388" t="str">
        <f ca="1">+IF(OFFSET('Hygiene Data'!$G$11,0,10*ROW('Hygiene Data'!G54))="","",OFFSET('Hygiene Data'!$G$11,0,10*ROW('Hygiene Data'!G54)))</f>
        <v/>
      </c>
      <c r="DY60" s="388" t="str">
        <f ca="1">+IF(OFFSET('Hygiene Data'!$G$12,0,10*ROW('Hygiene Data'!G54))="","",OFFSET('Hygiene Data'!$G$12,0,10*ROW('Hygiene Data'!G54)))</f>
        <v/>
      </c>
      <c r="DZ60" s="388" t="str">
        <f ca="1">+IF(OFFSET('Hygiene Data'!$G$13,0,10*ROW('Hygiene Data'!G54))="","",OFFSET('Hygiene Data'!$G$13,0,10*ROW('Hygiene Data'!G54)))</f>
        <v/>
      </c>
      <c r="EA60" s="388" t="str">
        <f ca="1">+IF(OFFSET('Hygiene Data'!$H$11,0,10*ROW('Hygiene Data'!H54))="","",OFFSET('Hygiene Data'!$H$11,0,10*ROW('Hygiene Data'!H54)))</f>
        <v/>
      </c>
      <c r="EB60" s="388" t="str">
        <f ca="1">+IF(OFFSET('Hygiene Data'!$H$12,0,10*ROW('Hygiene Data'!H54))="","",OFFSET('Hygiene Data'!$H$12,0,10*ROW('Hygiene Data'!H54)))</f>
        <v/>
      </c>
      <c r="EC60" s="388" t="str">
        <f ca="1">+IF(OFFSET('Hygiene Data'!$H$13,0,10*ROW('Hygiene Data'!H54))="","",OFFSET('Hygiene Data'!$H$13,0,10*ROW('Hygiene Data'!H54)))</f>
        <v/>
      </c>
      <c r="ED60" s="388" t="str">
        <f ca="1">+IF(OFFSET('Hygiene Data'!$I$11,0,10*ROW('Hygiene Data'!I54))="","",OFFSET('Hygiene Data'!$I$11,0,10*ROW('Hygiene Data'!I54)))</f>
        <v/>
      </c>
      <c r="EE60" s="388" t="str">
        <f ca="1">+IF(OFFSET('Hygiene Data'!$I$12,0,10*ROW('Hygiene Data'!I54))="","",OFFSET('Hygiene Data'!$I$12,0,10*ROW('Hygiene Data'!I54)))</f>
        <v/>
      </c>
      <c r="EF60" s="388" t="str">
        <f ca="1">+IF(OFFSET('Hygiene Data'!$I$13,0,10*ROW('Hygiene Data'!I54))="","",OFFSET('Hygiene Data'!$I$13,0,10*ROW('Hygiene Data'!I54)))</f>
        <v/>
      </c>
    </row>
    <row r="61" spans="1:136" x14ac:dyDescent="0.25">
      <c r="A61" s="497" t="str">
        <f ca="1">+IF(OFFSET('Water Data'!$B$2,0,10*ROW('Water Data'!E55))="","",OFFSET('Water Data'!$B$2,0,10*ROW('Water Data'!E55)))</f>
        <v/>
      </c>
      <c r="B61" s="49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4" t="str">
        <f t="shared" ca="1" si="0"/>
        <v/>
      </c>
      <c r="D61" s="52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8" t="str">
        <f ca="1">+IF(OFFSET('Water Data'!$D$27,0,10*ROW('Water Data'!D55))="","",OFFSET('Water Data'!$D$27,0,10*ROW('Water Data'!D55)))</f>
        <v/>
      </c>
      <c r="BT61" s="388" t="str">
        <f ca="1">+IF(OFFSET('Water Data'!$D$28,0,10*ROW('Water Data'!D55))="","",OFFSET('Water Data'!$D$28,0,10*ROW('Water Data'!D55)))</f>
        <v/>
      </c>
      <c r="BU61" s="388" t="str">
        <f ca="1">+IF(OFFSET('Water Data'!$D$29,0,10*ROW('Water Data'!D55))="","",OFFSET('Water Data'!$D$29,0,10*ROW('Water Data'!D55)))</f>
        <v/>
      </c>
      <c r="BV61" s="388" t="str">
        <f ca="1">+IF(OFFSET('Water Data'!$E$27,0,10*ROW('Water Data'!E55))="","",OFFSET('Water Data'!$E$27,0,10*ROW('Water Data'!E55)))</f>
        <v/>
      </c>
      <c r="BW61" s="388" t="str">
        <f ca="1">+IF(OFFSET('Water Data'!$E$28,0,10*ROW('Water Data'!E55))="","",OFFSET('Water Data'!$E$28,0,10*ROW('Water Data'!E55)))</f>
        <v/>
      </c>
      <c r="BX61" s="388" t="str">
        <f ca="1">+IF(OFFSET('Water Data'!$E$29,0,10*ROW('Water Data'!E55))="","",OFFSET('Water Data'!$E$29,0,10*ROW('Water Data'!E55)))</f>
        <v/>
      </c>
      <c r="BY61" s="388" t="str">
        <f ca="1">+IF(OFFSET('Water Data'!$F$27,0,10*ROW('Water Data'!F55))="","",OFFSET('Water Data'!$F$27,0,10*ROW('Water Data'!F55)))</f>
        <v/>
      </c>
      <c r="BZ61" s="388" t="str">
        <f ca="1">+IF(OFFSET('Water Data'!$F$28,0,10*ROW('Water Data'!F55))="","",OFFSET('Water Data'!$F$28,0,10*ROW('Water Data'!F55)))</f>
        <v/>
      </c>
      <c r="CA61" s="388" t="str">
        <f ca="1">+IF(OFFSET('Water Data'!$F$29,0,10*ROW('Water Data'!F55))="","",OFFSET('Water Data'!$F$29,0,10*ROW('Water Data'!F55)))</f>
        <v/>
      </c>
      <c r="CB61" s="388" t="str">
        <f ca="1">+IF(OFFSET('Water Data'!$G$27,0,10*ROW('Water Data'!G55))="","",OFFSET('Water Data'!$G$27,0,10*ROW('Water Data'!G55)))</f>
        <v/>
      </c>
      <c r="CC61" s="388" t="str">
        <f ca="1">+IF(OFFSET('Water Data'!$G$28,0,10*ROW('Water Data'!G55))="","",OFFSET('Water Data'!$G$28,0,10*ROW('Water Data'!G55)))</f>
        <v/>
      </c>
      <c r="CD61" s="388" t="str">
        <f ca="1">+IF(OFFSET('Water Data'!$G$29,0,10*ROW('Water Data'!G55))="","",OFFSET('Water Data'!$G$29,0,10*ROW('Water Data'!G55)))</f>
        <v/>
      </c>
      <c r="CE61" s="388" t="str">
        <f ca="1">+IF(OFFSET('Water Data'!$H$27,0,10*ROW('Water Data'!H55))="","",OFFSET('Water Data'!$H$27,0,10*ROW('Water Data'!H55)))</f>
        <v/>
      </c>
      <c r="CF61" s="388" t="str">
        <f ca="1">+IF(OFFSET('Water Data'!$H$28,0,10*ROW('Water Data'!H55))="","",OFFSET('Water Data'!$H$28,0,10*ROW('Water Data'!H55)))</f>
        <v/>
      </c>
      <c r="CG61" s="388" t="str">
        <f ca="1">+IF(OFFSET('Water Data'!$H$29,0,10*ROW('Water Data'!H55))="","",OFFSET('Water Data'!$H$29,0,10*ROW('Water Data'!H55)))</f>
        <v/>
      </c>
      <c r="CH61" s="388" t="str">
        <f ca="1">+IF(OFFSET('Water Data'!$I$27,0,10*ROW('Water Data'!I55))="","",OFFSET('Water Data'!$I$27,0,10*ROW('Water Data'!I55)))</f>
        <v/>
      </c>
      <c r="CI61" s="388" t="str">
        <f ca="1">+IF(OFFSET('Water Data'!$I$28,0,10*ROW('Water Data'!I55))="","",OFFSET('Water Data'!$I$28,0,10*ROW('Water Data'!I55)))</f>
        <v/>
      </c>
      <c r="CJ61" s="388" t="str">
        <f ca="1">+IF(OFFSET('Water Data'!$I$29,0,10*ROW('Water Data'!I55))="","",OFFSET('Water Data'!$I$29,0,10*ROW('Water Data'!I55)))</f>
        <v/>
      </c>
      <c r="CK61" s="388" t="str">
        <f ca="1">+IF(OFFSET('Sanitation Data'!$D$28,0,10*ROW('Sanitation Data'!D55))="","",OFFSET('Sanitation Data'!$D$28,0,10*ROW('Sanitation Data'!D55)))</f>
        <v/>
      </c>
      <c r="CL61" s="388" t="str">
        <f ca="1">+IF(OFFSET('Sanitation Data'!$D$29,0,10*ROW('Sanitation Data'!D55))="","",OFFSET('Sanitation Data'!$D$29,0,10*ROW('Sanitation Data'!D55)))</f>
        <v/>
      </c>
      <c r="CM61" s="388" t="str">
        <f ca="1">+IF(OFFSET('Sanitation Data'!$D$30,0,10*ROW('Sanitation Data'!D55))="","",OFFSET('Sanitation Data'!$D$30,0,10*ROW('Sanitation Data'!D55)))</f>
        <v/>
      </c>
      <c r="CN61" s="388" t="str">
        <f ca="1">+IF(OFFSET('Sanitation Data'!$D$31,0,10*ROW('Sanitation Data'!D55))="","",OFFSET('Sanitation Data'!$D$31,0,10*ROW('Sanitation Data'!D55)))</f>
        <v/>
      </c>
      <c r="CO61" s="388" t="str">
        <f ca="1">+IF(OFFSET('Sanitation Data'!$D$32,0,10*ROW('Sanitation Data'!D55))="","",OFFSET('Sanitation Data'!$D$32,0,10*ROW('Sanitation Data'!D55)))</f>
        <v/>
      </c>
      <c r="CP61" s="388" t="str">
        <f ca="1">+IF(OFFSET('Sanitation Data'!$E$28,0,10*ROW('Sanitation Data'!E55))="","",OFFSET('Sanitation Data'!$E$28,0,10*ROW('Sanitation Data'!E55)))</f>
        <v/>
      </c>
      <c r="CQ61" s="388" t="str">
        <f ca="1">+IF(OFFSET('Sanitation Data'!$E$29,0,10*ROW('Sanitation Data'!E55))="","",OFFSET('Sanitation Data'!$E$29,0,10*ROW('Sanitation Data'!E55)))</f>
        <v/>
      </c>
      <c r="CR61" s="388" t="str">
        <f ca="1">+IF(OFFSET('Sanitation Data'!$E$30,0,10*ROW('Sanitation Data'!E55))="","",OFFSET('Sanitation Data'!$E$30,0,10*ROW('Sanitation Data'!E55)))</f>
        <v/>
      </c>
      <c r="CS61" s="388" t="str">
        <f ca="1">+IF(OFFSET('Sanitation Data'!$E$31,0,10*ROW('Sanitation Data'!E55))="","",OFFSET('Sanitation Data'!$E$31,0,10*ROW('Sanitation Data'!E55)))</f>
        <v/>
      </c>
      <c r="CT61" s="388" t="str">
        <f ca="1">+IF(OFFSET('Sanitation Data'!$E$32,0,10*ROW('Sanitation Data'!E55))="","",OFFSET('Sanitation Data'!$E$32,0,10*ROW('Sanitation Data'!E55)))</f>
        <v/>
      </c>
      <c r="CU61" s="388" t="str">
        <f ca="1">+IF(OFFSET('Sanitation Data'!$F$28,0,10*ROW('Sanitation Data'!F55))="","",OFFSET('Sanitation Data'!$F$28,0,10*ROW('Sanitation Data'!F55)))</f>
        <v/>
      </c>
      <c r="CV61" s="388" t="str">
        <f ca="1">+IF(OFFSET('Sanitation Data'!$F$29,0,10*ROW('Sanitation Data'!F55))="","",OFFSET('Sanitation Data'!$F$29,0,10*ROW('Sanitation Data'!F55)))</f>
        <v/>
      </c>
      <c r="CW61" s="388" t="str">
        <f ca="1">+IF(OFFSET('Sanitation Data'!$F$30,0,10*ROW('Sanitation Data'!F55))="","",OFFSET('Sanitation Data'!$F$30,0,10*ROW('Sanitation Data'!F55)))</f>
        <v/>
      </c>
      <c r="CX61" s="388" t="str">
        <f ca="1">+IF(OFFSET('Sanitation Data'!$F$31,0,10*ROW('Sanitation Data'!F55))="","",OFFSET('Sanitation Data'!$F$31,0,10*ROW('Sanitation Data'!F55)))</f>
        <v/>
      </c>
      <c r="CY61" s="388" t="str">
        <f ca="1">+IF(OFFSET('Sanitation Data'!$F$32,0,10*ROW('Sanitation Data'!F55))="","",OFFSET('Sanitation Data'!$F$32,0,10*ROW('Sanitation Data'!F55)))</f>
        <v/>
      </c>
      <c r="CZ61" s="388" t="str">
        <f ca="1">+IF(OFFSET('Sanitation Data'!$G$28,0,10*ROW('Sanitation Data'!G55))="","",OFFSET('Sanitation Data'!$G$28,0,10*ROW('Sanitation Data'!G55)))</f>
        <v/>
      </c>
      <c r="DA61" s="388" t="str">
        <f ca="1">+IF(OFFSET('Sanitation Data'!$G$29,0,10*ROW('Sanitation Data'!G55))="","",OFFSET('Sanitation Data'!$G$29,0,10*ROW('Sanitation Data'!G55)))</f>
        <v/>
      </c>
      <c r="DB61" s="388" t="str">
        <f ca="1">+IF(OFFSET('Sanitation Data'!$G$30,0,10*ROW('Sanitation Data'!G55))="","",OFFSET('Sanitation Data'!$G$30,0,10*ROW('Sanitation Data'!G55)))</f>
        <v/>
      </c>
      <c r="DC61" s="388" t="str">
        <f ca="1">+IF(OFFSET('Sanitation Data'!$G$31,0,10*ROW('Sanitation Data'!G55))="","",OFFSET('Sanitation Data'!$G$31,0,10*ROW('Sanitation Data'!G55)))</f>
        <v/>
      </c>
      <c r="DD61" s="388" t="str">
        <f ca="1">+IF(OFFSET('Sanitation Data'!$G$32,0,10*ROW('Sanitation Data'!G55))="","",OFFSET('Sanitation Data'!$G$32,0,10*ROW('Sanitation Data'!G55)))</f>
        <v/>
      </c>
      <c r="DE61" s="388" t="str">
        <f ca="1">+IF(OFFSET('Sanitation Data'!$H$28,0,10*ROW('Sanitation Data'!H55))="","",OFFSET('Sanitation Data'!$H$28,0,10*ROW('Sanitation Data'!H55)))</f>
        <v/>
      </c>
      <c r="DF61" s="388" t="str">
        <f ca="1">+IF(OFFSET('Sanitation Data'!$H$29,0,10*ROW('Sanitation Data'!H55))="","",OFFSET('Sanitation Data'!$H$29,0,10*ROW('Sanitation Data'!H55)))</f>
        <v/>
      </c>
      <c r="DG61" s="388" t="str">
        <f ca="1">+IF(OFFSET('Sanitation Data'!$H$30,0,10*ROW('Sanitation Data'!H55))="","",OFFSET('Sanitation Data'!$H$30,0,10*ROW('Sanitation Data'!H55)))</f>
        <v/>
      </c>
      <c r="DH61" s="388" t="str">
        <f ca="1">+IF(OFFSET('Sanitation Data'!$H$31,0,10*ROW('Sanitation Data'!H55))="","",OFFSET('Sanitation Data'!$H$31,0,10*ROW('Sanitation Data'!H55)))</f>
        <v/>
      </c>
      <c r="DI61" s="388" t="str">
        <f ca="1">+IF(OFFSET('Sanitation Data'!$H$32,0,10*ROW('Sanitation Data'!H55))="","",OFFSET('Sanitation Data'!$H$32,0,10*ROW('Sanitation Data'!H55)))</f>
        <v/>
      </c>
      <c r="DJ61" s="388" t="str">
        <f ca="1">+IF(OFFSET('Sanitation Data'!$I$28,0,10*ROW('Sanitation Data'!I55))="","",OFFSET('Sanitation Data'!$I$28,0,10*ROW('Sanitation Data'!I55)))</f>
        <v/>
      </c>
      <c r="DK61" s="388" t="str">
        <f ca="1">+IF(OFFSET('Sanitation Data'!$I$29,0,10*ROW('Sanitation Data'!I55))="","",OFFSET('Sanitation Data'!$I$29,0,10*ROW('Sanitation Data'!I55)))</f>
        <v/>
      </c>
      <c r="DL61" s="388" t="str">
        <f ca="1">+IF(OFFSET('Sanitation Data'!$I$30,0,10*ROW('Sanitation Data'!I55))="","",OFFSET('Sanitation Data'!$I$30,0,10*ROW('Sanitation Data'!I55)))</f>
        <v/>
      </c>
      <c r="DM61" s="388" t="str">
        <f ca="1">+IF(OFFSET('Sanitation Data'!$I$31,0,10*ROW('Sanitation Data'!I55))="","",OFFSET('Sanitation Data'!$I$31,0,10*ROW('Sanitation Data'!I55)))</f>
        <v/>
      </c>
      <c r="DN61" s="388" t="str">
        <f ca="1">+IF(OFFSET('Sanitation Data'!$I$32,0,10*ROW('Sanitation Data'!I55))="","",OFFSET('Sanitation Data'!$I$32,0,10*ROW('Sanitation Data'!I55)))</f>
        <v/>
      </c>
      <c r="DO61" s="388" t="str">
        <f ca="1">+IF(OFFSET('Hygiene Data'!$D$11,0,10*ROW('Hygiene Data'!D55))="","",OFFSET('Hygiene Data'!$D$11,0,10*ROW('Hygiene Data'!D55)))</f>
        <v/>
      </c>
      <c r="DP61" s="388" t="str">
        <f ca="1">+IF(OFFSET('Hygiene Data'!$D$12,0,10*ROW('Hygiene Data'!D55))="","",OFFSET('Hygiene Data'!$D$12,0,10*ROW('Hygiene Data'!D55)))</f>
        <v/>
      </c>
      <c r="DQ61" s="388" t="str">
        <f ca="1">+IF(OFFSET('Hygiene Data'!$D$13,0,10*ROW('Hygiene Data'!D55))="","",OFFSET('Hygiene Data'!$D$13,0,10*ROW('Hygiene Data'!D55)))</f>
        <v/>
      </c>
      <c r="DR61" s="388" t="str">
        <f ca="1">+IF(OFFSET('Hygiene Data'!$E$11,0,10*ROW('Hygiene Data'!E55))="","",OFFSET('Hygiene Data'!$E$11,0,10*ROW('Hygiene Data'!E55)))</f>
        <v/>
      </c>
      <c r="DS61" s="388" t="str">
        <f ca="1">+IF(OFFSET('Hygiene Data'!$E$12,0,10*ROW('Hygiene Data'!E55))="","",OFFSET('Hygiene Data'!$E$12,0,10*ROW('Hygiene Data'!E55)))</f>
        <v/>
      </c>
      <c r="DT61" s="388" t="str">
        <f ca="1">+IF(OFFSET('Hygiene Data'!$E$13,0,10*ROW('Hygiene Data'!E55))="","",OFFSET('Hygiene Data'!$E$13,0,10*ROW('Hygiene Data'!E55)))</f>
        <v/>
      </c>
      <c r="DU61" s="388" t="str">
        <f ca="1">+IF(OFFSET('Hygiene Data'!$F$11,0,10*ROW('Hygiene Data'!F55))="","",OFFSET('Hygiene Data'!$F$11,0,10*ROW('Hygiene Data'!F55)))</f>
        <v/>
      </c>
      <c r="DV61" s="388" t="str">
        <f ca="1">+IF(OFFSET('Hygiene Data'!$F$12,0,10*ROW('Hygiene Data'!F55))="","",OFFSET('Hygiene Data'!$F$12,0,10*ROW('Hygiene Data'!F55)))</f>
        <v/>
      </c>
      <c r="DW61" s="388" t="str">
        <f ca="1">+IF(OFFSET('Hygiene Data'!$F$13,0,10*ROW('Hygiene Data'!F55))="","",OFFSET('Hygiene Data'!$F$13,0,10*ROW('Hygiene Data'!F55)))</f>
        <v/>
      </c>
      <c r="DX61" s="388" t="str">
        <f ca="1">+IF(OFFSET('Hygiene Data'!$G$11,0,10*ROW('Hygiene Data'!G55))="","",OFFSET('Hygiene Data'!$G$11,0,10*ROW('Hygiene Data'!G55)))</f>
        <v/>
      </c>
      <c r="DY61" s="388" t="str">
        <f ca="1">+IF(OFFSET('Hygiene Data'!$G$12,0,10*ROW('Hygiene Data'!G55))="","",OFFSET('Hygiene Data'!$G$12,0,10*ROW('Hygiene Data'!G55)))</f>
        <v/>
      </c>
      <c r="DZ61" s="388" t="str">
        <f ca="1">+IF(OFFSET('Hygiene Data'!$G$13,0,10*ROW('Hygiene Data'!G55))="","",OFFSET('Hygiene Data'!$G$13,0,10*ROW('Hygiene Data'!G55)))</f>
        <v/>
      </c>
      <c r="EA61" s="388" t="str">
        <f ca="1">+IF(OFFSET('Hygiene Data'!$H$11,0,10*ROW('Hygiene Data'!H55))="","",OFFSET('Hygiene Data'!$H$11,0,10*ROW('Hygiene Data'!H55)))</f>
        <v/>
      </c>
      <c r="EB61" s="388" t="str">
        <f ca="1">+IF(OFFSET('Hygiene Data'!$H$12,0,10*ROW('Hygiene Data'!H55))="","",OFFSET('Hygiene Data'!$H$12,0,10*ROW('Hygiene Data'!H55)))</f>
        <v/>
      </c>
      <c r="EC61" s="388" t="str">
        <f ca="1">+IF(OFFSET('Hygiene Data'!$H$13,0,10*ROW('Hygiene Data'!H55))="","",OFFSET('Hygiene Data'!$H$13,0,10*ROW('Hygiene Data'!H55)))</f>
        <v/>
      </c>
      <c r="ED61" s="388" t="str">
        <f ca="1">+IF(OFFSET('Hygiene Data'!$I$11,0,10*ROW('Hygiene Data'!I55))="","",OFFSET('Hygiene Data'!$I$11,0,10*ROW('Hygiene Data'!I55)))</f>
        <v/>
      </c>
      <c r="EE61" s="388" t="str">
        <f ca="1">+IF(OFFSET('Hygiene Data'!$I$12,0,10*ROW('Hygiene Data'!I55))="","",OFFSET('Hygiene Data'!$I$12,0,10*ROW('Hygiene Data'!I55)))</f>
        <v/>
      </c>
      <c r="EF61" s="388" t="str">
        <f ca="1">+IF(OFFSET('Hygiene Data'!$I$13,0,10*ROW('Hygiene Data'!I55))="","",OFFSET('Hygiene Data'!$I$13,0,10*ROW('Hygiene Data'!I55)))</f>
        <v/>
      </c>
    </row>
    <row r="62" spans="1:136" x14ac:dyDescent="0.25">
      <c r="A62" s="497" t="str">
        <f ca="1">+IF(OFFSET('Water Data'!$B$2,0,10*ROW('Water Data'!E56))="","",OFFSET('Water Data'!$B$2,0,10*ROW('Water Data'!E56)))</f>
        <v/>
      </c>
      <c r="B62" s="49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4" t="str">
        <f t="shared" ca="1" si="0"/>
        <v/>
      </c>
      <c r="D62" s="52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8" t="str">
        <f ca="1">+IF(OFFSET('Water Data'!$D$27,0,10*ROW('Water Data'!D56))="","",OFFSET('Water Data'!$D$27,0,10*ROW('Water Data'!D56)))</f>
        <v/>
      </c>
      <c r="BT62" s="388" t="str">
        <f ca="1">+IF(OFFSET('Water Data'!$D$28,0,10*ROW('Water Data'!D56))="","",OFFSET('Water Data'!$D$28,0,10*ROW('Water Data'!D56)))</f>
        <v/>
      </c>
      <c r="BU62" s="388" t="str">
        <f ca="1">+IF(OFFSET('Water Data'!$D$29,0,10*ROW('Water Data'!D56))="","",OFFSET('Water Data'!$D$29,0,10*ROW('Water Data'!D56)))</f>
        <v/>
      </c>
      <c r="BV62" s="388" t="str">
        <f ca="1">+IF(OFFSET('Water Data'!$E$27,0,10*ROW('Water Data'!E56))="","",OFFSET('Water Data'!$E$27,0,10*ROW('Water Data'!E56)))</f>
        <v/>
      </c>
      <c r="BW62" s="388" t="str">
        <f ca="1">+IF(OFFSET('Water Data'!$E$28,0,10*ROW('Water Data'!E56))="","",OFFSET('Water Data'!$E$28,0,10*ROW('Water Data'!E56)))</f>
        <v/>
      </c>
      <c r="BX62" s="388" t="str">
        <f ca="1">+IF(OFFSET('Water Data'!$E$29,0,10*ROW('Water Data'!E56))="","",OFFSET('Water Data'!$E$29,0,10*ROW('Water Data'!E56)))</f>
        <v/>
      </c>
      <c r="BY62" s="388" t="str">
        <f ca="1">+IF(OFFSET('Water Data'!$F$27,0,10*ROW('Water Data'!F56))="","",OFFSET('Water Data'!$F$27,0,10*ROW('Water Data'!F56)))</f>
        <v/>
      </c>
      <c r="BZ62" s="388" t="str">
        <f ca="1">+IF(OFFSET('Water Data'!$F$28,0,10*ROW('Water Data'!F56))="","",OFFSET('Water Data'!$F$28,0,10*ROW('Water Data'!F56)))</f>
        <v/>
      </c>
      <c r="CA62" s="388" t="str">
        <f ca="1">+IF(OFFSET('Water Data'!$F$29,0,10*ROW('Water Data'!F56))="","",OFFSET('Water Data'!$F$29,0,10*ROW('Water Data'!F56)))</f>
        <v/>
      </c>
      <c r="CB62" s="388" t="str">
        <f ca="1">+IF(OFFSET('Water Data'!$G$27,0,10*ROW('Water Data'!G56))="","",OFFSET('Water Data'!$G$27,0,10*ROW('Water Data'!G56)))</f>
        <v/>
      </c>
      <c r="CC62" s="388" t="str">
        <f ca="1">+IF(OFFSET('Water Data'!$G$28,0,10*ROW('Water Data'!G56))="","",OFFSET('Water Data'!$G$28,0,10*ROW('Water Data'!G56)))</f>
        <v/>
      </c>
      <c r="CD62" s="388" t="str">
        <f ca="1">+IF(OFFSET('Water Data'!$G$29,0,10*ROW('Water Data'!G56))="","",OFFSET('Water Data'!$G$29,0,10*ROW('Water Data'!G56)))</f>
        <v/>
      </c>
      <c r="CE62" s="388" t="str">
        <f ca="1">+IF(OFFSET('Water Data'!$H$27,0,10*ROW('Water Data'!H56))="","",OFFSET('Water Data'!$H$27,0,10*ROW('Water Data'!H56)))</f>
        <v/>
      </c>
      <c r="CF62" s="388" t="str">
        <f ca="1">+IF(OFFSET('Water Data'!$H$28,0,10*ROW('Water Data'!H56))="","",OFFSET('Water Data'!$H$28,0,10*ROW('Water Data'!H56)))</f>
        <v/>
      </c>
      <c r="CG62" s="388" t="str">
        <f ca="1">+IF(OFFSET('Water Data'!$H$29,0,10*ROW('Water Data'!H56))="","",OFFSET('Water Data'!$H$29,0,10*ROW('Water Data'!H56)))</f>
        <v/>
      </c>
      <c r="CH62" s="388" t="str">
        <f ca="1">+IF(OFFSET('Water Data'!$I$27,0,10*ROW('Water Data'!I56))="","",OFFSET('Water Data'!$I$27,0,10*ROW('Water Data'!I56)))</f>
        <v/>
      </c>
      <c r="CI62" s="388" t="str">
        <f ca="1">+IF(OFFSET('Water Data'!$I$28,0,10*ROW('Water Data'!I56))="","",OFFSET('Water Data'!$I$28,0,10*ROW('Water Data'!I56)))</f>
        <v/>
      </c>
      <c r="CJ62" s="388" t="str">
        <f ca="1">+IF(OFFSET('Water Data'!$I$29,0,10*ROW('Water Data'!I56))="","",OFFSET('Water Data'!$I$29,0,10*ROW('Water Data'!I56)))</f>
        <v/>
      </c>
      <c r="CK62" s="388" t="str">
        <f ca="1">+IF(OFFSET('Sanitation Data'!$D$28,0,10*ROW('Sanitation Data'!D56))="","",OFFSET('Sanitation Data'!$D$28,0,10*ROW('Sanitation Data'!D56)))</f>
        <v/>
      </c>
      <c r="CL62" s="388" t="str">
        <f ca="1">+IF(OFFSET('Sanitation Data'!$D$29,0,10*ROW('Sanitation Data'!D56))="","",OFFSET('Sanitation Data'!$D$29,0,10*ROW('Sanitation Data'!D56)))</f>
        <v/>
      </c>
      <c r="CM62" s="388" t="str">
        <f ca="1">+IF(OFFSET('Sanitation Data'!$D$30,0,10*ROW('Sanitation Data'!D56))="","",OFFSET('Sanitation Data'!$D$30,0,10*ROW('Sanitation Data'!D56)))</f>
        <v/>
      </c>
      <c r="CN62" s="388" t="str">
        <f ca="1">+IF(OFFSET('Sanitation Data'!$D$31,0,10*ROW('Sanitation Data'!D56))="","",OFFSET('Sanitation Data'!$D$31,0,10*ROW('Sanitation Data'!D56)))</f>
        <v/>
      </c>
      <c r="CO62" s="388" t="str">
        <f ca="1">+IF(OFFSET('Sanitation Data'!$D$32,0,10*ROW('Sanitation Data'!D56))="","",OFFSET('Sanitation Data'!$D$32,0,10*ROW('Sanitation Data'!D56)))</f>
        <v/>
      </c>
      <c r="CP62" s="388" t="str">
        <f ca="1">+IF(OFFSET('Sanitation Data'!$E$28,0,10*ROW('Sanitation Data'!E56))="","",OFFSET('Sanitation Data'!$E$28,0,10*ROW('Sanitation Data'!E56)))</f>
        <v/>
      </c>
      <c r="CQ62" s="388" t="str">
        <f ca="1">+IF(OFFSET('Sanitation Data'!$E$29,0,10*ROW('Sanitation Data'!E56))="","",OFFSET('Sanitation Data'!$E$29,0,10*ROW('Sanitation Data'!E56)))</f>
        <v/>
      </c>
      <c r="CR62" s="388" t="str">
        <f ca="1">+IF(OFFSET('Sanitation Data'!$E$30,0,10*ROW('Sanitation Data'!E56))="","",OFFSET('Sanitation Data'!$E$30,0,10*ROW('Sanitation Data'!E56)))</f>
        <v/>
      </c>
      <c r="CS62" s="388" t="str">
        <f ca="1">+IF(OFFSET('Sanitation Data'!$E$31,0,10*ROW('Sanitation Data'!E56))="","",OFFSET('Sanitation Data'!$E$31,0,10*ROW('Sanitation Data'!E56)))</f>
        <v/>
      </c>
      <c r="CT62" s="388" t="str">
        <f ca="1">+IF(OFFSET('Sanitation Data'!$E$32,0,10*ROW('Sanitation Data'!E56))="","",OFFSET('Sanitation Data'!$E$32,0,10*ROW('Sanitation Data'!E56)))</f>
        <v/>
      </c>
      <c r="CU62" s="388" t="str">
        <f ca="1">+IF(OFFSET('Sanitation Data'!$F$28,0,10*ROW('Sanitation Data'!F56))="","",OFFSET('Sanitation Data'!$F$28,0,10*ROW('Sanitation Data'!F56)))</f>
        <v/>
      </c>
      <c r="CV62" s="388" t="str">
        <f ca="1">+IF(OFFSET('Sanitation Data'!$F$29,0,10*ROW('Sanitation Data'!F56))="","",OFFSET('Sanitation Data'!$F$29,0,10*ROW('Sanitation Data'!F56)))</f>
        <v/>
      </c>
      <c r="CW62" s="388" t="str">
        <f ca="1">+IF(OFFSET('Sanitation Data'!$F$30,0,10*ROW('Sanitation Data'!F56))="","",OFFSET('Sanitation Data'!$F$30,0,10*ROW('Sanitation Data'!F56)))</f>
        <v/>
      </c>
      <c r="CX62" s="388" t="str">
        <f ca="1">+IF(OFFSET('Sanitation Data'!$F$31,0,10*ROW('Sanitation Data'!F56))="","",OFFSET('Sanitation Data'!$F$31,0,10*ROW('Sanitation Data'!F56)))</f>
        <v/>
      </c>
      <c r="CY62" s="388" t="str">
        <f ca="1">+IF(OFFSET('Sanitation Data'!$F$32,0,10*ROW('Sanitation Data'!F56))="","",OFFSET('Sanitation Data'!$F$32,0,10*ROW('Sanitation Data'!F56)))</f>
        <v/>
      </c>
      <c r="CZ62" s="388" t="str">
        <f ca="1">+IF(OFFSET('Sanitation Data'!$G$28,0,10*ROW('Sanitation Data'!G56))="","",OFFSET('Sanitation Data'!$G$28,0,10*ROW('Sanitation Data'!G56)))</f>
        <v/>
      </c>
      <c r="DA62" s="388" t="str">
        <f ca="1">+IF(OFFSET('Sanitation Data'!$G$29,0,10*ROW('Sanitation Data'!G56))="","",OFFSET('Sanitation Data'!$G$29,0,10*ROW('Sanitation Data'!G56)))</f>
        <v/>
      </c>
      <c r="DB62" s="388" t="str">
        <f ca="1">+IF(OFFSET('Sanitation Data'!$G$30,0,10*ROW('Sanitation Data'!G56))="","",OFFSET('Sanitation Data'!$G$30,0,10*ROW('Sanitation Data'!G56)))</f>
        <v/>
      </c>
      <c r="DC62" s="388" t="str">
        <f ca="1">+IF(OFFSET('Sanitation Data'!$G$31,0,10*ROW('Sanitation Data'!G56))="","",OFFSET('Sanitation Data'!$G$31,0,10*ROW('Sanitation Data'!G56)))</f>
        <v/>
      </c>
      <c r="DD62" s="388" t="str">
        <f ca="1">+IF(OFFSET('Sanitation Data'!$G$32,0,10*ROW('Sanitation Data'!G56))="","",OFFSET('Sanitation Data'!$G$32,0,10*ROW('Sanitation Data'!G56)))</f>
        <v/>
      </c>
      <c r="DE62" s="388" t="str">
        <f ca="1">+IF(OFFSET('Sanitation Data'!$H$28,0,10*ROW('Sanitation Data'!H56))="","",OFFSET('Sanitation Data'!$H$28,0,10*ROW('Sanitation Data'!H56)))</f>
        <v/>
      </c>
      <c r="DF62" s="388" t="str">
        <f ca="1">+IF(OFFSET('Sanitation Data'!$H$29,0,10*ROW('Sanitation Data'!H56))="","",OFFSET('Sanitation Data'!$H$29,0,10*ROW('Sanitation Data'!H56)))</f>
        <v/>
      </c>
      <c r="DG62" s="388" t="str">
        <f ca="1">+IF(OFFSET('Sanitation Data'!$H$30,0,10*ROW('Sanitation Data'!H56))="","",OFFSET('Sanitation Data'!$H$30,0,10*ROW('Sanitation Data'!H56)))</f>
        <v/>
      </c>
      <c r="DH62" s="388" t="str">
        <f ca="1">+IF(OFFSET('Sanitation Data'!$H$31,0,10*ROW('Sanitation Data'!H56))="","",OFFSET('Sanitation Data'!$H$31,0,10*ROW('Sanitation Data'!H56)))</f>
        <v/>
      </c>
      <c r="DI62" s="388" t="str">
        <f ca="1">+IF(OFFSET('Sanitation Data'!$H$32,0,10*ROW('Sanitation Data'!H56))="","",OFFSET('Sanitation Data'!$H$32,0,10*ROW('Sanitation Data'!H56)))</f>
        <v/>
      </c>
      <c r="DJ62" s="388" t="str">
        <f ca="1">+IF(OFFSET('Sanitation Data'!$I$28,0,10*ROW('Sanitation Data'!I56))="","",OFFSET('Sanitation Data'!$I$28,0,10*ROW('Sanitation Data'!I56)))</f>
        <v/>
      </c>
      <c r="DK62" s="388" t="str">
        <f ca="1">+IF(OFFSET('Sanitation Data'!$I$29,0,10*ROW('Sanitation Data'!I56))="","",OFFSET('Sanitation Data'!$I$29,0,10*ROW('Sanitation Data'!I56)))</f>
        <v/>
      </c>
      <c r="DL62" s="388" t="str">
        <f ca="1">+IF(OFFSET('Sanitation Data'!$I$30,0,10*ROW('Sanitation Data'!I56))="","",OFFSET('Sanitation Data'!$I$30,0,10*ROW('Sanitation Data'!I56)))</f>
        <v/>
      </c>
      <c r="DM62" s="388" t="str">
        <f ca="1">+IF(OFFSET('Sanitation Data'!$I$31,0,10*ROW('Sanitation Data'!I56))="","",OFFSET('Sanitation Data'!$I$31,0,10*ROW('Sanitation Data'!I56)))</f>
        <v/>
      </c>
      <c r="DN62" s="388" t="str">
        <f ca="1">+IF(OFFSET('Sanitation Data'!$I$32,0,10*ROW('Sanitation Data'!I56))="","",OFFSET('Sanitation Data'!$I$32,0,10*ROW('Sanitation Data'!I56)))</f>
        <v/>
      </c>
      <c r="DO62" s="388" t="str">
        <f ca="1">+IF(OFFSET('Hygiene Data'!$D$11,0,10*ROW('Hygiene Data'!D56))="","",OFFSET('Hygiene Data'!$D$11,0,10*ROW('Hygiene Data'!D56)))</f>
        <v/>
      </c>
      <c r="DP62" s="388" t="str">
        <f ca="1">+IF(OFFSET('Hygiene Data'!$D$12,0,10*ROW('Hygiene Data'!D56))="","",OFFSET('Hygiene Data'!$D$12,0,10*ROW('Hygiene Data'!D56)))</f>
        <v/>
      </c>
      <c r="DQ62" s="388" t="str">
        <f ca="1">+IF(OFFSET('Hygiene Data'!$D$13,0,10*ROW('Hygiene Data'!D56))="","",OFFSET('Hygiene Data'!$D$13,0,10*ROW('Hygiene Data'!D56)))</f>
        <v/>
      </c>
      <c r="DR62" s="388" t="str">
        <f ca="1">+IF(OFFSET('Hygiene Data'!$E$11,0,10*ROW('Hygiene Data'!E56))="","",OFFSET('Hygiene Data'!$E$11,0,10*ROW('Hygiene Data'!E56)))</f>
        <v/>
      </c>
      <c r="DS62" s="388" t="str">
        <f ca="1">+IF(OFFSET('Hygiene Data'!$E$12,0,10*ROW('Hygiene Data'!E56))="","",OFFSET('Hygiene Data'!$E$12,0,10*ROW('Hygiene Data'!E56)))</f>
        <v/>
      </c>
      <c r="DT62" s="388" t="str">
        <f ca="1">+IF(OFFSET('Hygiene Data'!$E$13,0,10*ROW('Hygiene Data'!E56))="","",OFFSET('Hygiene Data'!$E$13,0,10*ROW('Hygiene Data'!E56)))</f>
        <v/>
      </c>
      <c r="DU62" s="388" t="str">
        <f ca="1">+IF(OFFSET('Hygiene Data'!$F$11,0,10*ROW('Hygiene Data'!F56))="","",OFFSET('Hygiene Data'!$F$11,0,10*ROW('Hygiene Data'!F56)))</f>
        <v/>
      </c>
      <c r="DV62" s="388" t="str">
        <f ca="1">+IF(OFFSET('Hygiene Data'!$F$12,0,10*ROW('Hygiene Data'!F56))="","",OFFSET('Hygiene Data'!$F$12,0,10*ROW('Hygiene Data'!F56)))</f>
        <v/>
      </c>
      <c r="DW62" s="388" t="str">
        <f ca="1">+IF(OFFSET('Hygiene Data'!$F$13,0,10*ROW('Hygiene Data'!F56))="","",OFFSET('Hygiene Data'!$F$13,0,10*ROW('Hygiene Data'!F56)))</f>
        <v/>
      </c>
      <c r="DX62" s="388" t="str">
        <f ca="1">+IF(OFFSET('Hygiene Data'!$G$11,0,10*ROW('Hygiene Data'!G56))="","",OFFSET('Hygiene Data'!$G$11,0,10*ROW('Hygiene Data'!G56)))</f>
        <v/>
      </c>
      <c r="DY62" s="388" t="str">
        <f ca="1">+IF(OFFSET('Hygiene Data'!$G$12,0,10*ROW('Hygiene Data'!G56))="","",OFFSET('Hygiene Data'!$G$12,0,10*ROW('Hygiene Data'!G56)))</f>
        <v/>
      </c>
      <c r="DZ62" s="388" t="str">
        <f ca="1">+IF(OFFSET('Hygiene Data'!$G$13,0,10*ROW('Hygiene Data'!G56))="","",OFFSET('Hygiene Data'!$G$13,0,10*ROW('Hygiene Data'!G56)))</f>
        <v/>
      </c>
      <c r="EA62" s="388" t="str">
        <f ca="1">+IF(OFFSET('Hygiene Data'!$H$11,0,10*ROW('Hygiene Data'!H56))="","",OFFSET('Hygiene Data'!$H$11,0,10*ROW('Hygiene Data'!H56)))</f>
        <v/>
      </c>
      <c r="EB62" s="388" t="str">
        <f ca="1">+IF(OFFSET('Hygiene Data'!$H$12,0,10*ROW('Hygiene Data'!H56))="","",OFFSET('Hygiene Data'!$H$12,0,10*ROW('Hygiene Data'!H56)))</f>
        <v/>
      </c>
      <c r="EC62" s="388" t="str">
        <f ca="1">+IF(OFFSET('Hygiene Data'!$H$13,0,10*ROW('Hygiene Data'!H56))="","",OFFSET('Hygiene Data'!$H$13,0,10*ROW('Hygiene Data'!H56)))</f>
        <v/>
      </c>
      <c r="ED62" s="388" t="str">
        <f ca="1">+IF(OFFSET('Hygiene Data'!$I$11,0,10*ROW('Hygiene Data'!I56))="","",OFFSET('Hygiene Data'!$I$11,0,10*ROW('Hygiene Data'!I56)))</f>
        <v/>
      </c>
      <c r="EE62" s="388" t="str">
        <f ca="1">+IF(OFFSET('Hygiene Data'!$I$12,0,10*ROW('Hygiene Data'!I56))="","",OFFSET('Hygiene Data'!$I$12,0,10*ROW('Hygiene Data'!I56)))</f>
        <v/>
      </c>
      <c r="EF62" s="388" t="str">
        <f ca="1">+IF(OFFSET('Hygiene Data'!$I$13,0,10*ROW('Hygiene Data'!I56))="","",OFFSET('Hygiene Data'!$I$13,0,10*ROW('Hygiene Data'!I56)))</f>
        <v/>
      </c>
    </row>
    <row r="63" spans="1:136" x14ac:dyDescent="0.25">
      <c r="A63" s="497" t="str">
        <f ca="1">+IF(OFFSET('Water Data'!$B$2,0,10*ROW('Water Data'!E57))="","",OFFSET('Water Data'!$B$2,0,10*ROW('Water Data'!E57)))</f>
        <v/>
      </c>
      <c r="B63" s="49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4" t="str">
        <f t="shared" ca="1" si="0"/>
        <v/>
      </c>
      <c r="D63" s="52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8" t="str">
        <f ca="1">+IF(OFFSET('Water Data'!$D$27,0,10*ROW('Water Data'!D57))="","",OFFSET('Water Data'!$D$27,0,10*ROW('Water Data'!D57)))</f>
        <v/>
      </c>
      <c r="BT63" s="388" t="str">
        <f ca="1">+IF(OFFSET('Water Data'!$D$28,0,10*ROW('Water Data'!D57))="","",OFFSET('Water Data'!$D$28,0,10*ROW('Water Data'!D57)))</f>
        <v/>
      </c>
      <c r="BU63" s="388" t="str">
        <f ca="1">+IF(OFFSET('Water Data'!$D$29,0,10*ROW('Water Data'!D57))="","",OFFSET('Water Data'!$D$29,0,10*ROW('Water Data'!D57)))</f>
        <v/>
      </c>
      <c r="BV63" s="388" t="str">
        <f ca="1">+IF(OFFSET('Water Data'!$E$27,0,10*ROW('Water Data'!E57))="","",OFFSET('Water Data'!$E$27,0,10*ROW('Water Data'!E57)))</f>
        <v/>
      </c>
      <c r="BW63" s="388" t="str">
        <f ca="1">+IF(OFFSET('Water Data'!$E$28,0,10*ROW('Water Data'!E57))="","",OFFSET('Water Data'!$E$28,0,10*ROW('Water Data'!E57)))</f>
        <v/>
      </c>
      <c r="BX63" s="388" t="str">
        <f ca="1">+IF(OFFSET('Water Data'!$E$29,0,10*ROW('Water Data'!E57))="","",OFFSET('Water Data'!$E$29,0,10*ROW('Water Data'!E57)))</f>
        <v/>
      </c>
      <c r="BY63" s="388" t="str">
        <f ca="1">+IF(OFFSET('Water Data'!$F$27,0,10*ROW('Water Data'!F57))="","",OFFSET('Water Data'!$F$27,0,10*ROW('Water Data'!F57)))</f>
        <v/>
      </c>
      <c r="BZ63" s="388" t="str">
        <f ca="1">+IF(OFFSET('Water Data'!$F$28,0,10*ROW('Water Data'!F57))="","",OFFSET('Water Data'!$F$28,0,10*ROW('Water Data'!F57)))</f>
        <v/>
      </c>
      <c r="CA63" s="388" t="str">
        <f ca="1">+IF(OFFSET('Water Data'!$F$29,0,10*ROW('Water Data'!F57))="","",OFFSET('Water Data'!$F$29,0,10*ROW('Water Data'!F57)))</f>
        <v/>
      </c>
      <c r="CB63" s="388" t="str">
        <f ca="1">+IF(OFFSET('Water Data'!$G$27,0,10*ROW('Water Data'!G57))="","",OFFSET('Water Data'!$G$27,0,10*ROW('Water Data'!G57)))</f>
        <v/>
      </c>
      <c r="CC63" s="388" t="str">
        <f ca="1">+IF(OFFSET('Water Data'!$G$28,0,10*ROW('Water Data'!G57))="","",OFFSET('Water Data'!$G$28,0,10*ROW('Water Data'!G57)))</f>
        <v/>
      </c>
      <c r="CD63" s="388" t="str">
        <f ca="1">+IF(OFFSET('Water Data'!$G$29,0,10*ROW('Water Data'!G57))="","",OFFSET('Water Data'!$G$29,0,10*ROW('Water Data'!G57)))</f>
        <v/>
      </c>
      <c r="CE63" s="388" t="str">
        <f ca="1">+IF(OFFSET('Water Data'!$H$27,0,10*ROW('Water Data'!H57))="","",OFFSET('Water Data'!$H$27,0,10*ROW('Water Data'!H57)))</f>
        <v/>
      </c>
      <c r="CF63" s="388" t="str">
        <f ca="1">+IF(OFFSET('Water Data'!$H$28,0,10*ROW('Water Data'!H57))="","",OFFSET('Water Data'!$H$28,0,10*ROW('Water Data'!H57)))</f>
        <v/>
      </c>
      <c r="CG63" s="388" t="str">
        <f ca="1">+IF(OFFSET('Water Data'!$H$29,0,10*ROW('Water Data'!H57))="","",OFFSET('Water Data'!$H$29,0,10*ROW('Water Data'!H57)))</f>
        <v/>
      </c>
      <c r="CH63" s="388" t="str">
        <f ca="1">+IF(OFFSET('Water Data'!$I$27,0,10*ROW('Water Data'!I57))="","",OFFSET('Water Data'!$I$27,0,10*ROW('Water Data'!I57)))</f>
        <v/>
      </c>
      <c r="CI63" s="388" t="str">
        <f ca="1">+IF(OFFSET('Water Data'!$I$28,0,10*ROW('Water Data'!I57))="","",OFFSET('Water Data'!$I$28,0,10*ROW('Water Data'!I57)))</f>
        <v/>
      </c>
      <c r="CJ63" s="388" t="str">
        <f ca="1">+IF(OFFSET('Water Data'!$I$29,0,10*ROW('Water Data'!I57))="","",OFFSET('Water Data'!$I$29,0,10*ROW('Water Data'!I57)))</f>
        <v/>
      </c>
      <c r="CK63" s="388" t="str">
        <f ca="1">+IF(OFFSET('Sanitation Data'!$D$28,0,10*ROW('Sanitation Data'!D57))="","",OFFSET('Sanitation Data'!$D$28,0,10*ROW('Sanitation Data'!D57)))</f>
        <v/>
      </c>
      <c r="CL63" s="388" t="str">
        <f ca="1">+IF(OFFSET('Sanitation Data'!$D$29,0,10*ROW('Sanitation Data'!D57))="","",OFFSET('Sanitation Data'!$D$29,0,10*ROW('Sanitation Data'!D57)))</f>
        <v/>
      </c>
      <c r="CM63" s="388" t="str">
        <f ca="1">+IF(OFFSET('Sanitation Data'!$D$30,0,10*ROW('Sanitation Data'!D57))="","",OFFSET('Sanitation Data'!$D$30,0,10*ROW('Sanitation Data'!D57)))</f>
        <v/>
      </c>
      <c r="CN63" s="388" t="str">
        <f ca="1">+IF(OFFSET('Sanitation Data'!$D$31,0,10*ROW('Sanitation Data'!D57))="","",OFFSET('Sanitation Data'!$D$31,0,10*ROW('Sanitation Data'!D57)))</f>
        <v/>
      </c>
      <c r="CO63" s="388" t="str">
        <f ca="1">+IF(OFFSET('Sanitation Data'!$D$32,0,10*ROW('Sanitation Data'!D57))="","",OFFSET('Sanitation Data'!$D$32,0,10*ROW('Sanitation Data'!D57)))</f>
        <v/>
      </c>
      <c r="CP63" s="388" t="str">
        <f ca="1">+IF(OFFSET('Sanitation Data'!$E$28,0,10*ROW('Sanitation Data'!E57))="","",OFFSET('Sanitation Data'!$E$28,0,10*ROW('Sanitation Data'!E57)))</f>
        <v/>
      </c>
      <c r="CQ63" s="388" t="str">
        <f ca="1">+IF(OFFSET('Sanitation Data'!$E$29,0,10*ROW('Sanitation Data'!E57))="","",OFFSET('Sanitation Data'!$E$29,0,10*ROW('Sanitation Data'!E57)))</f>
        <v/>
      </c>
      <c r="CR63" s="388" t="str">
        <f ca="1">+IF(OFFSET('Sanitation Data'!$E$30,0,10*ROW('Sanitation Data'!E57))="","",OFFSET('Sanitation Data'!$E$30,0,10*ROW('Sanitation Data'!E57)))</f>
        <v/>
      </c>
      <c r="CS63" s="388" t="str">
        <f ca="1">+IF(OFFSET('Sanitation Data'!$E$31,0,10*ROW('Sanitation Data'!E57))="","",OFFSET('Sanitation Data'!$E$31,0,10*ROW('Sanitation Data'!E57)))</f>
        <v/>
      </c>
      <c r="CT63" s="388" t="str">
        <f ca="1">+IF(OFFSET('Sanitation Data'!$E$32,0,10*ROW('Sanitation Data'!E57))="","",OFFSET('Sanitation Data'!$E$32,0,10*ROW('Sanitation Data'!E57)))</f>
        <v/>
      </c>
      <c r="CU63" s="388" t="str">
        <f ca="1">+IF(OFFSET('Sanitation Data'!$F$28,0,10*ROW('Sanitation Data'!F57))="","",OFFSET('Sanitation Data'!$F$28,0,10*ROW('Sanitation Data'!F57)))</f>
        <v/>
      </c>
      <c r="CV63" s="388" t="str">
        <f ca="1">+IF(OFFSET('Sanitation Data'!$F$29,0,10*ROW('Sanitation Data'!F57))="","",OFFSET('Sanitation Data'!$F$29,0,10*ROW('Sanitation Data'!F57)))</f>
        <v/>
      </c>
      <c r="CW63" s="388" t="str">
        <f ca="1">+IF(OFFSET('Sanitation Data'!$F$30,0,10*ROW('Sanitation Data'!F57))="","",OFFSET('Sanitation Data'!$F$30,0,10*ROW('Sanitation Data'!F57)))</f>
        <v/>
      </c>
      <c r="CX63" s="388" t="str">
        <f ca="1">+IF(OFFSET('Sanitation Data'!$F$31,0,10*ROW('Sanitation Data'!F57))="","",OFFSET('Sanitation Data'!$F$31,0,10*ROW('Sanitation Data'!F57)))</f>
        <v/>
      </c>
      <c r="CY63" s="388" t="str">
        <f ca="1">+IF(OFFSET('Sanitation Data'!$F$32,0,10*ROW('Sanitation Data'!F57))="","",OFFSET('Sanitation Data'!$F$32,0,10*ROW('Sanitation Data'!F57)))</f>
        <v/>
      </c>
      <c r="CZ63" s="388" t="str">
        <f ca="1">+IF(OFFSET('Sanitation Data'!$G$28,0,10*ROW('Sanitation Data'!G57))="","",OFFSET('Sanitation Data'!$G$28,0,10*ROW('Sanitation Data'!G57)))</f>
        <v/>
      </c>
      <c r="DA63" s="388" t="str">
        <f ca="1">+IF(OFFSET('Sanitation Data'!$G$29,0,10*ROW('Sanitation Data'!G57))="","",OFFSET('Sanitation Data'!$G$29,0,10*ROW('Sanitation Data'!G57)))</f>
        <v/>
      </c>
      <c r="DB63" s="388" t="str">
        <f ca="1">+IF(OFFSET('Sanitation Data'!$G$30,0,10*ROW('Sanitation Data'!G57))="","",OFFSET('Sanitation Data'!$G$30,0,10*ROW('Sanitation Data'!G57)))</f>
        <v/>
      </c>
      <c r="DC63" s="388" t="str">
        <f ca="1">+IF(OFFSET('Sanitation Data'!$G$31,0,10*ROW('Sanitation Data'!G57))="","",OFFSET('Sanitation Data'!$G$31,0,10*ROW('Sanitation Data'!G57)))</f>
        <v/>
      </c>
      <c r="DD63" s="388" t="str">
        <f ca="1">+IF(OFFSET('Sanitation Data'!$G$32,0,10*ROW('Sanitation Data'!G57))="","",OFFSET('Sanitation Data'!$G$32,0,10*ROW('Sanitation Data'!G57)))</f>
        <v/>
      </c>
      <c r="DE63" s="388" t="str">
        <f ca="1">+IF(OFFSET('Sanitation Data'!$H$28,0,10*ROW('Sanitation Data'!H57))="","",OFFSET('Sanitation Data'!$H$28,0,10*ROW('Sanitation Data'!H57)))</f>
        <v/>
      </c>
      <c r="DF63" s="388" t="str">
        <f ca="1">+IF(OFFSET('Sanitation Data'!$H$29,0,10*ROW('Sanitation Data'!H57))="","",OFFSET('Sanitation Data'!$H$29,0,10*ROW('Sanitation Data'!H57)))</f>
        <v/>
      </c>
      <c r="DG63" s="388" t="str">
        <f ca="1">+IF(OFFSET('Sanitation Data'!$H$30,0,10*ROW('Sanitation Data'!H57))="","",OFFSET('Sanitation Data'!$H$30,0,10*ROW('Sanitation Data'!H57)))</f>
        <v/>
      </c>
      <c r="DH63" s="388" t="str">
        <f ca="1">+IF(OFFSET('Sanitation Data'!$H$31,0,10*ROW('Sanitation Data'!H57))="","",OFFSET('Sanitation Data'!$H$31,0,10*ROW('Sanitation Data'!H57)))</f>
        <v/>
      </c>
      <c r="DI63" s="388" t="str">
        <f ca="1">+IF(OFFSET('Sanitation Data'!$H$32,0,10*ROW('Sanitation Data'!H57))="","",OFFSET('Sanitation Data'!$H$32,0,10*ROW('Sanitation Data'!H57)))</f>
        <v/>
      </c>
      <c r="DJ63" s="388" t="str">
        <f ca="1">+IF(OFFSET('Sanitation Data'!$I$28,0,10*ROW('Sanitation Data'!I57))="","",OFFSET('Sanitation Data'!$I$28,0,10*ROW('Sanitation Data'!I57)))</f>
        <v/>
      </c>
      <c r="DK63" s="388" t="str">
        <f ca="1">+IF(OFFSET('Sanitation Data'!$I$29,0,10*ROW('Sanitation Data'!I57))="","",OFFSET('Sanitation Data'!$I$29,0,10*ROW('Sanitation Data'!I57)))</f>
        <v/>
      </c>
      <c r="DL63" s="388" t="str">
        <f ca="1">+IF(OFFSET('Sanitation Data'!$I$30,0,10*ROW('Sanitation Data'!I57))="","",OFFSET('Sanitation Data'!$I$30,0,10*ROW('Sanitation Data'!I57)))</f>
        <v/>
      </c>
      <c r="DM63" s="388" t="str">
        <f ca="1">+IF(OFFSET('Sanitation Data'!$I$31,0,10*ROW('Sanitation Data'!I57))="","",OFFSET('Sanitation Data'!$I$31,0,10*ROW('Sanitation Data'!I57)))</f>
        <v/>
      </c>
      <c r="DN63" s="388" t="str">
        <f ca="1">+IF(OFFSET('Sanitation Data'!$I$32,0,10*ROW('Sanitation Data'!I57))="","",OFFSET('Sanitation Data'!$I$32,0,10*ROW('Sanitation Data'!I57)))</f>
        <v/>
      </c>
      <c r="DO63" s="388" t="str">
        <f ca="1">+IF(OFFSET('Hygiene Data'!$D$11,0,10*ROW('Hygiene Data'!D57))="","",OFFSET('Hygiene Data'!$D$11,0,10*ROW('Hygiene Data'!D57)))</f>
        <v/>
      </c>
      <c r="DP63" s="388" t="str">
        <f ca="1">+IF(OFFSET('Hygiene Data'!$D$12,0,10*ROW('Hygiene Data'!D57))="","",OFFSET('Hygiene Data'!$D$12,0,10*ROW('Hygiene Data'!D57)))</f>
        <v/>
      </c>
      <c r="DQ63" s="388" t="str">
        <f ca="1">+IF(OFFSET('Hygiene Data'!$D$13,0,10*ROW('Hygiene Data'!D57))="","",OFFSET('Hygiene Data'!$D$13,0,10*ROW('Hygiene Data'!D57)))</f>
        <v/>
      </c>
      <c r="DR63" s="388" t="str">
        <f ca="1">+IF(OFFSET('Hygiene Data'!$E$11,0,10*ROW('Hygiene Data'!E57))="","",OFFSET('Hygiene Data'!$E$11,0,10*ROW('Hygiene Data'!E57)))</f>
        <v/>
      </c>
      <c r="DS63" s="388" t="str">
        <f ca="1">+IF(OFFSET('Hygiene Data'!$E$12,0,10*ROW('Hygiene Data'!E57))="","",OFFSET('Hygiene Data'!$E$12,0,10*ROW('Hygiene Data'!E57)))</f>
        <v/>
      </c>
      <c r="DT63" s="388" t="str">
        <f ca="1">+IF(OFFSET('Hygiene Data'!$E$13,0,10*ROW('Hygiene Data'!E57))="","",OFFSET('Hygiene Data'!$E$13,0,10*ROW('Hygiene Data'!E57)))</f>
        <v/>
      </c>
      <c r="DU63" s="388" t="str">
        <f ca="1">+IF(OFFSET('Hygiene Data'!$F$11,0,10*ROW('Hygiene Data'!F57))="","",OFFSET('Hygiene Data'!$F$11,0,10*ROW('Hygiene Data'!F57)))</f>
        <v/>
      </c>
      <c r="DV63" s="388" t="str">
        <f ca="1">+IF(OFFSET('Hygiene Data'!$F$12,0,10*ROW('Hygiene Data'!F57))="","",OFFSET('Hygiene Data'!$F$12,0,10*ROW('Hygiene Data'!F57)))</f>
        <v/>
      </c>
      <c r="DW63" s="388" t="str">
        <f ca="1">+IF(OFFSET('Hygiene Data'!$F$13,0,10*ROW('Hygiene Data'!F57))="","",OFFSET('Hygiene Data'!$F$13,0,10*ROW('Hygiene Data'!F57)))</f>
        <v/>
      </c>
      <c r="DX63" s="388" t="str">
        <f ca="1">+IF(OFFSET('Hygiene Data'!$G$11,0,10*ROW('Hygiene Data'!G57))="","",OFFSET('Hygiene Data'!$G$11,0,10*ROW('Hygiene Data'!G57)))</f>
        <v/>
      </c>
      <c r="DY63" s="388" t="str">
        <f ca="1">+IF(OFFSET('Hygiene Data'!$G$12,0,10*ROW('Hygiene Data'!G57))="","",OFFSET('Hygiene Data'!$G$12,0,10*ROW('Hygiene Data'!G57)))</f>
        <v/>
      </c>
      <c r="DZ63" s="388" t="str">
        <f ca="1">+IF(OFFSET('Hygiene Data'!$G$13,0,10*ROW('Hygiene Data'!G57))="","",OFFSET('Hygiene Data'!$G$13,0,10*ROW('Hygiene Data'!G57)))</f>
        <v/>
      </c>
      <c r="EA63" s="388" t="str">
        <f ca="1">+IF(OFFSET('Hygiene Data'!$H$11,0,10*ROW('Hygiene Data'!H57))="","",OFFSET('Hygiene Data'!$H$11,0,10*ROW('Hygiene Data'!H57)))</f>
        <v/>
      </c>
      <c r="EB63" s="388" t="str">
        <f ca="1">+IF(OFFSET('Hygiene Data'!$H$12,0,10*ROW('Hygiene Data'!H57))="","",OFFSET('Hygiene Data'!$H$12,0,10*ROW('Hygiene Data'!H57)))</f>
        <v/>
      </c>
      <c r="EC63" s="388" t="str">
        <f ca="1">+IF(OFFSET('Hygiene Data'!$H$13,0,10*ROW('Hygiene Data'!H57))="","",OFFSET('Hygiene Data'!$H$13,0,10*ROW('Hygiene Data'!H57)))</f>
        <v/>
      </c>
      <c r="ED63" s="388" t="str">
        <f ca="1">+IF(OFFSET('Hygiene Data'!$I$11,0,10*ROW('Hygiene Data'!I57))="","",OFFSET('Hygiene Data'!$I$11,0,10*ROW('Hygiene Data'!I57)))</f>
        <v/>
      </c>
      <c r="EE63" s="388" t="str">
        <f ca="1">+IF(OFFSET('Hygiene Data'!$I$12,0,10*ROW('Hygiene Data'!I57))="","",OFFSET('Hygiene Data'!$I$12,0,10*ROW('Hygiene Data'!I57)))</f>
        <v/>
      </c>
      <c r="EF63" s="388" t="str">
        <f ca="1">+IF(OFFSET('Hygiene Data'!$I$13,0,10*ROW('Hygiene Data'!I57))="","",OFFSET('Hygiene Data'!$I$13,0,10*ROW('Hygiene Data'!I57)))</f>
        <v/>
      </c>
    </row>
    <row r="64" spans="1:136" x14ac:dyDescent="0.25">
      <c r="A64" s="497" t="str">
        <f ca="1">+IF(OFFSET('Water Data'!$B$2,0,10*ROW('Water Data'!E58))="","",OFFSET('Water Data'!$B$2,0,10*ROW('Water Data'!E58)))</f>
        <v/>
      </c>
      <c r="B64" s="49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4" t="str">
        <f t="shared" ca="1" si="0"/>
        <v/>
      </c>
      <c r="D64" s="52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8" t="str">
        <f ca="1">+IF(OFFSET('Water Data'!$D$27,0,10*ROW('Water Data'!D58))="","",OFFSET('Water Data'!$D$27,0,10*ROW('Water Data'!D58)))</f>
        <v/>
      </c>
      <c r="BT64" s="388" t="str">
        <f ca="1">+IF(OFFSET('Water Data'!$D$28,0,10*ROW('Water Data'!D58))="","",OFFSET('Water Data'!$D$28,0,10*ROW('Water Data'!D58)))</f>
        <v/>
      </c>
      <c r="BU64" s="388" t="str">
        <f ca="1">+IF(OFFSET('Water Data'!$D$29,0,10*ROW('Water Data'!D58))="","",OFFSET('Water Data'!$D$29,0,10*ROW('Water Data'!D58)))</f>
        <v/>
      </c>
      <c r="BV64" s="388" t="str">
        <f ca="1">+IF(OFFSET('Water Data'!$E$27,0,10*ROW('Water Data'!E58))="","",OFFSET('Water Data'!$E$27,0,10*ROW('Water Data'!E58)))</f>
        <v/>
      </c>
      <c r="BW64" s="388" t="str">
        <f ca="1">+IF(OFFSET('Water Data'!$E$28,0,10*ROW('Water Data'!E58))="","",OFFSET('Water Data'!$E$28,0,10*ROW('Water Data'!E58)))</f>
        <v/>
      </c>
      <c r="BX64" s="388" t="str">
        <f ca="1">+IF(OFFSET('Water Data'!$E$29,0,10*ROW('Water Data'!E58))="","",OFFSET('Water Data'!$E$29,0,10*ROW('Water Data'!E58)))</f>
        <v/>
      </c>
      <c r="BY64" s="388" t="str">
        <f ca="1">+IF(OFFSET('Water Data'!$F$27,0,10*ROW('Water Data'!F58))="","",OFFSET('Water Data'!$F$27,0,10*ROW('Water Data'!F58)))</f>
        <v/>
      </c>
      <c r="BZ64" s="388" t="str">
        <f ca="1">+IF(OFFSET('Water Data'!$F$28,0,10*ROW('Water Data'!F58))="","",OFFSET('Water Data'!$F$28,0,10*ROW('Water Data'!F58)))</f>
        <v/>
      </c>
      <c r="CA64" s="388" t="str">
        <f ca="1">+IF(OFFSET('Water Data'!$F$29,0,10*ROW('Water Data'!F58))="","",OFFSET('Water Data'!$F$29,0,10*ROW('Water Data'!F58)))</f>
        <v/>
      </c>
      <c r="CB64" s="388" t="str">
        <f ca="1">+IF(OFFSET('Water Data'!$G$27,0,10*ROW('Water Data'!G58))="","",OFFSET('Water Data'!$G$27,0,10*ROW('Water Data'!G58)))</f>
        <v/>
      </c>
      <c r="CC64" s="388" t="str">
        <f ca="1">+IF(OFFSET('Water Data'!$G$28,0,10*ROW('Water Data'!G58))="","",OFFSET('Water Data'!$G$28,0,10*ROW('Water Data'!G58)))</f>
        <v/>
      </c>
      <c r="CD64" s="388" t="str">
        <f ca="1">+IF(OFFSET('Water Data'!$G$29,0,10*ROW('Water Data'!G58))="","",OFFSET('Water Data'!$G$29,0,10*ROW('Water Data'!G58)))</f>
        <v/>
      </c>
      <c r="CE64" s="388" t="str">
        <f ca="1">+IF(OFFSET('Water Data'!$H$27,0,10*ROW('Water Data'!H58))="","",OFFSET('Water Data'!$H$27,0,10*ROW('Water Data'!H58)))</f>
        <v/>
      </c>
      <c r="CF64" s="388" t="str">
        <f ca="1">+IF(OFFSET('Water Data'!$H$28,0,10*ROW('Water Data'!H58))="","",OFFSET('Water Data'!$H$28,0,10*ROW('Water Data'!H58)))</f>
        <v/>
      </c>
      <c r="CG64" s="388" t="str">
        <f ca="1">+IF(OFFSET('Water Data'!$H$29,0,10*ROW('Water Data'!H58))="","",OFFSET('Water Data'!$H$29,0,10*ROW('Water Data'!H58)))</f>
        <v/>
      </c>
      <c r="CH64" s="388" t="str">
        <f ca="1">+IF(OFFSET('Water Data'!$I$27,0,10*ROW('Water Data'!I58))="","",OFFSET('Water Data'!$I$27,0,10*ROW('Water Data'!I58)))</f>
        <v/>
      </c>
      <c r="CI64" s="388" t="str">
        <f ca="1">+IF(OFFSET('Water Data'!$I$28,0,10*ROW('Water Data'!I58))="","",OFFSET('Water Data'!$I$28,0,10*ROW('Water Data'!I58)))</f>
        <v/>
      </c>
      <c r="CJ64" s="388" t="str">
        <f ca="1">+IF(OFFSET('Water Data'!$I$29,0,10*ROW('Water Data'!I58))="","",OFFSET('Water Data'!$I$29,0,10*ROW('Water Data'!I58)))</f>
        <v/>
      </c>
      <c r="CK64" s="388" t="str">
        <f ca="1">+IF(OFFSET('Sanitation Data'!$D$28,0,10*ROW('Sanitation Data'!D58))="","",OFFSET('Sanitation Data'!$D$28,0,10*ROW('Sanitation Data'!D58)))</f>
        <v/>
      </c>
      <c r="CL64" s="388" t="str">
        <f ca="1">+IF(OFFSET('Sanitation Data'!$D$29,0,10*ROW('Sanitation Data'!D58))="","",OFFSET('Sanitation Data'!$D$29,0,10*ROW('Sanitation Data'!D58)))</f>
        <v/>
      </c>
      <c r="CM64" s="388" t="str">
        <f ca="1">+IF(OFFSET('Sanitation Data'!$D$30,0,10*ROW('Sanitation Data'!D58))="","",OFFSET('Sanitation Data'!$D$30,0,10*ROW('Sanitation Data'!D58)))</f>
        <v/>
      </c>
      <c r="CN64" s="388" t="str">
        <f ca="1">+IF(OFFSET('Sanitation Data'!$D$31,0,10*ROW('Sanitation Data'!D58))="","",OFFSET('Sanitation Data'!$D$31,0,10*ROW('Sanitation Data'!D58)))</f>
        <v/>
      </c>
      <c r="CO64" s="388" t="str">
        <f ca="1">+IF(OFFSET('Sanitation Data'!$D$32,0,10*ROW('Sanitation Data'!D58))="","",OFFSET('Sanitation Data'!$D$32,0,10*ROW('Sanitation Data'!D58)))</f>
        <v/>
      </c>
      <c r="CP64" s="388" t="str">
        <f ca="1">+IF(OFFSET('Sanitation Data'!$E$28,0,10*ROW('Sanitation Data'!E58))="","",OFFSET('Sanitation Data'!$E$28,0,10*ROW('Sanitation Data'!E58)))</f>
        <v/>
      </c>
      <c r="CQ64" s="388" t="str">
        <f ca="1">+IF(OFFSET('Sanitation Data'!$E$29,0,10*ROW('Sanitation Data'!E58))="","",OFFSET('Sanitation Data'!$E$29,0,10*ROW('Sanitation Data'!E58)))</f>
        <v/>
      </c>
      <c r="CR64" s="388" t="str">
        <f ca="1">+IF(OFFSET('Sanitation Data'!$E$30,0,10*ROW('Sanitation Data'!E58))="","",OFFSET('Sanitation Data'!$E$30,0,10*ROW('Sanitation Data'!E58)))</f>
        <v/>
      </c>
      <c r="CS64" s="388" t="str">
        <f ca="1">+IF(OFFSET('Sanitation Data'!$E$31,0,10*ROW('Sanitation Data'!E58))="","",OFFSET('Sanitation Data'!$E$31,0,10*ROW('Sanitation Data'!E58)))</f>
        <v/>
      </c>
      <c r="CT64" s="388" t="str">
        <f ca="1">+IF(OFFSET('Sanitation Data'!$E$32,0,10*ROW('Sanitation Data'!E58))="","",OFFSET('Sanitation Data'!$E$32,0,10*ROW('Sanitation Data'!E58)))</f>
        <v/>
      </c>
      <c r="CU64" s="388" t="str">
        <f ca="1">+IF(OFFSET('Sanitation Data'!$F$28,0,10*ROW('Sanitation Data'!F58))="","",OFFSET('Sanitation Data'!$F$28,0,10*ROW('Sanitation Data'!F58)))</f>
        <v/>
      </c>
      <c r="CV64" s="388" t="str">
        <f ca="1">+IF(OFFSET('Sanitation Data'!$F$29,0,10*ROW('Sanitation Data'!F58))="","",OFFSET('Sanitation Data'!$F$29,0,10*ROW('Sanitation Data'!F58)))</f>
        <v/>
      </c>
      <c r="CW64" s="388" t="str">
        <f ca="1">+IF(OFFSET('Sanitation Data'!$F$30,0,10*ROW('Sanitation Data'!F58))="","",OFFSET('Sanitation Data'!$F$30,0,10*ROW('Sanitation Data'!F58)))</f>
        <v/>
      </c>
      <c r="CX64" s="388" t="str">
        <f ca="1">+IF(OFFSET('Sanitation Data'!$F$31,0,10*ROW('Sanitation Data'!F58))="","",OFFSET('Sanitation Data'!$F$31,0,10*ROW('Sanitation Data'!F58)))</f>
        <v/>
      </c>
      <c r="CY64" s="388" t="str">
        <f ca="1">+IF(OFFSET('Sanitation Data'!$F$32,0,10*ROW('Sanitation Data'!F58))="","",OFFSET('Sanitation Data'!$F$32,0,10*ROW('Sanitation Data'!F58)))</f>
        <v/>
      </c>
      <c r="CZ64" s="388" t="str">
        <f ca="1">+IF(OFFSET('Sanitation Data'!$G$28,0,10*ROW('Sanitation Data'!G58))="","",OFFSET('Sanitation Data'!$G$28,0,10*ROW('Sanitation Data'!G58)))</f>
        <v/>
      </c>
      <c r="DA64" s="388" t="str">
        <f ca="1">+IF(OFFSET('Sanitation Data'!$G$29,0,10*ROW('Sanitation Data'!G58))="","",OFFSET('Sanitation Data'!$G$29,0,10*ROW('Sanitation Data'!G58)))</f>
        <v/>
      </c>
      <c r="DB64" s="388" t="str">
        <f ca="1">+IF(OFFSET('Sanitation Data'!$G$30,0,10*ROW('Sanitation Data'!G58))="","",OFFSET('Sanitation Data'!$G$30,0,10*ROW('Sanitation Data'!G58)))</f>
        <v/>
      </c>
      <c r="DC64" s="388" t="str">
        <f ca="1">+IF(OFFSET('Sanitation Data'!$G$31,0,10*ROW('Sanitation Data'!G58))="","",OFFSET('Sanitation Data'!$G$31,0,10*ROW('Sanitation Data'!G58)))</f>
        <v/>
      </c>
      <c r="DD64" s="388" t="str">
        <f ca="1">+IF(OFFSET('Sanitation Data'!$G$32,0,10*ROW('Sanitation Data'!G58))="","",OFFSET('Sanitation Data'!$G$32,0,10*ROW('Sanitation Data'!G58)))</f>
        <v/>
      </c>
      <c r="DE64" s="388" t="str">
        <f ca="1">+IF(OFFSET('Sanitation Data'!$H$28,0,10*ROW('Sanitation Data'!H58))="","",OFFSET('Sanitation Data'!$H$28,0,10*ROW('Sanitation Data'!H58)))</f>
        <v/>
      </c>
      <c r="DF64" s="388" t="str">
        <f ca="1">+IF(OFFSET('Sanitation Data'!$H$29,0,10*ROW('Sanitation Data'!H58))="","",OFFSET('Sanitation Data'!$H$29,0,10*ROW('Sanitation Data'!H58)))</f>
        <v/>
      </c>
      <c r="DG64" s="388" t="str">
        <f ca="1">+IF(OFFSET('Sanitation Data'!$H$30,0,10*ROW('Sanitation Data'!H58))="","",OFFSET('Sanitation Data'!$H$30,0,10*ROW('Sanitation Data'!H58)))</f>
        <v/>
      </c>
      <c r="DH64" s="388" t="str">
        <f ca="1">+IF(OFFSET('Sanitation Data'!$H$31,0,10*ROW('Sanitation Data'!H58))="","",OFFSET('Sanitation Data'!$H$31,0,10*ROW('Sanitation Data'!H58)))</f>
        <v/>
      </c>
      <c r="DI64" s="388" t="str">
        <f ca="1">+IF(OFFSET('Sanitation Data'!$H$32,0,10*ROW('Sanitation Data'!H58))="","",OFFSET('Sanitation Data'!$H$32,0,10*ROW('Sanitation Data'!H58)))</f>
        <v/>
      </c>
      <c r="DJ64" s="388" t="str">
        <f ca="1">+IF(OFFSET('Sanitation Data'!$I$28,0,10*ROW('Sanitation Data'!I58))="","",OFFSET('Sanitation Data'!$I$28,0,10*ROW('Sanitation Data'!I58)))</f>
        <v/>
      </c>
      <c r="DK64" s="388" t="str">
        <f ca="1">+IF(OFFSET('Sanitation Data'!$I$29,0,10*ROW('Sanitation Data'!I58))="","",OFFSET('Sanitation Data'!$I$29,0,10*ROW('Sanitation Data'!I58)))</f>
        <v/>
      </c>
      <c r="DL64" s="388" t="str">
        <f ca="1">+IF(OFFSET('Sanitation Data'!$I$30,0,10*ROW('Sanitation Data'!I58))="","",OFFSET('Sanitation Data'!$I$30,0,10*ROW('Sanitation Data'!I58)))</f>
        <v/>
      </c>
      <c r="DM64" s="388" t="str">
        <f ca="1">+IF(OFFSET('Sanitation Data'!$I$31,0,10*ROW('Sanitation Data'!I58))="","",OFFSET('Sanitation Data'!$I$31,0,10*ROW('Sanitation Data'!I58)))</f>
        <v/>
      </c>
      <c r="DN64" s="388" t="str">
        <f ca="1">+IF(OFFSET('Sanitation Data'!$I$32,0,10*ROW('Sanitation Data'!I58))="","",OFFSET('Sanitation Data'!$I$32,0,10*ROW('Sanitation Data'!I58)))</f>
        <v/>
      </c>
      <c r="DO64" s="388" t="str">
        <f ca="1">+IF(OFFSET('Hygiene Data'!$D$11,0,10*ROW('Hygiene Data'!D58))="","",OFFSET('Hygiene Data'!$D$11,0,10*ROW('Hygiene Data'!D58)))</f>
        <v/>
      </c>
      <c r="DP64" s="388" t="str">
        <f ca="1">+IF(OFFSET('Hygiene Data'!$D$12,0,10*ROW('Hygiene Data'!D58))="","",OFFSET('Hygiene Data'!$D$12,0,10*ROW('Hygiene Data'!D58)))</f>
        <v/>
      </c>
      <c r="DQ64" s="388" t="str">
        <f ca="1">+IF(OFFSET('Hygiene Data'!$D$13,0,10*ROW('Hygiene Data'!D58))="","",OFFSET('Hygiene Data'!$D$13,0,10*ROW('Hygiene Data'!D58)))</f>
        <v/>
      </c>
      <c r="DR64" s="388" t="str">
        <f ca="1">+IF(OFFSET('Hygiene Data'!$E$11,0,10*ROW('Hygiene Data'!E58))="","",OFFSET('Hygiene Data'!$E$11,0,10*ROW('Hygiene Data'!E58)))</f>
        <v/>
      </c>
      <c r="DS64" s="388" t="str">
        <f ca="1">+IF(OFFSET('Hygiene Data'!$E$12,0,10*ROW('Hygiene Data'!E58))="","",OFFSET('Hygiene Data'!$E$12,0,10*ROW('Hygiene Data'!E58)))</f>
        <v/>
      </c>
      <c r="DT64" s="388" t="str">
        <f ca="1">+IF(OFFSET('Hygiene Data'!$E$13,0,10*ROW('Hygiene Data'!E58))="","",OFFSET('Hygiene Data'!$E$13,0,10*ROW('Hygiene Data'!E58)))</f>
        <v/>
      </c>
      <c r="DU64" s="388" t="str">
        <f ca="1">+IF(OFFSET('Hygiene Data'!$F$11,0,10*ROW('Hygiene Data'!F58))="","",OFFSET('Hygiene Data'!$F$11,0,10*ROW('Hygiene Data'!F58)))</f>
        <v/>
      </c>
      <c r="DV64" s="388" t="str">
        <f ca="1">+IF(OFFSET('Hygiene Data'!$F$12,0,10*ROW('Hygiene Data'!F58))="","",OFFSET('Hygiene Data'!$F$12,0,10*ROW('Hygiene Data'!F58)))</f>
        <v/>
      </c>
      <c r="DW64" s="388" t="str">
        <f ca="1">+IF(OFFSET('Hygiene Data'!$F$13,0,10*ROW('Hygiene Data'!F58))="","",OFFSET('Hygiene Data'!$F$13,0,10*ROW('Hygiene Data'!F58)))</f>
        <v/>
      </c>
      <c r="DX64" s="388" t="str">
        <f ca="1">+IF(OFFSET('Hygiene Data'!$G$11,0,10*ROW('Hygiene Data'!G58))="","",OFFSET('Hygiene Data'!$G$11,0,10*ROW('Hygiene Data'!G58)))</f>
        <v/>
      </c>
      <c r="DY64" s="388" t="str">
        <f ca="1">+IF(OFFSET('Hygiene Data'!$G$12,0,10*ROW('Hygiene Data'!G58))="","",OFFSET('Hygiene Data'!$G$12,0,10*ROW('Hygiene Data'!G58)))</f>
        <v/>
      </c>
      <c r="DZ64" s="388" t="str">
        <f ca="1">+IF(OFFSET('Hygiene Data'!$G$13,0,10*ROW('Hygiene Data'!G58))="","",OFFSET('Hygiene Data'!$G$13,0,10*ROW('Hygiene Data'!G58)))</f>
        <v/>
      </c>
      <c r="EA64" s="388" t="str">
        <f ca="1">+IF(OFFSET('Hygiene Data'!$H$11,0,10*ROW('Hygiene Data'!H58))="","",OFFSET('Hygiene Data'!$H$11,0,10*ROW('Hygiene Data'!H58)))</f>
        <v/>
      </c>
      <c r="EB64" s="388" t="str">
        <f ca="1">+IF(OFFSET('Hygiene Data'!$H$12,0,10*ROW('Hygiene Data'!H58))="","",OFFSET('Hygiene Data'!$H$12,0,10*ROW('Hygiene Data'!H58)))</f>
        <v/>
      </c>
      <c r="EC64" s="388" t="str">
        <f ca="1">+IF(OFFSET('Hygiene Data'!$H$13,0,10*ROW('Hygiene Data'!H58))="","",OFFSET('Hygiene Data'!$H$13,0,10*ROW('Hygiene Data'!H58)))</f>
        <v/>
      </c>
      <c r="ED64" s="388" t="str">
        <f ca="1">+IF(OFFSET('Hygiene Data'!$I$11,0,10*ROW('Hygiene Data'!I58))="","",OFFSET('Hygiene Data'!$I$11,0,10*ROW('Hygiene Data'!I58)))</f>
        <v/>
      </c>
      <c r="EE64" s="388" t="str">
        <f ca="1">+IF(OFFSET('Hygiene Data'!$I$12,0,10*ROW('Hygiene Data'!I58))="","",OFFSET('Hygiene Data'!$I$12,0,10*ROW('Hygiene Data'!I58)))</f>
        <v/>
      </c>
      <c r="EF64" s="388" t="str">
        <f ca="1">+IF(OFFSET('Hygiene Data'!$I$13,0,10*ROW('Hygiene Data'!I58))="","",OFFSET('Hygiene Data'!$I$13,0,10*ROW('Hygiene Data'!I58)))</f>
        <v/>
      </c>
    </row>
    <row r="65" spans="1:136" x14ac:dyDescent="0.25">
      <c r="A65" s="497" t="str">
        <f ca="1">+IF(OFFSET('Water Data'!$B$2,0,10*ROW('Water Data'!E59))="","",OFFSET('Water Data'!$B$2,0,10*ROW('Water Data'!E59)))</f>
        <v/>
      </c>
      <c r="B65" s="49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4" t="str">
        <f t="shared" ca="1" si="0"/>
        <v/>
      </c>
      <c r="D65" s="52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8" t="str">
        <f ca="1">+IF(OFFSET('Water Data'!$D$27,0,10*ROW('Water Data'!D59))="","",OFFSET('Water Data'!$D$27,0,10*ROW('Water Data'!D59)))</f>
        <v/>
      </c>
      <c r="BT65" s="388" t="str">
        <f ca="1">+IF(OFFSET('Water Data'!$D$28,0,10*ROW('Water Data'!D59))="","",OFFSET('Water Data'!$D$28,0,10*ROW('Water Data'!D59)))</f>
        <v/>
      </c>
      <c r="BU65" s="388" t="str">
        <f ca="1">+IF(OFFSET('Water Data'!$D$29,0,10*ROW('Water Data'!D59))="","",OFFSET('Water Data'!$D$29,0,10*ROW('Water Data'!D59)))</f>
        <v/>
      </c>
      <c r="BV65" s="388" t="str">
        <f ca="1">+IF(OFFSET('Water Data'!$E$27,0,10*ROW('Water Data'!E59))="","",OFFSET('Water Data'!$E$27,0,10*ROW('Water Data'!E59)))</f>
        <v/>
      </c>
      <c r="BW65" s="388" t="str">
        <f ca="1">+IF(OFFSET('Water Data'!$E$28,0,10*ROW('Water Data'!E59))="","",OFFSET('Water Data'!$E$28,0,10*ROW('Water Data'!E59)))</f>
        <v/>
      </c>
      <c r="BX65" s="388" t="str">
        <f ca="1">+IF(OFFSET('Water Data'!$E$29,0,10*ROW('Water Data'!E59))="","",OFFSET('Water Data'!$E$29,0,10*ROW('Water Data'!E59)))</f>
        <v/>
      </c>
      <c r="BY65" s="388" t="str">
        <f ca="1">+IF(OFFSET('Water Data'!$F$27,0,10*ROW('Water Data'!F59))="","",OFFSET('Water Data'!$F$27,0,10*ROW('Water Data'!F59)))</f>
        <v/>
      </c>
      <c r="BZ65" s="388" t="str">
        <f ca="1">+IF(OFFSET('Water Data'!$F$28,0,10*ROW('Water Data'!F59))="","",OFFSET('Water Data'!$F$28,0,10*ROW('Water Data'!F59)))</f>
        <v/>
      </c>
      <c r="CA65" s="388" t="str">
        <f ca="1">+IF(OFFSET('Water Data'!$F$29,0,10*ROW('Water Data'!F59))="","",OFFSET('Water Data'!$F$29,0,10*ROW('Water Data'!F59)))</f>
        <v/>
      </c>
      <c r="CB65" s="388" t="str">
        <f ca="1">+IF(OFFSET('Water Data'!$G$27,0,10*ROW('Water Data'!G59))="","",OFFSET('Water Data'!$G$27,0,10*ROW('Water Data'!G59)))</f>
        <v/>
      </c>
      <c r="CC65" s="388" t="str">
        <f ca="1">+IF(OFFSET('Water Data'!$G$28,0,10*ROW('Water Data'!G59))="","",OFFSET('Water Data'!$G$28,0,10*ROW('Water Data'!G59)))</f>
        <v/>
      </c>
      <c r="CD65" s="388" t="str">
        <f ca="1">+IF(OFFSET('Water Data'!$G$29,0,10*ROW('Water Data'!G59))="","",OFFSET('Water Data'!$G$29,0,10*ROW('Water Data'!G59)))</f>
        <v/>
      </c>
      <c r="CE65" s="388" t="str">
        <f ca="1">+IF(OFFSET('Water Data'!$H$27,0,10*ROW('Water Data'!H59))="","",OFFSET('Water Data'!$H$27,0,10*ROW('Water Data'!H59)))</f>
        <v/>
      </c>
      <c r="CF65" s="388" t="str">
        <f ca="1">+IF(OFFSET('Water Data'!$H$28,0,10*ROW('Water Data'!H59))="","",OFFSET('Water Data'!$H$28,0,10*ROW('Water Data'!H59)))</f>
        <v/>
      </c>
      <c r="CG65" s="388" t="str">
        <f ca="1">+IF(OFFSET('Water Data'!$H$29,0,10*ROW('Water Data'!H59))="","",OFFSET('Water Data'!$H$29,0,10*ROW('Water Data'!H59)))</f>
        <v/>
      </c>
      <c r="CH65" s="388" t="str">
        <f ca="1">+IF(OFFSET('Water Data'!$I$27,0,10*ROW('Water Data'!I59))="","",OFFSET('Water Data'!$I$27,0,10*ROW('Water Data'!I59)))</f>
        <v/>
      </c>
      <c r="CI65" s="388" t="str">
        <f ca="1">+IF(OFFSET('Water Data'!$I$28,0,10*ROW('Water Data'!I59))="","",OFFSET('Water Data'!$I$28,0,10*ROW('Water Data'!I59)))</f>
        <v/>
      </c>
      <c r="CJ65" s="388" t="str">
        <f ca="1">+IF(OFFSET('Water Data'!$I$29,0,10*ROW('Water Data'!I59))="","",OFFSET('Water Data'!$I$29,0,10*ROW('Water Data'!I59)))</f>
        <v/>
      </c>
      <c r="CK65" s="388" t="str">
        <f ca="1">+IF(OFFSET('Sanitation Data'!$D$28,0,10*ROW('Sanitation Data'!D59))="","",OFFSET('Sanitation Data'!$D$28,0,10*ROW('Sanitation Data'!D59)))</f>
        <v/>
      </c>
      <c r="CL65" s="388" t="str">
        <f ca="1">+IF(OFFSET('Sanitation Data'!$D$29,0,10*ROW('Sanitation Data'!D59))="","",OFFSET('Sanitation Data'!$D$29,0,10*ROW('Sanitation Data'!D59)))</f>
        <v/>
      </c>
      <c r="CM65" s="388" t="str">
        <f ca="1">+IF(OFFSET('Sanitation Data'!$D$30,0,10*ROW('Sanitation Data'!D59))="","",OFFSET('Sanitation Data'!$D$30,0,10*ROW('Sanitation Data'!D59)))</f>
        <v/>
      </c>
      <c r="CN65" s="388" t="str">
        <f ca="1">+IF(OFFSET('Sanitation Data'!$D$31,0,10*ROW('Sanitation Data'!D59))="","",OFFSET('Sanitation Data'!$D$31,0,10*ROW('Sanitation Data'!D59)))</f>
        <v/>
      </c>
      <c r="CO65" s="388" t="str">
        <f ca="1">+IF(OFFSET('Sanitation Data'!$D$32,0,10*ROW('Sanitation Data'!D59))="","",OFFSET('Sanitation Data'!$D$32,0,10*ROW('Sanitation Data'!D59)))</f>
        <v/>
      </c>
      <c r="CP65" s="388" t="str">
        <f ca="1">+IF(OFFSET('Sanitation Data'!$E$28,0,10*ROW('Sanitation Data'!E59))="","",OFFSET('Sanitation Data'!$E$28,0,10*ROW('Sanitation Data'!E59)))</f>
        <v/>
      </c>
      <c r="CQ65" s="388" t="str">
        <f ca="1">+IF(OFFSET('Sanitation Data'!$E$29,0,10*ROW('Sanitation Data'!E59))="","",OFFSET('Sanitation Data'!$E$29,0,10*ROW('Sanitation Data'!E59)))</f>
        <v/>
      </c>
      <c r="CR65" s="388" t="str">
        <f ca="1">+IF(OFFSET('Sanitation Data'!$E$30,0,10*ROW('Sanitation Data'!E59))="","",OFFSET('Sanitation Data'!$E$30,0,10*ROW('Sanitation Data'!E59)))</f>
        <v/>
      </c>
      <c r="CS65" s="388" t="str">
        <f ca="1">+IF(OFFSET('Sanitation Data'!$E$31,0,10*ROW('Sanitation Data'!E59))="","",OFFSET('Sanitation Data'!$E$31,0,10*ROW('Sanitation Data'!E59)))</f>
        <v/>
      </c>
      <c r="CT65" s="388" t="str">
        <f ca="1">+IF(OFFSET('Sanitation Data'!$E$32,0,10*ROW('Sanitation Data'!E59))="","",OFFSET('Sanitation Data'!$E$32,0,10*ROW('Sanitation Data'!E59)))</f>
        <v/>
      </c>
      <c r="CU65" s="388" t="str">
        <f ca="1">+IF(OFFSET('Sanitation Data'!$F$28,0,10*ROW('Sanitation Data'!F59))="","",OFFSET('Sanitation Data'!$F$28,0,10*ROW('Sanitation Data'!F59)))</f>
        <v/>
      </c>
      <c r="CV65" s="388" t="str">
        <f ca="1">+IF(OFFSET('Sanitation Data'!$F$29,0,10*ROW('Sanitation Data'!F59))="","",OFFSET('Sanitation Data'!$F$29,0,10*ROW('Sanitation Data'!F59)))</f>
        <v/>
      </c>
      <c r="CW65" s="388" t="str">
        <f ca="1">+IF(OFFSET('Sanitation Data'!$F$30,0,10*ROW('Sanitation Data'!F59))="","",OFFSET('Sanitation Data'!$F$30,0,10*ROW('Sanitation Data'!F59)))</f>
        <v/>
      </c>
      <c r="CX65" s="388" t="str">
        <f ca="1">+IF(OFFSET('Sanitation Data'!$F$31,0,10*ROW('Sanitation Data'!F59))="","",OFFSET('Sanitation Data'!$F$31,0,10*ROW('Sanitation Data'!F59)))</f>
        <v/>
      </c>
      <c r="CY65" s="388" t="str">
        <f ca="1">+IF(OFFSET('Sanitation Data'!$F$32,0,10*ROW('Sanitation Data'!F59))="","",OFFSET('Sanitation Data'!$F$32,0,10*ROW('Sanitation Data'!F59)))</f>
        <v/>
      </c>
      <c r="CZ65" s="388" t="str">
        <f ca="1">+IF(OFFSET('Sanitation Data'!$G$28,0,10*ROW('Sanitation Data'!G59))="","",OFFSET('Sanitation Data'!$G$28,0,10*ROW('Sanitation Data'!G59)))</f>
        <v/>
      </c>
      <c r="DA65" s="388" t="str">
        <f ca="1">+IF(OFFSET('Sanitation Data'!$G$29,0,10*ROW('Sanitation Data'!G59))="","",OFFSET('Sanitation Data'!$G$29,0,10*ROW('Sanitation Data'!G59)))</f>
        <v/>
      </c>
      <c r="DB65" s="388" t="str">
        <f ca="1">+IF(OFFSET('Sanitation Data'!$G$30,0,10*ROW('Sanitation Data'!G59))="","",OFFSET('Sanitation Data'!$G$30,0,10*ROW('Sanitation Data'!G59)))</f>
        <v/>
      </c>
      <c r="DC65" s="388" t="str">
        <f ca="1">+IF(OFFSET('Sanitation Data'!$G$31,0,10*ROW('Sanitation Data'!G59))="","",OFFSET('Sanitation Data'!$G$31,0,10*ROW('Sanitation Data'!G59)))</f>
        <v/>
      </c>
      <c r="DD65" s="388" t="str">
        <f ca="1">+IF(OFFSET('Sanitation Data'!$G$32,0,10*ROW('Sanitation Data'!G59))="","",OFFSET('Sanitation Data'!$G$32,0,10*ROW('Sanitation Data'!G59)))</f>
        <v/>
      </c>
      <c r="DE65" s="388" t="str">
        <f ca="1">+IF(OFFSET('Sanitation Data'!$H$28,0,10*ROW('Sanitation Data'!H59))="","",OFFSET('Sanitation Data'!$H$28,0,10*ROW('Sanitation Data'!H59)))</f>
        <v/>
      </c>
      <c r="DF65" s="388" t="str">
        <f ca="1">+IF(OFFSET('Sanitation Data'!$H$29,0,10*ROW('Sanitation Data'!H59))="","",OFFSET('Sanitation Data'!$H$29,0,10*ROW('Sanitation Data'!H59)))</f>
        <v/>
      </c>
      <c r="DG65" s="388" t="str">
        <f ca="1">+IF(OFFSET('Sanitation Data'!$H$30,0,10*ROW('Sanitation Data'!H59))="","",OFFSET('Sanitation Data'!$H$30,0,10*ROW('Sanitation Data'!H59)))</f>
        <v/>
      </c>
      <c r="DH65" s="388" t="str">
        <f ca="1">+IF(OFFSET('Sanitation Data'!$H$31,0,10*ROW('Sanitation Data'!H59))="","",OFFSET('Sanitation Data'!$H$31,0,10*ROW('Sanitation Data'!H59)))</f>
        <v/>
      </c>
      <c r="DI65" s="388" t="str">
        <f ca="1">+IF(OFFSET('Sanitation Data'!$H$32,0,10*ROW('Sanitation Data'!H59))="","",OFFSET('Sanitation Data'!$H$32,0,10*ROW('Sanitation Data'!H59)))</f>
        <v/>
      </c>
      <c r="DJ65" s="388" t="str">
        <f ca="1">+IF(OFFSET('Sanitation Data'!$I$28,0,10*ROW('Sanitation Data'!I59))="","",OFFSET('Sanitation Data'!$I$28,0,10*ROW('Sanitation Data'!I59)))</f>
        <v/>
      </c>
      <c r="DK65" s="388" t="str">
        <f ca="1">+IF(OFFSET('Sanitation Data'!$I$29,0,10*ROW('Sanitation Data'!I59))="","",OFFSET('Sanitation Data'!$I$29,0,10*ROW('Sanitation Data'!I59)))</f>
        <v/>
      </c>
      <c r="DL65" s="388" t="str">
        <f ca="1">+IF(OFFSET('Sanitation Data'!$I$30,0,10*ROW('Sanitation Data'!I59))="","",OFFSET('Sanitation Data'!$I$30,0,10*ROW('Sanitation Data'!I59)))</f>
        <v/>
      </c>
      <c r="DM65" s="388" t="str">
        <f ca="1">+IF(OFFSET('Sanitation Data'!$I$31,0,10*ROW('Sanitation Data'!I59))="","",OFFSET('Sanitation Data'!$I$31,0,10*ROW('Sanitation Data'!I59)))</f>
        <v/>
      </c>
      <c r="DN65" s="388" t="str">
        <f ca="1">+IF(OFFSET('Sanitation Data'!$I$32,0,10*ROW('Sanitation Data'!I59))="","",OFFSET('Sanitation Data'!$I$32,0,10*ROW('Sanitation Data'!I59)))</f>
        <v/>
      </c>
      <c r="DO65" s="388" t="str">
        <f ca="1">+IF(OFFSET('Hygiene Data'!$D$11,0,10*ROW('Hygiene Data'!D59))="","",OFFSET('Hygiene Data'!$D$11,0,10*ROW('Hygiene Data'!D59)))</f>
        <v/>
      </c>
      <c r="DP65" s="388" t="str">
        <f ca="1">+IF(OFFSET('Hygiene Data'!$D$12,0,10*ROW('Hygiene Data'!D59))="","",OFFSET('Hygiene Data'!$D$12,0,10*ROW('Hygiene Data'!D59)))</f>
        <v/>
      </c>
      <c r="DQ65" s="388" t="str">
        <f ca="1">+IF(OFFSET('Hygiene Data'!$D$13,0,10*ROW('Hygiene Data'!D59))="","",OFFSET('Hygiene Data'!$D$13,0,10*ROW('Hygiene Data'!D59)))</f>
        <v/>
      </c>
      <c r="DR65" s="388" t="str">
        <f ca="1">+IF(OFFSET('Hygiene Data'!$E$11,0,10*ROW('Hygiene Data'!E59))="","",OFFSET('Hygiene Data'!$E$11,0,10*ROW('Hygiene Data'!E59)))</f>
        <v/>
      </c>
      <c r="DS65" s="388" t="str">
        <f ca="1">+IF(OFFSET('Hygiene Data'!$E$12,0,10*ROW('Hygiene Data'!E59))="","",OFFSET('Hygiene Data'!$E$12,0,10*ROW('Hygiene Data'!E59)))</f>
        <v/>
      </c>
      <c r="DT65" s="388" t="str">
        <f ca="1">+IF(OFFSET('Hygiene Data'!$E$13,0,10*ROW('Hygiene Data'!E59))="","",OFFSET('Hygiene Data'!$E$13,0,10*ROW('Hygiene Data'!E59)))</f>
        <v/>
      </c>
      <c r="DU65" s="388" t="str">
        <f ca="1">+IF(OFFSET('Hygiene Data'!$F$11,0,10*ROW('Hygiene Data'!F59))="","",OFFSET('Hygiene Data'!$F$11,0,10*ROW('Hygiene Data'!F59)))</f>
        <v/>
      </c>
      <c r="DV65" s="388" t="str">
        <f ca="1">+IF(OFFSET('Hygiene Data'!$F$12,0,10*ROW('Hygiene Data'!F59))="","",OFFSET('Hygiene Data'!$F$12,0,10*ROW('Hygiene Data'!F59)))</f>
        <v/>
      </c>
      <c r="DW65" s="388" t="str">
        <f ca="1">+IF(OFFSET('Hygiene Data'!$F$13,0,10*ROW('Hygiene Data'!F59))="","",OFFSET('Hygiene Data'!$F$13,0,10*ROW('Hygiene Data'!F59)))</f>
        <v/>
      </c>
      <c r="DX65" s="388" t="str">
        <f ca="1">+IF(OFFSET('Hygiene Data'!$G$11,0,10*ROW('Hygiene Data'!G59))="","",OFFSET('Hygiene Data'!$G$11,0,10*ROW('Hygiene Data'!G59)))</f>
        <v/>
      </c>
      <c r="DY65" s="388" t="str">
        <f ca="1">+IF(OFFSET('Hygiene Data'!$G$12,0,10*ROW('Hygiene Data'!G59))="","",OFFSET('Hygiene Data'!$G$12,0,10*ROW('Hygiene Data'!G59)))</f>
        <v/>
      </c>
      <c r="DZ65" s="388" t="str">
        <f ca="1">+IF(OFFSET('Hygiene Data'!$G$13,0,10*ROW('Hygiene Data'!G59))="","",OFFSET('Hygiene Data'!$G$13,0,10*ROW('Hygiene Data'!G59)))</f>
        <v/>
      </c>
      <c r="EA65" s="388" t="str">
        <f ca="1">+IF(OFFSET('Hygiene Data'!$H$11,0,10*ROW('Hygiene Data'!H59))="","",OFFSET('Hygiene Data'!$H$11,0,10*ROW('Hygiene Data'!H59)))</f>
        <v/>
      </c>
      <c r="EB65" s="388" t="str">
        <f ca="1">+IF(OFFSET('Hygiene Data'!$H$12,0,10*ROW('Hygiene Data'!H59))="","",OFFSET('Hygiene Data'!$H$12,0,10*ROW('Hygiene Data'!H59)))</f>
        <v/>
      </c>
      <c r="EC65" s="388" t="str">
        <f ca="1">+IF(OFFSET('Hygiene Data'!$H$13,0,10*ROW('Hygiene Data'!H59))="","",OFFSET('Hygiene Data'!$H$13,0,10*ROW('Hygiene Data'!H59)))</f>
        <v/>
      </c>
      <c r="ED65" s="388" t="str">
        <f ca="1">+IF(OFFSET('Hygiene Data'!$I$11,0,10*ROW('Hygiene Data'!I59))="","",OFFSET('Hygiene Data'!$I$11,0,10*ROW('Hygiene Data'!I59)))</f>
        <v/>
      </c>
      <c r="EE65" s="388" t="str">
        <f ca="1">+IF(OFFSET('Hygiene Data'!$I$12,0,10*ROW('Hygiene Data'!I59))="","",OFFSET('Hygiene Data'!$I$12,0,10*ROW('Hygiene Data'!I59)))</f>
        <v/>
      </c>
      <c r="EF65" s="388" t="str">
        <f ca="1">+IF(OFFSET('Hygiene Data'!$I$13,0,10*ROW('Hygiene Data'!I59))="","",OFFSET('Hygiene Data'!$I$13,0,10*ROW('Hygiene Data'!I59)))</f>
        <v/>
      </c>
    </row>
    <row r="66" spans="1:136" x14ac:dyDescent="0.25">
      <c r="A66" s="497" t="str">
        <f ca="1">+IF(OFFSET('Water Data'!$B$2,0,10*ROW('Water Data'!E60))="","",OFFSET('Water Data'!$B$2,0,10*ROW('Water Data'!E60)))</f>
        <v/>
      </c>
      <c r="B66" s="49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4" t="str">
        <f t="shared" ca="1" si="0"/>
        <v/>
      </c>
      <c r="D66" s="52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8" t="str">
        <f ca="1">+IF(OFFSET('Water Data'!$D$27,0,10*ROW('Water Data'!D60))="","",OFFSET('Water Data'!$D$27,0,10*ROW('Water Data'!D60)))</f>
        <v/>
      </c>
      <c r="BT66" s="388" t="str">
        <f ca="1">+IF(OFFSET('Water Data'!$D$28,0,10*ROW('Water Data'!D60))="","",OFFSET('Water Data'!$D$28,0,10*ROW('Water Data'!D60)))</f>
        <v/>
      </c>
      <c r="BU66" s="388" t="str">
        <f ca="1">+IF(OFFSET('Water Data'!$D$29,0,10*ROW('Water Data'!D60))="","",OFFSET('Water Data'!$D$29,0,10*ROW('Water Data'!D60)))</f>
        <v/>
      </c>
      <c r="BV66" s="388" t="str">
        <f ca="1">+IF(OFFSET('Water Data'!$E$27,0,10*ROW('Water Data'!E60))="","",OFFSET('Water Data'!$E$27,0,10*ROW('Water Data'!E60)))</f>
        <v/>
      </c>
      <c r="BW66" s="388" t="str">
        <f ca="1">+IF(OFFSET('Water Data'!$E$28,0,10*ROW('Water Data'!E60))="","",OFFSET('Water Data'!$E$28,0,10*ROW('Water Data'!E60)))</f>
        <v/>
      </c>
      <c r="BX66" s="388" t="str">
        <f ca="1">+IF(OFFSET('Water Data'!$E$29,0,10*ROW('Water Data'!E60))="","",OFFSET('Water Data'!$E$29,0,10*ROW('Water Data'!E60)))</f>
        <v/>
      </c>
      <c r="BY66" s="388" t="str">
        <f ca="1">+IF(OFFSET('Water Data'!$F$27,0,10*ROW('Water Data'!F60))="","",OFFSET('Water Data'!$F$27,0,10*ROW('Water Data'!F60)))</f>
        <v/>
      </c>
      <c r="BZ66" s="388" t="str">
        <f ca="1">+IF(OFFSET('Water Data'!$F$28,0,10*ROW('Water Data'!F60))="","",OFFSET('Water Data'!$F$28,0,10*ROW('Water Data'!F60)))</f>
        <v/>
      </c>
      <c r="CA66" s="388" t="str">
        <f ca="1">+IF(OFFSET('Water Data'!$F$29,0,10*ROW('Water Data'!F60))="","",OFFSET('Water Data'!$F$29,0,10*ROW('Water Data'!F60)))</f>
        <v/>
      </c>
      <c r="CB66" s="388" t="str">
        <f ca="1">+IF(OFFSET('Water Data'!$G$27,0,10*ROW('Water Data'!G60))="","",OFFSET('Water Data'!$G$27,0,10*ROW('Water Data'!G60)))</f>
        <v/>
      </c>
      <c r="CC66" s="388" t="str">
        <f ca="1">+IF(OFFSET('Water Data'!$G$28,0,10*ROW('Water Data'!G60))="","",OFFSET('Water Data'!$G$28,0,10*ROW('Water Data'!G60)))</f>
        <v/>
      </c>
      <c r="CD66" s="388" t="str">
        <f ca="1">+IF(OFFSET('Water Data'!$G$29,0,10*ROW('Water Data'!G60))="","",OFFSET('Water Data'!$G$29,0,10*ROW('Water Data'!G60)))</f>
        <v/>
      </c>
      <c r="CE66" s="388" t="str">
        <f ca="1">+IF(OFFSET('Water Data'!$H$27,0,10*ROW('Water Data'!H60))="","",OFFSET('Water Data'!$H$27,0,10*ROW('Water Data'!H60)))</f>
        <v/>
      </c>
      <c r="CF66" s="388" t="str">
        <f ca="1">+IF(OFFSET('Water Data'!$H$28,0,10*ROW('Water Data'!H60))="","",OFFSET('Water Data'!$H$28,0,10*ROW('Water Data'!H60)))</f>
        <v/>
      </c>
      <c r="CG66" s="388" t="str">
        <f ca="1">+IF(OFFSET('Water Data'!$H$29,0,10*ROW('Water Data'!H60))="","",OFFSET('Water Data'!$H$29,0,10*ROW('Water Data'!H60)))</f>
        <v/>
      </c>
      <c r="CH66" s="388" t="str">
        <f ca="1">+IF(OFFSET('Water Data'!$I$27,0,10*ROW('Water Data'!I60))="","",OFFSET('Water Data'!$I$27,0,10*ROW('Water Data'!I60)))</f>
        <v/>
      </c>
      <c r="CI66" s="388" t="str">
        <f ca="1">+IF(OFFSET('Water Data'!$I$28,0,10*ROW('Water Data'!I60))="","",OFFSET('Water Data'!$I$28,0,10*ROW('Water Data'!I60)))</f>
        <v/>
      </c>
      <c r="CJ66" s="388" t="str">
        <f ca="1">+IF(OFFSET('Water Data'!$I$29,0,10*ROW('Water Data'!I60))="","",OFFSET('Water Data'!$I$29,0,10*ROW('Water Data'!I60)))</f>
        <v/>
      </c>
      <c r="CK66" s="388" t="str">
        <f ca="1">+IF(OFFSET('Sanitation Data'!$D$28,0,10*ROW('Sanitation Data'!D60))="","",OFFSET('Sanitation Data'!$D$28,0,10*ROW('Sanitation Data'!D60)))</f>
        <v/>
      </c>
      <c r="CL66" s="388" t="str">
        <f ca="1">+IF(OFFSET('Sanitation Data'!$D$29,0,10*ROW('Sanitation Data'!D60))="","",OFFSET('Sanitation Data'!$D$29,0,10*ROW('Sanitation Data'!D60)))</f>
        <v/>
      </c>
      <c r="CM66" s="388" t="str">
        <f ca="1">+IF(OFFSET('Sanitation Data'!$D$30,0,10*ROW('Sanitation Data'!D60))="","",OFFSET('Sanitation Data'!$D$30,0,10*ROW('Sanitation Data'!D60)))</f>
        <v/>
      </c>
      <c r="CN66" s="388" t="str">
        <f ca="1">+IF(OFFSET('Sanitation Data'!$D$31,0,10*ROW('Sanitation Data'!D60))="","",OFFSET('Sanitation Data'!$D$31,0,10*ROW('Sanitation Data'!D60)))</f>
        <v/>
      </c>
      <c r="CO66" s="388" t="str">
        <f ca="1">+IF(OFFSET('Sanitation Data'!$D$32,0,10*ROW('Sanitation Data'!D60))="","",OFFSET('Sanitation Data'!$D$32,0,10*ROW('Sanitation Data'!D60)))</f>
        <v/>
      </c>
      <c r="CP66" s="388" t="str">
        <f ca="1">+IF(OFFSET('Sanitation Data'!$E$28,0,10*ROW('Sanitation Data'!E60))="","",OFFSET('Sanitation Data'!$E$28,0,10*ROW('Sanitation Data'!E60)))</f>
        <v/>
      </c>
      <c r="CQ66" s="388" t="str">
        <f ca="1">+IF(OFFSET('Sanitation Data'!$E$29,0,10*ROW('Sanitation Data'!E60))="","",OFFSET('Sanitation Data'!$E$29,0,10*ROW('Sanitation Data'!E60)))</f>
        <v/>
      </c>
      <c r="CR66" s="388" t="str">
        <f ca="1">+IF(OFFSET('Sanitation Data'!$E$30,0,10*ROW('Sanitation Data'!E60))="","",OFFSET('Sanitation Data'!$E$30,0,10*ROW('Sanitation Data'!E60)))</f>
        <v/>
      </c>
      <c r="CS66" s="388" t="str">
        <f ca="1">+IF(OFFSET('Sanitation Data'!$E$31,0,10*ROW('Sanitation Data'!E60))="","",OFFSET('Sanitation Data'!$E$31,0,10*ROW('Sanitation Data'!E60)))</f>
        <v/>
      </c>
      <c r="CT66" s="388" t="str">
        <f ca="1">+IF(OFFSET('Sanitation Data'!$E$32,0,10*ROW('Sanitation Data'!E60))="","",OFFSET('Sanitation Data'!$E$32,0,10*ROW('Sanitation Data'!E60)))</f>
        <v/>
      </c>
      <c r="CU66" s="388" t="str">
        <f ca="1">+IF(OFFSET('Sanitation Data'!$F$28,0,10*ROW('Sanitation Data'!F60))="","",OFFSET('Sanitation Data'!$F$28,0,10*ROW('Sanitation Data'!F60)))</f>
        <v/>
      </c>
      <c r="CV66" s="388" t="str">
        <f ca="1">+IF(OFFSET('Sanitation Data'!$F$29,0,10*ROW('Sanitation Data'!F60))="","",OFFSET('Sanitation Data'!$F$29,0,10*ROW('Sanitation Data'!F60)))</f>
        <v/>
      </c>
      <c r="CW66" s="388" t="str">
        <f ca="1">+IF(OFFSET('Sanitation Data'!$F$30,0,10*ROW('Sanitation Data'!F60))="","",OFFSET('Sanitation Data'!$F$30,0,10*ROW('Sanitation Data'!F60)))</f>
        <v/>
      </c>
      <c r="CX66" s="388" t="str">
        <f ca="1">+IF(OFFSET('Sanitation Data'!$F$31,0,10*ROW('Sanitation Data'!F60))="","",OFFSET('Sanitation Data'!$F$31,0,10*ROW('Sanitation Data'!F60)))</f>
        <v/>
      </c>
      <c r="CY66" s="388" t="str">
        <f ca="1">+IF(OFFSET('Sanitation Data'!$F$32,0,10*ROW('Sanitation Data'!F60))="","",OFFSET('Sanitation Data'!$F$32,0,10*ROW('Sanitation Data'!F60)))</f>
        <v/>
      </c>
      <c r="CZ66" s="388" t="str">
        <f ca="1">+IF(OFFSET('Sanitation Data'!$G$28,0,10*ROW('Sanitation Data'!G60))="","",OFFSET('Sanitation Data'!$G$28,0,10*ROW('Sanitation Data'!G60)))</f>
        <v/>
      </c>
      <c r="DA66" s="388" t="str">
        <f ca="1">+IF(OFFSET('Sanitation Data'!$G$29,0,10*ROW('Sanitation Data'!G60))="","",OFFSET('Sanitation Data'!$G$29,0,10*ROW('Sanitation Data'!G60)))</f>
        <v/>
      </c>
      <c r="DB66" s="388" t="str">
        <f ca="1">+IF(OFFSET('Sanitation Data'!$G$30,0,10*ROW('Sanitation Data'!G60))="","",OFFSET('Sanitation Data'!$G$30,0,10*ROW('Sanitation Data'!G60)))</f>
        <v/>
      </c>
      <c r="DC66" s="388" t="str">
        <f ca="1">+IF(OFFSET('Sanitation Data'!$G$31,0,10*ROW('Sanitation Data'!G60))="","",OFFSET('Sanitation Data'!$G$31,0,10*ROW('Sanitation Data'!G60)))</f>
        <v/>
      </c>
      <c r="DD66" s="388" t="str">
        <f ca="1">+IF(OFFSET('Sanitation Data'!$G$32,0,10*ROW('Sanitation Data'!G60))="","",OFFSET('Sanitation Data'!$G$32,0,10*ROW('Sanitation Data'!G60)))</f>
        <v/>
      </c>
      <c r="DE66" s="388" t="str">
        <f ca="1">+IF(OFFSET('Sanitation Data'!$H$28,0,10*ROW('Sanitation Data'!H60))="","",OFFSET('Sanitation Data'!$H$28,0,10*ROW('Sanitation Data'!H60)))</f>
        <v/>
      </c>
      <c r="DF66" s="388" t="str">
        <f ca="1">+IF(OFFSET('Sanitation Data'!$H$29,0,10*ROW('Sanitation Data'!H60))="","",OFFSET('Sanitation Data'!$H$29,0,10*ROW('Sanitation Data'!H60)))</f>
        <v/>
      </c>
      <c r="DG66" s="388" t="str">
        <f ca="1">+IF(OFFSET('Sanitation Data'!$H$30,0,10*ROW('Sanitation Data'!H60))="","",OFFSET('Sanitation Data'!$H$30,0,10*ROW('Sanitation Data'!H60)))</f>
        <v/>
      </c>
      <c r="DH66" s="388" t="str">
        <f ca="1">+IF(OFFSET('Sanitation Data'!$H$31,0,10*ROW('Sanitation Data'!H60))="","",OFFSET('Sanitation Data'!$H$31,0,10*ROW('Sanitation Data'!H60)))</f>
        <v/>
      </c>
      <c r="DI66" s="388" t="str">
        <f ca="1">+IF(OFFSET('Sanitation Data'!$H$32,0,10*ROW('Sanitation Data'!H60))="","",OFFSET('Sanitation Data'!$H$32,0,10*ROW('Sanitation Data'!H60)))</f>
        <v/>
      </c>
      <c r="DJ66" s="388" t="str">
        <f ca="1">+IF(OFFSET('Sanitation Data'!$I$28,0,10*ROW('Sanitation Data'!I60))="","",OFFSET('Sanitation Data'!$I$28,0,10*ROW('Sanitation Data'!I60)))</f>
        <v/>
      </c>
      <c r="DK66" s="388" t="str">
        <f ca="1">+IF(OFFSET('Sanitation Data'!$I$29,0,10*ROW('Sanitation Data'!I60))="","",OFFSET('Sanitation Data'!$I$29,0,10*ROW('Sanitation Data'!I60)))</f>
        <v/>
      </c>
      <c r="DL66" s="388" t="str">
        <f ca="1">+IF(OFFSET('Sanitation Data'!$I$30,0,10*ROW('Sanitation Data'!I60))="","",OFFSET('Sanitation Data'!$I$30,0,10*ROW('Sanitation Data'!I60)))</f>
        <v/>
      </c>
      <c r="DM66" s="388" t="str">
        <f ca="1">+IF(OFFSET('Sanitation Data'!$I$31,0,10*ROW('Sanitation Data'!I60))="","",OFFSET('Sanitation Data'!$I$31,0,10*ROW('Sanitation Data'!I60)))</f>
        <v/>
      </c>
      <c r="DN66" s="388" t="str">
        <f ca="1">+IF(OFFSET('Sanitation Data'!$I$32,0,10*ROW('Sanitation Data'!I60))="","",OFFSET('Sanitation Data'!$I$32,0,10*ROW('Sanitation Data'!I60)))</f>
        <v/>
      </c>
      <c r="DO66" s="388" t="str">
        <f ca="1">+IF(OFFSET('Hygiene Data'!$D$11,0,10*ROW('Hygiene Data'!D60))="","",OFFSET('Hygiene Data'!$D$11,0,10*ROW('Hygiene Data'!D60)))</f>
        <v/>
      </c>
      <c r="DP66" s="388" t="str">
        <f ca="1">+IF(OFFSET('Hygiene Data'!$D$12,0,10*ROW('Hygiene Data'!D60))="","",OFFSET('Hygiene Data'!$D$12,0,10*ROW('Hygiene Data'!D60)))</f>
        <v/>
      </c>
      <c r="DQ66" s="388" t="str">
        <f ca="1">+IF(OFFSET('Hygiene Data'!$D$13,0,10*ROW('Hygiene Data'!D60))="","",OFFSET('Hygiene Data'!$D$13,0,10*ROW('Hygiene Data'!D60)))</f>
        <v/>
      </c>
      <c r="DR66" s="388" t="str">
        <f ca="1">+IF(OFFSET('Hygiene Data'!$E$11,0,10*ROW('Hygiene Data'!E60))="","",OFFSET('Hygiene Data'!$E$11,0,10*ROW('Hygiene Data'!E60)))</f>
        <v/>
      </c>
      <c r="DS66" s="388" t="str">
        <f ca="1">+IF(OFFSET('Hygiene Data'!$E$12,0,10*ROW('Hygiene Data'!E60))="","",OFFSET('Hygiene Data'!$E$12,0,10*ROW('Hygiene Data'!E60)))</f>
        <v/>
      </c>
      <c r="DT66" s="388" t="str">
        <f ca="1">+IF(OFFSET('Hygiene Data'!$E$13,0,10*ROW('Hygiene Data'!E60))="","",OFFSET('Hygiene Data'!$E$13,0,10*ROW('Hygiene Data'!E60)))</f>
        <v/>
      </c>
      <c r="DU66" s="388" t="str">
        <f ca="1">+IF(OFFSET('Hygiene Data'!$F$11,0,10*ROW('Hygiene Data'!F60))="","",OFFSET('Hygiene Data'!$F$11,0,10*ROW('Hygiene Data'!F60)))</f>
        <v/>
      </c>
      <c r="DV66" s="388" t="str">
        <f ca="1">+IF(OFFSET('Hygiene Data'!$F$12,0,10*ROW('Hygiene Data'!F60))="","",OFFSET('Hygiene Data'!$F$12,0,10*ROW('Hygiene Data'!F60)))</f>
        <v/>
      </c>
      <c r="DW66" s="388" t="str">
        <f ca="1">+IF(OFFSET('Hygiene Data'!$F$13,0,10*ROW('Hygiene Data'!F60))="","",OFFSET('Hygiene Data'!$F$13,0,10*ROW('Hygiene Data'!F60)))</f>
        <v/>
      </c>
      <c r="DX66" s="388" t="str">
        <f ca="1">+IF(OFFSET('Hygiene Data'!$G$11,0,10*ROW('Hygiene Data'!G60))="","",OFFSET('Hygiene Data'!$G$11,0,10*ROW('Hygiene Data'!G60)))</f>
        <v/>
      </c>
      <c r="DY66" s="388" t="str">
        <f ca="1">+IF(OFFSET('Hygiene Data'!$G$12,0,10*ROW('Hygiene Data'!G60))="","",OFFSET('Hygiene Data'!$G$12,0,10*ROW('Hygiene Data'!G60)))</f>
        <v/>
      </c>
      <c r="DZ66" s="388" t="str">
        <f ca="1">+IF(OFFSET('Hygiene Data'!$G$13,0,10*ROW('Hygiene Data'!G60))="","",OFFSET('Hygiene Data'!$G$13,0,10*ROW('Hygiene Data'!G60)))</f>
        <v/>
      </c>
      <c r="EA66" s="388" t="str">
        <f ca="1">+IF(OFFSET('Hygiene Data'!$H$11,0,10*ROW('Hygiene Data'!H60))="","",OFFSET('Hygiene Data'!$H$11,0,10*ROW('Hygiene Data'!H60)))</f>
        <v/>
      </c>
      <c r="EB66" s="388" t="str">
        <f ca="1">+IF(OFFSET('Hygiene Data'!$H$12,0,10*ROW('Hygiene Data'!H60))="","",OFFSET('Hygiene Data'!$H$12,0,10*ROW('Hygiene Data'!H60)))</f>
        <v/>
      </c>
      <c r="EC66" s="388" t="str">
        <f ca="1">+IF(OFFSET('Hygiene Data'!$H$13,0,10*ROW('Hygiene Data'!H60))="","",OFFSET('Hygiene Data'!$H$13,0,10*ROW('Hygiene Data'!H60)))</f>
        <v/>
      </c>
      <c r="ED66" s="388" t="str">
        <f ca="1">+IF(OFFSET('Hygiene Data'!$I$11,0,10*ROW('Hygiene Data'!I60))="","",OFFSET('Hygiene Data'!$I$11,0,10*ROW('Hygiene Data'!I60)))</f>
        <v/>
      </c>
      <c r="EE66" s="388" t="str">
        <f ca="1">+IF(OFFSET('Hygiene Data'!$I$12,0,10*ROW('Hygiene Data'!I60))="","",OFFSET('Hygiene Data'!$I$12,0,10*ROW('Hygiene Data'!I60)))</f>
        <v/>
      </c>
      <c r="EF66" s="388" t="str">
        <f ca="1">+IF(OFFSET('Hygiene Data'!$I$13,0,10*ROW('Hygiene Data'!I60))="","",OFFSET('Hygiene Data'!$I$13,0,10*ROW('Hygiene Data'!I60)))</f>
        <v/>
      </c>
    </row>
    <row r="67" spans="1:136" x14ac:dyDescent="0.25">
      <c r="A67" s="497" t="str">
        <f ca="1">+IF(OFFSET('Water Data'!$B$2,0,10*ROW('Water Data'!E61))="","",OFFSET('Water Data'!$B$2,0,10*ROW('Water Data'!E61)))</f>
        <v/>
      </c>
      <c r="B67" s="49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4" t="str">
        <f t="shared" ca="1" si="0"/>
        <v/>
      </c>
      <c r="D67" s="52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8" t="str">
        <f ca="1">+IF(OFFSET('Water Data'!$D$27,0,10*ROW('Water Data'!D61))="","",OFFSET('Water Data'!$D$27,0,10*ROW('Water Data'!D61)))</f>
        <v/>
      </c>
      <c r="BT67" s="388" t="str">
        <f ca="1">+IF(OFFSET('Water Data'!$D$28,0,10*ROW('Water Data'!D61))="","",OFFSET('Water Data'!$D$28,0,10*ROW('Water Data'!D61)))</f>
        <v/>
      </c>
      <c r="BU67" s="388" t="str">
        <f ca="1">+IF(OFFSET('Water Data'!$D$29,0,10*ROW('Water Data'!D61))="","",OFFSET('Water Data'!$D$29,0,10*ROW('Water Data'!D61)))</f>
        <v/>
      </c>
      <c r="BV67" s="388" t="str">
        <f ca="1">+IF(OFFSET('Water Data'!$E$27,0,10*ROW('Water Data'!E61))="","",OFFSET('Water Data'!$E$27,0,10*ROW('Water Data'!E61)))</f>
        <v/>
      </c>
      <c r="BW67" s="388" t="str">
        <f ca="1">+IF(OFFSET('Water Data'!$E$28,0,10*ROW('Water Data'!E61))="","",OFFSET('Water Data'!$E$28,0,10*ROW('Water Data'!E61)))</f>
        <v/>
      </c>
      <c r="BX67" s="388" t="str">
        <f ca="1">+IF(OFFSET('Water Data'!$E$29,0,10*ROW('Water Data'!E61))="","",OFFSET('Water Data'!$E$29,0,10*ROW('Water Data'!E61)))</f>
        <v/>
      </c>
      <c r="BY67" s="388" t="str">
        <f ca="1">+IF(OFFSET('Water Data'!$F$27,0,10*ROW('Water Data'!F61))="","",OFFSET('Water Data'!$F$27,0,10*ROW('Water Data'!F61)))</f>
        <v/>
      </c>
      <c r="BZ67" s="388" t="str">
        <f ca="1">+IF(OFFSET('Water Data'!$F$28,0,10*ROW('Water Data'!F61))="","",OFFSET('Water Data'!$F$28,0,10*ROW('Water Data'!F61)))</f>
        <v/>
      </c>
      <c r="CA67" s="388" t="str">
        <f ca="1">+IF(OFFSET('Water Data'!$F$29,0,10*ROW('Water Data'!F61))="","",OFFSET('Water Data'!$F$29,0,10*ROW('Water Data'!F61)))</f>
        <v/>
      </c>
      <c r="CB67" s="388" t="str">
        <f ca="1">+IF(OFFSET('Water Data'!$G$27,0,10*ROW('Water Data'!G61))="","",OFFSET('Water Data'!$G$27,0,10*ROW('Water Data'!G61)))</f>
        <v/>
      </c>
      <c r="CC67" s="388" t="str">
        <f ca="1">+IF(OFFSET('Water Data'!$G$28,0,10*ROW('Water Data'!G61))="","",OFFSET('Water Data'!$G$28,0,10*ROW('Water Data'!G61)))</f>
        <v/>
      </c>
      <c r="CD67" s="388" t="str">
        <f ca="1">+IF(OFFSET('Water Data'!$G$29,0,10*ROW('Water Data'!G61))="","",OFFSET('Water Data'!$G$29,0,10*ROW('Water Data'!G61)))</f>
        <v/>
      </c>
      <c r="CE67" s="388" t="str">
        <f ca="1">+IF(OFFSET('Water Data'!$H$27,0,10*ROW('Water Data'!H61))="","",OFFSET('Water Data'!$H$27,0,10*ROW('Water Data'!H61)))</f>
        <v/>
      </c>
      <c r="CF67" s="388" t="str">
        <f ca="1">+IF(OFFSET('Water Data'!$H$28,0,10*ROW('Water Data'!H61))="","",OFFSET('Water Data'!$H$28,0,10*ROW('Water Data'!H61)))</f>
        <v/>
      </c>
      <c r="CG67" s="388" t="str">
        <f ca="1">+IF(OFFSET('Water Data'!$H$29,0,10*ROW('Water Data'!H61))="","",OFFSET('Water Data'!$H$29,0,10*ROW('Water Data'!H61)))</f>
        <v/>
      </c>
      <c r="CH67" s="388" t="str">
        <f ca="1">+IF(OFFSET('Water Data'!$I$27,0,10*ROW('Water Data'!I61))="","",OFFSET('Water Data'!$I$27,0,10*ROW('Water Data'!I61)))</f>
        <v/>
      </c>
      <c r="CI67" s="388" t="str">
        <f ca="1">+IF(OFFSET('Water Data'!$I$28,0,10*ROW('Water Data'!I61))="","",OFFSET('Water Data'!$I$28,0,10*ROW('Water Data'!I61)))</f>
        <v/>
      </c>
      <c r="CJ67" s="388" t="str">
        <f ca="1">+IF(OFFSET('Water Data'!$I$29,0,10*ROW('Water Data'!I61))="","",OFFSET('Water Data'!$I$29,0,10*ROW('Water Data'!I61)))</f>
        <v/>
      </c>
      <c r="CK67" s="388" t="str">
        <f ca="1">+IF(OFFSET('Sanitation Data'!$D$28,0,10*ROW('Sanitation Data'!D61))="","",OFFSET('Sanitation Data'!$D$28,0,10*ROW('Sanitation Data'!D61)))</f>
        <v/>
      </c>
      <c r="CL67" s="388" t="str">
        <f ca="1">+IF(OFFSET('Sanitation Data'!$D$29,0,10*ROW('Sanitation Data'!D61))="","",OFFSET('Sanitation Data'!$D$29,0,10*ROW('Sanitation Data'!D61)))</f>
        <v/>
      </c>
      <c r="CM67" s="388" t="str">
        <f ca="1">+IF(OFFSET('Sanitation Data'!$D$30,0,10*ROW('Sanitation Data'!D61))="","",OFFSET('Sanitation Data'!$D$30,0,10*ROW('Sanitation Data'!D61)))</f>
        <v/>
      </c>
      <c r="CN67" s="388" t="str">
        <f ca="1">+IF(OFFSET('Sanitation Data'!$D$31,0,10*ROW('Sanitation Data'!D61))="","",OFFSET('Sanitation Data'!$D$31,0,10*ROW('Sanitation Data'!D61)))</f>
        <v/>
      </c>
      <c r="CO67" s="388" t="str">
        <f ca="1">+IF(OFFSET('Sanitation Data'!$D$32,0,10*ROW('Sanitation Data'!D61))="","",OFFSET('Sanitation Data'!$D$32,0,10*ROW('Sanitation Data'!D61)))</f>
        <v/>
      </c>
      <c r="CP67" s="388" t="str">
        <f ca="1">+IF(OFFSET('Sanitation Data'!$E$28,0,10*ROW('Sanitation Data'!E61))="","",OFFSET('Sanitation Data'!$E$28,0,10*ROW('Sanitation Data'!E61)))</f>
        <v/>
      </c>
      <c r="CQ67" s="388" t="str">
        <f ca="1">+IF(OFFSET('Sanitation Data'!$E$29,0,10*ROW('Sanitation Data'!E61))="","",OFFSET('Sanitation Data'!$E$29,0,10*ROW('Sanitation Data'!E61)))</f>
        <v/>
      </c>
      <c r="CR67" s="388" t="str">
        <f ca="1">+IF(OFFSET('Sanitation Data'!$E$30,0,10*ROW('Sanitation Data'!E61))="","",OFFSET('Sanitation Data'!$E$30,0,10*ROW('Sanitation Data'!E61)))</f>
        <v/>
      </c>
      <c r="CS67" s="388" t="str">
        <f ca="1">+IF(OFFSET('Sanitation Data'!$E$31,0,10*ROW('Sanitation Data'!E61))="","",OFFSET('Sanitation Data'!$E$31,0,10*ROW('Sanitation Data'!E61)))</f>
        <v/>
      </c>
      <c r="CT67" s="388" t="str">
        <f ca="1">+IF(OFFSET('Sanitation Data'!$E$32,0,10*ROW('Sanitation Data'!E61))="","",OFFSET('Sanitation Data'!$E$32,0,10*ROW('Sanitation Data'!E61)))</f>
        <v/>
      </c>
      <c r="CU67" s="388" t="str">
        <f ca="1">+IF(OFFSET('Sanitation Data'!$F$28,0,10*ROW('Sanitation Data'!F61))="","",OFFSET('Sanitation Data'!$F$28,0,10*ROW('Sanitation Data'!F61)))</f>
        <v/>
      </c>
      <c r="CV67" s="388" t="str">
        <f ca="1">+IF(OFFSET('Sanitation Data'!$F$29,0,10*ROW('Sanitation Data'!F61))="","",OFFSET('Sanitation Data'!$F$29,0,10*ROW('Sanitation Data'!F61)))</f>
        <v/>
      </c>
      <c r="CW67" s="388" t="str">
        <f ca="1">+IF(OFFSET('Sanitation Data'!$F$30,0,10*ROW('Sanitation Data'!F61))="","",OFFSET('Sanitation Data'!$F$30,0,10*ROW('Sanitation Data'!F61)))</f>
        <v/>
      </c>
      <c r="CX67" s="388" t="str">
        <f ca="1">+IF(OFFSET('Sanitation Data'!$F$31,0,10*ROW('Sanitation Data'!F61))="","",OFFSET('Sanitation Data'!$F$31,0,10*ROW('Sanitation Data'!F61)))</f>
        <v/>
      </c>
      <c r="CY67" s="388" t="str">
        <f ca="1">+IF(OFFSET('Sanitation Data'!$F$32,0,10*ROW('Sanitation Data'!F61))="","",OFFSET('Sanitation Data'!$F$32,0,10*ROW('Sanitation Data'!F61)))</f>
        <v/>
      </c>
      <c r="CZ67" s="388" t="str">
        <f ca="1">+IF(OFFSET('Sanitation Data'!$G$28,0,10*ROW('Sanitation Data'!G61))="","",OFFSET('Sanitation Data'!$G$28,0,10*ROW('Sanitation Data'!G61)))</f>
        <v/>
      </c>
      <c r="DA67" s="388" t="str">
        <f ca="1">+IF(OFFSET('Sanitation Data'!$G$29,0,10*ROW('Sanitation Data'!G61))="","",OFFSET('Sanitation Data'!$G$29,0,10*ROW('Sanitation Data'!G61)))</f>
        <v/>
      </c>
      <c r="DB67" s="388" t="str">
        <f ca="1">+IF(OFFSET('Sanitation Data'!$G$30,0,10*ROW('Sanitation Data'!G61))="","",OFFSET('Sanitation Data'!$G$30,0,10*ROW('Sanitation Data'!G61)))</f>
        <v/>
      </c>
      <c r="DC67" s="388" t="str">
        <f ca="1">+IF(OFFSET('Sanitation Data'!$G$31,0,10*ROW('Sanitation Data'!G61))="","",OFFSET('Sanitation Data'!$G$31,0,10*ROW('Sanitation Data'!G61)))</f>
        <v/>
      </c>
      <c r="DD67" s="388" t="str">
        <f ca="1">+IF(OFFSET('Sanitation Data'!$G$32,0,10*ROW('Sanitation Data'!G61))="","",OFFSET('Sanitation Data'!$G$32,0,10*ROW('Sanitation Data'!G61)))</f>
        <v/>
      </c>
      <c r="DE67" s="388" t="str">
        <f ca="1">+IF(OFFSET('Sanitation Data'!$H$28,0,10*ROW('Sanitation Data'!H61))="","",OFFSET('Sanitation Data'!$H$28,0,10*ROW('Sanitation Data'!H61)))</f>
        <v/>
      </c>
      <c r="DF67" s="388" t="str">
        <f ca="1">+IF(OFFSET('Sanitation Data'!$H$29,0,10*ROW('Sanitation Data'!H61))="","",OFFSET('Sanitation Data'!$H$29,0,10*ROW('Sanitation Data'!H61)))</f>
        <v/>
      </c>
      <c r="DG67" s="388" t="str">
        <f ca="1">+IF(OFFSET('Sanitation Data'!$H$30,0,10*ROW('Sanitation Data'!H61))="","",OFFSET('Sanitation Data'!$H$30,0,10*ROW('Sanitation Data'!H61)))</f>
        <v/>
      </c>
      <c r="DH67" s="388" t="str">
        <f ca="1">+IF(OFFSET('Sanitation Data'!$H$31,0,10*ROW('Sanitation Data'!H61))="","",OFFSET('Sanitation Data'!$H$31,0,10*ROW('Sanitation Data'!H61)))</f>
        <v/>
      </c>
      <c r="DI67" s="388" t="str">
        <f ca="1">+IF(OFFSET('Sanitation Data'!$H$32,0,10*ROW('Sanitation Data'!H61))="","",OFFSET('Sanitation Data'!$H$32,0,10*ROW('Sanitation Data'!H61)))</f>
        <v/>
      </c>
      <c r="DJ67" s="388" t="str">
        <f ca="1">+IF(OFFSET('Sanitation Data'!$I$28,0,10*ROW('Sanitation Data'!I61))="","",OFFSET('Sanitation Data'!$I$28,0,10*ROW('Sanitation Data'!I61)))</f>
        <v/>
      </c>
      <c r="DK67" s="388" t="str">
        <f ca="1">+IF(OFFSET('Sanitation Data'!$I$29,0,10*ROW('Sanitation Data'!I61))="","",OFFSET('Sanitation Data'!$I$29,0,10*ROW('Sanitation Data'!I61)))</f>
        <v/>
      </c>
      <c r="DL67" s="388" t="str">
        <f ca="1">+IF(OFFSET('Sanitation Data'!$I$30,0,10*ROW('Sanitation Data'!I61))="","",OFFSET('Sanitation Data'!$I$30,0,10*ROW('Sanitation Data'!I61)))</f>
        <v/>
      </c>
      <c r="DM67" s="388" t="str">
        <f ca="1">+IF(OFFSET('Sanitation Data'!$I$31,0,10*ROW('Sanitation Data'!I61))="","",OFFSET('Sanitation Data'!$I$31,0,10*ROW('Sanitation Data'!I61)))</f>
        <v/>
      </c>
      <c r="DN67" s="388" t="str">
        <f ca="1">+IF(OFFSET('Sanitation Data'!$I$32,0,10*ROW('Sanitation Data'!I61))="","",OFFSET('Sanitation Data'!$I$32,0,10*ROW('Sanitation Data'!I61)))</f>
        <v/>
      </c>
      <c r="DO67" s="388" t="str">
        <f ca="1">+IF(OFFSET('Hygiene Data'!$D$11,0,10*ROW('Hygiene Data'!D61))="","",OFFSET('Hygiene Data'!$D$11,0,10*ROW('Hygiene Data'!D61)))</f>
        <v/>
      </c>
      <c r="DP67" s="388" t="str">
        <f ca="1">+IF(OFFSET('Hygiene Data'!$D$12,0,10*ROW('Hygiene Data'!D61))="","",OFFSET('Hygiene Data'!$D$12,0,10*ROW('Hygiene Data'!D61)))</f>
        <v/>
      </c>
      <c r="DQ67" s="388" t="str">
        <f ca="1">+IF(OFFSET('Hygiene Data'!$D$13,0,10*ROW('Hygiene Data'!D61))="","",OFFSET('Hygiene Data'!$D$13,0,10*ROW('Hygiene Data'!D61)))</f>
        <v/>
      </c>
      <c r="DR67" s="388" t="str">
        <f ca="1">+IF(OFFSET('Hygiene Data'!$E$11,0,10*ROW('Hygiene Data'!E61))="","",OFFSET('Hygiene Data'!$E$11,0,10*ROW('Hygiene Data'!E61)))</f>
        <v/>
      </c>
      <c r="DS67" s="388" t="str">
        <f ca="1">+IF(OFFSET('Hygiene Data'!$E$12,0,10*ROW('Hygiene Data'!E61))="","",OFFSET('Hygiene Data'!$E$12,0,10*ROW('Hygiene Data'!E61)))</f>
        <v/>
      </c>
      <c r="DT67" s="388" t="str">
        <f ca="1">+IF(OFFSET('Hygiene Data'!$E$13,0,10*ROW('Hygiene Data'!E61))="","",OFFSET('Hygiene Data'!$E$13,0,10*ROW('Hygiene Data'!E61)))</f>
        <v/>
      </c>
      <c r="DU67" s="388" t="str">
        <f ca="1">+IF(OFFSET('Hygiene Data'!$F$11,0,10*ROW('Hygiene Data'!F61))="","",OFFSET('Hygiene Data'!$F$11,0,10*ROW('Hygiene Data'!F61)))</f>
        <v/>
      </c>
      <c r="DV67" s="388" t="str">
        <f ca="1">+IF(OFFSET('Hygiene Data'!$F$12,0,10*ROW('Hygiene Data'!F61))="","",OFFSET('Hygiene Data'!$F$12,0,10*ROW('Hygiene Data'!F61)))</f>
        <v/>
      </c>
      <c r="DW67" s="388" t="str">
        <f ca="1">+IF(OFFSET('Hygiene Data'!$F$13,0,10*ROW('Hygiene Data'!F61))="","",OFFSET('Hygiene Data'!$F$13,0,10*ROW('Hygiene Data'!F61)))</f>
        <v/>
      </c>
      <c r="DX67" s="388" t="str">
        <f ca="1">+IF(OFFSET('Hygiene Data'!$G$11,0,10*ROW('Hygiene Data'!G61))="","",OFFSET('Hygiene Data'!$G$11,0,10*ROW('Hygiene Data'!G61)))</f>
        <v/>
      </c>
      <c r="DY67" s="388" t="str">
        <f ca="1">+IF(OFFSET('Hygiene Data'!$G$12,0,10*ROW('Hygiene Data'!G61))="","",OFFSET('Hygiene Data'!$G$12,0,10*ROW('Hygiene Data'!G61)))</f>
        <v/>
      </c>
      <c r="DZ67" s="388" t="str">
        <f ca="1">+IF(OFFSET('Hygiene Data'!$G$13,0,10*ROW('Hygiene Data'!G61))="","",OFFSET('Hygiene Data'!$G$13,0,10*ROW('Hygiene Data'!G61)))</f>
        <v/>
      </c>
      <c r="EA67" s="388" t="str">
        <f ca="1">+IF(OFFSET('Hygiene Data'!$H$11,0,10*ROW('Hygiene Data'!H61))="","",OFFSET('Hygiene Data'!$H$11,0,10*ROW('Hygiene Data'!H61)))</f>
        <v/>
      </c>
      <c r="EB67" s="388" t="str">
        <f ca="1">+IF(OFFSET('Hygiene Data'!$H$12,0,10*ROW('Hygiene Data'!H61))="","",OFFSET('Hygiene Data'!$H$12,0,10*ROW('Hygiene Data'!H61)))</f>
        <v/>
      </c>
      <c r="EC67" s="388" t="str">
        <f ca="1">+IF(OFFSET('Hygiene Data'!$H$13,0,10*ROW('Hygiene Data'!H61))="","",OFFSET('Hygiene Data'!$H$13,0,10*ROW('Hygiene Data'!H61)))</f>
        <v/>
      </c>
      <c r="ED67" s="388" t="str">
        <f ca="1">+IF(OFFSET('Hygiene Data'!$I$11,0,10*ROW('Hygiene Data'!I61))="","",OFFSET('Hygiene Data'!$I$11,0,10*ROW('Hygiene Data'!I61)))</f>
        <v/>
      </c>
      <c r="EE67" s="388" t="str">
        <f ca="1">+IF(OFFSET('Hygiene Data'!$I$12,0,10*ROW('Hygiene Data'!I61))="","",OFFSET('Hygiene Data'!$I$12,0,10*ROW('Hygiene Data'!I61)))</f>
        <v/>
      </c>
      <c r="EF67" s="388" t="str">
        <f ca="1">+IF(OFFSET('Hygiene Data'!$I$13,0,10*ROW('Hygiene Data'!I61))="","",OFFSET('Hygiene Data'!$I$13,0,10*ROW('Hygiene Data'!I61)))</f>
        <v/>
      </c>
    </row>
    <row r="68" spans="1:136" x14ac:dyDescent="0.25">
      <c r="A68" s="497" t="str">
        <f ca="1">+IF(OFFSET('Water Data'!$B$2,0,10*ROW('Water Data'!E62))="","",OFFSET('Water Data'!$B$2,0,10*ROW('Water Data'!E62)))</f>
        <v/>
      </c>
      <c r="B68" s="49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4" t="str">
        <f t="shared" ca="1" si="0"/>
        <v/>
      </c>
      <c r="D68" s="52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8" t="str">
        <f ca="1">+IF(OFFSET('Water Data'!$D$27,0,10*ROW('Water Data'!D62))="","",OFFSET('Water Data'!$D$27,0,10*ROW('Water Data'!D62)))</f>
        <v/>
      </c>
      <c r="BT68" s="388" t="str">
        <f ca="1">+IF(OFFSET('Water Data'!$D$28,0,10*ROW('Water Data'!D62))="","",OFFSET('Water Data'!$D$28,0,10*ROW('Water Data'!D62)))</f>
        <v/>
      </c>
      <c r="BU68" s="388" t="str">
        <f ca="1">+IF(OFFSET('Water Data'!$D$29,0,10*ROW('Water Data'!D62))="","",OFFSET('Water Data'!$D$29,0,10*ROW('Water Data'!D62)))</f>
        <v/>
      </c>
      <c r="BV68" s="388" t="str">
        <f ca="1">+IF(OFFSET('Water Data'!$E$27,0,10*ROW('Water Data'!E62))="","",OFFSET('Water Data'!$E$27,0,10*ROW('Water Data'!E62)))</f>
        <v/>
      </c>
      <c r="BW68" s="388" t="str">
        <f ca="1">+IF(OFFSET('Water Data'!$E$28,0,10*ROW('Water Data'!E62))="","",OFFSET('Water Data'!$E$28,0,10*ROW('Water Data'!E62)))</f>
        <v/>
      </c>
      <c r="BX68" s="388" t="str">
        <f ca="1">+IF(OFFSET('Water Data'!$E$29,0,10*ROW('Water Data'!E62))="","",OFFSET('Water Data'!$E$29,0,10*ROW('Water Data'!E62)))</f>
        <v/>
      </c>
      <c r="BY68" s="388" t="str">
        <f ca="1">+IF(OFFSET('Water Data'!$F$27,0,10*ROW('Water Data'!F62))="","",OFFSET('Water Data'!$F$27,0,10*ROW('Water Data'!F62)))</f>
        <v/>
      </c>
      <c r="BZ68" s="388" t="str">
        <f ca="1">+IF(OFFSET('Water Data'!$F$28,0,10*ROW('Water Data'!F62))="","",OFFSET('Water Data'!$F$28,0,10*ROW('Water Data'!F62)))</f>
        <v/>
      </c>
      <c r="CA68" s="388" t="str">
        <f ca="1">+IF(OFFSET('Water Data'!$F$29,0,10*ROW('Water Data'!F62))="","",OFFSET('Water Data'!$F$29,0,10*ROW('Water Data'!F62)))</f>
        <v/>
      </c>
      <c r="CB68" s="388" t="str">
        <f ca="1">+IF(OFFSET('Water Data'!$G$27,0,10*ROW('Water Data'!G62))="","",OFFSET('Water Data'!$G$27,0,10*ROW('Water Data'!G62)))</f>
        <v/>
      </c>
      <c r="CC68" s="388" t="str">
        <f ca="1">+IF(OFFSET('Water Data'!$G$28,0,10*ROW('Water Data'!G62))="","",OFFSET('Water Data'!$G$28,0,10*ROW('Water Data'!G62)))</f>
        <v/>
      </c>
      <c r="CD68" s="388" t="str">
        <f ca="1">+IF(OFFSET('Water Data'!$G$29,0,10*ROW('Water Data'!G62))="","",OFFSET('Water Data'!$G$29,0,10*ROW('Water Data'!G62)))</f>
        <v/>
      </c>
      <c r="CE68" s="388" t="str">
        <f ca="1">+IF(OFFSET('Water Data'!$H$27,0,10*ROW('Water Data'!H62))="","",OFFSET('Water Data'!$H$27,0,10*ROW('Water Data'!H62)))</f>
        <v/>
      </c>
      <c r="CF68" s="388" t="str">
        <f ca="1">+IF(OFFSET('Water Data'!$H$28,0,10*ROW('Water Data'!H62))="","",OFFSET('Water Data'!$H$28,0,10*ROW('Water Data'!H62)))</f>
        <v/>
      </c>
      <c r="CG68" s="388" t="str">
        <f ca="1">+IF(OFFSET('Water Data'!$H$29,0,10*ROW('Water Data'!H62))="","",OFFSET('Water Data'!$H$29,0,10*ROW('Water Data'!H62)))</f>
        <v/>
      </c>
      <c r="CH68" s="388" t="str">
        <f ca="1">+IF(OFFSET('Water Data'!$I$27,0,10*ROW('Water Data'!I62))="","",OFFSET('Water Data'!$I$27,0,10*ROW('Water Data'!I62)))</f>
        <v/>
      </c>
      <c r="CI68" s="388" t="str">
        <f ca="1">+IF(OFFSET('Water Data'!$I$28,0,10*ROW('Water Data'!I62))="","",OFFSET('Water Data'!$I$28,0,10*ROW('Water Data'!I62)))</f>
        <v/>
      </c>
      <c r="CJ68" s="388" t="str">
        <f ca="1">+IF(OFFSET('Water Data'!$I$29,0,10*ROW('Water Data'!I62))="","",OFFSET('Water Data'!$I$29,0,10*ROW('Water Data'!I62)))</f>
        <v/>
      </c>
      <c r="CK68" s="388" t="str">
        <f ca="1">+IF(OFFSET('Sanitation Data'!$D$28,0,10*ROW('Sanitation Data'!D62))="","",OFFSET('Sanitation Data'!$D$28,0,10*ROW('Sanitation Data'!D62)))</f>
        <v/>
      </c>
      <c r="CL68" s="388" t="str">
        <f ca="1">+IF(OFFSET('Sanitation Data'!$D$29,0,10*ROW('Sanitation Data'!D62))="","",OFFSET('Sanitation Data'!$D$29,0,10*ROW('Sanitation Data'!D62)))</f>
        <v/>
      </c>
      <c r="CM68" s="388" t="str">
        <f ca="1">+IF(OFFSET('Sanitation Data'!$D$30,0,10*ROW('Sanitation Data'!D62))="","",OFFSET('Sanitation Data'!$D$30,0,10*ROW('Sanitation Data'!D62)))</f>
        <v/>
      </c>
      <c r="CN68" s="388" t="str">
        <f ca="1">+IF(OFFSET('Sanitation Data'!$D$31,0,10*ROW('Sanitation Data'!D62))="","",OFFSET('Sanitation Data'!$D$31,0,10*ROW('Sanitation Data'!D62)))</f>
        <v/>
      </c>
      <c r="CO68" s="388" t="str">
        <f ca="1">+IF(OFFSET('Sanitation Data'!$D$32,0,10*ROW('Sanitation Data'!D62))="","",OFFSET('Sanitation Data'!$D$32,0,10*ROW('Sanitation Data'!D62)))</f>
        <v/>
      </c>
      <c r="CP68" s="388" t="str">
        <f ca="1">+IF(OFFSET('Sanitation Data'!$E$28,0,10*ROW('Sanitation Data'!E62))="","",OFFSET('Sanitation Data'!$E$28,0,10*ROW('Sanitation Data'!E62)))</f>
        <v/>
      </c>
      <c r="CQ68" s="388" t="str">
        <f ca="1">+IF(OFFSET('Sanitation Data'!$E$29,0,10*ROW('Sanitation Data'!E62))="","",OFFSET('Sanitation Data'!$E$29,0,10*ROW('Sanitation Data'!E62)))</f>
        <v/>
      </c>
      <c r="CR68" s="388" t="str">
        <f ca="1">+IF(OFFSET('Sanitation Data'!$E$30,0,10*ROW('Sanitation Data'!E62))="","",OFFSET('Sanitation Data'!$E$30,0,10*ROW('Sanitation Data'!E62)))</f>
        <v/>
      </c>
      <c r="CS68" s="388" t="str">
        <f ca="1">+IF(OFFSET('Sanitation Data'!$E$31,0,10*ROW('Sanitation Data'!E62))="","",OFFSET('Sanitation Data'!$E$31,0,10*ROW('Sanitation Data'!E62)))</f>
        <v/>
      </c>
      <c r="CT68" s="388" t="str">
        <f ca="1">+IF(OFFSET('Sanitation Data'!$E$32,0,10*ROW('Sanitation Data'!E62))="","",OFFSET('Sanitation Data'!$E$32,0,10*ROW('Sanitation Data'!E62)))</f>
        <v/>
      </c>
      <c r="CU68" s="388" t="str">
        <f ca="1">+IF(OFFSET('Sanitation Data'!$F$28,0,10*ROW('Sanitation Data'!F62))="","",OFFSET('Sanitation Data'!$F$28,0,10*ROW('Sanitation Data'!F62)))</f>
        <v/>
      </c>
      <c r="CV68" s="388" t="str">
        <f ca="1">+IF(OFFSET('Sanitation Data'!$F$29,0,10*ROW('Sanitation Data'!F62))="","",OFFSET('Sanitation Data'!$F$29,0,10*ROW('Sanitation Data'!F62)))</f>
        <v/>
      </c>
      <c r="CW68" s="388" t="str">
        <f ca="1">+IF(OFFSET('Sanitation Data'!$F$30,0,10*ROW('Sanitation Data'!F62))="","",OFFSET('Sanitation Data'!$F$30,0,10*ROW('Sanitation Data'!F62)))</f>
        <v/>
      </c>
      <c r="CX68" s="388" t="str">
        <f ca="1">+IF(OFFSET('Sanitation Data'!$F$31,0,10*ROW('Sanitation Data'!F62))="","",OFFSET('Sanitation Data'!$F$31,0,10*ROW('Sanitation Data'!F62)))</f>
        <v/>
      </c>
      <c r="CY68" s="388" t="str">
        <f ca="1">+IF(OFFSET('Sanitation Data'!$F$32,0,10*ROW('Sanitation Data'!F62))="","",OFFSET('Sanitation Data'!$F$32,0,10*ROW('Sanitation Data'!F62)))</f>
        <v/>
      </c>
      <c r="CZ68" s="388" t="str">
        <f ca="1">+IF(OFFSET('Sanitation Data'!$G$28,0,10*ROW('Sanitation Data'!G62))="","",OFFSET('Sanitation Data'!$G$28,0,10*ROW('Sanitation Data'!G62)))</f>
        <v/>
      </c>
      <c r="DA68" s="388" t="str">
        <f ca="1">+IF(OFFSET('Sanitation Data'!$G$29,0,10*ROW('Sanitation Data'!G62))="","",OFFSET('Sanitation Data'!$G$29,0,10*ROW('Sanitation Data'!G62)))</f>
        <v/>
      </c>
      <c r="DB68" s="388" t="str">
        <f ca="1">+IF(OFFSET('Sanitation Data'!$G$30,0,10*ROW('Sanitation Data'!G62))="","",OFFSET('Sanitation Data'!$G$30,0,10*ROW('Sanitation Data'!G62)))</f>
        <v/>
      </c>
      <c r="DC68" s="388" t="str">
        <f ca="1">+IF(OFFSET('Sanitation Data'!$G$31,0,10*ROW('Sanitation Data'!G62))="","",OFFSET('Sanitation Data'!$G$31,0,10*ROW('Sanitation Data'!G62)))</f>
        <v/>
      </c>
      <c r="DD68" s="388" t="str">
        <f ca="1">+IF(OFFSET('Sanitation Data'!$G$32,0,10*ROW('Sanitation Data'!G62))="","",OFFSET('Sanitation Data'!$G$32,0,10*ROW('Sanitation Data'!G62)))</f>
        <v/>
      </c>
      <c r="DE68" s="388" t="str">
        <f ca="1">+IF(OFFSET('Sanitation Data'!$H$28,0,10*ROW('Sanitation Data'!H62))="","",OFFSET('Sanitation Data'!$H$28,0,10*ROW('Sanitation Data'!H62)))</f>
        <v/>
      </c>
      <c r="DF68" s="388" t="str">
        <f ca="1">+IF(OFFSET('Sanitation Data'!$H$29,0,10*ROW('Sanitation Data'!H62))="","",OFFSET('Sanitation Data'!$H$29,0,10*ROW('Sanitation Data'!H62)))</f>
        <v/>
      </c>
      <c r="DG68" s="388" t="str">
        <f ca="1">+IF(OFFSET('Sanitation Data'!$H$30,0,10*ROW('Sanitation Data'!H62))="","",OFFSET('Sanitation Data'!$H$30,0,10*ROW('Sanitation Data'!H62)))</f>
        <v/>
      </c>
      <c r="DH68" s="388" t="str">
        <f ca="1">+IF(OFFSET('Sanitation Data'!$H$31,0,10*ROW('Sanitation Data'!H62))="","",OFFSET('Sanitation Data'!$H$31,0,10*ROW('Sanitation Data'!H62)))</f>
        <v/>
      </c>
      <c r="DI68" s="388" t="str">
        <f ca="1">+IF(OFFSET('Sanitation Data'!$H$32,0,10*ROW('Sanitation Data'!H62))="","",OFFSET('Sanitation Data'!$H$32,0,10*ROW('Sanitation Data'!H62)))</f>
        <v/>
      </c>
      <c r="DJ68" s="388" t="str">
        <f ca="1">+IF(OFFSET('Sanitation Data'!$I$28,0,10*ROW('Sanitation Data'!I62))="","",OFFSET('Sanitation Data'!$I$28,0,10*ROW('Sanitation Data'!I62)))</f>
        <v/>
      </c>
      <c r="DK68" s="388" t="str">
        <f ca="1">+IF(OFFSET('Sanitation Data'!$I$29,0,10*ROW('Sanitation Data'!I62))="","",OFFSET('Sanitation Data'!$I$29,0,10*ROW('Sanitation Data'!I62)))</f>
        <v/>
      </c>
      <c r="DL68" s="388" t="str">
        <f ca="1">+IF(OFFSET('Sanitation Data'!$I$30,0,10*ROW('Sanitation Data'!I62))="","",OFFSET('Sanitation Data'!$I$30,0,10*ROW('Sanitation Data'!I62)))</f>
        <v/>
      </c>
      <c r="DM68" s="388" t="str">
        <f ca="1">+IF(OFFSET('Sanitation Data'!$I$31,0,10*ROW('Sanitation Data'!I62))="","",OFFSET('Sanitation Data'!$I$31,0,10*ROW('Sanitation Data'!I62)))</f>
        <v/>
      </c>
      <c r="DN68" s="388" t="str">
        <f ca="1">+IF(OFFSET('Sanitation Data'!$I$32,0,10*ROW('Sanitation Data'!I62))="","",OFFSET('Sanitation Data'!$I$32,0,10*ROW('Sanitation Data'!I62)))</f>
        <v/>
      </c>
      <c r="DO68" s="388" t="str">
        <f ca="1">+IF(OFFSET('Hygiene Data'!$D$11,0,10*ROW('Hygiene Data'!D62))="","",OFFSET('Hygiene Data'!$D$11,0,10*ROW('Hygiene Data'!D62)))</f>
        <v/>
      </c>
      <c r="DP68" s="388" t="str">
        <f ca="1">+IF(OFFSET('Hygiene Data'!$D$12,0,10*ROW('Hygiene Data'!D62))="","",OFFSET('Hygiene Data'!$D$12,0,10*ROW('Hygiene Data'!D62)))</f>
        <v/>
      </c>
      <c r="DQ68" s="388" t="str">
        <f ca="1">+IF(OFFSET('Hygiene Data'!$D$13,0,10*ROW('Hygiene Data'!D62))="","",OFFSET('Hygiene Data'!$D$13,0,10*ROW('Hygiene Data'!D62)))</f>
        <v/>
      </c>
      <c r="DR68" s="388" t="str">
        <f ca="1">+IF(OFFSET('Hygiene Data'!$E$11,0,10*ROW('Hygiene Data'!E62))="","",OFFSET('Hygiene Data'!$E$11,0,10*ROW('Hygiene Data'!E62)))</f>
        <v/>
      </c>
      <c r="DS68" s="388" t="str">
        <f ca="1">+IF(OFFSET('Hygiene Data'!$E$12,0,10*ROW('Hygiene Data'!E62))="","",OFFSET('Hygiene Data'!$E$12,0,10*ROW('Hygiene Data'!E62)))</f>
        <v/>
      </c>
      <c r="DT68" s="388" t="str">
        <f ca="1">+IF(OFFSET('Hygiene Data'!$E$13,0,10*ROW('Hygiene Data'!E62))="","",OFFSET('Hygiene Data'!$E$13,0,10*ROW('Hygiene Data'!E62)))</f>
        <v/>
      </c>
      <c r="DU68" s="388" t="str">
        <f ca="1">+IF(OFFSET('Hygiene Data'!$F$11,0,10*ROW('Hygiene Data'!F62))="","",OFFSET('Hygiene Data'!$F$11,0,10*ROW('Hygiene Data'!F62)))</f>
        <v/>
      </c>
      <c r="DV68" s="388" t="str">
        <f ca="1">+IF(OFFSET('Hygiene Data'!$F$12,0,10*ROW('Hygiene Data'!F62))="","",OFFSET('Hygiene Data'!$F$12,0,10*ROW('Hygiene Data'!F62)))</f>
        <v/>
      </c>
      <c r="DW68" s="388" t="str">
        <f ca="1">+IF(OFFSET('Hygiene Data'!$F$13,0,10*ROW('Hygiene Data'!F62))="","",OFFSET('Hygiene Data'!$F$13,0,10*ROW('Hygiene Data'!F62)))</f>
        <v/>
      </c>
      <c r="DX68" s="388" t="str">
        <f ca="1">+IF(OFFSET('Hygiene Data'!$G$11,0,10*ROW('Hygiene Data'!G62))="","",OFFSET('Hygiene Data'!$G$11,0,10*ROW('Hygiene Data'!G62)))</f>
        <v/>
      </c>
      <c r="DY68" s="388" t="str">
        <f ca="1">+IF(OFFSET('Hygiene Data'!$G$12,0,10*ROW('Hygiene Data'!G62))="","",OFFSET('Hygiene Data'!$G$12,0,10*ROW('Hygiene Data'!G62)))</f>
        <v/>
      </c>
      <c r="DZ68" s="388" t="str">
        <f ca="1">+IF(OFFSET('Hygiene Data'!$G$13,0,10*ROW('Hygiene Data'!G62))="","",OFFSET('Hygiene Data'!$G$13,0,10*ROW('Hygiene Data'!G62)))</f>
        <v/>
      </c>
      <c r="EA68" s="388" t="str">
        <f ca="1">+IF(OFFSET('Hygiene Data'!$H$11,0,10*ROW('Hygiene Data'!H62))="","",OFFSET('Hygiene Data'!$H$11,0,10*ROW('Hygiene Data'!H62)))</f>
        <v/>
      </c>
      <c r="EB68" s="388" t="str">
        <f ca="1">+IF(OFFSET('Hygiene Data'!$H$12,0,10*ROW('Hygiene Data'!H62))="","",OFFSET('Hygiene Data'!$H$12,0,10*ROW('Hygiene Data'!H62)))</f>
        <v/>
      </c>
      <c r="EC68" s="388" t="str">
        <f ca="1">+IF(OFFSET('Hygiene Data'!$H$13,0,10*ROW('Hygiene Data'!H62))="","",OFFSET('Hygiene Data'!$H$13,0,10*ROW('Hygiene Data'!H62)))</f>
        <v/>
      </c>
      <c r="ED68" s="388" t="str">
        <f ca="1">+IF(OFFSET('Hygiene Data'!$I$11,0,10*ROW('Hygiene Data'!I62))="","",OFFSET('Hygiene Data'!$I$11,0,10*ROW('Hygiene Data'!I62)))</f>
        <v/>
      </c>
      <c r="EE68" s="388" t="str">
        <f ca="1">+IF(OFFSET('Hygiene Data'!$I$12,0,10*ROW('Hygiene Data'!I62))="","",OFFSET('Hygiene Data'!$I$12,0,10*ROW('Hygiene Data'!I62)))</f>
        <v/>
      </c>
      <c r="EF68" s="388" t="str">
        <f ca="1">+IF(OFFSET('Hygiene Data'!$I$13,0,10*ROW('Hygiene Data'!I62))="","",OFFSET('Hygiene Data'!$I$13,0,10*ROW('Hygiene Data'!I62)))</f>
        <v/>
      </c>
    </row>
    <row r="69" spans="1:136" x14ac:dyDescent="0.25">
      <c r="A69" s="497" t="str">
        <f ca="1">+IF(OFFSET('Water Data'!$B$2,0,10*ROW('Water Data'!E63))="","",OFFSET('Water Data'!$B$2,0,10*ROW('Water Data'!E63)))</f>
        <v/>
      </c>
      <c r="B69" s="49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4" t="str">
        <f t="shared" ca="1" si="0"/>
        <v/>
      </c>
      <c r="D69" s="52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8" t="str">
        <f ca="1">+IF(OFFSET('Water Data'!$D$27,0,10*ROW('Water Data'!D63))="","",OFFSET('Water Data'!$D$27,0,10*ROW('Water Data'!D63)))</f>
        <v/>
      </c>
      <c r="BT69" s="388" t="str">
        <f ca="1">+IF(OFFSET('Water Data'!$D$28,0,10*ROW('Water Data'!D63))="","",OFFSET('Water Data'!$D$28,0,10*ROW('Water Data'!D63)))</f>
        <v/>
      </c>
      <c r="BU69" s="388" t="str">
        <f ca="1">+IF(OFFSET('Water Data'!$D$29,0,10*ROW('Water Data'!D63))="","",OFFSET('Water Data'!$D$29,0,10*ROW('Water Data'!D63)))</f>
        <v/>
      </c>
      <c r="BV69" s="388" t="str">
        <f ca="1">+IF(OFFSET('Water Data'!$E$27,0,10*ROW('Water Data'!E63))="","",OFFSET('Water Data'!$E$27,0,10*ROW('Water Data'!E63)))</f>
        <v/>
      </c>
      <c r="BW69" s="388" t="str">
        <f ca="1">+IF(OFFSET('Water Data'!$E$28,0,10*ROW('Water Data'!E63))="","",OFFSET('Water Data'!$E$28,0,10*ROW('Water Data'!E63)))</f>
        <v/>
      </c>
      <c r="BX69" s="388" t="str">
        <f ca="1">+IF(OFFSET('Water Data'!$E$29,0,10*ROW('Water Data'!E63))="","",OFFSET('Water Data'!$E$29,0,10*ROW('Water Data'!E63)))</f>
        <v/>
      </c>
      <c r="BY69" s="388" t="str">
        <f ca="1">+IF(OFFSET('Water Data'!$F$27,0,10*ROW('Water Data'!F63))="","",OFFSET('Water Data'!$F$27,0,10*ROW('Water Data'!F63)))</f>
        <v/>
      </c>
      <c r="BZ69" s="388" t="str">
        <f ca="1">+IF(OFFSET('Water Data'!$F$28,0,10*ROW('Water Data'!F63))="","",OFFSET('Water Data'!$F$28,0,10*ROW('Water Data'!F63)))</f>
        <v/>
      </c>
      <c r="CA69" s="388" t="str">
        <f ca="1">+IF(OFFSET('Water Data'!$F$29,0,10*ROW('Water Data'!F63))="","",OFFSET('Water Data'!$F$29,0,10*ROW('Water Data'!F63)))</f>
        <v/>
      </c>
      <c r="CB69" s="388" t="str">
        <f ca="1">+IF(OFFSET('Water Data'!$G$27,0,10*ROW('Water Data'!G63))="","",OFFSET('Water Data'!$G$27,0,10*ROW('Water Data'!G63)))</f>
        <v/>
      </c>
      <c r="CC69" s="388" t="str">
        <f ca="1">+IF(OFFSET('Water Data'!$G$28,0,10*ROW('Water Data'!G63))="","",OFFSET('Water Data'!$G$28,0,10*ROW('Water Data'!G63)))</f>
        <v/>
      </c>
      <c r="CD69" s="388" t="str">
        <f ca="1">+IF(OFFSET('Water Data'!$G$29,0,10*ROW('Water Data'!G63))="","",OFFSET('Water Data'!$G$29,0,10*ROW('Water Data'!G63)))</f>
        <v/>
      </c>
      <c r="CE69" s="388" t="str">
        <f ca="1">+IF(OFFSET('Water Data'!$H$27,0,10*ROW('Water Data'!H63))="","",OFFSET('Water Data'!$H$27,0,10*ROW('Water Data'!H63)))</f>
        <v/>
      </c>
      <c r="CF69" s="388" t="str">
        <f ca="1">+IF(OFFSET('Water Data'!$H$28,0,10*ROW('Water Data'!H63))="","",OFFSET('Water Data'!$H$28,0,10*ROW('Water Data'!H63)))</f>
        <v/>
      </c>
      <c r="CG69" s="388" t="str">
        <f ca="1">+IF(OFFSET('Water Data'!$H$29,0,10*ROW('Water Data'!H63))="","",OFFSET('Water Data'!$H$29,0,10*ROW('Water Data'!H63)))</f>
        <v/>
      </c>
      <c r="CH69" s="388" t="str">
        <f ca="1">+IF(OFFSET('Water Data'!$I$27,0,10*ROW('Water Data'!I63))="","",OFFSET('Water Data'!$I$27,0,10*ROW('Water Data'!I63)))</f>
        <v/>
      </c>
      <c r="CI69" s="388" t="str">
        <f ca="1">+IF(OFFSET('Water Data'!$I$28,0,10*ROW('Water Data'!I63))="","",OFFSET('Water Data'!$I$28,0,10*ROW('Water Data'!I63)))</f>
        <v/>
      </c>
      <c r="CJ69" s="388" t="str">
        <f ca="1">+IF(OFFSET('Water Data'!$I$29,0,10*ROW('Water Data'!I63))="","",OFFSET('Water Data'!$I$29,0,10*ROW('Water Data'!I63)))</f>
        <v/>
      </c>
      <c r="CK69" s="388" t="str">
        <f ca="1">+IF(OFFSET('Sanitation Data'!$D$28,0,10*ROW('Sanitation Data'!D63))="","",OFFSET('Sanitation Data'!$D$28,0,10*ROW('Sanitation Data'!D63)))</f>
        <v/>
      </c>
      <c r="CL69" s="388" t="str">
        <f ca="1">+IF(OFFSET('Sanitation Data'!$D$29,0,10*ROW('Sanitation Data'!D63))="","",OFFSET('Sanitation Data'!$D$29,0,10*ROW('Sanitation Data'!D63)))</f>
        <v/>
      </c>
      <c r="CM69" s="388" t="str">
        <f ca="1">+IF(OFFSET('Sanitation Data'!$D$30,0,10*ROW('Sanitation Data'!D63))="","",OFFSET('Sanitation Data'!$D$30,0,10*ROW('Sanitation Data'!D63)))</f>
        <v/>
      </c>
      <c r="CN69" s="388" t="str">
        <f ca="1">+IF(OFFSET('Sanitation Data'!$D$31,0,10*ROW('Sanitation Data'!D63))="","",OFFSET('Sanitation Data'!$D$31,0,10*ROW('Sanitation Data'!D63)))</f>
        <v/>
      </c>
      <c r="CO69" s="388" t="str">
        <f ca="1">+IF(OFFSET('Sanitation Data'!$D$32,0,10*ROW('Sanitation Data'!D63))="","",OFFSET('Sanitation Data'!$D$32,0,10*ROW('Sanitation Data'!D63)))</f>
        <v/>
      </c>
      <c r="CP69" s="388" t="str">
        <f ca="1">+IF(OFFSET('Sanitation Data'!$E$28,0,10*ROW('Sanitation Data'!E63))="","",OFFSET('Sanitation Data'!$E$28,0,10*ROW('Sanitation Data'!E63)))</f>
        <v/>
      </c>
      <c r="CQ69" s="388" t="str">
        <f ca="1">+IF(OFFSET('Sanitation Data'!$E$29,0,10*ROW('Sanitation Data'!E63))="","",OFFSET('Sanitation Data'!$E$29,0,10*ROW('Sanitation Data'!E63)))</f>
        <v/>
      </c>
      <c r="CR69" s="388" t="str">
        <f ca="1">+IF(OFFSET('Sanitation Data'!$E$30,0,10*ROW('Sanitation Data'!E63))="","",OFFSET('Sanitation Data'!$E$30,0,10*ROW('Sanitation Data'!E63)))</f>
        <v/>
      </c>
      <c r="CS69" s="388" t="str">
        <f ca="1">+IF(OFFSET('Sanitation Data'!$E$31,0,10*ROW('Sanitation Data'!E63))="","",OFFSET('Sanitation Data'!$E$31,0,10*ROW('Sanitation Data'!E63)))</f>
        <v/>
      </c>
      <c r="CT69" s="388" t="str">
        <f ca="1">+IF(OFFSET('Sanitation Data'!$E$32,0,10*ROW('Sanitation Data'!E63))="","",OFFSET('Sanitation Data'!$E$32,0,10*ROW('Sanitation Data'!E63)))</f>
        <v/>
      </c>
      <c r="CU69" s="388" t="str">
        <f ca="1">+IF(OFFSET('Sanitation Data'!$F$28,0,10*ROW('Sanitation Data'!F63))="","",OFFSET('Sanitation Data'!$F$28,0,10*ROW('Sanitation Data'!F63)))</f>
        <v/>
      </c>
      <c r="CV69" s="388" t="str">
        <f ca="1">+IF(OFFSET('Sanitation Data'!$F$29,0,10*ROW('Sanitation Data'!F63))="","",OFFSET('Sanitation Data'!$F$29,0,10*ROW('Sanitation Data'!F63)))</f>
        <v/>
      </c>
      <c r="CW69" s="388" t="str">
        <f ca="1">+IF(OFFSET('Sanitation Data'!$F$30,0,10*ROW('Sanitation Data'!F63))="","",OFFSET('Sanitation Data'!$F$30,0,10*ROW('Sanitation Data'!F63)))</f>
        <v/>
      </c>
      <c r="CX69" s="388" t="str">
        <f ca="1">+IF(OFFSET('Sanitation Data'!$F$31,0,10*ROW('Sanitation Data'!F63))="","",OFFSET('Sanitation Data'!$F$31,0,10*ROW('Sanitation Data'!F63)))</f>
        <v/>
      </c>
      <c r="CY69" s="388" t="str">
        <f ca="1">+IF(OFFSET('Sanitation Data'!$F$32,0,10*ROW('Sanitation Data'!F63))="","",OFFSET('Sanitation Data'!$F$32,0,10*ROW('Sanitation Data'!F63)))</f>
        <v/>
      </c>
      <c r="CZ69" s="388" t="str">
        <f ca="1">+IF(OFFSET('Sanitation Data'!$G$28,0,10*ROW('Sanitation Data'!G63))="","",OFFSET('Sanitation Data'!$G$28,0,10*ROW('Sanitation Data'!G63)))</f>
        <v/>
      </c>
      <c r="DA69" s="388" t="str">
        <f ca="1">+IF(OFFSET('Sanitation Data'!$G$29,0,10*ROW('Sanitation Data'!G63))="","",OFFSET('Sanitation Data'!$G$29,0,10*ROW('Sanitation Data'!G63)))</f>
        <v/>
      </c>
      <c r="DB69" s="388" t="str">
        <f ca="1">+IF(OFFSET('Sanitation Data'!$G$30,0,10*ROW('Sanitation Data'!G63))="","",OFFSET('Sanitation Data'!$G$30,0,10*ROW('Sanitation Data'!G63)))</f>
        <v/>
      </c>
      <c r="DC69" s="388" t="str">
        <f ca="1">+IF(OFFSET('Sanitation Data'!$G$31,0,10*ROW('Sanitation Data'!G63))="","",OFFSET('Sanitation Data'!$G$31,0,10*ROW('Sanitation Data'!G63)))</f>
        <v/>
      </c>
      <c r="DD69" s="388" t="str">
        <f ca="1">+IF(OFFSET('Sanitation Data'!$G$32,0,10*ROW('Sanitation Data'!G63))="","",OFFSET('Sanitation Data'!$G$32,0,10*ROW('Sanitation Data'!G63)))</f>
        <v/>
      </c>
      <c r="DE69" s="388" t="str">
        <f ca="1">+IF(OFFSET('Sanitation Data'!$H$28,0,10*ROW('Sanitation Data'!H63))="","",OFFSET('Sanitation Data'!$H$28,0,10*ROW('Sanitation Data'!H63)))</f>
        <v/>
      </c>
      <c r="DF69" s="388" t="str">
        <f ca="1">+IF(OFFSET('Sanitation Data'!$H$29,0,10*ROW('Sanitation Data'!H63))="","",OFFSET('Sanitation Data'!$H$29,0,10*ROW('Sanitation Data'!H63)))</f>
        <v/>
      </c>
      <c r="DG69" s="388" t="str">
        <f ca="1">+IF(OFFSET('Sanitation Data'!$H$30,0,10*ROW('Sanitation Data'!H63))="","",OFFSET('Sanitation Data'!$H$30,0,10*ROW('Sanitation Data'!H63)))</f>
        <v/>
      </c>
      <c r="DH69" s="388" t="str">
        <f ca="1">+IF(OFFSET('Sanitation Data'!$H$31,0,10*ROW('Sanitation Data'!H63))="","",OFFSET('Sanitation Data'!$H$31,0,10*ROW('Sanitation Data'!H63)))</f>
        <v/>
      </c>
      <c r="DI69" s="388" t="str">
        <f ca="1">+IF(OFFSET('Sanitation Data'!$H$32,0,10*ROW('Sanitation Data'!H63))="","",OFFSET('Sanitation Data'!$H$32,0,10*ROW('Sanitation Data'!H63)))</f>
        <v/>
      </c>
      <c r="DJ69" s="388" t="str">
        <f ca="1">+IF(OFFSET('Sanitation Data'!$I$28,0,10*ROW('Sanitation Data'!I63))="","",OFFSET('Sanitation Data'!$I$28,0,10*ROW('Sanitation Data'!I63)))</f>
        <v/>
      </c>
      <c r="DK69" s="388" t="str">
        <f ca="1">+IF(OFFSET('Sanitation Data'!$I$29,0,10*ROW('Sanitation Data'!I63))="","",OFFSET('Sanitation Data'!$I$29,0,10*ROW('Sanitation Data'!I63)))</f>
        <v/>
      </c>
      <c r="DL69" s="388" t="str">
        <f ca="1">+IF(OFFSET('Sanitation Data'!$I$30,0,10*ROW('Sanitation Data'!I63))="","",OFFSET('Sanitation Data'!$I$30,0,10*ROW('Sanitation Data'!I63)))</f>
        <v/>
      </c>
      <c r="DM69" s="388" t="str">
        <f ca="1">+IF(OFFSET('Sanitation Data'!$I$31,0,10*ROW('Sanitation Data'!I63))="","",OFFSET('Sanitation Data'!$I$31,0,10*ROW('Sanitation Data'!I63)))</f>
        <v/>
      </c>
      <c r="DN69" s="388" t="str">
        <f ca="1">+IF(OFFSET('Sanitation Data'!$I$32,0,10*ROW('Sanitation Data'!I63))="","",OFFSET('Sanitation Data'!$I$32,0,10*ROW('Sanitation Data'!I63)))</f>
        <v/>
      </c>
      <c r="DO69" s="388" t="str">
        <f ca="1">+IF(OFFSET('Hygiene Data'!$D$11,0,10*ROW('Hygiene Data'!D63))="","",OFFSET('Hygiene Data'!$D$11,0,10*ROW('Hygiene Data'!D63)))</f>
        <v/>
      </c>
      <c r="DP69" s="388" t="str">
        <f ca="1">+IF(OFFSET('Hygiene Data'!$D$12,0,10*ROW('Hygiene Data'!D63))="","",OFFSET('Hygiene Data'!$D$12,0,10*ROW('Hygiene Data'!D63)))</f>
        <v/>
      </c>
      <c r="DQ69" s="388" t="str">
        <f ca="1">+IF(OFFSET('Hygiene Data'!$D$13,0,10*ROW('Hygiene Data'!D63))="","",OFFSET('Hygiene Data'!$D$13,0,10*ROW('Hygiene Data'!D63)))</f>
        <v/>
      </c>
      <c r="DR69" s="388" t="str">
        <f ca="1">+IF(OFFSET('Hygiene Data'!$E$11,0,10*ROW('Hygiene Data'!E63))="","",OFFSET('Hygiene Data'!$E$11,0,10*ROW('Hygiene Data'!E63)))</f>
        <v/>
      </c>
      <c r="DS69" s="388" t="str">
        <f ca="1">+IF(OFFSET('Hygiene Data'!$E$12,0,10*ROW('Hygiene Data'!E63))="","",OFFSET('Hygiene Data'!$E$12,0,10*ROW('Hygiene Data'!E63)))</f>
        <v/>
      </c>
      <c r="DT69" s="388" t="str">
        <f ca="1">+IF(OFFSET('Hygiene Data'!$E$13,0,10*ROW('Hygiene Data'!E63))="","",OFFSET('Hygiene Data'!$E$13,0,10*ROW('Hygiene Data'!E63)))</f>
        <v/>
      </c>
      <c r="DU69" s="388" t="str">
        <f ca="1">+IF(OFFSET('Hygiene Data'!$F$11,0,10*ROW('Hygiene Data'!F63))="","",OFFSET('Hygiene Data'!$F$11,0,10*ROW('Hygiene Data'!F63)))</f>
        <v/>
      </c>
      <c r="DV69" s="388" t="str">
        <f ca="1">+IF(OFFSET('Hygiene Data'!$F$12,0,10*ROW('Hygiene Data'!F63))="","",OFFSET('Hygiene Data'!$F$12,0,10*ROW('Hygiene Data'!F63)))</f>
        <v/>
      </c>
      <c r="DW69" s="388" t="str">
        <f ca="1">+IF(OFFSET('Hygiene Data'!$F$13,0,10*ROW('Hygiene Data'!F63))="","",OFFSET('Hygiene Data'!$F$13,0,10*ROW('Hygiene Data'!F63)))</f>
        <v/>
      </c>
      <c r="DX69" s="388" t="str">
        <f ca="1">+IF(OFFSET('Hygiene Data'!$G$11,0,10*ROW('Hygiene Data'!G63))="","",OFFSET('Hygiene Data'!$G$11,0,10*ROW('Hygiene Data'!G63)))</f>
        <v/>
      </c>
      <c r="DY69" s="388" t="str">
        <f ca="1">+IF(OFFSET('Hygiene Data'!$G$12,0,10*ROW('Hygiene Data'!G63))="","",OFFSET('Hygiene Data'!$G$12,0,10*ROW('Hygiene Data'!G63)))</f>
        <v/>
      </c>
      <c r="DZ69" s="388" t="str">
        <f ca="1">+IF(OFFSET('Hygiene Data'!$G$13,0,10*ROW('Hygiene Data'!G63))="","",OFFSET('Hygiene Data'!$G$13,0,10*ROW('Hygiene Data'!G63)))</f>
        <v/>
      </c>
      <c r="EA69" s="388" t="str">
        <f ca="1">+IF(OFFSET('Hygiene Data'!$H$11,0,10*ROW('Hygiene Data'!H63))="","",OFFSET('Hygiene Data'!$H$11,0,10*ROW('Hygiene Data'!H63)))</f>
        <v/>
      </c>
      <c r="EB69" s="388" t="str">
        <f ca="1">+IF(OFFSET('Hygiene Data'!$H$12,0,10*ROW('Hygiene Data'!H63))="","",OFFSET('Hygiene Data'!$H$12,0,10*ROW('Hygiene Data'!H63)))</f>
        <v/>
      </c>
      <c r="EC69" s="388" t="str">
        <f ca="1">+IF(OFFSET('Hygiene Data'!$H$13,0,10*ROW('Hygiene Data'!H63))="","",OFFSET('Hygiene Data'!$H$13,0,10*ROW('Hygiene Data'!H63)))</f>
        <v/>
      </c>
      <c r="ED69" s="388" t="str">
        <f ca="1">+IF(OFFSET('Hygiene Data'!$I$11,0,10*ROW('Hygiene Data'!I63))="","",OFFSET('Hygiene Data'!$I$11,0,10*ROW('Hygiene Data'!I63)))</f>
        <v/>
      </c>
      <c r="EE69" s="388" t="str">
        <f ca="1">+IF(OFFSET('Hygiene Data'!$I$12,0,10*ROW('Hygiene Data'!I63))="","",OFFSET('Hygiene Data'!$I$12,0,10*ROW('Hygiene Data'!I63)))</f>
        <v/>
      </c>
      <c r="EF69" s="388" t="str">
        <f ca="1">+IF(OFFSET('Hygiene Data'!$I$13,0,10*ROW('Hygiene Data'!I63))="","",OFFSET('Hygiene Data'!$I$13,0,10*ROW('Hygiene Data'!I63)))</f>
        <v/>
      </c>
    </row>
    <row r="70" spans="1:136" x14ac:dyDescent="0.25">
      <c r="A70" s="497" t="str">
        <f ca="1">+IF(OFFSET('Water Data'!$B$2,0,10*ROW('Water Data'!E64))="","",OFFSET('Water Data'!$B$2,0,10*ROW('Water Data'!E64)))</f>
        <v/>
      </c>
      <c r="B70" s="49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4" t="str">
        <f t="shared" ca="1" si="0"/>
        <v/>
      </c>
      <c r="D70" s="52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8" t="str">
        <f ca="1">+IF(OFFSET('Water Data'!$D$27,0,10*ROW('Water Data'!D64))="","",OFFSET('Water Data'!$D$27,0,10*ROW('Water Data'!D64)))</f>
        <v/>
      </c>
      <c r="BT70" s="388" t="str">
        <f ca="1">+IF(OFFSET('Water Data'!$D$28,0,10*ROW('Water Data'!D64))="","",OFFSET('Water Data'!$D$28,0,10*ROW('Water Data'!D64)))</f>
        <v/>
      </c>
      <c r="BU70" s="388" t="str">
        <f ca="1">+IF(OFFSET('Water Data'!$D$29,0,10*ROW('Water Data'!D64))="","",OFFSET('Water Data'!$D$29,0,10*ROW('Water Data'!D64)))</f>
        <v/>
      </c>
      <c r="BV70" s="388" t="str">
        <f ca="1">+IF(OFFSET('Water Data'!$E$27,0,10*ROW('Water Data'!E64))="","",OFFSET('Water Data'!$E$27,0,10*ROW('Water Data'!E64)))</f>
        <v/>
      </c>
      <c r="BW70" s="388" t="str">
        <f ca="1">+IF(OFFSET('Water Data'!$E$28,0,10*ROW('Water Data'!E64))="","",OFFSET('Water Data'!$E$28,0,10*ROW('Water Data'!E64)))</f>
        <v/>
      </c>
      <c r="BX70" s="388" t="str">
        <f ca="1">+IF(OFFSET('Water Data'!$E$29,0,10*ROW('Water Data'!E64))="","",OFFSET('Water Data'!$E$29,0,10*ROW('Water Data'!E64)))</f>
        <v/>
      </c>
      <c r="BY70" s="388" t="str">
        <f ca="1">+IF(OFFSET('Water Data'!$F$27,0,10*ROW('Water Data'!F64))="","",OFFSET('Water Data'!$F$27,0,10*ROW('Water Data'!F64)))</f>
        <v/>
      </c>
      <c r="BZ70" s="388" t="str">
        <f ca="1">+IF(OFFSET('Water Data'!$F$28,0,10*ROW('Water Data'!F64))="","",OFFSET('Water Data'!$F$28,0,10*ROW('Water Data'!F64)))</f>
        <v/>
      </c>
      <c r="CA70" s="388" t="str">
        <f ca="1">+IF(OFFSET('Water Data'!$F$29,0,10*ROW('Water Data'!F64))="","",OFFSET('Water Data'!$F$29,0,10*ROW('Water Data'!F64)))</f>
        <v/>
      </c>
      <c r="CB70" s="388" t="str">
        <f ca="1">+IF(OFFSET('Water Data'!$G$27,0,10*ROW('Water Data'!G64))="","",OFFSET('Water Data'!$G$27,0,10*ROW('Water Data'!G64)))</f>
        <v/>
      </c>
      <c r="CC70" s="388" t="str">
        <f ca="1">+IF(OFFSET('Water Data'!$G$28,0,10*ROW('Water Data'!G64))="","",OFFSET('Water Data'!$G$28,0,10*ROW('Water Data'!G64)))</f>
        <v/>
      </c>
      <c r="CD70" s="388" t="str">
        <f ca="1">+IF(OFFSET('Water Data'!$G$29,0,10*ROW('Water Data'!G64))="","",OFFSET('Water Data'!$G$29,0,10*ROW('Water Data'!G64)))</f>
        <v/>
      </c>
      <c r="CE70" s="388" t="str">
        <f ca="1">+IF(OFFSET('Water Data'!$H$27,0,10*ROW('Water Data'!H64))="","",OFFSET('Water Data'!$H$27,0,10*ROW('Water Data'!H64)))</f>
        <v/>
      </c>
      <c r="CF70" s="388" t="str">
        <f ca="1">+IF(OFFSET('Water Data'!$H$28,0,10*ROW('Water Data'!H64))="","",OFFSET('Water Data'!$H$28,0,10*ROW('Water Data'!H64)))</f>
        <v/>
      </c>
      <c r="CG70" s="388" t="str">
        <f ca="1">+IF(OFFSET('Water Data'!$H$29,0,10*ROW('Water Data'!H64))="","",OFFSET('Water Data'!$H$29,0,10*ROW('Water Data'!H64)))</f>
        <v/>
      </c>
      <c r="CH70" s="388" t="str">
        <f ca="1">+IF(OFFSET('Water Data'!$I$27,0,10*ROW('Water Data'!I64))="","",OFFSET('Water Data'!$I$27,0,10*ROW('Water Data'!I64)))</f>
        <v/>
      </c>
      <c r="CI70" s="388" t="str">
        <f ca="1">+IF(OFFSET('Water Data'!$I$28,0,10*ROW('Water Data'!I64))="","",OFFSET('Water Data'!$I$28,0,10*ROW('Water Data'!I64)))</f>
        <v/>
      </c>
      <c r="CJ70" s="388" t="str">
        <f ca="1">+IF(OFFSET('Water Data'!$I$29,0,10*ROW('Water Data'!I64))="","",OFFSET('Water Data'!$I$29,0,10*ROW('Water Data'!I64)))</f>
        <v/>
      </c>
      <c r="CK70" s="388" t="str">
        <f ca="1">+IF(OFFSET('Sanitation Data'!$D$28,0,10*ROW('Sanitation Data'!D64))="","",OFFSET('Sanitation Data'!$D$28,0,10*ROW('Sanitation Data'!D64)))</f>
        <v/>
      </c>
      <c r="CL70" s="388" t="str">
        <f ca="1">+IF(OFFSET('Sanitation Data'!$D$29,0,10*ROW('Sanitation Data'!D64))="","",OFFSET('Sanitation Data'!$D$29,0,10*ROW('Sanitation Data'!D64)))</f>
        <v/>
      </c>
      <c r="CM70" s="388" t="str">
        <f ca="1">+IF(OFFSET('Sanitation Data'!$D$30,0,10*ROW('Sanitation Data'!D64))="","",OFFSET('Sanitation Data'!$D$30,0,10*ROW('Sanitation Data'!D64)))</f>
        <v/>
      </c>
      <c r="CN70" s="388" t="str">
        <f ca="1">+IF(OFFSET('Sanitation Data'!$D$31,0,10*ROW('Sanitation Data'!D64))="","",OFFSET('Sanitation Data'!$D$31,0,10*ROW('Sanitation Data'!D64)))</f>
        <v/>
      </c>
      <c r="CO70" s="388" t="str">
        <f ca="1">+IF(OFFSET('Sanitation Data'!$D$32,0,10*ROW('Sanitation Data'!D64))="","",OFFSET('Sanitation Data'!$D$32,0,10*ROW('Sanitation Data'!D64)))</f>
        <v/>
      </c>
      <c r="CP70" s="388" t="str">
        <f ca="1">+IF(OFFSET('Sanitation Data'!$E$28,0,10*ROW('Sanitation Data'!E64))="","",OFFSET('Sanitation Data'!$E$28,0,10*ROW('Sanitation Data'!E64)))</f>
        <v/>
      </c>
      <c r="CQ70" s="388" t="str">
        <f ca="1">+IF(OFFSET('Sanitation Data'!$E$29,0,10*ROW('Sanitation Data'!E64))="","",OFFSET('Sanitation Data'!$E$29,0,10*ROW('Sanitation Data'!E64)))</f>
        <v/>
      </c>
      <c r="CR70" s="388" t="str">
        <f ca="1">+IF(OFFSET('Sanitation Data'!$E$30,0,10*ROW('Sanitation Data'!E64))="","",OFFSET('Sanitation Data'!$E$30,0,10*ROW('Sanitation Data'!E64)))</f>
        <v/>
      </c>
      <c r="CS70" s="388" t="str">
        <f ca="1">+IF(OFFSET('Sanitation Data'!$E$31,0,10*ROW('Sanitation Data'!E64))="","",OFFSET('Sanitation Data'!$E$31,0,10*ROW('Sanitation Data'!E64)))</f>
        <v/>
      </c>
      <c r="CT70" s="388" t="str">
        <f ca="1">+IF(OFFSET('Sanitation Data'!$E$32,0,10*ROW('Sanitation Data'!E64))="","",OFFSET('Sanitation Data'!$E$32,0,10*ROW('Sanitation Data'!E64)))</f>
        <v/>
      </c>
      <c r="CU70" s="388" t="str">
        <f ca="1">+IF(OFFSET('Sanitation Data'!$F$28,0,10*ROW('Sanitation Data'!F64))="","",OFFSET('Sanitation Data'!$F$28,0,10*ROW('Sanitation Data'!F64)))</f>
        <v/>
      </c>
      <c r="CV70" s="388" t="str">
        <f ca="1">+IF(OFFSET('Sanitation Data'!$F$29,0,10*ROW('Sanitation Data'!F64))="","",OFFSET('Sanitation Data'!$F$29,0,10*ROW('Sanitation Data'!F64)))</f>
        <v/>
      </c>
      <c r="CW70" s="388" t="str">
        <f ca="1">+IF(OFFSET('Sanitation Data'!$F$30,0,10*ROW('Sanitation Data'!F64))="","",OFFSET('Sanitation Data'!$F$30,0,10*ROW('Sanitation Data'!F64)))</f>
        <v/>
      </c>
      <c r="CX70" s="388" t="str">
        <f ca="1">+IF(OFFSET('Sanitation Data'!$F$31,0,10*ROW('Sanitation Data'!F64))="","",OFFSET('Sanitation Data'!$F$31,0,10*ROW('Sanitation Data'!F64)))</f>
        <v/>
      </c>
      <c r="CY70" s="388" t="str">
        <f ca="1">+IF(OFFSET('Sanitation Data'!$F$32,0,10*ROW('Sanitation Data'!F64))="","",OFFSET('Sanitation Data'!$F$32,0,10*ROW('Sanitation Data'!F64)))</f>
        <v/>
      </c>
      <c r="CZ70" s="388" t="str">
        <f ca="1">+IF(OFFSET('Sanitation Data'!$G$28,0,10*ROW('Sanitation Data'!G64))="","",OFFSET('Sanitation Data'!$G$28,0,10*ROW('Sanitation Data'!G64)))</f>
        <v/>
      </c>
      <c r="DA70" s="388" t="str">
        <f ca="1">+IF(OFFSET('Sanitation Data'!$G$29,0,10*ROW('Sanitation Data'!G64))="","",OFFSET('Sanitation Data'!$G$29,0,10*ROW('Sanitation Data'!G64)))</f>
        <v/>
      </c>
      <c r="DB70" s="388" t="str">
        <f ca="1">+IF(OFFSET('Sanitation Data'!$G$30,0,10*ROW('Sanitation Data'!G64))="","",OFFSET('Sanitation Data'!$G$30,0,10*ROW('Sanitation Data'!G64)))</f>
        <v/>
      </c>
      <c r="DC70" s="388" t="str">
        <f ca="1">+IF(OFFSET('Sanitation Data'!$G$31,0,10*ROW('Sanitation Data'!G64))="","",OFFSET('Sanitation Data'!$G$31,0,10*ROW('Sanitation Data'!G64)))</f>
        <v/>
      </c>
      <c r="DD70" s="388" t="str">
        <f ca="1">+IF(OFFSET('Sanitation Data'!$G$32,0,10*ROW('Sanitation Data'!G64))="","",OFFSET('Sanitation Data'!$G$32,0,10*ROW('Sanitation Data'!G64)))</f>
        <v/>
      </c>
      <c r="DE70" s="388" t="str">
        <f ca="1">+IF(OFFSET('Sanitation Data'!$H$28,0,10*ROW('Sanitation Data'!H64))="","",OFFSET('Sanitation Data'!$H$28,0,10*ROW('Sanitation Data'!H64)))</f>
        <v/>
      </c>
      <c r="DF70" s="388" t="str">
        <f ca="1">+IF(OFFSET('Sanitation Data'!$H$29,0,10*ROW('Sanitation Data'!H64))="","",OFFSET('Sanitation Data'!$H$29,0,10*ROW('Sanitation Data'!H64)))</f>
        <v/>
      </c>
      <c r="DG70" s="388" t="str">
        <f ca="1">+IF(OFFSET('Sanitation Data'!$H$30,0,10*ROW('Sanitation Data'!H64))="","",OFFSET('Sanitation Data'!$H$30,0,10*ROW('Sanitation Data'!H64)))</f>
        <v/>
      </c>
      <c r="DH70" s="388" t="str">
        <f ca="1">+IF(OFFSET('Sanitation Data'!$H$31,0,10*ROW('Sanitation Data'!H64))="","",OFFSET('Sanitation Data'!$H$31,0,10*ROW('Sanitation Data'!H64)))</f>
        <v/>
      </c>
      <c r="DI70" s="388" t="str">
        <f ca="1">+IF(OFFSET('Sanitation Data'!$H$32,0,10*ROW('Sanitation Data'!H64))="","",OFFSET('Sanitation Data'!$H$32,0,10*ROW('Sanitation Data'!H64)))</f>
        <v/>
      </c>
      <c r="DJ70" s="388" t="str">
        <f ca="1">+IF(OFFSET('Sanitation Data'!$I$28,0,10*ROW('Sanitation Data'!I64))="","",OFFSET('Sanitation Data'!$I$28,0,10*ROW('Sanitation Data'!I64)))</f>
        <v/>
      </c>
      <c r="DK70" s="388" t="str">
        <f ca="1">+IF(OFFSET('Sanitation Data'!$I$29,0,10*ROW('Sanitation Data'!I64))="","",OFFSET('Sanitation Data'!$I$29,0,10*ROW('Sanitation Data'!I64)))</f>
        <v/>
      </c>
      <c r="DL70" s="388" t="str">
        <f ca="1">+IF(OFFSET('Sanitation Data'!$I$30,0,10*ROW('Sanitation Data'!I64))="","",OFFSET('Sanitation Data'!$I$30,0,10*ROW('Sanitation Data'!I64)))</f>
        <v/>
      </c>
      <c r="DM70" s="388" t="str">
        <f ca="1">+IF(OFFSET('Sanitation Data'!$I$31,0,10*ROW('Sanitation Data'!I64))="","",OFFSET('Sanitation Data'!$I$31,0,10*ROW('Sanitation Data'!I64)))</f>
        <v/>
      </c>
      <c r="DN70" s="388" t="str">
        <f ca="1">+IF(OFFSET('Sanitation Data'!$I$32,0,10*ROW('Sanitation Data'!I64))="","",OFFSET('Sanitation Data'!$I$32,0,10*ROW('Sanitation Data'!I64)))</f>
        <v/>
      </c>
      <c r="DO70" s="388" t="str">
        <f ca="1">+IF(OFFSET('Hygiene Data'!$D$11,0,10*ROW('Hygiene Data'!D64))="","",OFFSET('Hygiene Data'!$D$11,0,10*ROW('Hygiene Data'!D64)))</f>
        <v/>
      </c>
      <c r="DP70" s="388" t="str">
        <f ca="1">+IF(OFFSET('Hygiene Data'!$D$12,0,10*ROW('Hygiene Data'!D64))="","",OFFSET('Hygiene Data'!$D$12,0,10*ROW('Hygiene Data'!D64)))</f>
        <v/>
      </c>
      <c r="DQ70" s="388" t="str">
        <f ca="1">+IF(OFFSET('Hygiene Data'!$D$13,0,10*ROW('Hygiene Data'!D64))="","",OFFSET('Hygiene Data'!$D$13,0,10*ROW('Hygiene Data'!D64)))</f>
        <v/>
      </c>
      <c r="DR70" s="388" t="str">
        <f ca="1">+IF(OFFSET('Hygiene Data'!$E$11,0,10*ROW('Hygiene Data'!E64))="","",OFFSET('Hygiene Data'!$E$11,0,10*ROW('Hygiene Data'!E64)))</f>
        <v/>
      </c>
      <c r="DS70" s="388" t="str">
        <f ca="1">+IF(OFFSET('Hygiene Data'!$E$12,0,10*ROW('Hygiene Data'!E64))="","",OFFSET('Hygiene Data'!$E$12,0,10*ROW('Hygiene Data'!E64)))</f>
        <v/>
      </c>
      <c r="DT70" s="388" t="str">
        <f ca="1">+IF(OFFSET('Hygiene Data'!$E$13,0,10*ROW('Hygiene Data'!E64))="","",OFFSET('Hygiene Data'!$E$13,0,10*ROW('Hygiene Data'!E64)))</f>
        <v/>
      </c>
      <c r="DU70" s="388" t="str">
        <f ca="1">+IF(OFFSET('Hygiene Data'!$F$11,0,10*ROW('Hygiene Data'!F64))="","",OFFSET('Hygiene Data'!$F$11,0,10*ROW('Hygiene Data'!F64)))</f>
        <v/>
      </c>
      <c r="DV70" s="388" t="str">
        <f ca="1">+IF(OFFSET('Hygiene Data'!$F$12,0,10*ROW('Hygiene Data'!F64))="","",OFFSET('Hygiene Data'!$F$12,0,10*ROW('Hygiene Data'!F64)))</f>
        <v/>
      </c>
      <c r="DW70" s="388" t="str">
        <f ca="1">+IF(OFFSET('Hygiene Data'!$F$13,0,10*ROW('Hygiene Data'!F64))="","",OFFSET('Hygiene Data'!$F$13,0,10*ROW('Hygiene Data'!F64)))</f>
        <v/>
      </c>
      <c r="DX70" s="388" t="str">
        <f ca="1">+IF(OFFSET('Hygiene Data'!$G$11,0,10*ROW('Hygiene Data'!G64))="","",OFFSET('Hygiene Data'!$G$11,0,10*ROW('Hygiene Data'!G64)))</f>
        <v/>
      </c>
      <c r="DY70" s="388" t="str">
        <f ca="1">+IF(OFFSET('Hygiene Data'!$G$12,0,10*ROW('Hygiene Data'!G64))="","",OFFSET('Hygiene Data'!$G$12,0,10*ROW('Hygiene Data'!G64)))</f>
        <v/>
      </c>
      <c r="DZ70" s="388" t="str">
        <f ca="1">+IF(OFFSET('Hygiene Data'!$G$13,0,10*ROW('Hygiene Data'!G64))="","",OFFSET('Hygiene Data'!$G$13,0,10*ROW('Hygiene Data'!G64)))</f>
        <v/>
      </c>
      <c r="EA70" s="388" t="str">
        <f ca="1">+IF(OFFSET('Hygiene Data'!$H$11,0,10*ROW('Hygiene Data'!H64))="","",OFFSET('Hygiene Data'!$H$11,0,10*ROW('Hygiene Data'!H64)))</f>
        <v/>
      </c>
      <c r="EB70" s="388" t="str">
        <f ca="1">+IF(OFFSET('Hygiene Data'!$H$12,0,10*ROW('Hygiene Data'!H64))="","",OFFSET('Hygiene Data'!$H$12,0,10*ROW('Hygiene Data'!H64)))</f>
        <v/>
      </c>
      <c r="EC70" s="388" t="str">
        <f ca="1">+IF(OFFSET('Hygiene Data'!$H$13,0,10*ROW('Hygiene Data'!H64))="","",OFFSET('Hygiene Data'!$H$13,0,10*ROW('Hygiene Data'!H64)))</f>
        <v/>
      </c>
      <c r="ED70" s="388" t="str">
        <f ca="1">+IF(OFFSET('Hygiene Data'!$I$11,0,10*ROW('Hygiene Data'!I64))="","",OFFSET('Hygiene Data'!$I$11,0,10*ROW('Hygiene Data'!I64)))</f>
        <v/>
      </c>
      <c r="EE70" s="388" t="str">
        <f ca="1">+IF(OFFSET('Hygiene Data'!$I$12,0,10*ROW('Hygiene Data'!I64))="","",OFFSET('Hygiene Data'!$I$12,0,10*ROW('Hygiene Data'!I64)))</f>
        <v/>
      </c>
      <c r="EF70" s="388" t="str">
        <f ca="1">+IF(OFFSET('Hygiene Data'!$I$13,0,10*ROW('Hygiene Data'!I64))="","",OFFSET('Hygiene Data'!$I$13,0,10*ROW('Hygiene Data'!I64)))</f>
        <v/>
      </c>
    </row>
    <row r="71" spans="1:136" x14ac:dyDescent="0.25">
      <c r="A71" s="497" t="str">
        <f ca="1">+IF(OFFSET('Water Data'!$B$2,0,10*ROW('Water Data'!E65))="","",OFFSET('Water Data'!$B$2,0,10*ROW('Water Data'!E65)))</f>
        <v/>
      </c>
      <c r="B71" s="49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4" t="str">
        <f t="shared" ref="C71:C134" ca="1" si="1">+IF(ISNUMBER(VALUE(MID(A71,5,4))), VALUE(MID(A71, 5,4)),"")</f>
        <v/>
      </c>
      <c r="D71" s="52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8" t="str">
        <f ca="1">+IF(OFFSET('Water Data'!$D$27,0,10*ROW('Water Data'!D65))="","",OFFSET('Water Data'!$D$27,0,10*ROW('Water Data'!D65)))</f>
        <v/>
      </c>
      <c r="BT71" s="388" t="str">
        <f ca="1">+IF(OFFSET('Water Data'!$D$28,0,10*ROW('Water Data'!D65))="","",OFFSET('Water Data'!$D$28,0,10*ROW('Water Data'!D65)))</f>
        <v/>
      </c>
      <c r="BU71" s="388" t="str">
        <f ca="1">+IF(OFFSET('Water Data'!$D$29,0,10*ROW('Water Data'!D65))="","",OFFSET('Water Data'!$D$29,0,10*ROW('Water Data'!D65)))</f>
        <v/>
      </c>
      <c r="BV71" s="388" t="str">
        <f ca="1">+IF(OFFSET('Water Data'!$E$27,0,10*ROW('Water Data'!E65))="","",OFFSET('Water Data'!$E$27,0,10*ROW('Water Data'!E65)))</f>
        <v/>
      </c>
      <c r="BW71" s="388" t="str">
        <f ca="1">+IF(OFFSET('Water Data'!$E$28,0,10*ROW('Water Data'!E65))="","",OFFSET('Water Data'!$E$28,0,10*ROW('Water Data'!E65)))</f>
        <v/>
      </c>
      <c r="BX71" s="388" t="str">
        <f ca="1">+IF(OFFSET('Water Data'!$E$29,0,10*ROW('Water Data'!E65))="","",OFFSET('Water Data'!$E$29,0,10*ROW('Water Data'!E65)))</f>
        <v/>
      </c>
      <c r="BY71" s="388" t="str">
        <f ca="1">+IF(OFFSET('Water Data'!$F$27,0,10*ROW('Water Data'!F65))="","",OFFSET('Water Data'!$F$27,0,10*ROW('Water Data'!F65)))</f>
        <v/>
      </c>
      <c r="BZ71" s="388" t="str">
        <f ca="1">+IF(OFFSET('Water Data'!$F$28,0,10*ROW('Water Data'!F65))="","",OFFSET('Water Data'!$F$28,0,10*ROW('Water Data'!F65)))</f>
        <v/>
      </c>
      <c r="CA71" s="388" t="str">
        <f ca="1">+IF(OFFSET('Water Data'!$F$29,0,10*ROW('Water Data'!F65))="","",OFFSET('Water Data'!$F$29,0,10*ROW('Water Data'!F65)))</f>
        <v/>
      </c>
      <c r="CB71" s="388" t="str">
        <f ca="1">+IF(OFFSET('Water Data'!$G$27,0,10*ROW('Water Data'!G65))="","",OFFSET('Water Data'!$G$27,0,10*ROW('Water Data'!G65)))</f>
        <v/>
      </c>
      <c r="CC71" s="388" t="str">
        <f ca="1">+IF(OFFSET('Water Data'!$G$28,0,10*ROW('Water Data'!G65))="","",OFFSET('Water Data'!$G$28,0,10*ROW('Water Data'!G65)))</f>
        <v/>
      </c>
      <c r="CD71" s="388" t="str">
        <f ca="1">+IF(OFFSET('Water Data'!$G$29,0,10*ROW('Water Data'!G65))="","",OFFSET('Water Data'!$G$29,0,10*ROW('Water Data'!G65)))</f>
        <v/>
      </c>
      <c r="CE71" s="388" t="str">
        <f ca="1">+IF(OFFSET('Water Data'!$H$27,0,10*ROW('Water Data'!H65))="","",OFFSET('Water Data'!$H$27,0,10*ROW('Water Data'!H65)))</f>
        <v/>
      </c>
      <c r="CF71" s="388" t="str">
        <f ca="1">+IF(OFFSET('Water Data'!$H$28,0,10*ROW('Water Data'!H65))="","",OFFSET('Water Data'!$H$28,0,10*ROW('Water Data'!H65)))</f>
        <v/>
      </c>
      <c r="CG71" s="388" t="str">
        <f ca="1">+IF(OFFSET('Water Data'!$H$29,0,10*ROW('Water Data'!H65))="","",OFFSET('Water Data'!$H$29,0,10*ROW('Water Data'!H65)))</f>
        <v/>
      </c>
      <c r="CH71" s="388" t="str">
        <f ca="1">+IF(OFFSET('Water Data'!$I$27,0,10*ROW('Water Data'!I65))="","",OFFSET('Water Data'!$I$27,0,10*ROW('Water Data'!I65)))</f>
        <v/>
      </c>
      <c r="CI71" s="388" t="str">
        <f ca="1">+IF(OFFSET('Water Data'!$I$28,0,10*ROW('Water Data'!I65))="","",OFFSET('Water Data'!$I$28,0,10*ROW('Water Data'!I65)))</f>
        <v/>
      </c>
      <c r="CJ71" s="388" t="str">
        <f ca="1">+IF(OFFSET('Water Data'!$I$29,0,10*ROW('Water Data'!I65))="","",OFFSET('Water Data'!$I$29,0,10*ROW('Water Data'!I65)))</f>
        <v/>
      </c>
      <c r="CK71" s="388" t="str">
        <f ca="1">+IF(OFFSET('Sanitation Data'!$D$28,0,10*ROW('Sanitation Data'!D65))="","",OFFSET('Sanitation Data'!$D$28,0,10*ROW('Sanitation Data'!D65)))</f>
        <v/>
      </c>
      <c r="CL71" s="388" t="str">
        <f ca="1">+IF(OFFSET('Sanitation Data'!$D$29,0,10*ROW('Sanitation Data'!D65))="","",OFFSET('Sanitation Data'!$D$29,0,10*ROW('Sanitation Data'!D65)))</f>
        <v/>
      </c>
      <c r="CM71" s="388" t="str">
        <f ca="1">+IF(OFFSET('Sanitation Data'!$D$30,0,10*ROW('Sanitation Data'!D65))="","",OFFSET('Sanitation Data'!$D$30,0,10*ROW('Sanitation Data'!D65)))</f>
        <v/>
      </c>
      <c r="CN71" s="388" t="str">
        <f ca="1">+IF(OFFSET('Sanitation Data'!$D$31,0,10*ROW('Sanitation Data'!D65))="","",OFFSET('Sanitation Data'!$D$31,0,10*ROW('Sanitation Data'!D65)))</f>
        <v/>
      </c>
      <c r="CO71" s="388" t="str">
        <f ca="1">+IF(OFFSET('Sanitation Data'!$D$32,0,10*ROW('Sanitation Data'!D65))="","",OFFSET('Sanitation Data'!$D$32,0,10*ROW('Sanitation Data'!D65)))</f>
        <v/>
      </c>
      <c r="CP71" s="388" t="str">
        <f ca="1">+IF(OFFSET('Sanitation Data'!$E$28,0,10*ROW('Sanitation Data'!E65))="","",OFFSET('Sanitation Data'!$E$28,0,10*ROW('Sanitation Data'!E65)))</f>
        <v/>
      </c>
      <c r="CQ71" s="388" t="str">
        <f ca="1">+IF(OFFSET('Sanitation Data'!$E$29,0,10*ROW('Sanitation Data'!E65))="","",OFFSET('Sanitation Data'!$E$29,0,10*ROW('Sanitation Data'!E65)))</f>
        <v/>
      </c>
      <c r="CR71" s="388" t="str">
        <f ca="1">+IF(OFFSET('Sanitation Data'!$E$30,0,10*ROW('Sanitation Data'!E65))="","",OFFSET('Sanitation Data'!$E$30,0,10*ROW('Sanitation Data'!E65)))</f>
        <v/>
      </c>
      <c r="CS71" s="388" t="str">
        <f ca="1">+IF(OFFSET('Sanitation Data'!$E$31,0,10*ROW('Sanitation Data'!E65))="","",OFFSET('Sanitation Data'!$E$31,0,10*ROW('Sanitation Data'!E65)))</f>
        <v/>
      </c>
      <c r="CT71" s="388" t="str">
        <f ca="1">+IF(OFFSET('Sanitation Data'!$E$32,0,10*ROW('Sanitation Data'!E65))="","",OFFSET('Sanitation Data'!$E$32,0,10*ROW('Sanitation Data'!E65)))</f>
        <v/>
      </c>
      <c r="CU71" s="388" t="str">
        <f ca="1">+IF(OFFSET('Sanitation Data'!$F$28,0,10*ROW('Sanitation Data'!F65))="","",OFFSET('Sanitation Data'!$F$28,0,10*ROW('Sanitation Data'!F65)))</f>
        <v/>
      </c>
      <c r="CV71" s="388" t="str">
        <f ca="1">+IF(OFFSET('Sanitation Data'!$F$29,0,10*ROW('Sanitation Data'!F65))="","",OFFSET('Sanitation Data'!$F$29,0,10*ROW('Sanitation Data'!F65)))</f>
        <v/>
      </c>
      <c r="CW71" s="388" t="str">
        <f ca="1">+IF(OFFSET('Sanitation Data'!$F$30,0,10*ROW('Sanitation Data'!F65))="","",OFFSET('Sanitation Data'!$F$30,0,10*ROW('Sanitation Data'!F65)))</f>
        <v/>
      </c>
      <c r="CX71" s="388" t="str">
        <f ca="1">+IF(OFFSET('Sanitation Data'!$F$31,0,10*ROW('Sanitation Data'!F65))="","",OFFSET('Sanitation Data'!$F$31,0,10*ROW('Sanitation Data'!F65)))</f>
        <v/>
      </c>
      <c r="CY71" s="388" t="str">
        <f ca="1">+IF(OFFSET('Sanitation Data'!$F$32,0,10*ROW('Sanitation Data'!F65))="","",OFFSET('Sanitation Data'!$F$32,0,10*ROW('Sanitation Data'!F65)))</f>
        <v/>
      </c>
      <c r="CZ71" s="388" t="str">
        <f ca="1">+IF(OFFSET('Sanitation Data'!$G$28,0,10*ROW('Sanitation Data'!G65))="","",OFFSET('Sanitation Data'!$G$28,0,10*ROW('Sanitation Data'!G65)))</f>
        <v/>
      </c>
      <c r="DA71" s="388" t="str">
        <f ca="1">+IF(OFFSET('Sanitation Data'!$G$29,0,10*ROW('Sanitation Data'!G65))="","",OFFSET('Sanitation Data'!$G$29,0,10*ROW('Sanitation Data'!G65)))</f>
        <v/>
      </c>
      <c r="DB71" s="388" t="str">
        <f ca="1">+IF(OFFSET('Sanitation Data'!$G$30,0,10*ROW('Sanitation Data'!G65))="","",OFFSET('Sanitation Data'!$G$30,0,10*ROW('Sanitation Data'!G65)))</f>
        <v/>
      </c>
      <c r="DC71" s="388" t="str">
        <f ca="1">+IF(OFFSET('Sanitation Data'!$G$31,0,10*ROW('Sanitation Data'!G65))="","",OFFSET('Sanitation Data'!$G$31,0,10*ROW('Sanitation Data'!G65)))</f>
        <v/>
      </c>
      <c r="DD71" s="388" t="str">
        <f ca="1">+IF(OFFSET('Sanitation Data'!$G$32,0,10*ROW('Sanitation Data'!G65))="","",OFFSET('Sanitation Data'!$G$32,0,10*ROW('Sanitation Data'!G65)))</f>
        <v/>
      </c>
      <c r="DE71" s="388" t="str">
        <f ca="1">+IF(OFFSET('Sanitation Data'!$H$28,0,10*ROW('Sanitation Data'!H65))="","",OFFSET('Sanitation Data'!$H$28,0,10*ROW('Sanitation Data'!H65)))</f>
        <v/>
      </c>
      <c r="DF71" s="388" t="str">
        <f ca="1">+IF(OFFSET('Sanitation Data'!$H$29,0,10*ROW('Sanitation Data'!H65))="","",OFFSET('Sanitation Data'!$H$29,0,10*ROW('Sanitation Data'!H65)))</f>
        <v/>
      </c>
      <c r="DG71" s="388" t="str">
        <f ca="1">+IF(OFFSET('Sanitation Data'!$H$30,0,10*ROW('Sanitation Data'!H65))="","",OFFSET('Sanitation Data'!$H$30,0,10*ROW('Sanitation Data'!H65)))</f>
        <v/>
      </c>
      <c r="DH71" s="388" t="str">
        <f ca="1">+IF(OFFSET('Sanitation Data'!$H$31,0,10*ROW('Sanitation Data'!H65))="","",OFFSET('Sanitation Data'!$H$31,0,10*ROW('Sanitation Data'!H65)))</f>
        <v/>
      </c>
      <c r="DI71" s="388" t="str">
        <f ca="1">+IF(OFFSET('Sanitation Data'!$H$32,0,10*ROW('Sanitation Data'!H65))="","",OFFSET('Sanitation Data'!$H$32,0,10*ROW('Sanitation Data'!H65)))</f>
        <v/>
      </c>
      <c r="DJ71" s="388" t="str">
        <f ca="1">+IF(OFFSET('Sanitation Data'!$I$28,0,10*ROW('Sanitation Data'!I65))="","",OFFSET('Sanitation Data'!$I$28,0,10*ROW('Sanitation Data'!I65)))</f>
        <v/>
      </c>
      <c r="DK71" s="388" t="str">
        <f ca="1">+IF(OFFSET('Sanitation Data'!$I$29,0,10*ROW('Sanitation Data'!I65))="","",OFFSET('Sanitation Data'!$I$29,0,10*ROW('Sanitation Data'!I65)))</f>
        <v/>
      </c>
      <c r="DL71" s="388" t="str">
        <f ca="1">+IF(OFFSET('Sanitation Data'!$I$30,0,10*ROW('Sanitation Data'!I65))="","",OFFSET('Sanitation Data'!$I$30,0,10*ROW('Sanitation Data'!I65)))</f>
        <v/>
      </c>
      <c r="DM71" s="388" t="str">
        <f ca="1">+IF(OFFSET('Sanitation Data'!$I$31,0,10*ROW('Sanitation Data'!I65))="","",OFFSET('Sanitation Data'!$I$31,0,10*ROW('Sanitation Data'!I65)))</f>
        <v/>
      </c>
      <c r="DN71" s="388" t="str">
        <f ca="1">+IF(OFFSET('Sanitation Data'!$I$32,0,10*ROW('Sanitation Data'!I65))="","",OFFSET('Sanitation Data'!$I$32,0,10*ROW('Sanitation Data'!I65)))</f>
        <v/>
      </c>
      <c r="DO71" s="388" t="str">
        <f ca="1">+IF(OFFSET('Hygiene Data'!$D$11,0,10*ROW('Hygiene Data'!D65))="","",OFFSET('Hygiene Data'!$D$11,0,10*ROW('Hygiene Data'!D65)))</f>
        <v/>
      </c>
      <c r="DP71" s="388" t="str">
        <f ca="1">+IF(OFFSET('Hygiene Data'!$D$12,0,10*ROW('Hygiene Data'!D65))="","",OFFSET('Hygiene Data'!$D$12,0,10*ROW('Hygiene Data'!D65)))</f>
        <v/>
      </c>
      <c r="DQ71" s="388" t="str">
        <f ca="1">+IF(OFFSET('Hygiene Data'!$D$13,0,10*ROW('Hygiene Data'!D65))="","",OFFSET('Hygiene Data'!$D$13,0,10*ROW('Hygiene Data'!D65)))</f>
        <v/>
      </c>
      <c r="DR71" s="388" t="str">
        <f ca="1">+IF(OFFSET('Hygiene Data'!$E$11,0,10*ROW('Hygiene Data'!E65))="","",OFFSET('Hygiene Data'!$E$11,0,10*ROW('Hygiene Data'!E65)))</f>
        <v/>
      </c>
      <c r="DS71" s="388" t="str">
        <f ca="1">+IF(OFFSET('Hygiene Data'!$E$12,0,10*ROW('Hygiene Data'!E65))="","",OFFSET('Hygiene Data'!$E$12,0,10*ROW('Hygiene Data'!E65)))</f>
        <v/>
      </c>
      <c r="DT71" s="388" t="str">
        <f ca="1">+IF(OFFSET('Hygiene Data'!$E$13,0,10*ROW('Hygiene Data'!E65))="","",OFFSET('Hygiene Data'!$E$13,0,10*ROW('Hygiene Data'!E65)))</f>
        <v/>
      </c>
      <c r="DU71" s="388" t="str">
        <f ca="1">+IF(OFFSET('Hygiene Data'!$F$11,0,10*ROW('Hygiene Data'!F65))="","",OFFSET('Hygiene Data'!$F$11,0,10*ROW('Hygiene Data'!F65)))</f>
        <v/>
      </c>
      <c r="DV71" s="388" t="str">
        <f ca="1">+IF(OFFSET('Hygiene Data'!$F$12,0,10*ROW('Hygiene Data'!F65))="","",OFFSET('Hygiene Data'!$F$12,0,10*ROW('Hygiene Data'!F65)))</f>
        <v/>
      </c>
      <c r="DW71" s="388" t="str">
        <f ca="1">+IF(OFFSET('Hygiene Data'!$F$13,0,10*ROW('Hygiene Data'!F65))="","",OFFSET('Hygiene Data'!$F$13,0,10*ROW('Hygiene Data'!F65)))</f>
        <v/>
      </c>
      <c r="DX71" s="388" t="str">
        <f ca="1">+IF(OFFSET('Hygiene Data'!$G$11,0,10*ROW('Hygiene Data'!G65))="","",OFFSET('Hygiene Data'!$G$11,0,10*ROW('Hygiene Data'!G65)))</f>
        <v/>
      </c>
      <c r="DY71" s="388" t="str">
        <f ca="1">+IF(OFFSET('Hygiene Data'!$G$12,0,10*ROW('Hygiene Data'!G65))="","",OFFSET('Hygiene Data'!$G$12,0,10*ROW('Hygiene Data'!G65)))</f>
        <v/>
      </c>
      <c r="DZ71" s="388" t="str">
        <f ca="1">+IF(OFFSET('Hygiene Data'!$G$13,0,10*ROW('Hygiene Data'!G65))="","",OFFSET('Hygiene Data'!$G$13,0,10*ROW('Hygiene Data'!G65)))</f>
        <v/>
      </c>
      <c r="EA71" s="388" t="str">
        <f ca="1">+IF(OFFSET('Hygiene Data'!$H$11,0,10*ROW('Hygiene Data'!H65))="","",OFFSET('Hygiene Data'!$H$11,0,10*ROW('Hygiene Data'!H65)))</f>
        <v/>
      </c>
      <c r="EB71" s="388" t="str">
        <f ca="1">+IF(OFFSET('Hygiene Data'!$H$12,0,10*ROW('Hygiene Data'!H65))="","",OFFSET('Hygiene Data'!$H$12,0,10*ROW('Hygiene Data'!H65)))</f>
        <v/>
      </c>
      <c r="EC71" s="388" t="str">
        <f ca="1">+IF(OFFSET('Hygiene Data'!$H$13,0,10*ROW('Hygiene Data'!H65))="","",OFFSET('Hygiene Data'!$H$13,0,10*ROW('Hygiene Data'!H65)))</f>
        <v/>
      </c>
      <c r="ED71" s="388" t="str">
        <f ca="1">+IF(OFFSET('Hygiene Data'!$I$11,0,10*ROW('Hygiene Data'!I65))="","",OFFSET('Hygiene Data'!$I$11,0,10*ROW('Hygiene Data'!I65)))</f>
        <v/>
      </c>
      <c r="EE71" s="388" t="str">
        <f ca="1">+IF(OFFSET('Hygiene Data'!$I$12,0,10*ROW('Hygiene Data'!I65))="","",OFFSET('Hygiene Data'!$I$12,0,10*ROW('Hygiene Data'!I65)))</f>
        <v/>
      </c>
      <c r="EF71" s="388" t="str">
        <f ca="1">+IF(OFFSET('Hygiene Data'!$I$13,0,10*ROW('Hygiene Data'!I65))="","",OFFSET('Hygiene Data'!$I$13,0,10*ROW('Hygiene Data'!I65)))</f>
        <v/>
      </c>
    </row>
    <row r="72" spans="1:136" x14ac:dyDescent="0.25">
      <c r="A72" s="497" t="str">
        <f ca="1">+IF(OFFSET('Water Data'!$B$2,0,10*ROW('Water Data'!E66))="","",OFFSET('Water Data'!$B$2,0,10*ROW('Water Data'!E66)))</f>
        <v/>
      </c>
      <c r="B72" s="49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4" t="str">
        <f t="shared" ca="1" si="1"/>
        <v/>
      </c>
      <c r="D72" s="52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8" t="str">
        <f ca="1">+IF(OFFSET('Water Data'!$D$27,0,10*ROW('Water Data'!D66))="","",OFFSET('Water Data'!$D$27,0,10*ROW('Water Data'!D66)))</f>
        <v/>
      </c>
      <c r="BT72" s="388" t="str">
        <f ca="1">+IF(OFFSET('Water Data'!$D$28,0,10*ROW('Water Data'!D66))="","",OFFSET('Water Data'!$D$28,0,10*ROW('Water Data'!D66)))</f>
        <v/>
      </c>
      <c r="BU72" s="388" t="str">
        <f ca="1">+IF(OFFSET('Water Data'!$D$29,0,10*ROW('Water Data'!D66))="","",OFFSET('Water Data'!$D$29,0,10*ROW('Water Data'!D66)))</f>
        <v/>
      </c>
      <c r="BV72" s="388" t="str">
        <f ca="1">+IF(OFFSET('Water Data'!$E$27,0,10*ROW('Water Data'!E66))="","",OFFSET('Water Data'!$E$27,0,10*ROW('Water Data'!E66)))</f>
        <v/>
      </c>
      <c r="BW72" s="388" t="str">
        <f ca="1">+IF(OFFSET('Water Data'!$E$28,0,10*ROW('Water Data'!E66))="","",OFFSET('Water Data'!$E$28,0,10*ROW('Water Data'!E66)))</f>
        <v/>
      </c>
      <c r="BX72" s="388" t="str">
        <f ca="1">+IF(OFFSET('Water Data'!$E$29,0,10*ROW('Water Data'!E66))="","",OFFSET('Water Data'!$E$29,0,10*ROW('Water Data'!E66)))</f>
        <v/>
      </c>
      <c r="BY72" s="388" t="str">
        <f ca="1">+IF(OFFSET('Water Data'!$F$27,0,10*ROW('Water Data'!F66))="","",OFFSET('Water Data'!$F$27,0,10*ROW('Water Data'!F66)))</f>
        <v/>
      </c>
      <c r="BZ72" s="388" t="str">
        <f ca="1">+IF(OFFSET('Water Data'!$F$28,0,10*ROW('Water Data'!F66))="","",OFFSET('Water Data'!$F$28,0,10*ROW('Water Data'!F66)))</f>
        <v/>
      </c>
      <c r="CA72" s="388" t="str">
        <f ca="1">+IF(OFFSET('Water Data'!$F$29,0,10*ROW('Water Data'!F66))="","",OFFSET('Water Data'!$F$29,0,10*ROW('Water Data'!F66)))</f>
        <v/>
      </c>
      <c r="CB72" s="388" t="str">
        <f ca="1">+IF(OFFSET('Water Data'!$G$27,0,10*ROW('Water Data'!G66))="","",OFFSET('Water Data'!$G$27,0,10*ROW('Water Data'!G66)))</f>
        <v/>
      </c>
      <c r="CC72" s="388" t="str">
        <f ca="1">+IF(OFFSET('Water Data'!$G$28,0,10*ROW('Water Data'!G66))="","",OFFSET('Water Data'!$G$28,0,10*ROW('Water Data'!G66)))</f>
        <v/>
      </c>
      <c r="CD72" s="388" t="str">
        <f ca="1">+IF(OFFSET('Water Data'!$G$29,0,10*ROW('Water Data'!G66))="","",OFFSET('Water Data'!$G$29,0,10*ROW('Water Data'!G66)))</f>
        <v/>
      </c>
      <c r="CE72" s="388" t="str">
        <f ca="1">+IF(OFFSET('Water Data'!$H$27,0,10*ROW('Water Data'!H66))="","",OFFSET('Water Data'!$H$27,0,10*ROW('Water Data'!H66)))</f>
        <v/>
      </c>
      <c r="CF72" s="388" t="str">
        <f ca="1">+IF(OFFSET('Water Data'!$H$28,0,10*ROW('Water Data'!H66))="","",OFFSET('Water Data'!$H$28,0,10*ROW('Water Data'!H66)))</f>
        <v/>
      </c>
      <c r="CG72" s="388" t="str">
        <f ca="1">+IF(OFFSET('Water Data'!$H$29,0,10*ROW('Water Data'!H66))="","",OFFSET('Water Data'!$H$29,0,10*ROW('Water Data'!H66)))</f>
        <v/>
      </c>
      <c r="CH72" s="388" t="str">
        <f ca="1">+IF(OFFSET('Water Data'!$I$27,0,10*ROW('Water Data'!I66))="","",OFFSET('Water Data'!$I$27,0,10*ROW('Water Data'!I66)))</f>
        <v/>
      </c>
      <c r="CI72" s="388" t="str">
        <f ca="1">+IF(OFFSET('Water Data'!$I$28,0,10*ROW('Water Data'!I66))="","",OFFSET('Water Data'!$I$28,0,10*ROW('Water Data'!I66)))</f>
        <v/>
      </c>
      <c r="CJ72" s="388" t="str">
        <f ca="1">+IF(OFFSET('Water Data'!$I$29,0,10*ROW('Water Data'!I66))="","",OFFSET('Water Data'!$I$29,0,10*ROW('Water Data'!I66)))</f>
        <v/>
      </c>
      <c r="CK72" s="388" t="str">
        <f ca="1">+IF(OFFSET('Sanitation Data'!$D$28,0,10*ROW('Sanitation Data'!D66))="","",OFFSET('Sanitation Data'!$D$28,0,10*ROW('Sanitation Data'!D66)))</f>
        <v/>
      </c>
      <c r="CL72" s="388" t="str">
        <f ca="1">+IF(OFFSET('Sanitation Data'!$D$29,0,10*ROW('Sanitation Data'!D66))="","",OFFSET('Sanitation Data'!$D$29,0,10*ROW('Sanitation Data'!D66)))</f>
        <v/>
      </c>
      <c r="CM72" s="388" t="str">
        <f ca="1">+IF(OFFSET('Sanitation Data'!$D$30,0,10*ROW('Sanitation Data'!D66))="","",OFFSET('Sanitation Data'!$D$30,0,10*ROW('Sanitation Data'!D66)))</f>
        <v/>
      </c>
      <c r="CN72" s="388" t="str">
        <f ca="1">+IF(OFFSET('Sanitation Data'!$D$31,0,10*ROW('Sanitation Data'!D66))="","",OFFSET('Sanitation Data'!$D$31,0,10*ROW('Sanitation Data'!D66)))</f>
        <v/>
      </c>
      <c r="CO72" s="388" t="str">
        <f ca="1">+IF(OFFSET('Sanitation Data'!$D$32,0,10*ROW('Sanitation Data'!D66))="","",OFFSET('Sanitation Data'!$D$32,0,10*ROW('Sanitation Data'!D66)))</f>
        <v/>
      </c>
      <c r="CP72" s="388" t="str">
        <f ca="1">+IF(OFFSET('Sanitation Data'!$E$28,0,10*ROW('Sanitation Data'!E66))="","",OFFSET('Sanitation Data'!$E$28,0,10*ROW('Sanitation Data'!E66)))</f>
        <v/>
      </c>
      <c r="CQ72" s="388" t="str">
        <f ca="1">+IF(OFFSET('Sanitation Data'!$E$29,0,10*ROW('Sanitation Data'!E66))="","",OFFSET('Sanitation Data'!$E$29,0,10*ROW('Sanitation Data'!E66)))</f>
        <v/>
      </c>
      <c r="CR72" s="388" t="str">
        <f ca="1">+IF(OFFSET('Sanitation Data'!$E$30,0,10*ROW('Sanitation Data'!E66))="","",OFFSET('Sanitation Data'!$E$30,0,10*ROW('Sanitation Data'!E66)))</f>
        <v/>
      </c>
      <c r="CS72" s="388" t="str">
        <f ca="1">+IF(OFFSET('Sanitation Data'!$E$31,0,10*ROW('Sanitation Data'!E66))="","",OFFSET('Sanitation Data'!$E$31,0,10*ROW('Sanitation Data'!E66)))</f>
        <v/>
      </c>
      <c r="CT72" s="388" t="str">
        <f ca="1">+IF(OFFSET('Sanitation Data'!$E$32,0,10*ROW('Sanitation Data'!E66))="","",OFFSET('Sanitation Data'!$E$32,0,10*ROW('Sanitation Data'!E66)))</f>
        <v/>
      </c>
      <c r="CU72" s="388" t="str">
        <f ca="1">+IF(OFFSET('Sanitation Data'!$F$28,0,10*ROW('Sanitation Data'!F66))="","",OFFSET('Sanitation Data'!$F$28,0,10*ROW('Sanitation Data'!F66)))</f>
        <v/>
      </c>
      <c r="CV72" s="388" t="str">
        <f ca="1">+IF(OFFSET('Sanitation Data'!$F$29,0,10*ROW('Sanitation Data'!F66))="","",OFFSET('Sanitation Data'!$F$29,0,10*ROW('Sanitation Data'!F66)))</f>
        <v/>
      </c>
      <c r="CW72" s="388" t="str">
        <f ca="1">+IF(OFFSET('Sanitation Data'!$F$30,0,10*ROW('Sanitation Data'!F66))="","",OFFSET('Sanitation Data'!$F$30,0,10*ROW('Sanitation Data'!F66)))</f>
        <v/>
      </c>
      <c r="CX72" s="388" t="str">
        <f ca="1">+IF(OFFSET('Sanitation Data'!$F$31,0,10*ROW('Sanitation Data'!F66))="","",OFFSET('Sanitation Data'!$F$31,0,10*ROW('Sanitation Data'!F66)))</f>
        <v/>
      </c>
      <c r="CY72" s="388" t="str">
        <f ca="1">+IF(OFFSET('Sanitation Data'!$F$32,0,10*ROW('Sanitation Data'!F66))="","",OFFSET('Sanitation Data'!$F$32,0,10*ROW('Sanitation Data'!F66)))</f>
        <v/>
      </c>
      <c r="CZ72" s="388" t="str">
        <f ca="1">+IF(OFFSET('Sanitation Data'!$G$28,0,10*ROW('Sanitation Data'!G66))="","",OFFSET('Sanitation Data'!$G$28,0,10*ROW('Sanitation Data'!G66)))</f>
        <v/>
      </c>
      <c r="DA72" s="388" t="str">
        <f ca="1">+IF(OFFSET('Sanitation Data'!$G$29,0,10*ROW('Sanitation Data'!G66))="","",OFFSET('Sanitation Data'!$G$29,0,10*ROW('Sanitation Data'!G66)))</f>
        <v/>
      </c>
      <c r="DB72" s="388" t="str">
        <f ca="1">+IF(OFFSET('Sanitation Data'!$G$30,0,10*ROW('Sanitation Data'!G66))="","",OFFSET('Sanitation Data'!$G$30,0,10*ROW('Sanitation Data'!G66)))</f>
        <v/>
      </c>
      <c r="DC72" s="388" t="str">
        <f ca="1">+IF(OFFSET('Sanitation Data'!$G$31,0,10*ROW('Sanitation Data'!G66))="","",OFFSET('Sanitation Data'!$G$31,0,10*ROW('Sanitation Data'!G66)))</f>
        <v/>
      </c>
      <c r="DD72" s="388" t="str">
        <f ca="1">+IF(OFFSET('Sanitation Data'!$G$32,0,10*ROW('Sanitation Data'!G66))="","",OFFSET('Sanitation Data'!$G$32,0,10*ROW('Sanitation Data'!G66)))</f>
        <v/>
      </c>
      <c r="DE72" s="388" t="str">
        <f ca="1">+IF(OFFSET('Sanitation Data'!$H$28,0,10*ROW('Sanitation Data'!H66))="","",OFFSET('Sanitation Data'!$H$28,0,10*ROW('Sanitation Data'!H66)))</f>
        <v/>
      </c>
      <c r="DF72" s="388" t="str">
        <f ca="1">+IF(OFFSET('Sanitation Data'!$H$29,0,10*ROW('Sanitation Data'!H66))="","",OFFSET('Sanitation Data'!$H$29,0,10*ROW('Sanitation Data'!H66)))</f>
        <v/>
      </c>
      <c r="DG72" s="388" t="str">
        <f ca="1">+IF(OFFSET('Sanitation Data'!$H$30,0,10*ROW('Sanitation Data'!H66))="","",OFFSET('Sanitation Data'!$H$30,0,10*ROW('Sanitation Data'!H66)))</f>
        <v/>
      </c>
      <c r="DH72" s="388" t="str">
        <f ca="1">+IF(OFFSET('Sanitation Data'!$H$31,0,10*ROW('Sanitation Data'!H66))="","",OFFSET('Sanitation Data'!$H$31,0,10*ROW('Sanitation Data'!H66)))</f>
        <v/>
      </c>
      <c r="DI72" s="388" t="str">
        <f ca="1">+IF(OFFSET('Sanitation Data'!$H$32,0,10*ROW('Sanitation Data'!H66))="","",OFFSET('Sanitation Data'!$H$32,0,10*ROW('Sanitation Data'!H66)))</f>
        <v/>
      </c>
      <c r="DJ72" s="388" t="str">
        <f ca="1">+IF(OFFSET('Sanitation Data'!$I$28,0,10*ROW('Sanitation Data'!I66))="","",OFFSET('Sanitation Data'!$I$28,0,10*ROW('Sanitation Data'!I66)))</f>
        <v/>
      </c>
      <c r="DK72" s="388" t="str">
        <f ca="1">+IF(OFFSET('Sanitation Data'!$I$29,0,10*ROW('Sanitation Data'!I66))="","",OFFSET('Sanitation Data'!$I$29,0,10*ROW('Sanitation Data'!I66)))</f>
        <v/>
      </c>
      <c r="DL72" s="388" t="str">
        <f ca="1">+IF(OFFSET('Sanitation Data'!$I$30,0,10*ROW('Sanitation Data'!I66))="","",OFFSET('Sanitation Data'!$I$30,0,10*ROW('Sanitation Data'!I66)))</f>
        <v/>
      </c>
      <c r="DM72" s="388" t="str">
        <f ca="1">+IF(OFFSET('Sanitation Data'!$I$31,0,10*ROW('Sanitation Data'!I66))="","",OFFSET('Sanitation Data'!$I$31,0,10*ROW('Sanitation Data'!I66)))</f>
        <v/>
      </c>
      <c r="DN72" s="388" t="str">
        <f ca="1">+IF(OFFSET('Sanitation Data'!$I$32,0,10*ROW('Sanitation Data'!I66))="","",OFFSET('Sanitation Data'!$I$32,0,10*ROW('Sanitation Data'!I66)))</f>
        <v/>
      </c>
      <c r="DO72" s="388" t="str">
        <f ca="1">+IF(OFFSET('Hygiene Data'!$D$11,0,10*ROW('Hygiene Data'!D66))="","",OFFSET('Hygiene Data'!$D$11,0,10*ROW('Hygiene Data'!D66)))</f>
        <v/>
      </c>
      <c r="DP72" s="388" t="str">
        <f ca="1">+IF(OFFSET('Hygiene Data'!$D$12,0,10*ROW('Hygiene Data'!D66))="","",OFFSET('Hygiene Data'!$D$12,0,10*ROW('Hygiene Data'!D66)))</f>
        <v/>
      </c>
      <c r="DQ72" s="388" t="str">
        <f ca="1">+IF(OFFSET('Hygiene Data'!$D$13,0,10*ROW('Hygiene Data'!D66))="","",OFFSET('Hygiene Data'!$D$13,0,10*ROW('Hygiene Data'!D66)))</f>
        <v/>
      </c>
      <c r="DR72" s="388" t="str">
        <f ca="1">+IF(OFFSET('Hygiene Data'!$E$11,0,10*ROW('Hygiene Data'!E66))="","",OFFSET('Hygiene Data'!$E$11,0,10*ROW('Hygiene Data'!E66)))</f>
        <v/>
      </c>
      <c r="DS72" s="388" t="str">
        <f ca="1">+IF(OFFSET('Hygiene Data'!$E$12,0,10*ROW('Hygiene Data'!E66))="","",OFFSET('Hygiene Data'!$E$12,0,10*ROW('Hygiene Data'!E66)))</f>
        <v/>
      </c>
      <c r="DT72" s="388" t="str">
        <f ca="1">+IF(OFFSET('Hygiene Data'!$E$13,0,10*ROW('Hygiene Data'!E66))="","",OFFSET('Hygiene Data'!$E$13,0,10*ROW('Hygiene Data'!E66)))</f>
        <v/>
      </c>
      <c r="DU72" s="388" t="str">
        <f ca="1">+IF(OFFSET('Hygiene Data'!$F$11,0,10*ROW('Hygiene Data'!F66))="","",OFFSET('Hygiene Data'!$F$11,0,10*ROW('Hygiene Data'!F66)))</f>
        <v/>
      </c>
      <c r="DV72" s="388" t="str">
        <f ca="1">+IF(OFFSET('Hygiene Data'!$F$12,0,10*ROW('Hygiene Data'!F66))="","",OFFSET('Hygiene Data'!$F$12,0,10*ROW('Hygiene Data'!F66)))</f>
        <v/>
      </c>
      <c r="DW72" s="388" t="str">
        <f ca="1">+IF(OFFSET('Hygiene Data'!$F$13,0,10*ROW('Hygiene Data'!F66))="","",OFFSET('Hygiene Data'!$F$13,0,10*ROW('Hygiene Data'!F66)))</f>
        <v/>
      </c>
      <c r="DX72" s="388" t="str">
        <f ca="1">+IF(OFFSET('Hygiene Data'!$G$11,0,10*ROW('Hygiene Data'!G66))="","",OFFSET('Hygiene Data'!$G$11,0,10*ROW('Hygiene Data'!G66)))</f>
        <v/>
      </c>
      <c r="DY72" s="388" t="str">
        <f ca="1">+IF(OFFSET('Hygiene Data'!$G$12,0,10*ROW('Hygiene Data'!G66))="","",OFFSET('Hygiene Data'!$G$12,0,10*ROW('Hygiene Data'!G66)))</f>
        <v/>
      </c>
      <c r="DZ72" s="388" t="str">
        <f ca="1">+IF(OFFSET('Hygiene Data'!$G$13,0,10*ROW('Hygiene Data'!G66))="","",OFFSET('Hygiene Data'!$G$13,0,10*ROW('Hygiene Data'!G66)))</f>
        <v/>
      </c>
      <c r="EA72" s="388" t="str">
        <f ca="1">+IF(OFFSET('Hygiene Data'!$H$11,0,10*ROW('Hygiene Data'!H66))="","",OFFSET('Hygiene Data'!$H$11,0,10*ROW('Hygiene Data'!H66)))</f>
        <v/>
      </c>
      <c r="EB72" s="388" t="str">
        <f ca="1">+IF(OFFSET('Hygiene Data'!$H$12,0,10*ROW('Hygiene Data'!H66))="","",OFFSET('Hygiene Data'!$H$12,0,10*ROW('Hygiene Data'!H66)))</f>
        <v/>
      </c>
      <c r="EC72" s="388" t="str">
        <f ca="1">+IF(OFFSET('Hygiene Data'!$H$13,0,10*ROW('Hygiene Data'!H66))="","",OFFSET('Hygiene Data'!$H$13,0,10*ROW('Hygiene Data'!H66)))</f>
        <v/>
      </c>
      <c r="ED72" s="388" t="str">
        <f ca="1">+IF(OFFSET('Hygiene Data'!$I$11,0,10*ROW('Hygiene Data'!I66))="","",OFFSET('Hygiene Data'!$I$11,0,10*ROW('Hygiene Data'!I66)))</f>
        <v/>
      </c>
      <c r="EE72" s="388" t="str">
        <f ca="1">+IF(OFFSET('Hygiene Data'!$I$12,0,10*ROW('Hygiene Data'!I66))="","",OFFSET('Hygiene Data'!$I$12,0,10*ROW('Hygiene Data'!I66)))</f>
        <v/>
      </c>
      <c r="EF72" s="388" t="str">
        <f ca="1">+IF(OFFSET('Hygiene Data'!$I$13,0,10*ROW('Hygiene Data'!I66))="","",OFFSET('Hygiene Data'!$I$13,0,10*ROW('Hygiene Data'!I66)))</f>
        <v/>
      </c>
    </row>
    <row r="73" spans="1:136" x14ac:dyDescent="0.25">
      <c r="A73" s="497" t="str">
        <f ca="1">+IF(OFFSET('Water Data'!$B$2,0,10*ROW('Water Data'!E67))="","",OFFSET('Water Data'!$B$2,0,10*ROW('Water Data'!E67)))</f>
        <v/>
      </c>
      <c r="B73" s="49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4" t="str">
        <f t="shared" ca="1" si="1"/>
        <v/>
      </c>
      <c r="D73" s="52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8" t="str">
        <f ca="1">+IF(OFFSET('Water Data'!$D$27,0,10*ROW('Water Data'!D67))="","",OFFSET('Water Data'!$D$27,0,10*ROW('Water Data'!D67)))</f>
        <v/>
      </c>
      <c r="BT73" s="388" t="str">
        <f ca="1">+IF(OFFSET('Water Data'!$D$28,0,10*ROW('Water Data'!D67))="","",OFFSET('Water Data'!$D$28,0,10*ROW('Water Data'!D67)))</f>
        <v/>
      </c>
      <c r="BU73" s="388" t="str">
        <f ca="1">+IF(OFFSET('Water Data'!$D$29,0,10*ROW('Water Data'!D67))="","",OFFSET('Water Data'!$D$29,0,10*ROW('Water Data'!D67)))</f>
        <v/>
      </c>
      <c r="BV73" s="388" t="str">
        <f ca="1">+IF(OFFSET('Water Data'!$E$27,0,10*ROW('Water Data'!E67))="","",OFFSET('Water Data'!$E$27,0,10*ROW('Water Data'!E67)))</f>
        <v/>
      </c>
      <c r="BW73" s="388" t="str">
        <f ca="1">+IF(OFFSET('Water Data'!$E$28,0,10*ROW('Water Data'!E67))="","",OFFSET('Water Data'!$E$28,0,10*ROW('Water Data'!E67)))</f>
        <v/>
      </c>
      <c r="BX73" s="388" t="str">
        <f ca="1">+IF(OFFSET('Water Data'!$E$29,0,10*ROW('Water Data'!E67))="","",OFFSET('Water Data'!$E$29,0,10*ROW('Water Data'!E67)))</f>
        <v/>
      </c>
      <c r="BY73" s="388" t="str">
        <f ca="1">+IF(OFFSET('Water Data'!$F$27,0,10*ROW('Water Data'!F67))="","",OFFSET('Water Data'!$F$27,0,10*ROW('Water Data'!F67)))</f>
        <v/>
      </c>
      <c r="BZ73" s="388" t="str">
        <f ca="1">+IF(OFFSET('Water Data'!$F$28,0,10*ROW('Water Data'!F67))="","",OFFSET('Water Data'!$F$28,0,10*ROW('Water Data'!F67)))</f>
        <v/>
      </c>
      <c r="CA73" s="388" t="str">
        <f ca="1">+IF(OFFSET('Water Data'!$F$29,0,10*ROW('Water Data'!F67))="","",OFFSET('Water Data'!$F$29,0,10*ROW('Water Data'!F67)))</f>
        <v/>
      </c>
      <c r="CB73" s="388" t="str">
        <f ca="1">+IF(OFFSET('Water Data'!$G$27,0,10*ROW('Water Data'!G67))="","",OFFSET('Water Data'!$G$27,0,10*ROW('Water Data'!G67)))</f>
        <v/>
      </c>
      <c r="CC73" s="388" t="str">
        <f ca="1">+IF(OFFSET('Water Data'!$G$28,0,10*ROW('Water Data'!G67))="","",OFFSET('Water Data'!$G$28,0,10*ROW('Water Data'!G67)))</f>
        <v/>
      </c>
      <c r="CD73" s="388" t="str">
        <f ca="1">+IF(OFFSET('Water Data'!$G$29,0,10*ROW('Water Data'!G67))="","",OFFSET('Water Data'!$G$29,0,10*ROW('Water Data'!G67)))</f>
        <v/>
      </c>
      <c r="CE73" s="388" t="str">
        <f ca="1">+IF(OFFSET('Water Data'!$H$27,0,10*ROW('Water Data'!H67))="","",OFFSET('Water Data'!$H$27,0,10*ROW('Water Data'!H67)))</f>
        <v/>
      </c>
      <c r="CF73" s="388" t="str">
        <f ca="1">+IF(OFFSET('Water Data'!$H$28,0,10*ROW('Water Data'!H67))="","",OFFSET('Water Data'!$H$28,0,10*ROW('Water Data'!H67)))</f>
        <v/>
      </c>
      <c r="CG73" s="388" t="str">
        <f ca="1">+IF(OFFSET('Water Data'!$H$29,0,10*ROW('Water Data'!H67))="","",OFFSET('Water Data'!$H$29,0,10*ROW('Water Data'!H67)))</f>
        <v/>
      </c>
      <c r="CH73" s="388" t="str">
        <f ca="1">+IF(OFFSET('Water Data'!$I$27,0,10*ROW('Water Data'!I67))="","",OFFSET('Water Data'!$I$27,0,10*ROW('Water Data'!I67)))</f>
        <v/>
      </c>
      <c r="CI73" s="388" t="str">
        <f ca="1">+IF(OFFSET('Water Data'!$I$28,0,10*ROW('Water Data'!I67))="","",OFFSET('Water Data'!$I$28,0,10*ROW('Water Data'!I67)))</f>
        <v/>
      </c>
      <c r="CJ73" s="388" t="str">
        <f ca="1">+IF(OFFSET('Water Data'!$I$29,0,10*ROW('Water Data'!I67))="","",OFFSET('Water Data'!$I$29,0,10*ROW('Water Data'!I67)))</f>
        <v/>
      </c>
      <c r="CK73" s="388" t="str">
        <f ca="1">+IF(OFFSET('Sanitation Data'!$D$28,0,10*ROW('Sanitation Data'!D67))="","",OFFSET('Sanitation Data'!$D$28,0,10*ROW('Sanitation Data'!D67)))</f>
        <v/>
      </c>
      <c r="CL73" s="388" t="str">
        <f ca="1">+IF(OFFSET('Sanitation Data'!$D$29,0,10*ROW('Sanitation Data'!D67))="","",OFFSET('Sanitation Data'!$D$29,0,10*ROW('Sanitation Data'!D67)))</f>
        <v/>
      </c>
      <c r="CM73" s="388" t="str">
        <f ca="1">+IF(OFFSET('Sanitation Data'!$D$30,0,10*ROW('Sanitation Data'!D67))="","",OFFSET('Sanitation Data'!$D$30,0,10*ROW('Sanitation Data'!D67)))</f>
        <v/>
      </c>
      <c r="CN73" s="388" t="str">
        <f ca="1">+IF(OFFSET('Sanitation Data'!$D$31,0,10*ROW('Sanitation Data'!D67))="","",OFFSET('Sanitation Data'!$D$31,0,10*ROW('Sanitation Data'!D67)))</f>
        <v/>
      </c>
      <c r="CO73" s="388" t="str">
        <f ca="1">+IF(OFFSET('Sanitation Data'!$D$32,0,10*ROW('Sanitation Data'!D67))="","",OFFSET('Sanitation Data'!$D$32,0,10*ROW('Sanitation Data'!D67)))</f>
        <v/>
      </c>
      <c r="CP73" s="388" t="str">
        <f ca="1">+IF(OFFSET('Sanitation Data'!$E$28,0,10*ROW('Sanitation Data'!E67))="","",OFFSET('Sanitation Data'!$E$28,0,10*ROW('Sanitation Data'!E67)))</f>
        <v/>
      </c>
      <c r="CQ73" s="388" t="str">
        <f ca="1">+IF(OFFSET('Sanitation Data'!$E$29,0,10*ROW('Sanitation Data'!E67))="","",OFFSET('Sanitation Data'!$E$29,0,10*ROW('Sanitation Data'!E67)))</f>
        <v/>
      </c>
      <c r="CR73" s="388" t="str">
        <f ca="1">+IF(OFFSET('Sanitation Data'!$E$30,0,10*ROW('Sanitation Data'!E67))="","",OFFSET('Sanitation Data'!$E$30,0,10*ROW('Sanitation Data'!E67)))</f>
        <v/>
      </c>
      <c r="CS73" s="388" t="str">
        <f ca="1">+IF(OFFSET('Sanitation Data'!$E$31,0,10*ROW('Sanitation Data'!E67))="","",OFFSET('Sanitation Data'!$E$31,0,10*ROW('Sanitation Data'!E67)))</f>
        <v/>
      </c>
      <c r="CT73" s="388" t="str">
        <f ca="1">+IF(OFFSET('Sanitation Data'!$E$32,0,10*ROW('Sanitation Data'!E67))="","",OFFSET('Sanitation Data'!$E$32,0,10*ROW('Sanitation Data'!E67)))</f>
        <v/>
      </c>
      <c r="CU73" s="388" t="str">
        <f ca="1">+IF(OFFSET('Sanitation Data'!$F$28,0,10*ROW('Sanitation Data'!F67))="","",OFFSET('Sanitation Data'!$F$28,0,10*ROW('Sanitation Data'!F67)))</f>
        <v/>
      </c>
      <c r="CV73" s="388" t="str">
        <f ca="1">+IF(OFFSET('Sanitation Data'!$F$29,0,10*ROW('Sanitation Data'!F67))="","",OFFSET('Sanitation Data'!$F$29,0,10*ROW('Sanitation Data'!F67)))</f>
        <v/>
      </c>
      <c r="CW73" s="388" t="str">
        <f ca="1">+IF(OFFSET('Sanitation Data'!$F$30,0,10*ROW('Sanitation Data'!F67))="","",OFFSET('Sanitation Data'!$F$30,0,10*ROW('Sanitation Data'!F67)))</f>
        <v/>
      </c>
      <c r="CX73" s="388" t="str">
        <f ca="1">+IF(OFFSET('Sanitation Data'!$F$31,0,10*ROW('Sanitation Data'!F67))="","",OFFSET('Sanitation Data'!$F$31,0,10*ROW('Sanitation Data'!F67)))</f>
        <v/>
      </c>
      <c r="CY73" s="388" t="str">
        <f ca="1">+IF(OFFSET('Sanitation Data'!$F$32,0,10*ROW('Sanitation Data'!F67))="","",OFFSET('Sanitation Data'!$F$32,0,10*ROW('Sanitation Data'!F67)))</f>
        <v/>
      </c>
      <c r="CZ73" s="388" t="str">
        <f ca="1">+IF(OFFSET('Sanitation Data'!$G$28,0,10*ROW('Sanitation Data'!G67))="","",OFFSET('Sanitation Data'!$G$28,0,10*ROW('Sanitation Data'!G67)))</f>
        <v/>
      </c>
      <c r="DA73" s="388" t="str">
        <f ca="1">+IF(OFFSET('Sanitation Data'!$G$29,0,10*ROW('Sanitation Data'!G67))="","",OFFSET('Sanitation Data'!$G$29,0,10*ROW('Sanitation Data'!G67)))</f>
        <v/>
      </c>
      <c r="DB73" s="388" t="str">
        <f ca="1">+IF(OFFSET('Sanitation Data'!$G$30,0,10*ROW('Sanitation Data'!G67))="","",OFFSET('Sanitation Data'!$G$30,0,10*ROW('Sanitation Data'!G67)))</f>
        <v/>
      </c>
      <c r="DC73" s="388" t="str">
        <f ca="1">+IF(OFFSET('Sanitation Data'!$G$31,0,10*ROW('Sanitation Data'!G67))="","",OFFSET('Sanitation Data'!$G$31,0,10*ROW('Sanitation Data'!G67)))</f>
        <v/>
      </c>
      <c r="DD73" s="388" t="str">
        <f ca="1">+IF(OFFSET('Sanitation Data'!$G$32,0,10*ROW('Sanitation Data'!G67))="","",OFFSET('Sanitation Data'!$G$32,0,10*ROW('Sanitation Data'!G67)))</f>
        <v/>
      </c>
      <c r="DE73" s="388" t="str">
        <f ca="1">+IF(OFFSET('Sanitation Data'!$H$28,0,10*ROW('Sanitation Data'!H67))="","",OFFSET('Sanitation Data'!$H$28,0,10*ROW('Sanitation Data'!H67)))</f>
        <v/>
      </c>
      <c r="DF73" s="388" t="str">
        <f ca="1">+IF(OFFSET('Sanitation Data'!$H$29,0,10*ROW('Sanitation Data'!H67))="","",OFFSET('Sanitation Data'!$H$29,0,10*ROW('Sanitation Data'!H67)))</f>
        <v/>
      </c>
      <c r="DG73" s="388" t="str">
        <f ca="1">+IF(OFFSET('Sanitation Data'!$H$30,0,10*ROW('Sanitation Data'!H67))="","",OFFSET('Sanitation Data'!$H$30,0,10*ROW('Sanitation Data'!H67)))</f>
        <v/>
      </c>
      <c r="DH73" s="388" t="str">
        <f ca="1">+IF(OFFSET('Sanitation Data'!$H$31,0,10*ROW('Sanitation Data'!H67))="","",OFFSET('Sanitation Data'!$H$31,0,10*ROW('Sanitation Data'!H67)))</f>
        <v/>
      </c>
      <c r="DI73" s="388" t="str">
        <f ca="1">+IF(OFFSET('Sanitation Data'!$H$32,0,10*ROW('Sanitation Data'!H67))="","",OFFSET('Sanitation Data'!$H$32,0,10*ROW('Sanitation Data'!H67)))</f>
        <v/>
      </c>
      <c r="DJ73" s="388" t="str">
        <f ca="1">+IF(OFFSET('Sanitation Data'!$I$28,0,10*ROW('Sanitation Data'!I67))="","",OFFSET('Sanitation Data'!$I$28,0,10*ROW('Sanitation Data'!I67)))</f>
        <v/>
      </c>
      <c r="DK73" s="388" t="str">
        <f ca="1">+IF(OFFSET('Sanitation Data'!$I$29,0,10*ROW('Sanitation Data'!I67))="","",OFFSET('Sanitation Data'!$I$29,0,10*ROW('Sanitation Data'!I67)))</f>
        <v/>
      </c>
      <c r="DL73" s="388" t="str">
        <f ca="1">+IF(OFFSET('Sanitation Data'!$I$30,0,10*ROW('Sanitation Data'!I67))="","",OFFSET('Sanitation Data'!$I$30,0,10*ROW('Sanitation Data'!I67)))</f>
        <v/>
      </c>
      <c r="DM73" s="388" t="str">
        <f ca="1">+IF(OFFSET('Sanitation Data'!$I$31,0,10*ROW('Sanitation Data'!I67))="","",OFFSET('Sanitation Data'!$I$31,0,10*ROW('Sanitation Data'!I67)))</f>
        <v/>
      </c>
      <c r="DN73" s="388" t="str">
        <f ca="1">+IF(OFFSET('Sanitation Data'!$I$32,0,10*ROW('Sanitation Data'!I67))="","",OFFSET('Sanitation Data'!$I$32,0,10*ROW('Sanitation Data'!I67)))</f>
        <v/>
      </c>
      <c r="DO73" s="388" t="str">
        <f ca="1">+IF(OFFSET('Hygiene Data'!$D$11,0,10*ROW('Hygiene Data'!D67))="","",OFFSET('Hygiene Data'!$D$11,0,10*ROW('Hygiene Data'!D67)))</f>
        <v/>
      </c>
      <c r="DP73" s="388" t="str">
        <f ca="1">+IF(OFFSET('Hygiene Data'!$D$12,0,10*ROW('Hygiene Data'!D67))="","",OFFSET('Hygiene Data'!$D$12,0,10*ROW('Hygiene Data'!D67)))</f>
        <v/>
      </c>
      <c r="DQ73" s="388" t="str">
        <f ca="1">+IF(OFFSET('Hygiene Data'!$D$13,0,10*ROW('Hygiene Data'!D67))="","",OFFSET('Hygiene Data'!$D$13,0,10*ROW('Hygiene Data'!D67)))</f>
        <v/>
      </c>
      <c r="DR73" s="388" t="str">
        <f ca="1">+IF(OFFSET('Hygiene Data'!$E$11,0,10*ROW('Hygiene Data'!E67))="","",OFFSET('Hygiene Data'!$E$11,0,10*ROW('Hygiene Data'!E67)))</f>
        <v/>
      </c>
      <c r="DS73" s="388" t="str">
        <f ca="1">+IF(OFFSET('Hygiene Data'!$E$12,0,10*ROW('Hygiene Data'!E67))="","",OFFSET('Hygiene Data'!$E$12,0,10*ROW('Hygiene Data'!E67)))</f>
        <v/>
      </c>
      <c r="DT73" s="388" t="str">
        <f ca="1">+IF(OFFSET('Hygiene Data'!$E$13,0,10*ROW('Hygiene Data'!E67))="","",OFFSET('Hygiene Data'!$E$13,0,10*ROW('Hygiene Data'!E67)))</f>
        <v/>
      </c>
      <c r="DU73" s="388" t="str">
        <f ca="1">+IF(OFFSET('Hygiene Data'!$F$11,0,10*ROW('Hygiene Data'!F67))="","",OFFSET('Hygiene Data'!$F$11,0,10*ROW('Hygiene Data'!F67)))</f>
        <v/>
      </c>
      <c r="DV73" s="388" t="str">
        <f ca="1">+IF(OFFSET('Hygiene Data'!$F$12,0,10*ROW('Hygiene Data'!F67))="","",OFFSET('Hygiene Data'!$F$12,0,10*ROW('Hygiene Data'!F67)))</f>
        <v/>
      </c>
      <c r="DW73" s="388" t="str">
        <f ca="1">+IF(OFFSET('Hygiene Data'!$F$13,0,10*ROW('Hygiene Data'!F67))="","",OFFSET('Hygiene Data'!$F$13,0,10*ROW('Hygiene Data'!F67)))</f>
        <v/>
      </c>
      <c r="DX73" s="388" t="str">
        <f ca="1">+IF(OFFSET('Hygiene Data'!$G$11,0,10*ROW('Hygiene Data'!G67))="","",OFFSET('Hygiene Data'!$G$11,0,10*ROW('Hygiene Data'!G67)))</f>
        <v/>
      </c>
      <c r="DY73" s="388" t="str">
        <f ca="1">+IF(OFFSET('Hygiene Data'!$G$12,0,10*ROW('Hygiene Data'!G67))="","",OFFSET('Hygiene Data'!$G$12,0,10*ROW('Hygiene Data'!G67)))</f>
        <v/>
      </c>
      <c r="DZ73" s="388" t="str">
        <f ca="1">+IF(OFFSET('Hygiene Data'!$G$13,0,10*ROW('Hygiene Data'!G67))="","",OFFSET('Hygiene Data'!$G$13,0,10*ROW('Hygiene Data'!G67)))</f>
        <v/>
      </c>
      <c r="EA73" s="388" t="str">
        <f ca="1">+IF(OFFSET('Hygiene Data'!$H$11,0,10*ROW('Hygiene Data'!H67))="","",OFFSET('Hygiene Data'!$H$11,0,10*ROW('Hygiene Data'!H67)))</f>
        <v/>
      </c>
      <c r="EB73" s="388" t="str">
        <f ca="1">+IF(OFFSET('Hygiene Data'!$H$12,0,10*ROW('Hygiene Data'!H67))="","",OFFSET('Hygiene Data'!$H$12,0,10*ROW('Hygiene Data'!H67)))</f>
        <v/>
      </c>
      <c r="EC73" s="388" t="str">
        <f ca="1">+IF(OFFSET('Hygiene Data'!$H$13,0,10*ROW('Hygiene Data'!H67))="","",OFFSET('Hygiene Data'!$H$13,0,10*ROW('Hygiene Data'!H67)))</f>
        <v/>
      </c>
      <c r="ED73" s="388" t="str">
        <f ca="1">+IF(OFFSET('Hygiene Data'!$I$11,0,10*ROW('Hygiene Data'!I67))="","",OFFSET('Hygiene Data'!$I$11,0,10*ROW('Hygiene Data'!I67)))</f>
        <v/>
      </c>
      <c r="EE73" s="388" t="str">
        <f ca="1">+IF(OFFSET('Hygiene Data'!$I$12,0,10*ROW('Hygiene Data'!I67))="","",OFFSET('Hygiene Data'!$I$12,0,10*ROW('Hygiene Data'!I67)))</f>
        <v/>
      </c>
      <c r="EF73" s="388" t="str">
        <f ca="1">+IF(OFFSET('Hygiene Data'!$I$13,0,10*ROW('Hygiene Data'!I67))="","",OFFSET('Hygiene Data'!$I$13,0,10*ROW('Hygiene Data'!I67)))</f>
        <v/>
      </c>
    </row>
    <row r="74" spans="1:136" x14ac:dyDescent="0.25">
      <c r="A74" s="497" t="str">
        <f ca="1">+IF(OFFSET('Water Data'!$B$2,0,10*ROW('Water Data'!E68))="","",OFFSET('Water Data'!$B$2,0,10*ROW('Water Data'!E68)))</f>
        <v/>
      </c>
      <c r="B74" s="49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4" t="str">
        <f t="shared" ca="1" si="1"/>
        <v/>
      </c>
      <c r="D74" s="52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8" t="str">
        <f ca="1">+IF(OFFSET('Water Data'!$D$27,0,10*ROW('Water Data'!D68))="","",OFFSET('Water Data'!$D$27,0,10*ROW('Water Data'!D68)))</f>
        <v/>
      </c>
      <c r="BT74" s="388" t="str">
        <f ca="1">+IF(OFFSET('Water Data'!$D$28,0,10*ROW('Water Data'!D68))="","",OFFSET('Water Data'!$D$28,0,10*ROW('Water Data'!D68)))</f>
        <v/>
      </c>
      <c r="BU74" s="388" t="str">
        <f ca="1">+IF(OFFSET('Water Data'!$D$29,0,10*ROW('Water Data'!D68))="","",OFFSET('Water Data'!$D$29,0,10*ROW('Water Data'!D68)))</f>
        <v/>
      </c>
      <c r="BV74" s="388" t="str">
        <f ca="1">+IF(OFFSET('Water Data'!$E$27,0,10*ROW('Water Data'!E68))="","",OFFSET('Water Data'!$E$27,0,10*ROW('Water Data'!E68)))</f>
        <v/>
      </c>
      <c r="BW74" s="388" t="str">
        <f ca="1">+IF(OFFSET('Water Data'!$E$28,0,10*ROW('Water Data'!E68))="","",OFFSET('Water Data'!$E$28,0,10*ROW('Water Data'!E68)))</f>
        <v/>
      </c>
      <c r="BX74" s="388" t="str">
        <f ca="1">+IF(OFFSET('Water Data'!$E$29,0,10*ROW('Water Data'!E68))="","",OFFSET('Water Data'!$E$29,0,10*ROW('Water Data'!E68)))</f>
        <v/>
      </c>
      <c r="BY74" s="388" t="str">
        <f ca="1">+IF(OFFSET('Water Data'!$F$27,0,10*ROW('Water Data'!F68))="","",OFFSET('Water Data'!$F$27,0,10*ROW('Water Data'!F68)))</f>
        <v/>
      </c>
      <c r="BZ74" s="388" t="str">
        <f ca="1">+IF(OFFSET('Water Data'!$F$28,0,10*ROW('Water Data'!F68))="","",OFFSET('Water Data'!$F$28,0,10*ROW('Water Data'!F68)))</f>
        <v/>
      </c>
      <c r="CA74" s="388" t="str">
        <f ca="1">+IF(OFFSET('Water Data'!$F$29,0,10*ROW('Water Data'!F68))="","",OFFSET('Water Data'!$F$29,0,10*ROW('Water Data'!F68)))</f>
        <v/>
      </c>
      <c r="CB74" s="388" t="str">
        <f ca="1">+IF(OFFSET('Water Data'!$G$27,0,10*ROW('Water Data'!G68))="","",OFFSET('Water Data'!$G$27,0,10*ROW('Water Data'!G68)))</f>
        <v/>
      </c>
      <c r="CC74" s="388" t="str">
        <f ca="1">+IF(OFFSET('Water Data'!$G$28,0,10*ROW('Water Data'!G68))="","",OFFSET('Water Data'!$G$28,0,10*ROW('Water Data'!G68)))</f>
        <v/>
      </c>
      <c r="CD74" s="388" t="str">
        <f ca="1">+IF(OFFSET('Water Data'!$G$29,0,10*ROW('Water Data'!G68))="","",OFFSET('Water Data'!$G$29,0,10*ROW('Water Data'!G68)))</f>
        <v/>
      </c>
      <c r="CE74" s="388" t="str">
        <f ca="1">+IF(OFFSET('Water Data'!$H$27,0,10*ROW('Water Data'!H68))="","",OFFSET('Water Data'!$H$27,0,10*ROW('Water Data'!H68)))</f>
        <v/>
      </c>
      <c r="CF74" s="388" t="str">
        <f ca="1">+IF(OFFSET('Water Data'!$H$28,0,10*ROW('Water Data'!H68))="","",OFFSET('Water Data'!$H$28,0,10*ROW('Water Data'!H68)))</f>
        <v/>
      </c>
      <c r="CG74" s="388" t="str">
        <f ca="1">+IF(OFFSET('Water Data'!$H$29,0,10*ROW('Water Data'!H68))="","",OFFSET('Water Data'!$H$29,0,10*ROW('Water Data'!H68)))</f>
        <v/>
      </c>
      <c r="CH74" s="388" t="str">
        <f ca="1">+IF(OFFSET('Water Data'!$I$27,0,10*ROW('Water Data'!I68))="","",OFFSET('Water Data'!$I$27,0,10*ROW('Water Data'!I68)))</f>
        <v/>
      </c>
      <c r="CI74" s="388" t="str">
        <f ca="1">+IF(OFFSET('Water Data'!$I$28,0,10*ROW('Water Data'!I68))="","",OFFSET('Water Data'!$I$28,0,10*ROW('Water Data'!I68)))</f>
        <v/>
      </c>
      <c r="CJ74" s="388" t="str">
        <f ca="1">+IF(OFFSET('Water Data'!$I$29,0,10*ROW('Water Data'!I68))="","",OFFSET('Water Data'!$I$29,0,10*ROW('Water Data'!I68)))</f>
        <v/>
      </c>
      <c r="CK74" s="388" t="str">
        <f ca="1">+IF(OFFSET('Sanitation Data'!$D$28,0,10*ROW('Sanitation Data'!D68))="","",OFFSET('Sanitation Data'!$D$28,0,10*ROW('Sanitation Data'!D68)))</f>
        <v/>
      </c>
      <c r="CL74" s="388" t="str">
        <f ca="1">+IF(OFFSET('Sanitation Data'!$D$29,0,10*ROW('Sanitation Data'!D68))="","",OFFSET('Sanitation Data'!$D$29,0,10*ROW('Sanitation Data'!D68)))</f>
        <v/>
      </c>
      <c r="CM74" s="388" t="str">
        <f ca="1">+IF(OFFSET('Sanitation Data'!$D$30,0,10*ROW('Sanitation Data'!D68))="","",OFFSET('Sanitation Data'!$D$30,0,10*ROW('Sanitation Data'!D68)))</f>
        <v/>
      </c>
      <c r="CN74" s="388" t="str">
        <f ca="1">+IF(OFFSET('Sanitation Data'!$D$31,0,10*ROW('Sanitation Data'!D68))="","",OFFSET('Sanitation Data'!$D$31,0,10*ROW('Sanitation Data'!D68)))</f>
        <v/>
      </c>
      <c r="CO74" s="388" t="str">
        <f ca="1">+IF(OFFSET('Sanitation Data'!$D$32,0,10*ROW('Sanitation Data'!D68))="","",OFFSET('Sanitation Data'!$D$32,0,10*ROW('Sanitation Data'!D68)))</f>
        <v/>
      </c>
      <c r="CP74" s="388" t="str">
        <f ca="1">+IF(OFFSET('Sanitation Data'!$E$28,0,10*ROW('Sanitation Data'!E68))="","",OFFSET('Sanitation Data'!$E$28,0,10*ROW('Sanitation Data'!E68)))</f>
        <v/>
      </c>
      <c r="CQ74" s="388" t="str">
        <f ca="1">+IF(OFFSET('Sanitation Data'!$E$29,0,10*ROW('Sanitation Data'!E68))="","",OFFSET('Sanitation Data'!$E$29,0,10*ROW('Sanitation Data'!E68)))</f>
        <v/>
      </c>
      <c r="CR74" s="388" t="str">
        <f ca="1">+IF(OFFSET('Sanitation Data'!$E$30,0,10*ROW('Sanitation Data'!E68))="","",OFFSET('Sanitation Data'!$E$30,0,10*ROW('Sanitation Data'!E68)))</f>
        <v/>
      </c>
      <c r="CS74" s="388" t="str">
        <f ca="1">+IF(OFFSET('Sanitation Data'!$E$31,0,10*ROW('Sanitation Data'!E68))="","",OFFSET('Sanitation Data'!$E$31,0,10*ROW('Sanitation Data'!E68)))</f>
        <v/>
      </c>
      <c r="CT74" s="388" t="str">
        <f ca="1">+IF(OFFSET('Sanitation Data'!$E$32,0,10*ROW('Sanitation Data'!E68))="","",OFFSET('Sanitation Data'!$E$32,0,10*ROW('Sanitation Data'!E68)))</f>
        <v/>
      </c>
      <c r="CU74" s="388" t="str">
        <f ca="1">+IF(OFFSET('Sanitation Data'!$F$28,0,10*ROW('Sanitation Data'!F68))="","",OFFSET('Sanitation Data'!$F$28,0,10*ROW('Sanitation Data'!F68)))</f>
        <v/>
      </c>
      <c r="CV74" s="388" t="str">
        <f ca="1">+IF(OFFSET('Sanitation Data'!$F$29,0,10*ROW('Sanitation Data'!F68))="","",OFFSET('Sanitation Data'!$F$29,0,10*ROW('Sanitation Data'!F68)))</f>
        <v/>
      </c>
      <c r="CW74" s="388" t="str">
        <f ca="1">+IF(OFFSET('Sanitation Data'!$F$30,0,10*ROW('Sanitation Data'!F68))="","",OFFSET('Sanitation Data'!$F$30,0,10*ROW('Sanitation Data'!F68)))</f>
        <v/>
      </c>
      <c r="CX74" s="388" t="str">
        <f ca="1">+IF(OFFSET('Sanitation Data'!$F$31,0,10*ROW('Sanitation Data'!F68))="","",OFFSET('Sanitation Data'!$F$31,0,10*ROW('Sanitation Data'!F68)))</f>
        <v/>
      </c>
      <c r="CY74" s="388" t="str">
        <f ca="1">+IF(OFFSET('Sanitation Data'!$F$32,0,10*ROW('Sanitation Data'!F68))="","",OFFSET('Sanitation Data'!$F$32,0,10*ROW('Sanitation Data'!F68)))</f>
        <v/>
      </c>
      <c r="CZ74" s="388" t="str">
        <f ca="1">+IF(OFFSET('Sanitation Data'!$G$28,0,10*ROW('Sanitation Data'!G68))="","",OFFSET('Sanitation Data'!$G$28,0,10*ROW('Sanitation Data'!G68)))</f>
        <v/>
      </c>
      <c r="DA74" s="388" t="str">
        <f ca="1">+IF(OFFSET('Sanitation Data'!$G$29,0,10*ROW('Sanitation Data'!G68))="","",OFFSET('Sanitation Data'!$G$29,0,10*ROW('Sanitation Data'!G68)))</f>
        <v/>
      </c>
      <c r="DB74" s="388" t="str">
        <f ca="1">+IF(OFFSET('Sanitation Data'!$G$30,0,10*ROW('Sanitation Data'!G68))="","",OFFSET('Sanitation Data'!$G$30,0,10*ROW('Sanitation Data'!G68)))</f>
        <v/>
      </c>
      <c r="DC74" s="388" t="str">
        <f ca="1">+IF(OFFSET('Sanitation Data'!$G$31,0,10*ROW('Sanitation Data'!G68))="","",OFFSET('Sanitation Data'!$G$31,0,10*ROW('Sanitation Data'!G68)))</f>
        <v/>
      </c>
      <c r="DD74" s="388" t="str">
        <f ca="1">+IF(OFFSET('Sanitation Data'!$G$32,0,10*ROW('Sanitation Data'!G68))="","",OFFSET('Sanitation Data'!$G$32,0,10*ROW('Sanitation Data'!G68)))</f>
        <v/>
      </c>
      <c r="DE74" s="388" t="str">
        <f ca="1">+IF(OFFSET('Sanitation Data'!$H$28,0,10*ROW('Sanitation Data'!H68))="","",OFFSET('Sanitation Data'!$H$28,0,10*ROW('Sanitation Data'!H68)))</f>
        <v/>
      </c>
      <c r="DF74" s="388" t="str">
        <f ca="1">+IF(OFFSET('Sanitation Data'!$H$29,0,10*ROW('Sanitation Data'!H68))="","",OFFSET('Sanitation Data'!$H$29,0,10*ROW('Sanitation Data'!H68)))</f>
        <v/>
      </c>
      <c r="DG74" s="388" t="str">
        <f ca="1">+IF(OFFSET('Sanitation Data'!$H$30,0,10*ROW('Sanitation Data'!H68))="","",OFFSET('Sanitation Data'!$H$30,0,10*ROW('Sanitation Data'!H68)))</f>
        <v/>
      </c>
      <c r="DH74" s="388" t="str">
        <f ca="1">+IF(OFFSET('Sanitation Data'!$H$31,0,10*ROW('Sanitation Data'!H68))="","",OFFSET('Sanitation Data'!$H$31,0,10*ROW('Sanitation Data'!H68)))</f>
        <v/>
      </c>
      <c r="DI74" s="388" t="str">
        <f ca="1">+IF(OFFSET('Sanitation Data'!$H$32,0,10*ROW('Sanitation Data'!H68))="","",OFFSET('Sanitation Data'!$H$32,0,10*ROW('Sanitation Data'!H68)))</f>
        <v/>
      </c>
      <c r="DJ74" s="388" t="str">
        <f ca="1">+IF(OFFSET('Sanitation Data'!$I$28,0,10*ROW('Sanitation Data'!I68))="","",OFFSET('Sanitation Data'!$I$28,0,10*ROW('Sanitation Data'!I68)))</f>
        <v/>
      </c>
      <c r="DK74" s="388" t="str">
        <f ca="1">+IF(OFFSET('Sanitation Data'!$I$29,0,10*ROW('Sanitation Data'!I68))="","",OFFSET('Sanitation Data'!$I$29,0,10*ROW('Sanitation Data'!I68)))</f>
        <v/>
      </c>
      <c r="DL74" s="388" t="str">
        <f ca="1">+IF(OFFSET('Sanitation Data'!$I$30,0,10*ROW('Sanitation Data'!I68))="","",OFFSET('Sanitation Data'!$I$30,0,10*ROW('Sanitation Data'!I68)))</f>
        <v/>
      </c>
      <c r="DM74" s="388" t="str">
        <f ca="1">+IF(OFFSET('Sanitation Data'!$I$31,0,10*ROW('Sanitation Data'!I68))="","",OFFSET('Sanitation Data'!$I$31,0,10*ROW('Sanitation Data'!I68)))</f>
        <v/>
      </c>
      <c r="DN74" s="388" t="str">
        <f ca="1">+IF(OFFSET('Sanitation Data'!$I$32,0,10*ROW('Sanitation Data'!I68))="","",OFFSET('Sanitation Data'!$I$32,0,10*ROW('Sanitation Data'!I68)))</f>
        <v/>
      </c>
      <c r="DO74" s="388" t="str">
        <f ca="1">+IF(OFFSET('Hygiene Data'!$D$11,0,10*ROW('Hygiene Data'!D68))="","",OFFSET('Hygiene Data'!$D$11,0,10*ROW('Hygiene Data'!D68)))</f>
        <v/>
      </c>
      <c r="DP74" s="388" t="str">
        <f ca="1">+IF(OFFSET('Hygiene Data'!$D$12,0,10*ROW('Hygiene Data'!D68))="","",OFFSET('Hygiene Data'!$D$12,0,10*ROW('Hygiene Data'!D68)))</f>
        <v/>
      </c>
      <c r="DQ74" s="388" t="str">
        <f ca="1">+IF(OFFSET('Hygiene Data'!$D$13,0,10*ROW('Hygiene Data'!D68))="","",OFFSET('Hygiene Data'!$D$13,0,10*ROW('Hygiene Data'!D68)))</f>
        <v/>
      </c>
      <c r="DR74" s="388" t="str">
        <f ca="1">+IF(OFFSET('Hygiene Data'!$E$11,0,10*ROW('Hygiene Data'!E68))="","",OFFSET('Hygiene Data'!$E$11,0,10*ROW('Hygiene Data'!E68)))</f>
        <v/>
      </c>
      <c r="DS74" s="388" t="str">
        <f ca="1">+IF(OFFSET('Hygiene Data'!$E$12,0,10*ROW('Hygiene Data'!E68))="","",OFFSET('Hygiene Data'!$E$12,0,10*ROW('Hygiene Data'!E68)))</f>
        <v/>
      </c>
      <c r="DT74" s="388" t="str">
        <f ca="1">+IF(OFFSET('Hygiene Data'!$E$13,0,10*ROW('Hygiene Data'!E68))="","",OFFSET('Hygiene Data'!$E$13,0,10*ROW('Hygiene Data'!E68)))</f>
        <v/>
      </c>
      <c r="DU74" s="388" t="str">
        <f ca="1">+IF(OFFSET('Hygiene Data'!$F$11,0,10*ROW('Hygiene Data'!F68))="","",OFFSET('Hygiene Data'!$F$11,0,10*ROW('Hygiene Data'!F68)))</f>
        <v/>
      </c>
      <c r="DV74" s="388" t="str">
        <f ca="1">+IF(OFFSET('Hygiene Data'!$F$12,0,10*ROW('Hygiene Data'!F68))="","",OFFSET('Hygiene Data'!$F$12,0,10*ROW('Hygiene Data'!F68)))</f>
        <v/>
      </c>
      <c r="DW74" s="388" t="str">
        <f ca="1">+IF(OFFSET('Hygiene Data'!$F$13,0,10*ROW('Hygiene Data'!F68))="","",OFFSET('Hygiene Data'!$F$13,0,10*ROW('Hygiene Data'!F68)))</f>
        <v/>
      </c>
      <c r="DX74" s="388" t="str">
        <f ca="1">+IF(OFFSET('Hygiene Data'!$G$11,0,10*ROW('Hygiene Data'!G68))="","",OFFSET('Hygiene Data'!$G$11,0,10*ROW('Hygiene Data'!G68)))</f>
        <v/>
      </c>
      <c r="DY74" s="388" t="str">
        <f ca="1">+IF(OFFSET('Hygiene Data'!$G$12,0,10*ROW('Hygiene Data'!G68))="","",OFFSET('Hygiene Data'!$G$12,0,10*ROW('Hygiene Data'!G68)))</f>
        <v/>
      </c>
      <c r="DZ74" s="388" t="str">
        <f ca="1">+IF(OFFSET('Hygiene Data'!$G$13,0,10*ROW('Hygiene Data'!G68))="","",OFFSET('Hygiene Data'!$G$13,0,10*ROW('Hygiene Data'!G68)))</f>
        <v/>
      </c>
      <c r="EA74" s="388" t="str">
        <f ca="1">+IF(OFFSET('Hygiene Data'!$H$11,0,10*ROW('Hygiene Data'!H68))="","",OFFSET('Hygiene Data'!$H$11,0,10*ROW('Hygiene Data'!H68)))</f>
        <v/>
      </c>
      <c r="EB74" s="388" t="str">
        <f ca="1">+IF(OFFSET('Hygiene Data'!$H$12,0,10*ROW('Hygiene Data'!H68))="","",OFFSET('Hygiene Data'!$H$12,0,10*ROW('Hygiene Data'!H68)))</f>
        <v/>
      </c>
      <c r="EC74" s="388" t="str">
        <f ca="1">+IF(OFFSET('Hygiene Data'!$H$13,0,10*ROW('Hygiene Data'!H68))="","",OFFSET('Hygiene Data'!$H$13,0,10*ROW('Hygiene Data'!H68)))</f>
        <v/>
      </c>
      <c r="ED74" s="388" t="str">
        <f ca="1">+IF(OFFSET('Hygiene Data'!$I$11,0,10*ROW('Hygiene Data'!I68))="","",OFFSET('Hygiene Data'!$I$11,0,10*ROW('Hygiene Data'!I68)))</f>
        <v/>
      </c>
      <c r="EE74" s="388" t="str">
        <f ca="1">+IF(OFFSET('Hygiene Data'!$I$12,0,10*ROW('Hygiene Data'!I68))="","",OFFSET('Hygiene Data'!$I$12,0,10*ROW('Hygiene Data'!I68)))</f>
        <v/>
      </c>
      <c r="EF74" s="388" t="str">
        <f ca="1">+IF(OFFSET('Hygiene Data'!$I$13,0,10*ROW('Hygiene Data'!I68))="","",OFFSET('Hygiene Data'!$I$13,0,10*ROW('Hygiene Data'!I68)))</f>
        <v/>
      </c>
    </row>
    <row r="75" spans="1:136" x14ac:dyDescent="0.25">
      <c r="A75" s="497" t="str">
        <f ca="1">+IF(OFFSET('Water Data'!$B$2,0,10*ROW('Water Data'!E69))="","",OFFSET('Water Data'!$B$2,0,10*ROW('Water Data'!E69)))</f>
        <v/>
      </c>
      <c r="B75" s="49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4" t="str">
        <f t="shared" ca="1" si="1"/>
        <v/>
      </c>
      <c r="D75" s="52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8" t="str">
        <f ca="1">+IF(OFFSET('Water Data'!$D$27,0,10*ROW('Water Data'!D69))="","",OFFSET('Water Data'!$D$27,0,10*ROW('Water Data'!D69)))</f>
        <v/>
      </c>
      <c r="BT75" s="388" t="str">
        <f ca="1">+IF(OFFSET('Water Data'!$D$28,0,10*ROW('Water Data'!D69))="","",OFFSET('Water Data'!$D$28,0,10*ROW('Water Data'!D69)))</f>
        <v/>
      </c>
      <c r="BU75" s="388" t="str">
        <f ca="1">+IF(OFFSET('Water Data'!$D$29,0,10*ROW('Water Data'!D69))="","",OFFSET('Water Data'!$D$29,0,10*ROW('Water Data'!D69)))</f>
        <v/>
      </c>
      <c r="BV75" s="388" t="str">
        <f ca="1">+IF(OFFSET('Water Data'!$E$27,0,10*ROW('Water Data'!E69))="","",OFFSET('Water Data'!$E$27,0,10*ROW('Water Data'!E69)))</f>
        <v/>
      </c>
      <c r="BW75" s="388" t="str">
        <f ca="1">+IF(OFFSET('Water Data'!$E$28,0,10*ROW('Water Data'!E69))="","",OFFSET('Water Data'!$E$28,0,10*ROW('Water Data'!E69)))</f>
        <v/>
      </c>
      <c r="BX75" s="388" t="str">
        <f ca="1">+IF(OFFSET('Water Data'!$E$29,0,10*ROW('Water Data'!E69))="","",OFFSET('Water Data'!$E$29,0,10*ROW('Water Data'!E69)))</f>
        <v/>
      </c>
      <c r="BY75" s="388" t="str">
        <f ca="1">+IF(OFFSET('Water Data'!$F$27,0,10*ROW('Water Data'!F69))="","",OFFSET('Water Data'!$F$27,0,10*ROW('Water Data'!F69)))</f>
        <v/>
      </c>
      <c r="BZ75" s="388" t="str">
        <f ca="1">+IF(OFFSET('Water Data'!$F$28,0,10*ROW('Water Data'!F69))="","",OFFSET('Water Data'!$F$28,0,10*ROW('Water Data'!F69)))</f>
        <v/>
      </c>
      <c r="CA75" s="388" t="str">
        <f ca="1">+IF(OFFSET('Water Data'!$F$29,0,10*ROW('Water Data'!F69))="","",OFFSET('Water Data'!$F$29,0,10*ROW('Water Data'!F69)))</f>
        <v/>
      </c>
      <c r="CB75" s="388" t="str">
        <f ca="1">+IF(OFFSET('Water Data'!$G$27,0,10*ROW('Water Data'!G69))="","",OFFSET('Water Data'!$G$27,0,10*ROW('Water Data'!G69)))</f>
        <v/>
      </c>
      <c r="CC75" s="388" t="str">
        <f ca="1">+IF(OFFSET('Water Data'!$G$28,0,10*ROW('Water Data'!G69))="","",OFFSET('Water Data'!$G$28,0,10*ROW('Water Data'!G69)))</f>
        <v/>
      </c>
      <c r="CD75" s="388" t="str">
        <f ca="1">+IF(OFFSET('Water Data'!$G$29,0,10*ROW('Water Data'!G69))="","",OFFSET('Water Data'!$G$29,0,10*ROW('Water Data'!G69)))</f>
        <v/>
      </c>
      <c r="CE75" s="388" t="str">
        <f ca="1">+IF(OFFSET('Water Data'!$H$27,0,10*ROW('Water Data'!H69))="","",OFFSET('Water Data'!$H$27,0,10*ROW('Water Data'!H69)))</f>
        <v/>
      </c>
      <c r="CF75" s="388" t="str">
        <f ca="1">+IF(OFFSET('Water Data'!$H$28,0,10*ROW('Water Data'!H69))="","",OFFSET('Water Data'!$H$28,0,10*ROW('Water Data'!H69)))</f>
        <v/>
      </c>
      <c r="CG75" s="388" t="str">
        <f ca="1">+IF(OFFSET('Water Data'!$H$29,0,10*ROW('Water Data'!H69))="","",OFFSET('Water Data'!$H$29,0,10*ROW('Water Data'!H69)))</f>
        <v/>
      </c>
      <c r="CH75" s="388" t="str">
        <f ca="1">+IF(OFFSET('Water Data'!$I$27,0,10*ROW('Water Data'!I69))="","",OFFSET('Water Data'!$I$27,0,10*ROW('Water Data'!I69)))</f>
        <v/>
      </c>
      <c r="CI75" s="388" t="str">
        <f ca="1">+IF(OFFSET('Water Data'!$I$28,0,10*ROW('Water Data'!I69))="","",OFFSET('Water Data'!$I$28,0,10*ROW('Water Data'!I69)))</f>
        <v/>
      </c>
      <c r="CJ75" s="388" t="str">
        <f ca="1">+IF(OFFSET('Water Data'!$I$29,0,10*ROW('Water Data'!I69))="","",OFFSET('Water Data'!$I$29,0,10*ROW('Water Data'!I69)))</f>
        <v/>
      </c>
      <c r="CK75" s="388" t="str">
        <f ca="1">+IF(OFFSET('Sanitation Data'!$D$28,0,10*ROW('Sanitation Data'!D69))="","",OFFSET('Sanitation Data'!$D$28,0,10*ROW('Sanitation Data'!D69)))</f>
        <v/>
      </c>
      <c r="CL75" s="388" t="str">
        <f ca="1">+IF(OFFSET('Sanitation Data'!$D$29,0,10*ROW('Sanitation Data'!D69))="","",OFFSET('Sanitation Data'!$D$29,0,10*ROW('Sanitation Data'!D69)))</f>
        <v/>
      </c>
      <c r="CM75" s="388" t="str">
        <f ca="1">+IF(OFFSET('Sanitation Data'!$D$30,0,10*ROW('Sanitation Data'!D69))="","",OFFSET('Sanitation Data'!$D$30,0,10*ROW('Sanitation Data'!D69)))</f>
        <v/>
      </c>
      <c r="CN75" s="388" t="str">
        <f ca="1">+IF(OFFSET('Sanitation Data'!$D$31,0,10*ROW('Sanitation Data'!D69))="","",OFFSET('Sanitation Data'!$D$31,0,10*ROW('Sanitation Data'!D69)))</f>
        <v/>
      </c>
      <c r="CO75" s="388" t="str">
        <f ca="1">+IF(OFFSET('Sanitation Data'!$D$32,0,10*ROW('Sanitation Data'!D69))="","",OFFSET('Sanitation Data'!$D$32,0,10*ROW('Sanitation Data'!D69)))</f>
        <v/>
      </c>
      <c r="CP75" s="388" t="str">
        <f ca="1">+IF(OFFSET('Sanitation Data'!$E$28,0,10*ROW('Sanitation Data'!E69))="","",OFFSET('Sanitation Data'!$E$28,0,10*ROW('Sanitation Data'!E69)))</f>
        <v/>
      </c>
      <c r="CQ75" s="388" t="str">
        <f ca="1">+IF(OFFSET('Sanitation Data'!$E$29,0,10*ROW('Sanitation Data'!E69))="","",OFFSET('Sanitation Data'!$E$29,0,10*ROW('Sanitation Data'!E69)))</f>
        <v/>
      </c>
      <c r="CR75" s="388" t="str">
        <f ca="1">+IF(OFFSET('Sanitation Data'!$E$30,0,10*ROW('Sanitation Data'!E69))="","",OFFSET('Sanitation Data'!$E$30,0,10*ROW('Sanitation Data'!E69)))</f>
        <v/>
      </c>
      <c r="CS75" s="388" t="str">
        <f ca="1">+IF(OFFSET('Sanitation Data'!$E$31,0,10*ROW('Sanitation Data'!E69))="","",OFFSET('Sanitation Data'!$E$31,0,10*ROW('Sanitation Data'!E69)))</f>
        <v/>
      </c>
      <c r="CT75" s="388" t="str">
        <f ca="1">+IF(OFFSET('Sanitation Data'!$E$32,0,10*ROW('Sanitation Data'!E69))="","",OFFSET('Sanitation Data'!$E$32,0,10*ROW('Sanitation Data'!E69)))</f>
        <v/>
      </c>
      <c r="CU75" s="388" t="str">
        <f ca="1">+IF(OFFSET('Sanitation Data'!$F$28,0,10*ROW('Sanitation Data'!F69))="","",OFFSET('Sanitation Data'!$F$28,0,10*ROW('Sanitation Data'!F69)))</f>
        <v/>
      </c>
      <c r="CV75" s="388" t="str">
        <f ca="1">+IF(OFFSET('Sanitation Data'!$F$29,0,10*ROW('Sanitation Data'!F69))="","",OFFSET('Sanitation Data'!$F$29,0,10*ROW('Sanitation Data'!F69)))</f>
        <v/>
      </c>
      <c r="CW75" s="388" t="str">
        <f ca="1">+IF(OFFSET('Sanitation Data'!$F$30,0,10*ROW('Sanitation Data'!F69))="","",OFFSET('Sanitation Data'!$F$30,0,10*ROW('Sanitation Data'!F69)))</f>
        <v/>
      </c>
      <c r="CX75" s="388" t="str">
        <f ca="1">+IF(OFFSET('Sanitation Data'!$F$31,0,10*ROW('Sanitation Data'!F69))="","",OFFSET('Sanitation Data'!$F$31,0,10*ROW('Sanitation Data'!F69)))</f>
        <v/>
      </c>
      <c r="CY75" s="388" t="str">
        <f ca="1">+IF(OFFSET('Sanitation Data'!$F$32,0,10*ROW('Sanitation Data'!F69))="","",OFFSET('Sanitation Data'!$F$32,0,10*ROW('Sanitation Data'!F69)))</f>
        <v/>
      </c>
      <c r="CZ75" s="388" t="str">
        <f ca="1">+IF(OFFSET('Sanitation Data'!$G$28,0,10*ROW('Sanitation Data'!G69))="","",OFFSET('Sanitation Data'!$G$28,0,10*ROW('Sanitation Data'!G69)))</f>
        <v/>
      </c>
      <c r="DA75" s="388" t="str">
        <f ca="1">+IF(OFFSET('Sanitation Data'!$G$29,0,10*ROW('Sanitation Data'!G69))="","",OFFSET('Sanitation Data'!$G$29,0,10*ROW('Sanitation Data'!G69)))</f>
        <v/>
      </c>
      <c r="DB75" s="388" t="str">
        <f ca="1">+IF(OFFSET('Sanitation Data'!$G$30,0,10*ROW('Sanitation Data'!G69))="","",OFFSET('Sanitation Data'!$G$30,0,10*ROW('Sanitation Data'!G69)))</f>
        <v/>
      </c>
      <c r="DC75" s="388" t="str">
        <f ca="1">+IF(OFFSET('Sanitation Data'!$G$31,0,10*ROW('Sanitation Data'!G69))="","",OFFSET('Sanitation Data'!$G$31,0,10*ROW('Sanitation Data'!G69)))</f>
        <v/>
      </c>
      <c r="DD75" s="388" t="str">
        <f ca="1">+IF(OFFSET('Sanitation Data'!$G$32,0,10*ROW('Sanitation Data'!G69))="","",OFFSET('Sanitation Data'!$G$32,0,10*ROW('Sanitation Data'!G69)))</f>
        <v/>
      </c>
      <c r="DE75" s="388" t="str">
        <f ca="1">+IF(OFFSET('Sanitation Data'!$H$28,0,10*ROW('Sanitation Data'!H69))="","",OFFSET('Sanitation Data'!$H$28,0,10*ROW('Sanitation Data'!H69)))</f>
        <v/>
      </c>
      <c r="DF75" s="388" t="str">
        <f ca="1">+IF(OFFSET('Sanitation Data'!$H$29,0,10*ROW('Sanitation Data'!H69))="","",OFFSET('Sanitation Data'!$H$29,0,10*ROW('Sanitation Data'!H69)))</f>
        <v/>
      </c>
      <c r="DG75" s="388" t="str">
        <f ca="1">+IF(OFFSET('Sanitation Data'!$H$30,0,10*ROW('Sanitation Data'!H69))="","",OFFSET('Sanitation Data'!$H$30,0,10*ROW('Sanitation Data'!H69)))</f>
        <v/>
      </c>
      <c r="DH75" s="388" t="str">
        <f ca="1">+IF(OFFSET('Sanitation Data'!$H$31,0,10*ROW('Sanitation Data'!H69))="","",OFFSET('Sanitation Data'!$H$31,0,10*ROW('Sanitation Data'!H69)))</f>
        <v/>
      </c>
      <c r="DI75" s="388" t="str">
        <f ca="1">+IF(OFFSET('Sanitation Data'!$H$32,0,10*ROW('Sanitation Data'!H69))="","",OFFSET('Sanitation Data'!$H$32,0,10*ROW('Sanitation Data'!H69)))</f>
        <v/>
      </c>
      <c r="DJ75" s="388" t="str">
        <f ca="1">+IF(OFFSET('Sanitation Data'!$I$28,0,10*ROW('Sanitation Data'!I69))="","",OFFSET('Sanitation Data'!$I$28,0,10*ROW('Sanitation Data'!I69)))</f>
        <v/>
      </c>
      <c r="DK75" s="388" t="str">
        <f ca="1">+IF(OFFSET('Sanitation Data'!$I$29,0,10*ROW('Sanitation Data'!I69))="","",OFFSET('Sanitation Data'!$I$29,0,10*ROW('Sanitation Data'!I69)))</f>
        <v/>
      </c>
      <c r="DL75" s="388" t="str">
        <f ca="1">+IF(OFFSET('Sanitation Data'!$I$30,0,10*ROW('Sanitation Data'!I69))="","",OFFSET('Sanitation Data'!$I$30,0,10*ROW('Sanitation Data'!I69)))</f>
        <v/>
      </c>
      <c r="DM75" s="388" t="str">
        <f ca="1">+IF(OFFSET('Sanitation Data'!$I$31,0,10*ROW('Sanitation Data'!I69))="","",OFFSET('Sanitation Data'!$I$31,0,10*ROW('Sanitation Data'!I69)))</f>
        <v/>
      </c>
      <c r="DN75" s="388" t="str">
        <f ca="1">+IF(OFFSET('Sanitation Data'!$I$32,0,10*ROW('Sanitation Data'!I69))="","",OFFSET('Sanitation Data'!$I$32,0,10*ROW('Sanitation Data'!I69)))</f>
        <v/>
      </c>
      <c r="DO75" s="388" t="str">
        <f ca="1">+IF(OFFSET('Hygiene Data'!$D$11,0,10*ROW('Hygiene Data'!D69))="","",OFFSET('Hygiene Data'!$D$11,0,10*ROW('Hygiene Data'!D69)))</f>
        <v/>
      </c>
      <c r="DP75" s="388" t="str">
        <f ca="1">+IF(OFFSET('Hygiene Data'!$D$12,0,10*ROW('Hygiene Data'!D69))="","",OFFSET('Hygiene Data'!$D$12,0,10*ROW('Hygiene Data'!D69)))</f>
        <v/>
      </c>
      <c r="DQ75" s="388" t="str">
        <f ca="1">+IF(OFFSET('Hygiene Data'!$D$13,0,10*ROW('Hygiene Data'!D69))="","",OFFSET('Hygiene Data'!$D$13,0,10*ROW('Hygiene Data'!D69)))</f>
        <v/>
      </c>
      <c r="DR75" s="388" t="str">
        <f ca="1">+IF(OFFSET('Hygiene Data'!$E$11,0,10*ROW('Hygiene Data'!E69))="","",OFFSET('Hygiene Data'!$E$11,0,10*ROW('Hygiene Data'!E69)))</f>
        <v/>
      </c>
      <c r="DS75" s="388" t="str">
        <f ca="1">+IF(OFFSET('Hygiene Data'!$E$12,0,10*ROW('Hygiene Data'!E69))="","",OFFSET('Hygiene Data'!$E$12,0,10*ROW('Hygiene Data'!E69)))</f>
        <v/>
      </c>
      <c r="DT75" s="388" t="str">
        <f ca="1">+IF(OFFSET('Hygiene Data'!$E$13,0,10*ROW('Hygiene Data'!E69))="","",OFFSET('Hygiene Data'!$E$13,0,10*ROW('Hygiene Data'!E69)))</f>
        <v/>
      </c>
      <c r="DU75" s="388" t="str">
        <f ca="1">+IF(OFFSET('Hygiene Data'!$F$11,0,10*ROW('Hygiene Data'!F69))="","",OFFSET('Hygiene Data'!$F$11,0,10*ROW('Hygiene Data'!F69)))</f>
        <v/>
      </c>
      <c r="DV75" s="388" t="str">
        <f ca="1">+IF(OFFSET('Hygiene Data'!$F$12,0,10*ROW('Hygiene Data'!F69))="","",OFFSET('Hygiene Data'!$F$12,0,10*ROW('Hygiene Data'!F69)))</f>
        <v/>
      </c>
      <c r="DW75" s="388" t="str">
        <f ca="1">+IF(OFFSET('Hygiene Data'!$F$13,0,10*ROW('Hygiene Data'!F69))="","",OFFSET('Hygiene Data'!$F$13,0,10*ROW('Hygiene Data'!F69)))</f>
        <v/>
      </c>
      <c r="DX75" s="388" t="str">
        <f ca="1">+IF(OFFSET('Hygiene Data'!$G$11,0,10*ROW('Hygiene Data'!G69))="","",OFFSET('Hygiene Data'!$G$11,0,10*ROW('Hygiene Data'!G69)))</f>
        <v/>
      </c>
      <c r="DY75" s="388" t="str">
        <f ca="1">+IF(OFFSET('Hygiene Data'!$G$12,0,10*ROW('Hygiene Data'!G69))="","",OFFSET('Hygiene Data'!$G$12,0,10*ROW('Hygiene Data'!G69)))</f>
        <v/>
      </c>
      <c r="DZ75" s="388" t="str">
        <f ca="1">+IF(OFFSET('Hygiene Data'!$G$13,0,10*ROW('Hygiene Data'!G69))="","",OFFSET('Hygiene Data'!$G$13,0,10*ROW('Hygiene Data'!G69)))</f>
        <v/>
      </c>
      <c r="EA75" s="388" t="str">
        <f ca="1">+IF(OFFSET('Hygiene Data'!$H$11,0,10*ROW('Hygiene Data'!H69))="","",OFFSET('Hygiene Data'!$H$11,0,10*ROW('Hygiene Data'!H69)))</f>
        <v/>
      </c>
      <c r="EB75" s="388" t="str">
        <f ca="1">+IF(OFFSET('Hygiene Data'!$H$12,0,10*ROW('Hygiene Data'!H69))="","",OFFSET('Hygiene Data'!$H$12,0,10*ROW('Hygiene Data'!H69)))</f>
        <v/>
      </c>
      <c r="EC75" s="388" t="str">
        <f ca="1">+IF(OFFSET('Hygiene Data'!$H$13,0,10*ROW('Hygiene Data'!H69))="","",OFFSET('Hygiene Data'!$H$13,0,10*ROW('Hygiene Data'!H69)))</f>
        <v/>
      </c>
      <c r="ED75" s="388" t="str">
        <f ca="1">+IF(OFFSET('Hygiene Data'!$I$11,0,10*ROW('Hygiene Data'!I69))="","",OFFSET('Hygiene Data'!$I$11,0,10*ROW('Hygiene Data'!I69)))</f>
        <v/>
      </c>
      <c r="EE75" s="388" t="str">
        <f ca="1">+IF(OFFSET('Hygiene Data'!$I$12,0,10*ROW('Hygiene Data'!I69))="","",OFFSET('Hygiene Data'!$I$12,0,10*ROW('Hygiene Data'!I69)))</f>
        <v/>
      </c>
      <c r="EF75" s="388" t="str">
        <f ca="1">+IF(OFFSET('Hygiene Data'!$I$13,0,10*ROW('Hygiene Data'!I69))="","",OFFSET('Hygiene Data'!$I$13,0,10*ROW('Hygiene Data'!I69)))</f>
        <v/>
      </c>
    </row>
    <row r="76" spans="1:136" x14ac:dyDescent="0.25">
      <c r="A76" s="497" t="str">
        <f ca="1">+IF(OFFSET('Water Data'!$B$2,0,10*ROW('Water Data'!E70))="","",OFFSET('Water Data'!$B$2,0,10*ROW('Water Data'!E70)))</f>
        <v/>
      </c>
      <c r="B76" s="49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4" t="str">
        <f t="shared" ca="1" si="1"/>
        <v/>
      </c>
      <c r="D76" s="52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8" t="str">
        <f ca="1">+IF(OFFSET('Water Data'!$D$27,0,10*ROW('Water Data'!D70))="","",OFFSET('Water Data'!$D$27,0,10*ROW('Water Data'!D70)))</f>
        <v/>
      </c>
      <c r="BT76" s="388" t="str">
        <f ca="1">+IF(OFFSET('Water Data'!$D$28,0,10*ROW('Water Data'!D70))="","",OFFSET('Water Data'!$D$28,0,10*ROW('Water Data'!D70)))</f>
        <v/>
      </c>
      <c r="BU76" s="388" t="str">
        <f ca="1">+IF(OFFSET('Water Data'!$D$29,0,10*ROW('Water Data'!D70))="","",OFFSET('Water Data'!$D$29,0,10*ROW('Water Data'!D70)))</f>
        <v/>
      </c>
      <c r="BV76" s="388" t="str">
        <f ca="1">+IF(OFFSET('Water Data'!$E$27,0,10*ROW('Water Data'!E70))="","",OFFSET('Water Data'!$E$27,0,10*ROW('Water Data'!E70)))</f>
        <v/>
      </c>
      <c r="BW76" s="388" t="str">
        <f ca="1">+IF(OFFSET('Water Data'!$E$28,0,10*ROW('Water Data'!E70))="","",OFFSET('Water Data'!$E$28,0,10*ROW('Water Data'!E70)))</f>
        <v/>
      </c>
      <c r="BX76" s="388" t="str">
        <f ca="1">+IF(OFFSET('Water Data'!$E$29,0,10*ROW('Water Data'!E70))="","",OFFSET('Water Data'!$E$29,0,10*ROW('Water Data'!E70)))</f>
        <v/>
      </c>
      <c r="BY76" s="388" t="str">
        <f ca="1">+IF(OFFSET('Water Data'!$F$27,0,10*ROW('Water Data'!F70))="","",OFFSET('Water Data'!$F$27,0,10*ROW('Water Data'!F70)))</f>
        <v/>
      </c>
      <c r="BZ76" s="388" t="str">
        <f ca="1">+IF(OFFSET('Water Data'!$F$28,0,10*ROW('Water Data'!F70))="","",OFFSET('Water Data'!$F$28,0,10*ROW('Water Data'!F70)))</f>
        <v/>
      </c>
      <c r="CA76" s="388" t="str">
        <f ca="1">+IF(OFFSET('Water Data'!$F$29,0,10*ROW('Water Data'!F70))="","",OFFSET('Water Data'!$F$29,0,10*ROW('Water Data'!F70)))</f>
        <v/>
      </c>
      <c r="CB76" s="388" t="str">
        <f ca="1">+IF(OFFSET('Water Data'!$G$27,0,10*ROW('Water Data'!G70))="","",OFFSET('Water Data'!$G$27,0,10*ROW('Water Data'!G70)))</f>
        <v/>
      </c>
      <c r="CC76" s="388" t="str">
        <f ca="1">+IF(OFFSET('Water Data'!$G$28,0,10*ROW('Water Data'!G70))="","",OFFSET('Water Data'!$G$28,0,10*ROW('Water Data'!G70)))</f>
        <v/>
      </c>
      <c r="CD76" s="388" t="str">
        <f ca="1">+IF(OFFSET('Water Data'!$G$29,0,10*ROW('Water Data'!G70))="","",OFFSET('Water Data'!$G$29,0,10*ROW('Water Data'!G70)))</f>
        <v/>
      </c>
      <c r="CE76" s="388" t="str">
        <f ca="1">+IF(OFFSET('Water Data'!$H$27,0,10*ROW('Water Data'!H70))="","",OFFSET('Water Data'!$H$27,0,10*ROW('Water Data'!H70)))</f>
        <v/>
      </c>
      <c r="CF76" s="388" t="str">
        <f ca="1">+IF(OFFSET('Water Data'!$H$28,0,10*ROW('Water Data'!H70))="","",OFFSET('Water Data'!$H$28,0,10*ROW('Water Data'!H70)))</f>
        <v/>
      </c>
      <c r="CG76" s="388" t="str">
        <f ca="1">+IF(OFFSET('Water Data'!$H$29,0,10*ROW('Water Data'!H70))="","",OFFSET('Water Data'!$H$29,0,10*ROW('Water Data'!H70)))</f>
        <v/>
      </c>
      <c r="CH76" s="388" t="str">
        <f ca="1">+IF(OFFSET('Water Data'!$I$27,0,10*ROW('Water Data'!I70))="","",OFFSET('Water Data'!$I$27,0,10*ROW('Water Data'!I70)))</f>
        <v/>
      </c>
      <c r="CI76" s="388" t="str">
        <f ca="1">+IF(OFFSET('Water Data'!$I$28,0,10*ROW('Water Data'!I70))="","",OFFSET('Water Data'!$I$28,0,10*ROW('Water Data'!I70)))</f>
        <v/>
      </c>
      <c r="CJ76" s="388" t="str">
        <f ca="1">+IF(OFFSET('Water Data'!$I$29,0,10*ROW('Water Data'!I70))="","",OFFSET('Water Data'!$I$29,0,10*ROW('Water Data'!I70)))</f>
        <v/>
      </c>
      <c r="CK76" s="388" t="str">
        <f ca="1">+IF(OFFSET('Sanitation Data'!$D$28,0,10*ROW('Sanitation Data'!D70))="","",OFFSET('Sanitation Data'!$D$28,0,10*ROW('Sanitation Data'!D70)))</f>
        <v/>
      </c>
      <c r="CL76" s="388" t="str">
        <f ca="1">+IF(OFFSET('Sanitation Data'!$D$29,0,10*ROW('Sanitation Data'!D70))="","",OFFSET('Sanitation Data'!$D$29,0,10*ROW('Sanitation Data'!D70)))</f>
        <v/>
      </c>
      <c r="CM76" s="388" t="str">
        <f ca="1">+IF(OFFSET('Sanitation Data'!$D$30,0,10*ROW('Sanitation Data'!D70))="","",OFFSET('Sanitation Data'!$D$30,0,10*ROW('Sanitation Data'!D70)))</f>
        <v/>
      </c>
      <c r="CN76" s="388" t="str">
        <f ca="1">+IF(OFFSET('Sanitation Data'!$D$31,0,10*ROW('Sanitation Data'!D70))="","",OFFSET('Sanitation Data'!$D$31,0,10*ROW('Sanitation Data'!D70)))</f>
        <v/>
      </c>
      <c r="CO76" s="388" t="str">
        <f ca="1">+IF(OFFSET('Sanitation Data'!$D$32,0,10*ROW('Sanitation Data'!D70))="","",OFFSET('Sanitation Data'!$D$32,0,10*ROW('Sanitation Data'!D70)))</f>
        <v/>
      </c>
      <c r="CP76" s="388" t="str">
        <f ca="1">+IF(OFFSET('Sanitation Data'!$E$28,0,10*ROW('Sanitation Data'!E70))="","",OFFSET('Sanitation Data'!$E$28,0,10*ROW('Sanitation Data'!E70)))</f>
        <v/>
      </c>
      <c r="CQ76" s="388" t="str">
        <f ca="1">+IF(OFFSET('Sanitation Data'!$E$29,0,10*ROW('Sanitation Data'!E70))="","",OFFSET('Sanitation Data'!$E$29,0,10*ROW('Sanitation Data'!E70)))</f>
        <v/>
      </c>
      <c r="CR76" s="388" t="str">
        <f ca="1">+IF(OFFSET('Sanitation Data'!$E$30,0,10*ROW('Sanitation Data'!E70))="","",OFFSET('Sanitation Data'!$E$30,0,10*ROW('Sanitation Data'!E70)))</f>
        <v/>
      </c>
      <c r="CS76" s="388" t="str">
        <f ca="1">+IF(OFFSET('Sanitation Data'!$E$31,0,10*ROW('Sanitation Data'!E70))="","",OFFSET('Sanitation Data'!$E$31,0,10*ROW('Sanitation Data'!E70)))</f>
        <v/>
      </c>
      <c r="CT76" s="388" t="str">
        <f ca="1">+IF(OFFSET('Sanitation Data'!$E$32,0,10*ROW('Sanitation Data'!E70))="","",OFFSET('Sanitation Data'!$E$32,0,10*ROW('Sanitation Data'!E70)))</f>
        <v/>
      </c>
      <c r="CU76" s="388" t="str">
        <f ca="1">+IF(OFFSET('Sanitation Data'!$F$28,0,10*ROW('Sanitation Data'!F70))="","",OFFSET('Sanitation Data'!$F$28,0,10*ROW('Sanitation Data'!F70)))</f>
        <v/>
      </c>
      <c r="CV76" s="388" t="str">
        <f ca="1">+IF(OFFSET('Sanitation Data'!$F$29,0,10*ROW('Sanitation Data'!F70))="","",OFFSET('Sanitation Data'!$F$29,0,10*ROW('Sanitation Data'!F70)))</f>
        <v/>
      </c>
      <c r="CW76" s="388" t="str">
        <f ca="1">+IF(OFFSET('Sanitation Data'!$F$30,0,10*ROW('Sanitation Data'!F70))="","",OFFSET('Sanitation Data'!$F$30,0,10*ROW('Sanitation Data'!F70)))</f>
        <v/>
      </c>
      <c r="CX76" s="388" t="str">
        <f ca="1">+IF(OFFSET('Sanitation Data'!$F$31,0,10*ROW('Sanitation Data'!F70))="","",OFFSET('Sanitation Data'!$F$31,0,10*ROW('Sanitation Data'!F70)))</f>
        <v/>
      </c>
      <c r="CY76" s="388" t="str">
        <f ca="1">+IF(OFFSET('Sanitation Data'!$F$32,0,10*ROW('Sanitation Data'!F70))="","",OFFSET('Sanitation Data'!$F$32,0,10*ROW('Sanitation Data'!F70)))</f>
        <v/>
      </c>
      <c r="CZ76" s="388" t="str">
        <f ca="1">+IF(OFFSET('Sanitation Data'!$G$28,0,10*ROW('Sanitation Data'!G70))="","",OFFSET('Sanitation Data'!$G$28,0,10*ROW('Sanitation Data'!G70)))</f>
        <v/>
      </c>
      <c r="DA76" s="388" t="str">
        <f ca="1">+IF(OFFSET('Sanitation Data'!$G$29,0,10*ROW('Sanitation Data'!G70))="","",OFFSET('Sanitation Data'!$G$29,0,10*ROW('Sanitation Data'!G70)))</f>
        <v/>
      </c>
      <c r="DB76" s="388" t="str">
        <f ca="1">+IF(OFFSET('Sanitation Data'!$G$30,0,10*ROW('Sanitation Data'!G70))="","",OFFSET('Sanitation Data'!$G$30,0,10*ROW('Sanitation Data'!G70)))</f>
        <v/>
      </c>
      <c r="DC76" s="388" t="str">
        <f ca="1">+IF(OFFSET('Sanitation Data'!$G$31,0,10*ROW('Sanitation Data'!G70))="","",OFFSET('Sanitation Data'!$G$31,0,10*ROW('Sanitation Data'!G70)))</f>
        <v/>
      </c>
      <c r="DD76" s="388" t="str">
        <f ca="1">+IF(OFFSET('Sanitation Data'!$G$32,0,10*ROW('Sanitation Data'!G70))="","",OFFSET('Sanitation Data'!$G$32,0,10*ROW('Sanitation Data'!G70)))</f>
        <v/>
      </c>
      <c r="DE76" s="388" t="str">
        <f ca="1">+IF(OFFSET('Sanitation Data'!$H$28,0,10*ROW('Sanitation Data'!H70))="","",OFFSET('Sanitation Data'!$H$28,0,10*ROW('Sanitation Data'!H70)))</f>
        <v/>
      </c>
      <c r="DF76" s="388" t="str">
        <f ca="1">+IF(OFFSET('Sanitation Data'!$H$29,0,10*ROW('Sanitation Data'!H70))="","",OFFSET('Sanitation Data'!$H$29,0,10*ROW('Sanitation Data'!H70)))</f>
        <v/>
      </c>
      <c r="DG76" s="388" t="str">
        <f ca="1">+IF(OFFSET('Sanitation Data'!$H$30,0,10*ROW('Sanitation Data'!H70))="","",OFFSET('Sanitation Data'!$H$30,0,10*ROW('Sanitation Data'!H70)))</f>
        <v/>
      </c>
      <c r="DH76" s="388" t="str">
        <f ca="1">+IF(OFFSET('Sanitation Data'!$H$31,0,10*ROW('Sanitation Data'!H70))="","",OFFSET('Sanitation Data'!$H$31,0,10*ROW('Sanitation Data'!H70)))</f>
        <v/>
      </c>
      <c r="DI76" s="388" t="str">
        <f ca="1">+IF(OFFSET('Sanitation Data'!$H$32,0,10*ROW('Sanitation Data'!H70))="","",OFFSET('Sanitation Data'!$H$32,0,10*ROW('Sanitation Data'!H70)))</f>
        <v/>
      </c>
      <c r="DJ76" s="388" t="str">
        <f ca="1">+IF(OFFSET('Sanitation Data'!$I$28,0,10*ROW('Sanitation Data'!I70))="","",OFFSET('Sanitation Data'!$I$28,0,10*ROW('Sanitation Data'!I70)))</f>
        <v/>
      </c>
      <c r="DK76" s="388" t="str">
        <f ca="1">+IF(OFFSET('Sanitation Data'!$I$29,0,10*ROW('Sanitation Data'!I70))="","",OFFSET('Sanitation Data'!$I$29,0,10*ROW('Sanitation Data'!I70)))</f>
        <v/>
      </c>
      <c r="DL76" s="388" t="str">
        <f ca="1">+IF(OFFSET('Sanitation Data'!$I$30,0,10*ROW('Sanitation Data'!I70))="","",OFFSET('Sanitation Data'!$I$30,0,10*ROW('Sanitation Data'!I70)))</f>
        <v/>
      </c>
      <c r="DM76" s="388" t="str">
        <f ca="1">+IF(OFFSET('Sanitation Data'!$I$31,0,10*ROW('Sanitation Data'!I70))="","",OFFSET('Sanitation Data'!$I$31,0,10*ROW('Sanitation Data'!I70)))</f>
        <v/>
      </c>
      <c r="DN76" s="388" t="str">
        <f ca="1">+IF(OFFSET('Sanitation Data'!$I$32,0,10*ROW('Sanitation Data'!I70))="","",OFFSET('Sanitation Data'!$I$32,0,10*ROW('Sanitation Data'!I70)))</f>
        <v/>
      </c>
      <c r="DO76" s="388" t="str">
        <f ca="1">+IF(OFFSET('Hygiene Data'!$D$11,0,10*ROW('Hygiene Data'!D70))="","",OFFSET('Hygiene Data'!$D$11,0,10*ROW('Hygiene Data'!D70)))</f>
        <v/>
      </c>
      <c r="DP76" s="388" t="str">
        <f ca="1">+IF(OFFSET('Hygiene Data'!$D$12,0,10*ROW('Hygiene Data'!D70))="","",OFFSET('Hygiene Data'!$D$12,0,10*ROW('Hygiene Data'!D70)))</f>
        <v/>
      </c>
      <c r="DQ76" s="388" t="str">
        <f ca="1">+IF(OFFSET('Hygiene Data'!$D$13,0,10*ROW('Hygiene Data'!D70))="","",OFFSET('Hygiene Data'!$D$13,0,10*ROW('Hygiene Data'!D70)))</f>
        <v/>
      </c>
      <c r="DR76" s="388" t="str">
        <f ca="1">+IF(OFFSET('Hygiene Data'!$E$11,0,10*ROW('Hygiene Data'!E70))="","",OFFSET('Hygiene Data'!$E$11,0,10*ROW('Hygiene Data'!E70)))</f>
        <v/>
      </c>
      <c r="DS76" s="388" t="str">
        <f ca="1">+IF(OFFSET('Hygiene Data'!$E$12,0,10*ROW('Hygiene Data'!E70))="","",OFFSET('Hygiene Data'!$E$12,0,10*ROW('Hygiene Data'!E70)))</f>
        <v/>
      </c>
      <c r="DT76" s="388" t="str">
        <f ca="1">+IF(OFFSET('Hygiene Data'!$E$13,0,10*ROW('Hygiene Data'!E70))="","",OFFSET('Hygiene Data'!$E$13,0,10*ROW('Hygiene Data'!E70)))</f>
        <v/>
      </c>
      <c r="DU76" s="388" t="str">
        <f ca="1">+IF(OFFSET('Hygiene Data'!$F$11,0,10*ROW('Hygiene Data'!F70))="","",OFFSET('Hygiene Data'!$F$11,0,10*ROW('Hygiene Data'!F70)))</f>
        <v/>
      </c>
      <c r="DV76" s="388" t="str">
        <f ca="1">+IF(OFFSET('Hygiene Data'!$F$12,0,10*ROW('Hygiene Data'!F70))="","",OFFSET('Hygiene Data'!$F$12,0,10*ROW('Hygiene Data'!F70)))</f>
        <v/>
      </c>
      <c r="DW76" s="388" t="str">
        <f ca="1">+IF(OFFSET('Hygiene Data'!$F$13,0,10*ROW('Hygiene Data'!F70))="","",OFFSET('Hygiene Data'!$F$13,0,10*ROW('Hygiene Data'!F70)))</f>
        <v/>
      </c>
      <c r="DX76" s="388" t="str">
        <f ca="1">+IF(OFFSET('Hygiene Data'!$G$11,0,10*ROW('Hygiene Data'!G70))="","",OFFSET('Hygiene Data'!$G$11,0,10*ROW('Hygiene Data'!G70)))</f>
        <v/>
      </c>
      <c r="DY76" s="388" t="str">
        <f ca="1">+IF(OFFSET('Hygiene Data'!$G$12,0,10*ROW('Hygiene Data'!G70))="","",OFFSET('Hygiene Data'!$G$12,0,10*ROW('Hygiene Data'!G70)))</f>
        <v/>
      </c>
      <c r="DZ76" s="388" t="str">
        <f ca="1">+IF(OFFSET('Hygiene Data'!$G$13,0,10*ROW('Hygiene Data'!G70))="","",OFFSET('Hygiene Data'!$G$13,0,10*ROW('Hygiene Data'!G70)))</f>
        <v/>
      </c>
      <c r="EA76" s="388" t="str">
        <f ca="1">+IF(OFFSET('Hygiene Data'!$H$11,0,10*ROW('Hygiene Data'!H70))="","",OFFSET('Hygiene Data'!$H$11,0,10*ROW('Hygiene Data'!H70)))</f>
        <v/>
      </c>
      <c r="EB76" s="388" t="str">
        <f ca="1">+IF(OFFSET('Hygiene Data'!$H$12,0,10*ROW('Hygiene Data'!H70))="","",OFFSET('Hygiene Data'!$H$12,0,10*ROW('Hygiene Data'!H70)))</f>
        <v/>
      </c>
      <c r="EC76" s="388" t="str">
        <f ca="1">+IF(OFFSET('Hygiene Data'!$H$13,0,10*ROW('Hygiene Data'!H70))="","",OFFSET('Hygiene Data'!$H$13,0,10*ROW('Hygiene Data'!H70)))</f>
        <v/>
      </c>
      <c r="ED76" s="388" t="str">
        <f ca="1">+IF(OFFSET('Hygiene Data'!$I$11,0,10*ROW('Hygiene Data'!I70))="","",OFFSET('Hygiene Data'!$I$11,0,10*ROW('Hygiene Data'!I70)))</f>
        <v/>
      </c>
      <c r="EE76" s="388" t="str">
        <f ca="1">+IF(OFFSET('Hygiene Data'!$I$12,0,10*ROW('Hygiene Data'!I70))="","",OFFSET('Hygiene Data'!$I$12,0,10*ROW('Hygiene Data'!I70)))</f>
        <v/>
      </c>
      <c r="EF76" s="388" t="str">
        <f ca="1">+IF(OFFSET('Hygiene Data'!$I$13,0,10*ROW('Hygiene Data'!I70))="","",OFFSET('Hygiene Data'!$I$13,0,10*ROW('Hygiene Data'!I70)))</f>
        <v/>
      </c>
    </row>
    <row r="77" spans="1:136" x14ac:dyDescent="0.25">
      <c r="A77" s="497" t="str">
        <f ca="1">+IF(OFFSET('Water Data'!$B$2,0,10*ROW('Water Data'!E71))="","",OFFSET('Water Data'!$B$2,0,10*ROW('Water Data'!E71)))</f>
        <v/>
      </c>
      <c r="B77" s="49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4" t="str">
        <f t="shared" ca="1" si="1"/>
        <v/>
      </c>
      <c r="D77" s="52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8" t="str">
        <f ca="1">+IF(OFFSET('Water Data'!$D$27,0,10*ROW('Water Data'!D71))="","",OFFSET('Water Data'!$D$27,0,10*ROW('Water Data'!D71)))</f>
        <v/>
      </c>
      <c r="BT77" s="388" t="str">
        <f ca="1">+IF(OFFSET('Water Data'!$D$28,0,10*ROW('Water Data'!D71))="","",OFFSET('Water Data'!$D$28,0,10*ROW('Water Data'!D71)))</f>
        <v/>
      </c>
      <c r="BU77" s="388" t="str">
        <f ca="1">+IF(OFFSET('Water Data'!$D$29,0,10*ROW('Water Data'!D71))="","",OFFSET('Water Data'!$D$29,0,10*ROW('Water Data'!D71)))</f>
        <v/>
      </c>
      <c r="BV77" s="388" t="str">
        <f ca="1">+IF(OFFSET('Water Data'!$E$27,0,10*ROW('Water Data'!E71))="","",OFFSET('Water Data'!$E$27,0,10*ROW('Water Data'!E71)))</f>
        <v/>
      </c>
      <c r="BW77" s="388" t="str">
        <f ca="1">+IF(OFFSET('Water Data'!$E$28,0,10*ROW('Water Data'!E71))="","",OFFSET('Water Data'!$E$28,0,10*ROW('Water Data'!E71)))</f>
        <v/>
      </c>
      <c r="BX77" s="388" t="str">
        <f ca="1">+IF(OFFSET('Water Data'!$E$29,0,10*ROW('Water Data'!E71))="","",OFFSET('Water Data'!$E$29,0,10*ROW('Water Data'!E71)))</f>
        <v/>
      </c>
      <c r="BY77" s="388" t="str">
        <f ca="1">+IF(OFFSET('Water Data'!$F$27,0,10*ROW('Water Data'!F71))="","",OFFSET('Water Data'!$F$27,0,10*ROW('Water Data'!F71)))</f>
        <v/>
      </c>
      <c r="BZ77" s="388" t="str">
        <f ca="1">+IF(OFFSET('Water Data'!$F$28,0,10*ROW('Water Data'!F71))="","",OFFSET('Water Data'!$F$28,0,10*ROW('Water Data'!F71)))</f>
        <v/>
      </c>
      <c r="CA77" s="388" t="str">
        <f ca="1">+IF(OFFSET('Water Data'!$F$29,0,10*ROW('Water Data'!F71))="","",OFFSET('Water Data'!$F$29,0,10*ROW('Water Data'!F71)))</f>
        <v/>
      </c>
      <c r="CB77" s="388" t="str">
        <f ca="1">+IF(OFFSET('Water Data'!$G$27,0,10*ROW('Water Data'!G71))="","",OFFSET('Water Data'!$G$27,0,10*ROW('Water Data'!G71)))</f>
        <v/>
      </c>
      <c r="CC77" s="388" t="str">
        <f ca="1">+IF(OFFSET('Water Data'!$G$28,0,10*ROW('Water Data'!G71))="","",OFFSET('Water Data'!$G$28,0,10*ROW('Water Data'!G71)))</f>
        <v/>
      </c>
      <c r="CD77" s="388" t="str">
        <f ca="1">+IF(OFFSET('Water Data'!$G$29,0,10*ROW('Water Data'!G71))="","",OFFSET('Water Data'!$G$29,0,10*ROW('Water Data'!G71)))</f>
        <v/>
      </c>
      <c r="CE77" s="388" t="str">
        <f ca="1">+IF(OFFSET('Water Data'!$H$27,0,10*ROW('Water Data'!H71))="","",OFFSET('Water Data'!$H$27,0,10*ROW('Water Data'!H71)))</f>
        <v/>
      </c>
      <c r="CF77" s="388" t="str">
        <f ca="1">+IF(OFFSET('Water Data'!$H$28,0,10*ROW('Water Data'!H71))="","",OFFSET('Water Data'!$H$28,0,10*ROW('Water Data'!H71)))</f>
        <v/>
      </c>
      <c r="CG77" s="388" t="str">
        <f ca="1">+IF(OFFSET('Water Data'!$H$29,0,10*ROW('Water Data'!H71))="","",OFFSET('Water Data'!$H$29,0,10*ROW('Water Data'!H71)))</f>
        <v/>
      </c>
      <c r="CH77" s="388" t="str">
        <f ca="1">+IF(OFFSET('Water Data'!$I$27,0,10*ROW('Water Data'!I71))="","",OFFSET('Water Data'!$I$27,0,10*ROW('Water Data'!I71)))</f>
        <v/>
      </c>
      <c r="CI77" s="388" t="str">
        <f ca="1">+IF(OFFSET('Water Data'!$I$28,0,10*ROW('Water Data'!I71))="","",OFFSET('Water Data'!$I$28,0,10*ROW('Water Data'!I71)))</f>
        <v/>
      </c>
      <c r="CJ77" s="388" t="str">
        <f ca="1">+IF(OFFSET('Water Data'!$I$29,0,10*ROW('Water Data'!I71))="","",OFFSET('Water Data'!$I$29,0,10*ROW('Water Data'!I71)))</f>
        <v/>
      </c>
      <c r="CK77" s="388" t="str">
        <f ca="1">+IF(OFFSET('Sanitation Data'!$D$28,0,10*ROW('Sanitation Data'!D71))="","",OFFSET('Sanitation Data'!$D$28,0,10*ROW('Sanitation Data'!D71)))</f>
        <v/>
      </c>
      <c r="CL77" s="388" t="str">
        <f ca="1">+IF(OFFSET('Sanitation Data'!$D$29,0,10*ROW('Sanitation Data'!D71))="","",OFFSET('Sanitation Data'!$D$29,0,10*ROW('Sanitation Data'!D71)))</f>
        <v/>
      </c>
      <c r="CM77" s="388" t="str">
        <f ca="1">+IF(OFFSET('Sanitation Data'!$D$30,0,10*ROW('Sanitation Data'!D71))="","",OFFSET('Sanitation Data'!$D$30,0,10*ROW('Sanitation Data'!D71)))</f>
        <v/>
      </c>
      <c r="CN77" s="388" t="str">
        <f ca="1">+IF(OFFSET('Sanitation Data'!$D$31,0,10*ROW('Sanitation Data'!D71))="","",OFFSET('Sanitation Data'!$D$31,0,10*ROW('Sanitation Data'!D71)))</f>
        <v/>
      </c>
      <c r="CO77" s="388" t="str">
        <f ca="1">+IF(OFFSET('Sanitation Data'!$D$32,0,10*ROW('Sanitation Data'!D71))="","",OFFSET('Sanitation Data'!$D$32,0,10*ROW('Sanitation Data'!D71)))</f>
        <v/>
      </c>
      <c r="CP77" s="388" t="str">
        <f ca="1">+IF(OFFSET('Sanitation Data'!$E$28,0,10*ROW('Sanitation Data'!E71))="","",OFFSET('Sanitation Data'!$E$28,0,10*ROW('Sanitation Data'!E71)))</f>
        <v/>
      </c>
      <c r="CQ77" s="388" t="str">
        <f ca="1">+IF(OFFSET('Sanitation Data'!$E$29,0,10*ROW('Sanitation Data'!E71))="","",OFFSET('Sanitation Data'!$E$29,0,10*ROW('Sanitation Data'!E71)))</f>
        <v/>
      </c>
      <c r="CR77" s="388" t="str">
        <f ca="1">+IF(OFFSET('Sanitation Data'!$E$30,0,10*ROW('Sanitation Data'!E71))="","",OFFSET('Sanitation Data'!$E$30,0,10*ROW('Sanitation Data'!E71)))</f>
        <v/>
      </c>
      <c r="CS77" s="388" t="str">
        <f ca="1">+IF(OFFSET('Sanitation Data'!$E$31,0,10*ROW('Sanitation Data'!E71))="","",OFFSET('Sanitation Data'!$E$31,0,10*ROW('Sanitation Data'!E71)))</f>
        <v/>
      </c>
      <c r="CT77" s="388" t="str">
        <f ca="1">+IF(OFFSET('Sanitation Data'!$E$32,0,10*ROW('Sanitation Data'!E71))="","",OFFSET('Sanitation Data'!$E$32,0,10*ROW('Sanitation Data'!E71)))</f>
        <v/>
      </c>
      <c r="CU77" s="388" t="str">
        <f ca="1">+IF(OFFSET('Sanitation Data'!$F$28,0,10*ROW('Sanitation Data'!F71))="","",OFFSET('Sanitation Data'!$F$28,0,10*ROW('Sanitation Data'!F71)))</f>
        <v/>
      </c>
      <c r="CV77" s="388" t="str">
        <f ca="1">+IF(OFFSET('Sanitation Data'!$F$29,0,10*ROW('Sanitation Data'!F71))="","",OFFSET('Sanitation Data'!$F$29,0,10*ROW('Sanitation Data'!F71)))</f>
        <v/>
      </c>
      <c r="CW77" s="388" t="str">
        <f ca="1">+IF(OFFSET('Sanitation Data'!$F$30,0,10*ROW('Sanitation Data'!F71))="","",OFFSET('Sanitation Data'!$F$30,0,10*ROW('Sanitation Data'!F71)))</f>
        <v/>
      </c>
      <c r="CX77" s="388" t="str">
        <f ca="1">+IF(OFFSET('Sanitation Data'!$F$31,0,10*ROW('Sanitation Data'!F71))="","",OFFSET('Sanitation Data'!$F$31,0,10*ROW('Sanitation Data'!F71)))</f>
        <v/>
      </c>
      <c r="CY77" s="388" t="str">
        <f ca="1">+IF(OFFSET('Sanitation Data'!$F$32,0,10*ROW('Sanitation Data'!F71))="","",OFFSET('Sanitation Data'!$F$32,0,10*ROW('Sanitation Data'!F71)))</f>
        <v/>
      </c>
      <c r="CZ77" s="388" t="str">
        <f ca="1">+IF(OFFSET('Sanitation Data'!$G$28,0,10*ROW('Sanitation Data'!G71))="","",OFFSET('Sanitation Data'!$G$28,0,10*ROW('Sanitation Data'!G71)))</f>
        <v/>
      </c>
      <c r="DA77" s="388" t="str">
        <f ca="1">+IF(OFFSET('Sanitation Data'!$G$29,0,10*ROW('Sanitation Data'!G71))="","",OFFSET('Sanitation Data'!$G$29,0,10*ROW('Sanitation Data'!G71)))</f>
        <v/>
      </c>
      <c r="DB77" s="388" t="str">
        <f ca="1">+IF(OFFSET('Sanitation Data'!$G$30,0,10*ROW('Sanitation Data'!G71))="","",OFFSET('Sanitation Data'!$G$30,0,10*ROW('Sanitation Data'!G71)))</f>
        <v/>
      </c>
      <c r="DC77" s="388" t="str">
        <f ca="1">+IF(OFFSET('Sanitation Data'!$G$31,0,10*ROW('Sanitation Data'!G71))="","",OFFSET('Sanitation Data'!$G$31,0,10*ROW('Sanitation Data'!G71)))</f>
        <v/>
      </c>
      <c r="DD77" s="388" t="str">
        <f ca="1">+IF(OFFSET('Sanitation Data'!$G$32,0,10*ROW('Sanitation Data'!G71))="","",OFFSET('Sanitation Data'!$G$32,0,10*ROW('Sanitation Data'!G71)))</f>
        <v/>
      </c>
      <c r="DE77" s="388" t="str">
        <f ca="1">+IF(OFFSET('Sanitation Data'!$H$28,0,10*ROW('Sanitation Data'!H71))="","",OFFSET('Sanitation Data'!$H$28,0,10*ROW('Sanitation Data'!H71)))</f>
        <v/>
      </c>
      <c r="DF77" s="388" t="str">
        <f ca="1">+IF(OFFSET('Sanitation Data'!$H$29,0,10*ROW('Sanitation Data'!H71))="","",OFFSET('Sanitation Data'!$H$29,0,10*ROW('Sanitation Data'!H71)))</f>
        <v/>
      </c>
      <c r="DG77" s="388" t="str">
        <f ca="1">+IF(OFFSET('Sanitation Data'!$H$30,0,10*ROW('Sanitation Data'!H71))="","",OFFSET('Sanitation Data'!$H$30,0,10*ROW('Sanitation Data'!H71)))</f>
        <v/>
      </c>
      <c r="DH77" s="388" t="str">
        <f ca="1">+IF(OFFSET('Sanitation Data'!$H$31,0,10*ROW('Sanitation Data'!H71))="","",OFFSET('Sanitation Data'!$H$31,0,10*ROW('Sanitation Data'!H71)))</f>
        <v/>
      </c>
      <c r="DI77" s="388" t="str">
        <f ca="1">+IF(OFFSET('Sanitation Data'!$H$32,0,10*ROW('Sanitation Data'!H71))="","",OFFSET('Sanitation Data'!$H$32,0,10*ROW('Sanitation Data'!H71)))</f>
        <v/>
      </c>
      <c r="DJ77" s="388" t="str">
        <f ca="1">+IF(OFFSET('Sanitation Data'!$I$28,0,10*ROW('Sanitation Data'!I71))="","",OFFSET('Sanitation Data'!$I$28,0,10*ROW('Sanitation Data'!I71)))</f>
        <v/>
      </c>
      <c r="DK77" s="388" t="str">
        <f ca="1">+IF(OFFSET('Sanitation Data'!$I$29,0,10*ROW('Sanitation Data'!I71))="","",OFFSET('Sanitation Data'!$I$29,0,10*ROW('Sanitation Data'!I71)))</f>
        <v/>
      </c>
      <c r="DL77" s="388" t="str">
        <f ca="1">+IF(OFFSET('Sanitation Data'!$I$30,0,10*ROW('Sanitation Data'!I71))="","",OFFSET('Sanitation Data'!$I$30,0,10*ROW('Sanitation Data'!I71)))</f>
        <v/>
      </c>
      <c r="DM77" s="388" t="str">
        <f ca="1">+IF(OFFSET('Sanitation Data'!$I$31,0,10*ROW('Sanitation Data'!I71))="","",OFFSET('Sanitation Data'!$I$31,0,10*ROW('Sanitation Data'!I71)))</f>
        <v/>
      </c>
      <c r="DN77" s="388" t="str">
        <f ca="1">+IF(OFFSET('Sanitation Data'!$I$32,0,10*ROW('Sanitation Data'!I71))="","",OFFSET('Sanitation Data'!$I$32,0,10*ROW('Sanitation Data'!I71)))</f>
        <v/>
      </c>
      <c r="DO77" s="388" t="str">
        <f ca="1">+IF(OFFSET('Hygiene Data'!$D$11,0,10*ROW('Hygiene Data'!D71))="","",OFFSET('Hygiene Data'!$D$11,0,10*ROW('Hygiene Data'!D71)))</f>
        <v/>
      </c>
      <c r="DP77" s="388" t="str">
        <f ca="1">+IF(OFFSET('Hygiene Data'!$D$12,0,10*ROW('Hygiene Data'!D71))="","",OFFSET('Hygiene Data'!$D$12,0,10*ROW('Hygiene Data'!D71)))</f>
        <v/>
      </c>
      <c r="DQ77" s="388" t="str">
        <f ca="1">+IF(OFFSET('Hygiene Data'!$D$13,0,10*ROW('Hygiene Data'!D71))="","",OFFSET('Hygiene Data'!$D$13,0,10*ROW('Hygiene Data'!D71)))</f>
        <v/>
      </c>
      <c r="DR77" s="388" t="str">
        <f ca="1">+IF(OFFSET('Hygiene Data'!$E$11,0,10*ROW('Hygiene Data'!E71))="","",OFFSET('Hygiene Data'!$E$11,0,10*ROW('Hygiene Data'!E71)))</f>
        <v/>
      </c>
      <c r="DS77" s="388" t="str">
        <f ca="1">+IF(OFFSET('Hygiene Data'!$E$12,0,10*ROW('Hygiene Data'!E71))="","",OFFSET('Hygiene Data'!$E$12,0,10*ROW('Hygiene Data'!E71)))</f>
        <v/>
      </c>
      <c r="DT77" s="388" t="str">
        <f ca="1">+IF(OFFSET('Hygiene Data'!$E$13,0,10*ROW('Hygiene Data'!E71))="","",OFFSET('Hygiene Data'!$E$13,0,10*ROW('Hygiene Data'!E71)))</f>
        <v/>
      </c>
      <c r="DU77" s="388" t="str">
        <f ca="1">+IF(OFFSET('Hygiene Data'!$F$11,0,10*ROW('Hygiene Data'!F71))="","",OFFSET('Hygiene Data'!$F$11,0,10*ROW('Hygiene Data'!F71)))</f>
        <v/>
      </c>
      <c r="DV77" s="388" t="str">
        <f ca="1">+IF(OFFSET('Hygiene Data'!$F$12,0,10*ROW('Hygiene Data'!F71))="","",OFFSET('Hygiene Data'!$F$12,0,10*ROW('Hygiene Data'!F71)))</f>
        <v/>
      </c>
      <c r="DW77" s="388" t="str">
        <f ca="1">+IF(OFFSET('Hygiene Data'!$F$13,0,10*ROW('Hygiene Data'!F71))="","",OFFSET('Hygiene Data'!$F$13,0,10*ROW('Hygiene Data'!F71)))</f>
        <v/>
      </c>
      <c r="DX77" s="388" t="str">
        <f ca="1">+IF(OFFSET('Hygiene Data'!$G$11,0,10*ROW('Hygiene Data'!G71))="","",OFFSET('Hygiene Data'!$G$11,0,10*ROW('Hygiene Data'!G71)))</f>
        <v/>
      </c>
      <c r="DY77" s="388" t="str">
        <f ca="1">+IF(OFFSET('Hygiene Data'!$G$12,0,10*ROW('Hygiene Data'!G71))="","",OFFSET('Hygiene Data'!$G$12,0,10*ROW('Hygiene Data'!G71)))</f>
        <v/>
      </c>
      <c r="DZ77" s="388" t="str">
        <f ca="1">+IF(OFFSET('Hygiene Data'!$G$13,0,10*ROW('Hygiene Data'!G71))="","",OFFSET('Hygiene Data'!$G$13,0,10*ROW('Hygiene Data'!G71)))</f>
        <v/>
      </c>
      <c r="EA77" s="388" t="str">
        <f ca="1">+IF(OFFSET('Hygiene Data'!$H$11,0,10*ROW('Hygiene Data'!H71))="","",OFFSET('Hygiene Data'!$H$11,0,10*ROW('Hygiene Data'!H71)))</f>
        <v/>
      </c>
      <c r="EB77" s="388" t="str">
        <f ca="1">+IF(OFFSET('Hygiene Data'!$H$12,0,10*ROW('Hygiene Data'!H71))="","",OFFSET('Hygiene Data'!$H$12,0,10*ROW('Hygiene Data'!H71)))</f>
        <v/>
      </c>
      <c r="EC77" s="388" t="str">
        <f ca="1">+IF(OFFSET('Hygiene Data'!$H$13,0,10*ROW('Hygiene Data'!H71))="","",OFFSET('Hygiene Data'!$H$13,0,10*ROW('Hygiene Data'!H71)))</f>
        <v/>
      </c>
      <c r="ED77" s="388" t="str">
        <f ca="1">+IF(OFFSET('Hygiene Data'!$I$11,0,10*ROW('Hygiene Data'!I71))="","",OFFSET('Hygiene Data'!$I$11,0,10*ROW('Hygiene Data'!I71)))</f>
        <v/>
      </c>
      <c r="EE77" s="388" t="str">
        <f ca="1">+IF(OFFSET('Hygiene Data'!$I$12,0,10*ROW('Hygiene Data'!I71))="","",OFFSET('Hygiene Data'!$I$12,0,10*ROW('Hygiene Data'!I71)))</f>
        <v/>
      </c>
      <c r="EF77" s="388" t="str">
        <f ca="1">+IF(OFFSET('Hygiene Data'!$I$13,0,10*ROW('Hygiene Data'!I71))="","",OFFSET('Hygiene Data'!$I$13,0,10*ROW('Hygiene Data'!I71)))</f>
        <v/>
      </c>
    </row>
    <row r="78" spans="1:136" x14ac:dyDescent="0.25">
      <c r="A78" s="497" t="str">
        <f ca="1">+IF(OFFSET('Water Data'!$B$2,0,10*ROW('Water Data'!E72))="","",OFFSET('Water Data'!$B$2,0,10*ROW('Water Data'!E72)))</f>
        <v/>
      </c>
      <c r="B78" s="49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4" t="str">
        <f t="shared" ca="1" si="1"/>
        <v/>
      </c>
      <c r="D78" s="52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8" t="str">
        <f ca="1">+IF(OFFSET('Water Data'!$D$27,0,10*ROW('Water Data'!D72))="","",OFFSET('Water Data'!$D$27,0,10*ROW('Water Data'!D72)))</f>
        <v/>
      </c>
      <c r="BT78" s="388" t="str">
        <f ca="1">+IF(OFFSET('Water Data'!$D$28,0,10*ROW('Water Data'!D72))="","",OFFSET('Water Data'!$D$28,0,10*ROW('Water Data'!D72)))</f>
        <v/>
      </c>
      <c r="BU78" s="388" t="str">
        <f ca="1">+IF(OFFSET('Water Data'!$D$29,0,10*ROW('Water Data'!D72))="","",OFFSET('Water Data'!$D$29,0,10*ROW('Water Data'!D72)))</f>
        <v/>
      </c>
      <c r="BV78" s="388" t="str">
        <f ca="1">+IF(OFFSET('Water Data'!$E$27,0,10*ROW('Water Data'!E72))="","",OFFSET('Water Data'!$E$27,0,10*ROW('Water Data'!E72)))</f>
        <v/>
      </c>
      <c r="BW78" s="388" t="str">
        <f ca="1">+IF(OFFSET('Water Data'!$E$28,0,10*ROW('Water Data'!E72))="","",OFFSET('Water Data'!$E$28,0,10*ROW('Water Data'!E72)))</f>
        <v/>
      </c>
      <c r="BX78" s="388" t="str">
        <f ca="1">+IF(OFFSET('Water Data'!$E$29,0,10*ROW('Water Data'!E72))="","",OFFSET('Water Data'!$E$29,0,10*ROW('Water Data'!E72)))</f>
        <v/>
      </c>
      <c r="BY78" s="388" t="str">
        <f ca="1">+IF(OFFSET('Water Data'!$F$27,0,10*ROW('Water Data'!F72))="","",OFFSET('Water Data'!$F$27,0,10*ROW('Water Data'!F72)))</f>
        <v/>
      </c>
      <c r="BZ78" s="388" t="str">
        <f ca="1">+IF(OFFSET('Water Data'!$F$28,0,10*ROW('Water Data'!F72))="","",OFFSET('Water Data'!$F$28,0,10*ROW('Water Data'!F72)))</f>
        <v/>
      </c>
      <c r="CA78" s="388" t="str">
        <f ca="1">+IF(OFFSET('Water Data'!$F$29,0,10*ROW('Water Data'!F72))="","",OFFSET('Water Data'!$F$29,0,10*ROW('Water Data'!F72)))</f>
        <v/>
      </c>
      <c r="CB78" s="388" t="str">
        <f ca="1">+IF(OFFSET('Water Data'!$G$27,0,10*ROW('Water Data'!G72))="","",OFFSET('Water Data'!$G$27,0,10*ROW('Water Data'!G72)))</f>
        <v/>
      </c>
      <c r="CC78" s="388" t="str">
        <f ca="1">+IF(OFFSET('Water Data'!$G$28,0,10*ROW('Water Data'!G72))="","",OFFSET('Water Data'!$G$28,0,10*ROW('Water Data'!G72)))</f>
        <v/>
      </c>
      <c r="CD78" s="388" t="str">
        <f ca="1">+IF(OFFSET('Water Data'!$G$29,0,10*ROW('Water Data'!G72))="","",OFFSET('Water Data'!$G$29,0,10*ROW('Water Data'!G72)))</f>
        <v/>
      </c>
      <c r="CE78" s="388" t="str">
        <f ca="1">+IF(OFFSET('Water Data'!$H$27,0,10*ROW('Water Data'!H72))="","",OFFSET('Water Data'!$H$27,0,10*ROW('Water Data'!H72)))</f>
        <v/>
      </c>
      <c r="CF78" s="388" t="str">
        <f ca="1">+IF(OFFSET('Water Data'!$H$28,0,10*ROW('Water Data'!H72))="","",OFFSET('Water Data'!$H$28,0,10*ROW('Water Data'!H72)))</f>
        <v/>
      </c>
      <c r="CG78" s="388" t="str">
        <f ca="1">+IF(OFFSET('Water Data'!$H$29,0,10*ROW('Water Data'!H72))="","",OFFSET('Water Data'!$H$29,0,10*ROW('Water Data'!H72)))</f>
        <v/>
      </c>
      <c r="CH78" s="388" t="str">
        <f ca="1">+IF(OFFSET('Water Data'!$I$27,0,10*ROW('Water Data'!I72))="","",OFFSET('Water Data'!$I$27,0,10*ROW('Water Data'!I72)))</f>
        <v/>
      </c>
      <c r="CI78" s="388" t="str">
        <f ca="1">+IF(OFFSET('Water Data'!$I$28,0,10*ROW('Water Data'!I72))="","",OFFSET('Water Data'!$I$28,0,10*ROW('Water Data'!I72)))</f>
        <v/>
      </c>
      <c r="CJ78" s="388" t="str">
        <f ca="1">+IF(OFFSET('Water Data'!$I$29,0,10*ROW('Water Data'!I72))="","",OFFSET('Water Data'!$I$29,0,10*ROW('Water Data'!I72)))</f>
        <v/>
      </c>
      <c r="CK78" s="388" t="str">
        <f ca="1">+IF(OFFSET('Sanitation Data'!$D$28,0,10*ROW('Sanitation Data'!D72))="","",OFFSET('Sanitation Data'!$D$28,0,10*ROW('Sanitation Data'!D72)))</f>
        <v/>
      </c>
      <c r="CL78" s="388" t="str">
        <f ca="1">+IF(OFFSET('Sanitation Data'!$D$29,0,10*ROW('Sanitation Data'!D72))="","",OFFSET('Sanitation Data'!$D$29,0,10*ROW('Sanitation Data'!D72)))</f>
        <v/>
      </c>
      <c r="CM78" s="388" t="str">
        <f ca="1">+IF(OFFSET('Sanitation Data'!$D$30,0,10*ROW('Sanitation Data'!D72))="","",OFFSET('Sanitation Data'!$D$30,0,10*ROW('Sanitation Data'!D72)))</f>
        <v/>
      </c>
      <c r="CN78" s="388" t="str">
        <f ca="1">+IF(OFFSET('Sanitation Data'!$D$31,0,10*ROW('Sanitation Data'!D72))="","",OFFSET('Sanitation Data'!$D$31,0,10*ROW('Sanitation Data'!D72)))</f>
        <v/>
      </c>
      <c r="CO78" s="388" t="str">
        <f ca="1">+IF(OFFSET('Sanitation Data'!$D$32,0,10*ROW('Sanitation Data'!D72))="","",OFFSET('Sanitation Data'!$D$32,0,10*ROW('Sanitation Data'!D72)))</f>
        <v/>
      </c>
      <c r="CP78" s="388" t="str">
        <f ca="1">+IF(OFFSET('Sanitation Data'!$E$28,0,10*ROW('Sanitation Data'!E72))="","",OFFSET('Sanitation Data'!$E$28,0,10*ROW('Sanitation Data'!E72)))</f>
        <v/>
      </c>
      <c r="CQ78" s="388" t="str">
        <f ca="1">+IF(OFFSET('Sanitation Data'!$E$29,0,10*ROW('Sanitation Data'!E72))="","",OFFSET('Sanitation Data'!$E$29,0,10*ROW('Sanitation Data'!E72)))</f>
        <v/>
      </c>
      <c r="CR78" s="388" t="str">
        <f ca="1">+IF(OFFSET('Sanitation Data'!$E$30,0,10*ROW('Sanitation Data'!E72))="","",OFFSET('Sanitation Data'!$E$30,0,10*ROW('Sanitation Data'!E72)))</f>
        <v/>
      </c>
      <c r="CS78" s="388" t="str">
        <f ca="1">+IF(OFFSET('Sanitation Data'!$E$31,0,10*ROW('Sanitation Data'!E72))="","",OFFSET('Sanitation Data'!$E$31,0,10*ROW('Sanitation Data'!E72)))</f>
        <v/>
      </c>
      <c r="CT78" s="388" t="str">
        <f ca="1">+IF(OFFSET('Sanitation Data'!$E$32,0,10*ROW('Sanitation Data'!E72))="","",OFFSET('Sanitation Data'!$E$32,0,10*ROW('Sanitation Data'!E72)))</f>
        <v/>
      </c>
      <c r="CU78" s="388" t="str">
        <f ca="1">+IF(OFFSET('Sanitation Data'!$F$28,0,10*ROW('Sanitation Data'!F72))="","",OFFSET('Sanitation Data'!$F$28,0,10*ROW('Sanitation Data'!F72)))</f>
        <v/>
      </c>
      <c r="CV78" s="388" t="str">
        <f ca="1">+IF(OFFSET('Sanitation Data'!$F$29,0,10*ROW('Sanitation Data'!F72))="","",OFFSET('Sanitation Data'!$F$29,0,10*ROW('Sanitation Data'!F72)))</f>
        <v/>
      </c>
      <c r="CW78" s="388" t="str">
        <f ca="1">+IF(OFFSET('Sanitation Data'!$F$30,0,10*ROW('Sanitation Data'!F72))="","",OFFSET('Sanitation Data'!$F$30,0,10*ROW('Sanitation Data'!F72)))</f>
        <v/>
      </c>
      <c r="CX78" s="388" t="str">
        <f ca="1">+IF(OFFSET('Sanitation Data'!$F$31,0,10*ROW('Sanitation Data'!F72))="","",OFFSET('Sanitation Data'!$F$31,0,10*ROW('Sanitation Data'!F72)))</f>
        <v/>
      </c>
      <c r="CY78" s="388" t="str">
        <f ca="1">+IF(OFFSET('Sanitation Data'!$F$32,0,10*ROW('Sanitation Data'!F72))="","",OFFSET('Sanitation Data'!$F$32,0,10*ROW('Sanitation Data'!F72)))</f>
        <v/>
      </c>
      <c r="CZ78" s="388" t="str">
        <f ca="1">+IF(OFFSET('Sanitation Data'!$G$28,0,10*ROW('Sanitation Data'!G72))="","",OFFSET('Sanitation Data'!$G$28,0,10*ROW('Sanitation Data'!G72)))</f>
        <v/>
      </c>
      <c r="DA78" s="388" t="str">
        <f ca="1">+IF(OFFSET('Sanitation Data'!$G$29,0,10*ROW('Sanitation Data'!G72))="","",OFFSET('Sanitation Data'!$G$29,0,10*ROW('Sanitation Data'!G72)))</f>
        <v/>
      </c>
      <c r="DB78" s="388" t="str">
        <f ca="1">+IF(OFFSET('Sanitation Data'!$G$30,0,10*ROW('Sanitation Data'!G72))="","",OFFSET('Sanitation Data'!$G$30,0,10*ROW('Sanitation Data'!G72)))</f>
        <v/>
      </c>
      <c r="DC78" s="388" t="str">
        <f ca="1">+IF(OFFSET('Sanitation Data'!$G$31,0,10*ROW('Sanitation Data'!G72))="","",OFFSET('Sanitation Data'!$G$31,0,10*ROW('Sanitation Data'!G72)))</f>
        <v/>
      </c>
      <c r="DD78" s="388" t="str">
        <f ca="1">+IF(OFFSET('Sanitation Data'!$G$32,0,10*ROW('Sanitation Data'!G72))="","",OFFSET('Sanitation Data'!$G$32,0,10*ROW('Sanitation Data'!G72)))</f>
        <v/>
      </c>
      <c r="DE78" s="388" t="str">
        <f ca="1">+IF(OFFSET('Sanitation Data'!$H$28,0,10*ROW('Sanitation Data'!H72))="","",OFFSET('Sanitation Data'!$H$28,0,10*ROW('Sanitation Data'!H72)))</f>
        <v/>
      </c>
      <c r="DF78" s="388" t="str">
        <f ca="1">+IF(OFFSET('Sanitation Data'!$H$29,0,10*ROW('Sanitation Data'!H72))="","",OFFSET('Sanitation Data'!$H$29,0,10*ROW('Sanitation Data'!H72)))</f>
        <v/>
      </c>
      <c r="DG78" s="388" t="str">
        <f ca="1">+IF(OFFSET('Sanitation Data'!$H$30,0,10*ROW('Sanitation Data'!H72))="","",OFFSET('Sanitation Data'!$H$30,0,10*ROW('Sanitation Data'!H72)))</f>
        <v/>
      </c>
      <c r="DH78" s="388" t="str">
        <f ca="1">+IF(OFFSET('Sanitation Data'!$H$31,0,10*ROW('Sanitation Data'!H72))="","",OFFSET('Sanitation Data'!$H$31,0,10*ROW('Sanitation Data'!H72)))</f>
        <v/>
      </c>
      <c r="DI78" s="388" t="str">
        <f ca="1">+IF(OFFSET('Sanitation Data'!$H$32,0,10*ROW('Sanitation Data'!H72))="","",OFFSET('Sanitation Data'!$H$32,0,10*ROW('Sanitation Data'!H72)))</f>
        <v/>
      </c>
      <c r="DJ78" s="388" t="str">
        <f ca="1">+IF(OFFSET('Sanitation Data'!$I$28,0,10*ROW('Sanitation Data'!I72))="","",OFFSET('Sanitation Data'!$I$28,0,10*ROW('Sanitation Data'!I72)))</f>
        <v/>
      </c>
      <c r="DK78" s="388" t="str">
        <f ca="1">+IF(OFFSET('Sanitation Data'!$I$29,0,10*ROW('Sanitation Data'!I72))="","",OFFSET('Sanitation Data'!$I$29,0,10*ROW('Sanitation Data'!I72)))</f>
        <v/>
      </c>
      <c r="DL78" s="388" t="str">
        <f ca="1">+IF(OFFSET('Sanitation Data'!$I$30,0,10*ROW('Sanitation Data'!I72))="","",OFFSET('Sanitation Data'!$I$30,0,10*ROW('Sanitation Data'!I72)))</f>
        <v/>
      </c>
      <c r="DM78" s="388" t="str">
        <f ca="1">+IF(OFFSET('Sanitation Data'!$I$31,0,10*ROW('Sanitation Data'!I72))="","",OFFSET('Sanitation Data'!$I$31,0,10*ROW('Sanitation Data'!I72)))</f>
        <v/>
      </c>
      <c r="DN78" s="388" t="str">
        <f ca="1">+IF(OFFSET('Sanitation Data'!$I$32,0,10*ROW('Sanitation Data'!I72))="","",OFFSET('Sanitation Data'!$I$32,0,10*ROW('Sanitation Data'!I72)))</f>
        <v/>
      </c>
      <c r="DO78" s="388" t="str">
        <f ca="1">+IF(OFFSET('Hygiene Data'!$D$11,0,10*ROW('Hygiene Data'!D72))="","",OFFSET('Hygiene Data'!$D$11,0,10*ROW('Hygiene Data'!D72)))</f>
        <v/>
      </c>
      <c r="DP78" s="388" t="str">
        <f ca="1">+IF(OFFSET('Hygiene Data'!$D$12,0,10*ROW('Hygiene Data'!D72))="","",OFFSET('Hygiene Data'!$D$12,0,10*ROW('Hygiene Data'!D72)))</f>
        <v/>
      </c>
      <c r="DQ78" s="388" t="str">
        <f ca="1">+IF(OFFSET('Hygiene Data'!$D$13,0,10*ROW('Hygiene Data'!D72))="","",OFFSET('Hygiene Data'!$D$13,0,10*ROW('Hygiene Data'!D72)))</f>
        <v/>
      </c>
      <c r="DR78" s="388" t="str">
        <f ca="1">+IF(OFFSET('Hygiene Data'!$E$11,0,10*ROW('Hygiene Data'!E72))="","",OFFSET('Hygiene Data'!$E$11,0,10*ROW('Hygiene Data'!E72)))</f>
        <v/>
      </c>
      <c r="DS78" s="388" t="str">
        <f ca="1">+IF(OFFSET('Hygiene Data'!$E$12,0,10*ROW('Hygiene Data'!E72))="","",OFFSET('Hygiene Data'!$E$12,0,10*ROW('Hygiene Data'!E72)))</f>
        <v/>
      </c>
      <c r="DT78" s="388" t="str">
        <f ca="1">+IF(OFFSET('Hygiene Data'!$E$13,0,10*ROW('Hygiene Data'!E72))="","",OFFSET('Hygiene Data'!$E$13,0,10*ROW('Hygiene Data'!E72)))</f>
        <v/>
      </c>
      <c r="DU78" s="388" t="str">
        <f ca="1">+IF(OFFSET('Hygiene Data'!$F$11,0,10*ROW('Hygiene Data'!F72))="","",OFFSET('Hygiene Data'!$F$11,0,10*ROW('Hygiene Data'!F72)))</f>
        <v/>
      </c>
      <c r="DV78" s="388" t="str">
        <f ca="1">+IF(OFFSET('Hygiene Data'!$F$12,0,10*ROW('Hygiene Data'!F72))="","",OFFSET('Hygiene Data'!$F$12,0,10*ROW('Hygiene Data'!F72)))</f>
        <v/>
      </c>
      <c r="DW78" s="388" t="str">
        <f ca="1">+IF(OFFSET('Hygiene Data'!$F$13,0,10*ROW('Hygiene Data'!F72))="","",OFFSET('Hygiene Data'!$F$13,0,10*ROW('Hygiene Data'!F72)))</f>
        <v/>
      </c>
      <c r="DX78" s="388" t="str">
        <f ca="1">+IF(OFFSET('Hygiene Data'!$G$11,0,10*ROW('Hygiene Data'!G72))="","",OFFSET('Hygiene Data'!$G$11,0,10*ROW('Hygiene Data'!G72)))</f>
        <v/>
      </c>
      <c r="DY78" s="388" t="str">
        <f ca="1">+IF(OFFSET('Hygiene Data'!$G$12,0,10*ROW('Hygiene Data'!G72))="","",OFFSET('Hygiene Data'!$G$12,0,10*ROW('Hygiene Data'!G72)))</f>
        <v/>
      </c>
      <c r="DZ78" s="388" t="str">
        <f ca="1">+IF(OFFSET('Hygiene Data'!$G$13,0,10*ROW('Hygiene Data'!G72))="","",OFFSET('Hygiene Data'!$G$13,0,10*ROW('Hygiene Data'!G72)))</f>
        <v/>
      </c>
      <c r="EA78" s="388" t="str">
        <f ca="1">+IF(OFFSET('Hygiene Data'!$H$11,0,10*ROW('Hygiene Data'!H72))="","",OFFSET('Hygiene Data'!$H$11,0,10*ROW('Hygiene Data'!H72)))</f>
        <v/>
      </c>
      <c r="EB78" s="388" t="str">
        <f ca="1">+IF(OFFSET('Hygiene Data'!$H$12,0,10*ROW('Hygiene Data'!H72))="","",OFFSET('Hygiene Data'!$H$12,0,10*ROW('Hygiene Data'!H72)))</f>
        <v/>
      </c>
      <c r="EC78" s="388" t="str">
        <f ca="1">+IF(OFFSET('Hygiene Data'!$H$13,0,10*ROW('Hygiene Data'!H72))="","",OFFSET('Hygiene Data'!$H$13,0,10*ROW('Hygiene Data'!H72)))</f>
        <v/>
      </c>
      <c r="ED78" s="388" t="str">
        <f ca="1">+IF(OFFSET('Hygiene Data'!$I$11,0,10*ROW('Hygiene Data'!I72))="","",OFFSET('Hygiene Data'!$I$11,0,10*ROW('Hygiene Data'!I72)))</f>
        <v/>
      </c>
      <c r="EE78" s="388" t="str">
        <f ca="1">+IF(OFFSET('Hygiene Data'!$I$12,0,10*ROW('Hygiene Data'!I72))="","",OFFSET('Hygiene Data'!$I$12,0,10*ROW('Hygiene Data'!I72)))</f>
        <v/>
      </c>
      <c r="EF78" s="388" t="str">
        <f ca="1">+IF(OFFSET('Hygiene Data'!$I$13,0,10*ROW('Hygiene Data'!I72))="","",OFFSET('Hygiene Data'!$I$13,0,10*ROW('Hygiene Data'!I72)))</f>
        <v/>
      </c>
    </row>
    <row r="79" spans="1:136" x14ac:dyDescent="0.25">
      <c r="A79" s="497" t="str">
        <f ca="1">+IF(OFFSET('Water Data'!$B$2,0,10*ROW('Water Data'!E73))="","",OFFSET('Water Data'!$B$2,0,10*ROW('Water Data'!E73)))</f>
        <v/>
      </c>
      <c r="B79" s="49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4" t="str">
        <f t="shared" ca="1" si="1"/>
        <v/>
      </c>
      <c r="D79" s="52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8" t="str">
        <f ca="1">+IF(OFFSET('Water Data'!$D$27,0,10*ROW('Water Data'!D73))="","",OFFSET('Water Data'!$D$27,0,10*ROW('Water Data'!D73)))</f>
        <v/>
      </c>
      <c r="BT79" s="388" t="str">
        <f ca="1">+IF(OFFSET('Water Data'!$D$28,0,10*ROW('Water Data'!D73))="","",OFFSET('Water Data'!$D$28,0,10*ROW('Water Data'!D73)))</f>
        <v/>
      </c>
      <c r="BU79" s="388" t="str">
        <f ca="1">+IF(OFFSET('Water Data'!$D$29,0,10*ROW('Water Data'!D73))="","",OFFSET('Water Data'!$D$29,0,10*ROW('Water Data'!D73)))</f>
        <v/>
      </c>
      <c r="BV79" s="388" t="str">
        <f ca="1">+IF(OFFSET('Water Data'!$E$27,0,10*ROW('Water Data'!E73))="","",OFFSET('Water Data'!$E$27,0,10*ROW('Water Data'!E73)))</f>
        <v/>
      </c>
      <c r="BW79" s="388" t="str">
        <f ca="1">+IF(OFFSET('Water Data'!$E$28,0,10*ROW('Water Data'!E73))="","",OFFSET('Water Data'!$E$28,0,10*ROW('Water Data'!E73)))</f>
        <v/>
      </c>
      <c r="BX79" s="388" t="str">
        <f ca="1">+IF(OFFSET('Water Data'!$E$29,0,10*ROW('Water Data'!E73))="","",OFFSET('Water Data'!$E$29,0,10*ROW('Water Data'!E73)))</f>
        <v/>
      </c>
      <c r="BY79" s="388" t="str">
        <f ca="1">+IF(OFFSET('Water Data'!$F$27,0,10*ROW('Water Data'!F73))="","",OFFSET('Water Data'!$F$27,0,10*ROW('Water Data'!F73)))</f>
        <v/>
      </c>
      <c r="BZ79" s="388" t="str">
        <f ca="1">+IF(OFFSET('Water Data'!$F$28,0,10*ROW('Water Data'!F73))="","",OFFSET('Water Data'!$F$28,0,10*ROW('Water Data'!F73)))</f>
        <v/>
      </c>
      <c r="CA79" s="388" t="str">
        <f ca="1">+IF(OFFSET('Water Data'!$F$29,0,10*ROW('Water Data'!F73))="","",OFFSET('Water Data'!$F$29,0,10*ROW('Water Data'!F73)))</f>
        <v/>
      </c>
      <c r="CB79" s="388" t="str">
        <f ca="1">+IF(OFFSET('Water Data'!$G$27,0,10*ROW('Water Data'!G73))="","",OFFSET('Water Data'!$G$27,0,10*ROW('Water Data'!G73)))</f>
        <v/>
      </c>
      <c r="CC79" s="388" t="str">
        <f ca="1">+IF(OFFSET('Water Data'!$G$28,0,10*ROW('Water Data'!G73))="","",OFFSET('Water Data'!$G$28,0,10*ROW('Water Data'!G73)))</f>
        <v/>
      </c>
      <c r="CD79" s="388" t="str">
        <f ca="1">+IF(OFFSET('Water Data'!$G$29,0,10*ROW('Water Data'!G73))="","",OFFSET('Water Data'!$G$29,0,10*ROW('Water Data'!G73)))</f>
        <v/>
      </c>
      <c r="CE79" s="388" t="str">
        <f ca="1">+IF(OFFSET('Water Data'!$H$27,0,10*ROW('Water Data'!H73))="","",OFFSET('Water Data'!$H$27,0,10*ROW('Water Data'!H73)))</f>
        <v/>
      </c>
      <c r="CF79" s="388" t="str">
        <f ca="1">+IF(OFFSET('Water Data'!$H$28,0,10*ROW('Water Data'!H73))="","",OFFSET('Water Data'!$H$28,0,10*ROW('Water Data'!H73)))</f>
        <v/>
      </c>
      <c r="CG79" s="388" t="str">
        <f ca="1">+IF(OFFSET('Water Data'!$H$29,0,10*ROW('Water Data'!H73))="","",OFFSET('Water Data'!$H$29,0,10*ROW('Water Data'!H73)))</f>
        <v/>
      </c>
      <c r="CH79" s="388" t="str">
        <f ca="1">+IF(OFFSET('Water Data'!$I$27,0,10*ROW('Water Data'!I73))="","",OFFSET('Water Data'!$I$27,0,10*ROW('Water Data'!I73)))</f>
        <v/>
      </c>
      <c r="CI79" s="388" t="str">
        <f ca="1">+IF(OFFSET('Water Data'!$I$28,0,10*ROW('Water Data'!I73))="","",OFFSET('Water Data'!$I$28,0,10*ROW('Water Data'!I73)))</f>
        <v/>
      </c>
      <c r="CJ79" s="388" t="str">
        <f ca="1">+IF(OFFSET('Water Data'!$I$29,0,10*ROW('Water Data'!I73))="","",OFFSET('Water Data'!$I$29,0,10*ROW('Water Data'!I73)))</f>
        <v/>
      </c>
      <c r="CK79" s="388" t="str">
        <f ca="1">+IF(OFFSET('Sanitation Data'!$D$28,0,10*ROW('Sanitation Data'!D73))="","",OFFSET('Sanitation Data'!$D$28,0,10*ROW('Sanitation Data'!D73)))</f>
        <v/>
      </c>
      <c r="CL79" s="388" t="str">
        <f ca="1">+IF(OFFSET('Sanitation Data'!$D$29,0,10*ROW('Sanitation Data'!D73))="","",OFFSET('Sanitation Data'!$D$29,0,10*ROW('Sanitation Data'!D73)))</f>
        <v/>
      </c>
      <c r="CM79" s="388" t="str">
        <f ca="1">+IF(OFFSET('Sanitation Data'!$D$30,0,10*ROW('Sanitation Data'!D73))="","",OFFSET('Sanitation Data'!$D$30,0,10*ROW('Sanitation Data'!D73)))</f>
        <v/>
      </c>
      <c r="CN79" s="388" t="str">
        <f ca="1">+IF(OFFSET('Sanitation Data'!$D$31,0,10*ROW('Sanitation Data'!D73))="","",OFFSET('Sanitation Data'!$D$31,0,10*ROW('Sanitation Data'!D73)))</f>
        <v/>
      </c>
      <c r="CO79" s="388" t="str">
        <f ca="1">+IF(OFFSET('Sanitation Data'!$D$32,0,10*ROW('Sanitation Data'!D73))="","",OFFSET('Sanitation Data'!$D$32,0,10*ROW('Sanitation Data'!D73)))</f>
        <v/>
      </c>
      <c r="CP79" s="388" t="str">
        <f ca="1">+IF(OFFSET('Sanitation Data'!$E$28,0,10*ROW('Sanitation Data'!E73))="","",OFFSET('Sanitation Data'!$E$28,0,10*ROW('Sanitation Data'!E73)))</f>
        <v/>
      </c>
      <c r="CQ79" s="388" t="str">
        <f ca="1">+IF(OFFSET('Sanitation Data'!$E$29,0,10*ROW('Sanitation Data'!E73))="","",OFFSET('Sanitation Data'!$E$29,0,10*ROW('Sanitation Data'!E73)))</f>
        <v/>
      </c>
      <c r="CR79" s="388" t="str">
        <f ca="1">+IF(OFFSET('Sanitation Data'!$E$30,0,10*ROW('Sanitation Data'!E73))="","",OFFSET('Sanitation Data'!$E$30,0,10*ROW('Sanitation Data'!E73)))</f>
        <v/>
      </c>
      <c r="CS79" s="388" t="str">
        <f ca="1">+IF(OFFSET('Sanitation Data'!$E$31,0,10*ROW('Sanitation Data'!E73))="","",OFFSET('Sanitation Data'!$E$31,0,10*ROW('Sanitation Data'!E73)))</f>
        <v/>
      </c>
      <c r="CT79" s="388" t="str">
        <f ca="1">+IF(OFFSET('Sanitation Data'!$E$32,0,10*ROW('Sanitation Data'!E73))="","",OFFSET('Sanitation Data'!$E$32,0,10*ROW('Sanitation Data'!E73)))</f>
        <v/>
      </c>
      <c r="CU79" s="388" t="str">
        <f ca="1">+IF(OFFSET('Sanitation Data'!$F$28,0,10*ROW('Sanitation Data'!F73))="","",OFFSET('Sanitation Data'!$F$28,0,10*ROW('Sanitation Data'!F73)))</f>
        <v/>
      </c>
      <c r="CV79" s="388" t="str">
        <f ca="1">+IF(OFFSET('Sanitation Data'!$F$29,0,10*ROW('Sanitation Data'!F73))="","",OFFSET('Sanitation Data'!$F$29,0,10*ROW('Sanitation Data'!F73)))</f>
        <v/>
      </c>
      <c r="CW79" s="388" t="str">
        <f ca="1">+IF(OFFSET('Sanitation Data'!$F$30,0,10*ROW('Sanitation Data'!F73))="","",OFFSET('Sanitation Data'!$F$30,0,10*ROW('Sanitation Data'!F73)))</f>
        <v/>
      </c>
      <c r="CX79" s="388" t="str">
        <f ca="1">+IF(OFFSET('Sanitation Data'!$F$31,0,10*ROW('Sanitation Data'!F73))="","",OFFSET('Sanitation Data'!$F$31,0,10*ROW('Sanitation Data'!F73)))</f>
        <v/>
      </c>
      <c r="CY79" s="388" t="str">
        <f ca="1">+IF(OFFSET('Sanitation Data'!$F$32,0,10*ROW('Sanitation Data'!F73))="","",OFFSET('Sanitation Data'!$F$32,0,10*ROW('Sanitation Data'!F73)))</f>
        <v/>
      </c>
      <c r="CZ79" s="388" t="str">
        <f ca="1">+IF(OFFSET('Sanitation Data'!$G$28,0,10*ROW('Sanitation Data'!G73))="","",OFFSET('Sanitation Data'!$G$28,0,10*ROW('Sanitation Data'!G73)))</f>
        <v/>
      </c>
      <c r="DA79" s="388" t="str">
        <f ca="1">+IF(OFFSET('Sanitation Data'!$G$29,0,10*ROW('Sanitation Data'!G73))="","",OFFSET('Sanitation Data'!$G$29,0,10*ROW('Sanitation Data'!G73)))</f>
        <v/>
      </c>
      <c r="DB79" s="388" t="str">
        <f ca="1">+IF(OFFSET('Sanitation Data'!$G$30,0,10*ROW('Sanitation Data'!G73))="","",OFFSET('Sanitation Data'!$G$30,0,10*ROW('Sanitation Data'!G73)))</f>
        <v/>
      </c>
      <c r="DC79" s="388" t="str">
        <f ca="1">+IF(OFFSET('Sanitation Data'!$G$31,0,10*ROW('Sanitation Data'!G73))="","",OFFSET('Sanitation Data'!$G$31,0,10*ROW('Sanitation Data'!G73)))</f>
        <v/>
      </c>
      <c r="DD79" s="388" t="str">
        <f ca="1">+IF(OFFSET('Sanitation Data'!$G$32,0,10*ROW('Sanitation Data'!G73))="","",OFFSET('Sanitation Data'!$G$32,0,10*ROW('Sanitation Data'!G73)))</f>
        <v/>
      </c>
      <c r="DE79" s="388" t="str">
        <f ca="1">+IF(OFFSET('Sanitation Data'!$H$28,0,10*ROW('Sanitation Data'!H73))="","",OFFSET('Sanitation Data'!$H$28,0,10*ROW('Sanitation Data'!H73)))</f>
        <v/>
      </c>
      <c r="DF79" s="388" t="str">
        <f ca="1">+IF(OFFSET('Sanitation Data'!$H$29,0,10*ROW('Sanitation Data'!H73))="","",OFFSET('Sanitation Data'!$H$29,0,10*ROW('Sanitation Data'!H73)))</f>
        <v/>
      </c>
      <c r="DG79" s="388" t="str">
        <f ca="1">+IF(OFFSET('Sanitation Data'!$H$30,0,10*ROW('Sanitation Data'!H73))="","",OFFSET('Sanitation Data'!$H$30,0,10*ROW('Sanitation Data'!H73)))</f>
        <v/>
      </c>
      <c r="DH79" s="388" t="str">
        <f ca="1">+IF(OFFSET('Sanitation Data'!$H$31,0,10*ROW('Sanitation Data'!H73))="","",OFFSET('Sanitation Data'!$H$31,0,10*ROW('Sanitation Data'!H73)))</f>
        <v/>
      </c>
      <c r="DI79" s="388" t="str">
        <f ca="1">+IF(OFFSET('Sanitation Data'!$H$32,0,10*ROW('Sanitation Data'!H73))="","",OFFSET('Sanitation Data'!$H$32,0,10*ROW('Sanitation Data'!H73)))</f>
        <v/>
      </c>
      <c r="DJ79" s="388" t="str">
        <f ca="1">+IF(OFFSET('Sanitation Data'!$I$28,0,10*ROW('Sanitation Data'!I73))="","",OFFSET('Sanitation Data'!$I$28,0,10*ROW('Sanitation Data'!I73)))</f>
        <v/>
      </c>
      <c r="DK79" s="388" t="str">
        <f ca="1">+IF(OFFSET('Sanitation Data'!$I$29,0,10*ROW('Sanitation Data'!I73))="","",OFFSET('Sanitation Data'!$I$29,0,10*ROW('Sanitation Data'!I73)))</f>
        <v/>
      </c>
      <c r="DL79" s="388" t="str">
        <f ca="1">+IF(OFFSET('Sanitation Data'!$I$30,0,10*ROW('Sanitation Data'!I73))="","",OFFSET('Sanitation Data'!$I$30,0,10*ROW('Sanitation Data'!I73)))</f>
        <v/>
      </c>
      <c r="DM79" s="388" t="str">
        <f ca="1">+IF(OFFSET('Sanitation Data'!$I$31,0,10*ROW('Sanitation Data'!I73))="","",OFFSET('Sanitation Data'!$I$31,0,10*ROW('Sanitation Data'!I73)))</f>
        <v/>
      </c>
      <c r="DN79" s="388" t="str">
        <f ca="1">+IF(OFFSET('Sanitation Data'!$I$32,0,10*ROW('Sanitation Data'!I73))="","",OFFSET('Sanitation Data'!$I$32,0,10*ROW('Sanitation Data'!I73)))</f>
        <v/>
      </c>
      <c r="DO79" s="388" t="str">
        <f ca="1">+IF(OFFSET('Hygiene Data'!$D$11,0,10*ROW('Hygiene Data'!D73))="","",OFFSET('Hygiene Data'!$D$11,0,10*ROW('Hygiene Data'!D73)))</f>
        <v/>
      </c>
      <c r="DP79" s="388" t="str">
        <f ca="1">+IF(OFFSET('Hygiene Data'!$D$12,0,10*ROW('Hygiene Data'!D73))="","",OFFSET('Hygiene Data'!$D$12,0,10*ROW('Hygiene Data'!D73)))</f>
        <v/>
      </c>
      <c r="DQ79" s="388" t="str">
        <f ca="1">+IF(OFFSET('Hygiene Data'!$D$13,0,10*ROW('Hygiene Data'!D73))="","",OFFSET('Hygiene Data'!$D$13,0,10*ROW('Hygiene Data'!D73)))</f>
        <v/>
      </c>
      <c r="DR79" s="388" t="str">
        <f ca="1">+IF(OFFSET('Hygiene Data'!$E$11,0,10*ROW('Hygiene Data'!E73))="","",OFFSET('Hygiene Data'!$E$11,0,10*ROW('Hygiene Data'!E73)))</f>
        <v/>
      </c>
      <c r="DS79" s="388" t="str">
        <f ca="1">+IF(OFFSET('Hygiene Data'!$E$12,0,10*ROW('Hygiene Data'!E73))="","",OFFSET('Hygiene Data'!$E$12,0,10*ROW('Hygiene Data'!E73)))</f>
        <v/>
      </c>
      <c r="DT79" s="388" t="str">
        <f ca="1">+IF(OFFSET('Hygiene Data'!$E$13,0,10*ROW('Hygiene Data'!E73))="","",OFFSET('Hygiene Data'!$E$13,0,10*ROW('Hygiene Data'!E73)))</f>
        <v/>
      </c>
      <c r="DU79" s="388" t="str">
        <f ca="1">+IF(OFFSET('Hygiene Data'!$F$11,0,10*ROW('Hygiene Data'!F73))="","",OFFSET('Hygiene Data'!$F$11,0,10*ROW('Hygiene Data'!F73)))</f>
        <v/>
      </c>
      <c r="DV79" s="388" t="str">
        <f ca="1">+IF(OFFSET('Hygiene Data'!$F$12,0,10*ROW('Hygiene Data'!F73))="","",OFFSET('Hygiene Data'!$F$12,0,10*ROW('Hygiene Data'!F73)))</f>
        <v/>
      </c>
      <c r="DW79" s="388" t="str">
        <f ca="1">+IF(OFFSET('Hygiene Data'!$F$13,0,10*ROW('Hygiene Data'!F73))="","",OFFSET('Hygiene Data'!$F$13,0,10*ROW('Hygiene Data'!F73)))</f>
        <v/>
      </c>
      <c r="DX79" s="388" t="str">
        <f ca="1">+IF(OFFSET('Hygiene Data'!$G$11,0,10*ROW('Hygiene Data'!G73))="","",OFFSET('Hygiene Data'!$G$11,0,10*ROW('Hygiene Data'!G73)))</f>
        <v/>
      </c>
      <c r="DY79" s="388" t="str">
        <f ca="1">+IF(OFFSET('Hygiene Data'!$G$12,0,10*ROW('Hygiene Data'!G73))="","",OFFSET('Hygiene Data'!$G$12,0,10*ROW('Hygiene Data'!G73)))</f>
        <v/>
      </c>
      <c r="DZ79" s="388" t="str">
        <f ca="1">+IF(OFFSET('Hygiene Data'!$G$13,0,10*ROW('Hygiene Data'!G73))="","",OFFSET('Hygiene Data'!$G$13,0,10*ROW('Hygiene Data'!G73)))</f>
        <v/>
      </c>
      <c r="EA79" s="388" t="str">
        <f ca="1">+IF(OFFSET('Hygiene Data'!$H$11,0,10*ROW('Hygiene Data'!H73))="","",OFFSET('Hygiene Data'!$H$11,0,10*ROW('Hygiene Data'!H73)))</f>
        <v/>
      </c>
      <c r="EB79" s="388" t="str">
        <f ca="1">+IF(OFFSET('Hygiene Data'!$H$12,0,10*ROW('Hygiene Data'!H73))="","",OFFSET('Hygiene Data'!$H$12,0,10*ROW('Hygiene Data'!H73)))</f>
        <v/>
      </c>
      <c r="EC79" s="388" t="str">
        <f ca="1">+IF(OFFSET('Hygiene Data'!$H$13,0,10*ROW('Hygiene Data'!H73))="","",OFFSET('Hygiene Data'!$H$13,0,10*ROW('Hygiene Data'!H73)))</f>
        <v/>
      </c>
      <c r="ED79" s="388" t="str">
        <f ca="1">+IF(OFFSET('Hygiene Data'!$I$11,0,10*ROW('Hygiene Data'!I73))="","",OFFSET('Hygiene Data'!$I$11,0,10*ROW('Hygiene Data'!I73)))</f>
        <v/>
      </c>
      <c r="EE79" s="388" t="str">
        <f ca="1">+IF(OFFSET('Hygiene Data'!$I$12,0,10*ROW('Hygiene Data'!I73))="","",OFFSET('Hygiene Data'!$I$12,0,10*ROW('Hygiene Data'!I73)))</f>
        <v/>
      </c>
      <c r="EF79" s="388" t="str">
        <f ca="1">+IF(OFFSET('Hygiene Data'!$I$13,0,10*ROW('Hygiene Data'!I73))="","",OFFSET('Hygiene Data'!$I$13,0,10*ROW('Hygiene Data'!I73)))</f>
        <v/>
      </c>
    </row>
    <row r="80" spans="1:136" x14ac:dyDescent="0.25">
      <c r="A80" s="497" t="str">
        <f ca="1">+IF(OFFSET('Water Data'!$B$2,0,10*ROW('Water Data'!E74))="","",OFFSET('Water Data'!$B$2,0,10*ROW('Water Data'!E74)))</f>
        <v/>
      </c>
      <c r="B80" s="49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4" t="str">
        <f t="shared" ca="1" si="1"/>
        <v/>
      </c>
      <c r="D80" s="52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8" t="str">
        <f ca="1">+IF(OFFSET('Water Data'!$D$27,0,10*ROW('Water Data'!D74))="","",OFFSET('Water Data'!$D$27,0,10*ROW('Water Data'!D74)))</f>
        <v/>
      </c>
      <c r="BT80" s="388" t="str">
        <f ca="1">+IF(OFFSET('Water Data'!$D$28,0,10*ROW('Water Data'!D74))="","",OFFSET('Water Data'!$D$28,0,10*ROW('Water Data'!D74)))</f>
        <v/>
      </c>
      <c r="BU80" s="388" t="str">
        <f ca="1">+IF(OFFSET('Water Data'!$D$29,0,10*ROW('Water Data'!D74))="","",OFFSET('Water Data'!$D$29,0,10*ROW('Water Data'!D74)))</f>
        <v/>
      </c>
      <c r="BV80" s="388" t="str">
        <f ca="1">+IF(OFFSET('Water Data'!$E$27,0,10*ROW('Water Data'!E74))="","",OFFSET('Water Data'!$E$27,0,10*ROW('Water Data'!E74)))</f>
        <v/>
      </c>
      <c r="BW80" s="388" t="str">
        <f ca="1">+IF(OFFSET('Water Data'!$E$28,0,10*ROW('Water Data'!E74))="","",OFFSET('Water Data'!$E$28,0,10*ROW('Water Data'!E74)))</f>
        <v/>
      </c>
      <c r="BX80" s="388" t="str">
        <f ca="1">+IF(OFFSET('Water Data'!$E$29,0,10*ROW('Water Data'!E74))="","",OFFSET('Water Data'!$E$29,0,10*ROW('Water Data'!E74)))</f>
        <v/>
      </c>
      <c r="BY80" s="388" t="str">
        <f ca="1">+IF(OFFSET('Water Data'!$F$27,0,10*ROW('Water Data'!F74))="","",OFFSET('Water Data'!$F$27,0,10*ROW('Water Data'!F74)))</f>
        <v/>
      </c>
      <c r="BZ80" s="388" t="str">
        <f ca="1">+IF(OFFSET('Water Data'!$F$28,0,10*ROW('Water Data'!F74))="","",OFFSET('Water Data'!$F$28,0,10*ROW('Water Data'!F74)))</f>
        <v/>
      </c>
      <c r="CA80" s="388" t="str">
        <f ca="1">+IF(OFFSET('Water Data'!$F$29,0,10*ROW('Water Data'!F74))="","",OFFSET('Water Data'!$F$29,0,10*ROW('Water Data'!F74)))</f>
        <v/>
      </c>
      <c r="CB80" s="388" t="str">
        <f ca="1">+IF(OFFSET('Water Data'!$G$27,0,10*ROW('Water Data'!G74))="","",OFFSET('Water Data'!$G$27,0,10*ROW('Water Data'!G74)))</f>
        <v/>
      </c>
      <c r="CC80" s="388" t="str">
        <f ca="1">+IF(OFFSET('Water Data'!$G$28,0,10*ROW('Water Data'!G74))="","",OFFSET('Water Data'!$G$28,0,10*ROW('Water Data'!G74)))</f>
        <v/>
      </c>
      <c r="CD80" s="388" t="str">
        <f ca="1">+IF(OFFSET('Water Data'!$G$29,0,10*ROW('Water Data'!G74))="","",OFFSET('Water Data'!$G$29,0,10*ROW('Water Data'!G74)))</f>
        <v/>
      </c>
      <c r="CE80" s="388" t="str">
        <f ca="1">+IF(OFFSET('Water Data'!$H$27,0,10*ROW('Water Data'!H74))="","",OFFSET('Water Data'!$H$27,0,10*ROW('Water Data'!H74)))</f>
        <v/>
      </c>
      <c r="CF80" s="388" t="str">
        <f ca="1">+IF(OFFSET('Water Data'!$H$28,0,10*ROW('Water Data'!H74))="","",OFFSET('Water Data'!$H$28,0,10*ROW('Water Data'!H74)))</f>
        <v/>
      </c>
      <c r="CG80" s="388" t="str">
        <f ca="1">+IF(OFFSET('Water Data'!$H$29,0,10*ROW('Water Data'!H74))="","",OFFSET('Water Data'!$H$29,0,10*ROW('Water Data'!H74)))</f>
        <v/>
      </c>
      <c r="CH80" s="388" t="str">
        <f ca="1">+IF(OFFSET('Water Data'!$I$27,0,10*ROW('Water Data'!I74))="","",OFFSET('Water Data'!$I$27,0,10*ROW('Water Data'!I74)))</f>
        <v/>
      </c>
      <c r="CI80" s="388" t="str">
        <f ca="1">+IF(OFFSET('Water Data'!$I$28,0,10*ROW('Water Data'!I74))="","",OFFSET('Water Data'!$I$28,0,10*ROW('Water Data'!I74)))</f>
        <v/>
      </c>
      <c r="CJ80" s="388" t="str">
        <f ca="1">+IF(OFFSET('Water Data'!$I$29,0,10*ROW('Water Data'!I74))="","",OFFSET('Water Data'!$I$29,0,10*ROW('Water Data'!I74)))</f>
        <v/>
      </c>
      <c r="CK80" s="388" t="str">
        <f ca="1">+IF(OFFSET('Sanitation Data'!$D$28,0,10*ROW('Sanitation Data'!D74))="","",OFFSET('Sanitation Data'!$D$28,0,10*ROW('Sanitation Data'!D74)))</f>
        <v/>
      </c>
      <c r="CL80" s="388" t="str">
        <f ca="1">+IF(OFFSET('Sanitation Data'!$D$29,0,10*ROW('Sanitation Data'!D74))="","",OFFSET('Sanitation Data'!$D$29,0,10*ROW('Sanitation Data'!D74)))</f>
        <v/>
      </c>
      <c r="CM80" s="388" t="str">
        <f ca="1">+IF(OFFSET('Sanitation Data'!$D$30,0,10*ROW('Sanitation Data'!D74))="","",OFFSET('Sanitation Data'!$D$30,0,10*ROW('Sanitation Data'!D74)))</f>
        <v/>
      </c>
      <c r="CN80" s="388" t="str">
        <f ca="1">+IF(OFFSET('Sanitation Data'!$D$31,0,10*ROW('Sanitation Data'!D74))="","",OFFSET('Sanitation Data'!$D$31,0,10*ROW('Sanitation Data'!D74)))</f>
        <v/>
      </c>
      <c r="CO80" s="388" t="str">
        <f ca="1">+IF(OFFSET('Sanitation Data'!$D$32,0,10*ROW('Sanitation Data'!D74))="","",OFFSET('Sanitation Data'!$D$32,0,10*ROW('Sanitation Data'!D74)))</f>
        <v/>
      </c>
      <c r="CP80" s="388" t="str">
        <f ca="1">+IF(OFFSET('Sanitation Data'!$E$28,0,10*ROW('Sanitation Data'!E74))="","",OFFSET('Sanitation Data'!$E$28,0,10*ROW('Sanitation Data'!E74)))</f>
        <v/>
      </c>
      <c r="CQ80" s="388" t="str">
        <f ca="1">+IF(OFFSET('Sanitation Data'!$E$29,0,10*ROW('Sanitation Data'!E74))="","",OFFSET('Sanitation Data'!$E$29,0,10*ROW('Sanitation Data'!E74)))</f>
        <v/>
      </c>
      <c r="CR80" s="388" t="str">
        <f ca="1">+IF(OFFSET('Sanitation Data'!$E$30,0,10*ROW('Sanitation Data'!E74))="","",OFFSET('Sanitation Data'!$E$30,0,10*ROW('Sanitation Data'!E74)))</f>
        <v/>
      </c>
      <c r="CS80" s="388" t="str">
        <f ca="1">+IF(OFFSET('Sanitation Data'!$E$31,0,10*ROW('Sanitation Data'!E74))="","",OFFSET('Sanitation Data'!$E$31,0,10*ROW('Sanitation Data'!E74)))</f>
        <v/>
      </c>
      <c r="CT80" s="388" t="str">
        <f ca="1">+IF(OFFSET('Sanitation Data'!$E$32,0,10*ROW('Sanitation Data'!E74))="","",OFFSET('Sanitation Data'!$E$32,0,10*ROW('Sanitation Data'!E74)))</f>
        <v/>
      </c>
      <c r="CU80" s="388" t="str">
        <f ca="1">+IF(OFFSET('Sanitation Data'!$F$28,0,10*ROW('Sanitation Data'!F74))="","",OFFSET('Sanitation Data'!$F$28,0,10*ROW('Sanitation Data'!F74)))</f>
        <v/>
      </c>
      <c r="CV80" s="388" t="str">
        <f ca="1">+IF(OFFSET('Sanitation Data'!$F$29,0,10*ROW('Sanitation Data'!F74))="","",OFFSET('Sanitation Data'!$F$29,0,10*ROW('Sanitation Data'!F74)))</f>
        <v/>
      </c>
      <c r="CW80" s="388" t="str">
        <f ca="1">+IF(OFFSET('Sanitation Data'!$F$30,0,10*ROW('Sanitation Data'!F74))="","",OFFSET('Sanitation Data'!$F$30,0,10*ROW('Sanitation Data'!F74)))</f>
        <v/>
      </c>
      <c r="CX80" s="388" t="str">
        <f ca="1">+IF(OFFSET('Sanitation Data'!$F$31,0,10*ROW('Sanitation Data'!F74))="","",OFFSET('Sanitation Data'!$F$31,0,10*ROW('Sanitation Data'!F74)))</f>
        <v/>
      </c>
      <c r="CY80" s="388" t="str">
        <f ca="1">+IF(OFFSET('Sanitation Data'!$F$32,0,10*ROW('Sanitation Data'!F74))="","",OFFSET('Sanitation Data'!$F$32,0,10*ROW('Sanitation Data'!F74)))</f>
        <v/>
      </c>
      <c r="CZ80" s="388" t="str">
        <f ca="1">+IF(OFFSET('Sanitation Data'!$G$28,0,10*ROW('Sanitation Data'!G74))="","",OFFSET('Sanitation Data'!$G$28,0,10*ROW('Sanitation Data'!G74)))</f>
        <v/>
      </c>
      <c r="DA80" s="388" t="str">
        <f ca="1">+IF(OFFSET('Sanitation Data'!$G$29,0,10*ROW('Sanitation Data'!G74))="","",OFFSET('Sanitation Data'!$G$29,0,10*ROW('Sanitation Data'!G74)))</f>
        <v/>
      </c>
      <c r="DB80" s="388" t="str">
        <f ca="1">+IF(OFFSET('Sanitation Data'!$G$30,0,10*ROW('Sanitation Data'!G74))="","",OFFSET('Sanitation Data'!$G$30,0,10*ROW('Sanitation Data'!G74)))</f>
        <v/>
      </c>
      <c r="DC80" s="388" t="str">
        <f ca="1">+IF(OFFSET('Sanitation Data'!$G$31,0,10*ROW('Sanitation Data'!G74))="","",OFFSET('Sanitation Data'!$G$31,0,10*ROW('Sanitation Data'!G74)))</f>
        <v/>
      </c>
      <c r="DD80" s="388" t="str">
        <f ca="1">+IF(OFFSET('Sanitation Data'!$G$32,0,10*ROW('Sanitation Data'!G74))="","",OFFSET('Sanitation Data'!$G$32,0,10*ROW('Sanitation Data'!G74)))</f>
        <v/>
      </c>
      <c r="DE80" s="388" t="str">
        <f ca="1">+IF(OFFSET('Sanitation Data'!$H$28,0,10*ROW('Sanitation Data'!H74))="","",OFFSET('Sanitation Data'!$H$28,0,10*ROW('Sanitation Data'!H74)))</f>
        <v/>
      </c>
      <c r="DF80" s="388" t="str">
        <f ca="1">+IF(OFFSET('Sanitation Data'!$H$29,0,10*ROW('Sanitation Data'!H74))="","",OFFSET('Sanitation Data'!$H$29,0,10*ROW('Sanitation Data'!H74)))</f>
        <v/>
      </c>
      <c r="DG80" s="388" t="str">
        <f ca="1">+IF(OFFSET('Sanitation Data'!$H$30,0,10*ROW('Sanitation Data'!H74))="","",OFFSET('Sanitation Data'!$H$30,0,10*ROW('Sanitation Data'!H74)))</f>
        <v/>
      </c>
      <c r="DH80" s="388" t="str">
        <f ca="1">+IF(OFFSET('Sanitation Data'!$H$31,0,10*ROW('Sanitation Data'!H74))="","",OFFSET('Sanitation Data'!$H$31,0,10*ROW('Sanitation Data'!H74)))</f>
        <v/>
      </c>
      <c r="DI80" s="388" t="str">
        <f ca="1">+IF(OFFSET('Sanitation Data'!$H$32,0,10*ROW('Sanitation Data'!H74))="","",OFFSET('Sanitation Data'!$H$32,0,10*ROW('Sanitation Data'!H74)))</f>
        <v/>
      </c>
      <c r="DJ80" s="388" t="str">
        <f ca="1">+IF(OFFSET('Sanitation Data'!$I$28,0,10*ROW('Sanitation Data'!I74))="","",OFFSET('Sanitation Data'!$I$28,0,10*ROW('Sanitation Data'!I74)))</f>
        <v/>
      </c>
      <c r="DK80" s="388" t="str">
        <f ca="1">+IF(OFFSET('Sanitation Data'!$I$29,0,10*ROW('Sanitation Data'!I74))="","",OFFSET('Sanitation Data'!$I$29,0,10*ROW('Sanitation Data'!I74)))</f>
        <v/>
      </c>
      <c r="DL80" s="388" t="str">
        <f ca="1">+IF(OFFSET('Sanitation Data'!$I$30,0,10*ROW('Sanitation Data'!I74))="","",OFFSET('Sanitation Data'!$I$30,0,10*ROW('Sanitation Data'!I74)))</f>
        <v/>
      </c>
      <c r="DM80" s="388" t="str">
        <f ca="1">+IF(OFFSET('Sanitation Data'!$I$31,0,10*ROW('Sanitation Data'!I74))="","",OFFSET('Sanitation Data'!$I$31,0,10*ROW('Sanitation Data'!I74)))</f>
        <v/>
      </c>
      <c r="DN80" s="388" t="str">
        <f ca="1">+IF(OFFSET('Sanitation Data'!$I$32,0,10*ROW('Sanitation Data'!I74))="","",OFFSET('Sanitation Data'!$I$32,0,10*ROW('Sanitation Data'!I74)))</f>
        <v/>
      </c>
      <c r="DO80" s="388" t="str">
        <f ca="1">+IF(OFFSET('Hygiene Data'!$D$11,0,10*ROW('Hygiene Data'!D74))="","",OFFSET('Hygiene Data'!$D$11,0,10*ROW('Hygiene Data'!D74)))</f>
        <v/>
      </c>
      <c r="DP80" s="388" t="str">
        <f ca="1">+IF(OFFSET('Hygiene Data'!$D$12,0,10*ROW('Hygiene Data'!D74))="","",OFFSET('Hygiene Data'!$D$12,0,10*ROW('Hygiene Data'!D74)))</f>
        <v/>
      </c>
      <c r="DQ80" s="388" t="str">
        <f ca="1">+IF(OFFSET('Hygiene Data'!$D$13,0,10*ROW('Hygiene Data'!D74))="","",OFFSET('Hygiene Data'!$D$13,0,10*ROW('Hygiene Data'!D74)))</f>
        <v/>
      </c>
      <c r="DR80" s="388" t="str">
        <f ca="1">+IF(OFFSET('Hygiene Data'!$E$11,0,10*ROW('Hygiene Data'!E74))="","",OFFSET('Hygiene Data'!$E$11,0,10*ROW('Hygiene Data'!E74)))</f>
        <v/>
      </c>
      <c r="DS80" s="388" t="str">
        <f ca="1">+IF(OFFSET('Hygiene Data'!$E$12,0,10*ROW('Hygiene Data'!E74))="","",OFFSET('Hygiene Data'!$E$12,0,10*ROW('Hygiene Data'!E74)))</f>
        <v/>
      </c>
      <c r="DT80" s="388" t="str">
        <f ca="1">+IF(OFFSET('Hygiene Data'!$E$13,0,10*ROW('Hygiene Data'!E74))="","",OFFSET('Hygiene Data'!$E$13,0,10*ROW('Hygiene Data'!E74)))</f>
        <v/>
      </c>
      <c r="DU80" s="388" t="str">
        <f ca="1">+IF(OFFSET('Hygiene Data'!$F$11,0,10*ROW('Hygiene Data'!F74))="","",OFFSET('Hygiene Data'!$F$11,0,10*ROW('Hygiene Data'!F74)))</f>
        <v/>
      </c>
      <c r="DV80" s="388" t="str">
        <f ca="1">+IF(OFFSET('Hygiene Data'!$F$12,0,10*ROW('Hygiene Data'!F74))="","",OFFSET('Hygiene Data'!$F$12,0,10*ROW('Hygiene Data'!F74)))</f>
        <v/>
      </c>
      <c r="DW80" s="388" t="str">
        <f ca="1">+IF(OFFSET('Hygiene Data'!$F$13,0,10*ROW('Hygiene Data'!F74))="","",OFFSET('Hygiene Data'!$F$13,0,10*ROW('Hygiene Data'!F74)))</f>
        <v/>
      </c>
      <c r="DX80" s="388" t="str">
        <f ca="1">+IF(OFFSET('Hygiene Data'!$G$11,0,10*ROW('Hygiene Data'!G74))="","",OFFSET('Hygiene Data'!$G$11,0,10*ROW('Hygiene Data'!G74)))</f>
        <v/>
      </c>
      <c r="DY80" s="388" t="str">
        <f ca="1">+IF(OFFSET('Hygiene Data'!$G$12,0,10*ROW('Hygiene Data'!G74))="","",OFFSET('Hygiene Data'!$G$12,0,10*ROW('Hygiene Data'!G74)))</f>
        <v/>
      </c>
      <c r="DZ80" s="388" t="str">
        <f ca="1">+IF(OFFSET('Hygiene Data'!$G$13,0,10*ROW('Hygiene Data'!G74))="","",OFFSET('Hygiene Data'!$G$13,0,10*ROW('Hygiene Data'!G74)))</f>
        <v/>
      </c>
      <c r="EA80" s="388" t="str">
        <f ca="1">+IF(OFFSET('Hygiene Data'!$H$11,0,10*ROW('Hygiene Data'!H74))="","",OFFSET('Hygiene Data'!$H$11,0,10*ROW('Hygiene Data'!H74)))</f>
        <v/>
      </c>
      <c r="EB80" s="388" t="str">
        <f ca="1">+IF(OFFSET('Hygiene Data'!$H$12,0,10*ROW('Hygiene Data'!H74))="","",OFFSET('Hygiene Data'!$H$12,0,10*ROW('Hygiene Data'!H74)))</f>
        <v/>
      </c>
      <c r="EC80" s="388" t="str">
        <f ca="1">+IF(OFFSET('Hygiene Data'!$H$13,0,10*ROW('Hygiene Data'!H74))="","",OFFSET('Hygiene Data'!$H$13,0,10*ROW('Hygiene Data'!H74)))</f>
        <v/>
      </c>
      <c r="ED80" s="388" t="str">
        <f ca="1">+IF(OFFSET('Hygiene Data'!$I$11,0,10*ROW('Hygiene Data'!I74))="","",OFFSET('Hygiene Data'!$I$11,0,10*ROW('Hygiene Data'!I74)))</f>
        <v/>
      </c>
      <c r="EE80" s="388" t="str">
        <f ca="1">+IF(OFFSET('Hygiene Data'!$I$12,0,10*ROW('Hygiene Data'!I74))="","",OFFSET('Hygiene Data'!$I$12,0,10*ROW('Hygiene Data'!I74)))</f>
        <v/>
      </c>
      <c r="EF80" s="388" t="str">
        <f ca="1">+IF(OFFSET('Hygiene Data'!$I$13,0,10*ROW('Hygiene Data'!I74))="","",OFFSET('Hygiene Data'!$I$13,0,10*ROW('Hygiene Data'!I74)))</f>
        <v/>
      </c>
    </row>
    <row r="81" spans="1:136" x14ac:dyDescent="0.25">
      <c r="A81" s="497" t="str">
        <f ca="1">+IF(OFFSET('Water Data'!$B$2,0,10*ROW('Water Data'!E75))="","",OFFSET('Water Data'!$B$2,0,10*ROW('Water Data'!E75)))</f>
        <v/>
      </c>
      <c r="B81" s="49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4" t="str">
        <f t="shared" ca="1" si="1"/>
        <v/>
      </c>
      <c r="D81" s="52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8" t="str">
        <f ca="1">+IF(OFFSET('Water Data'!$D$27,0,10*ROW('Water Data'!D75))="","",OFFSET('Water Data'!$D$27,0,10*ROW('Water Data'!D75)))</f>
        <v/>
      </c>
      <c r="BT81" s="388" t="str">
        <f ca="1">+IF(OFFSET('Water Data'!$D$28,0,10*ROW('Water Data'!D75))="","",OFFSET('Water Data'!$D$28,0,10*ROW('Water Data'!D75)))</f>
        <v/>
      </c>
      <c r="BU81" s="388" t="str">
        <f ca="1">+IF(OFFSET('Water Data'!$D$29,0,10*ROW('Water Data'!D75))="","",OFFSET('Water Data'!$D$29,0,10*ROW('Water Data'!D75)))</f>
        <v/>
      </c>
      <c r="BV81" s="388" t="str">
        <f ca="1">+IF(OFFSET('Water Data'!$E$27,0,10*ROW('Water Data'!E75))="","",OFFSET('Water Data'!$E$27,0,10*ROW('Water Data'!E75)))</f>
        <v/>
      </c>
      <c r="BW81" s="388" t="str">
        <f ca="1">+IF(OFFSET('Water Data'!$E$28,0,10*ROW('Water Data'!E75))="","",OFFSET('Water Data'!$E$28,0,10*ROW('Water Data'!E75)))</f>
        <v/>
      </c>
      <c r="BX81" s="388" t="str">
        <f ca="1">+IF(OFFSET('Water Data'!$E$29,0,10*ROW('Water Data'!E75))="","",OFFSET('Water Data'!$E$29,0,10*ROW('Water Data'!E75)))</f>
        <v/>
      </c>
      <c r="BY81" s="388" t="str">
        <f ca="1">+IF(OFFSET('Water Data'!$F$27,0,10*ROW('Water Data'!F75))="","",OFFSET('Water Data'!$F$27,0,10*ROW('Water Data'!F75)))</f>
        <v/>
      </c>
      <c r="BZ81" s="388" t="str">
        <f ca="1">+IF(OFFSET('Water Data'!$F$28,0,10*ROW('Water Data'!F75))="","",OFFSET('Water Data'!$F$28,0,10*ROW('Water Data'!F75)))</f>
        <v/>
      </c>
      <c r="CA81" s="388" t="str">
        <f ca="1">+IF(OFFSET('Water Data'!$F$29,0,10*ROW('Water Data'!F75))="","",OFFSET('Water Data'!$F$29,0,10*ROW('Water Data'!F75)))</f>
        <v/>
      </c>
      <c r="CB81" s="388" t="str">
        <f ca="1">+IF(OFFSET('Water Data'!$G$27,0,10*ROW('Water Data'!G75))="","",OFFSET('Water Data'!$G$27,0,10*ROW('Water Data'!G75)))</f>
        <v/>
      </c>
      <c r="CC81" s="388" t="str">
        <f ca="1">+IF(OFFSET('Water Data'!$G$28,0,10*ROW('Water Data'!G75))="","",OFFSET('Water Data'!$G$28,0,10*ROW('Water Data'!G75)))</f>
        <v/>
      </c>
      <c r="CD81" s="388" t="str">
        <f ca="1">+IF(OFFSET('Water Data'!$G$29,0,10*ROW('Water Data'!G75))="","",OFFSET('Water Data'!$G$29,0,10*ROW('Water Data'!G75)))</f>
        <v/>
      </c>
      <c r="CE81" s="388" t="str">
        <f ca="1">+IF(OFFSET('Water Data'!$H$27,0,10*ROW('Water Data'!H75))="","",OFFSET('Water Data'!$H$27,0,10*ROW('Water Data'!H75)))</f>
        <v/>
      </c>
      <c r="CF81" s="388" t="str">
        <f ca="1">+IF(OFFSET('Water Data'!$H$28,0,10*ROW('Water Data'!H75))="","",OFFSET('Water Data'!$H$28,0,10*ROW('Water Data'!H75)))</f>
        <v/>
      </c>
      <c r="CG81" s="388" t="str">
        <f ca="1">+IF(OFFSET('Water Data'!$H$29,0,10*ROW('Water Data'!H75))="","",OFFSET('Water Data'!$H$29,0,10*ROW('Water Data'!H75)))</f>
        <v/>
      </c>
      <c r="CH81" s="388" t="str">
        <f ca="1">+IF(OFFSET('Water Data'!$I$27,0,10*ROW('Water Data'!I75))="","",OFFSET('Water Data'!$I$27,0,10*ROW('Water Data'!I75)))</f>
        <v/>
      </c>
      <c r="CI81" s="388" t="str">
        <f ca="1">+IF(OFFSET('Water Data'!$I$28,0,10*ROW('Water Data'!I75))="","",OFFSET('Water Data'!$I$28,0,10*ROW('Water Data'!I75)))</f>
        <v/>
      </c>
      <c r="CJ81" s="388" t="str">
        <f ca="1">+IF(OFFSET('Water Data'!$I$29,0,10*ROW('Water Data'!I75))="","",OFFSET('Water Data'!$I$29,0,10*ROW('Water Data'!I75)))</f>
        <v/>
      </c>
      <c r="CK81" s="388" t="str">
        <f ca="1">+IF(OFFSET('Sanitation Data'!$D$28,0,10*ROW('Sanitation Data'!D75))="","",OFFSET('Sanitation Data'!$D$28,0,10*ROW('Sanitation Data'!D75)))</f>
        <v/>
      </c>
      <c r="CL81" s="388" t="str">
        <f ca="1">+IF(OFFSET('Sanitation Data'!$D$29,0,10*ROW('Sanitation Data'!D75))="","",OFFSET('Sanitation Data'!$D$29,0,10*ROW('Sanitation Data'!D75)))</f>
        <v/>
      </c>
      <c r="CM81" s="388" t="str">
        <f ca="1">+IF(OFFSET('Sanitation Data'!$D$30,0,10*ROW('Sanitation Data'!D75))="","",OFFSET('Sanitation Data'!$D$30,0,10*ROW('Sanitation Data'!D75)))</f>
        <v/>
      </c>
      <c r="CN81" s="388" t="str">
        <f ca="1">+IF(OFFSET('Sanitation Data'!$D$31,0,10*ROW('Sanitation Data'!D75))="","",OFFSET('Sanitation Data'!$D$31,0,10*ROW('Sanitation Data'!D75)))</f>
        <v/>
      </c>
      <c r="CO81" s="388" t="str">
        <f ca="1">+IF(OFFSET('Sanitation Data'!$D$32,0,10*ROW('Sanitation Data'!D75))="","",OFFSET('Sanitation Data'!$D$32,0,10*ROW('Sanitation Data'!D75)))</f>
        <v/>
      </c>
      <c r="CP81" s="388" t="str">
        <f ca="1">+IF(OFFSET('Sanitation Data'!$E$28,0,10*ROW('Sanitation Data'!E75))="","",OFFSET('Sanitation Data'!$E$28,0,10*ROW('Sanitation Data'!E75)))</f>
        <v/>
      </c>
      <c r="CQ81" s="388" t="str">
        <f ca="1">+IF(OFFSET('Sanitation Data'!$E$29,0,10*ROW('Sanitation Data'!E75))="","",OFFSET('Sanitation Data'!$E$29,0,10*ROW('Sanitation Data'!E75)))</f>
        <v/>
      </c>
      <c r="CR81" s="388" t="str">
        <f ca="1">+IF(OFFSET('Sanitation Data'!$E$30,0,10*ROW('Sanitation Data'!E75))="","",OFFSET('Sanitation Data'!$E$30,0,10*ROW('Sanitation Data'!E75)))</f>
        <v/>
      </c>
      <c r="CS81" s="388" t="str">
        <f ca="1">+IF(OFFSET('Sanitation Data'!$E$31,0,10*ROW('Sanitation Data'!E75))="","",OFFSET('Sanitation Data'!$E$31,0,10*ROW('Sanitation Data'!E75)))</f>
        <v/>
      </c>
      <c r="CT81" s="388" t="str">
        <f ca="1">+IF(OFFSET('Sanitation Data'!$E$32,0,10*ROW('Sanitation Data'!E75))="","",OFFSET('Sanitation Data'!$E$32,0,10*ROW('Sanitation Data'!E75)))</f>
        <v/>
      </c>
      <c r="CU81" s="388" t="str">
        <f ca="1">+IF(OFFSET('Sanitation Data'!$F$28,0,10*ROW('Sanitation Data'!F75))="","",OFFSET('Sanitation Data'!$F$28,0,10*ROW('Sanitation Data'!F75)))</f>
        <v/>
      </c>
      <c r="CV81" s="388" t="str">
        <f ca="1">+IF(OFFSET('Sanitation Data'!$F$29,0,10*ROW('Sanitation Data'!F75))="","",OFFSET('Sanitation Data'!$F$29,0,10*ROW('Sanitation Data'!F75)))</f>
        <v/>
      </c>
      <c r="CW81" s="388" t="str">
        <f ca="1">+IF(OFFSET('Sanitation Data'!$F$30,0,10*ROW('Sanitation Data'!F75))="","",OFFSET('Sanitation Data'!$F$30,0,10*ROW('Sanitation Data'!F75)))</f>
        <v/>
      </c>
      <c r="CX81" s="388" t="str">
        <f ca="1">+IF(OFFSET('Sanitation Data'!$F$31,0,10*ROW('Sanitation Data'!F75))="","",OFFSET('Sanitation Data'!$F$31,0,10*ROW('Sanitation Data'!F75)))</f>
        <v/>
      </c>
      <c r="CY81" s="388" t="str">
        <f ca="1">+IF(OFFSET('Sanitation Data'!$F$32,0,10*ROW('Sanitation Data'!F75))="","",OFFSET('Sanitation Data'!$F$32,0,10*ROW('Sanitation Data'!F75)))</f>
        <v/>
      </c>
      <c r="CZ81" s="388" t="str">
        <f ca="1">+IF(OFFSET('Sanitation Data'!$G$28,0,10*ROW('Sanitation Data'!G75))="","",OFFSET('Sanitation Data'!$G$28,0,10*ROW('Sanitation Data'!G75)))</f>
        <v/>
      </c>
      <c r="DA81" s="388" t="str">
        <f ca="1">+IF(OFFSET('Sanitation Data'!$G$29,0,10*ROW('Sanitation Data'!G75))="","",OFFSET('Sanitation Data'!$G$29,0,10*ROW('Sanitation Data'!G75)))</f>
        <v/>
      </c>
      <c r="DB81" s="388" t="str">
        <f ca="1">+IF(OFFSET('Sanitation Data'!$G$30,0,10*ROW('Sanitation Data'!G75))="","",OFFSET('Sanitation Data'!$G$30,0,10*ROW('Sanitation Data'!G75)))</f>
        <v/>
      </c>
      <c r="DC81" s="388" t="str">
        <f ca="1">+IF(OFFSET('Sanitation Data'!$G$31,0,10*ROW('Sanitation Data'!G75))="","",OFFSET('Sanitation Data'!$G$31,0,10*ROW('Sanitation Data'!G75)))</f>
        <v/>
      </c>
      <c r="DD81" s="388" t="str">
        <f ca="1">+IF(OFFSET('Sanitation Data'!$G$32,0,10*ROW('Sanitation Data'!G75))="","",OFFSET('Sanitation Data'!$G$32,0,10*ROW('Sanitation Data'!G75)))</f>
        <v/>
      </c>
      <c r="DE81" s="388" t="str">
        <f ca="1">+IF(OFFSET('Sanitation Data'!$H$28,0,10*ROW('Sanitation Data'!H75))="","",OFFSET('Sanitation Data'!$H$28,0,10*ROW('Sanitation Data'!H75)))</f>
        <v/>
      </c>
      <c r="DF81" s="388" t="str">
        <f ca="1">+IF(OFFSET('Sanitation Data'!$H$29,0,10*ROW('Sanitation Data'!H75))="","",OFFSET('Sanitation Data'!$H$29,0,10*ROW('Sanitation Data'!H75)))</f>
        <v/>
      </c>
      <c r="DG81" s="388" t="str">
        <f ca="1">+IF(OFFSET('Sanitation Data'!$H$30,0,10*ROW('Sanitation Data'!H75))="","",OFFSET('Sanitation Data'!$H$30,0,10*ROW('Sanitation Data'!H75)))</f>
        <v/>
      </c>
      <c r="DH81" s="388" t="str">
        <f ca="1">+IF(OFFSET('Sanitation Data'!$H$31,0,10*ROW('Sanitation Data'!H75))="","",OFFSET('Sanitation Data'!$H$31,0,10*ROW('Sanitation Data'!H75)))</f>
        <v/>
      </c>
      <c r="DI81" s="388" t="str">
        <f ca="1">+IF(OFFSET('Sanitation Data'!$H$32,0,10*ROW('Sanitation Data'!H75))="","",OFFSET('Sanitation Data'!$H$32,0,10*ROW('Sanitation Data'!H75)))</f>
        <v/>
      </c>
      <c r="DJ81" s="388" t="str">
        <f ca="1">+IF(OFFSET('Sanitation Data'!$I$28,0,10*ROW('Sanitation Data'!I75))="","",OFFSET('Sanitation Data'!$I$28,0,10*ROW('Sanitation Data'!I75)))</f>
        <v/>
      </c>
      <c r="DK81" s="388" t="str">
        <f ca="1">+IF(OFFSET('Sanitation Data'!$I$29,0,10*ROW('Sanitation Data'!I75))="","",OFFSET('Sanitation Data'!$I$29,0,10*ROW('Sanitation Data'!I75)))</f>
        <v/>
      </c>
      <c r="DL81" s="388" t="str">
        <f ca="1">+IF(OFFSET('Sanitation Data'!$I$30,0,10*ROW('Sanitation Data'!I75))="","",OFFSET('Sanitation Data'!$I$30,0,10*ROW('Sanitation Data'!I75)))</f>
        <v/>
      </c>
      <c r="DM81" s="388" t="str">
        <f ca="1">+IF(OFFSET('Sanitation Data'!$I$31,0,10*ROW('Sanitation Data'!I75))="","",OFFSET('Sanitation Data'!$I$31,0,10*ROW('Sanitation Data'!I75)))</f>
        <v/>
      </c>
      <c r="DN81" s="388" t="str">
        <f ca="1">+IF(OFFSET('Sanitation Data'!$I$32,0,10*ROW('Sanitation Data'!I75))="","",OFFSET('Sanitation Data'!$I$32,0,10*ROW('Sanitation Data'!I75)))</f>
        <v/>
      </c>
      <c r="DO81" s="388" t="str">
        <f ca="1">+IF(OFFSET('Hygiene Data'!$D$11,0,10*ROW('Hygiene Data'!D75))="","",OFFSET('Hygiene Data'!$D$11,0,10*ROW('Hygiene Data'!D75)))</f>
        <v/>
      </c>
      <c r="DP81" s="388" t="str">
        <f ca="1">+IF(OFFSET('Hygiene Data'!$D$12,0,10*ROW('Hygiene Data'!D75))="","",OFFSET('Hygiene Data'!$D$12,0,10*ROW('Hygiene Data'!D75)))</f>
        <v/>
      </c>
      <c r="DQ81" s="388" t="str">
        <f ca="1">+IF(OFFSET('Hygiene Data'!$D$13,0,10*ROW('Hygiene Data'!D75))="","",OFFSET('Hygiene Data'!$D$13,0,10*ROW('Hygiene Data'!D75)))</f>
        <v/>
      </c>
      <c r="DR81" s="388" t="str">
        <f ca="1">+IF(OFFSET('Hygiene Data'!$E$11,0,10*ROW('Hygiene Data'!E75))="","",OFFSET('Hygiene Data'!$E$11,0,10*ROW('Hygiene Data'!E75)))</f>
        <v/>
      </c>
      <c r="DS81" s="388" t="str">
        <f ca="1">+IF(OFFSET('Hygiene Data'!$E$12,0,10*ROW('Hygiene Data'!E75))="","",OFFSET('Hygiene Data'!$E$12,0,10*ROW('Hygiene Data'!E75)))</f>
        <v/>
      </c>
      <c r="DT81" s="388" t="str">
        <f ca="1">+IF(OFFSET('Hygiene Data'!$E$13,0,10*ROW('Hygiene Data'!E75))="","",OFFSET('Hygiene Data'!$E$13,0,10*ROW('Hygiene Data'!E75)))</f>
        <v/>
      </c>
      <c r="DU81" s="388" t="str">
        <f ca="1">+IF(OFFSET('Hygiene Data'!$F$11,0,10*ROW('Hygiene Data'!F75))="","",OFFSET('Hygiene Data'!$F$11,0,10*ROW('Hygiene Data'!F75)))</f>
        <v/>
      </c>
      <c r="DV81" s="388" t="str">
        <f ca="1">+IF(OFFSET('Hygiene Data'!$F$12,0,10*ROW('Hygiene Data'!F75))="","",OFFSET('Hygiene Data'!$F$12,0,10*ROW('Hygiene Data'!F75)))</f>
        <v/>
      </c>
      <c r="DW81" s="388" t="str">
        <f ca="1">+IF(OFFSET('Hygiene Data'!$F$13,0,10*ROW('Hygiene Data'!F75))="","",OFFSET('Hygiene Data'!$F$13,0,10*ROW('Hygiene Data'!F75)))</f>
        <v/>
      </c>
      <c r="DX81" s="388" t="str">
        <f ca="1">+IF(OFFSET('Hygiene Data'!$G$11,0,10*ROW('Hygiene Data'!G75))="","",OFFSET('Hygiene Data'!$G$11,0,10*ROW('Hygiene Data'!G75)))</f>
        <v/>
      </c>
      <c r="DY81" s="388" t="str">
        <f ca="1">+IF(OFFSET('Hygiene Data'!$G$12,0,10*ROW('Hygiene Data'!G75))="","",OFFSET('Hygiene Data'!$G$12,0,10*ROW('Hygiene Data'!G75)))</f>
        <v/>
      </c>
      <c r="DZ81" s="388" t="str">
        <f ca="1">+IF(OFFSET('Hygiene Data'!$G$13,0,10*ROW('Hygiene Data'!G75))="","",OFFSET('Hygiene Data'!$G$13,0,10*ROW('Hygiene Data'!G75)))</f>
        <v/>
      </c>
      <c r="EA81" s="388" t="str">
        <f ca="1">+IF(OFFSET('Hygiene Data'!$H$11,0,10*ROW('Hygiene Data'!H75))="","",OFFSET('Hygiene Data'!$H$11,0,10*ROW('Hygiene Data'!H75)))</f>
        <v/>
      </c>
      <c r="EB81" s="388" t="str">
        <f ca="1">+IF(OFFSET('Hygiene Data'!$H$12,0,10*ROW('Hygiene Data'!H75))="","",OFFSET('Hygiene Data'!$H$12,0,10*ROW('Hygiene Data'!H75)))</f>
        <v/>
      </c>
      <c r="EC81" s="388" t="str">
        <f ca="1">+IF(OFFSET('Hygiene Data'!$H$13,0,10*ROW('Hygiene Data'!H75))="","",OFFSET('Hygiene Data'!$H$13,0,10*ROW('Hygiene Data'!H75)))</f>
        <v/>
      </c>
      <c r="ED81" s="388" t="str">
        <f ca="1">+IF(OFFSET('Hygiene Data'!$I$11,0,10*ROW('Hygiene Data'!I75))="","",OFFSET('Hygiene Data'!$I$11,0,10*ROW('Hygiene Data'!I75)))</f>
        <v/>
      </c>
      <c r="EE81" s="388" t="str">
        <f ca="1">+IF(OFFSET('Hygiene Data'!$I$12,0,10*ROW('Hygiene Data'!I75))="","",OFFSET('Hygiene Data'!$I$12,0,10*ROW('Hygiene Data'!I75)))</f>
        <v/>
      </c>
      <c r="EF81" s="388" t="str">
        <f ca="1">+IF(OFFSET('Hygiene Data'!$I$13,0,10*ROW('Hygiene Data'!I75))="","",OFFSET('Hygiene Data'!$I$13,0,10*ROW('Hygiene Data'!I75)))</f>
        <v/>
      </c>
    </row>
    <row r="82" spans="1:136" x14ac:dyDescent="0.25">
      <c r="A82" s="497" t="str">
        <f ca="1">+IF(OFFSET('Water Data'!$B$2,0,10*ROW('Water Data'!E76))="","",OFFSET('Water Data'!$B$2,0,10*ROW('Water Data'!E76)))</f>
        <v/>
      </c>
      <c r="B82" s="49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4" t="str">
        <f t="shared" ca="1" si="1"/>
        <v/>
      </c>
      <c r="D82" s="52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8" t="str">
        <f ca="1">+IF(OFFSET('Water Data'!$D$27,0,10*ROW('Water Data'!D76))="","",OFFSET('Water Data'!$D$27,0,10*ROW('Water Data'!D76)))</f>
        <v/>
      </c>
      <c r="BT82" s="388" t="str">
        <f ca="1">+IF(OFFSET('Water Data'!$D$28,0,10*ROW('Water Data'!D76))="","",OFFSET('Water Data'!$D$28,0,10*ROW('Water Data'!D76)))</f>
        <v/>
      </c>
      <c r="BU82" s="388" t="str">
        <f ca="1">+IF(OFFSET('Water Data'!$D$29,0,10*ROW('Water Data'!D76))="","",OFFSET('Water Data'!$D$29,0,10*ROW('Water Data'!D76)))</f>
        <v/>
      </c>
      <c r="BV82" s="388" t="str">
        <f ca="1">+IF(OFFSET('Water Data'!$E$27,0,10*ROW('Water Data'!E76))="","",OFFSET('Water Data'!$E$27,0,10*ROW('Water Data'!E76)))</f>
        <v/>
      </c>
      <c r="BW82" s="388" t="str">
        <f ca="1">+IF(OFFSET('Water Data'!$E$28,0,10*ROW('Water Data'!E76))="","",OFFSET('Water Data'!$E$28,0,10*ROW('Water Data'!E76)))</f>
        <v/>
      </c>
      <c r="BX82" s="388" t="str">
        <f ca="1">+IF(OFFSET('Water Data'!$E$29,0,10*ROW('Water Data'!E76))="","",OFFSET('Water Data'!$E$29,0,10*ROW('Water Data'!E76)))</f>
        <v/>
      </c>
      <c r="BY82" s="388" t="str">
        <f ca="1">+IF(OFFSET('Water Data'!$F$27,0,10*ROW('Water Data'!F76))="","",OFFSET('Water Data'!$F$27,0,10*ROW('Water Data'!F76)))</f>
        <v/>
      </c>
      <c r="BZ82" s="388" t="str">
        <f ca="1">+IF(OFFSET('Water Data'!$F$28,0,10*ROW('Water Data'!F76))="","",OFFSET('Water Data'!$F$28,0,10*ROW('Water Data'!F76)))</f>
        <v/>
      </c>
      <c r="CA82" s="388" t="str">
        <f ca="1">+IF(OFFSET('Water Data'!$F$29,0,10*ROW('Water Data'!F76))="","",OFFSET('Water Data'!$F$29,0,10*ROW('Water Data'!F76)))</f>
        <v/>
      </c>
      <c r="CB82" s="388" t="str">
        <f ca="1">+IF(OFFSET('Water Data'!$G$27,0,10*ROW('Water Data'!G76))="","",OFFSET('Water Data'!$G$27,0,10*ROW('Water Data'!G76)))</f>
        <v/>
      </c>
      <c r="CC82" s="388" t="str">
        <f ca="1">+IF(OFFSET('Water Data'!$G$28,0,10*ROW('Water Data'!G76))="","",OFFSET('Water Data'!$G$28,0,10*ROW('Water Data'!G76)))</f>
        <v/>
      </c>
      <c r="CD82" s="388" t="str">
        <f ca="1">+IF(OFFSET('Water Data'!$G$29,0,10*ROW('Water Data'!G76))="","",OFFSET('Water Data'!$G$29,0,10*ROW('Water Data'!G76)))</f>
        <v/>
      </c>
      <c r="CE82" s="388" t="str">
        <f ca="1">+IF(OFFSET('Water Data'!$H$27,0,10*ROW('Water Data'!H76))="","",OFFSET('Water Data'!$H$27,0,10*ROW('Water Data'!H76)))</f>
        <v/>
      </c>
      <c r="CF82" s="388" t="str">
        <f ca="1">+IF(OFFSET('Water Data'!$H$28,0,10*ROW('Water Data'!H76))="","",OFFSET('Water Data'!$H$28,0,10*ROW('Water Data'!H76)))</f>
        <v/>
      </c>
      <c r="CG82" s="388" t="str">
        <f ca="1">+IF(OFFSET('Water Data'!$H$29,0,10*ROW('Water Data'!H76))="","",OFFSET('Water Data'!$H$29,0,10*ROW('Water Data'!H76)))</f>
        <v/>
      </c>
      <c r="CH82" s="388" t="str">
        <f ca="1">+IF(OFFSET('Water Data'!$I$27,0,10*ROW('Water Data'!I76))="","",OFFSET('Water Data'!$I$27,0,10*ROW('Water Data'!I76)))</f>
        <v/>
      </c>
      <c r="CI82" s="388" t="str">
        <f ca="1">+IF(OFFSET('Water Data'!$I$28,0,10*ROW('Water Data'!I76))="","",OFFSET('Water Data'!$I$28,0,10*ROW('Water Data'!I76)))</f>
        <v/>
      </c>
      <c r="CJ82" s="388" t="str">
        <f ca="1">+IF(OFFSET('Water Data'!$I$29,0,10*ROW('Water Data'!I76))="","",OFFSET('Water Data'!$I$29,0,10*ROW('Water Data'!I76)))</f>
        <v/>
      </c>
      <c r="CK82" s="388" t="str">
        <f ca="1">+IF(OFFSET('Sanitation Data'!$D$28,0,10*ROW('Sanitation Data'!D76))="","",OFFSET('Sanitation Data'!$D$28,0,10*ROW('Sanitation Data'!D76)))</f>
        <v/>
      </c>
      <c r="CL82" s="388" t="str">
        <f ca="1">+IF(OFFSET('Sanitation Data'!$D$29,0,10*ROW('Sanitation Data'!D76))="","",OFFSET('Sanitation Data'!$D$29,0,10*ROW('Sanitation Data'!D76)))</f>
        <v/>
      </c>
      <c r="CM82" s="388" t="str">
        <f ca="1">+IF(OFFSET('Sanitation Data'!$D$30,0,10*ROW('Sanitation Data'!D76))="","",OFFSET('Sanitation Data'!$D$30,0,10*ROW('Sanitation Data'!D76)))</f>
        <v/>
      </c>
      <c r="CN82" s="388" t="str">
        <f ca="1">+IF(OFFSET('Sanitation Data'!$D$31,0,10*ROW('Sanitation Data'!D76))="","",OFFSET('Sanitation Data'!$D$31,0,10*ROW('Sanitation Data'!D76)))</f>
        <v/>
      </c>
      <c r="CO82" s="388" t="str">
        <f ca="1">+IF(OFFSET('Sanitation Data'!$D$32,0,10*ROW('Sanitation Data'!D76))="","",OFFSET('Sanitation Data'!$D$32,0,10*ROW('Sanitation Data'!D76)))</f>
        <v/>
      </c>
      <c r="CP82" s="388" t="str">
        <f ca="1">+IF(OFFSET('Sanitation Data'!$E$28,0,10*ROW('Sanitation Data'!E76))="","",OFFSET('Sanitation Data'!$E$28,0,10*ROW('Sanitation Data'!E76)))</f>
        <v/>
      </c>
      <c r="CQ82" s="388" t="str">
        <f ca="1">+IF(OFFSET('Sanitation Data'!$E$29,0,10*ROW('Sanitation Data'!E76))="","",OFFSET('Sanitation Data'!$E$29,0,10*ROW('Sanitation Data'!E76)))</f>
        <v/>
      </c>
      <c r="CR82" s="388" t="str">
        <f ca="1">+IF(OFFSET('Sanitation Data'!$E$30,0,10*ROW('Sanitation Data'!E76))="","",OFFSET('Sanitation Data'!$E$30,0,10*ROW('Sanitation Data'!E76)))</f>
        <v/>
      </c>
      <c r="CS82" s="388" t="str">
        <f ca="1">+IF(OFFSET('Sanitation Data'!$E$31,0,10*ROW('Sanitation Data'!E76))="","",OFFSET('Sanitation Data'!$E$31,0,10*ROW('Sanitation Data'!E76)))</f>
        <v/>
      </c>
      <c r="CT82" s="388" t="str">
        <f ca="1">+IF(OFFSET('Sanitation Data'!$E$32,0,10*ROW('Sanitation Data'!E76))="","",OFFSET('Sanitation Data'!$E$32,0,10*ROW('Sanitation Data'!E76)))</f>
        <v/>
      </c>
      <c r="CU82" s="388" t="str">
        <f ca="1">+IF(OFFSET('Sanitation Data'!$F$28,0,10*ROW('Sanitation Data'!F76))="","",OFFSET('Sanitation Data'!$F$28,0,10*ROW('Sanitation Data'!F76)))</f>
        <v/>
      </c>
      <c r="CV82" s="388" t="str">
        <f ca="1">+IF(OFFSET('Sanitation Data'!$F$29,0,10*ROW('Sanitation Data'!F76))="","",OFFSET('Sanitation Data'!$F$29,0,10*ROW('Sanitation Data'!F76)))</f>
        <v/>
      </c>
      <c r="CW82" s="388" t="str">
        <f ca="1">+IF(OFFSET('Sanitation Data'!$F$30,0,10*ROW('Sanitation Data'!F76))="","",OFFSET('Sanitation Data'!$F$30,0,10*ROW('Sanitation Data'!F76)))</f>
        <v/>
      </c>
      <c r="CX82" s="388" t="str">
        <f ca="1">+IF(OFFSET('Sanitation Data'!$F$31,0,10*ROW('Sanitation Data'!F76))="","",OFFSET('Sanitation Data'!$F$31,0,10*ROW('Sanitation Data'!F76)))</f>
        <v/>
      </c>
      <c r="CY82" s="388" t="str">
        <f ca="1">+IF(OFFSET('Sanitation Data'!$F$32,0,10*ROW('Sanitation Data'!F76))="","",OFFSET('Sanitation Data'!$F$32,0,10*ROW('Sanitation Data'!F76)))</f>
        <v/>
      </c>
      <c r="CZ82" s="388" t="str">
        <f ca="1">+IF(OFFSET('Sanitation Data'!$G$28,0,10*ROW('Sanitation Data'!G76))="","",OFFSET('Sanitation Data'!$G$28,0,10*ROW('Sanitation Data'!G76)))</f>
        <v/>
      </c>
      <c r="DA82" s="388" t="str">
        <f ca="1">+IF(OFFSET('Sanitation Data'!$G$29,0,10*ROW('Sanitation Data'!G76))="","",OFFSET('Sanitation Data'!$G$29,0,10*ROW('Sanitation Data'!G76)))</f>
        <v/>
      </c>
      <c r="DB82" s="388" t="str">
        <f ca="1">+IF(OFFSET('Sanitation Data'!$G$30,0,10*ROW('Sanitation Data'!G76))="","",OFFSET('Sanitation Data'!$G$30,0,10*ROW('Sanitation Data'!G76)))</f>
        <v/>
      </c>
      <c r="DC82" s="388" t="str">
        <f ca="1">+IF(OFFSET('Sanitation Data'!$G$31,0,10*ROW('Sanitation Data'!G76))="","",OFFSET('Sanitation Data'!$G$31,0,10*ROW('Sanitation Data'!G76)))</f>
        <v/>
      </c>
      <c r="DD82" s="388" t="str">
        <f ca="1">+IF(OFFSET('Sanitation Data'!$G$32,0,10*ROW('Sanitation Data'!G76))="","",OFFSET('Sanitation Data'!$G$32,0,10*ROW('Sanitation Data'!G76)))</f>
        <v/>
      </c>
      <c r="DE82" s="388" t="str">
        <f ca="1">+IF(OFFSET('Sanitation Data'!$H$28,0,10*ROW('Sanitation Data'!H76))="","",OFFSET('Sanitation Data'!$H$28,0,10*ROW('Sanitation Data'!H76)))</f>
        <v/>
      </c>
      <c r="DF82" s="388" t="str">
        <f ca="1">+IF(OFFSET('Sanitation Data'!$H$29,0,10*ROW('Sanitation Data'!H76))="","",OFFSET('Sanitation Data'!$H$29,0,10*ROW('Sanitation Data'!H76)))</f>
        <v/>
      </c>
      <c r="DG82" s="388" t="str">
        <f ca="1">+IF(OFFSET('Sanitation Data'!$H$30,0,10*ROW('Sanitation Data'!H76))="","",OFFSET('Sanitation Data'!$H$30,0,10*ROW('Sanitation Data'!H76)))</f>
        <v/>
      </c>
      <c r="DH82" s="388" t="str">
        <f ca="1">+IF(OFFSET('Sanitation Data'!$H$31,0,10*ROW('Sanitation Data'!H76))="","",OFFSET('Sanitation Data'!$H$31,0,10*ROW('Sanitation Data'!H76)))</f>
        <v/>
      </c>
      <c r="DI82" s="388" t="str">
        <f ca="1">+IF(OFFSET('Sanitation Data'!$H$32,0,10*ROW('Sanitation Data'!H76))="","",OFFSET('Sanitation Data'!$H$32,0,10*ROW('Sanitation Data'!H76)))</f>
        <v/>
      </c>
      <c r="DJ82" s="388" t="str">
        <f ca="1">+IF(OFFSET('Sanitation Data'!$I$28,0,10*ROW('Sanitation Data'!I76))="","",OFFSET('Sanitation Data'!$I$28,0,10*ROW('Sanitation Data'!I76)))</f>
        <v/>
      </c>
      <c r="DK82" s="388" t="str">
        <f ca="1">+IF(OFFSET('Sanitation Data'!$I$29,0,10*ROW('Sanitation Data'!I76))="","",OFFSET('Sanitation Data'!$I$29,0,10*ROW('Sanitation Data'!I76)))</f>
        <v/>
      </c>
      <c r="DL82" s="388" t="str">
        <f ca="1">+IF(OFFSET('Sanitation Data'!$I$30,0,10*ROW('Sanitation Data'!I76))="","",OFFSET('Sanitation Data'!$I$30,0,10*ROW('Sanitation Data'!I76)))</f>
        <v/>
      </c>
      <c r="DM82" s="388" t="str">
        <f ca="1">+IF(OFFSET('Sanitation Data'!$I$31,0,10*ROW('Sanitation Data'!I76))="","",OFFSET('Sanitation Data'!$I$31,0,10*ROW('Sanitation Data'!I76)))</f>
        <v/>
      </c>
      <c r="DN82" s="388" t="str">
        <f ca="1">+IF(OFFSET('Sanitation Data'!$I$32,0,10*ROW('Sanitation Data'!I76))="","",OFFSET('Sanitation Data'!$I$32,0,10*ROW('Sanitation Data'!I76)))</f>
        <v/>
      </c>
      <c r="DO82" s="388" t="str">
        <f ca="1">+IF(OFFSET('Hygiene Data'!$D$11,0,10*ROW('Hygiene Data'!D76))="","",OFFSET('Hygiene Data'!$D$11,0,10*ROW('Hygiene Data'!D76)))</f>
        <v/>
      </c>
      <c r="DP82" s="388" t="str">
        <f ca="1">+IF(OFFSET('Hygiene Data'!$D$12,0,10*ROW('Hygiene Data'!D76))="","",OFFSET('Hygiene Data'!$D$12,0,10*ROW('Hygiene Data'!D76)))</f>
        <v/>
      </c>
      <c r="DQ82" s="388" t="str">
        <f ca="1">+IF(OFFSET('Hygiene Data'!$D$13,0,10*ROW('Hygiene Data'!D76))="","",OFFSET('Hygiene Data'!$D$13,0,10*ROW('Hygiene Data'!D76)))</f>
        <v/>
      </c>
      <c r="DR82" s="388" t="str">
        <f ca="1">+IF(OFFSET('Hygiene Data'!$E$11,0,10*ROW('Hygiene Data'!E76))="","",OFFSET('Hygiene Data'!$E$11,0,10*ROW('Hygiene Data'!E76)))</f>
        <v/>
      </c>
      <c r="DS82" s="388" t="str">
        <f ca="1">+IF(OFFSET('Hygiene Data'!$E$12,0,10*ROW('Hygiene Data'!E76))="","",OFFSET('Hygiene Data'!$E$12,0,10*ROW('Hygiene Data'!E76)))</f>
        <v/>
      </c>
      <c r="DT82" s="388" t="str">
        <f ca="1">+IF(OFFSET('Hygiene Data'!$E$13,0,10*ROW('Hygiene Data'!E76))="","",OFFSET('Hygiene Data'!$E$13,0,10*ROW('Hygiene Data'!E76)))</f>
        <v/>
      </c>
      <c r="DU82" s="388" t="str">
        <f ca="1">+IF(OFFSET('Hygiene Data'!$F$11,0,10*ROW('Hygiene Data'!F76))="","",OFFSET('Hygiene Data'!$F$11,0,10*ROW('Hygiene Data'!F76)))</f>
        <v/>
      </c>
      <c r="DV82" s="388" t="str">
        <f ca="1">+IF(OFFSET('Hygiene Data'!$F$12,0,10*ROW('Hygiene Data'!F76))="","",OFFSET('Hygiene Data'!$F$12,0,10*ROW('Hygiene Data'!F76)))</f>
        <v/>
      </c>
      <c r="DW82" s="388" t="str">
        <f ca="1">+IF(OFFSET('Hygiene Data'!$F$13,0,10*ROW('Hygiene Data'!F76))="","",OFFSET('Hygiene Data'!$F$13,0,10*ROW('Hygiene Data'!F76)))</f>
        <v/>
      </c>
      <c r="DX82" s="388" t="str">
        <f ca="1">+IF(OFFSET('Hygiene Data'!$G$11,0,10*ROW('Hygiene Data'!G76))="","",OFFSET('Hygiene Data'!$G$11,0,10*ROW('Hygiene Data'!G76)))</f>
        <v/>
      </c>
      <c r="DY82" s="388" t="str">
        <f ca="1">+IF(OFFSET('Hygiene Data'!$G$12,0,10*ROW('Hygiene Data'!G76))="","",OFFSET('Hygiene Data'!$G$12,0,10*ROW('Hygiene Data'!G76)))</f>
        <v/>
      </c>
      <c r="DZ82" s="388" t="str">
        <f ca="1">+IF(OFFSET('Hygiene Data'!$G$13,0,10*ROW('Hygiene Data'!G76))="","",OFFSET('Hygiene Data'!$G$13,0,10*ROW('Hygiene Data'!G76)))</f>
        <v/>
      </c>
      <c r="EA82" s="388" t="str">
        <f ca="1">+IF(OFFSET('Hygiene Data'!$H$11,0,10*ROW('Hygiene Data'!H76))="","",OFFSET('Hygiene Data'!$H$11,0,10*ROW('Hygiene Data'!H76)))</f>
        <v/>
      </c>
      <c r="EB82" s="388" t="str">
        <f ca="1">+IF(OFFSET('Hygiene Data'!$H$12,0,10*ROW('Hygiene Data'!H76))="","",OFFSET('Hygiene Data'!$H$12,0,10*ROW('Hygiene Data'!H76)))</f>
        <v/>
      </c>
      <c r="EC82" s="388" t="str">
        <f ca="1">+IF(OFFSET('Hygiene Data'!$H$13,0,10*ROW('Hygiene Data'!H76))="","",OFFSET('Hygiene Data'!$H$13,0,10*ROW('Hygiene Data'!H76)))</f>
        <v/>
      </c>
      <c r="ED82" s="388" t="str">
        <f ca="1">+IF(OFFSET('Hygiene Data'!$I$11,0,10*ROW('Hygiene Data'!I76))="","",OFFSET('Hygiene Data'!$I$11,0,10*ROW('Hygiene Data'!I76)))</f>
        <v/>
      </c>
      <c r="EE82" s="388" t="str">
        <f ca="1">+IF(OFFSET('Hygiene Data'!$I$12,0,10*ROW('Hygiene Data'!I76))="","",OFFSET('Hygiene Data'!$I$12,0,10*ROW('Hygiene Data'!I76)))</f>
        <v/>
      </c>
      <c r="EF82" s="388" t="str">
        <f ca="1">+IF(OFFSET('Hygiene Data'!$I$13,0,10*ROW('Hygiene Data'!I76))="","",OFFSET('Hygiene Data'!$I$13,0,10*ROW('Hygiene Data'!I76)))</f>
        <v/>
      </c>
    </row>
    <row r="83" spans="1:136" x14ac:dyDescent="0.25">
      <c r="A83" s="497" t="str">
        <f ca="1">+IF(OFFSET('Water Data'!$B$2,0,10*ROW('Water Data'!E77))="","",OFFSET('Water Data'!$B$2,0,10*ROW('Water Data'!E77)))</f>
        <v/>
      </c>
      <c r="B83" s="49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4" t="str">
        <f t="shared" ca="1" si="1"/>
        <v/>
      </c>
      <c r="D83" s="52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8" t="str">
        <f ca="1">+IF(OFFSET('Water Data'!$D$27,0,10*ROW('Water Data'!D77))="","",OFFSET('Water Data'!$D$27,0,10*ROW('Water Data'!D77)))</f>
        <v/>
      </c>
      <c r="BT83" s="388" t="str">
        <f ca="1">+IF(OFFSET('Water Data'!$D$28,0,10*ROW('Water Data'!D77))="","",OFFSET('Water Data'!$D$28,0,10*ROW('Water Data'!D77)))</f>
        <v/>
      </c>
      <c r="BU83" s="388" t="str">
        <f ca="1">+IF(OFFSET('Water Data'!$D$29,0,10*ROW('Water Data'!D77))="","",OFFSET('Water Data'!$D$29,0,10*ROW('Water Data'!D77)))</f>
        <v/>
      </c>
      <c r="BV83" s="388" t="str">
        <f ca="1">+IF(OFFSET('Water Data'!$E$27,0,10*ROW('Water Data'!E77))="","",OFFSET('Water Data'!$E$27,0,10*ROW('Water Data'!E77)))</f>
        <v/>
      </c>
      <c r="BW83" s="388" t="str">
        <f ca="1">+IF(OFFSET('Water Data'!$E$28,0,10*ROW('Water Data'!E77))="","",OFFSET('Water Data'!$E$28,0,10*ROW('Water Data'!E77)))</f>
        <v/>
      </c>
      <c r="BX83" s="388" t="str">
        <f ca="1">+IF(OFFSET('Water Data'!$E$29,0,10*ROW('Water Data'!E77))="","",OFFSET('Water Data'!$E$29,0,10*ROW('Water Data'!E77)))</f>
        <v/>
      </c>
      <c r="BY83" s="388" t="str">
        <f ca="1">+IF(OFFSET('Water Data'!$F$27,0,10*ROW('Water Data'!F77))="","",OFFSET('Water Data'!$F$27,0,10*ROW('Water Data'!F77)))</f>
        <v/>
      </c>
      <c r="BZ83" s="388" t="str">
        <f ca="1">+IF(OFFSET('Water Data'!$F$28,0,10*ROW('Water Data'!F77))="","",OFFSET('Water Data'!$F$28,0,10*ROW('Water Data'!F77)))</f>
        <v/>
      </c>
      <c r="CA83" s="388" t="str">
        <f ca="1">+IF(OFFSET('Water Data'!$F$29,0,10*ROW('Water Data'!F77))="","",OFFSET('Water Data'!$F$29,0,10*ROW('Water Data'!F77)))</f>
        <v/>
      </c>
      <c r="CB83" s="388" t="str">
        <f ca="1">+IF(OFFSET('Water Data'!$G$27,0,10*ROW('Water Data'!G77))="","",OFFSET('Water Data'!$G$27,0,10*ROW('Water Data'!G77)))</f>
        <v/>
      </c>
      <c r="CC83" s="388" t="str">
        <f ca="1">+IF(OFFSET('Water Data'!$G$28,0,10*ROW('Water Data'!G77))="","",OFFSET('Water Data'!$G$28,0,10*ROW('Water Data'!G77)))</f>
        <v/>
      </c>
      <c r="CD83" s="388" t="str">
        <f ca="1">+IF(OFFSET('Water Data'!$G$29,0,10*ROW('Water Data'!G77))="","",OFFSET('Water Data'!$G$29,0,10*ROW('Water Data'!G77)))</f>
        <v/>
      </c>
      <c r="CE83" s="388" t="str">
        <f ca="1">+IF(OFFSET('Water Data'!$H$27,0,10*ROW('Water Data'!H77))="","",OFFSET('Water Data'!$H$27,0,10*ROW('Water Data'!H77)))</f>
        <v/>
      </c>
      <c r="CF83" s="388" t="str">
        <f ca="1">+IF(OFFSET('Water Data'!$H$28,0,10*ROW('Water Data'!H77))="","",OFFSET('Water Data'!$H$28,0,10*ROW('Water Data'!H77)))</f>
        <v/>
      </c>
      <c r="CG83" s="388" t="str">
        <f ca="1">+IF(OFFSET('Water Data'!$H$29,0,10*ROW('Water Data'!H77))="","",OFFSET('Water Data'!$H$29,0,10*ROW('Water Data'!H77)))</f>
        <v/>
      </c>
      <c r="CH83" s="388" t="str">
        <f ca="1">+IF(OFFSET('Water Data'!$I$27,0,10*ROW('Water Data'!I77))="","",OFFSET('Water Data'!$I$27,0,10*ROW('Water Data'!I77)))</f>
        <v/>
      </c>
      <c r="CI83" s="388" t="str">
        <f ca="1">+IF(OFFSET('Water Data'!$I$28,0,10*ROW('Water Data'!I77))="","",OFFSET('Water Data'!$I$28,0,10*ROW('Water Data'!I77)))</f>
        <v/>
      </c>
      <c r="CJ83" s="388" t="str">
        <f ca="1">+IF(OFFSET('Water Data'!$I$29,0,10*ROW('Water Data'!I77))="","",OFFSET('Water Data'!$I$29,0,10*ROW('Water Data'!I77)))</f>
        <v/>
      </c>
      <c r="CK83" s="388" t="str">
        <f ca="1">+IF(OFFSET('Sanitation Data'!$D$28,0,10*ROW('Sanitation Data'!D77))="","",OFFSET('Sanitation Data'!$D$28,0,10*ROW('Sanitation Data'!D77)))</f>
        <v/>
      </c>
      <c r="CL83" s="388" t="str">
        <f ca="1">+IF(OFFSET('Sanitation Data'!$D$29,0,10*ROW('Sanitation Data'!D77))="","",OFFSET('Sanitation Data'!$D$29,0,10*ROW('Sanitation Data'!D77)))</f>
        <v/>
      </c>
      <c r="CM83" s="388" t="str">
        <f ca="1">+IF(OFFSET('Sanitation Data'!$D$30,0,10*ROW('Sanitation Data'!D77))="","",OFFSET('Sanitation Data'!$D$30,0,10*ROW('Sanitation Data'!D77)))</f>
        <v/>
      </c>
      <c r="CN83" s="388" t="str">
        <f ca="1">+IF(OFFSET('Sanitation Data'!$D$31,0,10*ROW('Sanitation Data'!D77))="","",OFFSET('Sanitation Data'!$D$31,0,10*ROW('Sanitation Data'!D77)))</f>
        <v/>
      </c>
      <c r="CO83" s="388" t="str">
        <f ca="1">+IF(OFFSET('Sanitation Data'!$D$32,0,10*ROW('Sanitation Data'!D77))="","",OFFSET('Sanitation Data'!$D$32,0,10*ROW('Sanitation Data'!D77)))</f>
        <v/>
      </c>
      <c r="CP83" s="388" t="str">
        <f ca="1">+IF(OFFSET('Sanitation Data'!$E$28,0,10*ROW('Sanitation Data'!E77))="","",OFFSET('Sanitation Data'!$E$28,0,10*ROW('Sanitation Data'!E77)))</f>
        <v/>
      </c>
      <c r="CQ83" s="388" t="str">
        <f ca="1">+IF(OFFSET('Sanitation Data'!$E$29,0,10*ROW('Sanitation Data'!E77))="","",OFFSET('Sanitation Data'!$E$29,0,10*ROW('Sanitation Data'!E77)))</f>
        <v/>
      </c>
      <c r="CR83" s="388" t="str">
        <f ca="1">+IF(OFFSET('Sanitation Data'!$E$30,0,10*ROW('Sanitation Data'!E77))="","",OFFSET('Sanitation Data'!$E$30,0,10*ROW('Sanitation Data'!E77)))</f>
        <v/>
      </c>
      <c r="CS83" s="388" t="str">
        <f ca="1">+IF(OFFSET('Sanitation Data'!$E$31,0,10*ROW('Sanitation Data'!E77))="","",OFFSET('Sanitation Data'!$E$31,0,10*ROW('Sanitation Data'!E77)))</f>
        <v/>
      </c>
      <c r="CT83" s="388" t="str">
        <f ca="1">+IF(OFFSET('Sanitation Data'!$E$32,0,10*ROW('Sanitation Data'!E77))="","",OFFSET('Sanitation Data'!$E$32,0,10*ROW('Sanitation Data'!E77)))</f>
        <v/>
      </c>
      <c r="CU83" s="388" t="str">
        <f ca="1">+IF(OFFSET('Sanitation Data'!$F$28,0,10*ROW('Sanitation Data'!F77))="","",OFFSET('Sanitation Data'!$F$28,0,10*ROW('Sanitation Data'!F77)))</f>
        <v/>
      </c>
      <c r="CV83" s="388" t="str">
        <f ca="1">+IF(OFFSET('Sanitation Data'!$F$29,0,10*ROW('Sanitation Data'!F77))="","",OFFSET('Sanitation Data'!$F$29,0,10*ROW('Sanitation Data'!F77)))</f>
        <v/>
      </c>
      <c r="CW83" s="388" t="str">
        <f ca="1">+IF(OFFSET('Sanitation Data'!$F$30,0,10*ROW('Sanitation Data'!F77))="","",OFFSET('Sanitation Data'!$F$30,0,10*ROW('Sanitation Data'!F77)))</f>
        <v/>
      </c>
      <c r="CX83" s="388" t="str">
        <f ca="1">+IF(OFFSET('Sanitation Data'!$F$31,0,10*ROW('Sanitation Data'!F77))="","",OFFSET('Sanitation Data'!$F$31,0,10*ROW('Sanitation Data'!F77)))</f>
        <v/>
      </c>
      <c r="CY83" s="388" t="str">
        <f ca="1">+IF(OFFSET('Sanitation Data'!$F$32,0,10*ROW('Sanitation Data'!F77))="","",OFFSET('Sanitation Data'!$F$32,0,10*ROW('Sanitation Data'!F77)))</f>
        <v/>
      </c>
      <c r="CZ83" s="388" t="str">
        <f ca="1">+IF(OFFSET('Sanitation Data'!$G$28,0,10*ROW('Sanitation Data'!G77))="","",OFFSET('Sanitation Data'!$G$28,0,10*ROW('Sanitation Data'!G77)))</f>
        <v/>
      </c>
      <c r="DA83" s="388" t="str">
        <f ca="1">+IF(OFFSET('Sanitation Data'!$G$29,0,10*ROW('Sanitation Data'!G77))="","",OFFSET('Sanitation Data'!$G$29,0,10*ROW('Sanitation Data'!G77)))</f>
        <v/>
      </c>
      <c r="DB83" s="388" t="str">
        <f ca="1">+IF(OFFSET('Sanitation Data'!$G$30,0,10*ROW('Sanitation Data'!G77))="","",OFFSET('Sanitation Data'!$G$30,0,10*ROW('Sanitation Data'!G77)))</f>
        <v/>
      </c>
      <c r="DC83" s="388" t="str">
        <f ca="1">+IF(OFFSET('Sanitation Data'!$G$31,0,10*ROW('Sanitation Data'!G77))="","",OFFSET('Sanitation Data'!$G$31,0,10*ROW('Sanitation Data'!G77)))</f>
        <v/>
      </c>
      <c r="DD83" s="388" t="str">
        <f ca="1">+IF(OFFSET('Sanitation Data'!$G$32,0,10*ROW('Sanitation Data'!G77))="","",OFFSET('Sanitation Data'!$G$32,0,10*ROW('Sanitation Data'!G77)))</f>
        <v/>
      </c>
      <c r="DE83" s="388" t="str">
        <f ca="1">+IF(OFFSET('Sanitation Data'!$H$28,0,10*ROW('Sanitation Data'!H77))="","",OFFSET('Sanitation Data'!$H$28,0,10*ROW('Sanitation Data'!H77)))</f>
        <v/>
      </c>
      <c r="DF83" s="388" t="str">
        <f ca="1">+IF(OFFSET('Sanitation Data'!$H$29,0,10*ROW('Sanitation Data'!H77))="","",OFFSET('Sanitation Data'!$H$29,0,10*ROW('Sanitation Data'!H77)))</f>
        <v/>
      </c>
      <c r="DG83" s="388" t="str">
        <f ca="1">+IF(OFFSET('Sanitation Data'!$H$30,0,10*ROW('Sanitation Data'!H77))="","",OFFSET('Sanitation Data'!$H$30,0,10*ROW('Sanitation Data'!H77)))</f>
        <v/>
      </c>
      <c r="DH83" s="388" t="str">
        <f ca="1">+IF(OFFSET('Sanitation Data'!$H$31,0,10*ROW('Sanitation Data'!H77))="","",OFFSET('Sanitation Data'!$H$31,0,10*ROW('Sanitation Data'!H77)))</f>
        <v/>
      </c>
      <c r="DI83" s="388" t="str">
        <f ca="1">+IF(OFFSET('Sanitation Data'!$H$32,0,10*ROW('Sanitation Data'!H77))="","",OFFSET('Sanitation Data'!$H$32,0,10*ROW('Sanitation Data'!H77)))</f>
        <v/>
      </c>
      <c r="DJ83" s="388" t="str">
        <f ca="1">+IF(OFFSET('Sanitation Data'!$I$28,0,10*ROW('Sanitation Data'!I77))="","",OFFSET('Sanitation Data'!$I$28,0,10*ROW('Sanitation Data'!I77)))</f>
        <v/>
      </c>
      <c r="DK83" s="388" t="str">
        <f ca="1">+IF(OFFSET('Sanitation Data'!$I$29,0,10*ROW('Sanitation Data'!I77))="","",OFFSET('Sanitation Data'!$I$29,0,10*ROW('Sanitation Data'!I77)))</f>
        <v/>
      </c>
      <c r="DL83" s="388" t="str">
        <f ca="1">+IF(OFFSET('Sanitation Data'!$I$30,0,10*ROW('Sanitation Data'!I77))="","",OFFSET('Sanitation Data'!$I$30,0,10*ROW('Sanitation Data'!I77)))</f>
        <v/>
      </c>
      <c r="DM83" s="388" t="str">
        <f ca="1">+IF(OFFSET('Sanitation Data'!$I$31,0,10*ROW('Sanitation Data'!I77))="","",OFFSET('Sanitation Data'!$I$31,0,10*ROW('Sanitation Data'!I77)))</f>
        <v/>
      </c>
      <c r="DN83" s="388" t="str">
        <f ca="1">+IF(OFFSET('Sanitation Data'!$I$32,0,10*ROW('Sanitation Data'!I77))="","",OFFSET('Sanitation Data'!$I$32,0,10*ROW('Sanitation Data'!I77)))</f>
        <v/>
      </c>
      <c r="DO83" s="388" t="str">
        <f ca="1">+IF(OFFSET('Hygiene Data'!$D$11,0,10*ROW('Hygiene Data'!D77))="","",OFFSET('Hygiene Data'!$D$11,0,10*ROW('Hygiene Data'!D77)))</f>
        <v/>
      </c>
      <c r="DP83" s="388" t="str">
        <f ca="1">+IF(OFFSET('Hygiene Data'!$D$12,0,10*ROW('Hygiene Data'!D77))="","",OFFSET('Hygiene Data'!$D$12,0,10*ROW('Hygiene Data'!D77)))</f>
        <v/>
      </c>
      <c r="DQ83" s="388" t="str">
        <f ca="1">+IF(OFFSET('Hygiene Data'!$D$13,0,10*ROW('Hygiene Data'!D77))="","",OFFSET('Hygiene Data'!$D$13,0,10*ROW('Hygiene Data'!D77)))</f>
        <v/>
      </c>
      <c r="DR83" s="388" t="str">
        <f ca="1">+IF(OFFSET('Hygiene Data'!$E$11,0,10*ROW('Hygiene Data'!E77))="","",OFFSET('Hygiene Data'!$E$11,0,10*ROW('Hygiene Data'!E77)))</f>
        <v/>
      </c>
      <c r="DS83" s="388" t="str">
        <f ca="1">+IF(OFFSET('Hygiene Data'!$E$12,0,10*ROW('Hygiene Data'!E77))="","",OFFSET('Hygiene Data'!$E$12,0,10*ROW('Hygiene Data'!E77)))</f>
        <v/>
      </c>
      <c r="DT83" s="388" t="str">
        <f ca="1">+IF(OFFSET('Hygiene Data'!$E$13,0,10*ROW('Hygiene Data'!E77))="","",OFFSET('Hygiene Data'!$E$13,0,10*ROW('Hygiene Data'!E77)))</f>
        <v/>
      </c>
      <c r="DU83" s="388" t="str">
        <f ca="1">+IF(OFFSET('Hygiene Data'!$F$11,0,10*ROW('Hygiene Data'!F77))="","",OFFSET('Hygiene Data'!$F$11,0,10*ROW('Hygiene Data'!F77)))</f>
        <v/>
      </c>
      <c r="DV83" s="388" t="str">
        <f ca="1">+IF(OFFSET('Hygiene Data'!$F$12,0,10*ROW('Hygiene Data'!F77))="","",OFFSET('Hygiene Data'!$F$12,0,10*ROW('Hygiene Data'!F77)))</f>
        <v/>
      </c>
      <c r="DW83" s="388" t="str">
        <f ca="1">+IF(OFFSET('Hygiene Data'!$F$13,0,10*ROW('Hygiene Data'!F77))="","",OFFSET('Hygiene Data'!$F$13,0,10*ROW('Hygiene Data'!F77)))</f>
        <v/>
      </c>
      <c r="DX83" s="388" t="str">
        <f ca="1">+IF(OFFSET('Hygiene Data'!$G$11,0,10*ROW('Hygiene Data'!G77))="","",OFFSET('Hygiene Data'!$G$11,0,10*ROW('Hygiene Data'!G77)))</f>
        <v/>
      </c>
      <c r="DY83" s="388" t="str">
        <f ca="1">+IF(OFFSET('Hygiene Data'!$G$12,0,10*ROW('Hygiene Data'!G77))="","",OFFSET('Hygiene Data'!$G$12,0,10*ROW('Hygiene Data'!G77)))</f>
        <v/>
      </c>
      <c r="DZ83" s="388" t="str">
        <f ca="1">+IF(OFFSET('Hygiene Data'!$G$13,0,10*ROW('Hygiene Data'!G77))="","",OFFSET('Hygiene Data'!$G$13,0,10*ROW('Hygiene Data'!G77)))</f>
        <v/>
      </c>
      <c r="EA83" s="388" t="str">
        <f ca="1">+IF(OFFSET('Hygiene Data'!$H$11,0,10*ROW('Hygiene Data'!H77))="","",OFFSET('Hygiene Data'!$H$11,0,10*ROW('Hygiene Data'!H77)))</f>
        <v/>
      </c>
      <c r="EB83" s="388" t="str">
        <f ca="1">+IF(OFFSET('Hygiene Data'!$H$12,0,10*ROW('Hygiene Data'!H77))="","",OFFSET('Hygiene Data'!$H$12,0,10*ROW('Hygiene Data'!H77)))</f>
        <v/>
      </c>
      <c r="EC83" s="388" t="str">
        <f ca="1">+IF(OFFSET('Hygiene Data'!$H$13,0,10*ROW('Hygiene Data'!H77))="","",OFFSET('Hygiene Data'!$H$13,0,10*ROW('Hygiene Data'!H77)))</f>
        <v/>
      </c>
      <c r="ED83" s="388" t="str">
        <f ca="1">+IF(OFFSET('Hygiene Data'!$I$11,0,10*ROW('Hygiene Data'!I77))="","",OFFSET('Hygiene Data'!$I$11,0,10*ROW('Hygiene Data'!I77)))</f>
        <v/>
      </c>
      <c r="EE83" s="388" t="str">
        <f ca="1">+IF(OFFSET('Hygiene Data'!$I$12,0,10*ROW('Hygiene Data'!I77))="","",OFFSET('Hygiene Data'!$I$12,0,10*ROW('Hygiene Data'!I77)))</f>
        <v/>
      </c>
      <c r="EF83" s="388" t="str">
        <f ca="1">+IF(OFFSET('Hygiene Data'!$I$13,0,10*ROW('Hygiene Data'!I77))="","",OFFSET('Hygiene Data'!$I$13,0,10*ROW('Hygiene Data'!I77)))</f>
        <v/>
      </c>
    </row>
    <row r="84" spans="1:136" x14ac:dyDescent="0.25">
      <c r="A84" s="497" t="str">
        <f ca="1">+IF(OFFSET('Water Data'!$B$2,0,10*ROW('Water Data'!E78))="","",OFFSET('Water Data'!$B$2,0,10*ROW('Water Data'!E78)))</f>
        <v/>
      </c>
      <c r="B84" s="49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4" t="str">
        <f t="shared" ca="1" si="1"/>
        <v/>
      </c>
      <c r="D84" s="52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8" t="str">
        <f ca="1">+IF(OFFSET('Water Data'!$D$27,0,10*ROW('Water Data'!D78))="","",OFFSET('Water Data'!$D$27,0,10*ROW('Water Data'!D78)))</f>
        <v/>
      </c>
      <c r="BT84" s="388" t="str">
        <f ca="1">+IF(OFFSET('Water Data'!$D$28,0,10*ROW('Water Data'!D78))="","",OFFSET('Water Data'!$D$28,0,10*ROW('Water Data'!D78)))</f>
        <v/>
      </c>
      <c r="BU84" s="388" t="str">
        <f ca="1">+IF(OFFSET('Water Data'!$D$29,0,10*ROW('Water Data'!D78))="","",OFFSET('Water Data'!$D$29,0,10*ROW('Water Data'!D78)))</f>
        <v/>
      </c>
      <c r="BV84" s="388" t="str">
        <f ca="1">+IF(OFFSET('Water Data'!$E$27,0,10*ROW('Water Data'!E78))="","",OFFSET('Water Data'!$E$27,0,10*ROW('Water Data'!E78)))</f>
        <v/>
      </c>
      <c r="BW84" s="388" t="str">
        <f ca="1">+IF(OFFSET('Water Data'!$E$28,0,10*ROW('Water Data'!E78))="","",OFFSET('Water Data'!$E$28,0,10*ROW('Water Data'!E78)))</f>
        <v/>
      </c>
      <c r="BX84" s="388" t="str">
        <f ca="1">+IF(OFFSET('Water Data'!$E$29,0,10*ROW('Water Data'!E78))="","",OFFSET('Water Data'!$E$29,0,10*ROW('Water Data'!E78)))</f>
        <v/>
      </c>
      <c r="BY84" s="388" t="str">
        <f ca="1">+IF(OFFSET('Water Data'!$F$27,0,10*ROW('Water Data'!F78))="","",OFFSET('Water Data'!$F$27,0,10*ROW('Water Data'!F78)))</f>
        <v/>
      </c>
      <c r="BZ84" s="388" t="str">
        <f ca="1">+IF(OFFSET('Water Data'!$F$28,0,10*ROW('Water Data'!F78))="","",OFFSET('Water Data'!$F$28,0,10*ROW('Water Data'!F78)))</f>
        <v/>
      </c>
      <c r="CA84" s="388" t="str">
        <f ca="1">+IF(OFFSET('Water Data'!$F$29,0,10*ROW('Water Data'!F78))="","",OFFSET('Water Data'!$F$29,0,10*ROW('Water Data'!F78)))</f>
        <v/>
      </c>
      <c r="CB84" s="388" t="str">
        <f ca="1">+IF(OFFSET('Water Data'!$G$27,0,10*ROW('Water Data'!G78))="","",OFFSET('Water Data'!$G$27,0,10*ROW('Water Data'!G78)))</f>
        <v/>
      </c>
      <c r="CC84" s="388" t="str">
        <f ca="1">+IF(OFFSET('Water Data'!$G$28,0,10*ROW('Water Data'!G78))="","",OFFSET('Water Data'!$G$28,0,10*ROW('Water Data'!G78)))</f>
        <v/>
      </c>
      <c r="CD84" s="388" t="str">
        <f ca="1">+IF(OFFSET('Water Data'!$G$29,0,10*ROW('Water Data'!G78))="","",OFFSET('Water Data'!$G$29,0,10*ROW('Water Data'!G78)))</f>
        <v/>
      </c>
      <c r="CE84" s="388" t="str">
        <f ca="1">+IF(OFFSET('Water Data'!$H$27,0,10*ROW('Water Data'!H78))="","",OFFSET('Water Data'!$H$27,0,10*ROW('Water Data'!H78)))</f>
        <v/>
      </c>
      <c r="CF84" s="388" t="str">
        <f ca="1">+IF(OFFSET('Water Data'!$H$28,0,10*ROW('Water Data'!H78))="","",OFFSET('Water Data'!$H$28,0,10*ROW('Water Data'!H78)))</f>
        <v/>
      </c>
      <c r="CG84" s="388" t="str">
        <f ca="1">+IF(OFFSET('Water Data'!$H$29,0,10*ROW('Water Data'!H78))="","",OFFSET('Water Data'!$H$29,0,10*ROW('Water Data'!H78)))</f>
        <v/>
      </c>
      <c r="CH84" s="388" t="str">
        <f ca="1">+IF(OFFSET('Water Data'!$I$27,0,10*ROW('Water Data'!I78))="","",OFFSET('Water Data'!$I$27,0,10*ROW('Water Data'!I78)))</f>
        <v/>
      </c>
      <c r="CI84" s="388" t="str">
        <f ca="1">+IF(OFFSET('Water Data'!$I$28,0,10*ROW('Water Data'!I78))="","",OFFSET('Water Data'!$I$28,0,10*ROW('Water Data'!I78)))</f>
        <v/>
      </c>
      <c r="CJ84" s="388" t="str">
        <f ca="1">+IF(OFFSET('Water Data'!$I$29,0,10*ROW('Water Data'!I78))="","",OFFSET('Water Data'!$I$29,0,10*ROW('Water Data'!I78)))</f>
        <v/>
      </c>
      <c r="CK84" s="388" t="str">
        <f ca="1">+IF(OFFSET('Sanitation Data'!$D$28,0,10*ROW('Sanitation Data'!D78))="","",OFFSET('Sanitation Data'!$D$28,0,10*ROW('Sanitation Data'!D78)))</f>
        <v/>
      </c>
      <c r="CL84" s="388" t="str">
        <f ca="1">+IF(OFFSET('Sanitation Data'!$D$29,0,10*ROW('Sanitation Data'!D78))="","",OFFSET('Sanitation Data'!$D$29,0,10*ROW('Sanitation Data'!D78)))</f>
        <v/>
      </c>
      <c r="CM84" s="388" t="str">
        <f ca="1">+IF(OFFSET('Sanitation Data'!$D$30,0,10*ROW('Sanitation Data'!D78))="","",OFFSET('Sanitation Data'!$D$30,0,10*ROW('Sanitation Data'!D78)))</f>
        <v/>
      </c>
      <c r="CN84" s="388" t="str">
        <f ca="1">+IF(OFFSET('Sanitation Data'!$D$31,0,10*ROW('Sanitation Data'!D78))="","",OFFSET('Sanitation Data'!$D$31,0,10*ROW('Sanitation Data'!D78)))</f>
        <v/>
      </c>
      <c r="CO84" s="388" t="str">
        <f ca="1">+IF(OFFSET('Sanitation Data'!$D$32,0,10*ROW('Sanitation Data'!D78))="","",OFFSET('Sanitation Data'!$D$32,0,10*ROW('Sanitation Data'!D78)))</f>
        <v/>
      </c>
      <c r="CP84" s="388" t="str">
        <f ca="1">+IF(OFFSET('Sanitation Data'!$E$28,0,10*ROW('Sanitation Data'!E78))="","",OFFSET('Sanitation Data'!$E$28,0,10*ROW('Sanitation Data'!E78)))</f>
        <v/>
      </c>
      <c r="CQ84" s="388" t="str">
        <f ca="1">+IF(OFFSET('Sanitation Data'!$E$29,0,10*ROW('Sanitation Data'!E78))="","",OFFSET('Sanitation Data'!$E$29,0,10*ROW('Sanitation Data'!E78)))</f>
        <v/>
      </c>
      <c r="CR84" s="388" t="str">
        <f ca="1">+IF(OFFSET('Sanitation Data'!$E$30,0,10*ROW('Sanitation Data'!E78))="","",OFFSET('Sanitation Data'!$E$30,0,10*ROW('Sanitation Data'!E78)))</f>
        <v/>
      </c>
      <c r="CS84" s="388" t="str">
        <f ca="1">+IF(OFFSET('Sanitation Data'!$E$31,0,10*ROW('Sanitation Data'!E78))="","",OFFSET('Sanitation Data'!$E$31,0,10*ROW('Sanitation Data'!E78)))</f>
        <v/>
      </c>
      <c r="CT84" s="388" t="str">
        <f ca="1">+IF(OFFSET('Sanitation Data'!$E$32,0,10*ROW('Sanitation Data'!E78))="","",OFFSET('Sanitation Data'!$E$32,0,10*ROW('Sanitation Data'!E78)))</f>
        <v/>
      </c>
      <c r="CU84" s="388" t="str">
        <f ca="1">+IF(OFFSET('Sanitation Data'!$F$28,0,10*ROW('Sanitation Data'!F78))="","",OFFSET('Sanitation Data'!$F$28,0,10*ROW('Sanitation Data'!F78)))</f>
        <v/>
      </c>
      <c r="CV84" s="388" t="str">
        <f ca="1">+IF(OFFSET('Sanitation Data'!$F$29,0,10*ROW('Sanitation Data'!F78))="","",OFFSET('Sanitation Data'!$F$29,0,10*ROW('Sanitation Data'!F78)))</f>
        <v/>
      </c>
      <c r="CW84" s="388" t="str">
        <f ca="1">+IF(OFFSET('Sanitation Data'!$F$30,0,10*ROW('Sanitation Data'!F78))="","",OFFSET('Sanitation Data'!$F$30,0,10*ROW('Sanitation Data'!F78)))</f>
        <v/>
      </c>
      <c r="CX84" s="388" t="str">
        <f ca="1">+IF(OFFSET('Sanitation Data'!$F$31,0,10*ROW('Sanitation Data'!F78))="","",OFFSET('Sanitation Data'!$F$31,0,10*ROW('Sanitation Data'!F78)))</f>
        <v/>
      </c>
      <c r="CY84" s="388" t="str">
        <f ca="1">+IF(OFFSET('Sanitation Data'!$F$32,0,10*ROW('Sanitation Data'!F78))="","",OFFSET('Sanitation Data'!$F$32,0,10*ROW('Sanitation Data'!F78)))</f>
        <v/>
      </c>
      <c r="CZ84" s="388" t="str">
        <f ca="1">+IF(OFFSET('Sanitation Data'!$G$28,0,10*ROW('Sanitation Data'!G78))="","",OFFSET('Sanitation Data'!$G$28,0,10*ROW('Sanitation Data'!G78)))</f>
        <v/>
      </c>
      <c r="DA84" s="388" t="str">
        <f ca="1">+IF(OFFSET('Sanitation Data'!$G$29,0,10*ROW('Sanitation Data'!G78))="","",OFFSET('Sanitation Data'!$G$29,0,10*ROW('Sanitation Data'!G78)))</f>
        <v/>
      </c>
      <c r="DB84" s="388" t="str">
        <f ca="1">+IF(OFFSET('Sanitation Data'!$G$30,0,10*ROW('Sanitation Data'!G78))="","",OFFSET('Sanitation Data'!$G$30,0,10*ROW('Sanitation Data'!G78)))</f>
        <v/>
      </c>
      <c r="DC84" s="388" t="str">
        <f ca="1">+IF(OFFSET('Sanitation Data'!$G$31,0,10*ROW('Sanitation Data'!G78))="","",OFFSET('Sanitation Data'!$G$31,0,10*ROW('Sanitation Data'!G78)))</f>
        <v/>
      </c>
      <c r="DD84" s="388" t="str">
        <f ca="1">+IF(OFFSET('Sanitation Data'!$G$32,0,10*ROW('Sanitation Data'!G78))="","",OFFSET('Sanitation Data'!$G$32,0,10*ROW('Sanitation Data'!G78)))</f>
        <v/>
      </c>
      <c r="DE84" s="388" t="str">
        <f ca="1">+IF(OFFSET('Sanitation Data'!$H$28,0,10*ROW('Sanitation Data'!H78))="","",OFFSET('Sanitation Data'!$H$28,0,10*ROW('Sanitation Data'!H78)))</f>
        <v/>
      </c>
      <c r="DF84" s="388" t="str">
        <f ca="1">+IF(OFFSET('Sanitation Data'!$H$29,0,10*ROW('Sanitation Data'!H78))="","",OFFSET('Sanitation Data'!$H$29,0,10*ROW('Sanitation Data'!H78)))</f>
        <v/>
      </c>
      <c r="DG84" s="388" t="str">
        <f ca="1">+IF(OFFSET('Sanitation Data'!$H$30,0,10*ROW('Sanitation Data'!H78))="","",OFFSET('Sanitation Data'!$H$30,0,10*ROW('Sanitation Data'!H78)))</f>
        <v/>
      </c>
      <c r="DH84" s="388" t="str">
        <f ca="1">+IF(OFFSET('Sanitation Data'!$H$31,0,10*ROW('Sanitation Data'!H78))="","",OFFSET('Sanitation Data'!$H$31,0,10*ROW('Sanitation Data'!H78)))</f>
        <v/>
      </c>
      <c r="DI84" s="388" t="str">
        <f ca="1">+IF(OFFSET('Sanitation Data'!$H$32,0,10*ROW('Sanitation Data'!H78))="","",OFFSET('Sanitation Data'!$H$32,0,10*ROW('Sanitation Data'!H78)))</f>
        <v/>
      </c>
      <c r="DJ84" s="388" t="str">
        <f ca="1">+IF(OFFSET('Sanitation Data'!$I$28,0,10*ROW('Sanitation Data'!I78))="","",OFFSET('Sanitation Data'!$I$28,0,10*ROW('Sanitation Data'!I78)))</f>
        <v/>
      </c>
      <c r="DK84" s="388" t="str">
        <f ca="1">+IF(OFFSET('Sanitation Data'!$I$29,0,10*ROW('Sanitation Data'!I78))="","",OFFSET('Sanitation Data'!$I$29,0,10*ROW('Sanitation Data'!I78)))</f>
        <v/>
      </c>
      <c r="DL84" s="388" t="str">
        <f ca="1">+IF(OFFSET('Sanitation Data'!$I$30,0,10*ROW('Sanitation Data'!I78))="","",OFFSET('Sanitation Data'!$I$30,0,10*ROW('Sanitation Data'!I78)))</f>
        <v/>
      </c>
      <c r="DM84" s="388" t="str">
        <f ca="1">+IF(OFFSET('Sanitation Data'!$I$31,0,10*ROW('Sanitation Data'!I78))="","",OFFSET('Sanitation Data'!$I$31,0,10*ROW('Sanitation Data'!I78)))</f>
        <v/>
      </c>
      <c r="DN84" s="388" t="str">
        <f ca="1">+IF(OFFSET('Sanitation Data'!$I$32,0,10*ROW('Sanitation Data'!I78))="","",OFFSET('Sanitation Data'!$I$32,0,10*ROW('Sanitation Data'!I78)))</f>
        <v/>
      </c>
      <c r="DO84" s="388" t="str">
        <f ca="1">+IF(OFFSET('Hygiene Data'!$D$11,0,10*ROW('Hygiene Data'!D78))="","",OFFSET('Hygiene Data'!$D$11,0,10*ROW('Hygiene Data'!D78)))</f>
        <v/>
      </c>
      <c r="DP84" s="388" t="str">
        <f ca="1">+IF(OFFSET('Hygiene Data'!$D$12,0,10*ROW('Hygiene Data'!D78))="","",OFFSET('Hygiene Data'!$D$12,0,10*ROW('Hygiene Data'!D78)))</f>
        <v/>
      </c>
      <c r="DQ84" s="388" t="str">
        <f ca="1">+IF(OFFSET('Hygiene Data'!$D$13,0,10*ROW('Hygiene Data'!D78))="","",OFFSET('Hygiene Data'!$D$13,0,10*ROW('Hygiene Data'!D78)))</f>
        <v/>
      </c>
      <c r="DR84" s="388" t="str">
        <f ca="1">+IF(OFFSET('Hygiene Data'!$E$11,0,10*ROW('Hygiene Data'!E78))="","",OFFSET('Hygiene Data'!$E$11,0,10*ROW('Hygiene Data'!E78)))</f>
        <v/>
      </c>
      <c r="DS84" s="388" t="str">
        <f ca="1">+IF(OFFSET('Hygiene Data'!$E$12,0,10*ROW('Hygiene Data'!E78))="","",OFFSET('Hygiene Data'!$E$12,0,10*ROW('Hygiene Data'!E78)))</f>
        <v/>
      </c>
      <c r="DT84" s="388" t="str">
        <f ca="1">+IF(OFFSET('Hygiene Data'!$E$13,0,10*ROW('Hygiene Data'!E78))="","",OFFSET('Hygiene Data'!$E$13,0,10*ROW('Hygiene Data'!E78)))</f>
        <v/>
      </c>
      <c r="DU84" s="388" t="str">
        <f ca="1">+IF(OFFSET('Hygiene Data'!$F$11,0,10*ROW('Hygiene Data'!F78))="","",OFFSET('Hygiene Data'!$F$11,0,10*ROW('Hygiene Data'!F78)))</f>
        <v/>
      </c>
      <c r="DV84" s="388" t="str">
        <f ca="1">+IF(OFFSET('Hygiene Data'!$F$12,0,10*ROW('Hygiene Data'!F78))="","",OFFSET('Hygiene Data'!$F$12,0,10*ROW('Hygiene Data'!F78)))</f>
        <v/>
      </c>
      <c r="DW84" s="388" t="str">
        <f ca="1">+IF(OFFSET('Hygiene Data'!$F$13,0,10*ROW('Hygiene Data'!F78))="","",OFFSET('Hygiene Data'!$F$13,0,10*ROW('Hygiene Data'!F78)))</f>
        <v/>
      </c>
      <c r="DX84" s="388" t="str">
        <f ca="1">+IF(OFFSET('Hygiene Data'!$G$11,0,10*ROW('Hygiene Data'!G78))="","",OFFSET('Hygiene Data'!$G$11,0,10*ROW('Hygiene Data'!G78)))</f>
        <v/>
      </c>
      <c r="DY84" s="388" t="str">
        <f ca="1">+IF(OFFSET('Hygiene Data'!$G$12,0,10*ROW('Hygiene Data'!G78))="","",OFFSET('Hygiene Data'!$G$12,0,10*ROW('Hygiene Data'!G78)))</f>
        <v/>
      </c>
      <c r="DZ84" s="388" t="str">
        <f ca="1">+IF(OFFSET('Hygiene Data'!$G$13,0,10*ROW('Hygiene Data'!G78))="","",OFFSET('Hygiene Data'!$G$13,0,10*ROW('Hygiene Data'!G78)))</f>
        <v/>
      </c>
      <c r="EA84" s="388" t="str">
        <f ca="1">+IF(OFFSET('Hygiene Data'!$H$11,0,10*ROW('Hygiene Data'!H78))="","",OFFSET('Hygiene Data'!$H$11,0,10*ROW('Hygiene Data'!H78)))</f>
        <v/>
      </c>
      <c r="EB84" s="388" t="str">
        <f ca="1">+IF(OFFSET('Hygiene Data'!$H$12,0,10*ROW('Hygiene Data'!H78))="","",OFFSET('Hygiene Data'!$H$12,0,10*ROW('Hygiene Data'!H78)))</f>
        <v/>
      </c>
      <c r="EC84" s="388" t="str">
        <f ca="1">+IF(OFFSET('Hygiene Data'!$H$13,0,10*ROW('Hygiene Data'!H78))="","",OFFSET('Hygiene Data'!$H$13,0,10*ROW('Hygiene Data'!H78)))</f>
        <v/>
      </c>
      <c r="ED84" s="388" t="str">
        <f ca="1">+IF(OFFSET('Hygiene Data'!$I$11,0,10*ROW('Hygiene Data'!I78))="","",OFFSET('Hygiene Data'!$I$11,0,10*ROW('Hygiene Data'!I78)))</f>
        <v/>
      </c>
      <c r="EE84" s="388" t="str">
        <f ca="1">+IF(OFFSET('Hygiene Data'!$I$12,0,10*ROW('Hygiene Data'!I78))="","",OFFSET('Hygiene Data'!$I$12,0,10*ROW('Hygiene Data'!I78)))</f>
        <v/>
      </c>
      <c r="EF84" s="388" t="str">
        <f ca="1">+IF(OFFSET('Hygiene Data'!$I$13,0,10*ROW('Hygiene Data'!I78))="","",OFFSET('Hygiene Data'!$I$13,0,10*ROW('Hygiene Data'!I78)))</f>
        <v/>
      </c>
    </row>
    <row r="85" spans="1:136" x14ac:dyDescent="0.25">
      <c r="A85" s="497" t="str">
        <f ca="1">+IF(OFFSET('Water Data'!$B$2,0,10*ROW('Water Data'!E79))="","",OFFSET('Water Data'!$B$2,0,10*ROW('Water Data'!E79)))</f>
        <v/>
      </c>
      <c r="B85" s="49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4" t="str">
        <f t="shared" ca="1" si="1"/>
        <v/>
      </c>
      <c r="D85" s="52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8" t="str">
        <f ca="1">+IF(OFFSET('Water Data'!$D$27,0,10*ROW('Water Data'!D79))="","",OFFSET('Water Data'!$D$27,0,10*ROW('Water Data'!D79)))</f>
        <v/>
      </c>
      <c r="BT85" s="388" t="str">
        <f ca="1">+IF(OFFSET('Water Data'!$D$28,0,10*ROW('Water Data'!D79))="","",OFFSET('Water Data'!$D$28,0,10*ROW('Water Data'!D79)))</f>
        <v/>
      </c>
      <c r="BU85" s="388" t="str">
        <f ca="1">+IF(OFFSET('Water Data'!$D$29,0,10*ROW('Water Data'!D79))="","",OFFSET('Water Data'!$D$29,0,10*ROW('Water Data'!D79)))</f>
        <v/>
      </c>
      <c r="BV85" s="388" t="str">
        <f ca="1">+IF(OFFSET('Water Data'!$E$27,0,10*ROW('Water Data'!E79))="","",OFFSET('Water Data'!$E$27,0,10*ROW('Water Data'!E79)))</f>
        <v/>
      </c>
      <c r="BW85" s="388" t="str">
        <f ca="1">+IF(OFFSET('Water Data'!$E$28,0,10*ROW('Water Data'!E79))="","",OFFSET('Water Data'!$E$28,0,10*ROW('Water Data'!E79)))</f>
        <v/>
      </c>
      <c r="BX85" s="388" t="str">
        <f ca="1">+IF(OFFSET('Water Data'!$E$29,0,10*ROW('Water Data'!E79))="","",OFFSET('Water Data'!$E$29,0,10*ROW('Water Data'!E79)))</f>
        <v/>
      </c>
      <c r="BY85" s="388" t="str">
        <f ca="1">+IF(OFFSET('Water Data'!$F$27,0,10*ROW('Water Data'!F79))="","",OFFSET('Water Data'!$F$27,0,10*ROW('Water Data'!F79)))</f>
        <v/>
      </c>
      <c r="BZ85" s="388" t="str">
        <f ca="1">+IF(OFFSET('Water Data'!$F$28,0,10*ROW('Water Data'!F79))="","",OFFSET('Water Data'!$F$28,0,10*ROW('Water Data'!F79)))</f>
        <v/>
      </c>
      <c r="CA85" s="388" t="str">
        <f ca="1">+IF(OFFSET('Water Data'!$F$29,0,10*ROW('Water Data'!F79))="","",OFFSET('Water Data'!$F$29,0,10*ROW('Water Data'!F79)))</f>
        <v/>
      </c>
      <c r="CB85" s="388" t="str">
        <f ca="1">+IF(OFFSET('Water Data'!$G$27,0,10*ROW('Water Data'!G79))="","",OFFSET('Water Data'!$G$27,0,10*ROW('Water Data'!G79)))</f>
        <v/>
      </c>
      <c r="CC85" s="388" t="str">
        <f ca="1">+IF(OFFSET('Water Data'!$G$28,0,10*ROW('Water Data'!G79))="","",OFFSET('Water Data'!$G$28,0,10*ROW('Water Data'!G79)))</f>
        <v/>
      </c>
      <c r="CD85" s="388" t="str">
        <f ca="1">+IF(OFFSET('Water Data'!$G$29,0,10*ROW('Water Data'!G79))="","",OFFSET('Water Data'!$G$29,0,10*ROW('Water Data'!G79)))</f>
        <v/>
      </c>
      <c r="CE85" s="388" t="str">
        <f ca="1">+IF(OFFSET('Water Data'!$H$27,0,10*ROW('Water Data'!H79))="","",OFFSET('Water Data'!$H$27,0,10*ROW('Water Data'!H79)))</f>
        <v/>
      </c>
      <c r="CF85" s="388" t="str">
        <f ca="1">+IF(OFFSET('Water Data'!$H$28,0,10*ROW('Water Data'!H79))="","",OFFSET('Water Data'!$H$28,0,10*ROW('Water Data'!H79)))</f>
        <v/>
      </c>
      <c r="CG85" s="388" t="str">
        <f ca="1">+IF(OFFSET('Water Data'!$H$29,0,10*ROW('Water Data'!H79))="","",OFFSET('Water Data'!$H$29,0,10*ROW('Water Data'!H79)))</f>
        <v/>
      </c>
      <c r="CH85" s="388" t="str">
        <f ca="1">+IF(OFFSET('Water Data'!$I$27,0,10*ROW('Water Data'!I79))="","",OFFSET('Water Data'!$I$27,0,10*ROW('Water Data'!I79)))</f>
        <v/>
      </c>
      <c r="CI85" s="388" t="str">
        <f ca="1">+IF(OFFSET('Water Data'!$I$28,0,10*ROW('Water Data'!I79))="","",OFFSET('Water Data'!$I$28,0,10*ROW('Water Data'!I79)))</f>
        <v/>
      </c>
      <c r="CJ85" s="388" t="str">
        <f ca="1">+IF(OFFSET('Water Data'!$I$29,0,10*ROW('Water Data'!I79))="","",OFFSET('Water Data'!$I$29,0,10*ROW('Water Data'!I79)))</f>
        <v/>
      </c>
      <c r="CK85" s="388" t="str">
        <f ca="1">+IF(OFFSET('Sanitation Data'!$D$28,0,10*ROW('Sanitation Data'!D79))="","",OFFSET('Sanitation Data'!$D$28,0,10*ROW('Sanitation Data'!D79)))</f>
        <v/>
      </c>
      <c r="CL85" s="388" t="str">
        <f ca="1">+IF(OFFSET('Sanitation Data'!$D$29,0,10*ROW('Sanitation Data'!D79))="","",OFFSET('Sanitation Data'!$D$29,0,10*ROW('Sanitation Data'!D79)))</f>
        <v/>
      </c>
      <c r="CM85" s="388" t="str">
        <f ca="1">+IF(OFFSET('Sanitation Data'!$D$30,0,10*ROW('Sanitation Data'!D79))="","",OFFSET('Sanitation Data'!$D$30,0,10*ROW('Sanitation Data'!D79)))</f>
        <v/>
      </c>
      <c r="CN85" s="388" t="str">
        <f ca="1">+IF(OFFSET('Sanitation Data'!$D$31,0,10*ROW('Sanitation Data'!D79))="","",OFFSET('Sanitation Data'!$D$31,0,10*ROW('Sanitation Data'!D79)))</f>
        <v/>
      </c>
      <c r="CO85" s="388" t="str">
        <f ca="1">+IF(OFFSET('Sanitation Data'!$D$32,0,10*ROW('Sanitation Data'!D79))="","",OFFSET('Sanitation Data'!$D$32,0,10*ROW('Sanitation Data'!D79)))</f>
        <v/>
      </c>
      <c r="CP85" s="388" t="str">
        <f ca="1">+IF(OFFSET('Sanitation Data'!$E$28,0,10*ROW('Sanitation Data'!E79))="","",OFFSET('Sanitation Data'!$E$28,0,10*ROW('Sanitation Data'!E79)))</f>
        <v/>
      </c>
      <c r="CQ85" s="388" t="str">
        <f ca="1">+IF(OFFSET('Sanitation Data'!$E$29,0,10*ROW('Sanitation Data'!E79))="","",OFFSET('Sanitation Data'!$E$29,0,10*ROW('Sanitation Data'!E79)))</f>
        <v/>
      </c>
      <c r="CR85" s="388" t="str">
        <f ca="1">+IF(OFFSET('Sanitation Data'!$E$30,0,10*ROW('Sanitation Data'!E79))="","",OFFSET('Sanitation Data'!$E$30,0,10*ROW('Sanitation Data'!E79)))</f>
        <v/>
      </c>
      <c r="CS85" s="388" t="str">
        <f ca="1">+IF(OFFSET('Sanitation Data'!$E$31,0,10*ROW('Sanitation Data'!E79))="","",OFFSET('Sanitation Data'!$E$31,0,10*ROW('Sanitation Data'!E79)))</f>
        <v/>
      </c>
      <c r="CT85" s="388" t="str">
        <f ca="1">+IF(OFFSET('Sanitation Data'!$E$32,0,10*ROW('Sanitation Data'!E79))="","",OFFSET('Sanitation Data'!$E$32,0,10*ROW('Sanitation Data'!E79)))</f>
        <v/>
      </c>
      <c r="CU85" s="388" t="str">
        <f ca="1">+IF(OFFSET('Sanitation Data'!$F$28,0,10*ROW('Sanitation Data'!F79))="","",OFFSET('Sanitation Data'!$F$28,0,10*ROW('Sanitation Data'!F79)))</f>
        <v/>
      </c>
      <c r="CV85" s="388" t="str">
        <f ca="1">+IF(OFFSET('Sanitation Data'!$F$29,0,10*ROW('Sanitation Data'!F79))="","",OFFSET('Sanitation Data'!$F$29,0,10*ROW('Sanitation Data'!F79)))</f>
        <v/>
      </c>
      <c r="CW85" s="388" t="str">
        <f ca="1">+IF(OFFSET('Sanitation Data'!$F$30,0,10*ROW('Sanitation Data'!F79))="","",OFFSET('Sanitation Data'!$F$30,0,10*ROW('Sanitation Data'!F79)))</f>
        <v/>
      </c>
      <c r="CX85" s="388" t="str">
        <f ca="1">+IF(OFFSET('Sanitation Data'!$F$31,0,10*ROW('Sanitation Data'!F79))="","",OFFSET('Sanitation Data'!$F$31,0,10*ROW('Sanitation Data'!F79)))</f>
        <v/>
      </c>
      <c r="CY85" s="388" t="str">
        <f ca="1">+IF(OFFSET('Sanitation Data'!$F$32,0,10*ROW('Sanitation Data'!F79))="","",OFFSET('Sanitation Data'!$F$32,0,10*ROW('Sanitation Data'!F79)))</f>
        <v/>
      </c>
      <c r="CZ85" s="388" t="str">
        <f ca="1">+IF(OFFSET('Sanitation Data'!$G$28,0,10*ROW('Sanitation Data'!G79))="","",OFFSET('Sanitation Data'!$G$28,0,10*ROW('Sanitation Data'!G79)))</f>
        <v/>
      </c>
      <c r="DA85" s="388" t="str">
        <f ca="1">+IF(OFFSET('Sanitation Data'!$G$29,0,10*ROW('Sanitation Data'!G79))="","",OFFSET('Sanitation Data'!$G$29,0,10*ROW('Sanitation Data'!G79)))</f>
        <v/>
      </c>
      <c r="DB85" s="388" t="str">
        <f ca="1">+IF(OFFSET('Sanitation Data'!$G$30,0,10*ROW('Sanitation Data'!G79))="","",OFFSET('Sanitation Data'!$G$30,0,10*ROW('Sanitation Data'!G79)))</f>
        <v/>
      </c>
      <c r="DC85" s="388" t="str">
        <f ca="1">+IF(OFFSET('Sanitation Data'!$G$31,0,10*ROW('Sanitation Data'!G79))="","",OFFSET('Sanitation Data'!$G$31,0,10*ROW('Sanitation Data'!G79)))</f>
        <v/>
      </c>
      <c r="DD85" s="388" t="str">
        <f ca="1">+IF(OFFSET('Sanitation Data'!$G$32,0,10*ROW('Sanitation Data'!G79))="","",OFFSET('Sanitation Data'!$G$32,0,10*ROW('Sanitation Data'!G79)))</f>
        <v/>
      </c>
      <c r="DE85" s="388" t="str">
        <f ca="1">+IF(OFFSET('Sanitation Data'!$H$28,0,10*ROW('Sanitation Data'!H79))="","",OFFSET('Sanitation Data'!$H$28,0,10*ROW('Sanitation Data'!H79)))</f>
        <v/>
      </c>
      <c r="DF85" s="388" t="str">
        <f ca="1">+IF(OFFSET('Sanitation Data'!$H$29,0,10*ROW('Sanitation Data'!H79))="","",OFFSET('Sanitation Data'!$H$29,0,10*ROW('Sanitation Data'!H79)))</f>
        <v/>
      </c>
      <c r="DG85" s="388" t="str">
        <f ca="1">+IF(OFFSET('Sanitation Data'!$H$30,0,10*ROW('Sanitation Data'!H79))="","",OFFSET('Sanitation Data'!$H$30,0,10*ROW('Sanitation Data'!H79)))</f>
        <v/>
      </c>
      <c r="DH85" s="388" t="str">
        <f ca="1">+IF(OFFSET('Sanitation Data'!$H$31,0,10*ROW('Sanitation Data'!H79))="","",OFFSET('Sanitation Data'!$H$31,0,10*ROW('Sanitation Data'!H79)))</f>
        <v/>
      </c>
      <c r="DI85" s="388" t="str">
        <f ca="1">+IF(OFFSET('Sanitation Data'!$H$32,0,10*ROW('Sanitation Data'!H79))="","",OFFSET('Sanitation Data'!$H$32,0,10*ROW('Sanitation Data'!H79)))</f>
        <v/>
      </c>
      <c r="DJ85" s="388" t="str">
        <f ca="1">+IF(OFFSET('Sanitation Data'!$I$28,0,10*ROW('Sanitation Data'!I79))="","",OFFSET('Sanitation Data'!$I$28,0,10*ROW('Sanitation Data'!I79)))</f>
        <v/>
      </c>
      <c r="DK85" s="388" t="str">
        <f ca="1">+IF(OFFSET('Sanitation Data'!$I$29,0,10*ROW('Sanitation Data'!I79))="","",OFFSET('Sanitation Data'!$I$29,0,10*ROW('Sanitation Data'!I79)))</f>
        <v/>
      </c>
      <c r="DL85" s="388" t="str">
        <f ca="1">+IF(OFFSET('Sanitation Data'!$I$30,0,10*ROW('Sanitation Data'!I79))="","",OFFSET('Sanitation Data'!$I$30,0,10*ROW('Sanitation Data'!I79)))</f>
        <v/>
      </c>
      <c r="DM85" s="388" t="str">
        <f ca="1">+IF(OFFSET('Sanitation Data'!$I$31,0,10*ROW('Sanitation Data'!I79))="","",OFFSET('Sanitation Data'!$I$31,0,10*ROW('Sanitation Data'!I79)))</f>
        <v/>
      </c>
      <c r="DN85" s="388" t="str">
        <f ca="1">+IF(OFFSET('Sanitation Data'!$I$32,0,10*ROW('Sanitation Data'!I79))="","",OFFSET('Sanitation Data'!$I$32,0,10*ROW('Sanitation Data'!I79)))</f>
        <v/>
      </c>
      <c r="DO85" s="388" t="str">
        <f ca="1">+IF(OFFSET('Hygiene Data'!$D$11,0,10*ROW('Hygiene Data'!D79))="","",OFFSET('Hygiene Data'!$D$11,0,10*ROW('Hygiene Data'!D79)))</f>
        <v/>
      </c>
      <c r="DP85" s="388" t="str">
        <f ca="1">+IF(OFFSET('Hygiene Data'!$D$12,0,10*ROW('Hygiene Data'!D79))="","",OFFSET('Hygiene Data'!$D$12,0,10*ROW('Hygiene Data'!D79)))</f>
        <v/>
      </c>
      <c r="DQ85" s="388" t="str">
        <f ca="1">+IF(OFFSET('Hygiene Data'!$D$13,0,10*ROW('Hygiene Data'!D79))="","",OFFSET('Hygiene Data'!$D$13,0,10*ROW('Hygiene Data'!D79)))</f>
        <v/>
      </c>
      <c r="DR85" s="388" t="str">
        <f ca="1">+IF(OFFSET('Hygiene Data'!$E$11,0,10*ROW('Hygiene Data'!E79))="","",OFFSET('Hygiene Data'!$E$11,0,10*ROW('Hygiene Data'!E79)))</f>
        <v/>
      </c>
      <c r="DS85" s="388" t="str">
        <f ca="1">+IF(OFFSET('Hygiene Data'!$E$12,0,10*ROW('Hygiene Data'!E79))="","",OFFSET('Hygiene Data'!$E$12,0,10*ROW('Hygiene Data'!E79)))</f>
        <v/>
      </c>
      <c r="DT85" s="388" t="str">
        <f ca="1">+IF(OFFSET('Hygiene Data'!$E$13,0,10*ROW('Hygiene Data'!E79))="","",OFFSET('Hygiene Data'!$E$13,0,10*ROW('Hygiene Data'!E79)))</f>
        <v/>
      </c>
      <c r="DU85" s="388" t="str">
        <f ca="1">+IF(OFFSET('Hygiene Data'!$F$11,0,10*ROW('Hygiene Data'!F79))="","",OFFSET('Hygiene Data'!$F$11,0,10*ROW('Hygiene Data'!F79)))</f>
        <v/>
      </c>
      <c r="DV85" s="388" t="str">
        <f ca="1">+IF(OFFSET('Hygiene Data'!$F$12,0,10*ROW('Hygiene Data'!F79))="","",OFFSET('Hygiene Data'!$F$12,0,10*ROW('Hygiene Data'!F79)))</f>
        <v/>
      </c>
      <c r="DW85" s="388" t="str">
        <f ca="1">+IF(OFFSET('Hygiene Data'!$F$13,0,10*ROW('Hygiene Data'!F79))="","",OFFSET('Hygiene Data'!$F$13,0,10*ROW('Hygiene Data'!F79)))</f>
        <v/>
      </c>
      <c r="DX85" s="388" t="str">
        <f ca="1">+IF(OFFSET('Hygiene Data'!$G$11,0,10*ROW('Hygiene Data'!G79))="","",OFFSET('Hygiene Data'!$G$11,0,10*ROW('Hygiene Data'!G79)))</f>
        <v/>
      </c>
      <c r="DY85" s="388" t="str">
        <f ca="1">+IF(OFFSET('Hygiene Data'!$G$12,0,10*ROW('Hygiene Data'!G79))="","",OFFSET('Hygiene Data'!$G$12,0,10*ROW('Hygiene Data'!G79)))</f>
        <v/>
      </c>
      <c r="DZ85" s="388" t="str">
        <f ca="1">+IF(OFFSET('Hygiene Data'!$G$13,0,10*ROW('Hygiene Data'!G79))="","",OFFSET('Hygiene Data'!$G$13,0,10*ROW('Hygiene Data'!G79)))</f>
        <v/>
      </c>
      <c r="EA85" s="388" t="str">
        <f ca="1">+IF(OFFSET('Hygiene Data'!$H$11,0,10*ROW('Hygiene Data'!H79))="","",OFFSET('Hygiene Data'!$H$11,0,10*ROW('Hygiene Data'!H79)))</f>
        <v/>
      </c>
      <c r="EB85" s="388" t="str">
        <f ca="1">+IF(OFFSET('Hygiene Data'!$H$12,0,10*ROW('Hygiene Data'!H79))="","",OFFSET('Hygiene Data'!$H$12,0,10*ROW('Hygiene Data'!H79)))</f>
        <v/>
      </c>
      <c r="EC85" s="388" t="str">
        <f ca="1">+IF(OFFSET('Hygiene Data'!$H$13,0,10*ROW('Hygiene Data'!H79))="","",OFFSET('Hygiene Data'!$H$13,0,10*ROW('Hygiene Data'!H79)))</f>
        <v/>
      </c>
      <c r="ED85" s="388" t="str">
        <f ca="1">+IF(OFFSET('Hygiene Data'!$I$11,0,10*ROW('Hygiene Data'!I79))="","",OFFSET('Hygiene Data'!$I$11,0,10*ROW('Hygiene Data'!I79)))</f>
        <v/>
      </c>
      <c r="EE85" s="388" t="str">
        <f ca="1">+IF(OFFSET('Hygiene Data'!$I$12,0,10*ROW('Hygiene Data'!I79))="","",OFFSET('Hygiene Data'!$I$12,0,10*ROW('Hygiene Data'!I79)))</f>
        <v/>
      </c>
      <c r="EF85" s="388" t="str">
        <f ca="1">+IF(OFFSET('Hygiene Data'!$I$13,0,10*ROW('Hygiene Data'!I79))="","",OFFSET('Hygiene Data'!$I$13,0,10*ROW('Hygiene Data'!I79)))</f>
        <v/>
      </c>
    </row>
    <row r="86" spans="1:136" x14ac:dyDescent="0.25">
      <c r="A86" s="497" t="str">
        <f ca="1">+IF(OFFSET('Water Data'!$B$2,0,10*ROW('Water Data'!E80))="","",OFFSET('Water Data'!$B$2,0,10*ROW('Water Data'!E80)))</f>
        <v/>
      </c>
      <c r="B86" s="49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4" t="str">
        <f t="shared" ca="1" si="1"/>
        <v/>
      </c>
      <c r="D86" s="52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8" t="str">
        <f ca="1">+IF(OFFSET('Water Data'!$D$27,0,10*ROW('Water Data'!D80))="","",OFFSET('Water Data'!$D$27,0,10*ROW('Water Data'!D80)))</f>
        <v/>
      </c>
      <c r="BT86" s="388" t="str">
        <f ca="1">+IF(OFFSET('Water Data'!$D$28,0,10*ROW('Water Data'!D80))="","",OFFSET('Water Data'!$D$28,0,10*ROW('Water Data'!D80)))</f>
        <v/>
      </c>
      <c r="BU86" s="388" t="str">
        <f ca="1">+IF(OFFSET('Water Data'!$D$29,0,10*ROW('Water Data'!D80))="","",OFFSET('Water Data'!$D$29,0,10*ROW('Water Data'!D80)))</f>
        <v/>
      </c>
      <c r="BV86" s="388" t="str">
        <f ca="1">+IF(OFFSET('Water Data'!$E$27,0,10*ROW('Water Data'!E80))="","",OFFSET('Water Data'!$E$27,0,10*ROW('Water Data'!E80)))</f>
        <v/>
      </c>
      <c r="BW86" s="388" t="str">
        <f ca="1">+IF(OFFSET('Water Data'!$E$28,0,10*ROW('Water Data'!E80))="","",OFFSET('Water Data'!$E$28,0,10*ROW('Water Data'!E80)))</f>
        <v/>
      </c>
      <c r="BX86" s="388" t="str">
        <f ca="1">+IF(OFFSET('Water Data'!$E$29,0,10*ROW('Water Data'!E80))="","",OFFSET('Water Data'!$E$29,0,10*ROW('Water Data'!E80)))</f>
        <v/>
      </c>
      <c r="BY86" s="388" t="str">
        <f ca="1">+IF(OFFSET('Water Data'!$F$27,0,10*ROW('Water Data'!F80))="","",OFFSET('Water Data'!$F$27,0,10*ROW('Water Data'!F80)))</f>
        <v/>
      </c>
      <c r="BZ86" s="388" t="str">
        <f ca="1">+IF(OFFSET('Water Data'!$F$28,0,10*ROW('Water Data'!F80))="","",OFFSET('Water Data'!$F$28,0,10*ROW('Water Data'!F80)))</f>
        <v/>
      </c>
      <c r="CA86" s="388" t="str">
        <f ca="1">+IF(OFFSET('Water Data'!$F$29,0,10*ROW('Water Data'!F80))="","",OFFSET('Water Data'!$F$29,0,10*ROW('Water Data'!F80)))</f>
        <v/>
      </c>
      <c r="CB86" s="388" t="str">
        <f ca="1">+IF(OFFSET('Water Data'!$G$27,0,10*ROW('Water Data'!G80))="","",OFFSET('Water Data'!$G$27,0,10*ROW('Water Data'!G80)))</f>
        <v/>
      </c>
      <c r="CC86" s="388" t="str">
        <f ca="1">+IF(OFFSET('Water Data'!$G$28,0,10*ROW('Water Data'!G80))="","",OFFSET('Water Data'!$G$28,0,10*ROW('Water Data'!G80)))</f>
        <v/>
      </c>
      <c r="CD86" s="388" t="str">
        <f ca="1">+IF(OFFSET('Water Data'!$G$29,0,10*ROW('Water Data'!G80))="","",OFFSET('Water Data'!$G$29,0,10*ROW('Water Data'!G80)))</f>
        <v/>
      </c>
      <c r="CE86" s="388" t="str">
        <f ca="1">+IF(OFFSET('Water Data'!$H$27,0,10*ROW('Water Data'!H80))="","",OFFSET('Water Data'!$H$27,0,10*ROW('Water Data'!H80)))</f>
        <v/>
      </c>
      <c r="CF86" s="388" t="str">
        <f ca="1">+IF(OFFSET('Water Data'!$H$28,0,10*ROW('Water Data'!H80))="","",OFFSET('Water Data'!$H$28,0,10*ROW('Water Data'!H80)))</f>
        <v/>
      </c>
      <c r="CG86" s="388" t="str">
        <f ca="1">+IF(OFFSET('Water Data'!$H$29,0,10*ROW('Water Data'!H80))="","",OFFSET('Water Data'!$H$29,0,10*ROW('Water Data'!H80)))</f>
        <v/>
      </c>
      <c r="CH86" s="388" t="str">
        <f ca="1">+IF(OFFSET('Water Data'!$I$27,0,10*ROW('Water Data'!I80))="","",OFFSET('Water Data'!$I$27,0,10*ROW('Water Data'!I80)))</f>
        <v/>
      </c>
      <c r="CI86" s="388" t="str">
        <f ca="1">+IF(OFFSET('Water Data'!$I$28,0,10*ROW('Water Data'!I80))="","",OFFSET('Water Data'!$I$28,0,10*ROW('Water Data'!I80)))</f>
        <v/>
      </c>
      <c r="CJ86" s="388" t="str">
        <f ca="1">+IF(OFFSET('Water Data'!$I$29,0,10*ROW('Water Data'!I80))="","",OFFSET('Water Data'!$I$29,0,10*ROW('Water Data'!I80)))</f>
        <v/>
      </c>
      <c r="CK86" s="388" t="str">
        <f ca="1">+IF(OFFSET('Sanitation Data'!$D$28,0,10*ROW('Sanitation Data'!D80))="","",OFFSET('Sanitation Data'!$D$28,0,10*ROW('Sanitation Data'!D80)))</f>
        <v/>
      </c>
      <c r="CL86" s="388" t="str">
        <f ca="1">+IF(OFFSET('Sanitation Data'!$D$29,0,10*ROW('Sanitation Data'!D80))="","",OFFSET('Sanitation Data'!$D$29,0,10*ROW('Sanitation Data'!D80)))</f>
        <v/>
      </c>
      <c r="CM86" s="388" t="str">
        <f ca="1">+IF(OFFSET('Sanitation Data'!$D$30,0,10*ROW('Sanitation Data'!D80))="","",OFFSET('Sanitation Data'!$D$30,0,10*ROW('Sanitation Data'!D80)))</f>
        <v/>
      </c>
      <c r="CN86" s="388" t="str">
        <f ca="1">+IF(OFFSET('Sanitation Data'!$D$31,0,10*ROW('Sanitation Data'!D80))="","",OFFSET('Sanitation Data'!$D$31,0,10*ROW('Sanitation Data'!D80)))</f>
        <v/>
      </c>
      <c r="CO86" s="388" t="str">
        <f ca="1">+IF(OFFSET('Sanitation Data'!$D$32,0,10*ROW('Sanitation Data'!D80))="","",OFFSET('Sanitation Data'!$D$32,0,10*ROW('Sanitation Data'!D80)))</f>
        <v/>
      </c>
      <c r="CP86" s="388" t="str">
        <f ca="1">+IF(OFFSET('Sanitation Data'!$E$28,0,10*ROW('Sanitation Data'!E80))="","",OFFSET('Sanitation Data'!$E$28,0,10*ROW('Sanitation Data'!E80)))</f>
        <v/>
      </c>
      <c r="CQ86" s="388" t="str">
        <f ca="1">+IF(OFFSET('Sanitation Data'!$E$29,0,10*ROW('Sanitation Data'!E80))="","",OFFSET('Sanitation Data'!$E$29,0,10*ROW('Sanitation Data'!E80)))</f>
        <v/>
      </c>
      <c r="CR86" s="388" t="str">
        <f ca="1">+IF(OFFSET('Sanitation Data'!$E$30,0,10*ROW('Sanitation Data'!E80))="","",OFFSET('Sanitation Data'!$E$30,0,10*ROW('Sanitation Data'!E80)))</f>
        <v/>
      </c>
      <c r="CS86" s="388" t="str">
        <f ca="1">+IF(OFFSET('Sanitation Data'!$E$31,0,10*ROW('Sanitation Data'!E80))="","",OFFSET('Sanitation Data'!$E$31,0,10*ROW('Sanitation Data'!E80)))</f>
        <v/>
      </c>
      <c r="CT86" s="388" t="str">
        <f ca="1">+IF(OFFSET('Sanitation Data'!$E$32,0,10*ROW('Sanitation Data'!E80))="","",OFFSET('Sanitation Data'!$E$32,0,10*ROW('Sanitation Data'!E80)))</f>
        <v/>
      </c>
      <c r="CU86" s="388" t="str">
        <f ca="1">+IF(OFFSET('Sanitation Data'!$F$28,0,10*ROW('Sanitation Data'!F80))="","",OFFSET('Sanitation Data'!$F$28,0,10*ROW('Sanitation Data'!F80)))</f>
        <v/>
      </c>
      <c r="CV86" s="388" t="str">
        <f ca="1">+IF(OFFSET('Sanitation Data'!$F$29,0,10*ROW('Sanitation Data'!F80))="","",OFFSET('Sanitation Data'!$F$29,0,10*ROW('Sanitation Data'!F80)))</f>
        <v/>
      </c>
      <c r="CW86" s="388" t="str">
        <f ca="1">+IF(OFFSET('Sanitation Data'!$F$30,0,10*ROW('Sanitation Data'!F80))="","",OFFSET('Sanitation Data'!$F$30,0,10*ROW('Sanitation Data'!F80)))</f>
        <v/>
      </c>
      <c r="CX86" s="388" t="str">
        <f ca="1">+IF(OFFSET('Sanitation Data'!$F$31,0,10*ROW('Sanitation Data'!F80))="","",OFFSET('Sanitation Data'!$F$31,0,10*ROW('Sanitation Data'!F80)))</f>
        <v/>
      </c>
      <c r="CY86" s="388" t="str">
        <f ca="1">+IF(OFFSET('Sanitation Data'!$F$32,0,10*ROW('Sanitation Data'!F80))="","",OFFSET('Sanitation Data'!$F$32,0,10*ROW('Sanitation Data'!F80)))</f>
        <v/>
      </c>
      <c r="CZ86" s="388" t="str">
        <f ca="1">+IF(OFFSET('Sanitation Data'!$G$28,0,10*ROW('Sanitation Data'!G80))="","",OFFSET('Sanitation Data'!$G$28,0,10*ROW('Sanitation Data'!G80)))</f>
        <v/>
      </c>
      <c r="DA86" s="388" t="str">
        <f ca="1">+IF(OFFSET('Sanitation Data'!$G$29,0,10*ROW('Sanitation Data'!G80))="","",OFFSET('Sanitation Data'!$G$29,0,10*ROW('Sanitation Data'!G80)))</f>
        <v/>
      </c>
      <c r="DB86" s="388" t="str">
        <f ca="1">+IF(OFFSET('Sanitation Data'!$G$30,0,10*ROW('Sanitation Data'!G80))="","",OFFSET('Sanitation Data'!$G$30,0,10*ROW('Sanitation Data'!G80)))</f>
        <v/>
      </c>
      <c r="DC86" s="388" t="str">
        <f ca="1">+IF(OFFSET('Sanitation Data'!$G$31,0,10*ROW('Sanitation Data'!G80))="","",OFFSET('Sanitation Data'!$G$31,0,10*ROW('Sanitation Data'!G80)))</f>
        <v/>
      </c>
      <c r="DD86" s="388" t="str">
        <f ca="1">+IF(OFFSET('Sanitation Data'!$G$32,0,10*ROW('Sanitation Data'!G80))="","",OFFSET('Sanitation Data'!$G$32,0,10*ROW('Sanitation Data'!G80)))</f>
        <v/>
      </c>
      <c r="DE86" s="388" t="str">
        <f ca="1">+IF(OFFSET('Sanitation Data'!$H$28,0,10*ROW('Sanitation Data'!H80))="","",OFFSET('Sanitation Data'!$H$28,0,10*ROW('Sanitation Data'!H80)))</f>
        <v/>
      </c>
      <c r="DF86" s="388" t="str">
        <f ca="1">+IF(OFFSET('Sanitation Data'!$H$29,0,10*ROW('Sanitation Data'!H80))="","",OFFSET('Sanitation Data'!$H$29,0,10*ROW('Sanitation Data'!H80)))</f>
        <v/>
      </c>
      <c r="DG86" s="388" t="str">
        <f ca="1">+IF(OFFSET('Sanitation Data'!$H$30,0,10*ROW('Sanitation Data'!H80))="","",OFFSET('Sanitation Data'!$H$30,0,10*ROW('Sanitation Data'!H80)))</f>
        <v/>
      </c>
      <c r="DH86" s="388" t="str">
        <f ca="1">+IF(OFFSET('Sanitation Data'!$H$31,0,10*ROW('Sanitation Data'!H80))="","",OFFSET('Sanitation Data'!$H$31,0,10*ROW('Sanitation Data'!H80)))</f>
        <v/>
      </c>
      <c r="DI86" s="388" t="str">
        <f ca="1">+IF(OFFSET('Sanitation Data'!$H$32,0,10*ROW('Sanitation Data'!H80))="","",OFFSET('Sanitation Data'!$H$32,0,10*ROW('Sanitation Data'!H80)))</f>
        <v/>
      </c>
      <c r="DJ86" s="388" t="str">
        <f ca="1">+IF(OFFSET('Sanitation Data'!$I$28,0,10*ROW('Sanitation Data'!I80))="","",OFFSET('Sanitation Data'!$I$28,0,10*ROW('Sanitation Data'!I80)))</f>
        <v/>
      </c>
      <c r="DK86" s="388" t="str">
        <f ca="1">+IF(OFFSET('Sanitation Data'!$I$29,0,10*ROW('Sanitation Data'!I80))="","",OFFSET('Sanitation Data'!$I$29,0,10*ROW('Sanitation Data'!I80)))</f>
        <v/>
      </c>
      <c r="DL86" s="388" t="str">
        <f ca="1">+IF(OFFSET('Sanitation Data'!$I$30,0,10*ROW('Sanitation Data'!I80))="","",OFFSET('Sanitation Data'!$I$30,0,10*ROW('Sanitation Data'!I80)))</f>
        <v/>
      </c>
      <c r="DM86" s="388" t="str">
        <f ca="1">+IF(OFFSET('Sanitation Data'!$I$31,0,10*ROW('Sanitation Data'!I80))="","",OFFSET('Sanitation Data'!$I$31,0,10*ROW('Sanitation Data'!I80)))</f>
        <v/>
      </c>
      <c r="DN86" s="388" t="str">
        <f ca="1">+IF(OFFSET('Sanitation Data'!$I$32,0,10*ROW('Sanitation Data'!I80))="","",OFFSET('Sanitation Data'!$I$32,0,10*ROW('Sanitation Data'!I80)))</f>
        <v/>
      </c>
      <c r="DO86" s="388" t="str">
        <f ca="1">+IF(OFFSET('Hygiene Data'!$D$11,0,10*ROW('Hygiene Data'!D80))="","",OFFSET('Hygiene Data'!$D$11,0,10*ROW('Hygiene Data'!D80)))</f>
        <v/>
      </c>
      <c r="DP86" s="388" t="str">
        <f ca="1">+IF(OFFSET('Hygiene Data'!$D$12,0,10*ROW('Hygiene Data'!D80))="","",OFFSET('Hygiene Data'!$D$12,0,10*ROW('Hygiene Data'!D80)))</f>
        <v/>
      </c>
      <c r="DQ86" s="388" t="str">
        <f ca="1">+IF(OFFSET('Hygiene Data'!$D$13,0,10*ROW('Hygiene Data'!D80))="","",OFFSET('Hygiene Data'!$D$13,0,10*ROW('Hygiene Data'!D80)))</f>
        <v/>
      </c>
      <c r="DR86" s="388" t="str">
        <f ca="1">+IF(OFFSET('Hygiene Data'!$E$11,0,10*ROW('Hygiene Data'!E80))="","",OFFSET('Hygiene Data'!$E$11,0,10*ROW('Hygiene Data'!E80)))</f>
        <v/>
      </c>
      <c r="DS86" s="388" t="str">
        <f ca="1">+IF(OFFSET('Hygiene Data'!$E$12,0,10*ROW('Hygiene Data'!E80))="","",OFFSET('Hygiene Data'!$E$12,0,10*ROW('Hygiene Data'!E80)))</f>
        <v/>
      </c>
      <c r="DT86" s="388" t="str">
        <f ca="1">+IF(OFFSET('Hygiene Data'!$E$13,0,10*ROW('Hygiene Data'!E80))="","",OFFSET('Hygiene Data'!$E$13,0,10*ROW('Hygiene Data'!E80)))</f>
        <v/>
      </c>
      <c r="DU86" s="388" t="str">
        <f ca="1">+IF(OFFSET('Hygiene Data'!$F$11,0,10*ROW('Hygiene Data'!F80))="","",OFFSET('Hygiene Data'!$F$11,0,10*ROW('Hygiene Data'!F80)))</f>
        <v/>
      </c>
      <c r="DV86" s="388" t="str">
        <f ca="1">+IF(OFFSET('Hygiene Data'!$F$12,0,10*ROW('Hygiene Data'!F80))="","",OFFSET('Hygiene Data'!$F$12,0,10*ROW('Hygiene Data'!F80)))</f>
        <v/>
      </c>
      <c r="DW86" s="388" t="str">
        <f ca="1">+IF(OFFSET('Hygiene Data'!$F$13,0,10*ROW('Hygiene Data'!F80))="","",OFFSET('Hygiene Data'!$F$13,0,10*ROW('Hygiene Data'!F80)))</f>
        <v/>
      </c>
      <c r="DX86" s="388" t="str">
        <f ca="1">+IF(OFFSET('Hygiene Data'!$G$11,0,10*ROW('Hygiene Data'!G80))="","",OFFSET('Hygiene Data'!$G$11,0,10*ROW('Hygiene Data'!G80)))</f>
        <v/>
      </c>
      <c r="DY86" s="388" t="str">
        <f ca="1">+IF(OFFSET('Hygiene Data'!$G$12,0,10*ROW('Hygiene Data'!G80))="","",OFFSET('Hygiene Data'!$G$12,0,10*ROW('Hygiene Data'!G80)))</f>
        <v/>
      </c>
      <c r="DZ86" s="388" t="str">
        <f ca="1">+IF(OFFSET('Hygiene Data'!$G$13,0,10*ROW('Hygiene Data'!G80))="","",OFFSET('Hygiene Data'!$G$13,0,10*ROW('Hygiene Data'!G80)))</f>
        <v/>
      </c>
      <c r="EA86" s="388" t="str">
        <f ca="1">+IF(OFFSET('Hygiene Data'!$H$11,0,10*ROW('Hygiene Data'!H80))="","",OFFSET('Hygiene Data'!$H$11,0,10*ROW('Hygiene Data'!H80)))</f>
        <v/>
      </c>
      <c r="EB86" s="388" t="str">
        <f ca="1">+IF(OFFSET('Hygiene Data'!$H$12,0,10*ROW('Hygiene Data'!H80))="","",OFFSET('Hygiene Data'!$H$12,0,10*ROW('Hygiene Data'!H80)))</f>
        <v/>
      </c>
      <c r="EC86" s="388" t="str">
        <f ca="1">+IF(OFFSET('Hygiene Data'!$H$13,0,10*ROW('Hygiene Data'!H80))="","",OFFSET('Hygiene Data'!$H$13,0,10*ROW('Hygiene Data'!H80)))</f>
        <v/>
      </c>
      <c r="ED86" s="388" t="str">
        <f ca="1">+IF(OFFSET('Hygiene Data'!$I$11,0,10*ROW('Hygiene Data'!I80))="","",OFFSET('Hygiene Data'!$I$11,0,10*ROW('Hygiene Data'!I80)))</f>
        <v/>
      </c>
      <c r="EE86" s="388" t="str">
        <f ca="1">+IF(OFFSET('Hygiene Data'!$I$12,0,10*ROW('Hygiene Data'!I80))="","",OFFSET('Hygiene Data'!$I$12,0,10*ROW('Hygiene Data'!I80)))</f>
        <v/>
      </c>
      <c r="EF86" s="388" t="str">
        <f ca="1">+IF(OFFSET('Hygiene Data'!$I$13,0,10*ROW('Hygiene Data'!I80))="","",OFFSET('Hygiene Data'!$I$13,0,10*ROW('Hygiene Data'!I80)))</f>
        <v/>
      </c>
    </row>
    <row r="87" spans="1:136" x14ac:dyDescent="0.25">
      <c r="A87" s="497" t="str">
        <f ca="1">+IF(OFFSET('Water Data'!$B$2,0,10*ROW('Water Data'!E81))="","",OFFSET('Water Data'!$B$2,0,10*ROW('Water Data'!E81)))</f>
        <v/>
      </c>
      <c r="B87" s="49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4" t="str">
        <f t="shared" ca="1" si="1"/>
        <v/>
      </c>
      <c r="D87" s="52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8" t="str">
        <f ca="1">+IF(OFFSET('Water Data'!$D$27,0,10*ROW('Water Data'!D81))="","",OFFSET('Water Data'!$D$27,0,10*ROW('Water Data'!D81)))</f>
        <v/>
      </c>
      <c r="BT87" s="388" t="str">
        <f ca="1">+IF(OFFSET('Water Data'!$D$28,0,10*ROW('Water Data'!D81))="","",OFFSET('Water Data'!$D$28,0,10*ROW('Water Data'!D81)))</f>
        <v/>
      </c>
      <c r="BU87" s="388" t="str">
        <f ca="1">+IF(OFFSET('Water Data'!$D$29,0,10*ROW('Water Data'!D81))="","",OFFSET('Water Data'!$D$29,0,10*ROW('Water Data'!D81)))</f>
        <v/>
      </c>
      <c r="BV87" s="388" t="str">
        <f ca="1">+IF(OFFSET('Water Data'!$E$27,0,10*ROW('Water Data'!E81))="","",OFFSET('Water Data'!$E$27,0,10*ROW('Water Data'!E81)))</f>
        <v/>
      </c>
      <c r="BW87" s="388" t="str">
        <f ca="1">+IF(OFFSET('Water Data'!$E$28,0,10*ROW('Water Data'!E81))="","",OFFSET('Water Data'!$E$28,0,10*ROW('Water Data'!E81)))</f>
        <v/>
      </c>
      <c r="BX87" s="388" t="str">
        <f ca="1">+IF(OFFSET('Water Data'!$E$29,0,10*ROW('Water Data'!E81))="","",OFFSET('Water Data'!$E$29,0,10*ROW('Water Data'!E81)))</f>
        <v/>
      </c>
      <c r="BY87" s="388" t="str">
        <f ca="1">+IF(OFFSET('Water Data'!$F$27,0,10*ROW('Water Data'!F81))="","",OFFSET('Water Data'!$F$27,0,10*ROW('Water Data'!F81)))</f>
        <v/>
      </c>
      <c r="BZ87" s="388" t="str">
        <f ca="1">+IF(OFFSET('Water Data'!$F$28,0,10*ROW('Water Data'!F81))="","",OFFSET('Water Data'!$F$28,0,10*ROW('Water Data'!F81)))</f>
        <v/>
      </c>
      <c r="CA87" s="388" t="str">
        <f ca="1">+IF(OFFSET('Water Data'!$F$29,0,10*ROW('Water Data'!F81))="","",OFFSET('Water Data'!$F$29,0,10*ROW('Water Data'!F81)))</f>
        <v/>
      </c>
      <c r="CB87" s="388" t="str">
        <f ca="1">+IF(OFFSET('Water Data'!$G$27,0,10*ROW('Water Data'!G81))="","",OFFSET('Water Data'!$G$27,0,10*ROW('Water Data'!G81)))</f>
        <v/>
      </c>
      <c r="CC87" s="388" t="str">
        <f ca="1">+IF(OFFSET('Water Data'!$G$28,0,10*ROW('Water Data'!G81))="","",OFFSET('Water Data'!$G$28,0,10*ROW('Water Data'!G81)))</f>
        <v/>
      </c>
      <c r="CD87" s="388" t="str">
        <f ca="1">+IF(OFFSET('Water Data'!$G$29,0,10*ROW('Water Data'!G81))="","",OFFSET('Water Data'!$G$29,0,10*ROW('Water Data'!G81)))</f>
        <v/>
      </c>
      <c r="CE87" s="388" t="str">
        <f ca="1">+IF(OFFSET('Water Data'!$H$27,0,10*ROW('Water Data'!H81))="","",OFFSET('Water Data'!$H$27,0,10*ROW('Water Data'!H81)))</f>
        <v/>
      </c>
      <c r="CF87" s="388" t="str">
        <f ca="1">+IF(OFFSET('Water Data'!$H$28,0,10*ROW('Water Data'!H81))="","",OFFSET('Water Data'!$H$28,0,10*ROW('Water Data'!H81)))</f>
        <v/>
      </c>
      <c r="CG87" s="388" t="str">
        <f ca="1">+IF(OFFSET('Water Data'!$H$29,0,10*ROW('Water Data'!H81))="","",OFFSET('Water Data'!$H$29,0,10*ROW('Water Data'!H81)))</f>
        <v/>
      </c>
      <c r="CH87" s="388" t="str">
        <f ca="1">+IF(OFFSET('Water Data'!$I$27,0,10*ROW('Water Data'!I81))="","",OFFSET('Water Data'!$I$27,0,10*ROW('Water Data'!I81)))</f>
        <v/>
      </c>
      <c r="CI87" s="388" t="str">
        <f ca="1">+IF(OFFSET('Water Data'!$I$28,0,10*ROW('Water Data'!I81))="","",OFFSET('Water Data'!$I$28,0,10*ROW('Water Data'!I81)))</f>
        <v/>
      </c>
      <c r="CJ87" s="388" t="str">
        <f ca="1">+IF(OFFSET('Water Data'!$I$29,0,10*ROW('Water Data'!I81))="","",OFFSET('Water Data'!$I$29,0,10*ROW('Water Data'!I81)))</f>
        <v/>
      </c>
      <c r="CK87" s="388" t="str">
        <f ca="1">+IF(OFFSET('Sanitation Data'!$D$28,0,10*ROW('Sanitation Data'!D81))="","",OFFSET('Sanitation Data'!$D$28,0,10*ROW('Sanitation Data'!D81)))</f>
        <v/>
      </c>
      <c r="CL87" s="388" t="str">
        <f ca="1">+IF(OFFSET('Sanitation Data'!$D$29,0,10*ROW('Sanitation Data'!D81))="","",OFFSET('Sanitation Data'!$D$29,0,10*ROW('Sanitation Data'!D81)))</f>
        <v/>
      </c>
      <c r="CM87" s="388" t="str">
        <f ca="1">+IF(OFFSET('Sanitation Data'!$D$30,0,10*ROW('Sanitation Data'!D81))="","",OFFSET('Sanitation Data'!$D$30,0,10*ROW('Sanitation Data'!D81)))</f>
        <v/>
      </c>
      <c r="CN87" s="388" t="str">
        <f ca="1">+IF(OFFSET('Sanitation Data'!$D$31,0,10*ROW('Sanitation Data'!D81))="","",OFFSET('Sanitation Data'!$D$31,0,10*ROW('Sanitation Data'!D81)))</f>
        <v/>
      </c>
      <c r="CO87" s="388" t="str">
        <f ca="1">+IF(OFFSET('Sanitation Data'!$D$32,0,10*ROW('Sanitation Data'!D81))="","",OFFSET('Sanitation Data'!$D$32,0,10*ROW('Sanitation Data'!D81)))</f>
        <v/>
      </c>
      <c r="CP87" s="388" t="str">
        <f ca="1">+IF(OFFSET('Sanitation Data'!$E$28,0,10*ROW('Sanitation Data'!E81))="","",OFFSET('Sanitation Data'!$E$28,0,10*ROW('Sanitation Data'!E81)))</f>
        <v/>
      </c>
      <c r="CQ87" s="388" t="str">
        <f ca="1">+IF(OFFSET('Sanitation Data'!$E$29,0,10*ROW('Sanitation Data'!E81))="","",OFFSET('Sanitation Data'!$E$29,0,10*ROW('Sanitation Data'!E81)))</f>
        <v/>
      </c>
      <c r="CR87" s="388" t="str">
        <f ca="1">+IF(OFFSET('Sanitation Data'!$E$30,0,10*ROW('Sanitation Data'!E81))="","",OFFSET('Sanitation Data'!$E$30,0,10*ROW('Sanitation Data'!E81)))</f>
        <v/>
      </c>
      <c r="CS87" s="388" t="str">
        <f ca="1">+IF(OFFSET('Sanitation Data'!$E$31,0,10*ROW('Sanitation Data'!E81))="","",OFFSET('Sanitation Data'!$E$31,0,10*ROW('Sanitation Data'!E81)))</f>
        <v/>
      </c>
      <c r="CT87" s="388" t="str">
        <f ca="1">+IF(OFFSET('Sanitation Data'!$E$32,0,10*ROW('Sanitation Data'!E81))="","",OFFSET('Sanitation Data'!$E$32,0,10*ROW('Sanitation Data'!E81)))</f>
        <v/>
      </c>
      <c r="CU87" s="388" t="str">
        <f ca="1">+IF(OFFSET('Sanitation Data'!$F$28,0,10*ROW('Sanitation Data'!F81))="","",OFFSET('Sanitation Data'!$F$28,0,10*ROW('Sanitation Data'!F81)))</f>
        <v/>
      </c>
      <c r="CV87" s="388" t="str">
        <f ca="1">+IF(OFFSET('Sanitation Data'!$F$29,0,10*ROW('Sanitation Data'!F81))="","",OFFSET('Sanitation Data'!$F$29,0,10*ROW('Sanitation Data'!F81)))</f>
        <v/>
      </c>
      <c r="CW87" s="388" t="str">
        <f ca="1">+IF(OFFSET('Sanitation Data'!$F$30,0,10*ROW('Sanitation Data'!F81))="","",OFFSET('Sanitation Data'!$F$30,0,10*ROW('Sanitation Data'!F81)))</f>
        <v/>
      </c>
      <c r="CX87" s="388" t="str">
        <f ca="1">+IF(OFFSET('Sanitation Data'!$F$31,0,10*ROW('Sanitation Data'!F81))="","",OFFSET('Sanitation Data'!$F$31,0,10*ROW('Sanitation Data'!F81)))</f>
        <v/>
      </c>
      <c r="CY87" s="388" t="str">
        <f ca="1">+IF(OFFSET('Sanitation Data'!$F$32,0,10*ROW('Sanitation Data'!F81))="","",OFFSET('Sanitation Data'!$F$32,0,10*ROW('Sanitation Data'!F81)))</f>
        <v/>
      </c>
      <c r="CZ87" s="388" t="str">
        <f ca="1">+IF(OFFSET('Sanitation Data'!$G$28,0,10*ROW('Sanitation Data'!G81))="","",OFFSET('Sanitation Data'!$G$28,0,10*ROW('Sanitation Data'!G81)))</f>
        <v/>
      </c>
      <c r="DA87" s="388" t="str">
        <f ca="1">+IF(OFFSET('Sanitation Data'!$G$29,0,10*ROW('Sanitation Data'!G81))="","",OFFSET('Sanitation Data'!$G$29,0,10*ROW('Sanitation Data'!G81)))</f>
        <v/>
      </c>
      <c r="DB87" s="388" t="str">
        <f ca="1">+IF(OFFSET('Sanitation Data'!$G$30,0,10*ROW('Sanitation Data'!G81))="","",OFFSET('Sanitation Data'!$G$30,0,10*ROW('Sanitation Data'!G81)))</f>
        <v/>
      </c>
      <c r="DC87" s="388" t="str">
        <f ca="1">+IF(OFFSET('Sanitation Data'!$G$31,0,10*ROW('Sanitation Data'!G81))="","",OFFSET('Sanitation Data'!$G$31,0,10*ROW('Sanitation Data'!G81)))</f>
        <v/>
      </c>
      <c r="DD87" s="388" t="str">
        <f ca="1">+IF(OFFSET('Sanitation Data'!$G$32,0,10*ROW('Sanitation Data'!G81))="","",OFFSET('Sanitation Data'!$G$32,0,10*ROW('Sanitation Data'!G81)))</f>
        <v/>
      </c>
      <c r="DE87" s="388" t="str">
        <f ca="1">+IF(OFFSET('Sanitation Data'!$H$28,0,10*ROW('Sanitation Data'!H81))="","",OFFSET('Sanitation Data'!$H$28,0,10*ROW('Sanitation Data'!H81)))</f>
        <v/>
      </c>
      <c r="DF87" s="388" t="str">
        <f ca="1">+IF(OFFSET('Sanitation Data'!$H$29,0,10*ROW('Sanitation Data'!H81))="","",OFFSET('Sanitation Data'!$H$29,0,10*ROW('Sanitation Data'!H81)))</f>
        <v/>
      </c>
      <c r="DG87" s="388" t="str">
        <f ca="1">+IF(OFFSET('Sanitation Data'!$H$30,0,10*ROW('Sanitation Data'!H81))="","",OFFSET('Sanitation Data'!$H$30,0,10*ROW('Sanitation Data'!H81)))</f>
        <v/>
      </c>
      <c r="DH87" s="388" t="str">
        <f ca="1">+IF(OFFSET('Sanitation Data'!$H$31,0,10*ROW('Sanitation Data'!H81))="","",OFFSET('Sanitation Data'!$H$31,0,10*ROW('Sanitation Data'!H81)))</f>
        <v/>
      </c>
      <c r="DI87" s="388" t="str">
        <f ca="1">+IF(OFFSET('Sanitation Data'!$H$32,0,10*ROW('Sanitation Data'!H81))="","",OFFSET('Sanitation Data'!$H$32,0,10*ROW('Sanitation Data'!H81)))</f>
        <v/>
      </c>
      <c r="DJ87" s="388" t="str">
        <f ca="1">+IF(OFFSET('Sanitation Data'!$I$28,0,10*ROW('Sanitation Data'!I81))="","",OFFSET('Sanitation Data'!$I$28,0,10*ROW('Sanitation Data'!I81)))</f>
        <v/>
      </c>
      <c r="DK87" s="388" t="str">
        <f ca="1">+IF(OFFSET('Sanitation Data'!$I$29,0,10*ROW('Sanitation Data'!I81))="","",OFFSET('Sanitation Data'!$I$29,0,10*ROW('Sanitation Data'!I81)))</f>
        <v/>
      </c>
      <c r="DL87" s="388" t="str">
        <f ca="1">+IF(OFFSET('Sanitation Data'!$I$30,0,10*ROW('Sanitation Data'!I81))="","",OFFSET('Sanitation Data'!$I$30,0,10*ROW('Sanitation Data'!I81)))</f>
        <v/>
      </c>
      <c r="DM87" s="388" t="str">
        <f ca="1">+IF(OFFSET('Sanitation Data'!$I$31,0,10*ROW('Sanitation Data'!I81))="","",OFFSET('Sanitation Data'!$I$31,0,10*ROW('Sanitation Data'!I81)))</f>
        <v/>
      </c>
      <c r="DN87" s="388" t="str">
        <f ca="1">+IF(OFFSET('Sanitation Data'!$I$32,0,10*ROW('Sanitation Data'!I81))="","",OFFSET('Sanitation Data'!$I$32,0,10*ROW('Sanitation Data'!I81)))</f>
        <v/>
      </c>
      <c r="DO87" s="388" t="str">
        <f ca="1">+IF(OFFSET('Hygiene Data'!$D$11,0,10*ROW('Hygiene Data'!D81))="","",OFFSET('Hygiene Data'!$D$11,0,10*ROW('Hygiene Data'!D81)))</f>
        <v/>
      </c>
      <c r="DP87" s="388" t="str">
        <f ca="1">+IF(OFFSET('Hygiene Data'!$D$12,0,10*ROW('Hygiene Data'!D81))="","",OFFSET('Hygiene Data'!$D$12,0,10*ROW('Hygiene Data'!D81)))</f>
        <v/>
      </c>
      <c r="DQ87" s="388" t="str">
        <f ca="1">+IF(OFFSET('Hygiene Data'!$D$13,0,10*ROW('Hygiene Data'!D81))="","",OFFSET('Hygiene Data'!$D$13,0,10*ROW('Hygiene Data'!D81)))</f>
        <v/>
      </c>
      <c r="DR87" s="388" t="str">
        <f ca="1">+IF(OFFSET('Hygiene Data'!$E$11,0,10*ROW('Hygiene Data'!E81))="","",OFFSET('Hygiene Data'!$E$11,0,10*ROW('Hygiene Data'!E81)))</f>
        <v/>
      </c>
      <c r="DS87" s="388" t="str">
        <f ca="1">+IF(OFFSET('Hygiene Data'!$E$12,0,10*ROW('Hygiene Data'!E81))="","",OFFSET('Hygiene Data'!$E$12,0,10*ROW('Hygiene Data'!E81)))</f>
        <v/>
      </c>
      <c r="DT87" s="388" t="str">
        <f ca="1">+IF(OFFSET('Hygiene Data'!$E$13,0,10*ROW('Hygiene Data'!E81))="","",OFFSET('Hygiene Data'!$E$13,0,10*ROW('Hygiene Data'!E81)))</f>
        <v/>
      </c>
      <c r="DU87" s="388" t="str">
        <f ca="1">+IF(OFFSET('Hygiene Data'!$F$11,0,10*ROW('Hygiene Data'!F81))="","",OFFSET('Hygiene Data'!$F$11,0,10*ROW('Hygiene Data'!F81)))</f>
        <v/>
      </c>
      <c r="DV87" s="388" t="str">
        <f ca="1">+IF(OFFSET('Hygiene Data'!$F$12,0,10*ROW('Hygiene Data'!F81))="","",OFFSET('Hygiene Data'!$F$12,0,10*ROW('Hygiene Data'!F81)))</f>
        <v/>
      </c>
      <c r="DW87" s="388" t="str">
        <f ca="1">+IF(OFFSET('Hygiene Data'!$F$13,0,10*ROW('Hygiene Data'!F81))="","",OFFSET('Hygiene Data'!$F$13,0,10*ROW('Hygiene Data'!F81)))</f>
        <v/>
      </c>
      <c r="DX87" s="388" t="str">
        <f ca="1">+IF(OFFSET('Hygiene Data'!$G$11,0,10*ROW('Hygiene Data'!G81))="","",OFFSET('Hygiene Data'!$G$11,0,10*ROW('Hygiene Data'!G81)))</f>
        <v/>
      </c>
      <c r="DY87" s="388" t="str">
        <f ca="1">+IF(OFFSET('Hygiene Data'!$G$12,0,10*ROW('Hygiene Data'!G81))="","",OFFSET('Hygiene Data'!$G$12,0,10*ROW('Hygiene Data'!G81)))</f>
        <v/>
      </c>
      <c r="DZ87" s="388" t="str">
        <f ca="1">+IF(OFFSET('Hygiene Data'!$G$13,0,10*ROW('Hygiene Data'!G81))="","",OFFSET('Hygiene Data'!$G$13,0,10*ROW('Hygiene Data'!G81)))</f>
        <v/>
      </c>
      <c r="EA87" s="388" t="str">
        <f ca="1">+IF(OFFSET('Hygiene Data'!$H$11,0,10*ROW('Hygiene Data'!H81))="","",OFFSET('Hygiene Data'!$H$11,0,10*ROW('Hygiene Data'!H81)))</f>
        <v/>
      </c>
      <c r="EB87" s="388" t="str">
        <f ca="1">+IF(OFFSET('Hygiene Data'!$H$12,0,10*ROW('Hygiene Data'!H81))="","",OFFSET('Hygiene Data'!$H$12,0,10*ROW('Hygiene Data'!H81)))</f>
        <v/>
      </c>
      <c r="EC87" s="388" t="str">
        <f ca="1">+IF(OFFSET('Hygiene Data'!$H$13,0,10*ROW('Hygiene Data'!H81))="","",OFFSET('Hygiene Data'!$H$13,0,10*ROW('Hygiene Data'!H81)))</f>
        <v/>
      </c>
      <c r="ED87" s="388" t="str">
        <f ca="1">+IF(OFFSET('Hygiene Data'!$I$11,0,10*ROW('Hygiene Data'!I81))="","",OFFSET('Hygiene Data'!$I$11,0,10*ROW('Hygiene Data'!I81)))</f>
        <v/>
      </c>
      <c r="EE87" s="388" t="str">
        <f ca="1">+IF(OFFSET('Hygiene Data'!$I$12,0,10*ROW('Hygiene Data'!I81))="","",OFFSET('Hygiene Data'!$I$12,0,10*ROW('Hygiene Data'!I81)))</f>
        <v/>
      </c>
      <c r="EF87" s="388" t="str">
        <f ca="1">+IF(OFFSET('Hygiene Data'!$I$13,0,10*ROW('Hygiene Data'!I81))="","",OFFSET('Hygiene Data'!$I$13,0,10*ROW('Hygiene Data'!I81)))</f>
        <v/>
      </c>
    </row>
    <row r="88" spans="1:136" x14ac:dyDescent="0.25">
      <c r="A88" s="497" t="str">
        <f ca="1">+IF(OFFSET('Water Data'!$B$2,0,10*ROW('Water Data'!E82))="","",OFFSET('Water Data'!$B$2,0,10*ROW('Water Data'!E82)))</f>
        <v/>
      </c>
      <c r="B88" s="49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4" t="str">
        <f t="shared" ca="1" si="1"/>
        <v/>
      </c>
      <c r="D88" s="52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8" t="str">
        <f ca="1">+IF(OFFSET('Water Data'!$D$27,0,10*ROW('Water Data'!D82))="","",OFFSET('Water Data'!$D$27,0,10*ROW('Water Data'!D82)))</f>
        <v/>
      </c>
      <c r="BT88" s="388" t="str">
        <f ca="1">+IF(OFFSET('Water Data'!$D$28,0,10*ROW('Water Data'!D82))="","",OFFSET('Water Data'!$D$28,0,10*ROW('Water Data'!D82)))</f>
        <v/>
      </c>
      <c r="BU88" s="388" t="str">
        <f ca="1">+IF(OFFSET('Water Data'!$D$29,0,10*ROW('Water Data'!D82))="","",OFFSET('Water Data'!$D$29,0,10*ROW('Water Data'!D82)))</f>
        <v/>
      </c>
      <c r="BV88" s="388" t="str">
        <f ca="1">+IF(OFFSET('Water Data'!$E$27,0,10*ROW('Water Data'!E82))="","",OFFSET('Water Data'!$E$27,0,10*ROW('Water Data'!E82)))</f>
        <v/>
      </c>
      <c r="BW88" s="388" t="str">
        <f ca="1">+IF(OFFSET('Water Data'!$E$28,0,10*ROW('Water Data'!E82))="","",OFFSET('Water Data'!$E$28,0,10*ROW('Water Data'!E82)))</f>
        <v/>
      </c>
      <c r="BX88" s="388" t="str">
        <f ca="1">+IF(OFFSET('Water Data'!$E$29,0,10*ROW('Water Data'!E82))="","",OFFSET('Water Data'!$E$29,0,10*ROW('Water Data'!E82)))</f>
        <v/>
      </c>
      <c r="BY88" s="388" t="str">
        <f ca="1">+IF(OFFSET('Water Data'!$F$27,0,10*ROW('Water Data'!F82))="","",OFFSET('Water Data'!$F$27,0,10*ROW('Water Data'!F82)))</f>
        <v/>
      </c>
      <c r="BZ88" s="388" t="str">
        <f ca="1">+IF(OFFSET('Water Data'!$F$28,0,10*ROW('Water Data'!F82))="","",OFFSET('Water Data'!$F$28,0,10*ROW('Water Data'!F82)))</f>
        <v/>
      </c>
      <c r="CA88" s="388" t="str">
        <f ca="1">+IF(OFFSET('Water Data'!$F$29,0,10*ROW('Water Data'!F82))="","",OFFSET('Water Data'!$F$29,0,10*ROW('Water Data'!F82)))</f>
        <v/>
      </c>
      <c r="CB88" s="388" t="str">
        <f ca="1">+IF(OFFSET('Water Data'!$G$27,0,10*ROW('Water Data'!G82))="","",OFFSET('Water Data'!$G$27,0,10*ROW('Water Data'!G82)))</f>
        <v/>
      </c>
      <c r="CC88" s="388" t="str">
        <f ca="1">+IF(OFFSET('Water Data'!$G$28,0,10*ROW('Water Data'!G82))="","",OFFSET('Water Data'!$G$28,0,10*ROW('Water Data'!G82)))</f>
        <v/>
      </c>
      <c r="CD88" s="388" t="str">
        <f ca="1">+IF(OFFSET('Water Data'!$G$29,0,10*ROW('Water Data'!G82))="","",OFFSET('Water Data'!$G$29,0,10*ROW('Water Data'!G82)))</f>
        <v/>
      </c>
      <c r="CE88" s="388" t="str">
        <f ca="1">+IF(OFFSET('Water Data'!$H$27,0,10*ROW('Water Data'!H82))="","",OFFSET('Water Data'!$H$27,0,10*ROW('Water Data'!H82)))</f>
        <v/>
      </c>
      <c r="CF88" s="388" t="str">
        <f ca="1">+IF(OFFSET('Water Data'!$H$28,0,10*ROW('Water Data'!H82))="","",OFFSET('Water Data'!$H$28,0,10*ROW('Water Data'!H82)))</f>
        <v/>
      </c>
      <c r="CG88" s="388" t="str">
        <f ca="1">+IF(OFFSET('Water Data'!$H$29,0,10*ROW('Water Data'!H82))="","",OFFSET('Water Data'!$H$29,0,10*ROW('Water Data'!H82)))</f>
        <v/>
      </c>
      <c r="CH88" s="388" t="str">
        <f ca="1">+IF(OFFSET('Water Data'!$I$27,0,10*ROW('Water Data'!I82))="","",OFFSET('Water Data'!$I$27,0,10*ROW('Water Data'!I82)))</f>
        <v/>
      </c>
      <c r="CI88" s="388" t="str">
        <f ca="1">+IF(OFFSET('Water Data'!$I$28,0,10*ROW('Water Data'!I82))="","",OFFSET('Water Data'!$I$28,0,10*ROW('Water Data'!I82)))</f>
        <v/>
      </c>
      <c r="CJ88" s="388" t="str">
        <f ca="1">+IF(OFFSET('Water Data'!$I$29,0,10*ROW('Water Data'!I82))="","",OFFSET('Water Data'!$I$29,0,10*ROW('Water Data'!I82)))</f>
        <v/>
      </c>
      <c r="CK88" s="388" t="str">
        <f ca="1">+IF(OFFSET('Sanitation Data'!$D$28,0,10*ROW('Sanitation Data'!D82))="","",OFFSET('Sanitation Data'!$D$28,0,10*ROW('Sanitation Data'!D82)))</f>
        <v/>
      </c>
      <c r="CL88" s="388" t="str">
        <f ca="1">+IF(OFFSET('Sanitation Data'!$D$29,0,10*ROW('Sanitation Data'!D82))="","",OFFSET('Sanitation Data'!$D$29,0,10*ROW('Sanitation Data'!D82)))</f>
        <v/>
      </c>
      <c r="CM88" s="388" t="str">
        <f ca="1">+IF(OFFSET('Sanitation Data'!$D$30,0,10*ROW('Sanitation Data'!D82))="","",OFFSET('Sanitation Data'!$D$30,0,10*ROW('Sanitation Data'!D82)))</f>
        <v/>
      </c>
      <c r="CN88" s="388" t="str">
        <f ca="1">+IF(OFFSET('Sanitation Data'!$D$31,0,10*ROW('Sanitation Data'!D82))="","",OFFSET('Sanitation Data'!$D$31,0,10*ROW('Sanitation Data'!D82)))</f>
        <v/>
      </c>
      <c r="CO88" s="388" t="str">
        <f ca="1">+IF(OFFSET('Sanitation Data'!$D$32,0,10*ROW('Sanitation Data'!D82))="","",OFFSET('Sanitation Data'!$D$32,0,10*ROW('Sanitation Data'!D82)))</f>
        <v/>
      </c>
      <c r="CP88" s="388" t="str">
        <f ca="1">+IF(OFFSET('Sanitation Data'!$E$28,0,10*ROW('Sanitation Data'!E82))="","",OFFSET('Sanitation Data'!$E$28,0,10*ROW('Sanitation Data'!E82)))</f>
        <v/>
      </c>
      <c r="CQ88" s="388" t="str">
        <f ca="1">+IF(OFFSET('Sanitation Data'!$E$29,0,10*ROW('Sanitation Data'!E82))="","",OFFSET('Sanitation Data'!$E$29,0,10*ROW('Sanitation Data'!E82)))</f>
        <v/>
      </c>
      <c r="CR88" s="388" t="str">
        <f ca="1">+IF(OFFSET('Sanitation Data'!$E$30,0,10*ROW('Sanitation Data'!E82))="","",OFFSET('Sanitation Data'!$E$30,0,10*ROW('Sanitation Data'!E82)))</f>
        <v/>
      </c>
      <c r="CS88" s="388" t="str">
        <f ca="1">+IF(OFFSET('Sanitation Data'!$E$31,0,10*ROW('Sanitation Data'!E82))="","",OFFSET('Sanitation Data'!$E$31,0,10*ROW('Sanitation Data'!E82)))</f>
        <v/>
      </c>
      <c r="CT88" s="388" t="str">
        <f ca="1">+IF(OFFSET('Sanitation Data'!$E$32,0,10*ROW('Sanitation Data'!E82))="","",OFFSET('Sanitation Data'!$E$32,0,10*ROW('Sanitation Data'!E82)))</f>
        <v/>
      </c>
      <c r="CU88" s="388" t="str">
        <f ca="1">+IF(OFFSET('Sanitation Data'!$F$28,0,10*ROW('Sanitation Data'!F82))="","",OFFSET('Sanitation Data'!$F$28,0,10*ROW('Sanitation Data'!F82)))</f>
        <v/>
      </c>
      <c r="CV88" s="388" t="str">
        <f ca="1">+IF(OFFSET('Sanitation Data'!$F$29,0,10*ROW('Sanitation Data'!F82))="","",OFFSET('Sanitation Data'!$F$29,0,10*ROW('Sanitation Data'!F82)))</f>
        <v/>
      </c>
      <c r="CW88" s="388" t="str">
        <f ca="1">+IF(OFFSET('Sanitation Data'!$F$30,0,10*ROW('Sanitation Data'!F82))="","",OFFSET('Sanitation Data'!$F$30,0,10*ROW('Sanitation Data'!F82)))</f>
        <v/>
      </c>
      <c r="CX88" s="388" t="str">
        <f ca="1">+IF(OFFSET('Sanitation Data'!$F$31,0,10*ROW('Sanitation Data'!F82))="","",OFFSET('Sanitation Data'!$F$31,0,10*ROW('Sanitation Data'!F82)))</f>
        <v/>
      </c>
      <c r="CY88" s="388" t="str">
        <f ca="1">+IF(OFFSET('Sanitation Data'!$F$32,0,10*ROW('Sanitation Data'!F82))="","",OFFSET('Sanitation Data'!$F$32,0,10*ROW('Sanitation Data'!F82)))</f>
        <v/>
      </c>
      <c r="CZ88" s="388" t="str">
        <f ca="1">+IF(OFFSET('Sanitation Data'!$G$28,0,10*ROW('Sanitation Data'!G82))="","",OFFSET('Sanitation Data'!$G$28,0,10*ROW('Sanitation Data'!G82)))</f>
        <v/>
      </c>
      <c r="DA88" s="388" t="str">
        <f ca="1">+IF(OFFSET('Sanitation Data'!$G$29,0,10*ROW('Sanitation Data'!G82))="","",OFFSET('Sanitation Data'!$G$29,0,10*ROW('Sanitation Data'!G82)))</f>
        <v/>
      </c>
      <c r="DB88" s="388" t="str">
        <f ca="1">+IF(OFFSET('Sanitation Data'!$G$30,0,10*ROW('Sanitation Data'!G82))="","",OFFSET('Sanitation Data'!$G$30,0,10*ROW('Sanitation Data'!G82)))</f>
        <v/>
      </c>
      <c r="DC88" s="388" t="str">
        <f ca="1">+IF(OFFSET('Sanitation Data'!$G$31,0,10*ROW('Sanitation Data'!G82))="","",OFFSET('Sanitation Data'!$G$31,0,10*ROW('Sanitation Data'!G82)))</f>
        <v/>
      </c>
      <c r="DD88" s="388" t="str">
        <f ca="1">+IF(OFFSET('Sanitation Data'!$G$32,0,10*ROW('Sanitation Data'!G82))="","",OFFSET('Sanitation Data'!$G$32,0,10*ROW('Sanitation Data'!G82)))</f>
        <v/>
      </c>
      <c r="DE88" s="388" t="str">
        <f ca="1">+IF(OFFSET('Sanitation Data'!$H$28,0,10*ROW('Sanitation Data'!H82))="","",OFFSET('Sanitation Data'!$H$28,0,10*ROW('Sanitation Data'!H82)))</f>
        <v/>
      </c>
      <c r="DF88" s="388" t="str">
        <f ca="1">+IF(OFFSET('Sanitation Data'!$H$29,0,10*ROW('Sanitation Data'!H82))="","",OFFSET('Sanitation Data'!$H$29,0,10*ROW('Sanitation Data'!H82)))</f>
        <v/>
      </c>
      <c r="DG88" s="388" t="str">
        <f ca="1">+IF(OFFSET('Sanitation Data'!$H$30,0,10*ROW('Sanitation Data'!H82))="","",OFFSET('Sanitation Data'!$H$30,0,10*ROW('Sanitation Data'!H82)))</f>
        <v/>
      </c>
      <c r="DH88" s="388" t="str">
        <f ca="1">+IF(OFFSET('Sanitation Data'!$H$31,0,10*ROW('Sanitation Data'!H82))="","",OFFSET('Sanitation Data'!$H$31,0,10*ROW('Sanitation Data'!H82)))</f>
        <v/>
      </c>
      <c r="DI88" s="388" t="str">
        <f ca="1">+IF(OFFSET('Sanitation Data'!$H$32,0,10*ROW('Sanitation Data'!H82))="","",OFFSET('Sanitation Data'!$H$32,0,10*ROW('Sanitation Data'!H82)))</f>
        <v/>
      </c>
      <c r="DJ88" s="388" t="str">
        <f ca="1">+IF(OFFSET('Sanitation Data'!$I$28,0,10*ROW('Sanitation Data'!I82))="","",OFFSET('Sanitation Data'!$I$28,0,10*ROW('Sanitation Data'!I82)))</f>
        <v/>
      </c>
      <c r="DK88" s="388" t="str">
        <f ca="1">+IF(OFFSET('Sanitation Data'!$I$29,0,10*ROW('Sanitation Data'!I82))="","",OFFSET('Sanitation Data'!$I$29,0,10*ROW('Sanitation Data'!I82)))</f>
        <v/>
      </c>
      <c r="DL88" s="388" t="str">
        <f ca="1">+IF(OFFSET('Sanitation Data'!$I$30,0,10*ROW('Sanitation Data'!I82))="","",OFFSET('Sanitation Data'!$I$30,0,10*ROW('Sanitation Data'!I82)))</f>
        <v/>
      </c>
      <c r="DM88" s="388" t="str">
        <f ca="1">+IF(OFFSET('Sanitation Data'!$I$31,0,10*ROW('Sanitation Data'!I82))="","",OFFSET('Sanitation Data'!$I$31,0,10*ROW('Sanitation Data'!I82)))</f>
        <v/>
      </c>
      <c r="DN88" s="388" t="str">
        <f ca="1">+IF(OFFSET('Sanitation Data'!$I$32,0,10*ROW('Sanitation Data'!I82))="","",OFFSET('Sanitation Data'!$I$32,0,10*ROW('Sanitation Data'!I82)))</f>
        <v/>
      </c>
      <c r="DO88" s="388" t="str">
        <f ca="1">+IF(OFFSET('Hygiene Data'!$D$11,0,10*ROW('Hygiene Data'!D82))="","",OFFSET('Hygiene Data'!$D$11,0,10*ROW('Hygiene Data'!D82)))</f>
        <v/>
      </c>
      <c r="DP88" s="388" t="str">
        <f ca="1">+IF(OFFSET('Hygiene Data'!$D$12,0,10*ROW('Hygiene Data'!D82))="","",OFFSET('Hygiene Data'!$D$12,0,10*ROW('Hygiene Data'!D82)))</f>
        <v/>
      </c>
      <c r="DQ88" s="388" t="str">
        <f ca="1">+IF(OFFSET('Hygiene Data'!$D$13,0,10*ROW('Hygiene Data'!D82))="","",OFFSET('Hygiene Data'!$D$13,0,10*ROW('Hygiene Data'!D82)))</f>
        <v/>
      </c>
      <c r="DR88" s="388" t="str">
        <f ca="1">+IF(OFFSET('Hygiene Data'!$E$11,0,10*ROW('Hygiene Data'!E82))="","",OFFSET('Hygiene Data'!$E$11,0,10*ROW('Hygiene Data'!E82)))</f>
        <v/>
      </c>
      <c r="DS88" s="388" t="str">
        <f ca="1">+IF(OFFSET('Hygiene Data'!$E$12,0,10*ROW('Hygiene Data'!E82))="","",OFFSET('Hygiene Data'!$E$12,0,10*ROW('Hygiene Data'!E82)))</f>
        <v/>
      </c>
      <c r="DT88" s="388" t="str">
        <f ca="1">+IF(OFFSET('Hygiene Data'!$E$13,0,10*ROW('Hygiene Data'!E82))="","",OFFSET('Hygiene Data'!$E$13,0,10*ROW('Hygiene Data'!E82)))</f>
        <v/>
      </c>
      <c r="DU88" s="388" t="str">
        <f ca="1">+IF(OFFSET('Hygiene Data'!$F$11,0,10*ROW('Hygiene Data'!F82))="","",OFFSET('Hygiene Data'!$F$11,0,10*ROW('Hygiene Data'!F82)))</f>
        <v/>
      </c>
      <c r="DV88" s="388" t="str">
        <f ca="1">+IF(OFFSET('Hygiene Data'!$F$12,0,10*ROW('Hygiene Data'!F82))="","",OFFSET('Hygiene Data'!$F$12,0,10*ROW('Hygiene Data'!F82)))</f>
        <v/>
      </c>
      <c r="DW88" s="388" t="str">
        <f ca="1">+IF(OFFSET('Hygiene Data'!$F$13,0,10*ROW('Hygiene Data'!F82))="","",OFFSET('Hygiene Data'!$F$13,0,10*ROW('Hygiene Data'!F82)))</f>
        <v/>
      </c>
      <c r="DX88" s="388" t="str">
        <f ca="1">+IF(OFFSET('Hygiene Data'!$G$11,0,10*ROW('Hygiene Data'!G82))="","",OFFSET('Hygiene Data'!$G$11,0,10*ROW('Hygiene Data'!G82)))</f>
        <v/>
      </c>
      <c r="DY88" s="388" t="str">
        <f ca="1">+IF(OFFSET('Hygiene Data'!$G$12,0,10*ROW('Hygiene Data'!G82))="","",OFFSET('Hygiene Data'!$G$12,0,10*ROW('Hygiene Data'!G82)))</f>
        <v/>
      </c>
      <c r="DZ88" s="388" t="str">
        <f ca="1">+IF(OFFSET('Hygiene Data'!$G$13,0,10*ROW('Hygiene Data'!G82))="","",OFFSET('Hygiene Data'!$G$13,0,10*ROW('Hygiene Data'!G82)))</f>
        <v/>
      </c>
      <c r="EA88" s="388" t="str">
        <f ca="1">+IF(OFFSET('Hygiene Data'!$H$11,0,10*ROW('Hygiene Data'!H82))="","",OFFSET('Hygiene Data'!$H$11,0,10*ROW('Hygiene Data'!H82)))</f>
        <v/>
      </c>
      <c r="EB88" s="388" t="str">
        <f ca="1">+IF(OFFSET('Hygiene Data'!$H$12,0,10*ROW('Hygiene Data'!H82))="","",OFFSET('Hygiene Data'!$H$12,0,10*ROW('Hygiene Data'!H82)))</f>
        <v/>
      </c>
      <c r="EC88" s="388" t="str">
        <f ca="1">+IF(OFFSET('Hygiene Data'!$H$13,0,10*ROW('Hygiene Data'!H82))="","",OFFSET('Hygiene Data'!$H$13,0,10*ROW('Hygiene Data'!H82)))</f>
        <v/>
      </c>
      <c r="ED88" s="388" t="str">
        <f ca="1">+IF(OFFSET('Hygiene Data'!$I$11,0,10*ROW('Hygiene Data'!I82))="","",OFFSET('Hygiene Data'!$I$11,0,10*ROW('Hygiene Data'!I82)))</f>
        <v/>
      </c>
      <c r="EE88" s="388" t="str">
        <f ca="1">+IF(OFFSET('Hygiene Data'!$I$12,0,10*ROW('Hygiene Data'!I82))="","",OFFSET('Hygiene Data'!$I$12,0,10*ROW('Hygiene Data'!I82)))</f>
        <v/>
      </c>
      <c r="EF88" s="388" t="str">
        <f ca="1">+IF(OFFSET('Hygiene Data'!$I$13,0,10*ROW('Hygiene Data'!I82))="","",OFFSET('Hygiene Data'!$I$13,0,10*ROW('Hygiene Data'!I82)))</f>
        <v/>
      </c>
    </row>
    <row r="89" spans="1:136" x14ac:dyDescent="0.25">
      <c r="A89" s="497" t="str">
        <f ca="1">+IF(OFFSET('Water Data'!$B$2,0,10*ROW('Water Data'!E83))="","",OFFSET('Water Data'!$B$2,0,10*ROW('Water Data'!E83)))</f>
        <v/>
      </c>
      <c r="B89" s="49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4" t="str">
        <f t="shared" ca="1" si="1"/>
        <v/>
      </c>
      <c r="D89" s="52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8" t="str">
        <f ca="1">+IF(OFFSET('Water Data'!$D$27,0,10*ROW('Water Data'!D83))="","",OFFSET('Water Data'!$D$27,0,10*ROW('Water Data'!D83)))</f>
        <v/>
      </c>
      <c r="BT89" s="388" t="str">
        <f ca="1">+IF(OFFSET('Water Data'!$D$28,0,10*ROW('Water Data'!D83))="","",OFFSET('Water Data'!$D$28,0,10*ROW('Water Data'!D83)))</f>
        <v/>
      </c>
      <c r="BU89" s="388" t="str">
        <f ca="1">+IF(OFFSET('Water Data'!$D$29,0,10*ROW('Water Data'!D83))="","",OFFSET('Water Data'!$D$29,0,10*ROW('Water Data'!D83)))</f>
        <v/>
      </c>
      <c r="BV89" s="388" t="str">
        <f ca="1">+IF(OFFSET('Water Data'!$E$27,0,10*ROW('Water Data'!E83))="","",OFFSET('Water Data'!$E$27,0,10*ROW('Water Data'!E83)))</f>
        <v/>
      </c>
      <c r="BW89" s="388" t="str">
        <f ca="1">+IF(OFFSET('Water Data'!$E$28,0,10*ROW('Water Data'!E83))="","",OFFSET('Water Data'!$E$28,0,10*ROW('Water Data'!E83)))</f>
        <v/>
      </c>
      <c r="BX89" s="388" t="str">
        <f ca="1">+IF(OFFSET('Water Data'!$E$29,0,10*ROW('Water Data'!E83))="","",OFFSET('Water Data'!$E$29,0,10*ROW('Water Data'!E83)))</f>
        <v/>
      </c>
      <c r="BY89" s="388" t="str">
        <f ca="1">+IF(OFFSET('Water Data'!$F$27,0,10*ROW('Water Data'!F83))="","",OFFSET('Water Data'!$F$27,0,10*ROW('Water Data'!F83)))</f>
        <v/>
      </c>
      <c r="BZ89" s="388" t="str">
        <f ca="1">+IF(OFFSET('Water Data'!$F$28,0,10*ROW('Water Data'!F83))="","",OFFSET('Water Data'!$F$28,0,10*ROW('Water Data'!F83)))</f>
        <v/>
      </c>
      <c r="CA89" s="388" t="str">
        <f ca="1">+IF(OFFSET('Water Data'!$F$29,0,10*ROW('Water Data'!F83))="","",OFFSET('Water Data'!$F$29,0,10*ROW('Water Data'!F83)))</f>
        <v/>
      </c>
      <c r="CB89" s="388" t="str">
        <f ca="1">+IF(OFFSET('Water Data'!$G$27,0,10*ROW('Water Data'!G83))="","",OFFSET('Water Data'!$G$27,0,10*ROW('Water Data'!G83)))</f>
        <v/>
      </c>
      <c r="CC89" s="388" t="str">
        <f ca="1">+IF(OFFSET('Water Data'!$G$28,0,10*ROW('Water Data'!G83))="","",OFFSET('Water Data'!$G$28,0,10*ROW('Water Data'!G83)))</f>
        <v/>
      </c>
      <c r="CD89" s="388" t="str">
        <f ca="1">+IF(OFFSET('Water Data'!$G$29,0,10*ROW('Water Data'!G83))="","",OFFSET('Water Data'!$G$29,0,10*ROW('Water Data'!G83)))</f>
        <v/>
      </c>
      <c r="CE89" s="388" t="str">
        <f ca="1">+IF(OFFSET('Water Data'!$H$27,0,10*ROW('Water Data'!H83))="","",OFFSET('Water Data'!$H$27,0,10*ROW('Water Data'!H83)))</f>
        <v/>
      </c>
      <c r="CF89" s="388" t="str">
        <f ca="1">+IF(OFFSET('Water Data'!$H$28,0,10*ROW('Water Data'!H83))="","",OFFSET('Water Data'!$H$28,0,10*ROW('Water Data'!H83)))</f>
        <v/>
      </c>
      <c r="CG89" s="388" t="str">
        <f ca="1">+IF(OFFSET('Water Data'!$H$29,0,10*ROW('Water Data'!H83))="","",OFFSET('Water Data'!$H$29,0,10*ROW('Water Data'!H83)))</f>
        <v/>
      </c>
      <c r="CH89" s="388" t="str">
        <f ca="1">+IF(OFFSET('Water Data'!$I$27,0,10*ROW('Water Data'!I83))="","",OFFSET('Water Data'!$I$27,0,10*ROW('Water Data'!I83)))</f>
        <v/>
      </c>
      <c r="CI89" s="388" t="str">
        <f ca="1">+IF(OFFSET('Water Data'!$I$28,0,10*ROW('Water Data'!I83))="","",OFFSET('Water Data'!$I$28,0,10*ROW('Water Data'!I83)))</f>
        <v/>
      </c>
      <c r="CJ89" s="388" t="str">
        <f ca="1">+IF(OFFSET('Water Data'!$I$29,0,10*ROW('Water Data'!I83))="","",OFFSET('Water Data'!$I$29,0,10*ROW('Water Data'!I83)))</f>
        <v/>
      </c>
      <c r="CK89" s="388" t="str">
        <f ca="1">+IF(OFFSET('Sanitation Data'!$D$28,0,10*ROW('Sanitation Data'!D83))="","",OFFSET('Sanitation Data'!$D$28,0,10*ROW('Sanitation Data'!D83)))</f>
        <v/>
      </c>
      <c r="CL89" s="388" t="str">
        <f ca="1">+IF(OFFSET('Sanitation Data'!$D$29,0,10*ROW('Sanitation Data'!D83))="","",OFFSET('Sanitation Data'!$D$29,0,10*ROW('Sanitation Data'!D83)))</f>
        <v/>
      </c>
      <c r="CM89" s="388" t="str">
        <f ca="1">+IF(OFFSET('Sanitation Data'!$D$30,0,10*ROW('Sanitation Data'!D83))="","",OFFSET('Sanitation Data'!$D$30,0,10*ROW('Sanitation Data'!D83)))</f>
        <v/>
      </c>
      <c r="CN89" s="388" t="str">
        <f ca="1">+IF(OFFSET('Sanitation Data'!$D$31,0,10*ROW('Sanitation Data'!D83))="","",OFFSET('Sanitation Data'!$D$31,0,10*ROW('Sanitation Data'!D83)))</f>
        <v/>
      </c>
      <c r="CO89" s="388" t="str">
        <f ca="1">+IF(OFFSET('Sanitation Data'!$D$32,0,10*ROW('Sanitation Data'!D83))="","",OFFSET('Sanitation Data'!$D$32,0,10*ROW('Sanitation Data'!D83)))</f>
        <v/>
      </c>
      <c r="CP89" s="388" t="str">
        <f ca="1">+IF(OFFSET('Sanitation Data'!$E$28,0,10*ROW('Sanitation Data'!E83))="","",OFFSET('Sanitation Data'!$E$28,0,10*ROW('Sanitation Data'!E83)))</f>
        <v/>
      </c>
      <c r="CQ89" s="388" t="str">
        <f ca="1">+IF(OFFSET('Sanitation Data'!$E$29,0,10*ROW('Sanitation Data'!E83))="","",OFFSET('Sanitation Data'!$E$29,0,10*ROW('Sanitation Data'!E83)))</f>
        <v/>
      </c>
      <c r="CR89" s="388" t="str">
        <f ca="1">+IF(OFFSET('Sanitation Data'!$E$30,0,10*ROW('Sanitation Data'!E83))="","",OFFSET('Sanitation Data'!$E$30,0,10*ROW('Sanitation Data'!E83)))</f>
        <v/>
      </c>
      <c r="CS89" s="388" t="str">
        <f ca="1">+IF(OFFSET('Sanitation Data'!$E$31,0,10*ROW('Sanitation Data'!E83))="","",OFFSET('Sanitation Data'!$E$31,0,10*ROW('Sanitation Data'!E83)))</f>
        <v/>
      </c>
      <c r="CT89" s="388" t="str">
        <f ca="1">+IF(OFFSET('Sanitation Data'!$E$32,0,10*ROW('Sanitation Data'!E83))="","",OFFSET('Sanitation Data'!$E$32,0,10*ROW('Sanitation Data'!E83)))</f>
        <v/>
      </c>
      <c r="CU89" s="388" t="str">
        <f ca="1">+IF(OFFSET('Sanitation Data'!$F$28,0,10*ROW('Sanitation Data'!F83))="","",OFFSET('Sanitation Data'!$F$28,0,10*ROW('Sanitation Data'!F83)))</f>
        <v/>
      </c>
      <c r="CV89" s="388" t="str">
        <f ca="1">+IF(OFFSET('Sanitation Data'!$F$29,0,10*ROW('Sanitation Data'!F83))="","",OFFSET('Sanitation Data'!$F$29,0,10*ROW('Sanitation Data'!F83)))</f>
        <v/>
      </c>
      <c r="CW89" s="388" t="str">
        <f ca="1">+IF(OFFSET('Sanitation Data'!$F$30,0,10*ROW('Sanitation Data'!F83))="","",OFFSET('Sanitation Data'!$F$30,0,10*ROW('Sanitation Data'!F83)))</f>
        <v/>
      </c>
      <c r="CX89" s="388" t="str">
        <f ca="1">+IF(OFFSET('Sanitation Data'!$F$31,0,10*ROW('Sanitation Data'!F83))="","",OFFSET('Sanitation Data'!$F$31,0,10*ROW('Sanitation Data'!F83)))</f>
        <v/>
      </c>
      <c r="CY89" s="388" t="str">
        <f ca="1">+IF(OFFSET('Sanitation Data'!$F$32,0,10*ROW('Sanitation Data'!F83))="","",OFFSET('Sanitation Data'!$F$32,0,10*ROW('Sanitation Data'!F83)))</f>
        <v/>
      </c>
      <c r="CZ89" s="388" t="str">
        <f ca="1">+IF(OFFSET('Sanitation Data'!$G$28,0,10*ROW('Sanitation Data'!G83))="","",OFFSET('Sanitation Data'!$G$28,0,10*ROW('Sanitation Data'!G83)))</f>
        <v/>
      </c>
      <c r="DA89" s="388" t="str">
        <f ca="1">+IF(OFFSET('Sanitation Data'!$G$29,0,10*ROW('Sanitation Data'!G83))="","",OFFSET('Sanitation Data'!$G$29,0,10*ROW('Sanitation Data'!G83)))</f>
        <v/>
      </c>
      <c r="DB89" s="388" t="str">
        <f ca="1">+IF(OFFSET('Sanitation Data'!$G$30,0,10*ROW('Sanitation Data'!G83))="","",OFFSET('Sanitation Data'!$G$30,0,10*ROW('Sanitation Data'!G83)))</f>
        <v/>
      </c>
      <c r="DC89" s="388" t="str">
        <f ca="1">+IF(OFFSET('Sanitation Data'!$G$31,0,10*ROW('Sanitation Data'!G83))="","",OFFSET('Sanitation Data'!$G$31,0,10*ROW('Sanitation Data'!G83)))</f>
        <v/>
      </c>
      <c r="DD89" s="388" t="str">
        <f ca="1">+IF(OFFSET('Sanitation Data'!$G$32,0,10*ROW('Sanitation Data'!G83))="","",OFFSET('Sanitation Data'!$G$32,0,10*ROW('Sanitation Data'!G83)))</f>
        <v/>
      </c>
      <c r="DE89" s="388" t="str">
        <f ca="1">+IF(OFFSET('Sanitation Data'!$H$28,0,10*ROW('Sanitation Data'!H83))="","",OFFSET('Sanitation Data'!$H$28,0,10*ROW('Sanitation Data'!H83)))</f>
        <v/>
      </c>
      <c r="DF89" s="388" t="str">
        <f ca="1">+IF(OFFSET('Sanitation Data'!$H$29,0,10*ROW('Sanitation Data'!H83))="","",OFFSET('Sanitation Data'!$H$29,0,10*ROW('Sanitation Data'!H83)))</f>
        <v/>
      </c>
      <c r="DG89" s="388" t="str">
        <f ca="1">+IF(OFFSET('Sanitation Data'!$H$30,0,10*ROW('Sanitation Data'!H83))="","",OFFSET('Sanitation Data'!$H$30,0,10*ROW('Sanitation Data'!H83)))</f>
        <v/>
      </c>
      <c r="DH89" s="388" t="str">
        <f ca="1">+IF(OFFSET('Sanitation Data'!$H$31,0,10*ROW('Sanitation Data'!H83))="","",OFFSET('Sanitation Data'!$H$31,0,10*ROW('Sanitation Data'!H83)))</f>
        <v/>
      </c>
      <c r="DI89" s="388" t="str">
        <f ca="1">+IF(OFFSET('Sanitation Data'!$H$32,0,10*ROW('Sanitation Data'!H83))="","",OFFSET('Sanitation Data'!$H$32,0,10*ROW('Sanitation Data'!H83)))</f>
        <v/>
      </c>
      <c r="DJ89" s="388" t="str">
        <f ca="1">+IF(OFFSET('Sanitation Data'!$I$28,0,10*ROW('Sanitation Data'!I83))="","",OFFSET('Sanitation Data'!$I$28,0,10*ROW('Sanitation Data'!I83)))</f>
        <v/>
      </c>
      <c r="DK89" s="388" t="str">
        <f ca="1">+IF(OFFSET('Sanitation Data'!$I$29,0,10*ROW('Sanitation Data'!I83))="","",OFFSET('Sanitation Data'!$I$29,0,10*ROW('Sanitation Data'!I83)))</f>
        <v/>
      </c>
      <c r="DL89" s="388" t="str">
        <f ca="1">+IF(OFFSET('Sanitation Data'!$I$30,0,10*ROW('Sanitation Data'!I83))="","",OFFSET('Sanitation Data'!$I$30,0,10*ROW('Sanitation Data'!I83)))</f>
        <v/>
      </c>
      <c r="DM89" s="388" t="str">
        <f ca="1">+IF(OFFSET('Sanitation Data'!$I$31,0,10*ROW('Sanitation Data'!I83))="","",OFFSET('Sanitation Data'!$I$31,0,10*ROW('Sanitation Data'!I83)))</f>
        <v/>
      </c>
      <c r="DN89" s="388" t="str">
        <f ca="1">+IF(OFFSET('Sanitation Data'!$I$32,0,10*ROW('Sanitation Data'!I83))="","",OFFSET('Sanitation Data'!$I$32,0,10*ROW('Sanitation Data'!I83)))</f>
        <v/>
      </c>
      <c r="DO89" s="388" t="str">
        <f ca="1">+IF(OFFSET('Hygiene Data'!$D$11,0,10*ROW('Hygiene Data'!D83))="","",OFFSET('Hygiene Data'!$D$11,0,10*ROW('Hygiene Data'!D83)))</f>
        <v/>
      </c>
      <c r="DP89" s="388" t="str">
        <f ca="1">+IF(OFFSET('Hygiene Data'!$D$12,0,10*ROW('Hygiene Data'!D83))="","",OFFSET('Hygiene Data'!$D$12,0,10*ROW('Hygiene Data'!D83)))</f>
        <v/>
      </c>
      <c r="DQ89" s="388" t="str">
        <f ca="1">+IF(OFFSET('Hygiene Data'!$D$13,0,10*ROW('Hygiene Data'!D83))="","",OFFSET('Hygiene Data'!$D$13,0,10*ROW('Hygiene Data'!D83)))</f>
        <v/>
      </c>
      <c r="DR89" s="388" t="str">
        <f ca="1">+IF(OFFSET('Hygiene Data'!$E$11,0,10*ROW('Hygiene Data'!E83))="","",OFFSET('Hygiene Data'!$E$11,0,10*ROW('Hygiene Data'!E83)))</f>
        <v/>
      </c>
      <c r="DS89" s="388" t="str">
        <f ca="1">+IF(OFFSET('Hygiene Data'!$E$12,0,10*ROW('Hygiene Data'!E83))="","",OFFSET('Hygiene Data'!$E$12,0,10*ROW('Hygiene Data'!E83)))</f>
        <v/>
      </c>
      <c r="DT89" s="388" t="str">
        <f ca="1">+IF(OFFSET('Hygiene Data'!$E$13,0,10*ROW('Hygiene Data'!E83))="","",OFFSET('Hygiene Data'!$E$13,0,10*ROW('Hygiene Data'!E83)))</f>
        <v/>
      </c>
      <c r="DU89" s="388" t="str">
        <f ca="1">+IF(OFFSET('Hygiene Data'!$F$11,0,10*ROW('Hygiene Data'!F83))="","",OFFSET('Hygiene Data'!$F$11,0,10*ROW('Hygiene Data'!F83)))</f>
        <v/>
      </c>
      <c r="DV89" s="388" t="str">
        <f ca="1">+IF(OFFSET('Hygiene Data'!$F$12,0,10*ROW('Hygiene Data'!F83))="","",OFFSET('Hygiene Data'!$F$12,0,10*ROW('Hygiene Data'!F83)))</f>
        <v/>
      </c>
      <c r="DW89" s="388" t="str">
        <f ca="1">+IF(OFFSET('Hygiene Data'!$F$13,0,10*ROW('Hygiene Data'!F83))="","",OFFSET('Hygiene Data'!$F$13,0,10*ROW('Hygiene Data'!F83)))</f>
        <v/>
      </c>
      <c r="DX89" s="388" t="str">
        <f ca="1">+IF(OFFSET('Hygiene Data'!$G$11,0,10*ROW('Hygiene Data'!G83))="","",OFFSET('Hygiene Data'!$G$11,0,10*ROW('Hygiene Data'!G83)))</f>
        <v/>
      </c>
      <c r="DY89" s="388" t="str">
        <f ca="1">+IF(OFFSET('Hygiene Data'!$G$12,0,10*ROW('Hygiene Data'!G83))="","",OFFSET('Hygiene Data'!$G$12,0,10*ROW('Hygiene Data'!G83)))</f>
        <v/>
      </c>
      <c r="DZ89" s="388" t="str">
        <f ca="1">+IF(OFFSET('Hygiene Data'!$G$13,0,10*ROW('Hygiene Data'!G83))="","",OFFSET('Hygiene Data'!$G$13,0,10*ROW('Hygiene Data'!G83)))</f>
        <v/>
      </c>
      <c r="EA89" s="388" t="str">
        <f ca="1">+IF(OFFSET('Hygiene Data'!$H$11,0,10*ROW('Hygiene Data'!H83))="","",OFFSET('Hygiene Data'!$H$11,0,10*ROW('Hygiene Data'!H83)))</f>
        <v/>
      </c>
      <c r="EB89" s="388" t="str">
        <f ca="1">+IF(OFFSET('Hygiene Data'!$H$12,0,10*ROW('Hygiene Data'!H83))="","",OFFSET('Hygiene Data'!$H$12,0,10*ROW('Hygiene Data'!H83)))</f>
        <v/>
      </c>
      <c r="EC89" s="388" t="str">
        <f ca="1">+IF(OFFSET('Hygiene Data'!$H$13,0,10*ROW('Hygiene Data'!H83))="","",OFFSET('Hygiene Data'!$H$13,0,10*ROW('Hygiene Data'!H83)))</f>
        <v/>
      </c>
      <c r="ED89" s="388" t="str">
        <f ca="1">+IF(OFFSET('Hygiene Data'!$I$11,0,10*ROW('Hygiene Data'!I83))="","",OFFSET('Hygiene Data'!$I$11,0,10*ROW('Hygiene Data'!I83)))</f>
        <v/>
      </c>
      <c r="EE89" s="388" t="str">
        <f ca="1">+IF(OFFSET('Hygiene Data'!$I$12,0,10*ROW('Hygiene Data'!I83))="","",OFFSET('Hygiene Data'!$I$12,0,10*ROW('Hygiene Data'!I83)))</f>
        <v/>
      </c>
      <c r="EF89" s="388" t="str">
        <f ca="1">+IF(OFFSET('Hygiene Data'!$I$13,0,10*ROW('Hygiene Data'!I83))="","",OFFSET('Hygiene Data'!$I$13,0,10*ROW('Hygiene Data'!I83)))</f>
        <v/>
      </c>
    </row>
    <row r="90" spans="1:136" x14ac:dyDescent="0.25">
      <c r="A90" s="497" t="str">
        <f ca="1">+IF(OFFSET('Water Data'!$B$2,0,10*ROW('Water Data'!E84))="","",OFFSET('Water Data'!$B$2,0,10*ROW('Water Data'!E84)))</f>
        <v/>
      </c>
      <c r="B90" s="49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4" t="str">
        <f t="shared" ca="1" si="1"/>
        <v/>
      </c>
      <c r="D90" s="52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8" t="str">
        <f ca="1">+IF(OFFSET('Water Data'!$D$27,0,10*ROW('Water Data'!D84))="","",OFFSET('Water Data'!$D$27,0,10*ROW('Water Data'!D84)))</f>
        <v/>
      </c>
      <c r="BT90" s="388" t="str">
        <f ca="1">+IF(OFFSET('Water Data'!$D$28,0,10*ROW('Water Data'!D84))="","",OFFSET('Water Data'!$D$28,0,10*ROW('Water Data'!D84)))</f>
        <v/>
      </c>
      <c r="BU90" s="388" t="str">
        <f ca="1">+IF(OFFSET('Water Data'!$D$29,0,10*ROW('Water Data'!D84))="","",OFFSET('Water Data'!$D$29,0,10*ROW('Water Data'!D84)))</f>
        <v/>
      </c>
      <c r="BV90" s="388" t="str">
        <f ca="1">+IF(OFFSET('Water Data'!$E$27,0,10*ROW('Water Data'!E84))="","",OFFSET('Water Data'!$E$27,0,10*ROW('Water Data'!E84)))</f>
        <v/>
      </c>
      <c r="BW90" s="388" t="str">
        <f ca="1">+IF(OFFSET('Water Data'!$E$28,0,10*ROW('Water Data'!E84))="","",OFFSET('Water Data'!$E$28,0,10*ROW('Water Data'!E84)))</f>
        <v/>
      </c>
      <c r="BX90" s="388" t="str">
        <f ca="1">+IF(OFFSET('Water Data'!$E$29,0,10*ROW('Water Data'!E84))="","",OFFSET('Water Data'!$E$29,0,10*ROW('Water Data'!E84)))</f>
        <v/>
      </c>
      <c r="BY90" s="388" t="str">
        <f ca="1">+IF(OFFSET('Water Data'!$F$27,0,10*ROW('Water Data'!F84))="","",OFFSET('Water Data'!$F$27,0,10*ROW('Water Data'!F84)))</f>
        <v/>
      </c>
      <c r="BZ90" s="388" t="str">
        <f ca="1">+IF(OFFSET('Water Data'!$F$28,0,10*ROW('Water Data'!F84))="","",OFFSET('Water Data'!$F$28,0,10*ROW('Water Data'!F84)))</f>
        <v/>
      </c>
      <c r="CA90" s="388" t="str">
        <f ca="1">+IF(OFFSET('Water Data'!$F$29,0,10*ROW('Water Data'!F84))="","",OFFSET('Water Data'!$F$29,0,10*ROW('Water Data'!F84)))</f>
        <v/>
      </c>
      <c r="CB90" s="388" t="str">
        <f ca="1">+IF(OFFSET('Water Data'!$G$27,0,10*ROW('Water Data'!G84))="","",OFFSET('Water Data'!$G$27,0,10*ROW('Water Data'!G84)))</f>
        <v/>
      </c>
      <c r="CC90" s="388" t="str">
        <f ca="1">+IF(OFFSET('Water Data'!$G$28,0,10*ROW('Water Data'!G84))="","",OFFSET('Water Data'!$G$28,0,10*ROW('Water Data'!G84)))</f>
        <v/>
      </c>
      <c r="CD90" s="388" t="str">
        <f ca="1">+IF(OFFSET('Water Data'!$G$29,0,10*ROW('Water Data'!G84))="","",OFFSET('Water Data'!$G$29,0,10*ROW('Water Data'!G84)))</f>
        <v/>
      </c>
      <c r="CE90" s="388" t="str">
        <f ca="1">+IF(OFFSET('Water Data'!$H$27,0,10*ROW('Water Data'!H84))="","",OFFSET('Water Data'!$H$27,0,10*ROW('Water Data'!H84)))</f>
        <v/>
      </c>
      <c r="CF90" s="388" t="str">
        <f ca="1">+IF(OFFSET('Water Data'!$H$28,0,10*ROW('Water Data'!H84))="","",OFFSET('Water Data'!$H$28,0,10*ROW('Water Data'!H84)))</f>
        <v/>
      </c>
      <c r="CG90" s="388" t="str">
        <f ca="1">+IF(OFFSET('Water Data'!$H$29,0,10*ROW('Water Data'!H84))="","",OFFSET('Water Data'!$H$29,0,10*ROW('Water Data'!H84)))</f>
        <v/>
      </c>
      <c r="CH90" s="388" t="str">
        <f ca="1">+IF(OFFSET('Water Data'!$I$27,0,10*ROW('Water Data'!I84))="","",OFFSET('Water Data'!$I$27,0,10*ROW('Water Data'!I84)))</f>
        <v/>
      </c>
      <c r="CI90" s="388" t="str">
        <f ca="1">+IF(OFFSET('Water Data'!$I$28,0,10*ROW('Water Data'!I84))="","",OFFSET('Water Data'!$I$28,0,10*ROW('Water Data'!I84)))</f>
        <v/>
      </c>
      <c r="CJ90" s="388" t="str">
        <f ca="1">+IF(OFFSET('Water Data'!$I$29,0,10*ROW('Water Data'!I84))="","",OFFSET('Water Data'!$I$29,0,10*ROW('Water Data'!I84)))</f>
        <v/>
      </c>
      <c r="CK90" s="388" t="str">
        <f ca="1">+IF(OFFSET('Sanitation Data'!$D$28,0,10*ROW('Sanitation Data'!D84))="","",OFFSET('Sanitation Data'!$D$28,0,10*ROW('Sanitation Data'!D84)))</f>
        <v/>
      </c>
      <c r="CL90" s="388" t="str">
        <f ca="1">+IF(OFFSET('Sanitation Data'!$D$29,0,10*ROW('Sanitation Data'!D84))="","",OFFSET('Sanitation Data'!$D$29,0,10*ROW('Sanitation Data'!D84)))</f>
        <v/>
      </c>
      <c r="CM90" s="388" t="str">
        <f ca="1">+IF(OFFSET('Sanitation Data'!$D$30,0,10*ROW('Sanitation Data'!D84))="","",OFFSET('Sanitation Data'!$D$30,0,10*ROW('Sanitation Data'!D84)))</f>
        <v/>
      </c>
      <c r="CN90" s="388" t="str">
        <f ca="1">+IF(OFFSET('Sanitation Data'!$D$31,0,10*ROW('Sanitation Data'!D84))="","",OFFSET('Sanitation Data'!$D$31,0,10*ROW('Sanitation Data'!D84)))</f>
        <v/>
      </c>
      <c r="CO90" s="388" t="str">
        <f ca="1">+IF(OFFSET('Sanitation Data'!$D$32,0,10*ROW('Sanitation Data'!D84))="","",OFFSET('Sanitation Data'!$D$32,0,10*ROW('Sanitation Data'!D84)))</f>
        <v/>
      </c>
      <c r="CP90" s="388" t="str">
        <f ca="1">+IF(OFFSET('Sanitation Data'!$E$28,0,10*ROW('Sanitation Data'!E84))="","",OFFSET('Sanitation Data'!$E$28,0,10*ROW('Sanitation Data'!E84)))</f>
        <v/>
      </c>
      <c r="CQ90" s="388" t="str">
        <f ca="1">+IF(OFFSET('Sanitation Data'!$E$29,0,10*ROW('Sanitation Data'!E84))="","",OFFSET('Sanitation Data'!$E$29,0,10*ROW('Sanitation Data'!E84)))</f>
        <v/>
      </c>
      <c r="CR90" s="388" t="str">
        <f ca="1">+IF(OFFSET('Sanitation Data'!$E$30,0,10*ROW('Sanitation Data'!E84))="","",OFFSET('Sanitation Data'!$E$30,0,10*ROW('Sanitation Data'!E84)))</f>
        <v/>
      </c>
      <c r="CS90" s="388" t="str">
        <f ca="1">+IF(OFFSET('Sanitation Data'!$E$31,0,10*ROW('Sanitation Data'!E84))="","",OFFSET('Sanitation Data'!$E$31,0,10*ROW('Sanitation Data'!E84)))</f>
        <v/>
      </c>
      <c r="CT90" s="388" t="str">
        <f ca="1">+IF(OFFSET('Sanitation Data'!$E$32,0,10*ROW('Sanitation Data'!E84))="","",OFFSET('Sanitation Data'!$E$32,0,10*ROW('Sanitation Data'!E84)))</f>
        <v/>
      </c>
      <c r="CU90" s="388" t="str">
        <f ca="1">+IF(OFFSET('Sanitation Data'!$F$28,0,10*ROW('Sanitation Data'!F84))="","",OFFSET('Sanitation Data'!$F$28,0,10*ROW('Sanitation Data'!F84)))</f>
        <v/>
      </c>
      <c r="CV90" s="388" t="str">
        <f ca="1">+IF(OFFSET('Sanitation Data'!$F$29,0,10*ROW('Sanitation Data'!F84))="","",OFFSET('Sanitation Data'!$F$29,0,10*ROW('Sanitation Data'!F84)))</f>
        <v/>
      </c>
      <c r="CW90" s="388" t="str">
        <f ca="1">+IF(OFFSET('Sanitation Data'!$F$30,0,10*ROW('Sanitation Data'!F84))="","",OFFSET('Sanitation Data'!$F$30,0,10*ROW('Sanitation Data'!F84)))</f>
        <v/>
      </c>
      <c r="CX90" s="388" t="str">
        <f ca="1">+IF(OFFSET('Sanitation Data'!$F$31,0,10*ROW('Sanitation Data'!F84))="","",OFFSET('Sanitation Data'!$F$31,0,10*ROW('Sanitation Data'!F84)))</f>
        <v/>
      </c>
      <c r="CY90" s="388" t="str">
        <f ca="1">+IF(OFFSET('Sanitation Data'!$F$32,0,10*ROW('Sanitation Data'!F84))="","",OFFSET('Sanitation Data'!$F$32,0,10*ROW('Sanitation Data'!F84)))</f>
        <v/>
      </c>
      <c r="CZ90" s="388" t="str">
        <f ca="1">+IF(OFFSET('Sanitation Data'!$G$28,0,10*ROW('Sanitation Data'!G84))="","",OFFSET('Sanitation Data'!$G$28,0,10*ROW('Sanitation Data'!G84)))</f>
        <v/>
      </c>
      <c r="DA90" s="388" t="str">
        <f ca="1">+IF(OFFSET('Sanitation Data'!$G$29,0,10*ROW('Sanitation Data'!G84))="","",OFFSET('Sanitation Data'!$G$29,0,10*ROW('Sanitation Data'!G84)))</f>
        <v/>
      </c>
      <c r="DB90" s="388" t="str">
        <f ca="1">+IF(OFFSET('Sanitation Data'!$G$30,0,10*ROW('Sanitation Data'!G84))="","",OFFSET('Sanitation Data'!$G$30,0,10*ROW('Sanitation Data'!G84)))</f>
        <v/>
      </c>
      <c r="DC90" s="388" t="str">
        <f ca="1">+IF(OFFSET('Sanitation Data'!$G$31,0,10*ROW('Sanitation Data'!G84))="","",OFFSET('Sanitation Data'!$G$31,0,10*ROW('Sanitation Data'!G84)))</f>
        <v/>
      </c>
      <c r="DD90" s="388" t="str">
        <f ca="1">+IF(OFFSET('Sanitation Data'!$G$32,0,10*ROW('Sanitation Data'!G84))="","",OFFSET('Sanitation Data'!$G$32,0,10*ROW('Sanitation Data'!G84)))</f>
        <v/>
      </c>
      <c r="DE90" s="388" t="str">
        <f ca="1">+IF(OFFSET('Sanitation Data'!$H$28,0,10*ROW('Sanitation Data'!H84))="","",OFFSET('Sanitation Data'!$H$28,0,10*ROW('Sanitation Data'!H84)))</f>
        <v/>
      </c>
      <c r="DF90" s="388" t="str">
        <f ca="1">+IF(OFFSET('Sanitation Data'!$H$29,0,10*ROW('Sanitation Data'!H84))="","",OFFSET('Sanitation Data'!$H$29,0,10*ROW('Sanitation Data'!H84)))</f>
        <v/>
      </c>
      <c r="DG90" s="388" t="str">
        <f ca="1">+IF(OFFSET('Sanitation Data'!$H$30,0,10*ROW('Sanitation Data'!H84))="","",OFFSET('Sanitation Data'!$H$30,0,10*ROW('Sanitation Data'!H84)))</f>
        <v/>
      </c>
      <c r="DH90" s="388" t="str">
        <f ca="1">+IF(OFFSET('Sanitation Data'!$H$31,0,10*ROW('Sanitation Data'!H84))="","",OFFSET('Sanitation Data'!$H$31,0,10*ROW('Sanitation Data'!H84)))</f>
        <v/>
      </c>
      <c r="DI90" s="388" t="str">
        <f ca="1">+IF(OFFSET('Sanitation Data'!$H$32,0,10*ROW('Sanitation Data'!H84))="","",OFFSET('Sanitation Data'!$H$32,0,10*ROW('Sanitation Data'!H84)))</f>
        <v/>
      </c>
      <c r="DJ90" s="388" t="str">
        <f ca="1">+IF(OFFSET('Sanitation Data'!$I$28,0,10*ROW('Sanitation Data'!I84))="","",OFFSET('Sanitation Data'!$I$28,0,10*ROW('Sanitation Data'!I84)))</f>
        <v/>
      </c>
      <c r="DK90" s="388" t="str">
        <f ca="1">+IF(OFFSET('Sanitation Data'!$I$29,0,10*ROW('Sanitation Data'!I84))="","",OFFSET('Sanitation Data'!$I$29,0,10*ROW('Sanitation Data'!I84)))</f>
        <v/>
      </c>
      <c r="DL90" s="388" t="str">
        <f ca="1">+IF(OFFSET('Sanitation Data'!$I$30,0,10*ROW('Sanitation Data'!I84))="","",OFFSET('Sanitation Data'!$I$30,0,10*ROW('Sanitation Data'!I84)))</f>
        <v/>
      </c>
      <c r="DM90" s="388" t="str">
        <f ca="1">+IF(OFFSET('Sanitation Data'!$I$31,0,10*ROW('Sanitation Data'!I84))="","",OFFSET('Sanitation Data'!$I$31,0,10*ROW('Sanitation Data'!I84)))</f>
        <v/>
      </c>
      <c r="DN90" s="388" t="str">
        <f ca="1">+IF(OFFSET('Sanitation Data'!$I$32,0,10*ROW('Sanitation Data'!I84))="","",OFFSET('Sanitation Data'!$I$32,0,10*ROW('Sanitation Data'!I84)))</f>
        <v/>
      </c>
      <c r="DO90" s="388" t="str">
        <f ca="1">+IF(OFFSET('Hygiene Data'!$D$11,0,10*ROW('Hygiene Data'!D84))="","",OFFSET('Hygiene Data'!$D$11,0,10*ROW('Hygiene Data'!D84)))</f>
        <v/>
      </c>
      <c r="DP90" s="388" t="str">
        <f ca="1">+IF(OFFSET('Hygiene Data'!$D$12,0,10*ROW('Hygiene Data'!D84))="","",OFFSET('Hygiene Data'!$D$12,0,10*ROW('Hygiene Data'!D84)))</f>
        <v/>
      </c>
      <c r="DQ90" s="388" t="str">
        <f ca="1">+IF(OFFSET('Hygiene Data'!$D$13,0,10*ROW('Hygiene Data'!D84))="","",OFFSET('Hygiene Data'!$D$13,0,10*ROW('Hygiene Data'!D84)))</f>
        <v/>
      </c>
      <c r="DR90" s="388" t="str">
        <f ca="1">+IF(OFFSET('Hygiene Data'!$E$11,0,10*ROW('Hygiene Data'!E84))="","",OFFSET('Hygiene Data'!$E$11,0,10*ROW('Hygiene Data'!E84)))</f>
        <v/>
      </c>
      <c r="DS90" s="388" t="str">
        <f ca="1">+IF(OFFSET('Hygiene Data'!$E$12,0,10*ROW('Hygiene Data'!E84))="","",OFFSET('Hygiene Data'!$E$12,0,10*ROW('Hygiene Data'!E84)))</f>
        <v/>
      </c>
      <c r="DT90" s="388" t="str">
        <f ca="1">+IF(OFFSET('Hygiene Data'!$E$13,0,10*ROW('Hygiene Data'!E84))="","",OFFSET('Hygiene Data'!$E$13,0,10*ROW('Hygiene Data'!E84)))</f>
        <v/>
      </c>
      <c r="DU90" s="388" t="str">
        <f ca="1">+IF(OFFSET('Hygiene Data'!$F$11,0,10*ROW('Hygiene Data'!F84))="","",OFFSET('Hygiene Data'!$F$11,0,10*ROW('Hygiene Data'!F84)))</f>
        <v/>
      </c>
      <c r="DV90" s="388" t="str">
        <f ca="1">+IF(OFFSET('Hygiene Data'!$F$12,0,10*ROW('Hygiene Data'!F84))="","",OFFSET('Hygiene Data'!$F$12,0,10*ROW('Hygiene Data'!F84)))</f>
        <v/>
      </c>
      <c r="DW90" s="388" t="str">
        <f ca="1">+IF(OFFSET('Hygiene Data'!$F$13,0,10*ROW('Hygiene Data'!F84))="","",OFFSET('Hygiene Data'!$F$13,0,10*ROW('Hygiene Data'!F84)))</f>
        <v/>
      </c>
      <c r="DX90" s="388" t="str">
        <f ca="1">+IF(OFFSET('Hygiene Data'!$G$11,0,10*ROW('Hygiene Data'!G84))="","",OFFSET('Hygiene Data'!$G$11,0,10*ROW('Hygiene Data'!G84)))</f>
        <v/>
      </c>
      <c r="DY90" s="388" t="str">
        <f ca="1">+IF(OFFSET('Hygiene Data'!$G$12,0,10*ROW('Hygiene Data'!G84))="","",OFFSET('Hygiene Data'!$G$12,0,10*ROW('Hygiene Data'!G84)))</f>
        <v/>
      </c>
      <c r="DZ90" s="388" t="str">
        <f ca="1">+IF(OFFSET('Hygiene Data'!$G$13,0,10*ROW('Hygiene Data'!G84))="","",OFFSET('Hygiene Data'!$G$13,0,10*ROW('Hygiene Data'!G84)))</f>
        <v/>
      </c>
      <c r="EA90" s="388" t="str">
        <f ca="1">+IF(OFFSET('Hygiene Data'!$H$11,0,10*ROW('Hygiene Data'!H84))="","",OFFSET('Hygiene Data'!$H$11,0,10*ROW('Hygiene Data'!H84)))</f>
        <v/>
      </c>
      <c r="EB90" s="388" t="str">
        <f ca="1">+IF(OFFSET('Hygiene Data'!$H$12,0,10*ROW('Hygiene Data'!H84))="","",OFFSET('Hygiene Data'!$H$12,0,10*ROW('Hygiene Data'!H84)))</f>
        <v/>
      </c>
      <c r="EC90" s="388" t="str">
        <f ca="1">+IF(OFFSET('Hygiene Data'!$H$13,0,10*ROW('Hygiene Data'!H84))="","",OFFSET('Hygiene Data'!$H$13,0,10*ROW('Hygiene Data'!H84)))</f>
        <v/>
      </c>
      <c r="ED90" s="388" t="str">
        <f ca="1">+IF(OFFSET('Hygiene Data'!$I$11,0,10*ROW('Hygiene Data'!I84))="","",OFFSET('Hygiene Data'!$I$11,0,10*ROW('Hygiene Data'!I84)))</f>
        <v/>
      </c>
      <c r="EE90" s="388" t="str">
        <f ca="1">+IF(OFFSET('Hygiene Data'!$I$12,0,10*ROW('Hygiene Data'!I84))="","",OFFSET('Hygiene Data'!$I$12,0,10*ROW('Hygiene Data'!I84)))</f>
        <v/>
      </c>
      <c r="EF90" s="388" t="str">
        <f ca="1">+IF(OFFSET('Hygiene Data'!$I$13,0,10*ROW('Hygiene Data'!I84))="","",OFFSET('Hygiene Data'!$I$13,0,10*ROW('Hygiene Data'!I84)))</f>
        <v/>
      </c>
    </row>
    <row r="91" spans="1:136" x14ac:dyDescent="0.25">
      <c r="A91" s="497" t="str">
        <f ca="1">+IF(OFFSET('Water Data'!$B$2,0,10*ROW('Water Data'!E85))="","",OFFSET('Water Data'!$B$2,0,10*ROW('Water Data'!E85)))</f>
        <v/>
      </c>
      <c r="B91" s="49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4" t="str">
        <f t="shared" ca="1" si="1"/>
        <v/>
      </c>
      <c r="D91" s="52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8" t="str">
        <f ca="1">+IF(OFFSET('Water Data'!$D$27,0,10*ROW('Water Data'!D85))="","",OFFSET('Water Data'!$D$27,0,10*ROW('Water Data'!D85)))</f>
        <v/>
      </c>
      <c r="BT91" s="388" t="str">
        <f ca="1">+IF(OFFSET('Water Data'!$D$28,0,10*ROW('Water Data'!D85))="","",OFFSET('Water Data'!$D$28,0,10*ROW('Water Data'!D85)))</f>
        <v/>
      </c>
      <c r="BU91" s="388" t="str">
        <f ca="1">+IF(OFFSET('Water Data'!$D$29,0,10*ROW('Water Data'!D85))="","",OFFSET('Water Data'!$D$29,0,10*ROW('Water Data'!D85)))</f>
        <v/>
      </c>
      <c r="BV91" s="388" t="str">
        <f ca="1">+IF(OFFSET('Water Data'!$E$27,0,10*ROW('Water Data'!E85))="","",OFFSET('Water Data'!$E$27,0,10*ROW('Water Data'!E85)))</f>
        <v/>
      </c>
      <c r="BW91" s="388" t="str">
        <f ca="1">+IF(OFFSET('Water Data'!$E$28,0,10*ROW('Water Data'!E85))="","",OFFSET('Water Data'!$E$28,0,10*ROW('Water Data'!E85)))</f>
        <v/>
      </c>
      <c r="BX91" s="388" t="str">
        <f ca="1">+IF(OFFSET('Water Data'!$E$29,0,10*ROW('Water Data'!E85))="","",OFFSET('Water Data'!$E$29,0,10*ROW('Water Data'!E85)))</f>
        <v/>
      </c>
      <c r="BY91" s="388" t="str">
        <f ca="1">+IF(OFFSET('Water Data'!$F$27,0,10*ROW('Water Data'!F85))="","",OFFSET('Water Data'!$F$27,0,10*ROW('Water Data'!F85)))</f>
        <v/>
      </c>
      <c r="BZ91" s="388" t="str">
        <f ca="1">+IF(OFFSET('Water Data'!$F$28,0,10*ROW('Water Data'!F85))="","",OFFSET('Water Data'!$F$28,0,10*ROW('Water Data'!F85)))</f>
        <v/>
      </c>
      <c r="CA91" s="388" t="str">
        <f ca="1">+IF(OFFSET('Water Data'!$F$29,0,10*ROW('Water Data'!F85))="","",OFFSET('Water Data'!$F$29,0,10*ROW('Water Data'!F85)))</f>
        <v/>
      </c>
      <c r="CB91" s="388" t="str">
        <f ca="1">+IF(OFFSET('Water Data'!$G$27,0,10*ROW('Water Data'!G85))="","",OFFSET('Water Data'!$G$27,0,10*ROW('Water Data'!G85)))</f>
        <v/>
      </c>
      <c r="CC91" s="388" t="str">
        <f ca="1">+IF(OFFSET('Water Data'!$G$28,0,10*ROW('Water Data'!G85))="","",OFFSET('Water Data'!$G$28,0,10*ROW('Water Data'!G85)))</f>
        <v/>
      </c>
      <c r="CD91" s="388" t="str">
        <f ca="1">+IF(OFFSET('Water Data'!$G$29,0,10*ROW('Water Data'!G85))="","",OFFSET('Water Data'!$G$29,0,10*ROW('Water Data'!G85)))</f>
        <v/>
      </c>
      <c r="CE91" s="388" t="str">
        <f ca="1">+IF(OFFSET('Water Data'!$H$27,0,10*ROW('Water Data'!H85))="","",OFFSET('Water Data'!$H$27,0,10*ROW('Water Data'!H85)))</f>
        <v/>
      </c>
      <c r="CF91" s="388" t="str">
        <f ca="1">+IF(OFFSET('Water Data'!$H$28,0,10*ROW('Water Data'!H85))="","",OFFSET('Water Data'!$H$28,0,10*ROW('Water Data'!H85)))</f>
        <v/>
      </c>
      <c r="CG91" s="388" t="str">
        <f ca="1">+IF(OFFSET('Water Data'!$H$29,0,10*ROW('Water Data'!H85))="","",OFFSET('Water Data'!$H$29,0,10*ROW('Water Data'!H85)))</f>
        <v/>
      </c>
      <c r="CH91" s="388" t="str">
        <f ca="1">+IF(OFFSET('Water Data'!$I$27,0,10*ROW('Water Data'!I85))="","",OFFSET('Water Data'!$I$27,0,10*ROW('Water Data'!I85)))</f>
        <v/>
      </c>
      <c r="CI91" s="388" t="str">
        <f ca="1">+IF(OFFSET('Water Data'!$I$28,0,10*ROW('Water Data'!I85))="","",OFFSET('Water Data'!$I$28,0,10*ROW('Water Data'!I85)))</f>
        <v/>
      </c>
      <c r="CJ91" s="388" t="str">
        <f ca="1">+IF(OFFSET('Water Data'!$I$29,0,10*ROW('Water Data'!I85))="","",OFFSET('Water Data'!$I$29,0,10*ROW('Water Data'!I85)))</f>
        <v/>
      </c>
      <c r="CK91" s="388" t="str">
        <f ca="1">+IF(OFFSET('Sanitation Data'!$D$28,0,10*ROW('Sanitation Data'!D85))="","",OFFSET('Sanitation Data'!$D$28,0,10*ROW('Sanitation Data'!D85)))</f>
        <v/>
      </c>
      <c r="CL91" s="388" t="str">
        <f ca="1">+IF(OFFSET('Sanitation Data'!$D$29,0,10*ROW('Sanitation Data'!D85))="","",OFFSET('Sanitation Data'!$D$29,0,10*ROW('Sanitation Data'!D85)))</f>
        <v/>
      </c>
      <c r="CM91" s="388" t="str">
        <f ca="1">+IF(OFFSET('Sanitation Data'!$D$30,0,10*ROW('Sanitation Data'!D85))="","",OFFSET('Sanitation Data'!$D$30,0,10*ROW('Sanitation Data'!D85)))</f>
        <v/>
      </c>
      <c r="CN91" s="388" t="str">
        <f ca="1">+IF(OFFSET('Sanitation Data'!$D$31,0,10*ROW('Sanitation Data'!D85))="","",OFFSET('Sanitation Data'!$D$31,0,10*ROW('Sanitation Data'!D85)))</f>
        <v/>
      </c>
      <c r="CO91" s="388" t="str">
        <f ca="1">+IF(OFFSET('Sanitation Data'!$D$32,0,10*ROW('Sanitation Data'!D85))="","",OFFSET('Sanitation Data'!$D$32,0,10*ROW('Sanitation Data'!D85)))</f>
        <v/>
      </c>
      <c r="CP91" s="388" t="str">
        <f ca="1">+IF(OFFSET('Sanitation Data'!$E$28,0,10*ROW('Sanitation Data'!E85))="","",OFFSET('Sanitation Data'!$E$28,0,10*ROW('Sanitation Data'!E85)))</f>
        <v/>
      </c>
      <c r="CQ91" s="388" t="str">
        <f ca="1">+IF(OFFSET('Sanitation Data'!$E$29,0,10*ROW('Sanitation Data'!E85))="","",OFFSET('Sanitation Data'!$E$29,0,10*ROW('Sanitation Data'!E85)))</f>
        <v/>
      </c>
      <c r="CR91" s="388" t="str">
        <f ca="1">+IF(OFFSET('Sanitation Data'!$E$30,0,10*ROW('Sanitation Data'!E85))="","",OFFSET('Sanitation Data'!$E$30,0,10*ROW('Sanitation Data'!E85)))</f>
        <v/>
      </c>
      <c r="CS91" s="388" t="str">
        <f ca="1">+IF(OFFSET('Sanitation Data'!$E$31,0,10*ROW('Sanitation Data'!E85))="","",OFFSET('Sanitation Data'!$E$31,0,10*ROW('Sanitation Data'!E85)))</f>
        <v/>
      </c>
      <c r="CT91" s="388" t="str">
        <f ca="1">+IF(OFFSET('Sanitation Data'!$E$32,0,10*ROW('Sanitation Data'!E85))="","",OFFSET('Sanitation Data'!$E$32,0,10*ROW('Sanitation Data'!E85)))</f>
        <v/>
      </c>
      <c r="CU91" s="388" t="str">
        <f ca="1">+IF(OFFSET('Sanitation Data'!$F$28,0,10*ROW('Sanitation Data'!F85))="","",OFFSET('Sanitation Data'!$F$28,0,10*ROW('Sanitation Data'!F85)))</f>
        <v/>
      </c>
      <c r="CV91" s="388" t="str">
        <f ca="1">+IF(OFFSET('Sanitation Data'!$F$29,0,10*ROW('Sanitation Data'!F85))="","",OFFSET('Sanitation Data'!$F$29,0,10*ROW('Sanitation Data'!F85)))</f>
        <v/>
      </c>
      <c r="CW91" s="388" t="str">
        <f ca="1">+IF(OFFSET('Sanitation Data'!$F$30,0,10*ROW('Sanitation Data'!F85))="","",OFFSET('Sanitation Data'!$F$30,0,10*ROW('Sanitation Data'!F85)))</f>
        <v/>
      </c>
      <c r="CX91" s="388" t="str">
        <f ca="1">+IF(OFFSET('Sanitation Data'!$F$31,0,10*ROW('Sanitation Data'!F85))="","",OFFSET('Sanitation Data'!$F$31,0,10*ROW('Sanitation Data'!F85)))</f>
        <v/>
      </c>
      <c r="CY91" s="388" t="str">
        <f ca="1">+IF(OFFSET('Sanitation Data'!$F$32,0,10*ROW('Sanitation Data'!F85))="","",OFFSET('Sanitation Data'!$F$32,0,10*ROW('Sanitation Data'!F85)))</f>
        <v/>
      </c>
      <c r="CZ91" s="388" t="str">
        <f ca="1">+IF(OFFSET('Sanitation Data'!$G$28,0,10*ROW('Sanitation Data'!G85))="","",OFFSET('Sanitation Data'!$G$28,0,10*ROW('Sanitation Data'!G85)))</f>
        <v/>
      </c>
      <c r="DA91" s="388" t="str">
        <f ca="1">+IF(OFFSET('Sanitation Data'!$G$29,0,10*ROW('Sanitation Data'!G85))="","",OFFSET('Sanitation Data'!$G$29,0,10*ROW('Sanitation Data'!G85)))</f>
        <v/>
      </c>
      <c r="DB91" s="388" t="str">
        <f ca="1">+IF(OFFSET('Sanitation Data'!$G$30,0,10*ROW('Sanitation Data'!G85))="","",OFFSET('Sanitation Data'!$G$30,0,10*ROW('Sanitation Data'!G85)))</f>
        <v/>
      </c>
      <c r="DC91" s="388" t="str">
        <f ca="1">+IF(OFFSET('Sanitation Data'!$G$31,0,10*ROW('Sanitation Data'!G85))="","",OFFSET('Sanitation Data'!$G$31,0,10*ROW('Sanitation Data'!G85)))</f>
        <v/>
      </c>
      <c r="DD91" s="388" t="str">
        <f ca="1">+IF(OFFSET('Sanitation Data'!$G$32,0,10*ROW('Sanitation Data'!G85))="","",OFFSET('Sanitation Data'!$G$32,0,10*ROW('Sanitation Data'!G85)))</f>
        <v/>
      </c>
      <c r="DE91" s="388" t="str">
        <f ca="1">+IF(OFFSET('Sanitation Data'!$H$28,0,10*ROW('Sanitation Data'!H85))="","",OFFSET('Sanitation Data'!$H$28,0,10*ROW('Sanitation Data'!H85)))</f>
        <v/>
      </c>
      <c r="DF91" s="388" t="str">
        <f ca="1">+IF(OFFSET('Sanitation Data'!$H$29,0,10*ROW('Sanitation Data'!H85))="","",OFFSET('Sanitation Data'!$H$29,0,10*ROW('Sanitation Data'!H85)))</f>
        <v/>
      </c>
      <c r="DG91" s="388" t="str">
        <f ca="1">+IF(OFFSET('Sanitation Data'!$H$30,0,10*ROW('Sanitation Data'!H85))="","",OFFSET('Sanitation Data'!$H$30,0,10*ROW('Sanitation Data'!H85)))</f>
        <v/>
      </c>
      <c r="DH91" s="388" t="str">
        <f ca="1">+IF(OFFSET('Sanitation Data'!$H$31,0,10*ROW('Sanitation Data'!H85))="","",OFFSET('Sanitation Data'!$H$31,0,10*ROW('Sanitation Data'!H85)))</f>
        <v/>
      </c>
      <c r="DI91" s="388" t="str">
        <f ca="1">+IF(OFFSET('Sanitation Data'!$H$32,0,10*ROW('Sanitation Data'!H85))="","",OFFSET('Sanitation Data'!$H$32,0,10*ROW('Sanitation Data'!H85)))</f>
        <v/>
      </c>
      <c r="DJ91" s="388" t="str">
        <f ca="1">+IF(OFFSET('Sanitation Data'!$I$28,0,10*ROW('Sanitation Data'!I85))="","",OFFSET('Sanitation Data'!$I$28,0,10*ROW('Sanitation Data'!I85)))</f>
        <v/>
      </c>
      <c r="DK91" s="388" t="str">
        <f ca="1">+IF(OFFSET('Sanitation Data'!$I$29,0,10*ROW('Sanitation Data'!I85))="","",OFFSET('Sanitation Data'!$I$29,0,10*ROW('Sanitation Data'!I85)))</f>
        <v/>
      </c>
      <c r="DL91" s="388" t="str">
        <f ca="1">+IF(OFFSET('Sanitation Data'!$I$30,0,10*ROW('Sanitation Data'!I85))="","",OFFSET('Sanitation Data'!$I$30,0,10*ROW('Sanitation Data'!I85)))</f>
        <v/>
      </c>
      <c r="DM91" s="388" t="str">
        <f ca="1">+IF(OFFSET('Sanitation Data'!$I$31,0,10*ROW('Sanitation Data'!I85))="","",OFFSET('Sanitation Data'!$I$31,0,10*ROW('Sanitation Data'!I85)))</f>
        <v/>
      </c>
      <c r="DN91" s="388" t="str">
        <f ca="1">+IF(OFFSET('Sanitation Data'!$I$32,0,10*ROW('Sanitation Data'!I85))="","",OFFSET('Sanitation Data'!$I$32,0,10*ROW('Sanitation Data'!I85)))</f>
        <v/>
      </c>
      <c r="DO91" s="388" t="str">
        <f ca="1">+IF(OFFSET('Hygiene Data'!$D$11,0,10*ROW('Hygiene Data'!D85))="","",OFFSET('Hygiene Data'!$D$11,0,10*ROW('Hygiene Data'!D85)))</f>
        <v/>
      </c>
      <c r="DP91" s="388" t="str">
        <f ca="1">+IF(OFFSET('Hygiene Data'!$D$12,0,10*ROW('Hygiene Data'!D85))="","",OFFSET('Hygiene Data'!$D$12,0,10*ROW('Hygiene Data'!D85)))</f>
        <v/>
      </c>
      <c r="DQ91" s="388" t="str">
        <f ca="1">+IF(OFFSET('Hygiene Data'!$D$13,0,10*ROW('Hygiene Data'!D85))="","",OFFSET('Hygiene Data'!$D$13,0,10*ROW('Hygiene Data'!D85)))</f>
        <v/>
      </c>
      <c r="DR91" s="388" t="str">
        <f ca="1">+IF(OFFSET('Hygiene Data'!$E$11,0,10*ROW('Hygiene Data'!E85))="","",OFFSET('Hygiene Data'!$E$11,0,10*ROW('Hygiene Data'!E85)))</f>
        <v/>
      </c>
      <c r="DS91" s="388" t="str">
        <f ca="1">+IF(OFFSET('Hygiene Data'!$E$12,0,10*ROW('Hygiene Data'!E85))="","",OFFSET('Hygiene Data'!$E$12,0,10*ROW('Hygiene Data'!E85)))</f>
        <v/>
      </c>
      <c r="DT91" s="388" t="str">
        <f ca="1">+IF(OFFSET('Hygiene Data'!$E$13,0,10*ROW('Hygiene Data'!E85))="","",OFFSET('Hygiene Data'!$E$13,0,10*ROW('Hygiene Data'!E85)))</f>
        <v/>
      </c>
      <c r="DU91" s="388" t="str">
        <f ca="1">+IF(OFFSET('Hygiene Data'!$F$11,0,10*ROW('Hygiene Data'!F85))="","",OFFSET('Hygiene Data'!$F$11,0,10*ROW('Hygiene Data'!F85)))</f>
        <v/>
      </c>
      <c r="DV91" s="388" t="str">
        <f ca="1">+IF(OFFSET('Hygiene Data'!$F$12,0,10*ROW('Hygiene Data'!F85))="","",OFFSET('Hygiene Data'!$F$12,0,10*ROW('Hygiene Data'!F85)))</f>
        <v/>
      </c>
      <c r="DW91" s="388" t="str">
        <f ca="1">+IF(OFFSET('Hygiene Data'!$F$13,0,10*ROW('Hygiene Data'!F85))="","",OFFSET('Hygiene Data'!$F$13,0,10*ROW('Hygiene Data'!F85)))</f>
        <v/>
      </c>
      <c r="DX91" s="388" t="str">
        <f ca="1">+IF(OFFSET('Hygiene Data'!$G$11,0,10*ROW('Hygiene Data'!G85))="","",OFFSET('Hygiene Data'!$G$11,0,10*ROW('Hygiene Data'!G85)))</f>
        <v/>
      </c>
      <c r="DY91" s="388" t="str">
        <f ca="1">+IF(OFFSET('Hygiene Data'!$G$12,0,10*ROW('Hygiene Data'!G85))="","",OFFSET('Hygiene Data'!$G$12,0,10*ROW('Hygiene Data'!G85)))</f>
        <v/>
      </c>
      <c r="DZ91" s="388" t="str">
        <f ca="1">+IF(OFFSET('Hygiene Data'!$G$13,0,10*ROW('Hygiene Data'!G85))="","",OFFSET('Hygiene Data'!$G$13,0,10*ROW('Hygiene Data'!G85)))</f>
        <v/>
      </c>
      <c r="EA91" s="388" t="str">
        <f ca="1">+IF(OFFSET('Hygiene Data'!$H$11,0,10*ROW('Hygiene Data'!H85))="","",OFFSET('Hygiene Data'!$H$11,0,10*ROW('Hygiene Data'!H85)))</f>
        <v/>
      </c>
      <c r="EB91" s="388" t="str">
        <f ca="1">+IF(OFFSET('Hygiene Data'!$H$12,0,10*ROW('Hygiene Data'!H85))="","",OFFSET('Hygiene Data'!$H$12,0,10*ROW('Hygiene Data'!H85)))</f>
        <v/>
      </c>
      <c r="EC91" s="388" t="str">
        <f ca="1">+IF(OFFSET('Hygiene Data'!$H$13,0,10*ROW('Hygiene Data'!H85))="","",OFFSET('Hygiene Data'!$H$13,0,10*ROW('Hygiene Data'!H85)))</f>
        <v/>
      </c>
      <c r="ED91" s="388" t="str">
        <f ca="1">+IF(OFFSET('Hygiene Data'!$I$11,0,10*ROW('Hygiene Data'!I85))="","",OFFSET('Hygiene Data'!$I$11,0,10*ROW('Hygiene Data'!I85)))</f>
        <v/>
      </c>
      <c r="EE91" s="388" t="str">
        <f ca="1">+IF(OFFSET('Hygiene Data'!$I$12,0,10*ROW('Hygiene Data'!I85))="","",OFFSET('Hygiene Data'!$I$12,0,10*ROW('Hygiene Data'!I85)))</f>
        <v/>
      </c>
      <c r="EF91" s="388" t="str">
        <f ca="1">+IF(OFFSET('Hygiene Data'!$I$13,0,10*ROW('Hygiene Data'!I85))="","",OFFSET('Hygiene Data'!$I$13,0,10*ROW('Hygiene Data'!I85)))</f>
        <v/>
      </c>
    </row>
    <row r="92" spans="1:136" x14ac:dyDescent="0.25">
      <c r="A92" s="497" t="str">
        <f ca="1">+IF(OFFSET('Water Data'!$B$2,0,10*ROW('Water Data'!E86))="","",OFFSET('Water Data'!$B$2,0,10*ROW('Water Data'!E86)))</f>
        <v/>
      </c>
      <c r="B92" s="49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4" t="str">
        <f t="shared" ca="1" si="1"/>
        <v/>
      </c>
      <c r="D92" s="52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8" t="str">
        <f ca="1">+IF(OFFSET('Water Data'!$D$27,0,10*ROW('Water Data'!D86))="","",OFFSET('Water Data'!$D$27,0,10*ROW('Water Data'!D86)))</f>
        <v/>
      </c>
      <c r="BT92" s="388" t="str">
        <f ca="1">+IF(OFFSET('Water Data'!$D$28,0,10*ROW('Water Data'!D86))="","",OFFSET('Water Data'!$D$28,0,10*ROW('Water Data'!D86)))</f>
        <v/>
      </c>
      <c r="BU92" s="388" t="str">
        <f ca="1">+IF(OFFSET('Water Data'!$D$29,0,10*ROW('Water Data'!D86))="","",OFFSET('Water Data'!$D$29,0,10*ROW('Water Data'!D86)))</f>
        <v/>
      </c>
      <c r="BV92" s="388" t="str">
        <f ca="1">+IF(OFFSET('Water Data'!$E$27,0,10*ROW('Water Data'!E86))="","",OFFSET('Water Data'!$E$27,0,10*ROW('Water Data'!E86)))</f>
        <v/>
      </c>
      <c r="BW92" s="388" t="str">
        <f ca="1">+IF(OFFSET('Water Data'!$E$28,0,10*ROW('Water Data'!E86))="","",OFFSET('Water Data'!$E$28,0,10*ROW('Water Data'!E86)))</f>
        <v/>
      </c>
      <c r="BX92" s="388" t="str">
        <f ca="1">+IF(OFFSET('Water Data'!$E$29,0,10*ROW('Water Data'!E86))="","",OFFSET('Water Data'!$E$29,0,10*ROW('Water Data'!E86)))</f>
        <v/>
      </c>
      <c r="BY92" s="388" t="str">
        <f ca="1">+IF(OFFSET('Water Data'!$F$27,0,10*ROW('Water Data'!F86))="","",OFFSET('Water Data'!$F$27,0,10*ROW('Water Data'!F86)))</f>
        <v/>
      </c>
      <c r="BZ92" s="388" t="str">
        <f ca="1">+IF(OFFSET('Water Data'!$F$28,0,10*ROW('Water Data'!F86))="","",OFFSET('Water Data'!$F$28,0,10*ROW('Water Data'!F86)))</f>
        <v/>
      </c>
      <c r="CA92" s="388" t="str">
        <f ca="1">+IF(OFFSET('Water Data'!$F$29,0,10*ROW('Water Data'!F86))="","",OFFSET('Water Data'!$F$29,0,10*ROW('Water Data'!F86)))</f>
        <v/>
      </c>
      <c r="CB92" s="388" t="str">
        <f ca="1">+IF(OFFSET('Water Data'!$G$27,0,10*ROW('Water Data'!G86))="","",OFFSET('Water Data'!$G$27,0,10*ROW('Water Data'!G86)))</f>
        <v/>
      </c>
      <c r="CC92" s="388" t="str">
        <f ca="1">+IF(OFFSET('Water Data'!$G$28,0,10*ROW('Water Data'!G86))="","",OFFSET('Water Data'!$G$28,0,10*ROW('Water Data'!G86)))</f>
        <v/>
      </c>
      <c r="CD92" s="388" t="str">
        <f ca="1">+IF(OFFSET('Water Data'!$G$29,0,10*ROW('Water Data'!G86))="","",OFFSET('Water Data'!$G$29,0,10*ROW('Water Data'!G86)))</f>
        <v/>
      </c>
      <c r="CE92" s="388" t="str">
        <f ca="1">+IF(OFFSET('Water Data'!$H$27,0,10*ROW('Water Data'!H86))="","",OFFSET('Water Data'!$H$27,0,10*ROW('Water Data'!H86)))</f>
        <v/>
      </c>
      <c r="CF92" s="388" t="str">
        <f ca="1">+IF(OFFSET('Water Data'!$H$28,0,10*ROW('Water Data'!H86))="","",OFFSET('Water Data'!$H$28,0,10*ROW('Water Data'!H86)))</f>
        <v/>
      </c>
      <c r="CG92" s="388" t="str">
        <f ca="1">+IF(OFFSET('Water Data'!$H$29,0,10*ROW('Water Data'!H86))="","",OFFSET('Water Data'!$H$29,0,10*ROW('Water Data'!H86)))</f>
        <v/>
      </c>
      <c r="CH92" s="388" t="str">
        <f ca="1">+IF(OFFSET('Water Data'!$I$27,0,10*ROW('Water Data'!I86))="","",OFFSET('Water Data'!$I$27,0,10*ROW('Water Data'!I86)))</f>
        <v/>
      </c>
      <c r="CI92" s="388" t="str">
        <f ca="1">+IF(OFFSET('Water Data'!$I$28,0,10*ROW('Water Data'!I86))="","",OFFSET('Water Data'!$I$28,0,10*ROW('Water Data'!I86)))</f>
        <v/>
      </c>
      <c r="CJ92" s="388" t="str">
        <f ca="1">+IF(OFFSET('Water Data'!$I$29,0,10*ROW('Water Data'!I86))="","",OFFSET('Water Data'!$I$29,0,10*ROW('Water Data'!I86)))</f>
        <v/>
      </c>
      <c r="CK92" s="388" t="str">
        <f ca="1">+IF(OFFSET('Sanitation Data'!$D$28,0,10*ROW('Sanitation Data'!D86))="","",OFFSET('Sanitation Data'!$D$28,0,10*ROW('Sanitation Data'!D86)))</f>
        <v/>
      </c>
      <c r="CL92" s="388" t="str">
        <f ca="1">+IF(OFFSET('Sanitation Data'!$D$29,0,10*ROW('Sanitation Data'!D86))="","",OFFSET('Sanitation Data'!$D$29,0,10*ROW('Sanitation Data'!D86)))</f>
        <v/>
      </c>
      <c r="CM92" s="388" t="str">
        <f ca="1">+IF(OFFSET('Sanitation Data'!$D$30,0,10*ROW('Sanitation Data'!D86))="","",OFFSET('Sanitation Data'!$D$30,0,10*ROW('Sanitation Data'!D86)))</f>
        <v/>
      </c>
      <c r="CN92" s="388" t="str">
        <f ca="1">+IF(OFFSET('Sanitation Data'!$D$31,0,10*ROW('Sanitation Data'!D86))="","",OFFSET('Sanitation Data'!$D$31,0,10*ROW('Sanitation Data'!D86)))</f>
        <v/>
      </c>
      <c r="CO92" s="388" t="str">
        <f ca="1">+IF(OFFSET('Sanitation Data'!$D$32,0,10*ROW('Sanitation Data'!D86))="","",OFFSET('Sanitation Data'!$D$32,0,10*ROW('Sanitation Data'!D86)))</f>
        <v/>
      </c>
      <c r="CP92" s="388" t="str">
        <f ca="1">+IF(OFFSET('Sanitation Data'!$E$28,0,10*ROW('Sanitation Data'!E86))="","",OFFSET('Sanitation Data'!$E$28,0,10*ROW('Sanitation Data'!E86)))</f>
        <v/>
      </c>
      <c r="CQ92" s="388" t="str">
        <f ca="1">+IF(OFFSET('Sanitation Data'!$E$29,0,10*ROW('Sanitation Data'!E86))="","",OFFSET('Sanitation Data'!$E$29,0,10*ROW('Sanitation Data'!E86)))</f>
        <v/>
      </c>
      <c r="CR92" s="388" t="str">
        <f ca="1">+IF(OFFSET('Sanitation Data'!$E$30,0,10*ROW('Sanitation Data'!E86))="","",OFFSET('Sanitation Data'!$E$30,0,10*ROW('Sanitation Data'!E86)))</f>
        <v/>
      </c>
      <c r="CS92" s="388" t="str">
        <f ca="1">+IF(OFFSET('Sanitation Data'!$E$31,0,10*ROW('Sanitation Data'!E86))="","",OFFSET('Sanitation Data'!$E$31,0,10*ROW('Sanitation Data'!E86)))</f>
        <v/>
      </c>
      <c r="CT92" s="388" t="str">
        <f ca="1">+IF(OFFSET('Sanitation Data'!$E$32,0,10*ROW('Sanitation Data'!E86))="","",OFFSET('Sanitation Data'!$E$32,0,10*ROW('Sanitation Data'!E86)))</f>
        <v/>
      </c>
      <c r="CU92" s="388" t="str">
        <f ca="1">+IF(OFFSET('Sanitation Data'!$F$28,0,10*ROW('Sanitation Data'!F86))="","",OFFSET('Sanitation Data'!$F$28,0,10*ROW('Sanitation Data'!F86)))</f>
        <v/>
      </c>
      <c r="CV92" s="388" t="str">
        <f ca="1">+IF(OFFSET('Sanitation Data'!$F$29,0,10*ROW('Sanitation Data'!F86))="","",OFFSET('Sanitation Data'!$F$29,0,10*ROW('Sanitation Data'!F86)))</f>
        <v/>
      </c>
      <c r="CW92" s="388" t="str">
        <f ca="1">+IF(OFFSET('Sanitation Data'!$F$30,0,10*ROW('Sanitation Data'!F86))="","",OFFSET('Sanitation Data'!$F$30,0,10*ROW('Sanitation Data'!F86)))</f>
        <v/>
      </c>
      <c r="CX92" s="388" t="str">
        <f ca="1">+IF(OFFSET('Sanitation Data'!$F$31,0,10*ROW('Sanitation Data'!F86))="","",OFFSET('Sanitation Data'!$F$31,0,10*ROW('Sanitation Data'!F86)))</f>
        <v/>
      </c>
      <c r="CY92" s="388" t="str">
        <f ca="1">+IF(OFFSET('Sanitation Data'!$F$32,0,10*ROW('Sanitation Data'!F86))="","",OFFSET('Sanitation Data'!$F$32,0,10*ROW('Sanitation Data'!F86)))</f>
        <v/>
      </c>
      <c r="CZ92" s="388" t="str">
        <f ca="1">+IF(OFFSET('Sanitation Data'!$G$28,0,10*ROW('Sanitation Data'!G86))="","",OFFSET('Sanitation Data'!$G$28,0,10*ROW('Sanitation Data'!G86)))</f>
        <v/>
      </c>
      <c r="DA92" s="388" t="str">
        <f ca="1">+IF(OFFSET('Sanitation Data'!$G$29,0,10*ROW('Sanitation Data'!G86))="","",OFFSET('Sanitation Data'!$G$29,0,10*ROW('Sanitation Data'!G86)))</f>
        <v/>
      </c>
      <c r="DB92" s="388" t="str">
        <f ca="1">+IF(OFFSET('Sanitation Data'!$G$30,0,10*ROW('Sanitation Data'!G86))="","",OFFSET('Sanitation Data'!$G$30,0,10*ROW('Sanitation Data'!G86)))</f>
        <v/>
      </c>
      <c r="DC92" s="388" t="str">
        <f ca="1">+IF(OFFSET('Sanitation Data'!$G$31,0,10*ROW('Sanitation Data'!G86))="","",OFFSET('Sanitation Data'!$G$31,0,10*ROW('Sanitation Data'!G86)))</f>
        <v/>
      </c>
      <c r="DD92" s="388" t="str">
        <f ca="1">+IF(OFFSET('Sanitation Data'!$G$32,0,10*ROW('Sanitation Data'!G86))="","",OFFSET('Sanitation Data'!$G$32,0,10*ROW('Sanitation Data'!G86)))</f>
        <v/>
      </c>
      <c r="DE92" s="388" t="str">
        <f ca="1">+IF(OFFSET('Sanitation Data'!$H$28,0,10*ROW('Sanitation Data'!H86))="","",OFFSET('Sanitation Data'!$H$28,0,10*ROW('Sanitation Data'!H86)))</f>
        <v/>
      </c>
      <c r="DF92" s="388" t="str">
        <f ca="1">+IF(OFFSET('Sanitation Data'!$H$29,0,10*ROW('Sanitation Data'!H86))="","",OFFSET('Sanitation Data'!$H$29,0,10*ROW('Sanitation Data'!H86)))</f>
        <v/>
      </c>
      <c r="DG92" s="388" t="str">
        <f ca="1">+IF(OFFSET('Sanitation Data'!$H$30,0,10*ROW('Sanitation Data'!H86))="","",OFFSET('Sanitation Data'!$H$30,0,10*ROW('Sanitation Data'!H86)))</f>
        <v/>
      </c>
      <c r="DH92" s="388" t="str">
        <f ca="1">+IF(OFFSET('Sanitation Data'!$H$31,0,10*ROW('Sanitation Data'!H86))="","",OFFSET('Sanitation Data'!$H$31,0,10*ROW('Sanitation Data'!H86)))</f>
        <v/>
      </c>
      <c r="DI92" s="388" t="str">
        <f ca="1">+IF(OFFSET('Sanitation Data'!$H$32,0,10*ROW('Sanitation Data'!H86))="","",OFFSET('Sanitation Data'!$H$32,0,10*ROW('Sanitation Data'!H86)))</f>
        <v/>
      </c>
      <c r="DJ92" s="388" t="str">
        <f ca="1">+IF(OFFSET('Sanitation Data'!$I$28,0,10*ROW('Sanitation Data'!I86))="","",OFFSET('Sanitation Data'!$I$28,0,10*ROW('Sanitation Data'!I86)))</f>
        <v/>
      </c>
      <c r="DK92" s="388" t="str">
        <f ca="1">+IF(OFFSET('Sanitation Data'!$I$29,0,10*ROW('Sanitation Data'!I86))="","",OFFSET('Sanitation Data'!$I$29,0,10*ROW('Sanitation Data'!I86)))</f>
        <v/>
      </c>
      <c r="DL92" s="388" t="str">
        <f ca="1">+IF(OFFSET('Sanitation Data'!$I$30,0,10*ROW('Sanitation Data'!I86))="","",OFFSET('Sanitation Data'!$I$30,0,10*ROW('Sanitation Data'!I86)))</f>
        <v/>
      </c>
      <c r="DM92" s="388" t="str">
        <f ca="1">+IF(OFFSET('Sanitation Data'!$I$31,0,10*ROW('Sanitation Data'!I86))="","",OFFSET('Sanitation Data'!$I$31,0,10*ROW('Sanitation Data'!I86)))</f>
        <v/>
      </c>
      <c r="DN92" s="388" t="str">
        <f ca="1">+IF(OFFSET('Sanitation Data'!$I$32,0,10*ROW('Sanitation Data'!I86))="","",OFFSET('Sanitation Data'!$I$32,0,10*ROW('Sanitation Data'!I86)))</f>
        <v/>
      </c>
      <c r="DO92" s="388" t="str">
        <f ca="1">+IF(OFFSET('Hygiene Data'!$D$11,0,10*ROW('Hygiene Data'!D86))="","",OFFSET('Hygiene Data'!$D$11,0,10*ROW('Hygiene Data'!D86)))</f>
        <v/>
      </c>
      <c r="DP92" s="388" t="str">
        <f ca="1">+IF(OFFSET('Hygiene Data'!$D$12,0,10*ROW('Hygiene Data'!D86))="","",OFFSET('Hygiene Data'!$D$12,0,10*ROW('Hygiene Data'!D86)))</f>
        <v/>
      </c>
      <c r="DQ92" s="388" t="str">
        <f ca="1">+IF(OFFSET('Hygiene Data'!$D$13,0,10*ROW('Hygiene Data'!D86))="","",OFFSET('Hygiene Data'!$D$13,0,10*ROW('Hygiene Data'!D86)))</f>
        <v/>
      </c>
      <c r="DR92" s="388" t="str">
        <f ca="1">+IF(OFFSET('Hygiene Data'!$E$11,0,10*ROW('Hygiene Data'!E86))="","",OFFSET('Hygiene Data'!$E$11,0,10*ROW('Hygiene Data'!E86)))</f>
        <v/>
      </c>
      <c r="DS92" s="388" t="str">
        <f ca="1">+IF(OFFSET('Hygiene Data'!$E$12,0,10*ROW('Hygiene Data'!E86))="","",OFFSET('Hygiene Data'!$E$12,0,10*ROW('Hygiene Data'!E86)))</f>
        <v/>
      </c>
      <c r="DT92" s="388" t="str">
        <f ca="1">+IF(OFFSET('Hygiene Data'!$E$13,0,10*ROW('Hygiene Data'!E86))="","",OFFSET('Hygiene Data'!$E$13,0,10*ROW('Hygiene Data'!E86)))</f>
        <v/>
      </c>
      <c r="DU92" s="388" t="str">
        <f ca="1">+IF(OFFSET('Hygiene Data'!$F$11,0,10*ROW('Hygiene Data'!F86))="","",OFFSET('Hygiene Data'!$F$11,0,10*ROW('Hygiene Data'!F86)))</f>
        <v/>
      </c>
      <c r="DV92" s="388" t="str">
        <f ca="1">+IF(OFFSET('Hygiene Data'!$F$12,0,10*ROW('Hygiene Data'!F86))="","",OFFSET('Hygiene Data'!$F$12,0,10*ROW('Hygiene Data'!F86)))</f>
        <v/>
      </c>
      <c r="DW92" s="388" t="str">
        <f ca="1">+IF(OFFSET('Hygiene Data'!$F$13,0,10*ROW('Hygiene Data'!F86))="","",OFFSET('Hygiene Data'!$F$13,0,10*ROW('Hygiene Data'!F86)))</f>
        <v/>
      </c>
      <c r="DX92" s="388" t="str">
        <f ca="1">+IF(OFFSET('Hygiene Data'!$G$11,0,10*ROW('Hygiene Data'!G86))="","",OFFSET('Hygiene Data'!$G$11,0,10*ROW('Hygiene Data'!G86)))</f>
        <v/>
      </c>
      <c r="DY92" s="388" t="str">
        <f ca="1">+IF(OFFSET('Hygiene Data'!$G$12,0,10*ROW('Hygiene Data'!G86))="","",OFFSET('Hygiene Data'!$G$12,0,10*ROW('Hygiene Data'!G86)))</f>
        <v/>
      </c>
      <c r="DZ92" s="388" t="str">
        <f ca="1">+IF(OFFSET('Hygiene Data'!$G$13,0,10*ROW('Hygiene Data'!G86))="","",OFFSET('Hygiene Data'!$G$13,0,10*ROW('Hygiene Data'!G86)))</f>
        <v/>
      </c>
      <c r="EA92" s="388" t="str">
        <f ca="1">+IF(OFFSET('Hygiene Data'!$H$11,0,10*ROW('Hygiene Data'!H86))="","",OFFSET('Hygiene Data'!$H$11,0,10*ROW('Hygiene Data'!H86)))</f>
        <v/>
      </c>
      <c r="EB92" s="388" t="str">
        <f ca="1">+IF(OFFSET('Hygiene Data'!$H$12,0,10*ROW('Hygiene Data'!H86))="","",OFFSET('Hygiene Data'!$H$12,0,10*ROW('Hygiene Data'!H86)))</f>
        <v/>
      </c>
      <c r="EC92" s="388" t="str">
        <f ca="1">+IF(OFFSET('Hygiene Data'!$H$13,0,10*ROW('Hygiene Data'!H86))="","",OFFSET('Hygiene Data'!$H$13,0,10*ROW('Hygiene Data'!H86)))</f>
        <v/>
      </c>
      <c r="ED92" s="388" t="str">
        <f ca="1">+IF(OFFSET('Hygiene Data'!$I$11,0,10*ROW('Hygiene Data'!I86))="","",OFFSET('Hygiene Data'!$I$11,0,10*ROW('Hygiene Data'!I86)))</f>
        <v/>
      </c>
      <c r="EE92" s="388" t="str">
        <f ca="1">+IF(OFFSET('Hygiene Data'!$I$12,0,10*ROW('Hygiene Data'!I86))="","",OFFSET('Hygiene Data'!$I$12,0,10*ROW('Hygiene Data'!I86)))</f>
        <v/>
      </c>
      <c r="EF92" s="388" t="str">
        <f ca="1">+IF(OFFSET('Hygiene Data'!$I$13,0,10*ROW('Hygiene Data'!I86))="","",OFFSET('Hygiene Data'!$I$13,0,10*ROW('Hygiene Data'!I86)))</f>
        <v/>
      </c>
    </row>
    <row r="93" spans="1:136" x14ac:dyDescent="0.25">
      <c r="A93" s="497" t="str">
        <f ca="1">+IF(OFFSET('Water Data'!$B$2,0,10*ROW('Water Data'!E87))="","",OFFSET('Water Data'!$B$2,0,10*ROW('Water Data'!E87)))</f>
        <v/>
      </c>
      <c r="B93" s="49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4" t="str">
        <f t="shared" ca="1" si="1"/>
        <v/>
      </c>
      <c r="D93" s="52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8" t="str">
        <f ca="1">+IF(OFFSET('Water Data'!$D$27,0,10*ROW('Water Data'!D87))="","",OFFSET('Water Data'!$D$27,0,10*ROW('Water Data'!D87)))</f>
        <v/>
      </c>
      <c r="BT93" s="388" t="str">
        <f ca="1">+IF(OFFSET('Water Data'!$D$28,0,10*ROW('Water Data'!D87))="","",OFFSET('Water Data'!$D$28,0,10*ROW('Water Data'!D87)))</f>
        <v/>
      </c>
      <c r="BU93" s="388" t="str">
        <f ca="1">+IF(OFFSET('Water Data'!$D$29,0,10*ROW('Water Data'!D87))="","",OFFSET('Water Data'!$D$29,0,10*ROW('Water Data'!D87)))</f>
        <v/>
      </c>
      <c r="BV93" s="388" t="str">
        <f ca="1">+IF(OFFSET('Water Data'!$E$27,0,10*ROW('Water Data'!E87))="","",OFFSET('Water Data'!$E$27,0,10*ROW('Water Data'!E87)))</f>
        <v/>
      </c>
      <c r="BW93" s="388" t="str">
        <f ca="1">+IF(OFFSET('Water Data'!$E$28,0,10*ROW('Water Data'!E87))="","",OFFSET('Water Data'!$E$28,0,10*ROW('Water Data'!E87)))</f>
        <v/>
      </c>
      <c r="BX93" s="388" t="str">
        <f ca="1">+IF(OFFSET('Water Data'!$E$29,0,10*ROW('Water Data'!E87))="","",OFFSET('Water Data'!$E$29,0,10*ROW('Water Data'!E87)))</f>
        <v/>
      </c>
      <c r="BY93" s="388" t="str">
        <f ca="1">+IF(OFFSET('Water Data'!$F$27,0,10*ROW('Water Data'!F87))="","",OFFSET('Water Data'!$F$27,0,10*ROW('Water Data'!F87)))</f>
        <v/>
      </c>
      <c r="BZ93" s="388" t="str">
        <f ca="1">+IF(OFFSET('Water Data'!$F$28,0,10*ROW('Water Data'!F87))="","",OFFSET('Water Data'!$F$28,0,10*ROW('Water Data'!F87)))</f>
        <v/>
      </c>
      <c r="CA93" s="388" t="str">
        <f ca="1">+IF(OFFSET('Water Data'!$F$29,0,10*ROW('Water Data'!F87))="","",OFFSET('Water Data'!$F$29,0,10*ROW('Water Data'!F87)))</f>
        <v/>
      </c>
      <c r="CB93" s="388" t="str">
        <f ca="1">+IF(OFFSET('Water Data'!$G$27,0,10*ROW('Water Data'!G87))="","",OFFSET('Water Data'!$G$27,0,10*ROW('Water Data'!G87)))</f>
        <v/>
      </c>
      <c r="CC93" s="388" t="str">
        <f ca="1">+IF(OFFSET('Water Data'!$G$28,0,10*ROW('Water Data'!G87))="","",OFFSET('Water Data'!$G$28,0,10*ROW('Water Data'!G87)))</f>
        <v/>
      </c>
      <c r="CD93" s="388" t="str">
        <f ca="1">+IF(OFFSET('Water Data'!$G$29,0,10*ROW('Water Data'!G87))="","",OFFSET('Water Data'!$G$29,0,10*ROW('Water Data'!G87)))</f>
        <v/>
      </c>
      <c r="CE93" s="388" t="str">
        <f ca="1">+IF(OFFSET('Water Data'!$H$27,0,10*ROW('Water Data'!H87))="","",OFFSET('Water Data'!$H$27,0,10*ROW('Water Data'!H87)))</f>
        <v/>
      </c>
      <c r="CF93" s="388" t="str">
        <f ca="1">+IF(OFFSET('Water Data'!$H$28,0,10*ROW('Water Data'!H87))="","",OFFSET('Water Data'!$H$28,0,10*ROW('Water Data'!H87)))</f>
        <v/>
      </c>
      <c r="CG93" s="388" t="str">
        <f ca="1">+IF(OFFSET('Water Data'!$H$29,0,10*ROW('Water Data'!H87))="","",OFFSET('Water Data'!$H$29,0,10*ROW('Water Data'!H87)))</f>
        <v/>
      </c>
      <c r="CH93" s="388" t="str">
        <f ca="1">+IF(OFFSET('Water Data'!$I$27,0,10*ROW('Water Data'!I87))="","",OFFSET('Water Data'!$I$27,0,10*ROW('Water Data'!I87)))</f>
        <v/>
      </c>
      <c r="CI93" s="388" t="str">
        <f ca="1">+IF(OFFSET('Water Data'!$I$28,0,10*ROW('Water Data'!I87))="","",OFFSET('Water Data'!$I$28,0,10*ROW('Water Data'!I87)))</f>
        <v/>
      </c>
      <c r="CJ93" s="388" t="str">
        <f ca="1">+IF(OFFSET('Water Data'!$I$29,0,10*ROW('Water Data'!I87))="","",OFFSET('Water Data'!$I$29,0,10*ROW('Water Data'!I87)))</f>
        <v/>
      </c>
      <c r="CK93" s="388" t="str">
        <f ca="1">+IF(OFFSET('Sanitation Data'!$D$28,0,10*ROW('Sanitation Data'!D87))="","",OFFSET('Sanitation Data'!$D$28,0,10*ROW('Sanitation Data'!D87)))</f>
        <v/>
      </c>
      <c r="CL93" s="388" t="str">
        <f ca="1">+IF(OFFSET('Sanitation Data'!$D$29,0,10*ROW('Sanitation Data'!D87))="","",OFFSET('Sanitation Data'!$D$29,0,10*ROW('Sanitation Data'!D87)))</f>
        <v/>
      </c>
      <c r="CM93" s="388" t="str">
        <f ca="1">+IF(OFFSET('Sanitation Data'!$D$30,0,10*ROW('Sanitation Data'!D87))="","",OFFSET('Sanitation Data'!$D$30,0,10*ROW('Sanitation Data'!D87)))</f>
        <v/>
      </c>
      <c r="CN93" s="388" t="str">
        <f ca="1">+IF(OFFSET('Sanitation Data'!$D$31,0,10*ROW('Sanitation Data'!D87))="","",OFFSET('Sanitation Data'!$D$31,0,10*ROW('Sanitation Data'!D87)))</f>
        <v/>
      </c>
      <c r="CO93" s="388" t="str">
        <f ca="1">+IF(OFFSET('Sanitation Data'!$D$32,0,10*ROW('Sanitation Data'!D87))="","",OFFSET('Sanitation Data'!$D$32,0,10*ROW('Sanitation Data'!D87)))</f>
        <v/>
      </c>
      <c r="CP93" s="388" t="str">
        <f ca="1">+IF(OFFSET('Sanitation Data'!$E$28,0,10*ROW('Sanitation Data'!E87))="","",OFFSET('Sanitation Data'!$E$28,0,10*ROW('Sanitation Data'!E87)))</f>
        <v/>
      </c>
      <c r="CQ93" s="388" t="str">
        <f ca="1">+IF(OFFSET('Sanitation Data'!$E$29,0,10*ROW('Sanitation Data'!E87))="","",OFFSET('Sanitation Data'!$E$29,0,10*ROW('Sanitation Data'!E87)))</f>
        <v/>
      </c>
      <c r="CR93" s="388" t="str">
        <f ca="1">+IF(OFFSET('Sanitation Data'!$E$30,0,10*ROW('Sanitation Data'!E87))="","",OFFSET('Sanitation Data'!$E$30,0,10*ROW('Sanitation Data'!E87)))</f>
        <v/>
      </c>
      <c r="CS93" s="388" t="str">
        <f ca="1">+IF(OFFSET('Sanitation Data'!$E$31,0,10*ROW('Sanitation Data'!E87))="","",OFFSET('Sanitation Data'!$E$31,0,10*ROW('Sanitation Data'!E87)))</f>
        <v/>
      </c>
      <c r="CT93" s="388" t="str">
        <f ca="1">+IF(OFFSET('Sanitation Data'!$E$32,0,10*ROW('Sanitation Data'!E87))="","",OFFSET('Sanitation Data'!$E$32,0,10*ROW('Sanitation Data'!E87)))</f>
        <v/>
      </c>
      <c r="CU93" s="388" t="str">
        <f ca="1">+IF(OFFSET('Sanitation Data'!$F$28,0,10*ROW('Sanitation Data'!F87))="","",OFFSET('Sanitation Data'!$F$28,0,10*ROW('Sanitation Data'!F87)))</f>
        <v/>
      </c>
      <c r="CV93" s="388" t="str">
        <f ca="1">+IF(OFFSET('Sanitation Data'!$F$29,0,10*ROW('Sanitation Data'!F87))="","",OFFSET('Sanitation Data'!$F$29,0,10*ROW('Sanitation Data'!F87)))</f>
        <v/>
      </c>
      <c r="CW93" s="388" t="str">
        <f ca="1">+IF(OFFSET('Sanitation Data'!$F$30,0,10*ROW('Sanitation Data'!F87))="","",OFFSET('Sanitation Data'!$F$30,0,10*ROW('Sanitation Data'!F87)))</f>
        <v/>
      </c>
      <c r="CX93" s="388" t="str">
        <f ca="1">+IF(OFFSET('Sanitation Data'!$F$31,0,10*ROW('Sanitation Data'!F87))="","",OFFSET('Sanitation Data'!$F$31,0,10*ROW('Sanitation Data'!F87)))</f>
        <v/>
      </c>
      <c r="CY93" s="388" t="str">
        <f ca="1">+IF(OFFSET('Sanitation Data'!$F$32,0,10*ROW('Sanitation Data'!F87))="","",OFFSET('Sanitation Data'!$F$32,0,10*ROW('Sanitation Data'!F87)))</f>
        <v/>
      </c>
      <c r="CZ93" s="388" t="str">
        <f ca="1">+IF(OFFSET('Sanitation Data'!$G$28,0,10*ROW('Sanitation Data'!G87))="","",OFFSET('Sanitation Data'!$G$28,0,10*ROW('Sanitation Data'!G87)))</f>
        <v/>
      </c>
      <c r="DA93" s="388" t="str">
        <f ca="1">+IF(OFFSET('Sanitation Data'!$G$29,0,10*ROW('Sanitation Data'!G87))="","",OFFSET('Sanitation Data'!$G$29,0,10*ROW('Sanitation Data'!G87)))</f>
        <v/>
      </c>
      <c r="DB93" s="388" t="str">
        <f ca="1">+IF(OFFSET('Sanitation Data'!$G$30,0,10*ROW('Sanitation Data'!G87))="","",OFFSET('Sanitation Data'!$G$30,0,10*ROW('Sanitation Data'!G87)))</f>
        <v/>
      </c>
      <c r="DC93" s="388" t="str">
        <f ca="1">+IF(OFFSET('Sanitation Data'!$G$31,0,10*ROW('Sanitation Data'!G87))="","",OFFSET('Sanitation Data'!$G$31,0,10*ROW('Sanitation Data'!G87)))</f>
        <v/>
      </c>
      <c r="DD93" s="388" t="str">
        <f ca="1">+IF(OFFSET('Sanitation Data'!$G$32,0,10*ROW('Sanitation Data'!G87))="","",OFFSET('Sanitation Data'!$G$32,0,10*ROW('Sanitation Data'!G87)))</f>
        <v/>
      </c>
      <c r="DE93" s="388" t="str">
        <f ca="1">+IF(OFFSET('Sanitation Data'!$H$28,0,10*ROW('Sanitation Data'!H87))="","",OFFSET('Sanitation Data'!$H$28,0,10*ROW('Sanitation Data'!H87)))</f>
        <v/>
      </c>
      <c r="DF93" s="388" t="str">
        <f ca="1">+IF(OFFSET('Sanitation Data'!$H$29,0,10*ROW('Sanitation Data'!H87))="","",OFFSET('Sanitation Data'!$H$29,0,10*ROW('Sanitation Data'!H87)))</f>
        <v/>
      </c>
      <c r="DG93" s="388" t="str">
        <f ca="1">+IF(OFFSET('Sanitation Data'!$H$30,0,10*ROW('Sanitation Data'!H87))="","",OFFSET('Sanitation Data'!$H$30,0,10*ROW('Sanitation Data'!H87)))</f>
        <v/>
      </c>
      <c r="DH93" s="388" t="str">
        <f ca="1">+IF(OFFSET('Sanitation Data'!$H$31,0,10*ROW('Sanitation Data'!H87))="","",OFFSET('Sanitation Data'!$H$31,0,10*ROW('Sanitation Data'!H87)))</f>
        <v/>
      </c>
      <c r="DI93" s="388" t="str">
        <f ca="1">+IF(OFFSET('Sanitation Data'!$H$32,0,10*ROW('Sanitation Data'!H87))="","",OFFSET('Sanitation Data'!$H$32,0,10*ROW('Sanitation Data'!H87)))</f>
        <v/>
      </c>
      <c r="DJ93" s="388" t="str">
        <f ca="1">+IF(OFFSET('Sanitation Data'!$I$28,0,10*ROW('Sanitation Data'!I87))="","",OFFSET('Sanitation Data'!$I$28,0,10*ROW('Sanitation Data'!I87)))</f>
        <v/>
      </c>
      <c r="DK93" s="388" t="str">
        <f ca="1">+IF(OFFSET('Sanitation Data'!$I$29,0,10*ROW('Sanitation Data'!I87))="","",OFFSET('Sanitation Data'!$I$29,0,10*ROW('Sanitation Data'!I87)))</f>
        <v/>
      </c>
      <c r="DL93" s="388" t="str">
        <f ca="1">+IF(OFFSET('Sanitation Data'!$I$30,0,10*ROW('Sanitation Data'!I87))="","",OFFSET('Sanitation Data'!$I$30,0,10*ROW('Sanitation Data'!I87)))</f>
        <v/>
      </c>
      <c r="DM93" s="388" t="str">
        <f ca="1">+IF(OFFSET('Sanitation Data'!$I$31,0,10*ROW('Sanitation Data'!I87))="","",OFFSET('Sanitation Data'!$I$31,0,10*ROW('Sanitation Data'!I87)))</f>
        <v/>
      </c>
      <c r="DN93" s="388" t="str">
        <f ca="1">+IF(OFFSET('Sanitation Data'!$I$32,0,10*ROW('Sanitation Data'!I87))="","",OFFSET('Sanitation Data'!$I$32,0,10*ROW('Sanitation Data'!I87)))</f>
        <v/>
      </c>
      <c r="DO93" s="388" t="str">
        <f ca="1">+IF(OFFSET('Hygiene Data'!$D$11,0,10*ROW('Hygiene Data'!D87))="","",OFFSET('Hygiene Data'!$D$11,0,10*ROW('Hygiene Data'!D87)))</f>
        <v/>
      </c>
      <c r="DP93" s="388" t="str">
        <f ca="1">+IF(OFFSET('Hygiene Data'!$D$12,0,10*ROW('Hygiene Data'!D87))="","",OFFSET('Hygiene Data'!$D$12,0,10*ROW('Hygiene Data'!D87)))</f>
        <v/>
      </c>
      <c r="DQ93" s="388" t="str">
        <f ca="1">+IF(OFFSET('Hygiene Data'!$D$13,0,10*ROW('Hygiene Data'!D87))="","",OFFSET('Hygiene Data'!$D$13,0,10*ROW('Hygiene Data'!D87)))</f>
        <v/>
      </c>
      <c r="DR93" s="388" t="str">
        <f ca="1">+IF(OFFSET('Hygiene Data'!$E$11,0,10*ROW('Hygiene Data'!E87))="","",OFFSET('Hygiene Data'!$E$11,0,10*ROW('Hygiene Data'!E87)))</f>
        <v/>
      </c>
      <c r="DS93" s="388" t="str">
        <f ca="1">+IF(OFFSET('Hygiene Data'!$E$12,0,10*ROW('Hygiene Data'!E87))="","",OFFSET('Hygiene Data'!$E$12,0,10*ROW('Hygiene Data'!E87)))</f>
        <v/>
      </c>
      <c r="DT93" s="388" t="str">
        <f ca="1">+IF(OFFSET('Hygiene Data'!$E$13,0,10*ROW('Hygiene Data'!E87))="","",OFFSET('Hygiene Data'!$E$13,0,10*ROW('Hygiene Data'!E87)))</f>
        <v/>
      </c>
      <c r="DU93" s="388" t="str">
        <f ca="1">+IF(OFFSET('Hygiene Data'!$F$11,0,10*ROW('Hygiene Data'!F87))="","",OFFSET('Hygiene Data'!$F$11,0,10*ROW('Hygiene Data'!F87)))</f>
        <v/>
      </c>
      <c r="DV93" s="388" t="str">
        <f ca="1">+IF(OFFSET('Hygiene Data'!$F$12,0,10*ROW('Hygiene Data'!F87))="","",OFFSET('Hygiene Data'!$F$12,0,10*ROW('Hygiene Data'!F87)))</f>
        <v/>
      </c>
      <c r="DW93" s="388" t="str">
        <f ca="1">+IF(OFFSET('Hygiene Data'!$F$13,0,10*ROW('Hygiene Data'!F87))="","",OFFSET('Hygiene Data'!$F$13,0,10*ROW('Hygiene Data'!F87)))</f>
        <v/>
      </c>
      <c r="DX93" s="388" t="str">
        <f ca="1">+IF(OFFSET('Hygiene Data'!$G$11,0,10*ROW('Hygiene Data'!G87))="","",OFFSET('Hygiene Data'!$G$11,0,10*ROW('Hygiene Data'!G87)))</f>
        <v/>
      </c>
      <c r="DY93" s="388" t="str">
        <f ca="1">+IF(OFFSET('Hygiene Data'!$G$12,0,10*ROW('Hygiene Data'!G87))="","",OFFSET('Hygiene Data'!$G$12,0,10*ROW('Hygiene Data'!G87)))</f>
        <v/>
      </c>
      <c r="DZ93" s="388" t="str">
        <f ca="1">+IF(OFFSET('Hygiene Data'!$G$13,0,10*ROW('Hygiene Data'!G87))="","",OFFSET('Hygiene Data'!$G$13,0,10*ROW('Hygiene Data'!G87)))</f>
        <v/>
      </c>
      <c r="EA93" s="388" t="str">
        <f ca="1">+IF(OFFSET('Hygiene Data'!$H$11,0,10*ROW('Hygiene Data'!H87))="","",OFFSET('Hygiene Data'!$H$11,0,10*ROW('Hygiene Data'!H87)))</f>
        <v/>
      </c>
      <c r="EB93" s="388" t="str">
        <f ca="1">+IF(OFFSET('Hygiene Data'!$H$12,0,10*ROW('Hygiene Data'!H87))="","",OFFSET('Hygiene Data'!$H$12,0,10*ROW('Hygiene Data'!H87)))</f>
        <v/>
      </c>
      <c r="EC93" s="388" t="str">
        <f ca="1">+IF(OFFSET('Hygiene Data'!$H$13,0,10*ROW('Hygiene Data'!H87))="","",OFFSET('Hygiene Data'!$H$13,0,10*ROW('Hygiene Data'!H87)))</f>
        <v/>
      </c>
      <c r="ED93" s="388" t="str">
        <f ca="1">+IF(OFFSET('Hygiene Data'!$I$11,0,10*ROW('Hygiene Data'!I87))="","",OFFSET('Hygiene Data'!$I$11,0,10*ROW('Hygiene Data'!I87)))</f>
        <v/>
      </c>
      <c r="EE93" s="388" t="str">
        <f ca="1">+IF(OFFSET('Hygiene Data'!$I$12,0,10*ROW('Hygiene Data'!I87))="","",OFFSET('Hygiene Data'!$I$12,0,10*ROW('Hygiene Data'!I87)))</f>
        <v/>
      </c>
      <c r="EF93" s="388" t="str">
        <f ca="1">+IF(OFFSET('Hygiene Data'!$I$13,0,10*ROW('Hygiene Data'!I87))="","",OFFSET('Hygiene Data'!$I$13,0,10*ROW('Hygiene Data'!I87)))</f>
        <v/>
      </c>
    </row>
    <row r="94" spans="1:136" x14ac:dyDescent="0.25">
      <c r="A94" s="497" t="str">
        <f ca="1">+IF(OFFSET('Water Data'!$B$2,0,10*ROW('Water Data'!E88))="","",OFFSET('Water Data'!$B$2,0,10*ROW('Water Data'!E88)))</f>
        <v/>
      </c>
      <c r="B94" s="49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4" t="str">
        <f t="shared" ca="1" si="1"/>
        <v/>
      </c>
      <c r="D94" s="52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8" t="str">
        <f ca="1">+IF(OFFSET('Water Data'!$D$27,0,10*ROW('Water Data'!D88))="","",OFFSET('Water Data'!$D$27,0,10*ROW('Water Data'!D88)))</f>
        <v/>
      </c>
      <c r="BT94" s="388" t="str">
        <f ca="1">+IF(OFFSET('Water Data'!$D$28,0,10*ROW('Water Data'!D88))="","",OFFSET('Water Data'!$D$28,0,10*ROW('Water Data'!D88)))</f>
        <v/>
      </c>
      <c r="BU94" s="388" t="str">
        <f ca="1">+IF(OFFSET('Water Data'!$D$29,0,10*ROW('Water Data'!D88))="","",OFFSET('Water Data'!$D$29,0,10*ROW('Water Data'!D88)))</f>
        <v/>
      </c>
      <c r="BV94" s="388" t="str">
        <f ca="1">+IF(OFFSET('Water Data'!$E$27,0,10*ROW('Water Data'!E88))="","",OFFSET('Water Data'!$E$27,0,10*ROW('Water Data'!E88)))</f>
        <v/>
      </c>
      <c r="BW94" s="388" t="str">
        <f ca="1">+IF(OFFSET('Water Data'!$E$28,0,10*ROW('Water Data'!E88))="","",OFFSET('Water Data'!$E$28,0,10*ROW('Water Data'!E88)))</f>
        <v/>
      </c>
      <c r="BX94" s="388" t="str">
        <f ca="1">+IF(OFFSET('Water Data'!$E$29,0,10*ROW('Water Data'!E88))="","",OFFSET('Water Data'!$E$29,0,10*ROW('Water Data'!E88)))</f>
        <v/>
      </c>
      <c r="BY94" s="388" t="str">
        <f ca="1">+IF(OFFSET('Water Data'!$F$27,0,10*ROW('Water Data'!F88))="","",OFFSET('Water Data'!$F$27,0,10*ROW('Water Data'!F88)))</f>
        <v/>
      </c>
      <c r="BZ94" s="388" t="str">
        <f ca="1">+IF(OFFSET('Water Data'!$F$28,0,10*ROW('Water Data'!F88))="","",OFFSET('Water Data'!$F$28,0,10*ROW('Water Data'!F88)))</f>
        <v/>
      </c>
      <c r="CA94" s="388" t="str">
        <f ca="1">+IF(OFFSET('Water Data'!$F$29,0,10*ROW('Water Data'!F88))="","",OFFSET('Water Data'!$F$29,0,10*ROW('Water Data'!F88)))</f>
        <v/>
      </c>
      <c r="CB94" s="388" t="str">
        <f ca="1">+IF(OFFSET('Water Data'!$G$27,0,10*ROW('Water Data'!G88))="","",OFFSET('Water Data'!$G$27,0,10*ROW('Water Data'!G88)))</f>
        <v/>
      </c>
      <c r="CC94" s="388" t="str">
        <f ca="1">+IF(OFFSET('Water Data'!$G$28,0,10*ROW('Water Data'!G88))="","",OFFSET('Water Data'!$G$28,0,10*ROW('Water Data'!G88)))</f>
        <v/>
      </c>
      <c r="CD94" s="388" t="str">
        <f ca="1">+IF(OFFSET('Water Data'!$G$29,0,10*ROW('Water Data'!G88))="","",OFFSET('Water Data'!$G$29,0,10*ROW('Water Data'!G88)))</f>
        <v/>
      </c>
      <c r="CE94" s="388" t="str">
        <f ca="1">+IF(OFFSET('Water Data'!$H$27,0,10*ROW('Water Data'!H88))="","",OFFSET('Water Data'!$H$27,0,10*ROW('Water Data'!H88)))</f>
        <v/>
      </c>
      <c r="CF94" s="388" t="str">
        <f ca="1">+IF(OFFSET('Water Data'!$H$28,0,10*ROW('Water Data'!H88))="","",OFFSET('Water Data'!$H$28,0,10*ROW('Water Data'!H88)))</f>
        <v/>
      </c>
      <c r="CG94" s="388" t="str">
        <f ca="1">+IF(OFFSET('Water Data'!$H$29,0,10*ROW('Water Data'!H88))="","",OFFSET('Water Data'!$H$29,0,10*ROW('Water Data'!H88)))</f>
        <v/>
      </c>
      <c r="CH94" s="388" t="str">
        <f ca="1">+IF(OFFSET('Water Data'!$I$27,0,10*ROW('Water Data'!I88))="","",OFFSET('Water Data'!$I$27,0,10*ROW('Water Data'!I88)))</f>
        <v/>
      </c>
      <c r="CI94" s="388" t="str">
        <f ca="1">+IF(OFFSET('Water Data'!$I$28,0,10*ROW('Water Data'!I88))="","",OFFSET('Water Data'!$I$28,0,10*ROW('Water Data'!I88)))</f>
        <v/>
      </c>
      <c r="CJ94" s="388" t="str">
        <f ca="1">+IF(OFFSET('Water Data'!$I$29,0,10*ROW('Water Data'!I88))="","",OFFSET('Water Data'!$I$29,0,10*ROW('Water Data'!I88)))</f>
        <v/>
      </c>
      <c r="CK94" s="388" t="str">
        <f ca="1">+IF(OFFSET('Sanitation Data'!$D$28,0,10*ROW('Sanitation Data'!D88))="","",OFFSET('Sanitation Data'!$D$28,0,10*ROW('Sanitation Data'!D88)))</f>
        <v/>
      </c>
      <c r="CL94" s="388" t="str">
        <f ca="1">+IF(OFFSET('Sanitation Data'!$D$29,0,10*ROW('Sanitation Data'!D88))="","",OFFSET('Sanitation Data'!$D$29,0,10*ROW('Sanitation Data'!D88)))</f>
        <v/>
      </c>
      <c r="CM94" s="388" t="str">
        <f ca="1">+IF(OFFSET('Sanitation Data'!$D$30,0,10*ROW('Sanitation Data'!D88))="","",OFFSET('Sanitation Data'!$D$30,0,10*ROW('Sanitation Data'!D88)))</f>
        <v/>
      </c>
      <c r="CN94" s="388" t="str">
        <f ca="1">+IF(OFFSET('Sanitation Data'!$D$31,0,10*ROW('Sanitation Data'!D88))="","",OFFSET('Sanitation Data'!$D$31,0,10*ROW('Sanitation Data'!D88)))</f>
        <v/>
      </c>
      <c r="CO94" s="388" t="str">
        <f ca="1">+IF(OFFSET('Sanitation Data'!$D$32,0,10*ROW('Sanitation Data'!D88))="","",OFFSET('Sanitation Data'!$D$32,0,10*ROW('Sanitation Data'!D88)))</f>
        <v/>
      </c>
      <c r="CP94" s="388" t="str">
        <f ca="1">+IF(OFFSET('Sanitation Data'!$E$28,0,10*ROW('Sanitation Data'!E88))="","",OFFSET('Sanitation Data'!$E$28,0,10*ROW('Sanitation Data'!E88)))</f>
        <v/>
      </c>
      <c r="CQ94" s="388" t="str">
        <f ca="1">+IF(OFFSET('Sanitation Data'!$E$29,0,10*ROW('Sanitation Data'!E88))="","",OFFSET('Sanitation Data'!$E$29,0,10*ROW('Sanitation Data'!E88)))</f>
        <v/>
      </c>
      <c r="CR94" s="388" t="str">
        <f ca="1">+IF(OFFSET('Sanitation Data'!$E$30,0,10*ROW('Sanitation Data'!E88))="","",OFFSET('Sanitation Data'!$E$30,0,10*ROW('Sanitation Data'!E88)))</f>
        <v/>
      </c>
      <c r="CS94" s="388" t="str">
        <f ca="1">+IF(OFFSET('Sanitation Data'!$E$31,0,10*ROW('Sanitation Data'!E88))="","",OFFSET('Sanitation Data'!$E$31,0,10*ROW('Sanitation Data'!E88)))</f>
        <v/>
      </c>
      <c r="CT94" s="388" t="str">
        <f ca="1">+IF(OFFSET('Sanitation Data'!$E$32,0,10*ROW('Sanitation Data'!E88))="","",OFFSET('Sanitation Data'!$E$32,0,10*ROW('Sanitation Data'!E88)))</f>
        <v/>
      </c>
      <c r="CU94" s="388" t="str">
        <f ca="1">+IF(OFFSET('Sanitation Data'!$F$28,0,10*ROW('Sanitation Data'!F88))="","",OFFSET('Sanitation Data'!$F$28,0,10*ROW('Sanitation Data'!F88)))</f>
        <v/>
      </c>
      <c r="CV94" s="388" t="str">
        <f ca="1">+IF(OFFSET('Sanitation Data'!$F$29,0,10*ROW('Sanitation Data'!F88))="","",OFFSET('Sanitation Data'!$F$29,0,10*ROW('Sanitation Data'!F88)))</f>
        <v/>
      </c>
      <c r="CW94" s="388" t="str">
        <f ca="1">+IF(OFFSET('Sanitation Data'!$F$30,0,10*ROW('Sanitation Data'!F88))="","",OFFSET('Sanitation Data'!$F$30,0,10*ROW('Sanitation Data'!F88)))</f>
        <v/>
      </c>
      <c r="CX94" s="388" t="str">
        <f ca="1">+IF(OFFSET('Sanitation Data'!$F$31,0,10*ROW('Sanitation Data'!F88))="","",OFFSET('Sanitation Data'!$F$31,0,10*ROW('Sanitation Data'!F88)))</f>
        <v/>
      </c>
      <c r="CY94" s="388" t="str">
        <f ca="1">+IF(OFFSET('Sanitation Data'!$F$32,0,10*ROW('Sanitation Data'!F88))="","",OFFSET('Sanitation Data'!$F$32,0,10*ROW('Sanitation Data'!F88)))</f>
        <v/>
      </c>
      <c r="CZ94" s="388" t="str">
        <f ca="1">+IF(OFFSET('Sanitation Data'!$G$28,0,10*ROW('Sanitation Data'!G88))="","",OFFSET('Sanitation Data'!$G$28,0,10*ROW('Sanitation Data'!G88)))</f>
        <v/>
      </c>
      <c r="DA94" s="388" t="str">
        <f ca="1">+IF(OFFSET('Sanitation Data'!$G$29,0,10*ROW('Sanitation Data'!G88))="","",OFFSET('Sanitation Data'!$G$29,0,10*ROW('Sanitation Data'!G88)))</f>
        <v/>
      </c>
      <c r="DB94" s="388" t="str">
        <f ca="1">+IF(OFFSET('Sanitation Data'!$G$30,0,10*ROW('Sanitation Data'!G88))="","",OFFSET('Sanitation Data'!$G$30,0,10*ROW('Sanitation Data'!G88)))</f>
        <v/>
      </c>
      <c r="DC94" s="388" t="str">
        <f ca="1">+IF(OFFSET('Sanitation Data'!$G$31,0,10*ROW('Sanitation Data'!G88))="","",OFFSET('Sanitation Data'!$G$31,0,10*ROW('Sanitation Data'!G88)))</f>
        <v/>
      </c>
      <c r="DD94" s="388" t="str">
        <f ca="1">+IF(OFFSET('Sanitation Data'!$G$32,0,10*ROW('Sanitation Data'!G88))="","",OFFSET('Sanitation Data'!$G$32,0,10*ROW('Sanitation Data'!G88)))</f>
        <v/>
      </c>
      <c r="DE94" s="388" t="str">
        <f ca="1">+IF(OFFSET('Sanitation Data'!$H$28,0,10*ROW('Sanitation Data'!H88))="","",OFFSET('Sanitation Data'!$H$28,0,10*ROW('Sanitation Data'!H88)))</f>
        <v/>
      </c>
      <c r="DF94" s="388" t="str">
        <f ca="1">+IF(OFFSET('Sanitation Data'!$H$29,0,10*ROW('Sanitation Data'!H88))="","",OFFSET('Sanitation Data'!$H$29,0,10*ROW('Sanitation Data'!H88)))</f>
        <v/>
      </c>
      <c r="DG94" s="388" t="str">
        <f ca="1">+IF(OFFSET('Sanitation Data'!$H$30,0,10*ROW('Sanitation Data'!H88))="","",OFFSET('Sanitation Data'!$H$30,0,10*ROW('Sanitation Data'!H88)))</f>
        <v/>
      </c>
      <c r="DH94" s="388" t="str">
        <f ca="1">+IF(OFFSET('Sanitation Data'!$H$31,0,10*ROW('Sanitation Data'!H88))="","",OFFSET('Sanitation Data'!$H$31,0,10*ROW('Sanitation Data'!H88)))</f>
        <v/>
      </c>
      <c r="DI94" s="388" t="str">
        <f ca="1">+IF(OFFSET('Sanitation Data'!$H$32,0,10*ROW('Sanitation Data'!H88))="","",OFFSET('Sanitation Data'!$H$32,0,10*ROW('Sanitation Data'!H88)))</f>
        <v/>
      </c>
      <c r="DJ94" s="388" t="str">
        <f ca="1">+IF(OFFSET('Sanitation Data'!$I$28,0,10*ROW('Sanitation Data'!I88))="","",OFFSET('Sanitation Data'!$I$28,0,10*ROW('Sanitation Data'!I88)))</f>
        <v/>
      </c>
      <c r="DK94" s="388" t="str">
        <f ca="1">+IF(OFFSET('Sanitation Data'!$I$29,0,10*ROW('Sanitation Data'!I88))="","",OFFSET('Sanitation Data'!$I$29,0,10*ROW('Sanitation Data'!I88)))</f>
        <v/>
      </c>
      <c r="DL94" s="388" t="str">
        <f ca="1">+IF(OFFSET('Sanitation Data'!$I$30,0,10*ROW('Sanitation Data'!I88))="","",OFFSET('Sanitation Data'!$I$30,0,10*ROW('Sanitation Data'!I88)))</f>
        <v/>
      </c>
      <c r="DM94" s="388" t="str">
        <f ca="1">+IF(OFFSET('Sanitation Data'!$I$31,0,10*ROW('Sanitation Data'!I88))="","",OFFSET('Sanitation Data'!$I$31,0,10*ROW('Sanitation Data'!I88)))</f>
        <v/>
      </c>
      <c r="DN94" s="388" t="str">
        <f ca="1">+IF(OFFSET('Sanitation Data'!$I$32,0,10*ROW('Sanitation Data'!I88))="","",OFFSET('Sanitation Data'!$I$32,0,10*ROW('Sanitation Data'!I88)))</f>
        <v/>
      </c>
      <c r="DO94" s="388" t="str">
        <f ca="1">+IF(OFFSET('Hygiene Data'!$D$11,0,10*ROW('Hygiene Data'!D88))="","",OFFSET('Hygiene Data'!$D$11,0,10*ROW('Hygiene Data'!D88)))</f>
        <v/>
      </c>
      <c r="DP94" s="388" t="str">
        <f ca="1">+IF(OFFSET('Hygiene Data'!$D$12,0,10*ROW('Hygiene Data'!D88))="","",OFFSET('Hygiene Data'!$D$12,0,10*ROW('Hygiene Data'!D88)))</f>
        <v/>
      </c>
      <c r="DQ94" s="388" t="str">
        <f ca="1">+IF(OFFSET('Hygiene Data'!$D$13,0,10*ROW('Hygiene Data'!D88))="","",OFFSET('Hygiene Data'!$D$13,0,10*ROW('Hygiene Data'!D88)))</f>
        <v/>
      </c>
      <c r="DR94" s="388" t="str">
        <f ca="1">+IF(OFFSET('Hygiene Data'!$E$11,0,10*ROW('Hygiene Data'!E88))="","",OFFSET('Hygiene Data'!$E$11,0,10*ROW('Hygiene Data'!E88)))</f>
        <v/>
      </c>
      <c r="DS94" s="388" t="str">
        <f ca="1">+IF(OFFSET('Hygiene Data'!$E$12,0,10*ROW('Hygiene Data'!E88))="","",OFFSET('Hygiene Data'!$E$12,0,10*ROW('Hygiene Data'!E88)))</f>
        <v/>
      </c>
      <c r="DT94" s="388" t="str">
        <f ca="1">+IF(OFFSET('Hygiene Data'!$E$13,0,10*ROW('Hygiene Data'!E88))="","",OFFSET('Hygiene Data'!$E$13,0,10*ROW('Hygiene Data'!E88)))</f>
        <v/>
      </c>
      <c r="DU94" s="388" t="str">
        <f ca="1">+IF(OFFSET('Hygiene Data'!$F$11,0,10*ROW('Hygiene Data'!F88))="","",OFFSET('Hygiene Data'!$F$11,0,10*ROW('Hygiene Data'!F88)))</f>
        <v/>
      </c>
      <c r="DV94" s="388" t="str">
        <f ca="1">+IF(OFFSET('Hygiene Data'!$F$12,0,10*ROW('Hygiene Data'!F88))="","",OFFSET('Hygiene Data'!$F$12,0,10*ROW('Hygiene Data'!F88)))</f>
        <v/>
      </c>
      <c r="DW94" s="388" t="str">
        <f ca="1">+IF(OFFSET('Hygiene Data'!$F$13,0,10*ROW('Hygiene Data'!F88))="","",OFFSET('Hygiene Data'!$F$13,0,10*ROW('Hygiene Data'!F88)))</f>
        <v/>
      </c>
      <c r="DX94" s="388" t="str">
        <f ca="1">+IF(OFFSET('Hygiene Data'!$G$11,0,10*ROW('Hygiene Data'!G88))="","",OFFSET('Hygiene Data'!$G$11,0,10*ROW('Hygiene Data'!G88)))</f>
        <v/>
      </c>
      <c r="DY94" s="388" t="str">
        <f ca="1">+IF(OFFSET('Hygiene Data'!$G$12,0,10*ROW('Hygiene Data'!G88))="","",OFFSET('Hygiene Data'!$G$12,0,10*ROW('Hygiene Data'!G88)))</f>
        <v/>
      </c>
      <c r="DZ94" s="388" t="str">
        <f ca="1">+IF(OFFSET('Hygiene Data'!$G$13,0,10*ROW('Hygiene Data'!G88))="","",OFFSET('Hygiene Data'!$G$13,0,10*ROW('Hygiene Data'!G88)))</f>
        <v/>
      </c>
      <c r="EA94" s="388" t="str">
        <f ca="1">+IF(OFFSET('Hygiene Data'!$H$11,0,10*ROW('Hygiene Data'!H88))="","",OFFSET('Hygiene Data'!$H$11,0,10*ROW('Hygiene Data'!H88)))</f>
        <v/>
      </c>
      <c r="EB94" s="388" t="str">
        <f ca="1">+IF(OFFSET('Hygiene Data'!$H$12,0,10*ROW('Hygiene Data'!H88))="","",OFFSET('Hygiene Data'!$H$12,0,10*ROW('Hygiene Data'!H88)))</f>
        <v/>
      </c>
      <c r="EC94" s="388" t="str">
        <f ca="1">+IF(OFFSET('Hygiene Data'!$H$13,0,10*ROW('Hygiene Data'!H88))="","",OFFSET('Hygiene Data'!$H$13,0,10*ROW('Hygiene Data'!H88)))</f>
        <v/>
      </c>
      <c r="ED94" s="388" t="str">
        <f ca="1">+IF(OFFSET('Hygiene Data'!$I$11,0,10*ROW('Hygiene Data'!I88))="","",OFFSET('Hygiene Data'!$I$11,0,10*ROW('Hygiene Data'!I88)))</f>
        <v/>
      </c>
      <c r="EE94" s="388" t="str">
        <f ca="1">+IF(OFFSET('Hygiene Data'!$I$12,0,10*ROW('Hygiene Data'!I88))="","",OFFSET('Hygiene Data'!$I$12,0,10*ROW('Hygiene Data'!I88)))</f>
        <v/>
      </c>
      <c r="EF94" s="388" t="str">
        <f ca="1">+IF(OFFSET('Hygiene Data'!$I$13,0,10*ROW('Hygiene Data'!I88))="","",OFFSET('Hygiene Data'!$I$13,0,10*ROW('Hygiene Data'!I88)))</f>
        <v/>
      </c>
    </row>
    <row r="95" spans="1:136" x14ac:dyDescent="0.25">
      <c r="A95" s="497" t="str">
        <f ca="1">+IF(OFFSET('Water Data'!$B$2,0,10*ROW('Water Data'!E89))="","",OFFSET('Water Data'!$B$2,0,10*ROW('Water Data'!E89)))</f>
        <v/>
      </c>
      <c r="B95" s="49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4" t="str">
        <f t="shared" ca="1" si="1"/>
        <v/>
      </c>
      <c r="D95" s="52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8" t="str">
        <f ca="1">+IF(OFFSET('Water Data'!$D$27,0,10*ROW('Water Data'!D89))="","",OFFSET('Water Data'!$D$27,0,10*ROW('Water Data'!D89)))</f>
        <v/>
      </c>
      <c r="BT95" s="388" t="str">
        <f ca="1">+IF(OFFSET('Water Data'!$D$28,0,10*ROW('Water Data'!D89))="","",OFFSET('Water Data'!$D$28,0,10*ROW('Water Data'!D89)))</f>
        <v/>
      </c>
      <c r="BU95" s="388" t="str">
        <f ca="1">+IF(OFFSET('Water Data'!$D$29,0,10*ROW('Water Data'!D89))="","",OFFSET('Water Data'!$D$29,0,10*ROW('Water Data'!D89)))</f>
        <v/>
      </c>
      <c r="BV95" s="388" t="str">
        <f ca="1">+IF(OFFSET('Water Data'!$E$27,0,10*ROW('Water Data'!E89))="","",OFFSET('Water Data'!$E$27,0,10*ROW('Water Data'!E89)))</f>
        <v/>
      </c>
      <c r="BW95" s="388" t="str">
        <f ca="1">+IF(OFFSET('Water Data'!$E$28,0,10*ROW('Water Data'!E89))="","",OFFSET('Water Data'!$E$28,0,10*ROW('Water Data'!E89)))</f>
        <v/>
      </c>
      <c r="BX95" s="388" t="str">
        <f ca="1">+IF(OFFSET('Water Data'!$E$29,0,10*ROW('Water Data'!E89))="","",OFFSET('Water Data'!$E$29,0,10*ROW('Water Data'!E89)))</f>
        <v/>
      </c>
      <c r="BY95" s="388" t="str">
        <f ca="1">+IF(OFFSET('Water Data'!$F$27,0,10*ROW('Water Data'!F89))="","",OFFSET('Water Data'!$F$27,0,10*ROW('Water Data'!F89)))</f>
        <v/>
      </c>
      <c r="BZ95" s="388" t="str">
        <f ca="1">+IF(OFFSET('Water Data'!$F$28,0,10*ROW('Water Data'!F89))="","",OFFSET('Water Data'!$F$28,0,10*ROW('Water Data'!F89)))</f>
        <v/>
      </c>
      <c r="CA95" s="388" t="str">
        <f ca="1">+IF(OFFSET('Water Data'!$F$29,0,10*ROW('Water Data'!F89))="","",OFFSET('Water Data'!$F$29,0,10*ROW('Water Data'!F89)))</f>
        <v/>
      </c>
      <c r="CB95" s="388" t="str">
        <f ca="1">+IF(OFFSET('Water Data'!$G$27,0,10*ROW('Water Data'!G89))="","",OFFSET('Water Data'!$G$27,0,10*ROW('Water Data'!G89)))</f>
        <v/>
      </c>
      <c r="CC95" s="388" t="str">
        <f ca="1">+IF(OFFSET('Water Data'!$G$28,0,10*ROW('Water Data'!G89))="","",OFFSET('Water Data'!$G$28,0,10*ROW('Water Data'!G89)))</f>
        <v/>
      </c>
      <c r="CD95" s="388" t="str">
        <f ca="1">+IF(OFFSET('Water Data'!$G$29,0,10*ROW('Water Data'!G89))="","",OFFSET('Water Data'!$G$29,0,10*ROW('Water Data'!G89)))</f>
        <v/>
      </c>
      <c r="CE95" s="388" t="str">
        <f ca="1">+IF(OFFSET('Water Data'!$H$27,0,10*ROW('Water Data'!H89))="","",OFFSET('Water Data'!$H$27,0,10*ROW('Water Data'!H89)))</f>
        <v/>
      </c>
      <c r="CF95" s="388" t="str">
        <f ca="1">+IF(OFFSET('Water Data'!$H$28,0,10*ROW('Water Data'!H89))="","",OFFSET('Water Data'!$H$28,0,10*ROW('Water Data'!H89)))</f>
        <v/>
      </c>
      <c r="CG95" s="388" t="str">
        <f ca="1">+IF(OFFSET('Water Data'!$H$29,0,10*ROW('Water Data'!H89))="","",OFFSET('Water Data'!$H$29,0,10*ROW('Water Data'!H89)))</f>
        <v/>
      </c>
      <c r="CH95" s="388" t="str">
        <f ca="1">+IF(OFFSET('Water Data'!$I$27,0,10*ROW('Water Data'!I89))="","",OFFSET('Water Data'!$I$27,0,10*ROW('Water Data'!I89)))</f>
        <v/>
      </c>
      <c r="CI95" s="388" t="str">
        <f ca="1">+IF(OFFSET('Water Data'!$I$28,0,10*ROW('Water Data'!I89))="","",OFFSET('Water Data'!$I$28,0,10*ROW('Water Data'!I89)))</f>
        <v/>
      </c>
      <c r="CJ95" s="388" t="str">
        <f ca="1">+IF(OFFSET('Water Data'!$I$29,0,10*ROW('Water Data'!I89))="","",OFFSET('Water Data'!$I$29,0,10*ROW('Water Data'!I89)))</f>
        <v/>
      </c>
      <c r="CK95" s="388" t="str">
        <f ca="1">+IF(OFFSET('Sanitation Data'!$D$28,0,10*ROW('Sanitation Data'!D89))="","",OFFSET('Sanitation Data'!$D$28,0,10*ROW('Sanitation Data'!D89)))</f>
        <v/>
      </c>
      <c r="CL95" s="388" t="str">
        <f ca="1">+IF(OFFSET('Sanitation Data'!$D$29,0,10*ROW('Sanitation Data'!D89))="","",OFFSET('Sanitation Data'!$D$29,0,10*ROW('Sanitation Data'!D89)))</f>
        <v/>
      </c>
      <c r="CM95" s="388" t="str">
        <f ca="1">+IF(OFFSET('Sanitation Data'!$D$30,0,10*ROW('Sanitation Data'!D89))="","",OFFSET('Sanitation Data'!$D$30,0,10*ROW('Sanitation Data'!D89)))</f>
        <v/>
      </c>
      <c r="CN95" s="388" t="str">
        <f ca="1">+IF(OFFSET('Sanitation Data'!$D$31,0,10*ROW('Sanitation Data'!D89))="","",OFFSET('Sanitation Data'!$D$31,0,10*ROW('Sanitation Data'!D89)))</f>
        <v/>
      </c>
      <c r="CO95" s="388" t="str">
        <f ca="1">+IF(OFFSET('Sanitation Data'!$D$32,0,10*ROW('Sanitation Data'!D89))="","",OFFSET('Sanitation Data'!$D$32,0,10*ROW('Sanitation Data'!D89)))</f>
        <v/>
      </c>
      <c r="CP95" s="388" t="str">
        <f ca="1">+IF(OFFSET('Sanitation Data'!$E$28,0,10*ROW('Sanitation Data'!E89))="","",OFFSET('Sanitation Data'!$E$28,0,10*ROW('Sanitation Data'!E89)))</f>
        <v/>
      </c>
      <c r="CQ95" s="388" t="str">
        <f ca="1">+IF(OFFSET('Sanitation Data'!$E$29,0,10*ROW('Sanitation Data'!E89))="","",OFFSET('Sanitation Data'!$E$29,0,10*ROW('Sanitation Data'!E89)))</f>
        <v/>
      </c>
      <c r="CR95" s="388" t="str">
        <f ca="1">+IF(OFFSET('Sanitation Data'!$E$30,0,10*ROW('Sanitation Data'!E89))="","",OFFSET('Sanitation Data'!$E$30,0,10*ROW('Sanitation Data'!E89)))</f>
        <v/>
      </c>
      <c r="CS95" s="388" t="str">
        <f ca="1">+IF(OFFSET('Sanitation Data'!$E$31,0,10*ROW('Sanitation Data'!E89))="","",OFFSET('Sanitation Data'!$E$31,0,10*ROW('Sanitation Data'!E89)))</f>
        <v/>
      </c>
      <c r="CT95" s="388" t="str">
        <f ca="1">+IF(OFFSET('Sanitation Data'!$E$32,0,10*ROW('Sanitation Data'!E89))="","",OFFSET('Sanitation Data'!$E$32,0,10*ROW('Sanitation Data'!E89)))</f>
        <v/>
      </c>
      <c r="CU95" s="388" t="str">
        <f ca="1">+IF(OFFSET('Sanitation Data'!$F$28,0,10*ROW('Sanitation Data'!F89))="","",OFFSET('Sanitation Data'!$F$28,0,10*ROW('Sanitation Data'!F89)))</f>
        <v/>
      </c>
      <c r="CV95" s="388" t="str">
        <f ca="1">+IF(OFFSET('Sanitation Data'!$F$29,0,10*ROW('Sanitation Data'!F89))="","",OFFSET('Sanitation Data'!$F$29,0,10*ROW('Sanitation Data'!F89)))</f>
        <v/>
      </c>
      <c r="CW95" s="388" t="str">
        <f ca="1">+IF(OFFSET('Sanitation Data'!$F$30,0,10*ROW('Sanitation Data'!F89))="","",OFFSET('Sanitation Data'!$F$30,0,10*ROW('Sanitation Data'!F89)))</f>
        <v/>
      </c>
      <c r="CX95" s="388" t="str">
        <f ca="1">+IF(OFFSET('Sanitation Data'!$F$31,0,10*ROW('Sanitation Data'!F89))="","",OFFSET('Sanitation Data'!$F$31,0,10*ROW('Sanitation Data'!F89)))</f>
        <v/>
      </c>
      <c r="CY95" s="388" t="str">
        <f ca="1">+IF(OFFSET('Sanitation Data'!$F$32,0,10*ROW('Sanitation Data'!F89))="","",OFFSET('Sanitation Data'!$F$32,0,10*ROW('Sanitation Data'!F89)))</f>
        <v/>
      </c>
      <c r="CZ95" s="388" t="str">
        <f ca="1">+IF(OFFSET('Sanitation Data'!$G$28,0,10*ROW('Sanitation Data'!G89))="","",OFFSET('Sanitation Data'!$G$28,0,10*ROW('Sanitation Data'!G89)))</f>
        <v/>
      </c>
      <c r="DA95" s="388" t="str">
        <f ca="1">+IF(OFFSET('Sanitation Data'!$G$29,0,10*ROW('Sanitation Data'!G89))="","",OFFSET('Sanitation Data'!$G$29,0,10*ROW('Sanitation Data'!G89)))</f>
        <v/>
      </c>
      <c r="DB95" s="388" t="str">
        <f ca="1">+IF(OFFSET('Sanitation Data'!$G$30,0,10*ROW('Sanitation Data'!G89))="","",OFFSET('Sanitation Data'!$G$30,0,10*ROW('Sanitation Data'!G89)))</f>
        <v/>
      </c>
      <c r="DC95" s="388" t="str">
        <f ca="1">+IF(OFFSET('Sanitation Data'!$G$31,0,10*ROW('Sanitation Data'!G89))="","",OFFSET('Sanitation Data'!$G$31,0,10*ROW('Sanitation Data'!G89)))</f>
        <v/>
      </c>
      <c r="DD95" s="388" t="str">
        <f ca="1">+IF(OFFSET('Sanitation Data'!$G$32,0,10*ROW('Sanitation Data'!G89))="","",OFFSET('Sanitation Data'!$G$32,0,10*ROW('Sanitation Data'!G89)))</f>
        <v/>
      </c>
      <c r="DE95" s="388" t="str">
        <f ca="1">+IF(OFFSET('Sanitation Data'!$H$28,0,10*ROW('Sanitation Data'!H89))="","",OFFSET('Sanitation Data'!$H$28,0,10*ROW('Sanitation Data'!H89)))</f>
        <v/>
      </c>
      <c r="DF95" s="388" t="str">
        <f ca="1">+IF(OFFSET('Sanitation Data'!$H$29,0,10*ROW('Sanitation Data'!H89))="","",OFFSET('Sanitation Data'!$H$29,0,10*ROW('Sanitation Data'!H89)))</f>
        <v/>
      </c>
      <c r="DG95" s="388" t="str">
        <f ca="1">+IF(OFFSET('Sanitation Data'!$H$30,0,10*ROW('Sanitation Data'!H89))="","",OFFSET('Sanitation Data'!$H$30,0,10*ROW('Sanitation Data'!H89)))</f>
        <v/>
      </c>
      <c r="DH95" s="388" t="str">
        <f ca="1">+IF(OFFSET('Sanitation Data'!$H$31,0,10*ROW('Sanitation Data'!H89))="","",OFFSET('Sanitation Data'!$H$31,0,10*ROW('Sanitation Data'!H89)))</f>
        <v/>
      </c>
      <c r="DI95" s="388" t="str">
        <f ca="1">+IF(OFFSET('Sanitation Data'!$H$32,0,10*ROW('Sanitation Data'!H89))="","",OFFSET('Sanitation Data'!$H$32,0,10*ROW('Sanitation Data'!H89)))</f>
        <v/>
      </c>
      <c r="DJ95" s="388" t="str">
        <f ca="1">+IF(OFFSET('Sanitation Data'!$I$28,0,10*ROW('Sanitation Data'!I89))="","",OFFSET('Sanitation Data'!$I$28,0,10*ROW('Sanitation Data'!I89)))</f>
        <v/>
      </c>
      <c r="DK95" s="388" t="str">
        <f ca="1">+IF(OFFSET('Sanitation Data'!$I$29,0,10*ROW('Sanitation Data'!I89))="","",OFFSET('Sanitation Data'!$I$29,0,10*ROW('Sanitation Data'!I89)))</f>
        <v/>
      </c>
      <c r="DL95" s="388" t="str">
        <f ca="1">+IF(OFFSET('Sanitation Data'!$I$30,0,10*ROW('Sanitation Data'!I89))="","",OFFSET('Sanitation Data'!$I$30,0,10*ROW('Sanitation Data'!I89)))</f>
        <v/>
      </c>
      <c r="DM95" s="388" t="str">
        <f ca="1">+IF(OFFSET('Sanitation Data'!$I$31,0,10*ROW('Sanitation Data'!I89))="","",OFFSET('Sanitation Data'!$I$31,0,10*ROW('Sanitation Data'!I89)))</f>
        <v/>
      </c>
      <c r="DN95" s="388" t="str">
        <f ca="1">+IF(OFFSET('Sanitation Data'!$I$32,0,10*ROW('Sanitation Data'!I89))="","",OFFSET('Sanitation Data'!$I$32,0,10*ROW('Sanitation Data'!I89)))</f>
        <v/>
      </c>
      <c r="DO95" s="388" t="str">
        <f ca="1">+IF(OFFSET('Hygiene Data'!$D$11,0,10*ROW('Hygiene Data'!D89))="","",OFFSET('Hygiene Data'!$D$11,0,10*ROW('Hygiene Data'!D89)))</f>
        <v/>
      </c>
      <c r="DP95" s="388" t="str">
        <f ca="1">+IF(OFFSET('Hygiene Data'!$D$12,0,10*ROW('Hygiene Data'!D89))="","",OFFSET('Hygiene Data'!$D$12,0,10*ROW('Hygiene Data'!D89)))</f>
        <v/>
      </c>
      <c r="DQ95" s="388" t="str">
        <f ca="1">+IF(OFFSET('Hygiene Data'!$D$13,0,10*ROW('Hygiene Data'!D89))="","",OFFSET('Hygiene Data'!$D$13,0,10*ROW('Hygiene Data'!D89)))</f>
        <v/>
      </c>
      <c r="DR95" s="388" t="str">
        <f ca="1">+IF(OFFSET('Hygiene Data'!$E$11,0,10*ROW('Hygiene Data'!E89))="","",OFFSET('Hygiene Data'!$E$11,0,10*ROW('Hygiene Data'!E89)))</f>
        <v/>
      </c>
      <c r="DS95" s="388" t="str">
        <f ca="1">+IF(OFFSET('Hygiene Data'!$E$12,0,10*ROW('Hygiene Data'!E89))="","",OFFSET('Hygiene Data'!$E$12,0,10*ROW('Hygiene Data'!E89)))</f>
        <v/>
      </c>
      <c r="DT95" s="388" t="str">
        <f ca="1">+IF(OFFSET('Hygiene Data'!$E$13,0,10*ROW('Hygiene Data'!E89))="","",OFFSET('Hygiene Data'!$E$13,0,10*ROW('Hygiene Data'!E89)))</f>
        <v/>
      </c>
      <c r="DU95" s="388" t="str">
        <f ca="1">+IF(OFFSET('Hygiene Data'!$F$11,0,10*ROW('Hygiene Data'!F89))="","",OFFSET('Hygiene Data'!$F$11,0,10*ROW('Hygiene Data'!F89)))</f>
        <v/>
      </c>
      <c r="DV95" s="388" t="str">
        <f ca="1">+IF(OFFSET('Hygiene Data'!$F$12,0,10*ROW('Hygiene Data'!F89))="","",OFFSET('Hygiene Data'!$F$12,0,10*ROW('Hygiene Data'!F89)))</f>
        <v/>
      </c>
      <c r="DW95" s="388" t="str">
        <f ca="1">+IF(OFFSET('Hygiene Data'!$F$13,0,10*ROW('Hygiene Data'!F89))="","",OFFSET('Hygiene Data'!$F$13,0,10*ROW('Hygiene Data'!F89)))</f>
        <v/>
      </c>
      <c r="DX95" s="388" t="str">
        <f ca="1">+IF(OFFSET('Hygiene Data'!$G$11,0,10*ROW('Hygiene Data'!G89))="","",OFFSET('Hygiene Data'!$G$11,0,10*ROW('Hygiene Data'!G89)))</f>
        <v/>
      </c>
      <c r="DY95" s="388" t="str">
        <f ca="1">+IF(OFFSET('Hygiene Data'!$G$12,0,10*ROW('Hygiene Data'!G89))="","",OFFSET('Hygiene Data'!$G$12,0,10*ROW('Hygiene Data'!G89)))</f>
        <v/>
      </c>
      <c r="DZ95" s="388" t="str">
        <f ca="1">+IF(OFFSET('Hygiene Data'!$G$13,0,10*ROW('Hygiene Data'!G89))="","",OFFSET('Hygiene Data'!$G$13,0,10*ROW('Hygiene Data'!G89)))</f>
        <v/>
      </c>
      <c r="EA95" s="388" t="str">
        <f ca="1">+IF(OFFSET('Hygiene Data'!$H$11,0,10*ROW('Hygiene Data'!H89))="","",OFFSET('Hygiene Data'!$H$11,0,10*ROW('Hygiene Data'!H89)))</f>
        <v/>
      </c>
      <c r="EB95" s="388" t="str">
        <f ca="1">+IF(OFFSET('Hygiene Data'!$H$12,0,10*ROW('Hygiene Data'!H89))="","",OFFSET('Hygiene Data'!$H$12,0,10*ROW('Hygiene Data'!H89)))</f>
        <v/>
      </c>
      <c r="EC95" s="388" t="str">
        <f ca="1">+IF(OFFSET('Hygiene Data'!$H$13,0,10*ROW('Hygiene Data'!H89))="","",OFFSET('Hygiene Data'!$H$13,0,10*ROW('Hygiene Data'!H89)))</f>
        <v/>
      </c>
      <c r="ED95" s="388" t="str">
        <f ca="1">+IF(OFFSET('Hygiene Data'!$I$11,0,10*ROW('Hygiene Data'!I89))="","",OFFSET('Hygiene Data'!$I$11,0,10*ROW('Hygiene Data'!I89)))</f>
        <v/>
      </c>
      <c r="EE95" s="388" t="str">
        <f ca="1">+IF(OFFSET('Hygiene Data'!$I$12,0,10*ROW('Hygiene Data'!I89))="","",OFFSET('Hygiene Data'!$I$12,0,10*ROW('Hygiene Data'!I89)))</f>
        <v/>
      </c>
      <c r="EF95" s="388" t="str">
        <f ca="1">+IF(OFFSET('Hygiene Data'!$I$13,0,10*ROW('Hygiene Data'!I89))="","",OFFSET('Hygiene Data'!$I$13,0,10*ROW('Hygiene Data'!I89)))</f>
        <v/>
      </c>
    </row>
    <row r="96" spans="1:136" x14ac:dyDescent="0.25">
      <c r="A96" s="497" t="str">
        <f ca="1">+IF(OFFSET('Water Data'!$B$2,0,10*ROW('Water Data'!E90))="","",OFFSET('Water Data'!$B$2,0,10*ROW('Water Data'!E90)))</f>
        <v/>
      </c>
      <c r="B96" s="49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4" t="str">
        <f t="shared" ca="1" si="1"/>
        <v/>
      </c>
      <c r="D96" s="52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8" t="str">
        <f ca="1">+IF(OFFSET('Water Data'!$D$27,0,10*ROW('Water Data'!D90))="","",OFFSET('Water Data'!$D$27,0,10*ROW('Water Data'!D90)))</f>
        <v/>
      </c>
      <c r="BT96" s="388" t="str">
        <f ca="1">+IF(OFFSET('Water Data'!$D$28,0,10*ROW('Water Data'!D90))="","",OFFSET('Water Data'!$D$28,0,10*ROW('Water Data'!D90)))</f>
        <v/>
      </c>
      <c r="BU96" s="388" t="str">
        <f ca="1">+IF(OFFSET('Water Data'!$D$29,0,10*ROW('Water Data'!D90))="","",OFFSET('Water Data'!$D$29,0,10*ROW('Water Data'!D90)))</f>
        <v/>
      </c>
      <c r="BV96" s="388" t="str">
        <f ca="1">+IF(OFFSET('Water Data'!$E$27,0,10*ROW('Water Data'!E90))="","",OFFSET('Water Data'!$E$27,0,10*ROW('Water Data'!E90)))</f>
        <v/>
      </c>
      <c r="BW96" s="388" t="str">
        <f ca="1">+IF(OFFSET('Water Data'!$E$28,0,10*ROW('Water Data'!E90))="","",OFFSET('Water Data'!$E$28,0,10*ROW('Water Data'!E90)))</f>
        <v/>
      </c>
      <c r="BX96" s="388" t="str">
        <f ca="1">+IF(OFFSET('Water Data'!$E$29,0,10*ROW('Water Data'!E90))="","",OFFSET('Water Data'!$E$29,0,10*ROW('Water Data'!E90)))</f>
        <v/>
      </c>
      <c r="BY96" s="388" t="str">
        <f ca="1">+IF(OFFSET('Water Data'!$F$27,0,10*ROW('Water Data'!F90))="","",OFFSET('Water Data'!$F$27,0,10*ROW('Water Data'!F90)))</f>
        <v/>
      </c>
      <c r="BZ96" s="388" t="str">
        <f ca="1">+IF(OFFSET('Water Data'!$F$28,0,10*ROW('Water Data'!F90))="","",OFFSET('Water Data'!$F$28,0,10*ROW('Water Data'!F90)))</f>
        <v/>
      </c>
      <c r="CA96" s="388" t="str">
        <f ca="1">+IF(OFFSET('Water Data'!$F$29,0,10*ROW('Water Data'!F90))="","",OFFSET('Water Data'!$F$29,0,10*ROW('Water Data'!F90)))</f>
        <v/>
      </c>
      <c r="CB96" s="388" t="str">
        <f ca="1">+IF(OFFSET('Water Data'!$G$27,0,10*ROW('Water Data'!G90))="","",OFFSET('Water Data'!$G$27,0,10*ROW('Water Data'!G90)))</f>
        <v/>
      </c>
      <c r="CC96" s="388" t="str">
        <f ca="1">+IF(OFFSET('Water Data'!$G$28,0,10*ROW('Water Data'!G90))="","",OFFSET('Water Data'!$G$28,0,10*ROW('Water Data'!G90)))</f>
        <v/>
      </c>
      <c r="CD96" s="388" t="str">
        <f ca="1">+IF(OFFSET('Water Data'!$G$29,0,10*ROW('Water Data'!G90))="","",OFFSET('Water Data'!$G$29,0,10*ROW('Water Data'!G90)))</f>
        <v/>
      </c>
      <c r="CE96" s="388" t="str">
        <f ca="1">+IF(OFFSET('Water Data'!$H$27,0,10*ROW('Water Data'!H90))="","",OFFSET('Water Data'!$H$27,0,10*ROW('Water Data'!H90)))</f>
        <v/>
      </c>
      <c r="CF96" s="388" t="str">
        <f ca="1">+IF(OFFSET('Water Data'!$H$28,0,10*ROW('Water Data'!H90))="","",OFFSET('Water Data'!$H$28,0,10*ROW('Water Data'!H90)))</f>
        <v/>
      </c>
      <c r="CG96" s="388" t="str">
        <f ca="1">+IF(OFFSET('Water Data'!$H$29,0,10*ROW('Water Data'!H90))="","",OFFSET('Water Data'!$H$29,0,10*ROW('Water Data'!H90)))</f>
        <v/>
      </c>
      <c r="CH96" s="388" t="str">
        <f ca="1">+IF(OFFSET('Water Data'!$I$27,0,10*ROW('Water Data'!I90))="","",OFFSET('Water Data'!$I$27,0,10*ROW('Water Data'!I90)))</f>
        <v/>
      </c>
      <c r="CI96" s="388" t="str">
        <f ca="1">+IF(OFFSET('Water Data'!$I$28,0,10*ROW('Water Data'!I90))="","",OFFSET('Water Data'!$I$28,0,10*ROW('Water Data'!I90)))</f>
        <v/>
      </c>
      <c r="CJ96" s="388" t="str">
        <f ca="1">+IF(OFFSET('Water Data'!$I$29,0,10*ROW('Water Data'!I90))="","",OFFSET('Water Data'!$I$29,0,10*ROW('Water Data'!I90)))</f>
        <v/>
      </c>
      <c r="CK96" s="388" t="str">
        <f ca="1">+IF(OFFSET('Sanitation Data'!$D$28,0,10*ROW('Sanitation Data'!D90))="","",OFFSET('Sanitation Data'!$D$28,0,10*ROW('Sanitation Data'!D90)))</f>
        <v/>
      </c>
      <c r="CL96" s="388" t="str">
        <f ca="1">+IF(OFFSET('Sanitation Data'!$D$29,0,10*ROW('Sanitation Data'!D90))="","",OFFSET('Sanitation Data'!$D$29,0,10*ROW('Sanitation Data'!D90)))</f>
        <v/>
      </c>
      <c r="CM96" s="388" t="str">
        <f ca="1">+IF(OFFSET('Sanitation Data'!$D$30,0,10*ROW('Sanitation Data'!D90))="","",OFFSET('Sanitation Data'!$D$30,0,10*ROW('Sanitation Data'!D90)))</f>
        <v/>
      </c>
      <c r="CN96" s="388" t="str">
        <f ca="1">+IF(OFFSET('Sanitation Data'!$D$31,0,10*ROW('Sanitation Data'!D90))="","",OFFSET('Sanitation Data'!$D$31,0,10*ROW('Sanitation Data'!D90)))</f>
        <v/>
      </c>
      <c r="CO96" s="388" t="str">
        <f ca="1">+IF(OFFSET('Sanitation Data'!$D$32,0,10*ROW('Sanitation Data'!D90))="","",OFFSET('Sanitation Data'!$D$32,0,10*ROW('Sanitation Data'!D90)))</f>
        <v/>
      </c>
      <c r="CP96" s="388" t="str">
        <f ca="1">+IF(OFFSET('Sanitation Data'!$E$28,0,10*ROW('Sanitation Data'!E90))="","",OFFSET('Sanitation Data'!$E$28,0,10*ROW('Sanitation Data'!E90)))</f>
        <v/>
      </c>
      <c r="CQ96" s="388" t="str">
        <f ca="1">+IF(OFFSET('Sanitation Data'!$E$29,0,10*ROW('Sanitation Data'!E90))="","",OFFSET('Sanitation Data'!$E$29,0,10*ROW('Sanitation Data'!E90)))</f>
        <v/>
      </c>
      <c r="CR96" s="388" t="str">
        <f ca="1">+IF(OFFSET('Sanitation Data'!$E$30,0,10*ROW('Sanitation Data'!E90))="","",OFFSET('Sanitation Data'!$E$30,0,10*ROW('Sanitation Data'!E90)))</f>
        <v/>
      </c>
      <c r="CS96" s="388" t="str">
        <f ca="1">+IF(OFFSET('Sanitation Data'!$E$31,0,10*ROW('Sanitation Data'!E90))="","",OFFSET('Sanitation Data'!$E$31,0,10*ROW('Sanitation Data'!E90)))</f>
        <v/>
      </c>
      <c r="CT96" s="388" t="str">
        <f ca="1">+IF(OFFSET('Sanitation Data'!$E$32,0,10*ROW('Sanitation Data'!E90))="","",OFFSET('Sanitation Data'!$E$32,0,10*ROW('Sanitation Data'!E90)))</f>
        <v/>
      </c>
      <c r="CU96" s="388" t="str">
        <f ca="1">+IF(OFFSET('Sanitation Data'!$F$28,0,10*ROW('Sanitation Data'!F90))="","",OFFSET('Sanitation Data'!$F$28,0,10*ROW('Sanitation Data'!F90)))</f>
        <v/>
      </c>
      <c r="CV96" s="388" t="str">
        <f ca="1">+IF(OFFSET('Sanitation Data'!$F$29,0,10*ROW('Sanitation Data'!F90))="","",OFFSET('Sanitation Data'!$F$29,0,10*ROW('Sanitation Data'!F90)))</f>
        <v/>
      </c>
      <c r="CW96" s="388" t="str">
        <f ca="1">+IF(OFFSET('Sanitation Data'!$F$30,0,10*ROW('Sanitation Data'!F90))="","",OFFSET('Sanitation Data'!$F$30,0,10*ROW('Sanitation Data'!F90)))</f>
        <v/>
      </c>
      <c r="CX96" s="388" t="str">
        <f ca="1">+IF(OFFSET('Sanitation Data'!$F$31,0,10*ROW('Sanitation Data'!F90))="","",OFFSET('Sanitation Data'!$F$31,0,10*ROW('Sanitation Data'!F90)))</f>
        <v/>
      </c>
      <c r="CY96" s="388" t="str">
        <f ca="1">+IF(OFFSET('Sanitation Data'!$F$32,0,10*ROW('Sanitation Data'!F90))="","",OFFSET('Sanitation Data'!$F$32,0,10*ROW('Sanitation Data'!F90)))</f>
        <v/>
      </c>
      <c r="CZ96" s="388" t="str">
        <f ca="1">+IF(OFFSET('Sanitation Data'!$G$28,0,10*ROW('Sanitation Data'!G90))="","",OFFSET('Sanitation Data'!$G$28,0,10*ROW('Sanitation Data'!G90)))</f>
        <v/>
      </c>
      <c r="DA96" s="388" t="str">
        <f ca="1">+IF(OFFSET('Sanitation Data'!$G$29,0,10*ROW('Sanitation Data'!G90))="","",OFFSET('Sanitation Data'!$G$29,0,10*ROW('Sanitation Data'!G90)))</f>
        <v/>
      </c>
      <c r="DB96" s="388" t="str">
        <f ca="1">+IF(OFFSET('Sanitation Data'!$G$30,0,10*ROW('Sanitation Data'!G90))="","",OFFSET('Sanitation Data'!$G$30,0,10*ROW('Sanitation Data'!G90)))</f>
        <v/>
      </c>
      <c r="DC96" s="388" t="str">
        <f ca="1">+IF(OFFSET('Sanitation Data'!$G$31,0,10*ROW('Sanitation Data'!G90))="","",OFFSET('Sanitation Data'!$G$31,0,10*ROW('Sanitation Data'!G90)))</f>
        <v/>
      </c>
      <c r="DD96" s="388" t="str">
        <f ca="1">+IF(OFFSET('Sanitation Data'!$G$32,0,10*ROW('Sanitation Data'!G90))="","",OFFSET('Sanitation Data'!$G$32,0,10*ROW('Sanitation Data'!G90)))</f>
        <v/>
      </c>
      <c r="DE96" s="388" t="str">
        <f ca="1">+IF(OFFSET('Sanitation Data'!$H$28,0,10*ROW('Sanitation Data'!H90))="","",OFFSET('Sanitation Data'!$H$28,0,10*ROW('Sanitation Data'!H90)))</f>
        <v/>
      </c>
      <c r="DF96" s="388" t="str">
        <f ca="1">+IF(OFFSET('Sanitation Data'!$H$29,0,10*ROW('Sanitation Data'!H90))="","",OFFSET('Sanitation Data'!$H$29,0,10*ROW('Sanitation Data'!H90)))</f>
        <v/>
      </c>
      <c r="DG96" s="388" t="str">
        <f ca="1">+IF(OFFSET('Sanitation Data'!$H$30,0,10*ROW('Sanitation Data'!H90))="","",OFFSET('Sanitation Data'!$H$30,0,10*ROW('Sanitation Data'!H90)))</f>
        <v/>
      </c>
      <c r="DH96" s="388" t="str">
        <f ca="1">+IF(OFFSET('Sanitation Data'!$H$31,0,10*ROW('Sanitation Data'!H90))="","",OFFSET('Sanitation Data'!$H$31,0,10*ROW('Sanitation Data'!H90)))</f>
        <v/>
      </c>
      <c r="DI96" s="388" t="str">
        <f ca="1">+IF(OFFSET('Sanitation Data'!$H$32,0,10*ROW('Sanitation Data'!H90))="","",OFFSET('Sanitation Data'!$H$32,0,10*ROW('Sanitation Data'!H90)))</f>
        <v/>
      </c>
      <c r="DJ96" s="388" t="str">
        <f ca="1">+IF(OFFSET('Sanitation Data'!$I$28,0,10*ROW('Sanitation Data'!I90))="","",OFFSET('Sanitation Data'!$I$28,0,10*ROW('Sanitation Data'!I90)))</f>
        <v/>
      </c>
      <c r="DK96" s="388" t="str">
        <f ca="1">+IF(OFFSET('Sanitation Data'!$I$29,0,10*ROW('Sanitation Data'!I90))="","",OFFSET('Sanitation Data'!$I$29,0,10*ROW('Sanitation Data'!I90)))</f>
        <v/>
      </c>
      <c r="DL96" s="388" t="str">
        <f ca="1">+IF(OFFSET('Sanitation Data'!$I$30,0,10*ROW('Sanitation Data'!I90))="","",OFFSET('Sanitation Data'!$I$30,0,10*ROW('Sanitation Data'!I90)))</f>
        <v/>
      </c>
      <c r="DM96" s="388" t="str">
        <f ca="1">+IF(OFFSET('Sanitation Data'!$I$31,0,10*ROW('Sanitation Data'!I90))="","",OFFSET('Sanitation Data'!$I$31,0,10*ROW('Sanitation Data'!I90)))</f>
        <v/>
      </c>
      <c r="DN96" s="388" t="str">
        <f ca="1">+IF(OFFSET('Sanitation Data'!$I$32,0,10*ROW('Sanitation Data'!I90))="","",OFFSET('Sanitation Data'!$I$32,0,10*ROW('Sanitation Data'!I90)))</f>
        <v/>
      </c>
      <c r="DO96" s="388" t="str">
        <f ca="1">+IF(OFFSET('Hygiene Data'!$D$11,0,10*ROW('Hygiene Data'!D90))="","",OFFSET('Hygiene Data'!$D$11,0,10*ROW('Hygiene Data'!D90)))</f>
        <v/>
      </c>
      <c r="DP96" s="388" t="str">
        <f ca="1">+IF(OFFSET('Hygiene Data'!$D$12,0,10*ROW('Hygiene Data'!D90))="","",OFFSET('Hygiene Data'!$D$12,0,10*ROW('Hygiene Data'!D90)))</f>
        <v/>
      </c>
      <c r="DQ96" s="388" t="str">
        <f ca="1">+IF(OFFSET('Hygiene Data'!$D$13,0,10*ROW('Hygiene Data'!D90))="","",OFFSET('Hygiene Data'!$D$13,0,10*ROW('Hygiene Data'!D90)))</f>
        <v/>
      </c>
      <c r="DR96" s="388" t="str">
        <f ca="1">+IF(OFFSET('Hygiene Data'!$E$11,0,10*ROW('Hygiene Data'!E90))="","",OFFSET('Hygiene Data'!$E$11,0,10*ROW('Hygiene Data'!E90)))</f>
        <v/>
      </c>
      <c r="DS96" s="388" t="str">
        <f ca="1">+IF(OFFSET('Hygiene Data'!$E$12,0,10*ROW('Hygiene Data'!E90))="","",OFFSET('Hygiene Data'!$E$12,0,10*ROW('Hygiene Data'!E90)))</f>
        <v/>
      </c>
      <c r="DT96" s="388" t="str">
        <f ca="1">+IF(OFFSET('Hygiene Data'!$E$13,0,10*ROW('Hygiene Data'!E90))="","",OFFSET('Hygiene Data'!$E$13,0,10*ROW('Hygiene Data'!E90)))</f>
        <v/>
      </c>
      <c r="DU96" s="388" t="str">
        <f ca="1">+IF(OFFSET('Hygiene Data'!$F$11,0,10*ROW('Hygiene Data'!F90))="","",OFFSET('Hygiene Data'!$F$11,0,10*ROW('Hygiene Data'!F90)))</f>
        <v/>
      </c>
      <c r="DV96" s="388" t="str">
        <f ca="1">+IF(OFFSET('Hygiene Data'!$F$12,0,10*ROW('Hygiene Data'!F90))="","",OFFSET('Hygiene Data'!$F$12,0,10*ROW('Hygiene Data'!F90)))</f>
        <v/>
      </c>
      <c r="DW96" s="388" t="str">
        <f ca="1">+IF(OFFSET('Hygiene Data'!$F$13,0,10*ROW('Hygiene Data'!F90))="","",OFFSET('Hygiene Data'!$F$13,0,10*ROW('Hygiene Data'!F90)))</f>
        <v/>
      </c>
      <c r="DX96" s="388" t="str">
        <f ca="1">+IF(OFFSET('Hygiene Data'!$G$11,0,10*ROW('Hygiene Data'!G90))="","",OFFSET('Hygiene Data'!$G$11,0,10*ROW('Hygiene Data'!G90)))</f>
        <v/>
      </c>
      <c r="DY96" s="388" t="str">
        <f ca="1">+IF(OFFSET('Hygiene Data'!$G$12,0,10*ROW('Hygiene Data'!G90))="","",OFFSET('Hygiene Data'!$G$12,0,10*ROW('Hygiene Data'!G90)))</f>
        <v/>
      </c>
      <c r="DZ96" s="388" t="str">
        <f ca="1">+IF(OFFSET('Hygiene Data'!$G$13,0,10*ROW('Hygiene Data'!G90))="","",OFFSET('Hygiene Data'!$G$13,0,10*ROW('Hygiene Data'!G90)))</f>
        <v/>
      </c>
      <c r="EA96" s="388" t="str">
        <f ca="1">+IF(OFFSET('Hygiene Data'!$H$11,0,10*ROW('Hygiene Data'!H90))="","",OFFSET('Hygiene Data'!$H$11,0,10*ROW('Hygiene Data'!H90)))</f>
        <v/>
      </c>
      <c r="EB96" s="388" t="str">
        <f ca="1">+IF(OFFSET('Hygiene Data'!$H$12,0,10*ROW('Hygiene Data'!H90))="","",OFFSET('Hygiene Data'!$H$12,0,10*ROW('Hygiene Data'!H90)))</f>
        <v/>
      </c>
      <c r="EC96" s="388" t="str">
        <f ca="1">+IF(OFFSET('Hygiene Data'!$H$13,0,10*ROW('Hygiene Data'!H90))="","",OFFSET('Hygiene Data'!$H$13,0,10*ROW('Hygiene Data'!H90)))</f>
        <v/>
      </c>
      <c r="ED96" s="388" t="str">
        <f ca="1">+IF(OFFSET('Hygiene Data'!$I$11,0,10*ROW('Hygiene Data'!I90))="","",OFFSET('Hygiene Data'!$I$11,0,10*ROW('Hygiene Data'!I90)))</f>
        <v/>
      </c>
      <c r="EE96" s="388" t="str">
        <f ca="1">+IF(OFFSET('Hygiene Data'!$I$12,0,10*ROW('Hygiene Data'!I90))="","",OFFSET('Hygiene Data'!$I$12,0,10*ROW('Hygiene Data'!I90)))</f>
        <v/>
      </c>
      <c r="EF96" s="388" t="str">
        <f ca="1">+IF(OFFSET('Hygiene Data'!$I$13,0,10*ROW('Hygiene Data'!I90))="","",OFFSET('Hygiene Data'!$I$13,0,10*ROW('Hygiene Data'!I90)))</f>
        <v/>
      </c>
    </row>
    <row r="97" spans="1:136" x14ac:dyDescent="0.25">
      <c r="A97" s="497" t="str">
        <f ca="1">+IF(OFFSET('Water Data'!$B$2,0,10*ROW('Water Data'!E91))="","",OFFSET('Water Data'!$B$2,0,10*ROW('Water Data'!E91)))</f>
        <v/>
      </c>
      <c r="B97" s="49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4" t="str">
        <f t="shared" ca="1" si="1"/>
        <v/>
      </c>
      <c r="D97" s="52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8" t="str">
        <f ca="1">+IF(OFFSET('Water Data'!$D$27,0,10*ROW('Water Data'!D91))="","",OFFSET('Water Data'!$D$27,0,10*ROW('Water Data'!D91)))</f>
        <v/>
      </c>
      <c r="BT97" s="388" t="str">
        <f ca="1">+IF(OFFSET('Water Data'!$D$28,0,10*ROW('Water Data'!D91))="","",OFFSET('Water Data'!$D$28,0,10*ROW('Water Data'!D91)))</f>
        <v/>
      </c>
      <c r="BU97" s="388" t="str">
        <f ca="1">+IF(OFFSET('Water Data'!$D$29,0,10*ROW('Water Data'!D91))="","",OFFSET('Water Data'!$D$29,0,10*ROW('Water Data'!D91)))</f>
        <v/>
      </c>
      <c r="BV97" s="388" t="str">
        <f ca="1">+IF(OFFSET('Water Data'!$E$27,0,10*ROW('Water Data'!E91))="","",OFFSET('Water Data'!$E$27,0,10*ROW('Water Data'!E91)))</f>
        <v/>
      </c>
      <c r="BW97" s="388" t="str">
        <f ca="1">+IF(OFFSET('Water Data'!$E$28,0,10*ROW('Water Data'!E91))="","",OFFSET('Water Data'!$E$28,0,10*ROW('Water Data'!E91)))</f>
        <v/>
      </c>
      <c r="BX97" s="388" t="str">
        <f ca="1">+IF(OFFSET('Water Data'!$E$29,0,10*ROW('Water Data'!E91))="","",OFFSET('Water Data'!$E$29,0,10*ROW('Water Data'!E91)))</f>
        <v/>
      </c>
      <c r="BY97" s="388" t="str">
        <f ca="1">+IF(OFFSET('Water Data'!$F$27,0,10*ROW('Water Data'!F91))="","",OFFSET('Water Data'!$F$27,0,10*ROW('Water Data'!F91)))</f>
        <v/>
      </c>
      <c r="BZ97" s="388" t="str">
        <f ca="1">+IF(OFFSET('Water Data'!$F$28,0,10*ROW('Water Data'!F91))="","",OFFSET('Water Data'!$F$28,0,10*ROW('Water Data'!F91)))</f>
        <v/>
      </c>
      <c r="CA97" s="388" t="str">
        <f ca="1">+IF(OFFSET('Water Data'!$F$29,0,10*ROW('Water Data'!F91))="","",OFFSET('Water Data'!$F$29,0,10*ROW('Water Data'!F91)))</f>
        <v/>
      </c>
      <c r="CB97" s="388" t="str">
        <f ca="1">+IF(OFFSET('Water Data'!$G$27,0,10*ROW('Water Data'!G91))="","",OFFSET('Water Data'!$G$27,0,10*ROW('Water Data'!G91)))</f>
        <v/>
      </c>
      <c r="CC97" s="388" t="str">
        <f ca="1">+IF(OFFSET('Water Data'!$G$28,0,10*ROW('Water Data'!G91))="","",OFFSET('Water Data'!$G$28,0,10*ROW('Water Data'!G91)))</f>
        <v/>
      </c>
      <c r="CD97" s="388" t="str">
        <f ca="1">+IF(OFFSET('Water Data'!$G$29,0,10*ROW('Water Data'!G91))="","",OFFSET('Water Data'!$G$29,0,10*ROW('Water Data'!G91)))</f>
        <v/>
      </c>
      <c r="CE97" s="388" t="str">
        <f ca="1">+IF(OFFSET('Water Data'!$H$27,0,10*ROW('Water Data'!H91))="","",OFFSET('Water Data'!$H$27,0,10*ROW('Water Data'!H91)))</f>
        <v/>
      </c>
      <c r="CF97" s="388" t="str">
        <f ca="1">+IF(OFFSET('Water Data'!$H$28,0,10*ROW('Water Data'!H91))="","",OFFSET('Water Data'!$H$28,0,10*ROW('Water Data'!H91)))</f>
        <v/>
      </c>
      <c r="CG97" s="388" t="str">
        <f ca="1">+IF(OFFSET('Water Data'!$H$29,0,10*ROW('Water Data'!H91))="","",OFFSET('Water Data'!$H$29,0,10*ROW('Water Data'!H91)))</f>
        <v/>
      </c>
      <c r="CH97" s="388" t="str">
        <f ca="1">+IF(OFFSET('Water Data'!$I$27,0,10*ROW('Water Data'!I91))="","",OFFSET('Water Data'!$I$27,0,10*ROW('Water Data'!I91)))</f>
        <v/>
      </c>
      <c r="CI97" s="388" t="str">
        <f ca="1">+IF(OFFSET('Water Data'!$I$28,0,10*ROW('Water Data'!I91))="","",OFFSET('Water Data'!$I$28,0,10*ROW('Water Data'!I91)))</f>
        <v/>
      </c>
      <c r="CJ97" s="388" t="str">
        <f ca="1">+IF(OFFSET('Water Data'!$I$29,0,10*ROW('Water Data'!I91))="","",OFFSET('Water Data'!$I$29,0,10*ROW('Water Data'!I91)))</f>
        <v/>
      </c>
      <c r="CK97" s="388" t="str">
        <f ca="1">+IF(OFFSET('Sanitation Data'!$D$28,0,10*ROW('Sanitation Data'!D91))="","",OFFSET('Sanitation Data'!$D$28,0,10*ROW('Sanitation Data'!D91)))</f>
        <v/>
      </c>
      <c r="CL97" s="388" t="str">
        <f ca="1">+IF(OFFSET('Sanitation Data'!$D$29,0,10*ROW('Sanitation Data'!D91))="","",OFFSET('Sanitation Data'!$D$29,0,10*ROW('Sanitation Data'!D91)))</f>
        <v/>
      </c>
      <c r="CM97" s="388" t="str">
        <f ca="1">+IF(OFFSET('Sanitation Data'!$D$30,0,10*ROW('Sanitation Data'!D91))="","",OFFSET('Sanitation Data'!$D$30,0,10*ROW('Sanitation Data'!D91)))</f>
        <v/>
      </c>
      <c r="CN97" s="388" t="str">
        <f ca="1">+IF(OFFSET('Sanitation Data'!$D$31,0,10*ROW('Sanitation Data'!D91))="","",OFFSET('Sanitation Data'!$D$31,0,10*ROW('Sanitation Data'!D91)))</f>
        <v/>
      </c>
      <c r="CO97" s="388" t="str">
        <f ca="1">+IF(OFFSET('Sanitation Data'!$D$32,0,10*ROW('Sanitation Data'!D91))="","",OFFSET('Sanitation Data'!$D$32,0,10*ROW('Sanitation Data'!D91)))</f>
        <v/>
      </c>
      <c r="CP97" s="388" t="str">
        <f ca="1">+IF(OFFSET('Sanitation Data'!$E$28,0,10*ROW('Sanitation Data'!E91))="","",OFFSET('Sanitation Data'!$E$28,0,10*ROW('Sanitation Data'!E91)))</f>
        <v/>
      </c>
      <c r="CQ97" s="388" t="str">
        <f ca="1">+IF(OFFSET('Sanitation Data'!$E$29,0,10*ROW('Sanitation Data'!E91))="","",OFFSET('Sanitation Data'!$E$29,0,10*ROW('Sanitation Data'!E91)))</f>
        <v/>
      </c>
      <c r="CR97" s="388" t="str">
        <f ca="1">+IF(OFFSET('Sanitation Data'!$E$30,0,10*ROW('Sanitation Data'!E91))="","",OFFSET('Sanitation Data'!$E$30,0,10*ROW('Sanitation Data'!E91)))</f>
        <v/>
      </c>
      <c r="CS97" s="388" t="str">
        <f ca="1">+IF(OFFSET('Sanitation Data'!$E$31,0,10*ROW('Sanitation Data'!E91))="","",OFFSET('Sanitation Data'!$E$31,0,10*ROW('Sanitation Data'!E91)))</f>
        <v/>
      </c>
      <c r="CT97" s="388" t="str">
        <f ca="1">+IF(OFFSET('Sanitation Data'!$E$32,0,10*ROW('Sanitation Data'!E91))="","",OFFSET('Sanitation Data'!$E$32,0,10*ROW('Sanitation Data'!E91)))</f>
        <v/>
      </c>
      <c r="CU97" s="388" t="str">
        <f ca="1">+IF(OFFSET('Sanitation Data'!$F$28,0,10*ROW('Sanitation Data'!F91))="","",OFFSET('Sanitation Data'!$F$28,0,10*ROW('Sanitation Data'!F91)))</f>
        <v/>
      </c>
      <c r="CV97" s="388" t="str">
        <f ca="1">+IF(OFFSET('Sanitation Data'!$F$29,0,10*ROW('Sanitation Data'!F91))="","",OFFSET('Sanitation Data'!$F$29,0,10*ROW('Sanitation Data'!F91)))</f>
        <v/>
      </c>
      <c r="CW97" s="388" t="str">
        <f ca="1">+IF(OFFSET('Sanitation Data'!$F$30,0,10*ROW('Sanitation Data'!F91))="","",OFFSET('Sanitation Data'!$F$30,0,10*ROW('Sanitation Data'!F91)))</f>
        <v/>
      </c>
      <c r="CX97" s="388" t="str">
        <f ca="1">+IF(OFFSET('Sanitation Data'!$F$31,0,10*ROW('Sanitation Data'!F91))="","",OFFSET('Sanitation Data'!$F$31,0,10*ROW('Sanitation Data'!F91)))</f>
        <v/>
      </c>
      <c r="CY97" s="388" t="str">
        <f ca="1">+IF(OFFSET('Sanitation Data'!$F$32,0,10*ROW('Sanitation Data'!F91))="","",OFFSET('Sanitation Data'!$F$32,0,10*ROW('Sanitation Data'!F91)))</f>
        <v/>
      </c>
      <c r="CZ97" s="388" t="str">
        <f ca="1">+IF(OFFSET('Sanitation Data'!$G$28,0,10*ROW('Sanitation Data'!G91))="","",OFFSET('Sanitation Data'!$G$28,0,10*ROW('Sanitation Data'!G91)))</f>
        <v/>
      </c>
      <c r="DA97" s="388" t="str">
        <f ca="1">+IF(OFFSET('Sanitation Data'!$G$29,0,10*ROW('Sanitation Data'!G91))="","",OFFSET('Sanitation Data'!$G$29,0,10*ROW('Sanitation Data'!G91)))</f>
        <v/>
      </c>
      <c r="DB97" s="388" t="str">
        <f ca="1">+IF(OFFSET('Sanitation Data'!$G$30,0,10*ROW('Sanitation Data'!G91))="","",OFFSET('Sanitation Data'!$G$30,0,10*ROW('Sanitation Data'!G91)))</f>
        <v/>
      </c>
      <c r="DC97" s="388" t="str">
        <f ca="1">+IF(OFFSET('Sanitation Data'!$G$31,0,10*ROW('Sanitation Data'!G91))="","",OFFSET('Sanitation Data'!$G$31,0,10*ROW('Sanitation Data'!G91)))</f>
        <v/>
      </c>
      <c r="DD97" s="388" t="str">
        <f ca="1">+IF(OFFSET('Sanitation Data'!$G$32,0,10*ROW('Sanitation Data'!G91))="","",OFFSET('Sanitation Data'!$G$32,0,10*ROW('Sanitation Data'!G91)))</f>
        <v/>
      </c>
      <c r="DE97" s="388" t="str">
        <f ca="1">+IF(OFFSET('Sanitation Data'!$H$28,0,10*ROW('Sanitation Data'!H91))="","",OFFSET('Sanitation Data'!$H$28,0,10*ROW('Sanitation Data'!H91)))</f>
        <v/>
      </c>
      <c r="DF97" s="388" t="str">
        <f ca="1">+IF(OFFSET('Sanitation Data'!$H$29,0,10*ROW('Sanitation Data'!H91))="","",OFFSET('Sanitation Data'!$H$29,0,10*ROW('Sanitation Data'!H91)))</f>
        <v/>
      </c>
      <c r="DG97" s="388" t="str">
        <f ca="1">+IF(OFFSET('Sanitation Data'!$H$30,0,10*ROW('Sanitation Data'!H91))="","",OFFSET('Sanitation Data'!$H$30,0,10*ROW('Sanitation Data'!H91)))</f>
        <v/>
      </c>
      <c r="DH97" s="388" t="str">
        <f ca="1">+IF(OFFSET('Sanitation Data'!$H$31,0,10*ROW('Sanitation Data'!H91))="","",OFFSET('Sanitation Data'!$H$31,0,10*ROW('Sanitation Data'!H91)))</f>
        <v/>
      </c>
      <c r="DI97" s="388" t="str">
        <f ca="1">+IF(OFFSET('Sanitation Data'!$H$32,0,10*ROW('Sanitation Data'!H91))="","",OFFSET('Sanitation Data'!$H$32,0,10*ROW('Sanitation Data'!H91)))</f>
        <v/>
      </c>
      <c r="DJ97" s="388" t="str">
        <f ca="1">+IF(OFFSET('Sanitation Data'!$I$28,0,10*ROW('Sanitation Data'!I91))="","",OFFSET('Sanitation Data'!$I$28,0,10*ROW('Sanitation Data'!I91)))</f>
        <v/>
      </c>
      <c r="DK97" s="388" t="str">
        <f ca="1">+IF(OFFSET('Sanitation Data'!$I$29,0,10*ROW('Sanitation Data'!I91))="","",OFFSET('Sanitation Data'!$I$29,0,10*ROW('Sanitation Data'!I91)))</f>
        <v/>
      </c>
      <c r="DL97" s="388" t="str">
        <f ca="1">+IF(OFFSET('Sanitation Data'!$I$30,0,10*ROW('Sanitation Data'!I91))="","",OFFSET('Sanitation Data'!$I$30,0,10*ROW('Sanitation Data'!I91)))</f>
        <v/>
      </c>
      <c r="DM97" s="388" t="str">
        <f ca="1">+IF(OFFSET('Sanitation Data'!$I$31,0,10*ROW('Sanitation Data'!I91))="","",OFFSET('Sanitation Data'!$I$31,0,10*ROW('Sanitation Data'!I91)))</f>
        <v/>
      </c>
      <c r="DN97" s="388" t="str">
        <f ca="1">+IF(OFFSET('Sanitation Data'!$I$32,0,10*ROW('Sanitation Data'!I91))="","",OFFSET('Sanitation Data'!$I$32,0,10*ROW('Sanitation Data'!I91)))</f>
        <v/>
      </c>
      <c r="DO97" s="388" t="str">
        <f ca="1">+IF(OFFSET('Hygiene Data'!$D$11,0,10*ROW('Hygiene Data'!D91))="","",OFFSET('Hygiene Data'!$D$11,0,10*ROW('Hygiene Data'!D91)))</f>
        <v/>
      </c>
      <c r="DP97" s="388" t="str">
        <f ca="1">+IF(OFFSET('Hygiene Data'!$D$12,0,10*ROW('Hygiene Data'!D91))="","",OFFSET('Hygiene Data'!$D$12,0,10*ROW('Hygiene Data'!D91)))</f>
        <v/>
      </c>
      <c r="DQ97" s="388" t="str">
        <f ca="1">+IF(OFFSET('Hygiene Data'!$D$13,0,10*ROW('Hygiene Data'!D91))="","",OFFSET('Hygiene Data'!$D$13,0,10*ROW('Hygiene Data'!D91)))</f>
        <v/>
      </c>
      <c r="DR97" s="388" t="str">
        <f ca="1">+IF(OFFSET('Hygiene Data'!$E$11,0,10*ROW('Hygiene Data'!E91))="","",OFFSET('Hygiene Data'!$E$11,0,10*ROW('Hygiene Data'!E91)))</f>
        <v/>
      </c>
      <c r="DS97" s="388" t="str">
        <f ca="1">+IF(OFFSET('Hygiene Data'!$E$12,0,10*ROW('Hygiene Data'!E91))="","",OFFSET('Hygiene Data'!$E$12,0,10*ROW('Hygiene Data'!E91)))</f>
        <v/>
      </c>
      <c r="DT97" s="388" t="str">
        <f ca="1">+IF(OFFSET('Hygiene Data'!$E$13,0,10*ROW('Hygiene Data'!E91))="","",OFFSET('Hygiene Data'!$E$13,0,10*ROW('Hygiene Data'!E91)))</f>
        <v/>
      </c>
      <c r="DU97" s="388" t="str">
        <f ca="1">+IF(OFFSET('Hygiene Data'!$F$11,0,10*ROW('Hygiene Data'!F91))="","",OFFSET('Hygiene Data'!$F$11,0,10*ROW('Hygiene Data'!F91)))</f>
        <v/>
      </c>
      <c r="DV97" s="388" t="str">
        <f ca="1">+IF(OFFSET('Hygiene Data'!$F$12,0,10*ROW('Hygiene Data'!F91))="","",OFFSET('Hygiene Data'!$F$12,0,10*ROW('Hygiene Data'!F91)))</f>
        <v/>
      </c>
      <c r="DW97" s="388" t="str">
        <f ca="1">+IF(OFFSET('Hygiene Data'!$F$13,0,10*ROW('Hygiene Data'!F91))="","",OFFSET('Hygiene Data'!$F$13,0,10*ROW('Hygiene Data'!F91)))</f>
        <v/>
      </c>
      <c r="DX97" s="388" t="str">
        <f ca="1">+IF(OFFSET('Hygiene Data'!$G$11,0,10*ROW('Hygiene Data'!G91))="","",OFFSET('Hygiene Data'!$G$11,0,10*ROW('Hygiene Data'!G91)))</f>
        <v/>
      </c>
      <c r="DY97" s="388" t="str">
        <f ca="1">+IF(OFFSET('Hygiene Data'!$G$12,0,10*ROW('Hygiene Data'!G91))="","",OFFSET('Hygiene Data'!$G$12,0,10*ROW('Hygiene Data'!G91)))</f>
        <v/>
      </c>
      <c r="DZ97" s="388" t="str">
        <f ca="1">+IF(OFFSET('Hygiene Data'!$G$13,0,10*ROW('Hygiene Data'!G91))="","",OFFSET('Hygiene Data'!$G$13,0,10*ROW('Hygiene Data'!G91)))</f>
        <v/>
      </c>
      <c r="EA97" s="388" t="str">
        <f ca="1">+IF(OFFSET('Hygiene Data'!$H$11,0,10*ROW('Hygiene Data'!H91))="","",OFFSET('Hygiene Data'!$H$11,0,10*ROW('Hygiene Data'!H91)))</f>
        <v/>
      </c>
      <c r="EB97" s="388" t="str">
        <f ca="1">+IF(OFFSET('Hygiene Data'!$H$12,0,10*ROW('Hygiene Data'!H91))="","",OFFSET('Hygiene Data'!$H$12,0,10*ROW('Hygiene Data'!H91)))</f>
        <v/>
      </c>
      <c r="EC97" s="388" t="str">
        <f ca="1">+IF(OFFSET('Hygiene Data'!$H$13,0,10*ROW('Hygiene Data'!H91))="","",OFFSET('Hygiene Data'!$H$13,0,10*ROW('Hygiene Data'!H91)))</f>
        <v/>
      </c>
      <c r="ED97" s="388" t="str">
        <f ca="1">+IF(OFFSET('Hygiene Data'!$I$11,0,10*ROW('Hygiene Data'!I91))="","",OFFSET('Hygiene Data'!$I$11,0,10*ROW('Hygiene Data'!I91)))</f>
        <v/>
      </c>
      <c r="EE97" s="388" t="str">
        <f ca="1">+IF(OFFSET('Hygiene Data'!$I$12,0,10*ROW('Hygiene Data'!I91))="","",OFFSET('Hygiene Data'!$I$12,0,10*ROW('Hygiene Data'!I91)))</f>
        <v/>
      </c>
      <c r="EF97" s="388" t="str">
        <f ca="1">+IF(OFFSET('Hygiene Data'!$I$13,0,10*ROW('Hygiene Data'!I91))="","",OFFSET('Hygiene Data'!$I$13,0,10*ROW('Hygiene Data'!I91)))</f>
        <v/>
      </c>
    </row>
    <row r="98" spans="1:136" x14ac:dyDescent="0.25">
      <c r="A98" s="497" t="str">
        <f ca="1">+IF(OFFSET('Water Data'!$B$2,0,10*ROW('Water Data'!E92))="","",OFFSET('Water Data'!$B$2,0,10*ROW('Water Data'!E92)))</f>
        <v/>
      </c>
      <c r="B98" s="49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4" t="str">
        <f t="shared" ca="1" si="1"/>
        <v/>
      </c>
      <c r="D98" s="52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8" t="str">
        <f ca="1">+IF(OFFSET('Water Data'!$D$27,0,10*ROW('Water Data'!D92))="","",OFFSET('Water Data'!$D$27,0,10*ROW('Water Data'!D92)))</f>
        <v/>
      </c>
      <c r="BT98" s="388" t="str">
        <f ca="1">+IF(OFFSET('Water Data'!$D$28,0,10*ROW('Water Data'!D92))="","",OFFSET('Water Data'!$D$28,0,10*ROW('Water Data'!D92)))</f>
        <v/>
      </c>
      <c r="BU98" s="388" t="str">
        <f ca="1">+IF(OFFSET('Water Data'!$D$29,0,10*ROW('Water Data'!D92))="","",OFFSET('Water Data'!$D$29,0,10*ROW('Water Data'!D92)))</f>
        <v/>
      </c>
      <c r="BV98" s="388" t="str">
        <f ca="1">+IF(OFFSET('Water Data'!$E$27,0,10*ROW('Water Data'!E92))="","",OFFSET('Water Data'!$E$27,0,10*ROW('Water Data'!E92)))</f>
        <v/>
      </c>
      <c r="BW98" s="388" t="str">
        <f ca="1">+IF(OFFSET('Water Data'!$E$28,0,10*ROW('Water Data'!E92))="","",OFFSET('Water Data'!$E$28,0,10*ROW('Water Data'!E92)))</f>
        <v/>
      </c>
      <c r="BX98" s="388" t="str">
        <f ca="1">+IF(OFFSET('Water Data'!$E$29,0,10*ROW('Water Data'!E92))="","",OFFSET('Water Data'!$E$29,0,10*ROW('Water Data'!E92)))</f>
        <v/>
      </c>
      <c r="BY98" s="388" t="str">
        <f ca="1">+IF(OFFSET('Water Data'!$F$27,0,10*ROW('Water Data'!F92))="","",OFFSET('Water Data'!$F$27,0,10*ROW('Water Data'!F92)))</f>
        <v/>
      </c>
      <c r="BZ98" s="388" t="str">
        <f ca="1">+IF(OFFSET('Water Data'!$F$28,0,10*ROW('Water Data'!F92))="","",OFFSET('Water Data'!$F$28,0,10*ROW('Water Data'!F92)))</f>
        <v/>
      </c>
      <c r="CA98" s="388" t="str">
        <f ca="1">+IF(OFFSET('Water Data'!$F$29,0,10*ROW('Water Data'!F92))="","",OFFSET('Water Data'!$F$29,0,10*ROW('Water Data'!F92)))</f>
        <v/>
      </c>
      <c r="CB98" s="388" t="str">
        <f ca="1">+IF(OFFSET('Water Data'!$G$27,0,10*ROW('Water Data'!G92))="","",OFFSET('Water Data'!$G$27,0,10*ROW('Water Data'!G92)))</f>
        <v/>
      </c>
      <c r="CC98" s="388" t="str">
        <f ca="1">+IF(OFFSET('Water Data'!$G$28,0,10*ROW('Water Data'!G92))="","",OFFSET('Water Data'!$G$28,0,10*ROW('Water Data'!G92)))</f>
        <v/>
      </c>
      <c r="CD98" s="388" t="str">
        <f ca="1">+IF(OFFSET('Water Data'!$G$29,0,10*ROW('Water Data'!G92))="","",OFFSET('Water Data'!$G$29,0,10*ROW('Water Data'!G92)))</f>
        <v/>
      </c>
      <c r="CE98" s="388" t="str">
        <f ca="1">+IF(OFFSET('Water Data'!$H$27,0,10*ROW('Water Data'!H92))="","",OFFSET('Water Data'!$H$27,0,10*ROW('Water Data'!H92)))</f>
        <v/>
      </c>
      <c r="CF98" s="388" t="str">
        <f ca="1">+IF(OFFSET('Water Data'!$H$28,0,10*ROW('Water Data'!H92))="","",OFFSET('Water Data'!$H$28,0,10*ROW('Water Data'!H92)))</f>
        <v/>
      </c>
      <c r="CG98" s="388" t="str">
        <f ca="1">+IF(OFFSET('Water Data'!$H$29,0,10*ROW('Water Data'!H92))="","",OFFSET('Water Data'!$H$29,0,10*ROW('Water Data'!H92)))</f>
        <v/>
      </c>
      <c r="CH98" s="388" t="str">
        <f ca="1">+IF(OFFSET('Water Data'!$I$27,0,10*ROW('Water Data'!I92))="","",OFFSET('Water Data'!$I$27,0,10*ROW('Water Data'!I92)))</f>
        <v/>
      </c>
      <c r="CI98" s="388" t="str">
        <f ca="1">+IF(OFFSET('Water Data'!$I$28,0,10*ROW('Water Data'!I92))="","",OFFSET('Water Data'!$I$28,0,10*ROW('Water Data'!I92)))</f>
        <v/>
      </c>
      <c r="CJ98" s="388" t="str">
        <f ca="1">+IF(OFFSET('Water Data'!$I$29,0,10*ROW('Water Data'!I92))="","",OFFSET('Water Data'!$I$29,0,10*ROW('Water Data'!I92)))</f>
        <v/>
      </c>
      <c r="CK98" s="388" t="str">
        <f ca="1">+IF(OFFSET('Sanitation Data'!$D$28,0,10*ROW('Sanitation Data'!D92))="","",OFFSET('Sanitation Data'!$D$28,0,10*ROW('Sanitation Data'!D92)))</f>
        <v/>
      </c>
      <c r="CL98" s="388" t="str">
        <f ca="1">+IF(OFFSET('Sanitation Data'!$D$29,0,10*ROW('Sanitation Data'!D92))="","",OFFSET('Sanitation Data'!$D$29,0,10*ROW('Sanitation Data'!D92)))</f>
        <v/>
      </c>
      <c r="CM98" s="388" t="str">
        <f ca="1">+IF(OFFSET('Sanitation Data'!$D$30,0,10*ROW('Sanitation Data'!D92))="","",OFFSET('Sanitation Data'!$D$30,0,10*ROW('Sanitation Data'!D92)))</f>
        <v/>
      </c>
      <c r="CN98" s="388" t="str">
        <f ca="1">+IF(OFFSET('Sanitation Data'!$D$31,0,10*ROW('Sanitation Data'!D92))="","",OFFSET('Sanitation Data'!$D$31,0,10*ROW('Sanitation Data'!D92)))</f>
        <v/>
      </c>
      <c r="CO98" s="388" t="str">
        <f ca="1">+IF(OFFSET('Sanitation Data'!$D$32,0,10*ROW('Sanitation Data'!D92))="","",OFFSET('Sanitation Data'!$D$32,0,10*ROW('Sanitation Data'!D92)))</f>
        <v/>
      </c>
      <c r="CP98" s="388" t="str">
        <f ca="1">+IF(OFFSET('Sanitation Data'!$E$28,0,10*ROW('Sanitation Data'!E92))="","",OFFSET('Sanitation Data'!$E$28,0,10*ROW('Sanitation Data'!E92)))</f>
        <v/>
      </c>
      <c r="CQ98" s="388" t="str">
        <f ca="1">+IF(OFFSET('Sanitation Data'!$E$29,0,10*ROW('Sanitation Data'!E92))="","",OFFSET('Sanitation Data'!$E$29,0,10*ROW('Sanitation Data'!E92)))</f>
        <v/>
      </c>
      <c r="CR98" s="388" t="str">
        <f ca="1">+IF(OFFSET('Sanitation Data'!$E$30,0,10*ROW('Sanitation Data'!E92))="","",OFFSET('Sanitation Data'!$E$30,0,10*ROW('Sanitation Data'!E92)))</f>
        <v/>
      </c>
      <c r="CS98" s="388" t="str">
        <f ca="1">+IF(OFFSET('Sanitation Data'!$E$31,0,10*ROW('Sanitation Data'!E92))="","",OFFSET('Sanitation Data'!$E$31,0,10*ROW('Sanitation Data'!E92)))</f>
        <v/>
      </c>
      <c r="CT98" s="388" t="str">
        <f ca="1">+IF(OFFSET('Sanitation Data'!$E$32,0,10*ROW('Sanitation Data'!E92))="","",OFFSET('Sanitation Data'!$E$32,0,10*ROW('Sanitation Data'!E92)))</f>
        <v/>
      </c>
      <c r="CU98" s="388" t="str">
        <f ca="1">+IF(OFFSET('Sanitation Data'!$F$28,0,10*ROW('Sanitation Data'!F92))="","",OFFSET('Sanitation Data'!$F$28,0,10*ROW('Sanitation Data'!F92)))</f>
        <v/>
      </c>
      <c r="CV98" s="388" t="str">
        <f ca="1">+IF(OFFSET('Sanitation Data'!$F$29,0,10*ROW('Sanitation Data'!F92))="","",OFFSET('Sanitation Data'!$F$29,0,10*ROW('Sanitation Data'!F92)))</f>
        <v/>
      </c>
      <c r="CW98" s="388" t="str">
        <f ca="1">+IF(OFFSET('Sanitation Data'!$F$30,0,10*ROW('Sanitation Data'!F92))="","",OFFSET('Sanitation Data'!$F$30,0,10*ROW('Sanitation Data'!F92)))</f>
        <v/>
      </c>
      <c r="CX98" s="388" t="str">
        <f ca="1">+IF(OFFSET('Sanitation Data'!$F$31,0,10*ROW('Sanitation Data'!F92))="","",OFFSET('Sanitation Data'!$F$31,0,10*ROW('Sanitation Data'!F92)))</f>
        <v/>
      </c>
      <c r="CY98" s="388" t="str">
        <f ca="1">+IF(OFFSET('Sanitation Data'!$F$32,0,10*ROW('Sanitation Data'!F92))="","",OFFSET('Sanitation Data'!$F$32,0,10*ROW('Sanitation Data'!F92)))</f>
        <v/>
      </c>
      <c r="CZ98" s="388" t="str">
        <f ca="1">+IF(OFFSET('Sanitation Data'!$G$28,0,10*ROW('Sanitation Data'!G92))="","",OFFSET('Sanitation Data'!$G$28,0,10*ROW('Sanitation Data'!G92)))</f>
        <v/>
      </c>
      <c r="DA98" s="388" t="str">
        <f ca="1">+IF(OFFSET('Sanitation Data'!$G$29,0,10*ROW('Sanitation Data'!G92))="","",OFFSET('Sanitation Data'!$G$29,0,10*ROW('Sanitation Data'!G92)))</f>
        <v/>
      </c>
      <c r="DB98" s="388" t="str">
        <f ca="1">+IF(OFFSET('Sanitation Data'!$G$30,0,10*ROW('Sanitation Data'!G92))="","",OFFSET('Sanitation Data'!$G$30,0,10*ROW('Sanitation Data'!G92)))</f>
        <v/>
      </c>
      <c r="DC98" s="388" t="str">
        <f ca="1">+IF(OFFSET('Sanitation Data'!$G$31,0,10*ROW('Sanitation Data'!G92))="","",OFFSET('Sanitation Data'!$G$31,0,10*ROW('Sanitation Data'!G92)))</f>
        <v/>
      </c>
      <c r="DD98" s="388" t="str">
        <f ca="1">+IF(OFFSET('Sanitation Data'!$G$32,0,10*ROW('Sanitation Data'!G92))="","",OFFSET('Sanitation Data'!$G$32,0,10*ROW('Sanitation Data'!G92)))</f>
        <v/>
      </c>
      <c r="DE98" s="388" t="str">
        <f ca="1">+IF(OFFSET('Sanitation Data'!$H$28,0,10*ROW('Sanitation Data'!H92))="","",OFFSET('Sanitation Data'!$H$28,0,10*ROW('Sanitation Data'!H92)))</f>
        <v/>
      </c>
      <c r="DF98" s="388" t="str">
        <f ca="1">+IF(OFFSET('Sanitation Data'!$H$29,0,10*ROW('Sanitation Data'!H92))="","",OFFSET('Sanitation Data'!$H$29,0,10*ROW('Sanitation Data'!H92)))</f>
        <v/>
      </c>
      <c r="DG98" s="388" t="str">
        <f ca="1">+IF(OFFSET('Sanitation Data'!$H$30,0,10*ROW('Sanitation Data'!H92))="","",OFFSET('Sanitation Data'!$H$30,0,10*ROW('Sanitation Data'!H92)))</f>
        <v/>
      </c>
      <c r="DH98" s="388" t="str">
        <f ca="1">+IF(OFFSET('Sanitation Data'!$H$31,0,10*ROW('Sanitation Data'!H92))="","",OFFSET('Sanitation Data'!$H$31,0,10*ROW('Sanitation Data'!H92)))</f>
        <v/>
      </c>
      <c r="DI98" s="388" t="str">
        <f ca="1">+IF(OFFSET('Sanitation Data'!$H$32,0,10*ROW('Sanitation Data'!H92))="","",OFFSET('Sanitation Data'!$H$32,0,10*ROW('Sanitation Data'!H92)))</f>
        <v/>
      </c>
      <c r="DJ98" s="388" t="str">
        <f ca="1">+IF(OFFSET('Sanitation Data'!$I$28,0,10*ROW('Sanitation Data'!I92))="","",OFFSET('Sanitation Data'!$I$28,0,10*ROW('Sanitation Data'!I92)))</f>
        <v/>
      </c>
      <c r="DK98" s="388" t="str">
        <f ca="1">+IF(OFFSET('Sanitation Data'!$I$29,0,10*ROW('Sanitation Data'!I92))="","",OFFSET('Sanitation Data'!$I$29,0,10*ROW('Sanitation Data'!I92)))</f>
        <v/>
      </c>
      <c r="DL98" s="388" t="str">
        <f ca="1">+IF(OFFSET('Sanitation Data'!$I$30,0,10*ROW('Sanitation Data'!I92))="","",OFFSET('Sanitation Data'!$I$30,0,10*ROW('Sanitation Data'!I92)))</f>
        <v/>
      </c>
      <c r="DM98" s="388" t="str">
        <f ca="1">+IF(OFFSET('Sanitation Data'!$I$31,0,10*ROW('Sanitation Data'!I92))="","",OFFSET('Sanitation Data'!$I$31,0,10*ROW('Sanitation Data'!I92)))</f>
        <v/>
      </c>
      <c r="DN98" s="388" t="str">
        <f ca="1">+IF(OFFSET('Sanitation Data'!$I$32,0,10*ROW('Sanitation Data'!I92))="","",OFFSET('Sanitation Data'!$I$32,0,10*ROW('Sanitation Data'!I92)))</f>
        <v/>
      </c>
      <c r="DO98" s="388" t="str">
        <f ca="1">+IF(OFFSET('Hygiene Data'!$D$11,0,10*ROW('Hygiene Data'!D92))="","",OFFSET('Hygiene Data'!$D$11,0,10*ROW('Hygiene Data'!D92)))</f>
        <v/>
      </c>
      <c r="DP98" s="388" t="str">
        <f ca="1">+IF(OFFSET('Hygiene Data'!$D$12,0,10*ROW('Hygiene Data'!D92))="","",OFFSET('Hygiene Data'!$D$12,0,10*ROW('Hygiene Data'!D92)))</f>
        <v/>
      </c>
      <c r="DQ98" s="388" t="str">
        <f ca="1">+IF(OFFSET('Hygiene Data'!$D$13,0,10*ROW('Hygiene Data'!D92))="","",OFFSET('Hygiene Data'!$D$13,0,10*ROW('Hygiene Data'!D92)))</f>
        <v/>
      </c>
      <c r="DR98" s="388" t="str">
        <f ca="1">+IF(OFFSET('Hygiene Data'!$E$11,0,10*ROW('Hygiene Data'!E92))="","",OFFSET('Hygiene Data'!$E$11,0,10*ROW('Hygiene Data'!E92)))</f>
        <v/>
      </c>
      <c r="DS98" s="388" t="str">
        <f ca="1">+IF(OFFSET('Hygiene Data'!$E$12,0,10*ROW('Hygiene Data'!E92))="","",OFFSET('Hygiene Data'!$E$12,0,10*ROW('Hygiene Data'!E92)))</f>
        <v/>
      </c>
      <c r="DT98" s="388" t="str">
        <f ca="1">+IF(OFFSET('Hygiene Data'!$E$13,0,10*ROW('Hygiene Data'!E92))="","",OFFSET('Hygiene Data'!$E$13,0,10*ROW('Hygiene Data'!E92)))</f>
        <v/>
      </c>
      <c r="DU98" s="388" t="str">
        <f ca="1">+IF(OFFSET('Hygiene Data'!$F$11,0,10*ROW('Hygiene Data'!F92))="","",OFFSET('Hygiene Data'!$F$11,0,10*ROW('Hygiene Data'!F92)))</f>
        <v/>
      </c>
      <c r="DV98" s="388" t="str">
        <f ca="1">+IF(OFFSET('Hygiene Data'!$F$12,0,10*ROW('Hygiene Data'!F92))="","",OFFSET('Hygiene Data'!$F$12,0,10*ROW('Hygiene Data'!F92)))</f>
        <v/>
      </c>
      <c r="DW98" s="388" t="str">
        <f ca="1">+IF(OFFSET('Hygiene Data'!$F$13,0,10*ROW('Hygiene Data'!F92))="","",OFFSET('Hygiene Data'!$F$13,0,10*ROW('Hygiene Data'!F92)))</f>
        <v/>
      </c>
      <c r="DX98" s="388" t="str">
        <f ca="1">+IF(OFFSET('Hygiene Data'!$G$11,0,10*ROW('Hygiene Data'!G92))="","",OFFSET('Hygiene Data'!$G$11,0,10*ROW('Hygiene Data'!G92)))</f>
        <v/>
      </c>
      <c r="DY98" s="388" t="str">
        <f ca="1">+IF(OFFSET('Hygiene Data'!$G$12,0,10*ROW('Hygiene Data'!G92))="","",OFFSET('Hygiene Data'!$G$12,0,10*ROW('Hygiene Data'!G92)))</f>
        <v/>
      </c>
      <c r="DZ98" s="388" t="str">
        <f ca="1">+IF(OFFSET('Hygiene Data'!$G$13,0,10*ROW('Hygiene Data'!G92))="","",OFFSET('Hygiene Data'!$G$13,0,10*ROW('Hygiene Data'!G92)))</f>
        <v/>
      </c>
      <c r="EA98" s="388" t="str">
        <f ca="1">+IF(OFFSET('Hygiene Data'!$H$11,0,10*ROW('Hygiene Data'!H92))="","",OFFSET('Hygiene Data'!$H$11,0,10*ROW('Hygiene Data'!H92)))</f>
        <v/>
      </c>
      <c r="EB98" s="388" t="str">
        <f ca="1">+IF(OFFSET('Hygiene Data'!$H$12,0,10*ROW('Hygiene Data'!H92))="","",OFFSET('Hygiene Data'!$H$12,0,10*ROW('Hygiene Data'!H92)))</f>
        <v/>
      </c>
      <c r="EC98" s="388" t="str">
        <f ca="1">+IF(OFFSET('Hygiene Data'!$H$13,0,10*ROW('Hygiene Data'!H92))="","",OFFSET('Hygiene Data'!$H$13,0,10*ROW('Hygiene Data'!H92)))</f>
        <v/>
      </c>
      <c r="ED98" s="388" t="str">
        <f ca="1">+IF(OFFSET('Hygiene Data'!$I$11,0,10*ROW('Hygiene Data'!I92))="","",OFFSET('Hygiene Data'!$I$11,0,10*ROW('Hygiene Data'!I92)))</f>
        <v/>
      </c>
      <c r="EE98" s="388" t="str">
        <f ca="1">+IF(OFFSET('Hygiene Data'!$I$12,0,10*ROW('Hygiene Data'!I92))="","",OFFSET('Hygiene Data'!$I$12,0,10*ROW('Hygiene Data'!I92)))</f>
        <v/>
      </c>
      <c r="EF98" s="388" t="str">
        <f ca="1">+IF(OFFSET('Hygiene Data'!$I$13,0,10*ROW('Hygiene Data'!I92))="","",OFFSET('Hygiene Data'!$I$13,0,10*ROW('Hygiene Data'!I92)))</f>
        <v/>
      </c>
    </row>
    <row r="99" spans="1:136" x14ac:dyDescent="0.25">
      <c r="A99" s="497" t="str">
        <f ca="1">+IF(OFFSET('Water Data'!$B$2,0,10*ROW('Water Data'!E93))="","",OFFSET('Water Data'!$B$2,0,10*ROW('Water Data'!E93)))</f>
        <v/>
      </c>
      <c r="B99" s="49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4" t="str">
        <f t="shared" ca="1" si="1"/>
        <v/>
      </c>
      <c r="D99" s="52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8" t="str">
        <f ca="1">+IF(OFFSET('Water Data'!$D$27,0,10*ROW('Water Data'!D93))="","",OFFSET('Water Data'!$D$27,0,10*ROW('Water Data'!D93)))</f>
        <v/>
      </c>
      <c r="BT99" s="388" t="str">
        <f ca="1">+IF(OFFSET('Water Data'!$D$28,0,10*ROW('Water Data'!D93))="","",OFFSET('Water Data'!$D$28,0,10*ROW('Water Data'!D93)))</f>
        <v/>
      </c>
      <c r="BU99" s="388" t="str">
        <f ca="1">+IF(OFFSET('Water Data'!$D$29,0,10*ROW('Water Data'!D93))="","",OFFSET('Water Data'!$D$29,0,10*ROW('Water Data'!D93)))</f>
        <v/>
      </c>
      <c r="BV99" s="388" t="str">
        <f ca="1">+IF(OFFSET('Water Data'!$E$27,0,10*ROW('Water Data'!E93))="","",OFFSET('Water Data'!$E$27,0,10*ROW('Water Data'!E93)))</f>
        <v/>
      </c>
      <c r="BW99" s="388" t="str">
        <f ca="1">+IF(OFFSET('Water Data'!$E$28,0,10*ROW('Water Data'!E93))="","",OFFSET('Water Data'!$E$28,0,10*ROW('Water Data'!E93)))</f>
        <v/>
      </c>
      <c r="BX99" s="388" t="str">
        <f ca="1">+IF(OFFSET('Water Data'!$E$29,0,10*ROW('Water Data'!E93))="","",OFFSET('Water Data'!$E$29,0,10*ROW('Water Data'!E93)))</f>
        <v/>
      </c>
      <c r="BY99" s="388" t="str">
        <f ca="1">+IF(OFFSET('Water Data'!$F$27,0,10*ROW('Water Data'!F93))="","",OFFSET('Water Data'!$F$27,0,10*ROW('Water Data'!F93)))</f>
        <v/>
      </c>
      <c r="BZ99" s="388" t="str">
        <f ca="1">+IF(OFFSET('Water Data'!$F$28,0,10*ROW('Water Data'!F93))="","",OFFSET('Water Data'!$F$28,0,10*ROW('Water Data'!F93)))</f>
        <v/>
      </c>
      <c r="CA99" s="388" t="str">
        <f ca="1">+IF(OFFSET('Water Data'!$F$29,0,10*ROW('Water Data'!F93))="","",OFFSET('Water Data'!$F$29,0,10*ROW('Water Data'!F93)))</f>
        <v/>
      </c>
      <c r="CB99" s="388" t="str">
        <f ca="1">+IF(OFFSET('Water Data'!$G$27,0,10*ROW('Water Data'!G93))="","",OFFSET('Water Data'!$G$27,0,10*ROW('Water Data'!G93)))</f>
        <v/>
      </c>
      <c r="CC99" s="388" t="str">
        <f ca="1">+IF(OFFSET('Water Data'!$G$28,0,10*ROW('Water Data'!G93))="","",OFFSET('Water Data'!$G$28,0,10*ROW('Water Data'!G93)))</f>
        <v/>
      </c>
      <c r="CD99" s="388" t="str">
        <f ca="1">+IF(OFFSET('Water Data'!$G$29,0,10*ROW('Water Data'!G93))="","",OFFSET('Water Data'!$G$29,0,10*ROW('Water Data'!G93)))</f>
        <v/>
      </c>
      <c r="CE99" s="388" t="str">
        <f ca="1">+IF(OFFSET('Water Data'!$H$27,0,10*ROW('Water Data'!H93))="","",OFFSET('Water Data'!$H$27,0,10*ROW('Water Data'!H93)))</f>
        <v/>
      </c>
      <c r="CF99" s="388" t="str">
        <f ca="1">+IF(OFFSET('Water Data'!$H$28,0,10*ROW('Water Data'!H93))="","",OFFSET('Water Data'!$H$28,0,10*ROW('Water Data'!H93)))</f>
        <v/>
      </c>
      <c r="CG99" s="388" t="str">
        <f ca="1">+IF(OFFSET('Water Data'!$H$29,0,10*ROW('Water Data'!H93))="","",OFFSET('Water Data'!$H$29,0,10*ROW('Water Data'!H93)))</f>
        <v/>
      </c>
      <c r="CH99" s="388" t="str">
        <f ca="1">+IF(OFFSET('Water Data'!$I$27,0,10*ROW('Water Data'!I93))="","",OFFSET('Water Data'!$I$27,0,10*ROW('Water Data'!I93)))</f>
        <v/>
      </c>
      <c r="CI99" s="388" t="str">
        <f ca="1">+IF(OFFSET('Water Data'!$I$28,0,10*ROW('Water Data'!I93))="","",OFFSET('Water Data'!$I$28,0,10*ROW('Water Data'!I93)))</f>
        <v/>
      </c>
      <c r="CJ99" s="388" t="str">
        <f ca="1">+IF(OFFSET('Water Data'!$I$29,0,10*ROW('Water Data'!I93))="","",OFFSET('Water Data'!$I$29,0,10*ROW('Water Data'!I93)))</f>
        <v/>
      </c>
      <c r="CK99" s="388" t="str">
        <f ca="1">+IF(OFFSET('Sanitation Data'!$D$28,0,10*ROW('Sanitation Data'!D93))="","",OFFSET('Sanitation Data'!$D$28,0,10*ROW('Sanitation Data'!D93)))</f>
        <v/>
      </c>
      <c r="CL99" s="388" t="str">
        <f ca="1">+IF(OFFSET('Sanitation Data'!$D$29,0,10*ROW('Sanitation Data'!D93))="","",OFFSET('Sanitation Data'!$D$29,0,10*ROW('Sanitation Data'!D93)))</f>
        <v/>
      </c>
      <c r="CM99" s="388" t="str">
        <f ca="1">+IF(OFFSET('Sanitation Data'!$D$30,0,10*ROW('Sanitation Data'!D93))="","",OFFSET('Sanitation Data'!$D$30,0,10*ROW('Sanitation Data'!D93)))</f>
        <v/>
      </c>
      <c r="CN99" s="388" t="str">
        <f ca="1">+IF(OFFSET('Sanitation Data'!$D$31,0,10*ROW('Sanitation Data'!D93))="","",OFFSET('Sanitation Data'!$D$31,0,10*ROW('Sanitation Data'!D93)))</f>
        <v/>
      </c>
      <c r="CO99" s="388" t="str">
        <f ca="1">+IF(OFFSET('Sanitation Data'!$D$32,0,10*ROW('Sanitation Data'!D93))="","",OFFSET('Sanitation Data'!$D$32,0,10*ROW('Sanitation Data'!D93)))</f>
        <v/>
      </c>
      <c r="CP99" s="388" t="str">
        <f ca="1">+IF(OFFSET('Sanitation Data'!$E$28,0,10*ROW('Sanitation Data'!E93))="","",OFFSET('Sanitation Data'!$E$28,0,10*ROW('Sanitation Data'!E93)))</f>
        <v/>
      </c>
      <c r="CQ99" s="388" t="str">
        <f ca="1">+IF(OFFSET('Sanitation Data'!$E$29,0,10*ROW('Sanitation Data'!E93))="","",OFFSET('Sanitation Data'!$E$29,0,10*ROW('Sanitation Data'!E93)))</f>
        <v/>
      </c>
      <c r="CR99" s="388" t="str">
        <f ca="1">+IF(OFFSET('Sanitation Data'!$E$30,0,10*ROW('Sanitation Data'!E93))="","",OFFSET('Sanitation Data'!$E$30,0,10*ROW('Sanitation Data'!E93)))</f>
        <v/>
      </c>
      <c r="CS99" s="388" t="str">
        <f ca="1">+IF(OFFSET('Sanitation Data'!$E$31,0,10*ROW('Sanitation Data'!E93))="","",OFFSET('Sanitation Data'!$E$31,0,10*ROW('Sanitation Data'!E93)))</f>
        <v/>
      </c>
      <c r="CT99" s="388" t="str">
        <f ca="1">+IF(OFFSET('Sanitation Data'!$E$32,0,10*ROW('Sanitation Data'!E93))="","",OFFSET('Sanitation Data'!$E$32,0,10*ROW('Sanitation Data'!E93)))</f>
        <v/>
      </c>
      <c r="CU99" s="388" t="str">
        <f ca="1">+IF(OFFSET('Sanitation Data'!$F$28,0,10*ROW('Sanitation Data'!F93))="","",OFFSET('Sanitation Data'!$F$28,0,10*ROW('Sanitation Data'!F93)))</f>
        <v/>
      </c>
      <c r="CV99" s="388" t="str">
        <f ca="1">+IF(OFFSET('Sanitation Data'!$F$29,0,10*ROW('Sanitation Data'!F93))="","",OFFSET('Sanitation Data'!$F$29,0,10*ROW('Sanitation Data'!F93)))</f>
        <v/>
      </c>
      <c r="CW99" s="388" t="str">
        <f ca="1">+IF(OFFSET('Sanitation Data'!$F$30,0,10*ROW('Sanitation Data'!F93))="","",OFFSET('Sanitation Data'!$F$30,0,10*ROW('Sanitation Data'!F93)))</f>
        <v/>
      </c>
      <c r="CX99" s="388" t="str">
        <f ca="1">+IF(OFFSET('Sanitation Data'!$F$31,0,10*ROW('Sanitation Data'!F93))="","",OFFSET('Sanitation Data'!$F$31,0,10*ROW('Sanitation Data'!F93)))</f>
        <v/>
      </c>
      <c r="CY99" s="388" t="str">
        <f ca="1">+IF(OFFSET('Sanitation Data'!$F$32,0,10*ROW('Sanitation Data'!F93))="","",OFFSET('Sanitation Data'!$F$32,0,10*ROW('Sanitation Data'!F93)))</f>
        <v/>
      </c>
      <c r="CZ99" s="388" t="str">
        <f ca="1">+IF(OFFSET('Sanitation Data'!$G$28,0,10*ROW('Sanitation Data'!G93))="","",OFFSET('Sanitation Data'!$G$28,0,10*ROW('Sanitation Data'!G93)))</f>
        <v/>
      </c>
      <c r="DA99" s="388" t="str">
        <f ca="1">+IF(OFFSET('Sanitation Data'!$G$29,0,10*ROW('Sanitation Data'!G93))="","",OFFSET('Sanitation Data'!$G$29,0,10*ROW('Sanitation Data'!G93)))</f>
        <v/>
      </c>
      <c r="DB99" s="388" t="str">
        <f ca="1">+IF(OFFSET('Sanitation Data'!$G$30,0,10*ROW('Sanitation Data'!G93))="","",OFFSET('Sanitation Data'!$G$30,0,10*ROW('Sanitation Data'!G93)))</f>
        <v/>
      </c>
      <c r="DC99" s="388" t="str">
        <f ca="1">+IF(OFFSET('Sanitation Data'!$G$31,0,10*ROW('Sanitation Data'!G93))="","",OFFSET('Sanitation Data'!$G$31,0,10*ROW('Sanitation Data'!G93)))</f>
        <v/>
      </c>
      <c r="DD99" s="388" t="str">
        <f ca="1">+IF(OFFSET('Sanitation Data'!$G$32,0,10*ROW('Sanitation Data'!G93))="","",OFFSET('Sanitation Data'!$G$32,0,10*ROW('Sanitation Data'!G93)))</f>
        <v/>
      </c>
      <c r="DE99" s="388" t="str">
        <f ca="1">+IF(OFFSET('Sanitation Data'!$H$28,0,10*ROW('Sanitation Data'!H93))="","",OFFSET('Sanitation Data'!$H$28,0,10*ROW('Sanitation Data'!H93)))</f>
        <v/>
      </c>
      <c r="DF99" s="388" t="str">
        <f ca="1">+IF(OFFSET('Sanitation Data'!$H$29,0,10*ROW('Sanitation Data'!H93))="","",OFFSET('Sanitation Data'!$H$29,0,10*ROW('Sanitation Data'!H93)))</f>
        <v/>
      </c>
      <c r="DG99" s="388" t="str">
        <f ca="1">+IF(OFFSET('Sanitation Data'!$H$30,0,10*ROW('Sanitation Data'!H93))="","",OFFSET('Sanitation Data'!$H$30,0,10*ROW('Sanitation Data'!H93)))</f>
        <v/>
      </c>
      <c r="DH99" s="388" t="str">
        <f ca="1">+IF(OFFSET('Sanitation Data'!$H$31,0,10*ROW('Sanitation Data'!H93))="","",OFFSET('Sanitation Data'!$H$31,0,10*ROW('Sanitation Data'!H93)))</f>
        <v/>
      </c>
      <c r="DI99" s="388" t="str">
        <f ca="1">+IF(OFFSET('Sanitation Data'!$H$32,0,10*ROW('Sanitation Data'!H93))="","",OFFSET('Sanitation Data'!$H$32,0,10*ROW('Sanitation Data'!H93)))</f>
        <v/>
      </c>
      <c r="DJ99" s="388" t="str">
        <f ca="1">+IF(OFFSET('Sanitation Data'!$I$28,0,10*ROW('Sanitation Data'!I93))="","",OFFSET('Sanitation Data'!$I$28,0,10*ROW('Sanitation Data'!I93)))</f>
        <v/>
      </c>
      <c r="DK99" s="388" t="str">
        <f ca="1">+IF(OFFSET('Sanitation Data'!$I$29,0,10*ROW('Sanitation Data'!I93))="","",OFFSET('Sanitation Data'!$I$29,0,10*ROW('Sanitation Data'!I93)))</f>
        <v/>
      </c>
      <c r="DL99" s="388" t="str">
        <f ca="1">+IF(OFFSET('Sanitation Data'!$I$30,0,10*ROW('Sanitation Data'!I93))="","",OFFSET('Sanitation Data'!$I$30,0,10*ROW('Sanitation Data'!I93)))</f>
        <v/>
      </c>
      <c r="DM99" s="388" t="str">
        <f ca="1">+IF(OFFSET('Sanitation Data'!$I$31,0,10*ROW('Sanitation Data'!I93))="","",OFFSET('Sanitation Data'!$I$31,0,10*ROW('Sanitation Data'!I93)))</f>
        <v/>
      </c>
      <c r="DN99" s="388" t="str">
        <f ca="1">+IF(OFFSET('Sanitation Data'!$I$32,0,10*ROW('Sanitation Data'!I93))="","",OFFSET('Sanitation Data'!$I$32,0,10*ROW('Sanitation Data'!I93)))</f>
        <v/>
      </c>
      <c r="DO99" s="388" t="str">
        <f ca="1">+IF(OFFSET('Hygiene Data'!$D$11,0,10*ROW('Hygiene Data'!D93))="","",OFFSET('Hygiene Data'!$D$11,0,10*ROW('Hygiene Data'!D93)))</f>
        <v/>
      </c>
      <c r="DP99" s="388" t="str">
        <f ca="1">+IF(OFFSET('Hygiene Data'!$D$12,0,10*ROW('Hygiene Data'!D93))="","",OFFSET('Hygiene Data'!$D$12,0,10*ROW('Hygiene Data'!D93)))</f>
        <v/>
      </c>
      <c r="DQ99" s="388" t="str">
        <f ca="1">+IF(OFFSET('Hygiene Data'!$D$13,0,10*ROW('Hygiene Data'!D93))="","",OFFSET('Hygiene Data'!$D$13,0,10*ROW('Hygiene Data'!D93)))</f>
        <v/>
      </c>
      <c r="DR99" s="388" t="str">
        <f ca="1">+IF(OFFSET('Hygiene Data'!$E$11,0,10*ROW('Hygiene Data'!E93))="","",OFFSET('Hygiene Data'!$E$11,0,10*ROW('Hygiene Data'!E93)))</f>
        <v/>
      </c>
      <c r="DS99" s="388" t="str">
        <f ca="1">+IF(OFFSET('Hygiene Data'!$E$12,0,10*ROW('Hygiene Data'!E93))="","",OFFSET('Hygiene Data'!$E$12,0,10*ROW('Hygiene Data'!E93)))</f>
        <v/>
      </c>
      <c r="DT99" s="388" t="str">
        <f ca="1">+IF(OFFSET('Hygiene Data'!$E$13,0,10*ROW('Hygiene Data'!E93))="","",OFFSET('Hygiene Data'!$E$13,0,10*ROW('Hygiene Data'!E93)))</f>
        <v/>
      </c>
      <c r="DU99" s="388" t="str">
        <f ca="1">+IF(OFFSET('Hygiene Data'!$F$11,0,10*ROW('Hygiene Data'!F93))="","",OFFSET('Hygiene Data'!$F$11,0,10*ROW('Hygiene Data'!F93)))</f>
        <v/>
      </c>
      <c r="DV99" s="388" t="str">
        <f ca="1">+IF(OFFSET('Hygiene Data'!$F$12,0,10*ROW('Hygiene Data'!F93))="","",OFFSET('Hygiene Data'!$F$12,0,10*ROW('Hygiene Data'!F93)))</f>
        <v/>
      </c>
      <c r="DW99" s="388" t="str">
        <f ca="1">+IF(OFFSET('Hygiene Data'!$F$13,0,10*ROW('Hygiene Data'!F93))="","",OFFSET('Hygiene Data'!$F$13,0,10*ROW('Hygiene Data'!F93)))</f>
        <v/>
      </c>
      <c r="DX99" s="388" t="str">
        <f ca="1">+IF(OFFSET('Hygiene Data'!$G$11,0,10*ROW('Hygiene Data'!G93))="","",OFFSET('Hygiene Data'!$G$11,0,10*ROW('Hygiene Data'!G93)))</f>
        <v/>
      </c>
      <c r="DY99" s="388" t="str">
        <f ca="1">+IF(OFFSET('Hygiene Data'!$G$12,0,10*ROW('Hygiene Data'!G93))="","",OFFSET('Hygiene Data'!$G$12,0,10*ROW('Hygiene Data'!G93)))</f>
        <v/>
      </c>
      <c r="DZ99" s="388" t="str">
        <f ca="1">+IF(OFFSET('Hygiene Data'!$G$13,0,10*ROW('Hygiene Data'!G93))="","",OFFSET('Hygiene Data'!$G$13,0,10*ROW('Hygiene Data'!G93)))</f>
        <v/>
      </c>
      <c r="EA99" s="388" t="str">
        <f ca="1">+IF(OFFSET('Hygiene Data'!$H$11,0,10*ROW('Hygiene Data'!H93))="","",OFFSET('Hygiene Data'!$H$11,0,10*ROW('Hygiene Data'!H93)))</f>
        <v/>
      </c>
      <c r="EB99" s="388" t="str">
        <f ca="1">+IF(OFFSET('Hygiene Data'!$H$12,0,10*ROW('Hygiene Data'!H93))="","",OFFSET('Hygiene Data'!$H$12,0,10*ROW('Hygiene Data'!H93)))</f>
        <v/>
      </c>
      <c r="EC99" s="388" t="str">
        <f ca="1">+IF(OFFSET('Hygiene Data'!$H$13,0,10*ROW('Hygiene Data'!H93))="","",OFFSET('Hygiene Data'!$H$13,0,10*ROW('Hygiene Data'!H93)))</f>
        <v/>
      </c>
      <c r="ED99" s="388" t="str">
        <f ca="1">+IF(OFFSET('Hygiene Data'!$I$11,0,10*ROW('Hygiene Data'!I93))="","",OFFSET('Hygiene Data'!$I$11,0,10*ROW('Hygiene Data'!I93)))</f>
        <v/>
      </c>
      <c r="EE99" s="388" t="str">
        <f ca="1">+IF(OFFSET('Hygiene Data'!$I$12,0,10*ROW('Hygiene Data'!I93))="","",OFFSET('Hygiene Data'!$I$12,0,10*ROW('Hygiene Data'!I93)))</f>
        <v/>
      </c>
      <c r="EF99" s="388" t="str">
        <f ca="1">+IF(OFFSET('Hygiene Data'!$I$13,0,10*ROW('Hygiene Data'!I93))="","",OFFSET('Hygiene Data'!$I$13,0,10*ROW('Hygiene Data'!I93)))</f>
        <v/>
      </c>
    </row>
    <row r="100" spans="1:136" x14ac:dyDescent="0.25">
      <c r="A100" s="497" t="str">
        <f ca="1">+IF(OFFSET('Water Data'!$B$2,0,10*ROW('Water Data'!E94))="","",OFFSET('Water Data'!$B$2,0,10*ROW('Water Data'!E94)))</f>
        <v/>
      </c>
      <c r="B100" s="49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4" t="str">
        <f t="shared" ca="1" si="1"/>
        <v/>
      </c>
      <c r="D100" s="52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8" t="str">
        <f ca="1">+IF(OFFSET('Water Data'!$D$27,0,10*ROW('Water Data'!D94))="","",OFFSET('Water Data'!$D$27,0,10*ROW('Water Data'!D94)))</f>
        <v/>
      </c>
      <c r="BT100" s="388" t="str">
        <f ca="1">+IF(OFFSET('Water Data'!$D$28,0,10*ROW('Water Data'!D94))="","",OFFSET('Water Data'!$D$28,0,10*ROW('Water Data'!D94)))</f>
        <v/>
      </c>
      <c r="BU100" s="388" t="str">
        <f ca="1">+IF(OFFSET('Water Data'!$D$29,0,10*ROW('Water Data'!D94))="","",OFFSET('Water Data'!$D$29,0,10*ROW('Water Data'!D94)))</f>
        <v/>
      </c>
      <c r="BV100" s="388" t="str">
        <f ca="1">+IF(OFFSET('Water Data'!$E$27,0,10*ROW('Water Data'!E94))="","",OFFSET('Water Data'!$E$27,0,10*ROW('Water Data'!E94)))</f>
        <v/>
      </c>
      <c r="BW100" s="388" t="str">
        <f ca="1">+IF(OFFSET('Water Data'!$E$28,0,10*ROW('Water Data'!E94))="","",OFFSET('Water Data'!$E$28,0,10*ROW('Water Data'!E94)))</f>
        <v/>
      </c>
      <c r="BX100" s="388" t="str">
        <f ca="1">+IF(OFFSET('Water Data'!$E$29,0,10*ROW('Water Data'!E94))="","",OFFSET('Water Data'!$E$29,0,10*ROW('Water Data'!E94)))</f>
        <v/>
      </c>
      <c r="BY100" s="388" t="str">
        <f ca="1">+IF(OFFSET('Water Data'!$F$27,0,10*ROW('Water Data'!F94))="","",OFFSET('Water Data'!$F$27,0,10*ROW('Water Data'!F94)))</f>
        <v/>
      </c>
      <c r="BZ100" s="388" t="str">
        <f ca="1">+IF(OFFSET('Water Data'!$F$28,0,10*ROW('Water Data'!F94))="","",OFFSET('Water Data'!$F$28,0,10*ROW('Water Data'!F94)))</f>
        <v/>
      </c>
      <c r="CA100" s="388" t="str">
        <f ca="1">+IF(OFFSET('Water Data'!$F$29,0,10*ROW('Water Data'!F94))="","",OFFSET('Water Data'!$F$29,0,10*ROW('Water Data'!F94)))</f>
        <v/>
      </c>
      <c r="CB100" s="388" t="str">
        <f ca="1">+IF(OFFSET('Water Data'!$G$27,0,10*ROW('Water Data'!G94))="","",OFFSET('Water Data'!$G$27,0,10*ROW('Water Data'!G94)))</f>
        <v/>
      </c>
      <c r="CC100" s="388" t="str">
        <f ca="1">+IF(OFFSET('Water Data'!$G$28,0,10*ROW('Water Data'!G94))="","",OFFSET('Water Data'!$G$28,0,10*ROW('Water Data'!G94)))</f>
        <v/>
      </c>
      <c r="CD100" s="388" t="str">
        <f ca="1">+IF(OFFSET('Water Data'!$G$29,0,10*ROW('Water Data'!G94))="","",OFFSET('Water Data'!$G$29,0,10*ROW('Water Data'!G94)))</f>
        <v/>
      </c>
      <c r="CE100" s="388" t="str">
        <f ca="1">+IF(OFFSET('Water Data'!$H$27,0,10*ROW('Water Data'!H94))="","",OFFSET('Water Data'!$H$27,0,10*ROW('Water Data'!H94)))</f>
        <v/>
      </c>
      <c r="CF100" s="388" t="str">
        <f ca="1">+IF(OFFSET('Water Data'!$H$28,0,10*ROW('Water Data'!H94))="","",OFFSET('Water Data'!$H$28,0,10*ROW('Water Data'!H94)))</f>
        <v/>
      </c>
      <c r="CG100" s="388" t="str">
        <f ca="1">+IF(OFFSET('Water Data'!$H$29,0,10*ROW('Water Data'!H94))="","",OFFSET('Water Data'!$H$29,0,10*ROW('Water Data'!H94)))</f>
        <v/>
      </c>
      <c r="CH100" s="388" t="str">
        <f ca="1">+IF(OFFSET('Water Data'!$I$27,0,10*ROW('Water Data'!I94))="","",OFFSET('Water Data'!$I$27,0,10*ROW('Water Data'!I94)))</f>
        <v/>
      </c>
      <c r="CI100" s="388" t="str">
        <f ca="1">+IF(OFFSET('Water Data'!$I$28,0,10*ROW('Water Data'!I94))="","",OFFSET('Water Data'!$I$28,0,10*ROW('Water Data'!I94)))</f>
        <v/>
      </c>
      <c r="CJ100" s="388" t="str">
        <f ca="1">+IF(OFFSET('Water Data'!$I$29,0,10*ROW('Water Data'!I94))="","",OFFSET('Water Data'!$I$29,0,10*ROW('Water Data'!I94)))</f>
        <v/>
      </c>
      <c r="CK100" s="388" t="str">
        <f ca="1">+IF(OFFSET('Sanitation Data'!$D$28,0,10*ROW('Sanitation Data'!D94))="","",OFFSET('Sanitation Data'!$D$28,0,10*ROW('Sanitation Data'!D94)))</f>
        <v/>
      </c>
      <c r="CL100" s="388" t="str">
        <f ca="1">+IF(OFFSET('Sanitation Data'!$D$29,0,10*ROW('Sanitation Data'!D94))="","",OFFSET('Sanitation Data'!$D$29,0,10*ROW('Sanitation Data'!D94)))</f>
        <v/>
      </c>
      <c r="CM100" s="388" t="str">
        <f ca="1">+IF(OFFSET('Sanitation Data'!$D$30,0,10*ROW('Sanitation Data'!D94))="","",OFFSET('Sanitation Data'!$D$30,0,10*ROW('Sanitation Data'!D94)))</f>
        <v/>
      </c>
      <c r="CN100" s="388" t="str">
        <f ca="1">+IF(OFFSET('Sanitation Data'!$D$31,0,10*ROW('Sanitation Data'!D94))="","",OFFSET('Sanitation Data'!$D$31,0,10*ROW('Sanitation Data'!D94)))</f>
        <v/>
      </c>
      <c r="CO100" s="388" t="str">
        <f ca="1">+IF(OFFSET('Sanitation Data'!$D$32,0,10*ROW('Sanitation Data'!D94))="","",OFFSET('Sanitation Data'!$D$32,0,10*ROW('Sanitation Data'!D94)))</f>
        <v/>
      </c>
      <c r="CP100" s="388" t="str">
        <f ca="1">+IF(OFFSET('Sanitation Data'!$E$28,0,10*ROW('Sanitation Data'!E94))="","",OFFSET('Sanitation Data'!$E$28,0,10*ROW('Sanitation Data'!E94)))</f>
        <v/>
      </c>
      <c r="CQ100" s="388" t="str">
        <f ca="1">+IF(OFFSET('Sanitation Data'!$E$29,0,10*ROW('Sanitation Data'!E94))="","",OFFSET('Sanitation Data'!$E$29,0,10*ROW('Sanitation Data'!E94)))</f>
        <v/>
      </c>
      <c r="CR100" s="388" t="str">
        <f ca="1">+IF(OFFSET('Sanitation Data'!$E$30,0,10*ROW('Sanitation Data'!E94))="","",OFFSET('Sanitation Data'!$E$30,0,10*ROW('Sanitation Data'!E94)))</f>
        <v/>
      </c>
      <c r="CS100" s="388" t="str">
        <f ca="1">+IF(OFFSET('Sanitation Data'!$E$31,0,10*ROW('Sanitation Data'!E94))="","",OFFSET('Sanitation Data'!$E$31,0,10*ROW('Sanitation Data'!E94)))</f>
        <v/>
      </c>
      <c r="CT100" s="388" t="str">
        <f ca="1">+IF(OFFSET('Sanitation Data'!$E$32,0,10*ROW('Sanitation Data'!E94))="","",OFFSET('Sanitation Data'!$E$32,0,10*ROW('Sanitation Data'!E94)))</f>
        <v/>
      </c>
      <c r="CU100" s="388" t="str">
        <f ca="1">+IF(OFFSET('Sanitation Data'!$F$28,0,10*ROW('Sanitation Data'!F94))="","",OFFSET('Sanitation Data'!$F$28,0,10*ROW('Sanitation Data'!F94)))</f>
        <v/>
      </c>
      <c r="CV100" s="388" t="str">
        <f ca="1">+IF(OFFSET('Sanitation Data'!$F$29,0,10*ROW('Sanitation Data'!F94))="","",OFFSET('Sanitation Data'!$F$29,0,10*ROW('Sanitation Data'!F94)))</f>
        <v/>
      </c>
      <c r="CW100" s="388" t="str">
        <f ca="1">+IF(OFFSET('Sanitation Data'!$F$30,0,10*ROW('Sanitation Data'!F94))="","",OFFSET('Sanitation Data'!$F$30,0,10*ROW('Sanitation Data'!F94)))</f>
        <v/>
      </c>
      <c r="CX100" s="388" t="str">
        <f ca="1">+IF(OFFSET('Sanitation Data'!$F$31,0,10*ROW('Sanitation Data'!F94))="","",OFFSET('Sanitation Data'!$F$31,0,10*ROW('Sanitation Data'!F94)))</f>
        <v/>
      </c>
      <c r="CY100" s="388" t="str">
        <f ca="1">+IF(OFFSET('Sanitation Data'!$F$32,0,10*ROW('Sanitation Data'!F94))="","",OFFSET('Sanitation Data'!$F$32,0,10*ROW('Sanitation Data'!F94)))</f>
        <v/>
      </c>
      <c r="CZ100" s="388" t="str">
        <f ca="1">+IF(OFFSET('Sanitation Data'!$G$28,0,10*ROW('Sanitation Data'!G94))="","",OFFSET('Sanitation Data'!$G$28,0,10*ROW('Sanitation Data'!G94)))</f>
        <v/>
      </c>
      <c r="DA100" s="388" t="str">
        <f ca="1">+IF(OFFSET('Sanitation Data'!$G$29,0,10*ROW('Sanitation Data'!G94))="","",OFFSET('Sanitation Data'!$G$29,0,10*ROW('Sanitation Data'!G94)))</f>
        <v/>
      </c>
      <c r="DB100" s="388" t="str">
        <f ca="1">+IF(OFFSET('Sanitation Data'!$G$30,0,10*ROW('Sanitation Data'!G94))="","",OFFSET('Sanitation Data'!$G$30,0,10*ROW('Sanitation Data'!G94)))</f>
        <v/>
      </c>
      <c r="DC100" s="388" t="str">
        <f ca="1">+IF(OFFSET('Sanitation Data'!$G$31,0,10*ROW('Sanitation Data'!G94))="","",OFFSET('Sanitation Data'!$G$31,0,10*ROW('Sanitation Data'!G94)))</f>
        <v/>
      </c>
      <c r="DD100" s="388" t="str">
        <f ca="1">+IF(OFFSET('Sanitation Data'!$G$32,0,10*ROW('Sanitation Data'!G94))="","",OFFSET('Sanitation Data'!$G$32,0,10*ROW('Sanitation Data'!G94)))</f>
        <v/>
      </c>
      <c r="DE100" s="388" t="str">
        <f ca="1">+IF(OFFSET('Sanitation Data'!$H$28,0,10*ROW('Sanitation Data'!H94))="","",OFFSET('Sanitation Data'!$H$28,0,10*ROW('Sanitation Data'!H94)))</f>
        <v/>
      </c>
      <c r="DF100" s="388" t="str">
        <f ca="1">+IF(OFFSET('Sanitation Data'!$H$29,0,10*ROW('Sanitation Data'!H94))="","",OFFSET('Sanitation Data'!$H$29,0,10*ROW('Sanitation Data'!H94)))</f>
        <v/>
      </c>
      <c r="DG100" s="388" t="str">
        <f ca="1">+IF(OFFSET('Sanitation Data'!$H$30,0,10*ROW('Sanitation Data'!H94))="","",OFFSET('Sanitation Data'!$H$30,0,10*ROW('Sanitation Data'!H94)))</f>
        <v/>
      </c>
      <c r="DH100" s="388" t="str">
        <f ca="1">+IF(OFFSET('Sanitation Data'!$H$31,0,10*ROW('Sanitation Data'!H94))="","",OFFSET('Sanitation Data'!$H$31,0,10*ROW('Sanitation Data'!H94)))</f>
        <v/>
      </c>
      <c r="DI100" s="388" t="str">
        <f ca="1">+IF(OFFSET('Sanitation Data'!$H$32,0,10*ROW('Sanitation Data'!H94))="","",OFFSET('Sanitation Data'!$H$32,0,10*ROW('Sanitation Data'!H94)))</f>
        <v/>
      </c>
      <c r="DJ100" s="388" t="str">
        <f ca="1">+IF(OFFSET('Sanitation Data'!$I$28,0,10*ROW('Sanitation Data'!I94))="","",OFFSET('Sanitation Data'!$I$28,0,10*ROW('Sanitation Data'!I94)))</f>
        <v/>
      </c>
      <c r="DK100" s="388" t="str">
        <f ca="1">+IF(OFFSET('Sanitation Data'!$I$29,0,10*ROW('Sanitation Data'!I94))="","",OFFSET('Sanitation Data'!$I$29,0,10*ROW('Sanitation Data'!I94)))</f>
        <v/>
      </c>
      <c r="DL100" s="388" t="str">
        <f ca="1">+IF(OFFSET('Sanitation Data'!$I$30,0,10*ROW('Sanitation Data'!I94))="","",OFFSET('Sanitation Data'!$I$30,0,10*ROW('Sanitation Data'!I94)))</f>
        <v/>
      </c>
      <c r="DM100" s="388" t="str">
        <f ca="1">+IF(OFFSET('Sanitation Data'!$I$31,0,10*ROW('Sanitation Data'!I94))="","",OFFSET('Sanitation Data'!$I$31,0,10*ROW('Sanitation Data'!I94)))</f>
        <v/>
      </c>
      <c r="DN100" s="388" t="str">
        <f ca="1">+IF(OFFSET('Sanitation Data'!$I$32,0,10*ROW('Sanitation Data'!I94))="","",OFFSET('Sanitation Data'!$I$32,0,10*ROW('Sanitation Data'!I94)))</f>
        <v/>
      </c>
      <c r="DO100" s="388" t="str">
        <f ca="1">+IF(OFFSET('Hygiene Data'!$D$11,0,10*ROW('Hygiene Data'!D94))="","",OFFSET('Hygiene Data'!$D$11,0,10*ROW('Hygiene Data'!D94)))</f>
        <v/>
      </c>
      <c r="DP100" s="388" t="str">
        <f ca="1">+IF(OFFSET('Hygiene Data'!$D$12,0,10*ROW('Hygiene Data'!D94))="","",OFFSET('Hygiene Data'!$D$12,0,10*ROW('Hygiene Data'!D94)))</f>
        <v/>
      </c>
      <c r="DQ100" s="388" t="str">
        <f ca="1">+IF(OFFSET('Hygiene Data'!$D$13,0,10*ROW('Hygiene Data'!D94))="","",OFFSET('Hygiene Data'!$D$13,0,10*ROW('Hygiene Data'!D94)))</f>
        <v/>
      </c>
      <c r="DR100" s="388" t="str">
        <f ca="1">+IF(OFFSET('Hygiene Data'!$E$11,0,10*ROW('Hygiene Data'!E94))="","",OFFSET('Hygiene Data'!$E$11,0,10*ROW('Hygiene Data'!E94)))</f>
        <v/>
      </c>
      <c r="DS100" s="388" t="str">
        <f ca="1">+IF(OFFSET('Hygiene Data'!$E$12,0,10*ROW('Hygiene Data'!E94))="","",OFFSET('Hygiene Data'!$E$12,0,10*ROW('Hygiene Data'!E94)))</f>
        <v/>
      </c>
      <c r="DT100" s="388" t="str">
        <f ca="1">+IF(OFFSET('Hygiene Data'!$E$13,0,10*ROW('Hygiene Data'!E94))="","",OFFSET('Hygiene Data'!$E$13,0,10*ROW('Hygiene Data'!E94)))</f>
        <v/>
      </c>
      <c r="DU100" s="388" t="str">
        <f ca="1">+IF(OFFSET('Hygiene Data'!$F$11,0,10*ROW('Hygiene Data'!F94))="","",OFFSET('Hygiene Data'!$F$11,0,10*ROW('Hygiene Data'!F94)))</f>
        <v/>
      </c>
      <c r="DV100" s="388" t="str">
        <f ca="1">+IF(OFFSET('Hygiene Data'!$F$12,0,10*ROW('Hygiene Data'!F94))="","",OFFSET('Hygiene Data'!$F$12,0,10*ROW('Hygiene Data'!F94)))</f>
        <v/>
      </c>
      <c r="DW100" s="388" t="str">
        <f ca="1">+IF(OFFSET('Hygiene Data'!$F$13,0,10*ROW('Hygiene Data'!F94))="","",OFFSET('Hygiene Data'!$F$13,0,10*ROW('Hygiene Data'!F94)))</f>
        <v/>
      </c>
      <c r="DX100" s="388" t="str">
        <f ca="1">+IF(OFFSET('Hygiene Data'!$G$11,0,10*ROW('Hygiene Data'!G94))="","",OFFSET('Hygiene Data'!$G$11,0,10*ROW('Hygiene Data'!G94)))</f>
        <v/>
      </c>
      <c r="DY100" s="388" t="str">
        <f ca="1">+IF(OFFSET('Hygiene Data'!$G$12,0,10*ROW('Hygiene Data'!G94))="","",OFFSET('Hygiene Data'!$G$12,0,10*ROW('Hygiene Data'!G94)))</f>
        <v/>
      </c>
      <c r="DZ100" s="388" t="str">
        <f ca="1">+IF(OFFSET('Hygiene Data'!$G$13,0,10*ROW('Hygiene Data'!G94))="","",OFFSET('Hygiene Data'!$G$13,0,10*ROW('Hygiene Data'!G94)))</f>
        <v/>
      </c>
      <c r="EA100" s="388" t="str">
        <f ca="1">+IF(OFFSET('Hygiene Data'!$H$11,0,10*ROW('Hygiene Data'!H94))="","",OFFSET('Hygiene Data'!$H$11,0,10*ROW('Hygiene Data'!H94)))</f>
        <v/>
      </c>
      <c r="EB100" s="388" t="str">
        <f ca="1">+IF(OFFSET('Hygiene Data'!$H$12,0,10*ROW('Hygiene Data'!H94))="","",OFFSET('Hygiene Data'!$H$12,0,10*ROW('Hygiene Data'!H94)))</f>
        <v/>
      </c>
      <c r="EC100" s="388" t="str">
        <f ca="1">+IF(OFFSET('Hygiene Data'!$H$13,0,10*ROW('Hygiene Data'!H94))="","",OFFSET('Hygiene Data'!$H$13,0,10*ROW('Hygiene Data'!H94)))</f>
        <v/>
      </c>
      <c r="ED100" s="388" t="str">
        <f ca="1">+IF(OFFSET('Hygiene Data'!$I$11,0,10*ROW('Hygiene Data'!I94))="","",OFFSET('Hygiene Data'!$I$11,0,10*ROW('Hygiene Data'!I94)))</f>
        <v/>
      </c>
      <c r="EE100" s="388" t="str">
        <f ca="1">+IF(OFFSET('Hygiene Data'!$I$12,0,10*ROW('Hygiene Data'!I94))="","",OFFSET('Hygiene Data'!$I$12,0,10*ROW('Hygiene Data'!I94)))</f>
        <v/>
      </c>
      <c r="EF100" s="388" t="str">
        <f ca="1">+IF(OFFSET('Hygiene Data'!$I$13,0,10*ROW('Hygiene Data'!I94))="","",OFFSET('Hygiene Data'!$I$13,0,10*ROW('Hygiene Data'!I94)))</f>
        <v/>
      </c>
    </row>
    <row r="101" spans="1:136" x14ac:dyDescent="0.25">
      <c r="A101" s="497" t="str">
        <f ca="1">+IF(OFFSET('Water Data'!$B$2,0,10*ROW('Water Data'!E95))="","",OFFSET('Water Data'!$B$2,0,10*ROW('Water Data'!E95)))</f>
        <v/>
      </c>
      <c r="B101" s="49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4" t="str">
        <f t="shared" ca="1" si="1"/>
        <v/>
      </c>
      <c r="D101" s="52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8" t="str">
        <f ca="1">+IF(OFFSET('Water Data'!$D$27,0,10*ROW('Water Data'!D95))="","",OFFSET('Water Data'!$D$27,0,10*ROW('Water Data'!D95)))</f>
        <v/>
      </c>
      <c r="BT101" s="388" t="str">
        <f ca="1">+IF(OFFSET('Water Data'!$D$28,0,10*ROW('Water Data'!D95))="","",OFFSET('Water Data'!$D$28,0,10*ROW('Water Data'!D95)))</f>
        <v/>
      </c>
      <c r="BU101" s="388" t="str">
        <f ca="1">+IF(OFFSET('Water Data'!$D$29,0,10*ROW('Water Data'!D95))="","",OFFSET('Water Data'!$D$29,0,10*ROW('Water Data'!D95)))</f>
        <v/>
      </c>
      <c r="BV101" s="388" t="str">
        <f ca="1">+IF(OFFSET('Water Data'!$E$27,0,10*ROW('Water Data'!E95))="","",OFFSET('Water Data'!$E$27,0,10*ROW('Water Data'!E95)))</f>
        <v/>
      </c>
      <c r="BW101" s="388" t="str">
        <f ca="1">+IF(OFFSET('Water Data'!$E$28,0,10*ROW('Water Data'!E95))="","",OFFSET('Water Data'!$E$28,0,10*ROW('Water Data'!E95)))</f>
        <v/>
      </c>
      <c r="BX101" s="388" t="str">
        <f ca="1">+IF(OFFSET('Water Data'!$E$29,0,10*ROW('Water Data'!E95))="","",OFFSET('Water Data'!$E$29,0,10*ROW('Water Data'!E95)))</f>
        <v/>
      </c>
      <c r="BY101" s="388" t="str">
        <f ca="1">+IF(OFFSET('Water Data'!$F$27,0,10*ROW('Water Data'!F95))="","",OFFSET('Water Data'!$F$27,0,10*ROW('Water Data'!F95)))</f>
        <v/>
      </c>
      <c r="BZ101" s="388" t="str">
        <f ca="1">+IF(OFFSET('Water Data'!$F$28,0,10*ROW('Water Data'!F95))="","",OFFSET('Water Data'!$F$28,0,10*ROW('Water Data'!F95)))</f>
        <v/>
      </c>
      <c r="CA101" s="388" t="str">
        <f ca="1">+IF(OFFSET('Water Data'!$F$29,0,10*ROW('Water Data'!F95))="","",OFFSET('Water Data'!$F$29,0,10*ROW('Water Data'!F95)))</f>
        <v/>
      </c>
      <c r="CB101" s="388" t="str">
        <f ca="1">+IF(OFFSET('Water Data'!$G$27,0,10*ROW('Water Data'!G95))="","",OFFSET('Water Data'!$G$27,0,10*ROW('Water Data'!G95)))</f>
        <v/>
      </c>
      <c r="CC101" s="388" t="str">
        <f ca="1">+IF(OFFSET('Water Data'!$G$28,0,10*ROW('Water Data'!G95))="","",OFFSET('Water Data'!$G$28,0,10*ROW('Water Data'!G95)))</f>
        <v/>
      </c>
      <c r="CD101" s="388" t="str">
        <f ca="1">+IF(OFFSET('Water Data'!$G$29,0,10*ROW('Water Data'!G95))="","",OFFSET('Water Data'!$G$29,0,10*ROW('Water Data'!G95)))</f>
        <v/>
      </c>
      <c r="CE101" s="388" t="str">
        <f ca="1">+IF(OFFSET('Water Data'!$H$27,0,10*ROW('Water Data'!H95))="","",OFFSET('Water Data'!$H$27,0,10*ROW('Water Data'!H95)))</f>
        <v/>
      </c>
      <c r="CF101" s="388" t="str">
        <f ca="1">+IF(OFFSET('Water Data'!$H$28,0,10*ROW('Water Data'!H95))="","",OFFSET('Water Data'!$H$28,0,10*ROW('Water Data'!H95)))</f>
        <v/>
      </c>
      <c r="CG101" s="388" t="str">
        <f ca="1">+IF(OFFSET('Water Data'!$H$29,0,10*ROW('Water Data'!H95))="","",OFFSET('Water Data'!$H$29,0,10*ROW('Water Data'!H95)))</f>
        <v/>
      </c>
      <c r="CH101" s="388" t="str">
        <f ca="1">+IF(OFFSET('Water Data'!$I$27,0,10*ROW('Water Data'!I95))="","",OFFSET('Water Data'!$I$27,0,10*ROW('Water Data'!I95)))</f>
        <v/>
      </c>
      <c r="CI101" s="388" t="str">
        <f ca="1">+IF(OFFSET('Water Data'!$I$28,0,10*ROW('Water Data'!I95))="","",OFFSET('Water Data'!$I$28,0,10*ROW('Water Data'!I95)))</f>
        <v/>
      </c>
      <c r="CJ101" s="388" t="str">
        <f ca="1">+IF(OFFSET('Water Data'!$I$29,0,10*ROW('Water Data'!I95))="","",OFFSET('Water Data'!$I$29,0,10*ROW('Water Data'!I95)))</f>
        <v/>
      </c>
      <c r="CK101" s="388" t="str">
        <f ca="1">+IF(OFFSET('Sanitation Data'!$D$28,0,10*ROW('Sanitation Data'!D95))="","",OFFSET('Sanitation Data'!$D$28,0,10*ROW('Sanitation Data'!D95)))</f>
        <v/>
      </c>
      <c r="CL101" s="388" t="str">
        <f ca="1">+IF(OFFSET('Sanitation Data'!$D$29,0,10*ROW('Sanitation Data'!D95))="","",OFFSET('Sanitation Data'!$D$29,0,10*ROW('Sanitation Data'!D95)))</f>
        <v/>
      </c>
      <c r="CM101" s="388" t="str">
        <f ca="1">+IF(OFFSET('Sanitation Data'!$D$30,0,10*ROW('Sanitation Data'!D95))="","",OFFSET('Sanitation Data'!$D$30,0,10*ROW('Sanitation Data'!D95)))</f>
        <v/>
      </c>
      <c r="CN101" s="388" t="str">
        <f ca="1">+IF(OFFSET('Sanitation Data'!$D$31,0,10*ROW('Sanitation Data'!D95))="","",OFFSET('Sanitation Data'!$D$31,0,10*ROW('Sanitation Data'!D95)))</f>
        <v/>
      </c>
      <c r="CO101" s="388" t="str">
        <f ca="1">+IF(OFFSET('Sanitation Data'!$D$32,0,10*ROW('Sanitation Data'!D95))="","",OFFSET('Sanitation Data'!$D$32,0,10*ROW('Sanitation Data'!D95)))</f>
        <v/>
      </c>
      <c r="CP101" s="388" t="str">
        <f ca="1">+IF(OFFSET('Sanitation Data'!$E$28,0,10*ROW('Sanitation Data'!E95))="","",OFFSET('Sanitation Data'!$E$28,0,10*ROW('Sanitation Data'!E95)))</f>
        <v/>
      </c>
      <c r="CQ101" s="388" t="str">
        <f ca="1">+IF(OFFSET('Sanitation Data'!$E$29,0,10*ROW('Sanitation Data'!E95))="","",OFFSET('Sanitation Data'!$E$29,0,10*ROW('Sanitation Data'!E95)))</f>
        <v/>
      </c>
      <c r="CR101" s="388" t="str">
        <f ca="1">+IF(OFFSET('Sanitation Data'!$E$30,0,10*ROW('Sanitation Data'!E95))="","",OFFSET('Sanitation Data'!$E$30,0,10*ROW('Sanitation Data'!E95)))</f>
        <v/>
      </c>
      <c r="CS101" s="388" t="str">
        <f ca="1">+IF(OFFSET('Sanitation Data'!$E$31,0,10*ROW('Sanitation Data'!E95))="","",OFFSET('Sanitation Data'!$E$31,0,10*ROW('Sanitation Data'!E95)))</f>
        <v/>
      </c>
      <c r="CT101" s="388" t="str">
        <f ca="1">+IF(OFFSET('Sanitation Data'!$E$32,0,10*ROW('Sanitation Data'!E95))="","",OFFSET('Sanitation Data'!$E$32,0,10*ROW('Sanitation Data'!E95)))</f>
        <v/>
      </c>
      <c r="CU101" s="388" t="str">
        <f ca="1">+IF(OFFSET('Sanitation Data'!$F$28,0,10*ROW('Sanitation Data'!F95))="","",OFFSET('Sanitation Data'!$F$28,0,10*ROW('Sanitation Data'!F95)))</f>
        <v/>
      </c>
      <c r="CV101" s="388" t="str">
        <f ca="1">+IF(OFFSET('Sanitation Data'!$F$29,0,10*ROW('Sanitation Data'!F95))="","",OFFSET('Sanitation Data'!$F$29,0,10*ROW('Sanitation Data'!F95)))</f>
        <v/>
      </c>
      <c r="CW101" s="388" t="str">
        <f ca="1">+IF(OFFSET('Sanitation Data'!$F$30,0,10*ROW('Sanitation Data'!F95))="","",OFFSET('Sanitation Data'!$F$30,0,10*ROW('Sanitation Data'!F95)))</f>
        <v/>
      </c>
      <c r="CX101" s="388" t="str">
        <f ca="1">+IF(OFFSET('Sanitation Data'!$F$31,0,10*ROW('Sanitation Data'!F95))="","",OFFSET('Sanitation Data'!$F$31,0,10*ROW('Sanitation Data'!F95)))</f>
        <v/>
      </c>
      <c r="CY101" s="388" t="str">
        <f ca="1">+IF(OFFSET('Sanitation Data'!$F$32,0,10*ROW('Sanitation Data'!F95))="","",OFFSET('Sanitation Data'!$F$32,0,10*ROW('Sanitation Data'!F95)))</f>
        <v/>
      </c>
      <c r="CZ101" s="388" t="str">
        <f ca="1">+IF(OFFSET('Sanitation Data'!$G$28,0,10*ROW('Sanitation Data'!G95))="","",OFFSET('Sanitation Data'!$G$28,0,10*ROW('Sanitation Data'!G95)))</f>
        <v/>
      </c>
      <c r="DA101" s="388" t="str">
        <f ca="1">+IF(OFFSET('Sanitation Data'!$G$29,0,10*ROW('Sanitation Data'!G95))="","",OFFSET('Sanitation Data'!$G$29,0,10*ROW('Sanitation Data'!G95)))</f>
        <v/>
      </c>
      <c r="DB101" s="388" t="str">
        <f ca="1">+IF(OFFSET('Sanitation Data'!$G$30,0,10*ROW('Sanitation Data'!G95))="","",OFFSET('Sanitation Data'!$G$30,0,10*ROW('Sanitation Data'!G95)))</f>
        <v/>
      </c>
      <c r="DC101" s="388" t="str">
        <f ca="1">+IF(OFFSET('Sanitation Data'!$G$31,0,10*ROW('Sanitation Data'!G95))="","",OFFSET('Sanitation Data'!$G$31,0,10*ROW('Sanitation Data'!G95)))</f>
        <v/>
      </c>
      <c r="DD101" s="388" t="str">
        <f ca="1">+IF(OFFSET('Sanitation Data'!$G$32,0,10*ROW('Sanitation Data'!G95))="","",OFFSET('Sanitation Data'!$G$32,0,10*ROW('Sanitation Data'!G95)))</f>
        <v/>
      </c>
      <c r="DE101" s="388" t="str">
        <f ca="1">+IF(OFFSET('Sanitation Data'!$H$28,0,10*ROW('Sanitation Data'!H95))="","",OFFSET('Sanitation Data'!$H$28,0,10*ROW('Sanitation Data'!H95)))</f>
        <v/>
      </c>
      <c r="DF101" s="388" t="str">
        <f ca="1">+IF(OFFSET('Sanitation Data'!$H$29,0,10*ROW('Sanitation Data'!H95))="","",OFFSET('Sanitation Data'!$H$29,0,10*ROW('Sanitation Data'!H95)))</f>
        <v/>
      </c>
      <c r="DG101" s="388" t="str">
        <f ca="1">+IF(OFFSET('Sanitation Data'!$H$30,0,10*ROW('Sanitation Data'!H95))="","",OFFSET('Sanitation Data'!$H$30,0,10*ROW('Sanitation Data'!H95)))</f>
        <v/>
      </c>
      <c r="DH101" s="388" t="str">
        <f ca="1">+IF(OFFSET('Sanitation Data'!$H$31,0,10*ROW('Sanitation Data'!H95))="","",OFFSET('Sanitation Data'!$H$31,0,10*ROW('Sanitation Data'!H95)))</f>
        <v/>
      </c>
      <c r="DI101" s="388" t="str">
        <f ca="1">+IF(OFFSET('Sanitation Data'!$H$32,0,10*ROW('Sanitation Data'!H95))="","",OFFSET('Sanitation Data'!$H$32,0,10*ROW('Sanitation Data'!H95)))</f>
        <v/>
      </c>
      <c r="DJ101" s="388" t="str">
        <f ca="1">+IF(OFFSET('Sanitation Data'!$I$28,0,10*ROW('Sanitation Data'!I95))="","",OFFSET('Sanitation Data'!$I$28,0,10*ROW('Sanitation Data'!I95)))</f>
        <v/>
      </c>
      <c r="DK101" s="388" t="str">
        <f ca="1">+IF(OFFSET('Sanitation Data'!$I$29,0,10*ROW('Sanitation Data'!I95))="","",OFFSET('Sanitation Data'!$I$29,0,10*ROW('Sanitation Data'!I95)))</f>
        <v/>
      </c>
      <c r="DL101" s="388" t="str">
        <f ca="1">+IF(OFFSET('Sanitation Data'!$I$30,0,10*ROW('Sanitation Data'!I95))="","",OFFSET('Sanitation Data'!$I$30,0,10*ROW('Sanitation Data'!I95)))</f>
        <v/>
      </c>
      <c r="DM101" s="388" t="str">
        <f ca="1">+IF(OFFSET('Sanitation Data'!$I$31,0,10*ROW('Sanitation Data'!I95))="","",OFFSET('Sanitation Data'!$I$31,0,10*ROW('Sanitation Data'!I95)))</f>
        <v/>
      </c>
      <c r="DN101" s="388" t="str">
        <f ca="1">+IF(OFFSET('Sanitation Data'!$I$32,0,10*ROW('Sanitation Data'!I95))="","",OFFSET('Sanitation Data'!$I$32,0,10*ROW('Sanitation Data'!I95)))</f>
        <v/>
      </c>
      <c r="DO101" s="388" t="str">
        <f ca="1">+IF(OFFSET('Hygiene Data'!$D$11,0,10*ROW('Hygiene Data'!D95))="","",OFFSET('Hygiene Data'!$D$11,0,10*ROW('Hygiene Data'!D95)))</f>
        <v/>
      </c>
      <c r="DP101" s="388" t="str">
        <f ca="1">+IF(OFFSET('Hygiene Data'!$D$12,0,10*ROW('Hygiene Data'!D95))="","",OFFSET('Hygiene Data'!$D$12,0,10*ROW('Hygiene Data'!D95)))</f>
        <v/>
      </c>
      <c r="DQ101" s="388" t="str">
        <f ca="1">+IF(OFFSET('Hygiene Data'!$D$13,0,10*ROW('Hygiene Data'!D95))="","",OFFSET('Hygiene Data'!$D$13,0,10*ROW('Hygiene Data'!D95)))</f>
        <v/>
      </c>
      <c r="DR101" s="388" t="str">
        <f ca="1">+IF(OFFSET('Hygiene Data'!$E$11,0,10*ROW('Hygiene Data'!E95))="","",OFFSET('Hygiene Data'!$E$11,0,10*ROW('Hygiene Data'!E95)))</f>
        <v/>
      </c>
      <c r="DS101" s="388" t="str">
        <f ca="1">+IF(OFFSET('Hygiene Data'!$E$12,0,10*ROW('Hygiene Data'!E95))="","",OFFSET('Hygiene Data'!$E$12,0,10*ROW('Hygiene Data'!E95)))</f>
        <v/>
      </c>
      <c r="DT101" s="388" t="str">
        <f ca="1">+IF(OFFSET('Hygiene Data'!$E$13,0,10*ROW('Hygiene Data'!E95))="","",OFFSET('Hygiene Data'!$E$13,0,10*ROW('Hygiene Data'!E95)))</f>
        <v/>
      </c>
      <c r="DU101" s="388" t="str">
        <f ca="1">+IF(OFFSET('Hygiene Data'!$F$11,0,10*ROW('Hygiene Data'!F95))="","",OFFSET('Hygiene Data'!$F$11,0,10*ROW('Hygiene Data'!F95)))</f>
        <v/>
      </c>
      <c r="DV101" s="388" t="str">
        <f ca="1">+IF(OFFSET('Hygiene Data'!$F$12,0,10*ROW('Hygiene Data'!F95))="","",OFFSET('Hygiene Data'!$F$12,0,10*ROW('Hygiene Data'!F95)))</f>
        <v/>
      </c>
      <c r="DW101" s="388" t="str">
        <f ca="1">+IF(OFFSET('Hygiene Data'!$F$13,0,10*ROW('Hygiene Data'!F95))="","",OFFSET('Hygiene Data'!$F$13,0,10*ROW('Hygiene Data'!F95)))</f>
        <v/>
      </c>
      <c r="DX101" s="388" t="str">
        <f ca="1">+IF(OFFSET('Hygiene Data'!$G$11,0,10*ROW('Hygiene Data'!G95))="","",OFFSET('Hygiene Data'!$G$11,0,10*ROW('Hygiene Data'!G95)))</f>
        <v/>
      </c>
      <c r="DY101" s="388" t="str">
        <f ca="1">+IF(OFFSET('Hygiene Data'!$G$12,0,10*ROW('Hygiene Data'!G95))="","",OFFSET('Hygiene Data'!$G$12,0,10*ROW('Hygiene Data'!G95)))</f>
        <v/>
      </c>
      <c r="DZ101" s="388" t="str">
        <f ca="1">+IF(OFFSET('Hygiene Data'!$G$13,0,10*ROW('Hygiene Data'!G95))="","",OFFSET('Hygiene Data'!$G$13,0,10*ROW('Hygiene Data'!G95)))</f>
        <v/>
      </c>
      <c r="EA101" s="388" t="str">
        <f ca="1">+IF(OFFSET('Hygiene Data'!$H$11,0,10*ROW('Hygiene Data'!H95))="","",OFFSET('Hygiene Data'!$H$11,0,10*ROW('Hygiene Data'!H95)))</f>
        <v/>
      </c>
      <c r="EB101" s="388" t="str">
        <f ca="1">+IF(OFFSET('Hygiene Data'!$H$12,0,10*ROW('Hygiene Data'!H95))="","",OFFSET('Hygiene Data'!$H$12,0,10*ROW('Hygiene Data'!H95)))</f>
        <v/>
      </c>
      <c r="EC101" s="388" t="str">
        <f ca="1">+IF(OFFSET('Hygiene Data'!$H$13,0,10*ROW('Hygiene Data'!H95))="","",OFFSET('Hygiene Data'!$H$13,0,10*ROW('Hygiene Data'!H95)))</f>
        <v/>
      </c>
      <c r="ED101" s="388" t="str">
        <f ca="1">+IF(OFFSET('Hygiene Data'!$I$11,0,10*ROW('Hygiene Data'!I95))="","",OFFSET('Hygiene Data'!$I$11,0,10*ROW('Hygiene Data'!I95)))</f>
        <v/>
      </c>
      <c r="EE101" s="388" t="str">
        <f ca="1">+IF(OFFSET('Hygiene Data'!$I$12,0,10*ROW('Hygiene Data'!I95))="","",OFFSET('Hygiene Data'!$I$12,0,10*ROW('Hygiene Data'!I95)))</f>
        <v/>
      </c>
      <c r="EF101" s="388" t="str">
        <f ca="1">+IF(OFFSET('Hygiene Data'!$I$13,0,10*ROW('Hygiene Data'!I95))="","",OFFSET('Hygiene Data'!$I$13,0,10*ROW('Hygiene Data'!I95)))</f>
        <v/>
      </c>
    </row>
    <row r="102" spans="1:136" x14ac:dyDescent="0.25">
      <c r="A102" s="497" t="str">
        <f ca="1">+IF(OFFSET('Water Data'!$B$2,0,10*ROW('Water Data'!E96))="","",OFFSET('Water Data'!$B$2,0,10*ROW('Water Data'!E96)))</f>
        <v/>
      </c>
      <c r="B102" s="49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4" t="str">
        <f t="shared" ca="1" si="1"/>
        <v/>
      </c>
      <c r="D102" s="52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8" t="str">
        <f ca="1">+IF(OFFSET('Water Data'!$D$27,0,10*ROW('Water Data'!D96))="","",OFFSET('Water Data'!$D$27,0,10*ROW('Water Data'!D96)))</f>
        <v/>
      </c>
      <c r="BT102" s="388" t="str">
        <f ca="1">+IF(OFFSET('Water Data'!$D$28,0,10*ROW('Water Data'!D96))="","",OFFSET('Water Data'!$D$28,0,10*ROW('Water Data'!D96)))</f>
        <v/>
      </c>
      <c r="BU102" s="388" t="str">
        <f ca="1">+IF(OFFSET('Water Data'!$D$29,0,10*ROW('Water Data'!D96))="","",OFFSET('Water Data'!$D$29,0,10*ROW('Water Data'!D96)))</f>
        <v/>
      </c>
      <c r="BV102" s="388" t="str">
        <f ca="1">+IF(OFFSET('Water Data'!$E$27,0,10*ROW('Water Data'!E96))="","",OFFSET('Water Data'!$E$27,0,10*ROW('Water Data'!E96)))</f>
        <v/>
      </c>
      <c r="BW102" s="388" t="str">
        <f ca="1">+IF(OFFSET('Water Data'!$E$28,0,10*ROW('Water Data'!E96))="","",OFFSET('Water Data'!$E$28,0,10*ROW('Water Data'!E96)))</f>
        <v/>
      </c>
      <c r="BX102" s="388" t="str">
        <f ca="1">+IF(OFFSET('Water Data'!$E$29,0,10*ROW('Water Data'!E96))="","",OFFSET('Water Data'!$E$29,0,10*ROW('Water Data'!E96)))</f>
        <v/>
      </c>
      <c r="BY102" s="388" t="str">
        <f ca="1">+IF(OFFSET('Water Data'!$F$27,0,10*ROW('Water Data'!F96))="","",OFFSET('Water Data'!$F$27,0,10*ROW('Water Data'!F96)))</f>
        <v/>
      </c>
      <c r="BZ102" s="388" t="str">
        <f ca="1">+IF(OFFSET('Water Data'!$F$28,0,10*ROW('Water Data'!F96))="","",OFFSET('Water Data'!$F$28,0,10*ROW('Water Data'!F96)))</f>
        <v/>
      </c>
      <c r="CA102" s="388" t="str">
        <f ca="1">+IF(OFFSET('Water Data'!$F$29,0,10*ROW('Water Data'!F96))="","",OFFSET('Water Data'!$F$29,0,10*ROW('Water Data'!F96)))</f>
        <v/>
      </c>
      <c r="CB102" s="388" t="str">
        <f ca="1">+IF(OFFSET('Water Data'!$G$27,0,10*ROW('Water Data'!G96))="","",OFFSET('Water Data'!$G$27,0,10*ROW('Water Data'!G96)))</f>
        <v/>
      </c>
      <c r="CC102" s="388" t="str">
        <f ca="1">+IF(OFFSET('Water Data'!$G$28,0,10*ROW('Water Data'!G96))="","",OFFSET('Water Data'!$G$28,0,10*ROW('Water Data'!G96)))</f>
        <v/>
      </c>
      <c r="CD102" s="388" t="str">
        <f ca="1">+IF(OFFSET('Water Data'!$G$29,0,10*ROW('Water Data'!G96))="","",OFFSET('Water Data'!$G$29,0,10*ROW('Water Data'!G96)))</f>
        <v/>
      </c>
      <c r="CE102" s="388" t="str">
        <f ca="1">+IF(OFFSET('Water Data'!$H$27,0,10*ROW('Water Data'!H96))="","",OFFSET('Water Data'!$H$27,0,10*ROW('Water Data'!H96)))</f>
        <v/>
      </c>
      <c r="CF102" s="388" t="str">
        <f ca="1">+IF(OFFSET('Water Data'!$H$28,0,10*ROW('Water Data'!H96))="","",OFFSET('Water Data'!$H$28,0,10*ROW('Water Data'!H96)))</f>
        <v/>
      </c>
      <c r="CG102" s="388" t="str">
        <f ca="1">+IF(OFFSET('Water Data'!$H$29,0,10*ROW('Water Data'!H96))="","",OFFSET('Water Data'!$H$29,0,10*ROW('Water Data'!H96)))</f>
        <v/>
      </c>
      <c r="CH102" s="388" t="str">
        <f ca="1">+IF(OFFSET('Water Data'!$I$27,0,10*ROW('Water Data'!I96))="","",OFFSET('Water Data'!$I$27,0,10*ROW('Water Data'!I96)))</f>
        <v/>
      </c>
      <c r="CI102" s="388" t="str">
        <f ca="1">+IF(OFFSET('Water Data'!$I$28,0,10*ROW('Water Data'!I96))="","",OFFSET('Water Data'!$I$28,0,10*ROW('Water Data'!I96)))</f>
        <v/>
      </c>
      <c r="CJ102" s="388" t="str">
        <f ca="1">+IF(OFFSET('Water Data'!$I$29,0,10*ROW('Water Data'!I96))="","",OFFSET('Water Data'!$I$29,0,10*ROW('Water Data'!I96)))</f>
        <v/>
      </c>
      <c r="CK102" s="388" t="str">
        <f ca="1">+IF(OFFSET('Sanitation Data'!$D$28,0,10*ROW('Sanitation Data'!D96))="","",OFFSET('Sanitation Data'!$D$28,0,10*ROW('Sanitation Data'!D96)))</f>
        <v/>
      </c>
      <c r="CL102" s="388" t="str">
        <f ca="1">+IF(OFFSET('Sanitation Data'!$D$29,0,10*ROW('Sanitation Data'!D96))="","",OFFSET('Sanitation Data'!$D$29,0,10*ROW('Sanitation Data'!D96)))</f>
        <v/>
      </c>
      <c r="CM102" s="388" t="str">
        <f ca="1">+IF(OFFSET('Sanitation Data'!$D$30,0,10*ROW('Sanitation Data'!D96))="","",OFFSET('Sanitation Data'!$D$30,0,10*ROW('Sanitation Data'!D96)))</f>
        <v/>
      </c>
      <c r="CN102" s="388" t="str">
        <f ca="1">+IF(OFFSET('Sanitation Data'!$D$31,0,10*ROW('Sanitation Data'!D96))="","",OFFSET('Sanitation Data'!$D$31,0,10*ROW('Sanitation Data'!D96)))</f>
        <v/>
      </c>
      <c r="CO102" s="388" t="str">
        <f ca="1">+IF(OFFSET('Sanitation Data'!$D$32,0,10*ROW('Sanitation Data'!D96))="","",OFFSET('Sanitation Data'!$D$32,0,10*ROW('Sanitation Data'!D96)))</f>
        <v/>
      </c>
      <c r="CP102" s="388" t="str">
        <f ca="1">+IF(OFFSET('Sanitation Data'!$E$28,0,10*ROW('Sanitation Data'!E96))="","",OFFSET('Sanitation Data'!$E$28,0,10*ROW('Sanitation Data'!E96)))</f>
        <v/>
      </c>
      <c r="CQ102" s="388" t="str">
        <f ca="1">+IF(OFFSET('Sanitation Data'!$E$29,0,10*ROW('Sanitation Data'!E96))="","",OFFSET('Sanitation Data'!$E$29,0,10*ROW('Sanitation Data'!E96)))</f>
        <v/>
      </c>
      <c r="CR102" s="388" t="str">
        <f ca="1">+IF(OFFSET('Sanitation Data'!$E$30,0,10*ROW('Sanitation Data'!E96))="","",OFFSET('Sanitation Data'!$E$30,0,10*ROW('Sanitation Data'!E96)))</f>
        <v/>
      </c>
      <c r="CS102" s="388" t="str">
        <f ca="1">+IF(OFFSET('Sanitation Data'!$E$31,0,10*ROW('Sanitation Data'!E96))="","",OFFSET('Sanitation Data'!$E$31,0,10*ROW('Sanitation Data'!E96)))</f>
        <v/>
      </c>
      <c r="CT102" s="388" t="str">
        <f ca="1">+IF(OFFSET('Sanitation Data'!$E$32,0,10*ROW('Sanitation Data'!E96))="","",OFFSET('Sanitation Data'!$E$32,0,10*ROW('Sanitation Data'!E96)))</f>
        <v/>
      </c>
      <c r="CU102" s="388" t="str">
        <f ca="1">+IF(OFFSET('Sanitation Data'!$F$28,0,10*ROW('Sanitation Data'!F96))="","",OFFSET('Sanitation Data'!$F$28,0,10*ROW('Sanitation Data'!F96)))</f>
        <v/>
      </c>
      <c r="CV102" s="388" t="str">
        <f ca="1">+IF(OFFSET('Sanitation Data'!$F$29,0,10*ROW('Sanitation Data'!F96))="","",OFFSET('Sanitation Data'!$F$29,0,10*ROW('Sanitation Data'!F96)))</f>
        <v/>
      </c>
      <c r="CW102" s="388" t="str">
        <f ca="1">+IF(OFFSET('Sanitation Data'!$F$30,0,10*ROW('Sanitation Data'!F96))="","",OFFSET('Sanitation Data'!$F$30,0,10*ROW('Sanitation Data'!F96)))</f>
        <v/>
      </c>
      <c r="CX102" s="388" t="str">
        <f ca="1">+IF(OFFSET('Sanitation Data'!$F$31,0,10*ROW('Sanitation Data'!F96))="","",OFFSET('Sanitation Data'!$F$31,0,10*ROW('Sanitation Data'!F96)))</f>
        <v/>
      </c>
      <c r="CY102" s="388" t="str">
        <f ca="1">+IF(OFFSET('Sanitation Data'!$F$32,0,10*ROW('Sanitation Data'!F96))="","",OFFSET('Sanitation Data'!$F$32,0,10*ROW('Sanitation Data'!F96)))</f>
        <v/>
      </c>
      <c r="CZ102" s="388" t="str">
        <f ca="1">+IF(OFFSET('Sanitation Data'!$G$28,0,10*ROW('Sanitation Data'!G96))="","",OFFSET('Sanitation Data'!$G$28,0,10*ROW('Sanitation Data'!G96)))</f>
        <v/>
      </c>
      <c r="DA102" s="388" t="str">
        <f ca="1">+IF(OFFSET('Sanitation Data'!$G$29,0,10*ROW('Sanitation Data'!G96))="","",OFFSET('Sanitation Data'!$G$29,0,10*ROW('Sanitation Data'!G96)))</f>
        <v/>
      </c>
      <c r="DB102" s="388" t="str">
        <f ca="1">+IF(OFFSET('Sanitation Data'!$G$30,0,10*ROW('Sanitation Data'!G96))="","",OFFSET('Sanitation Data'!$G$30,0,10*ROW('Sanitation Data'!G96)))</f>
        <v/>
      </c>
      <c r="DC102" s="388" t="str">
        <f ca="1">+IF(OFFSET('Sanitation Data'!$G$31,0,10*ROW('Sanitation Data'!G96))="","",OFFSET('Sanitation Data'!$G$31,0,10*ROW('Sanitation Data'!G96)))</f>
        <v/>
      </c>
      <c r="DD102" s="388" t="str">
        <f ca="1">+IF(OFFSET('Sanitation Data'!$G$32,0,10*ROW('Sanitation Data'!G96))="","",OFFSET('Sanitation Data'!$G$32,0,10*ROW('Sanitation Data'!G96)))</f>
        <v/>
      </c>
      <c r="DE102" s="388" t="str">
        <f ca="1">+IF(OFFSET('Sanitation Data'!$H$28,0,10*ROW('Sanitation Data'!H96))="","",OFFSET('Sanitation Data'!$H$28,0,10*ROW('Sanitation Data'!H96)))</f>
        <v/>
      </c>
      <c r="DF102" s="388" t="str">
        <f ca="1">+IF(OFFSET('Sanitation Data'!$H$29,0,10*ROW('Sanitation Data'!H96))="","",OFFSET('Sanitation Data'!$H$29,0,10*ROW('Sanitation Data'!H96)))</f>
        <v/>
      </c>
      <c r="DG102" s="388" t="str">
        <f ca="1">+IF(OFFSET('Sanitation Data'!$H$30,0,10*ROW('Sanitation Data'!H96))="","",OFFSET('Sanitation Data'!$H$30,0,10*ROW('Sanitation Data'!H96)))</f>
        <v/>
      </c>
      <c r="DH102" s="388" t="str">
        <f ca="1">+IF(OFFSET('Sanitation Data'!$H$31,0,10*ROW('Sanitation Data'!H96))="","",OFFSET('Sanitation Data'!$H$31,0,10*ROW('Sanitation Data'!H96)))</f>
        <v/>
      </c>
      <c r="DI102" s="388" t="str">
        <f ca="1">+IF(OFFSET('Sanitation Data'!$H$32,0,10*ROW('Sanitation Data'!H96))="","",OFFSET('Sanitation Data'!$H$32,0,10*ROW('Sanitation Data'!H96)))</f>
        <v/>
      </c>
      <c r="DJ102" s="388" t="str">
        <f ca="1">+IF(OFFSET('Sanitation Data'!$I$28,0,10*ROW('Sanitation Data'!I96))="","",OFFSET('Sanitation Data'!$I$28,0,10*ROW('Sanitation Data'!I96)))</f>
        <v/>
      </c>
      <c r="DK102" s="388" t="str">
        <f ca="1">+IF(OFFSET('Sanitation Data'!$I$29,0,10*ROW('Sanitation Data'!I96))="","",OFFSET('Sanitation Data'!$I$29,0,10*ROW('Sanitation Data'!I96)))</f>
        <v/>
      </c>
      <c r="DL102" s="388" t="str">
        <f ca="1">+IF(OFFSET('Sanitation Data'!$I$30,0,10*ROW('Sanitation Data'!I96))="","",OFFSET('Sanitation Data'!$I$30,0,10*ROW('Sanitation Data'!I96)))</f>
        <v/>
      </c>
      <c r="DM102" s="388" t="str">
        <f ca="1">+IF(OFFSET('Sanitation Data'!$I$31,0,10*ROW('Sanitation Data'!I96))="","",OFFSET('Sanitation Data'!$I$31,0,10*ROW('Sanitation Data'!I96)))</f>
        <v/>
      </c>
      <c r="DN102" s="388" t="str">
        <f ca="1">+IF(OFFSET('Sanitation Data'!$I$32,0,10*ROW('Sanitation Data'!I96))="","",OFFSET('Sanitation Data'!$I$32,0,10*ROW('Sanitation Data'!I96)))</f>
        <v/>
      </c>
      <c r="DO102" s="388" t="str">
        <f ca="1">+IF(OFFSET('Hygiene Data'!$D$11,0,10*ROW('Hygiene Data'!D96))="","",OFFSET('Hygiene Data'!$D$11,0,10*ROW('Hygiene Data'!D96)))</f>
        <v/>
      </c>
      <c r="DP102" s="388" t="str">
        <f ca="1">+IF(OFFSET('Hygiene Data'!$D$12,0,10*ROW('Hygiene Data'!D96))="","",OFFSET('Hygiene Data'!$D$12,0,10*ROW('Hygiene Data'!D96)))</f>
        <v/>
      </c>
      <c r="DQ102" s="388" t="str">
        <f ca="1">+IF(OFFSET('Hygiene Data'!$D$13,0,10*ROW('Hygiene Data'!D96))="","",OFFSET('Hygiene Data'!$D$13,0,10*ROW('Hygiene Data'!D96)))</f>
        <v/>
      </c>
      <c r="DR102" s="388" t="str">
        <f ca="1">+IF(OFFSET('Hygiene Data'!$E$11,0,10*ROW('Hygiene Data'!E96))="","",OFFSET('Hygiene Data'!$E$11,0,10*ROW('Hygiene Data'!E96)))</f>
        <v/>
      </c>
      <c r="DS102" s="388" t="str">
        <f ca="1">+IF(OFFSET('Hygiene Data'!$E$12,0,10*ROW('Hygiene Data'!E96))="","",OFFSET('Hygiene Data'!$E$12,0,10*ROW('Hygiene Data'!E96)))</f>
        <v/>
      </c>
      <c r="DT102" s="388" t="str">
        <f ca="1">+IF(OFFSET('Hygiene Data'!$E$13,0,10*ROW('Hygiene Data'!E96))="","",OFFSET('Hygiene Data'!$E$13,0,10*ROW('Hygiene Data'!E96)))</f>
        <v/>
      </c>
      <c r="DU102" s="388" t="str">
        <f ca="1">+IF(OFFSET('Hygiene Data'!$F$11,0,10*ROW('Hygiene Data'!F96))="","",OFFSET('Hygiene Data'!$F$11,0,10*ROW('Hygiene Data'!F96)))</f>
        <v/>
      </c>
      <c r="DV102" s="388" t="str">
        <f ca="1">+IF(OFFSET('Hygiene Data'!$F$12,0,10*ROW('Hygiene Data'!F96))="","",OFFSET('Hygiene Data'!$F$12,0,10*ROW('Hygiene Data'!F96)))</f>
        <v/>
      </c>
      <c r="DW102" s="388" t="str">
        <f ca="1">+IF(OFFSET('Hygiene Data'!$F$13,0,10*ROW('Hygiene Data'!F96))="","",OFFSET('Hygiene Data'!$F$13,0,10*ROW('Hygiene Data'!F96)))</f>
        <v/>
      </c>
      <c r="DX102" s="388" t="str">
        <f ca="1">+IF(OFFSET('Hygiene Data'!$G$11,0,10*ROW('Hygiene Data'!G96))="","",OFFSET('Hygiene Data'!$G$11,0,10*ROW('Hygiene Data'!G96)))</f>
        <v/>
      </c>
      <c r="DY102" s="388" t="str">
        <f ca="1">+IF(OFFSET('Hygiene Data'!$G$12,0,10*ROW('Hygiene Data'!G96))="","",OFFSET('Hygiene Data'!$G$12,0,10*ROW('Hygiene Data'!G96)))</f>
        <v/>
      </c>
      <c r="DZ102" s="388" t="str">
        <f ca="1">+IF(OFFSET('Hygiene Data'!$G$13,0,10*ROW('Hygiene Data'!G96))="","",OFFSET('Hygiene Data'!$G$13,0,10*ROW('Hygiene Data'!G96)))</f>
        <v/>
      </c>
      <c r="EA102" s="388" t="str">
        <f ca="1">+IF(OFFSET('Hygiene Data'!$H$11,0,10*ROW('Hygiene Data'!H96))="","",OFFSET('Hygiene Data'!$H$11,0,10*ROW('Hygiene Data'!H96)))</f>
        <v/>
      </c>
      <c r="EB102" s="388" t="str">
        <f ca="1">+IF(OFFSET('Hygiene Data'!$H$12,0,10*ROW('Hygiene Data'!H96))="","",OFFSET('Hygiene Data'!$H$12,0,10*ROW('Hygiene Data'!H96)))</f>
        <v/>
      </c>
      <c r="EC102" s="388" t="str">
        <f ca="1">+IF(OFFSET('Hygiene Data'!$H$13,0,10*ROW('Hygiene Data'!H96))="","",OFFSET('Hygiene Data'!$H$13,0,10*ROW('Hygiene Data'!H96)))</f>
        <v/>
      </c>
      <c r="ED102" s="388" t="str">
        <f ca="1">+IF(OFFSET('Hygiene Data'!$I$11,0,10*ROW('Hygiene Data'!I96))="","",OFFSET('Hygiene Data'!$I$11,0,10*ROW('Hygiene Data'!I96)))</f>
        <v/>
      </c>
      <c r="EE102" s="388" t="str">
        <f ca="1">+IF(OFFSET('Hygiene Data'!$I$12,0,10*ROW('Hygiene Data'!I96))="","",OFFSET('Hygiene Data'!$I$12,0,10*ROW('Hygiene Data'!I96)))</f>
        <v/>
      </c>
      <c r="EF102" s="388" t="str">
        <f ca="1">+IF(OFFSET('Hygiene Data'!$I$13,0,10*ROW('Hygiene Data'!I96))="","",OFFSET('Hygiene Data'!$I$13,0,10*ROW('Hygiene Data'!I96)))</f>
        <v/>
      </c>
    </row>
    <row r="103" spans="1:136" x14ac:dyDescent="0.25">
      <c r="A103" s="497" t="str">
        <f ca="1">+IF(OFFSET('Water Data'!$B$2,0,10*ROW('Water Data'!E97))="","",OFFSET('Water Data'!$B$2,0,10*ROW('Water Data'!E97)))</f>
        <v/>
      </c>
      <c r="B103" s="49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4" t="str">
        <f t="shared" ca="1" si="1"/>
        <v/>
      </c>
      <c r="D103" s="52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8" t="str">
        <f ca="1">+IF(OFFSET('Water Data'!$D$27,0,10*ROW('Water Data'!D97))="","",OFFSET('Water Data'!$D$27,0,10*ROW('Water Data'!D97)))</f>
        <v/>
      </c>
      <c r="BT103" s="388" t="str">
        <f ca="1">+IF(OFFSET('Water Data'!$D$28,0,10*ROW('Water Data'!D97))="","",OFFSET('Water Data'!$D$28,0,10*ROW('Water Data'!D97)))</f>
        <v/>
      </c>
      <c r="BU103" s="388" t="str">
        <f ca="1">+IF(OFFSET('Water Data'!$D$29,0,10*ROW('Water Data'!D97))="","",OFFSET('Water Data'!$D$29,0,10*ROW('Water Data'!D97)))</f>
        <v/>
      </c>
      <c r="BV103" s="388" t="str">
        <f ca="1">+IF(OFFSET('Water Data'!$E$27,0,10*ROW('Water Data'!E97))="","",OFFSET('Water Data'!$E$27,0,10*ROW('Water Data'!E97)))</f>
        <v/>
      </c>
      <c r="BW103" s="388" t="str">
        <f ca="1">+IF(OFFSET('Water Data'!$E$28,0,10*ROW('Water Data'!E97))="","",OFFSET('Water Data'!$E$28,0,10*ROW('Water Data'!E97)))</f>
        <v/>
      </c>
      <c r="BX103" s="388" t="str">
        <f ca="1">+IF(OFFSET('Water Data'!$E$29,0,10*ROW('Water Data'!E97))="","",OFFSET('Water Data'!$E$29,0,10*ROW('Water Data'!E97)))</f>
        <v/>
      </c>
      <c r="BY103" s="388" t="str">
        <f ca="1">+IF(OFFSET('Water Data'!$F$27,0,10*ROW('Water Data'!F97))="","",OFFSET('Water Data'!$F$27,0,10*ROW('Water Data'!F97)))</f>
        <v/>
      </c>
      <c r="BZ103" s="388" t="str">
        <f ca="1">+IF(OFFSET('Water Data'!$F$28,0,10*ROW('Water Data'!F97))="","",OFFSET('Water Data'!$F$28,0,10*ROW('Water Data'!F97)))</f>
        <v/>
      </c>
      <c r="CA103" s="388" t="str">
        <f ca="1">+IF(OFFSET('Water Data'!$F$29,0,10*ROW('Water Data'!F97))="","",OFFSET('Water Data'!$F$29,0,10*ROW('Water Data'!F97)))</f>
        <v/>
      </c>
      <c r="CB103" s="388" t="str">
        <f ca="1">+IF(OFFSET('Water Data'!$G$27,0,10*ROW('Water Data'!G97))="","",OFFSET('Water Data'!$G$27,0,10*ROW('Water Data'!G97)))</f>
        <v/>
      </c>
      <c r="CC103" s="388" t="str">
        <f ca="1">+IF(OFFSET('Water Data'!$G$28,0,10*ROW('Water Data'!G97))="","",OFFSET('Water Data'!$G$28,0,10*ROW('Water Data'!G97)))</f>
        <v/>
      </c>
      <c r="CD103" s="388" t="str">
        <f ca="1">+IF(OFFSET('Water Data'!$G$29,0,10*ROW('Water Data'!G97))="","",OFFSET('Water Data'!$G$29,0,10*ROW('Water Data'!G97)))</f>
        <v/>
      </c>
      <c r="CE103" s="388" t="str">
        <f ca="1">+IF(OFFSET('Water Data'!$H$27,0,10*ROW('Water Data'!H97))="","",OFFSET('Water Data'!$H$27,0,10*ROW('Water Data'!H97)))</f>
        <v/>
      </c>
      <c r="CF103" s="388" t="str">
        <f ca="1">+IF(OFFSET('Water Data'!$H$28,0,10*ROW('Water Data'!H97))="","",OFFSET('Water Data'!$H$28,0,10*ROW('Water Data'!H97)))</f>
        <v/>
      </c>
      <c r="CG103" s="388" t="str">
        <f ca="1">+IF(OFFSET('Water Data'!$H$29,0,10*ROW('Water Data'!H97))="","",OFFSET('Water Data'!$H$29,0,10*ROW('Water Data'!H97)))</f>
        <v/>
      </c>
      <c r="CH103" s="388" t="str">
        <f ca="1">+IF(OFFSET('Water Data'!$I$27,0,10*ROW('Water Data'!I97))="","",OFFSET('Water Data'!$I$27,0,10*ROW('Water Data'!I97)))</f>
        <v/>
      </c>
      <c r="CI103" s="388" t="str">
        <f ca="1">+IF(OFFSET('Water Data'!$I$28,0,10*ROW('Water Data'!I97))="","",OFFSET('Water Data'!$I$28,0,10*ROW('Water Data'!I97)))</f>
        <v/>
      </c>
      <c r="CJ103" s="388" t="str">
        <f ca="1">+IF(OFFSET('Water Data'!$I$29,0,10*ROW('Water Data'!I97))="","",OFFSET('Water Data'!$I$29,0,10*ROW('Water Data'!I97)))</f>
        <v/>
      </c>
      <c r="CK103" s="388" t="str">
        <f ca="1">+IF(OFFSET('Sanitation Data'!$D$28,0,10*ROW('Sanitation Data'!D97))="","",OFFSET('Sanitation Data'!$D$28,0,10*ROW('Sanitation Data'!D97)))</f>
        <v/>
      </c>
      <c r="CL103" s="388" t="str">
        <f ca="1">+IF(OFFSET('Sanitation Data'!$D$29,0,10*ROW('Sanitation Data'!D97))="","",OFFSET('Sanitation Data'!$D$29,0,10*ROW('Sanitation Data'!D97)))</f>
        <v/>
      </c>
      <c r="CM103" s="388" t="str">
        <f ca="1">+IF(OFFSET('Sanitation Data'!$D$30,0,10*ROW('Sanitation Data'!D97))="","",OFFSET('Sanitation Data'!$D$30,0,10*ROW('Sanitation Data'!D97)))</f>
        <v/>
      </c>
      <c r="CN103" s="388" t="str">
        <f ca="1">+IF(OFFSET('Sanitation Data'!$D$31,0,10*ROW('Sanitation Data'!D97))="","",OFFSET('Sanitation Data'!$D$31,0,10*ROW('Sanitation Data'!D97)))</f>
        <v/>
      </c>
      <c r="CO103" s="388" t="str">
        <f ca="1">+IF(OFFSET('Sanitation Data'!$D$32,0,10*ROW('Sanitation Data'!D97))="","",OFFSET('Sanitation Data'!$D$32,0,10*ROW('Sanitation Data'!D97)))</f>
        <v/>
      </c>
      <c r="CP103" s="388" t="str">
        <f ca="1">+IF(OFFSET('Sanitation Data'!$E$28,0,10*ROW('Sanitation Data'!E97))="","",OFFSET('Sanitation Data'!$E$28,0,10*ROW('Sanitation Data'!E97)))</f>
        <v/>
      </c>
      <c r="CQ103" s="388" t="str">
        <f ca="1">+IF(OFFSET('Sanitation Data'!$E$29,0,10*ROW('Sanitation Data'!E97))="","",OFFSET('Sanitation Data'!$E$29,0,10*ROW('Sanitation Data'!E97)))</f>
        <v/>
      </c>
      <c r="CR103" s="388" t="str">
        <f ca="1">+IF(OFFSET('Sanitation Data'!$E$30,0,10*ROW('Sanitation Data'!E97))="","",OFFSET('Sanitation Data'!$E$30,0,10*ROW('Sanitation Data'!E97)))</f>
        <v/>
      </c>
      <c r="CS103" s="388" t="str">
        <f ca="1">+IF(OFFSET('Sanitation Data'!$E$31,0,10*ROW('Sanitation Data'!E97))="","",OFFSET('Sanitation Data'!$E$31,0,10*ROW('Sanitation Data'!E97)))</f>
        <v/>
      </c>
      <c r="CT103" s="388" t="str">
        <f ca="1">+IF(OFFSET('Sanitation Data'!$E$32,0,10*ROW('Sanitation Data'!E97))="","",OFFSET('Sanitation Data'!$E$32,0,10*ROW('Sanitation Data'!E97)))</f>
        <v/>
      </c>
      <c r="CU103" s="388" t="str">
        <f ca="1">+IF(OFFSET('Sanitation Data'!$F$28,0,10*ROW('Sanitation Data'!F97))="","",OFFSET('Sanitation Data'!$F$28,0,10*ROW('Sanitation Data'!F97)))</f>
        <v/>
      </c>
      <c r="CV103" s="388" t="str">
        <f ca="1">+IF(OFFSET('Sanitation Data'!$F$29,0,10*ROW('Sanitation Data'!F97))="","",OFFSET('Sanitation Data'!$F$29,0,10*ROW('Sanitation Data'!F97)))</f>
        <v/>
      </c>
      <c r="CW103" s="388" t="str">
        <f ca="1">+IF(OFFSET('Sanitation Data'!$F$30,0,10*ROW('Sanitation Data'!F97))="","",OFFSET('Sanitation Data'!$F$30,0,10*ROW('Sanitation Data'!F97)))</f>
        <v/>
      </c>
      <c r="CX103" s="388" t="str">
        <f ca="1">+IF(OFFSET('Sanitation Data'!$F$31,0,10*ROW('Sanitation Data'!F97))="","",OFFSET('Sanitation Data'!$F$31,0,10*ROW('Sanitation Data'!F97)))</f>
        <v/>
      </c>
      <c r="CY103" s="388" t="str">
        <f ca="1">+IF(OFFSET('Sanitation Data'!$F$32,0,10*ROW('Sanitation Data'!F97))="","",OFFSET('Sanitation Data'!$F$32,0,10*ROW('Sanitation Data'!F97)))</f>
        <v/>
      </c>
      <c r="CZ103" s="388" t="str">
        <f ca="1">+IF(OFFSET('Sanitation Data'!$G$28,0,10*ROW('Sanitation Data'!G97))="","",OFFSET('Sanitation Data'!$G$28,0,10*ROW('Sanitation Data'!G97)))</f>
        <v/>
      </c>
      <c r="DA103" s="388" t="str">
        <f ca="1">+IF(OFFSET('Sanitation Data'!$G$29,0,10*ROW('Sanitation Data'!G97))="","",OFFSET('Sanitation Data'!$G$29,0,10*ROW('Sanitation Data'!G97)))</f>
        <v/>
      </c>
      <c r="DB103" s="388" t="str">
        <f ca="1">+IF(OFFSET('Sanitation Data'!$G$30,0,10*ROW('Sanitation Data'!G97))="","",OFFSET('Sanitation Data'!$G$30,0,10*ROW('Sanitation Data'!G97)))</f>
        <v/>
      </c>
      <c r="DC103" s="388" t="str">
        <f ca="1">+IF(OFFSET('Sanitation Data'!$G$31,0,10*ROW('Sanitation Data'!G97))="","",OFFSET('Sanitation Data'!$G$31,0,10*ROW('Sanitation Data'!G97)))</f>
        <v/>
      </c>
      <c r="DD103" s="388" t="str">
        <f ca="1">+IF(OFFSET('Sanitation Data'!$G$32,0,10*ROW('Sanitation Data'!G97))="","",OFFSET('Sanitation Data'!$G$32,0,10*ROW('Sanitation Data'!G97)))</f>
        <v/>
      </c>
      <c r="DE103" s="388" t="str">
        <f ca="1">+IF(OFFSET('Sanitation Data'!$H$28,0,10*ROW('Sanitation Data'!H97))="","",OFFSET('Sanitation Data'!$H$28,0,10*ROW('Sanitation Data'!H97)))</f>
        <v/>
      </c>
      <c r="DF103" s="388" t="str">
        <f ca="1">+IF(OFFSET('Sanitation Data'!$H$29,0,10*ROW('Sanitation Data'!H97))="","",OFFSET('Sanitation Data'!$H$29,0,10*ROW('Sanitation Data'!H97)))</f>
        <v/>
      </c>
      <c r="DG103" s="388" t="str">
        <f ca="1">+IF(OFFSET('Sanitation Data'!$H$30,0,10*ROW('Sanitation Data'!H97))="","",OFFSET('Sanitation Data'!$H$30,0,10*ROW('Sanitation Data'!H97)))</f>
        <v/>
      </c>
      <c r="DH103" s="388" t="str">
        <f ca="1">+IF(OFFSET('Sanitation Data'!$H$31,0,10*ROW('Sanitation Data'!H97))="","",OFFSET('Sanitation Data'!$H$31,0,10*ROW('Sanitation Data'!H97)))</f>
        <v/>
      </c>
      <c r="DI103" s="388" t="str">
        <f ca="1">+IF(OFFSET('Sanitation Data'!$H$32,0,10*ROW('Sanitation Data'!H97))="","",OFFSET('Sanitation Data'!$H$32,0,10*ROW('Sanitation Data'!H97)))</f>
        <v/>
      </c>
      <c r="DJ103" s="388" t="str">
        <f ca="1">+IF(OFFSET('Sanitation Data'!$I$28,0,10*ROW('Sanitation Data'!I97))="","",OFFSET('Sanitation Data'!$I$28,0,10*ROW('Sanitation Data'!I97)))</f>
        <v/>
      </c>
      <c r="DK103" s="388" t="str">
        <f ca="1">+IF(OFFSET('Sanitation Data'!$I$29,0,10*ROW('Sanitation Data'!I97))="","",OFFSET('Sanitation Data'!$I$29,0,10*ROW('Sanitation Data'!I97)))</f>
        <v/>
      </c>
      <c r="DL103" s="388" t="str">
        <f ca="1">+IF(OFFSET('Sanitation Data'!$I$30,0,10*ROW('Sanitation Data'!I97))="","",OFFSET('Sanitation Data'!$I$30,0,10*ROW('Sanitation Data'!I97)))</f>
        <v/>
      </c>
      <c r="DM103" s="388" t="str">
        <f ca="1">+IF(OFFSET('Sanitation Data'!$I$31,0,10*ROW('Sanitation Data'!I97))="","",OFFSET('Sanitation Data'!$I$31,0,10*ROW('Sanitation Data'!I97)))</f>
        <v/>
      </c>
      <c r="DN103" s="388" t="str">
        <f ca="1">+IF(OFFSET('Sanitation Data'!$I$32,0,10*ROW('Sanitation Data'!I97))="","",OFFSET('Sanitation Data'!$I$32,0,10*ROW('Sanitation Data'!I97)))</f>
        <v/>
      </c>
      <c r="DO103" s="388" t="str">
        <f ca="1">+IF(OFFSET('Hygiene Data'!$D$11,0,10*ROW('Hygiene Data'!D97))="","",OFFSET('Hygiene Data'!$D$11,0,10*ROW('Hygiene Data'!D97)))</f>
        <v/>
      </c>
      <c r="DP103" s="388" t="str">
        <f ca="1">+IF(OFFSET('Hygiene Data'!$D$12,0,10*ROW('Hygiene Data'!D97))="","",OFFSET('Hygiene Data'!$D$12,0,10*ROW('Hygiene Data'!D97)))</f>
        <v/>
      </c>
      <c r="DQ103" s="388" t="str">
        <f ca="1">+IF(OFFSET('Hygiene Data'!$D$13,0,10*ROW('Hygiene Data'!D97))="","",OFFSET('Hygiene Data'!$D$13,0,10*ROW('Hygiene Data'!D97)))</f>
        <v/>
      </c>
      <c r="DR103" s="388" t="str">
        <f ca="1">+IF(OFFSET('Hygiene Data'!$E$11,0,10*ROW('Hygiene Data'!E97))="","",OFFSET('Hygiene Data'!$E$11,0,10*ROW('Hygiene Data'!E97)))</f>
        <v/>
      </c>
      <c r="DS103" s="388" t="str">
        <f ca="1">+IF(OFFSET('Hygiene Data'!$E$12,0,10*ROW('Hygiene Data'!E97))="","",OFFSET('Hygiene Data'!$E$12,0,10*ROW('Hygiene Data'!E97)))</f>
        <v/>
      </c>
      <c r="DT103" s="388" t="str">
        <f ca="1">+IF(OFFSET('Hygiene Data'!$E$13,0,10*ROW('Hygiene Data'!E97))="","",OFFSET('Hygiene Data'!$E$13,0,10*ROW('Hygiene Data'!E97)))</f>
        <v/>
      </c>
      <c r="DU103" s="388" t="str">
        <f ca="1">+IF(OFFSET('Hygiene Data'!$F$11,0,10*ROW('Hygiene Data'!F97))="","",OFFSET('Hygiene Data'!$F$11,0,10*ROW('Hygiene Data'!F97)))</f>
        <v/>
      </c>
      <c r="DV103" s="388" t="str">
        <f ca="1">+IF(OFFSET('Hygiene Data'!$F$12,0,10*ROW('Hygiene Data'!F97))="","",OFFSET('Hygiene Data'!$F$12,0,10*ROW('Hygiene Data'!F97)))</f>
        <v/>
      </c>
      <c r="DW103" s="388" t="str">
        <f ca="1">+IF(OFFSET('Hygiene Data'!$F$13,0,10*ROW('Hygiene Data'!F97))="","",OFFSET('Hygiene Data'!$F$13,0,10*ROW('Hygiene Data'!F97)))</f>
        <v/>
      </c>
      <c r="DX103" s="388" t="str">
        <f ca="1">+IF(OFFSET('Hygiene Data'!$G$11,0,10*ROW('Hygiene Data'!G97))="","",OFFSET('Hygiene Data'!$G$11,0,10*ROW('Hygiene Data'!G97)))</f>
        <v/>
      </c>
      <c r="DY103" s="388" t="str">
        <f ca="1">+IF(OFFSET('Hygiene Data'!$G$12,0,10*ROW('Hygiene Data'!G97))="","",OFFSET('Hygiene Data'!$G$12,0,10*ROW('Hygiene Data'!G97)))</f>
        <v/>
      </c>
      <c r="DZ103" s="388" t="str">
        <f ca="1">+IF(OFFSET('Hygiene Data'!$G$13,0,10*ROW('Hygiene Data'!G97))="","",OFFSET('Hygiene Data'!$G$13,0,10*ROW('Hygiene Data'!G97)))</f>
        <v/>
      </c>
      <c r="EA103" s="388" t="str">
        <f ca="1">+IF(OFFSET('Hygiene Data'!$H$11,0,10*ROW('Hygiene Data'!H97))="","",OFFSET('Hygiene Data'!$H$11,0,10*ROW('Hygiene Data'!H97)))</f>
        <v/>
      </c>
      <c r="EB103" s="388" t="str">
        <f ca="1">+IF(OFFSET('Hygiene Data'!$H$12,0,10*ROW('Hygiene Data'!H97))="","",OFFSET('Hygiene Data'!$H$12,0,10*ROW('Hygiene Data'!H97)))</f>
        <v/>
      </c>
      <c r="EC103" s="388" t="str">
        <f ca="1">+IF(OFFSET('Hygiene Data'!$H$13,0,10*ROW('Hygiene Data'!H97))="","",OFFSET('Hygiene Data'!$H$13,0,10*ROW('Hygiene Data'!H97)))</f>
        <v/>
      </c>
      <c r="ED103" s="388" t="str">
        <f ca="1">+IF(OFFSET('Hygiene Data'!$I$11,0,10*ROW('Hygiene Data'!I97))="","",OFFSET('Hygiene Data'!$I$11,0,10*ROW('Hygiene Data'!I97)))</f>
        <v/>
      </c>
      <c r="EE103" s="388" t="str">
        <f ca="1">+IF(OFFSET('Hygiene Data'!$I$12,0,10*ROW('Hygiene Data'!I97))="","",OFFSET('Hygiene Data'!$I$12,0,10*ROW('Hygiene Data'!I97)))</f>
        <v/>
      </c>
      <c r="EF103" s="388" t="str">
        <f ca="1">+IF(OFFSET('Hygiene Data'!$I$13,0,10*ROW('Hygiene Data'!I97))="","",OFFSET('Hygiene Data'!$I$13,0,10*ROW('Hygiene Data'!I97)))</f>
        <v/>
      </c>
    </row>
    <row r="104" spans="1:136" x14ac:dyDescent="0.25">
      <c r="A104" s="497" t="str">
        <f ca="1">+IF(OFFSET('Water Data'!$B$2,0,10*ROW('Water Data'!E98))="","",OFFSET('Water Data'!$B$2,0,10*ROW('Water Data'!E98)))</f>
        <v/>
      </c>
      <c r="B104" s="49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4" t="str">
        <f t="shared" ca="1" si="1"/>
        <v/>
      </c>
      <c r="D104" s="52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8" t="str">
        <f ca="1">+IF(OFFSET('Water Data'!$D$27,0,10*ROW('Water Data'!D98))="","",OFFSET('Water Data'!$D$27,0,10*ROW('Water Data'!D98)))</f>
        <v/>
      </c>
      <c r="BT104" s="388" t="str">
        <f ca="1">+IF(OFFSET('Water Data'!$D$28,0,10*ROW('Water Data'!D98))="","",OFFSET('Water Data'!$D$28,0,10*ROW('Water Data'!D98)))</f>
        <v/>
      </c>
      <c r="BU104" s="388" t="str">
        <f ca="1">+IF(OFFSET('Water Data'!$D$29,0,10*ROW('Water Data'!D98))="","",OFFSET('Water Data'!$D$29,0,10*ROW('Water Data'!D98)))</f>
        <v/>
      </c>
      <c r="BV104" s="388" t="str">
        <f ca="1">+IF(OFFSET('Water Data'!$E$27,0,10*ROW('Water Data'!E98))="","",OFFSET('Water Data'!$E$27,0,10*ROW('Water Data'!E98)))</f>
        <v/>
      </c>
      <c r="BW104" s="388" t="str">
        <f ca="1">+IF(OFFSET('Water Data'!$E$28,0,10*ROW('Water Data'!E98))="","",OFFSET('Water Data'!$E$28,0,10*ROW('Water Data'!E98)))</f>
        <v/>
      </c>
      <c r="BX104" s="388" t="str">
        <f ca="1">+IF(OFFSET('Water Data'!$E$29,0,10*ROW('Water Data'!E98))="","",OFFSET('Water Data'!$E$29,0,10*ROW('Water Data'!E98)))</f>
        <v/>
      </c>
      <c r="BY104" s="388" t="str">
        <f ca="1">+IF(OFFSET('Water Data'!$F$27,0,10*ROW('Water Data'!F98))="","",OFFSET('Water Data'!$F$27,0,10*ROW('Water Data'!F98)))</f>
        <v/>
      </c>
      <c r="BZ104" s="388" t="str">
        <f ca="1">+IF(OFFSET('Water Data'!$F$28,0,10*ROW('Water Data'!F98))="","",OFFSET('Water Data'!$F$28,0,10*ROW('Water Data'!F98)))</f>
        <v/>
      </c>
      <c r="CA104" s="388" t="str">
        <f ca="1">+IF(OFFSET('Water Data'!$F$29,0,10*ROW('Water Data'!F98))="","",OFFSET('Water Data'!$F$29,0,10*ROW('Water Data'!F98)))</f>
        <v/>
      </c>
      <c r="CB104" s="388" t="str">
        <f ca="1">+IF(OFFSET('Water Data'!$G$27,0,10*ROW('Water Data'!G98))="","",OFFSET('Water Data'!$G$27,0,10*ROW('Water Data'!G98)))</f>
        <v/>
      </c>
      <c r="CC104" s="388" t="str">
        <f ca="1">+IF(OFFSET('Water Data'!$G$28,0,10*ROW('Water Data'!G98))="","",OFFSET('Water Data'!$G$28,0,10*ROW('Water Data'!G98)))</f>
        <v/>
      </c>
      <c r="CD104" s="388" t="str">
        <f ca="1">+IF(OFFSET('Water Data'!$G$29,0,10*ROW('Water Data'!G98))="","",OFFSET('Water Data'!$G$29,0,10*ROW('Water Data'!G98)))</f>
        <v/>
      </c>
      <c r="CE104" s="388" t="str">
        <f ca="1">+IF(OFFSET('Water Data'!$H$27,0,10*ROW('Water Data'!H98))="","",OFFSET('Water Data'!$H$27,0,10*ROW('Water Data'!H98)))</f>
        <v/>
      </c>
      <c r="CF104" s="388" t="str">
        <f ca="1">+IF(OFFSET('Water Data'!$H$28,0,10*ROW('Water Data'!H98))="","",OFFSET('Water Data'!$H$28,0,10*ROW('Water Data'!H98)))</f>
        <v/>
      </c>
      <c r="CG104" s="388" t="str">
        <f ca="1">+IF(OFFSET('Water Data'!$H$29,0,10*ROW('Water Data'!H98))="","",OFFSET('Water Data'!$H$29,0,10*ROW('Water Data'!H98)))</f>
        <v/>
      </c>
      <c r="CH104" s="388" t="str">
        <f ca="1">+IF(OFFSET('Water Data'!$I$27,0,10*ROW('Water Data'!I98))="","",OFFSET('Water Data'!$I$27,0,10*ROW('Water Data'!I98)))</f>
        <v/>
      </c>
      <c r="CI104" s="388" t="str">
        <f ca="1">+IF(OFFSET('Water Data'!$I$28,0,10*ROW('Water Data'!I98))="","",OFFSET('Water Data'!$I$28,0,10*ROW('Water Data'!I98)))</f>
        <v/>
      </c>
      <c r="CJ104" s="388" t="str">
        <f ca="1">+IF(OFFSET('Water Data'!$I$29,0,10*ROW('Water Data'!I98))="","",OFFSET('Water Data'!$I$29,0,10*ROW('Water Data'!I98)))</f>
        <v/>
      </c>
      <c r="CK104" s="388" t="str">
        <f ca="1">+IF(OFFSET('Sanitation Data'!$D$28,0,10*ROW('Sanitation Data'!D98))="","",OFFSET('Sanitation Data'!$D$28,0,10*ROW('Sanitation Data'!D98)))</f>
        <v/>
      </c>
      <c r="CL104" s="388" t="str">
        <f ca="1">+IF(OFFSET('Sanitation Data'!$D$29,0,10*ROW('Sanitation Data'!D98))="","",OFFSET('Sanitation Data'!$D$29,0,10*ROW('Sanitation Data'!D98)))</f>
        <v/>
      </c>
      <c r="CM104" s="388" t="str">
        <f ca="1">+IF(OFFSET('Sanitation Data'!$D$30,0,10*ROW('Sanitation Data'!D98))="","",OFFSET('Sanitation Data'!$D$30,0,10*ROW('Sanitation Data'!D98)))</f>
        <v/>
      </c>
      <c r="CN104" s="388" t="str">
        <f ca="1">+IF(OFFSET('Sanitation Data'!$D$31,0,10*ROW('Sanitation Data'!D98))="","",OFFSET('Sanitation Data'!$D$31,0,10*ROW('Sanitation Data'!D98)))</f>
        <v/>
      </c>
      <c r="CO104" s="388" t="str">
        <f ca="1">+IF(OFFSET('Sanitation Data'!$D$32,0,10*ROW('Sanitation Data'!D98))="","",OFFSET('Sanitation Data'!$D$32,0,10*ROW('Sanitation Data'!D98)))</f>
        <v/>
      </c>
      <c r="CP104" s="388" t="str">
        <f ca="1">+IF(OFFSET('Sanitation Data'!$E$28,0,10*ROW('Sanitation Data'!E98))="","",OFFSET('Sanitation Data'!$E$28,0,10*ROW('Sanitation Data'!E98)))</f>
        <v/>
      </c>
      <c r="CQ104" s="388" t="str">
        <f ca="1">+IF(OFFSET('Sanitation Data'!$E$29,0,10*ROW('Sanitation Data'!E98))="","",OFFSET('Sanitation Data'!$E$29,0,10*ROW('Sanitation Data'!E98)))</f>
        <v/>
      </c>
      <c r="CR104" s="388" t="str">
        <f ca="1">+IF(OFFSET('Sanitation Data'!$E$30,0,10*ROW('Sanitation Data'!E98))="","",OFFSET('Sanitation Data'!$E$30,0,10*ROW('Sanitation Data'!E98)))</f>
        <v/>
      </c>
      <c r="CS104" s="388" t="str">
        <f ca="1">+IF(OFFSET('Sanitation Data'!$E$31,0,10*ROW('Sanitation Data'!E98))="","",OFFSET('Sanitation Data'!$E$31,0,10*ROW('Sanitation Data'!E98)))</f>
        <v/>
      </c>
      <c r="CT104" s="388" t="str">
        <f ca="1">+IF(OFFSET('Sanitation Data'!$E$32,0,10*ROW('Sanitation Data'!E98))="","",OFFSET('Sanitation Data'!$E$32,0,10*ROW('Sanitation Data'!E98)))</f>
        <v/>
      </c>
      <c r="CU104" s="388" t="str">
        <f ca="1">+IF(OFFSET('Sanitation Data'!$F$28,0,10*ROW('Sanitation Data'!F98))="","",OFFSET('Sanitation Data'!$F$28,0,10*ROW('Sanitation Data'!F98)))</f>
        <v/>
      </c>
      <c r="CV104" s="388" t="str">
        <f ca="1">+IF(OFFSET('Sanitation Data'!$F$29,0,10*ROW('Sanitation Data'!F98))="","",OFFSET('Sanitation Data'!$F$29,0,10*ROW('Sanitation Data'!F98)))</f>
        <v/>
      </c>
      <c r="CW104" s="388" t="str">
        <f ca="1">+IF(OFFSET('Sanitation Data'!$F$30,0,10*ROW('Sanitation Data'!F98))="","",OFFSET('Sanitation Data'!$F$30,0,10*ROW('Sanitation Data'!F98)))</f>
        <v/>
      </c>
      <c r="CX104" s="388" t="str">
        <f ca="1">+IF(OFFSET('Sanitation Data'!$F$31,0,10*ROW('Sanitation Data'!F98))="","",OFFSET('Sanitation Data'!$F$31,0,10*ROW('Sanitation Data'!F98)))</f>
        <v/>
      </c>
      <c r="CY104" s="388" t="str">
        <f ca="1">+IF(OFFSET('Sanitation Data'!$F$32,0,10*ROW('Sanitation Data'!F98))="","",OFFSET('Sanitation Data'!$F$32,0,10*ROW('Sanitation Data'!F98)))</f>
        <v/>
      </c>
      <c r="CZ104" s="388" t="str">
        <f ca="1">+IF(OFFSET('Sanitation Data'!$G$28,0,10*ROW('Sanitation Data'!G98))="","",OFFSET('Sanitation Data'!$G$28,0,10*ROW('Sanitation Data'!G98)))</f>
        <v/>
      </c>
      <c r="DA104" s="388" t="str">
        <f ca="1">+IF(OFFSET('Sanitation Data'!$G$29,0,10*ROW('Sanitation Data'!G98))="","",OFFSET('Sanitation Data'!$G$29,0,10*ROW('Sanitation Data'!G98)))</f>
        <v/>
      </c>
      <c r="DB104" s="388" t="str">
        <f ca="1">+IF(OFFSET('Sanitation Data'!$G$30,0,10*ROW('Sanitation Data'!G98))="","",OFFSET('Sanitation Data'!$G$30,0,10*ROW('Sanitation Data'!G98)))</f>
        <v/>
      </c>
      <c r="DC104" s="388" t="str">
        <f ca="1">+IF(OFFSET('Sanitation Data'!$G$31,0,10*ROW('Sanitation Data'!G98))="","",OFFSET('Sanitation Data'!$G$31,0,10*ROW('Sanitation Data'!G98)))</f>
        <v/>
      </c>
      <c r="DD104" s="388" t="str">
        <f ca="1">+IF(OFFSET('Sanitation Data'!$G$32,0,10*ROW('Sanitation Data'!G98))="","",OFFSET('Sanitation Data'!$G$32,0,10*ROW('Sanitation Data'!G98)))</f>
        <v/>
      </c>
      <c r="DE104" s="388" t="str">
        <f ca="1">+IF(OFFSET('Sanitation Data'!$H$28,0,10*ROW('Sanitation Data'!H98))="","",OFFSET('Sanitation Data'!$H$28,0,10*ROW('Sanitation Data'!H98)))</f>
        <v/>
      </c>
      <c r="DF104" s="388" t="str">
        <f ca="1">+IF(OFFSET('Sanitation Data'!$H$29,0,10*ROW('Sanitation Data'!H98))="","",OFFSET('Sanitation Data'!$H$29,0,10*ROW('Sanitation Data'!H98)))</f>
        <v/>
      </c>
      <c r="DG104" s="388" t="str">
        <f ca="1">+IF(OFFSET('Sanitation Data'!$H$30,0,10*ROW('Sanitation Data'!H98))="","",OFFSET('Sanitation Data'!$H$30,0,10*ROW('Sanitation Data'!H98)))</f>
        <v/>
      </c>
      <c r="DH104" s="388" t="str">
        <f ca="1">+IF(OFFSET('Sanitation Data'!$H$31,0,10*ROW('Sanitation Data'!H98))="","",OFFSET('Sanitation Data'!$H$31,0,10*ROW('Sanitation Data'!H98)))</f>
        <v/>
      </c>
      <c r="DI104" s="388" t="str">
        <f ca="1">+IF(OFFSET('Sanitation Data'!$H$32,0,10*ROW('Sanitation Data'!H98))="","",OFFSET('Sanitation Data'!$H$32,0,10*ROW('Sanitation Data'!H98)))</f>
        <v/>
      </c>
      <c r="DJ104" s="388" t="str">
        <f ca="1">+IF(OFFSET('Sanitation Data'!$I$28,0,10*ROW('Sanitation Data'!I98))="","",OFFSET('Sanitation Data'!$I$28,0,10*ROW('Sanitation Data'!I98)))</f>
        <v/>
      </c>
      <c r="DK104" s="388" t="str">
        <f ca="1">+IF(OFFSET('Sanitation Data'!$I$29,0,10*ROW('Sanitation Data'!I98))="","",OFFSET('Sanitation Data'!$I$29,0,10*ROW('Sanitation Data'!I98)))</f>
        <v/>
      </c>
      <c r="DL104" s="388" t="str">
        <f ca="1">+IF(OFFSET('Sanitation Data'!$I$30,0,10*ROW('Sanitation Data'!I98))="","",OFFSET('Sanitation Data'!$I$30,0,10*ROW('Sanitation Data'!I98)))</f>
        <v/>
      </c>
      <c r="DM104" s="388" t="str">
        <f ca="1">+IF(OFFSET('Sanitation Data'!$I$31,0,10*ROW('Sanitation Data'!I98))="","",OFFSET('Sanitation Data'!$I$31,0,10*ROW('Sanitation Data'!I98)))</f>
        <v/>
      </c>
      <c r="DN104" s="388" t="str">
        <f ca="1">+IF(OFFSET('Sanitation Data'!$I$32,0,10*ROW('Sanitation Data'!I98))="","",OFFSET('Sanitation Data'!$I$32,0,10*ROW('Sanitation Data'!I98)))</f>
        <v/>
      </c>
      <c r="DO104" s="388" t="str">
        <f ca="1">+IF(OFFSET('Hygiene Data'!$D$11,0,10*ROW('Hygiene Data'!D98))="","",OFFSET('Hygiene Data'!$D$11,0,10*ROW('Hygiene Data'!D98)))</f>
        <v/>
      </c>
      <c r="DP104" s="388" t="str">
        <f ca="1">+IF(OFFSET('Hygiene Data'!$D$12,0,10*ROW('Hygiene Data'!D98))="","",OFFSET('Hygiene Data'!$D$12,0,10*ROW('Hygiene Data'!D98)))</f>
        <v/>
      </c>
      <c r="DQ104" s="388" t="str">
        <f ca="1">+IF(OFFSET('Hygiene Data'!$D$13,0,10*ROW('Hygiene Data'!D98))="","",OFFSET('Hygiene Data'!$D$13,0,10*ROW('Hygiene Data'!D98)))</f>
        <v/>
      </c>
      <c r="DR104" s="388" t="str">
        <f ca="1">+IF(OFFSET('Hygiene Data'!$E$11,0,10*ROW('Hygiene Data'!E98))="","",OFFSET('Hygiene Data'!$E$11,0,10*ROW('Hygiene Data'!E98)))</f>
        <v/>
      </c>
      <c r="DS104" s="388" t="str">
        <f ca="1">+IF(OFFSET('Hygiene Data'!$E$12,0,10*ROW('Hygiene Data'!E98))="","",OFFSET('Hygiene Data'!$E$12,0,10*ROW('Hygiene Data'!E98)))</f>
        <v/>
      </c>
      <c r="DT104" s="388" t="str">
        <f ca="1">+IF(OFFSET('Hygiene Data'!$E$13,0,10*ROW('Hygiene Data'!E98))="","",OFFSET('Hygiene Data'!$E$13,0,10*ROW('Hygiene Data'!E98)))</f>
        <v/>
      </c>
      <c r="DU104" s="388" t="str">
        <f ca="1">+IF(OFFSET('Hygiene Data'!$F$11,0,10*ROW('Hygiene Data'!F98))="","",OFFSET('Hygiene Data'!$F$11,0,10*ROW('Hygiene Data'!F98)))</f>
        <v/>
      </c>
      <c r="DV104" s="388" t="str">
        <f ca="1">+IF(OFFSET('Hygiene Data'!$F$12,0,10*ROW('Hygiene Data'!F98))="","",OFFSET('Hygiene Data'!$F$12,0,10*ROW('Hygiene Data'!F98)))</f>
        <v/>
      </c>
      <c r="DW104" s="388" t="str">
        <f ca="1">+IF(OFFSET('Hygiene Data'!$F$13,0,10*ROW('Hygiene Data'!F98))="","",OFFSET('Hygiene Data'!$F$13,0,10*ROW('Hygiene Data'!F98)))</f>
        <v/>
      </c>
      <c r="DX104" s="388" t="str">
        <f ca="1">+IF(OFFSET('Hygiene Data'!$G$11,0,10*ROW('Hygiene Data'!G98))="","",OFFSET('Hygiene Data'!$G$11,0,10*ROW('Hygiene Data'!G98)))</f>
        <v/>
      </c>
      <c r="DY104" s="388" t="str">
        <f ca="1">+IF(OFFSET('Hygiene Data'!$G$12,0,10*ROW('Hygiene Data'!G98))="","",OFFSET('Hygiene Data'!$G$12,0,10*ROW('Hygiene Data'!G98)))</f>
        <v/>
      </c>
      <c r="DZ104" s="388" t="str">
        <f ca="1">+IF(OFFSET('Hygiene Data'!$G$13,0,10*ROW('Hygiene Data'!G98))="","",OFFSET('Hygiene Data'!$G$13,0,10*ROW('Hygiene Data'!G98)))</f>
        <v/>
      </c>
      <c r="EA104" s="388" t="str">
        <f ca="1">+IF(OFFSET('Hygiene Data'!$H$11,0,10*ROW('Hygiene Data'!H98))="","",OFFSET('Hygiene Data'!$H$11,0,10*ROW('Hygiene Data'!H98)))</f>
        <v/>
      </c>
      <c r="EB104" s="388" t="str">
        <f ca="1">+IF(OFFSET('Hygiene Data'!$H$12,0,10*ROW('Hygiene Data'!H98))="","",OFFSET('Hygiene Data'!$H$12,0,10*ROW('Hygiene Data'!H98)))</f>
        <v/>
      </c>
      <c r="EC104" s="388" t="str">
        <f ca="1">+IF(OFFSET('Hygiene Data'!$H$13,0,10*ROW('Hygiene Data'!H98))="","",OFFSET('Hygiene Data'!$H$13,0,10*ROW('Hygiene Data'!H98)))</f>
        <v/>
      </c>
      <c r="ED104" s="388" t="str">
        <f ca="1">+IF(OFFSET('Hygiene Data'!$I$11,0,10*ROW('Hygiene Data'!I98))="","",OFFSET('Hygiene Data'!$I$11,0,10*ROW('Hygiene Data'!I98)))</f>
        <v/>
      </c>
      <c r="EE104" s="388" t="str">
        <f ca="1">+IF(OFFSET('Hygiene Data'!$I$12,0,10*ROW('Hygiene Data'!I98))="","",OFFSET('Hygiene Data'!$I$12,0,10*ROW('Hygiene Data'!I98)))</f>
        <v/>
      </c>
      <c r="EF104" s="388" t="str">
        <f ca="1">+IF(OFFSET('Hygiene Data'!$I$13,0,10*ROW('Hygiene Data'!I98))="","",OFFSET('Hygiene Data'!$I$13,0,10*ROW('Hygiene Data'!I98)))</f>
        <v/>
      </c>
    </row>
    <row r="105" spans="1:136" x14ac:dyDescent="0.25">
      <c r="A105" s="497" t="str">
        <f ca="1">+IF(OFFSET('Water Data'!$B$2,0,10*ROW('Water Data'!E99))="","",OFFSET('Water Data'!$B$2,0,10*ROW('Water Data'!E99)))</f>
        <v/>
      </c>
      <c r="B105" s="49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4" t="str">
        <f t="shared" ca="1" si="1"/>
        <v/>
      </c>
      <c r="D105" s="52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8" t="str">
        <f ca="1">+IF(OFFSET('Water Data'!$D$27,0,10*ROW('Water Data'!D99))="","",OFFSET('Water Data'!$D$27,0,10*ROW('Water Data'!D99)))</f>
        <v/>
      </c>
      <c r="BT105" s="388" t="str">
        <f ca="1">+IF(OFFSET('Water Data'!$D$28,0,10*ROW('Water Data'!D99))="","",OFFSET('Water Data'!$D$28,0,10*ROW('Water Data'!D99)))</f>
        <v/>
      </c>
      <c r="BU105" s="388" t="str">
        <f ca="1">+IF(OFFSET('Water Data'!$D$29,0,10*ROW('Water Data'!D99))="","",OFFSET('Water Data'!$D$29,0,10*ROW('Water Data'!D99)))</f>
        <v/>
      </c>
      <c r="BV105" s="388" t="str">
        <f ca="1">+IF(OFFSET('Water Data'!$E$27,0,10*ROW('Water Data'!E99))="","",OFFSET('Water Data'!$E$27,0,10*ROW('Water Data'!E99)))</f>
        <v/>
      </c>
      <c r="BW105" s="388" t="str">
        <f ca="1">+IF(OFFSET('Water Data'!$E$28,0,10*ROW('Water Data'!E99))="","",OFFSET('Water Data'!$E$28,0,10*ROW('Water Data'!E99)))</f>
        <v/>
      </c>
      <c r="BX105" s="388" t="str">
        <f ca="1">+IF(OFFSET('Water Data'!$E$29,0,10*ROW('Water Data'!E99))="","",OFFSET('Water Data'!$E$29,0,10*ROW('Water Data'!E99)))</f>
        <v/>
      </c>
      <c r="BY105" s="388" t="str">
        <f ca="1">+IF(OFFSET('Water Data'!$F$27,0,10*ROW('Water Data'!F99))="","",OFFSET('Water Data'!$F$27,0,10*ROW('Water Data'!F99)))</f>
        <v/>
      </c>
      <c r="BZ105" s="388" t="str">
        <f ca="1">+IF(OFFSET('Water Data'!$F$28,0,10*ROW('Water Data'!F99))="","",OFFSET('Water Data'!$F$28,0,10*ROW('Water Data'!F99)))</f>
        <v/>
      </c>
      <c r="CA105" s="388" t="str">
        <f ca="1">+IF(OFFSET('Water Data'!$F$29,0,10*ROW('Water Data'!F99))="","",OFFSET('Water Data'!$F$29,0,10*ROW('Water Data'!F99)))</f>
        <v/>
      </c>
      <c r="CB105" s="388" t="str">
        <f ca="1">+IF(OFFSET('Water Data'!$G$27,0,10*ROW('Water Data'!G99))="","",OFFSET('Water Data'!$G$27,0,10*ROW('Water Data'!G99)))</f>
        <v/>
      </c>
      <c r="CC105" s="388" t="str">
        <f ca="1">+IF(OFFSET('Water Data'!$G$28,0,10*ROW('Water Data'!G99))="","",OFFSET('Water Data'!$G$28,0,10*ROW('Water Data'!G99)))</f>
        <v/>
      </c>
      <c r="CD105" s="388" t="str">
        <f ca="1">+IF(OFFSET('Water Data'!$G$29,0,10*ROW('Water Data'!G99))="","",OFFSET('Water Data'!$G$29,0,10*ROW('Water Data'!G99)))</f>
        <v/>
      </c>
      <c r="CE105" s="388" t="str">
        <f ca="1">+IF(OFFSET('Water Data'!$H$27,0,10*ROW('Water Data'!H99))="","",OFFSET('Water Data'!$H$27,0,10*ROW('Water Data'!H99)))</f>
        <v/>
      </c>
      <c r="CF105" s="388" t="str">
        <f ca="1">+IF(OFFSET('Water Data'!$H$28,0,10*ROW('Water Data'!H99))="","",OFFSET('Water Data'!$H$28,0,10*ROW('Water Data'!H99)))</f>
        <v/>
      </c>
      <c r="CG105" s="388" t="str">
        <f ca="1">+IF(OFFSET('Water Data'!$H$29,0,10*ROW('Water Data'!H99))="","",OFFSET('Water Data'!$H$29,0,10*ROW('Water Data'!H99)))</f>
        <v/>
      </c>
      <c r="CH105" s="388" t="str">
        <f ca="1">+IF(OFFSET('Water Data'!$I$27,0,10*ROW('Water Data'!I99))="","",OFFSET('Water Data'!$I$27,0,10*ROW('Water Data'!I99)))</f>
        <v/>
      </c>
      <c r="CI105" s="388" t="str">
        <f ca="1">+IF(OFFSET('Water Data'!$I$28,0,10*ROW('Water Data'!I99))="","",OFFSET('Water Data'!$I$28,0,10*ROW('Water Data'!I99)))</f>
        <v/>
      </c>
      <c r="CJ105" s="388" t="str">
        <f ca="1">+IF(OFFSET('Water Data'!$I$29,0,10*ROW('Water Data'!I99))="","",OFFSET('Water Data'!$I$29,0,10*ROW('Water Data'!I99)))</f>
        <v/>
      </c>
      <c r="CK105" s="388" t="str">
        <f ca="1">+IF(OFFSET('Sanitation Data'!$D$28,0,10*ROW('Sanitation Data'!D99))="","",OFFSET('Sanitation Data'!$D$28,0,10*ROW('Sanitation Data'!D99)))</f>
        <v/>
      </c>
      <c r="CL105" s="388" t="str">
        <f ca="1">+IF(OFFSET('Sanitation Data'!$D$29,0,10*ROW('Sanitation Data'!D99))="","",OFFSET('Sanitation Data'!$D$29,0,10*ROW('Sanitation Data'!D99)))</f>
        <v/>
      </c>
      <c r="CM105" s="388" t="str">
        <f ca="1">+IF(OFFSET('Sanitation Data'!$D$30,0,10*ROW('Sanitation Data'!D99))="","",OFFSET('Sanitation Data'!$D$30,0,10*ROW('Sanitation Data'!D99)))</f>
        <v/>
      </c>
      <c r="CN105" s="388" t="str">
        <f ca="1">+IF(OFFSET('Sanitation Data'!$D$31,0,10*ROW('Sanitation Data'!D99))="","",OFFSET('Sanitation Data'!$D$31,0,10*ROW('Sanitation Data'!D99)))</f>
        <v/>
      </c>
      <c r="CO105" s="388" t="str">
        <f ca="1">+IF(OFFSET('Sanitation Data'!$D$32,0,10*ROW('Sanitation Data'!D99))="","",OFFSET('Sanitation Data'!$D$32,0,10*ROW('Sanitation Data'!D99)))</f>
        <v/>
      </c>
      <c r="CP105" s="388" t="str">
        <f ca="1">+IF(OFFSET('Sanitation Data'!$E$28,0,10*ROW('Sanitation Data'!E99))="","",OFFSET('Sanitation Data'!$E$28,0,10*ROW('Sanitation Data'!E99)))</f>
        <v/>
      </c>
      <c r="CQ105" s="388" t="str">
        <f ca="1">+IF(OFFSET('Sanitation Data'!$E$29,0,10*ROW('Sanitation Data'!E99))="","",OFFSET('Sanitation Data'!$E$29,0,10*ROW('Sanitation Data'!E99)))</f>
        <v/>
      </c>
      <c r="CR105" s="388" t="str">
        <f ca="1">+IF(OFFSET('Sanitation Data'!$E$30,0,10*ROW('Sanitation Data'!E99))="","",OFFSET('Sanitation Data'!$E$30,0,10*ROW('Sanitation Data'!E99)))</f>
        <v/>
      </c>
      <c r="CS105" s="388" t="str">
        <f ca="1">+IF(OFFSET('Sanitation Data'!$E$31,0,10*ROW('Sanitation Data'!E99))="","",OFFSET('Sanitation Data'!$E$31,0,10*ROW('Sanitation Data'!E99)))</f>
        <v/>
      </c>
      <c r="CT105" s="388" t="str">
        <f ca="1">+IF(OFFSET('Sanitation Data'!$E$32,0,10*ROW('Sanitation Data'!E99))="","",OFFSET('Sanitation Data'!$E$32,0,10*ROW('Sanitation Data'!E99)))</f>
        <v/>
      </c>
      <c r="CU105" s="388" t="str">
        <f ca="1">+IF(OFFSET('Sanitation Data'!$F$28,0,10*ROW('Sanitation Data'!F99))="","",OFFSET('Sanitation Data'!$F$28,0,10*ROW('Sanitation Data'!F99)))</f>
        <v/>
      </c>
      <c r="CV105" s="388" t="str">
        <f ca="1">+IF(OFFSET('Sanitation Data'!$F$29,0,10*ROW('Sanitation Data'!F99))="","",OFFSET('Sanitation Data'!$F$29,0,10*ROW('Sanitation Data'!F99)))</f>
        <v/>
      </c>
      <c r="CW105" s="388" t="str">
        <f ca="1">+IF(OFFSET('Sanitation Data'!$F$30,0,10*ROW('Sanitation Data'!F99))="","",OFFSET('Sanitation Data'!$F$30,0,10*ROW('Sanitation Data'!F99)))</f>
        <v/>
      </c>
      <c r="CX105" s="388" t="str">
        <f ca="1">+IF(OFFSET('Sanitation Data'!$F$31,0,10*ROW('Sanitation Data'!F99))="","",OFFSET('Sanitation Data'!$F$31,0,10*ROW('Sanitation Data'!F99)))</f>
        <v/>
      </c>
      <c r="CY105" s="388" t="str">
        <f ca="1">+IF(OFFSET('Sanitation Data'!$F$32,0,10*ROW('Sanitation Data'!F99))="","",OFFSET('Sanitation Data'!$F$32,0,10*ROW('Sanitation Data'!F99)))</f>
        <v/>
      </c>
      <c r="CZ105" s="388" t="str">
        <f ca="1">+IF(OFFSET('Sanitation Data'!$G$28,0,10*ROW('Sanitation Data'!G99))="","",OFFSET('Sanitation Data'!$G$28,0,10*ROW('Sanitation Data'!G99)))</f>
        <v/>
      </c>
      <c r="DA105" s="388" t="str">
        <f ca="1">+IF(OFFSET('Sanitation Data'!$G$29,0,10*ROW('Sanitation Data'!G99))="","",OFFSET('Sanitation Data'!$G$29,0,10*ROW('Sanitation Data'!G99)))</f>
        <v/>
      </c>
      <c r="DB105" s="388" t="str">
        <f ca="1">+IF(OFFSET('Sanitation Data'!$G$30,0,10*ROW('Sanitation Data'!G99))="","",OFFSET('Sanitation Data'!$G$30,0,10*ROW('Sanitation Data'!G99)))</f>
        <v/>
      </c>
      <c r="DC105" s="388" t="str">
        <f ca="1">+IF(OFFSET('Sanitation Data'!$G$31,0,10*ROW('Sanitation Data'!G99))="","",OFFSET('Sanitation Data'!$G$31,0,10*ROW('Sanitation Data'!G99)))</f>
        <v/>
      </c>
      <c r="DD105" s="388" t="str">
        <f ca="1">+IF(OFFSET('Sanitation Data'!$G$32,0,10*ROW('Sanitation Data'!G99))="","",OFFSET('Sanitation Data'!$G$32,0,10*ROW('Sanitation Data'!G99)))</f>
        <v/>
      </c>
      <c r="DE105" s="388" t="str">
        <f ca="1">+IF(OFFSET('Sanitation Data'!$H$28,0,10*ROW('Sanitation Data'!H99))="","",OFFSET('Sanitation Data'!$H$28,0,10*ROW('Sanitation Data'!H99)))</f>
        <v/>
      </c>
      <c r="DF105" s="388" t="str">
        <f ca="1">+IF(OFFSET('Sanitation Data'!$H$29,0,10*ROW('Sanitation Data'!H99))="","",OFFSET('Sanitation Data'!$H$29,0,10*ROW('Sanitation Data'!H99)))</f>
        <v/>
      </c>
      <c r="DG105" s="388" t="str">
        <f ca="1">+IF(OFFSET('Sanitation Data'!$H$30,0,10*ROW('Sanitation Data'!H99))="","",OFFSET('Sanitation Data'!$H$30,0,10*ROW('Sanitation Data'!H99)))</f>
        <v/>
      </c>
      <c r="DH105" s="388" t="str">
        <f ca="1">+IF(OFFSET('Sanitation Data'!$H$31,0,10*ROW('Sanitation Data'!H99))="","",OFFSET('Sanitation Data'!$H$31,0,10*ROW('Sanitation Data'!H99)))</f>
        <v/>
      </c>
      <c r="DI105" s="388" t="str">
        <f ca="1">+IF(OFFSET('Sanitation Data'!$H$32,0,10*ROW('Sanitation Data'!H99))="","",OFFSET('Sanitation Data'!$H$32,0,10*ROW('Sanitation Data'!H99)))</f>
        <v/>
      </c>
      <c r="DJ105" s="388" t="str">
        <f ca="1">+IF(OFFSET('Sanitation Data'!$I$28,0,10*ROW('Sanitation Data'!I99))="","",OFFSET('Sanitation Data'!$I$28,0,10*ROW('Sanitation Data'!I99)))</f>
        <v/>
      </c>
      <c r="DK105" s="388" t="str">
        <f ca="1">+IF(OFFSET('Sanitation Data'!$I$29,0,10*ROW('Sanitation Data'!I99))="","",OFFSET('Sanitation Data'!$I$29,0,10*ROW('Sanitation Data'!I99)))</f>
        <v/>
      </c>
      <c r="DL105" s="388" t="str">
        <f ca="1">+IF(OFFSET('Sanitation Data'!$I$30,0,10*ROW('Sanitation Data'!I99))="","",OFFSET('Sanitation Data'!$I$30,0,10*ROW('Sanitation Data'!I99)))</f>
        <v/>
      </c>
      <c r="DM105" s="388" t="str">
        <f ca="1">+IF(OFFSET('Sanitation Data'!$I$31,0,10*ROW('Sanitation Data'!I99))="","",OFFSET('Sanitation Data'!$I$31,0,10*ROW('Sanitation Data'!I99)))</f>
        <v/>
      </c>
      <c r="DN105" s="388" t="str">
        <f ca="1">+IF(OFFSET('Sanitation Data'!$I$32,0,10*ROW('Sanitation Data'!I99))="","",OFFSET('Sanitation Data'!$I$32,0,10*ROW('Sanitation Data'!I99)))</f>
        <v/>
      </c>
      <c r="DO105" s="388" t="str">
        <f ca="1">+IF(OFFSET('Hygiene Data'!$D$11,0,10*ROW('Hygiene Data'!D99))="","",OFFSET('Hygiene Data'!$D$11,0,10*ROW('Hygiene Data'!D99)))</f>
        <v/>
      </c>
      <c r="DP105" s="388" t="str">
        <f ca="1">+IF(OFFSET('Hygiene Data'!$D$12,0,10*ROW('Hygiene Data'!D99))="","",OFFSET('Hygiene Data'!$D$12,0,10*ROW('Hygiene Data'!D99)))</f>
        <v/>
      </c>
      <c r="DQ105" s="388" t="str">
        <f ca="1">+IF(OFFSET('Hygiene Data'!$D$13,0,10*ROW('Hygiene Data'!D99))="","",OFFSET('Hygiene Data'!$D$13,0,10*ROW('Hygiene Data'!D99)))</f>
        <v/>
      </c>
      <c r="DR105" s="388" t="str">
        <f ca="1">+IF(OFFSET('Hygiene Data'!$E$11,0,10*ROW('Hygiene Data'!E99))="","",OFFSET('Hygiene Data'!$E$11,0,10*ROW('Hygiene Data'!E99)))</f>
        <v/>
      </c>
      <c r="DS105" s="388" t="str">
        <f ca="1">+IF(OFFSET('Hygiene Data'!$E$12,0,10*ROW('Hygiene Data'!E99))="","",OFFSET('Hygiene Data'!$E$12,0,10*ROW('Hygiene Data'!E99)))</f>
        <v/>
      </c>
      <c r="DT105" s="388" t="str">
        <f ca="1">+IF(OFFSET('Hygiene Data'!$E$13,0,10*ROW('Hygiene Data'!E99))="","",OFFSET('Hygiene Data'!$E$13,0,10*ROW('Hygiene Data'!E99)))</f>
        <v/>
      </c>
      <c r="DU105" s="388" t="str">
        <f ca="1">+IF(OFFSET('Hygiene Data'!$F$11,0,10*ROW('Hygiene Data'!F99))="","",OFFSET('Hygiene Data'!$F$11,0,10*ROW('Hygiene Data'!F99)))</f>
        <v/>
      </c>
      <c r="DV105" s="388" t="str">
        <f ca="1">+IF(OFFSET('Hygiene Data'!$F$12,0,10*ROW('Hygiene Data'!F99))="","",OFFSET('Hygiene Data'!$F$12,0,10*ROW('Hygiene Data'!F99)))</f>
        <v/>
      </c>
      <c r="DW105" s="388" t="str">
        <f ca="1">+IF(OFFSET('Hygiene Data'!$F$13,0,10*ROW('Hygiene Data'!F99))="","",OFFSET('Hygiene Data'!$F$13,0,10*ROW('Hygiene Data'!F99)))</f>
        <v/>
      </c>
      <c r="DX105" s="388" t="str">
        <f ca="1">+IF(OFFSET('Hygiene Data'!$G$11,0,10*ROW('Hygiene Data'!G99))="","",OFFSET('Hygiene Data'!$G$11,0,10*ROW('Hygiene Data'!G99)))</f>
        <v/>
      </c>
      <c r="DY105" s="388" t="str">
        <f ca="1">+IF(OFFSET('Hygiene Data'!$G$12,0,10*ROW('Hygiene Data'!G99))="","",OFFSET('Hygiene Data'!$G$12,0,10*ROW('Hygiene Data'!G99)))</f>
        <v/>
      </c>
      <c r="DZ105" s="388" t="str">
        <f ca="1">+IF(OFFSET('Hygiene Data'!$G$13,0,10*ROW('Hygiene Data'!G99))="","",OFFSET('Hygiene Data'!$G$13,0,10*ROW('Hygiene Data'!G99)))</f>
        <v/>
      </c>
      <c r="EA105" s="388" t="str">
        <f ca="1">+IF(OFFSET('Hygiene Data'!$H$11,0,10*ROW('Hygiene Data'!H99))="","",OFFSET('Hygiene Data'!$H$11,0,10*ROW('Hygiene Data'!H99)))</f>
        <v/>
      </c>
      <c r="EB105" s="388" t="str">
        <f ca="1">+IF(OFFSET('Hygiene Data'!$H$12,0,10*ROW('Hygiene Data'!H99))="","",OFFSET('Hygiene Data'!$H$12,0,10*ROW('Hygiene Data'!H99)))</f>
        <v/>
      </c>
      <c r="EC105" s="388" t="str">
        <f ca="1">+IF(OFFSET('Hygiene Data'!$H$13,0,10*ROW('Hygiene Data'!H99))="","",OFFSET('Hygiene Data'!$H$13,0,10*ROW('Hygiene Data'!H99)))</f>
        <v/>
      </c>
      <c r="ED105" s="388" t="str">
        <f ca="1">+IF(OFFSET('Hygiene Data'!$I$11,0,10*ROW('Hygiene Data'!I99))="","",OFFSET('Hygiene Data'!$I$11,0,10*ROW('Hygiene Data'!I99)))</f>
        <v/>
      </c>
      <c r="EE105" s="388" t="str">
        <f ca="1">+IF(OFFSET('Hygiene Data'!$I$12,0,10*ROW('Hygiene Data'!I99))="","",OFFSET('Hygiene Data'!$I$12,0,10*ROW('Hygiene Data'!I99)))</f>
        <v/>
      </c>
      <c r="EF105" s="388" t="str">
        <f ca="1">+IF(OFFSET('Hygiene Data'!$I$13,0,10*ROW('Hygiene Data'!I99))="","",OFFSET('Hygiene Data'!$I$13,0,10*ROW('Hygiene Data'!I99)))</f>
        <v/>
      </c>
    </row>
    <row r="106" spans="1:136" x14ac:dyDescent="0.25">
      <c r="A106" s="497" t="str">
        <f ca="1">+IF(OFFSET('Water Data'!$B$2,0,10*ROW('Water Data'!E100))="","",OFFSET('Water Data'!$B$2,0,10*ROW('Water Data'!E100)))</f>
        <v/>
      </c>
      <c r="B106" s="49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4" t="str">
        <f t="shared" ca="1" si="1"/>
        <v/>
      </c>
      <c r="D106" s="52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8" t="str">
        <f ca="1">+IF(OFFSET('Water Data'!$D$27,0,10*ROW('Water Data'!D100))="","",OFFSET('Water Data'!$D$27,0,10*ROW('Water Data'!D100)))</f>
        <v/>
      </c>
      <c r="BT106" s="388" t="str">
        <f ca="1">+IF(OFFSET('Water Data'!$D$28,0,10*ROW('Water Data'!D100))="","",OFFSET('Water Data'!$D$28,0,10*ROW('Water Data'!D100)))</f>
        <v/>
      </c>
      <c r="BU106" s="388" t="str">
        <f ca="1">+IF(OFFSET('Water Data'!$D$29,0,10*ROW('Water Data'!D100))="","",OFFSET('Water Data'!$D$29,0,10*ROW('Water Data'!D100)))</f>
        <v/>
      </c>
      <c r="BV106" s="388" t="str">
        <f ca="1">+IF(OFFSET('Water Data'!$E$27,0,10*ROW('Water Data'!E100))="","",OFFSET('Water Data'!$E$27,0,10*ROW('Water Data'!E100)))</f>
        <v/>
      </c>
      <c r="BW106" s="388" t="str">
        <f ca="1">+IF(OFFSET('Water Data'!$E$28,0,10*ROW('Water Data'!E100))="","",OFFSET('Water Data'!$E$28,0,10*ROW('Water Data'!E100)))</f>
        <v/>
      </c>
      <c r="BX106" s="388" t="str">
        <f ca="1">+IF(OFFSET('Water Data'!$E$29,0,10*ROW('Water Data'!E100))="","",OFFSET('Water Data'!$E$29,0,10*ROW('Water Data'!E100)))</f>
        <v/>
      </c>
      <c r="BY106" s="388" t="str">
        <f ca="1">+IF(OFFSET('Water Data'!$F$27,0,10*ROW('Water Data'!F100))="","",OFFSET('Water Data'!$F$27,0,10*ROW('Water Data'!F100)))</f>
        <v/>
      </c>
      <c r="BZ106" s="388" t="str">
        <f ca="1">+IF(OFFSET('Water Data'!$F$28,0,10*ROW('Water Data'!F100))="","",OFFSET('Water Data'!$F$28,0,10*ROW('Water Data'!F100)))</f>
        <v/>
      </c>
      <c r="CA106" s="388" t="str">
        <f ca="1">+IF(OFFSET('Water Data'!$F$29,0,10*ROW('Water Data'!F100))="","",OFFSET('Water Data'!$F$29,0,10*ROW('Water Data'!F100)))</f>
        <v/>
      </c>
      <c r="CB106" s="388" t="str">
        <f ca="1">+IF(OFFSET('Water Data'!$G$27,0,10*ROW('Water Data'!G100))="","",OFFSET('Water Data'!$G$27,0,10*ROW('Water Data'!G100)))</f>
        <v/>
      </c>
      <c r="CC106" s="388" t="str">
        <f ca="1">+IF(OFFSET('Water Data'!$G$28,0,10*ROW('Water Data'!G100))="","",OFFSET('Water Data'!$G$28,0,10*ROW('Water Data'!G100)))</f>
        <v/>
      </c>
      <c r="CD106" s="388" t="str">
        <f ca="1">+IF(OFFSET('Water Data'!$G$29,0,10*ROW('Water Data'!G100))="","",OFFSET('Water Data'!$G$29,0,10*ROW('Water Data'!G100)))</f>
        <v/>
      </c>
      <c r="CE106" s="388" t="str">
        <f ca="1">+IF(OFFSET('Water Data'!$H$27,0,10*ROW('Water Data'!H100))="","",OFFSET('Water Data'!$H$27,0,10*ROW('Water Data'!H100)))</f>
        <v/>
      </c>
      <c r="CF106" s="388" t="str">
        <f ca="1">+IF(OFFSET('Water Data'!$H$28,0,10*ROW('Water Data'!H100))="","",OFFSET('Water Data'!$H$28,0,10*ROW('Water Data'!H100)))</f>
        <v/>
      </c>
      <c r="CG106" s="388" t="str">
        <f ca="1">+IF(OFFSET('Water Data'!$H$29,0,10*ROW('Water Data'!H100))="","",OFFSET('Water Data'!$H$29,0,10*ROW('Water Data'!H100)))</f>
        <v/>
      </c>
      <c r="CH106" s="388" t="str">
        <f ca="1">+IF(OFFSET('Water Data'!$I$27,0,10*ROW('Water Data'!I100))="","",OFFSET('Water Data'!$I$27,0,10*ROW('Water Data'!I100)))</f>
        <v/>
      </c>
      <c r="CI106" s="388" t="str">
        <f ca="1">+IF(OFFSET('Water Data'!$I$28,0,10*ROW('Water Data'!I100))="","",OFFSET('Water Data'!$I$28,0,10*ROW('Water Data'!I100)))</f>
        <v/>
      </c>
      <c r="CJ106" s="388" t="str">
        <f ca="1">+IF(OFFSET('Water Data'!$I$29,0,10*ROW('Water Data'!I100))="","",OFFSET('Water Data'!$I$29,0,10*ROW('Water Data'!I100)))</f>
        <v/>
      </c>
      <c r="CK106" s="388" t="str">
        <f ca="1">+IF(OFFSET('Sanitation Data'!$D$28,0,10*ROW('Sanitation Data'!D100))="","",OFFSET('Sanitation Data'!$D$28,0,10*ROW('Sanitation Data'!D100)))</f>
        <v/>
      </c>
      <c r="CL106" s="388" t="str">
        <f ca="1">+IF(OFFSET('Sanitation Data'!$D$29,0,10*ROW('Sanitation Data'!D100))="","",OFFSET('Sanitation Data'!$D$29,0,10*ROW('Sanitation Data'!D100)))</f>
        <v/>
      </c>
      <c r="CM106" s="388" t="str">
        <f ca="1">+IF(OFFSET('Sanitation Data'!$D$30,0,10*ROW('Sanitation Data'!D100))="","",OFFSET('Sanitation Data'!$D$30,0,10*ROW('Sanitation Data'!D100)))</f>
        <v/>
      </c>
      <c r="CN106" s="388" t="str">
        <f ca="1">+IF(OFFSET('Sanitation Data'!$D$31,0,10*ROW('Sanitation Data'!D100))="","",OFFSET('Sanitation Data'!$D$31,0,10*ROW('Sanitation Data'!D100)))</f>
        <v/>
      </c>
      <c r="CO106" s="388" t="str">
        <f ca="1">+IF(OFFSET('Sanitation Data'!$D$32,0,10*ROW('Sanitation Data'!D100))="","",OFFSET('Sanitation Data'!$D$32,0,10*ROW('Sanitation Data'!D100)))</f>
        <v/>
      </c>
      <c r="CP106" s="388" t="str">
        <f ca="1">+IF(OFFSET('Sanitation Data'!$E$28,0,10*ROW('Sanitation Data'!E100))="","",OFFSET('Sanitation Data'!$E$28,0,10*ROW('Sanitation Data'!E100)))</f>
        <v/>
      </c>
      <c r="CQ106" s="388" t="str">
        <f ca="1">+IF(OFFSET('Sanitation Data'!$E$29,0,10*ROW('Sanitation Data'!E100))="","",OFFSET('Sanitation Data'!$E$29,0,10*ROW('Sanitation Data'!E100)))</f>
        <v/>
      </c>
      <c r="CR106" s="388" t="str">
        <f ca="1">+IF(OFFSET('Sanitation Data'!$E$30,0,10*ROW('Sanitation Data'!E100))="","",OFFSET('Sanitation Data'!$E$30,0,10*ROW('Sanitation Data'!E100)))</f>
        <v/>
      </c>
      <c r="CS106" s="388" t="str">
        <f ca="1">+IF(OFFSET('Sanitation Data'!$E$31,0,10*ROW('Sanitation Data'!E100))="","",OFFSET('Sanitation Data'!$E$31,0,10*ROW('Sanitation Data'!E100)))</f>
        <v/>
      </c>
      <c r="CT106" s="388" t="str">
        <f ca="1">+IF(OFFSET('Sanitation Data'!$E$32,0,10*ROW('Sanitation Data'!E100))="","",OFFSET('Sanitation Data'!$E$32,0,10*ROW('Sanitation Data'!E100)))</f>
        <v/>
      </c>
      <c r="CU106" s="388" t="str">
        <f ca="1">+IF(OFFSET('Sanitation Data'!$F$28,0,10*ROW('Sanitation Data'!F100))="","",OFFSET('Sanitation Data'!$F$28,0,10*ROW('Sanitation Data'!F100)))</f>
        <v/>
      </c>
      <c r="CV106" s="388" t="str">
        <f ca="1">+IF(OFFSET('Sanitation Data'!$F$29,0,10*ROW('Sanitation Data'!F100))="","",OFFSET('Sanitation Data'!$F$29,0,10*ROW('Sanitation Data'!F100)))</f>
        <v/>
      </c>
      <c r="CW106" s="388" t="str">
        <f ca="1">+IF(OFFSET('Sanitation Data'!$F$30,0,10*ROW('Sanitation Data'!F100))="","",OFFSET('Sanitation Data'!$F$30,0,10*ROW('Sanitation Data'!F100)))</f>
        <v/>
      </c>
      <c r="CX106" s="388" t="str">
        <f ca="1">+IF(OFFSET('Sanitation Data'!$F$31,0,10*ROW('Sanitation Data'!F100))="","",OFFSET('Sanitation Data'!$F$31,0,10*ROW('Sanitation Data'!F100)))</f>
        <v/>
      </c>
      <c r="CY106" s="388" t="str">
        <f ca="1">+IF(OFFSET('Sanitation Data'!$F$32,0,10*ROW('Sanitation Data'!F100))="","",OFFSET('Sanitation Data'!$F$32,0,10*ROW('Sanitation Data'!F100)))</f>
        <v/>
      </c>
      <c r="CZ106" s="388" t="str">
        <f ca="1">+IF(OFFSET('Sanitation Data'!$G$28,0,10*ROW('Sanitation Data'!G100))="","",OFFSET('Sanitation Data'!$G$28,0,10*ROW('Sanitation Data'!G100)))</f>
        <v/>
      </c>
      <c r="DA106" s="388" t="str">
        <f ca="1">+IF(OFFSET('Sanitation Data'!$G$29,0,10*ROW('Sanitation Data'!G100))="","",OFFSET('Sanitation Data'!$G$29,0,10*ROW('Sanitation Data'!G100)))</f>
        <v/>
      </c>
      <c r="DB106" s="388" t="str">
        <f ca="1">+IF(OFFSET('Sanitation Data'!$G$30,0,10*ROW('Sanitation Data'!G100))="","",OFFSET('Sanitation Data'!$G$30,0,10*ROW('Sanitation Data'!G100)))</f>
        <v/>
      </c>
      <c r="DC106" s="388" t="str">
        <f ca="1">+IF(OFFSET('Sanitation Data'!$G$31,0,10*ROW('Sanitation Data'!G100))="","",OFFSET('Sanitation Data'!$G$31,0,10*ROW('Sanitation Data'!G100)))</f>
        <v/>
      </c>
      <c r="DD106" s="388" t="str">
        <f ca="1">+IF(OFFSET('Sanitation Data'!$G$32,0,10*ROW('Sanitation Data'!G100))="","",OFFSET('Sanitation Data'!$G$32,0,10*ROW('Sanitation Data'!G100)))</f>
        <v/>
      </c>
      <c r="DE106" s="388" t="str">
        <f ca="1">+IF(OFFSET('Sanitation Data'!$H$28,0,10*ROW('Sanitation Data'!H100))="","",OFFSET('Sanitation Data'!$H$28,0,10*ROW('Sanitation Data'!H100)))</f>
        <v/>
      </c>
      <c r="DF106" s="388" t="str">
        <f ca="1">+IF(OFFSET('Sanitation Data'!$H$29,0,10*ROW('Sanitation Data'!H100))="","",OFFSET('Sanitation Data'!$H$29,0,10*ROW('Sanitation Data'!H100)))</f>
        <v/>
      </c>
      <c r="DG106" s="388" t="str">
        <f ca="1">+IF(OFFSET('Sanitation Data'!$H$30,0,10*ROW('Sanitation Data'!H100))="","",OFFSET('Sanitation Data'!$H$30,0,10*ROW('Sanitation Data'!H100)))</f>
        <v/>
      </c>
      <c r="DH106" s="388" t="str">
        <f ca="1">+IF(OFFSET('Sanitation Data'!$H$31,0,10*ROW('Sanitation Data'!H100))="","",OFFSET('Sanitation Data'!$H$31,0,10*ROW('Sanitation Data'!H100)))</f>
        <v/>
      </c>
      <c r="DI106" s="388" t="str">
        <f ca="1">+IF(OFFSET('Sanitation Data'!$H$32,0,10*ROW('Sanitation Data'!H100))="","",OFFSET('Sanitation Data'!$H$32,0,10*ROW('Sanitation Data'!H100)))</f>
        <v/>
      </c>
      <c r="DJ106" s="388" t="str">
        <f ca="1">+IF(OFFSET('Sanitation Data'!$I$28,0,10*ROW('Sanitation Data'!I100))="","",OFFSET('Sanitation Data'!$I$28,0,10*ROW('Sanitation Data'!I100)))</f>
        <v/>
      </c>
      <c r="DK106" s="388" t="str">
        <f ca="1">+IF(OFFSET('Sanitation Data'!$I$29,0,10*ROW('Sanitation Data'!I100))="","",OFFSET('Sanitation Data'!$I$29,0,10*ROW('Sanitation Data'!I100)))</f>
        <v/>
      </c>
      <c r="DL106" s="388" t="str">
        <f ca="1">+IF(OFFSET('Sanitation Data'!$I$30,0,10*ROW('Sanitation Data'!I100))="","",OFFSET('Sanitation Data'!$I$30,0,10*ROW('Sanitation Data'!I100)))</f>
        <v/>
      </c>
      <c r="DM106" s="388" t="str">
        <f ca="1">+IF(OFFSET('Sanitation Data'!$I$31,0,10*ROW('Sanitation Data'!I100))="","",OFFSET('Sanitation Data'!$I$31,0,10*ROW('Sanitation Data'!I100)))</f>
        <v/>
      </c>
      <c r="DN106" s="388" t="str">
        <f ca="1">+IF(OFFSET('Sanitation Data'!$I$32,0,10*ROW('Sanitation Data'!I100))="","",OFFSET('Sanitation Data'!$I$32,0,10*ROW('Sanitation Data'!I100)))</f>
        <v/>
      </c>
      <c r="DO106" s="388" t="str">
        <f ca="1">+IF(OFFSET('Hygiene Data'!$D$11,0,10*ROW('Hygiene Data'!D100))="","",OFFSET('Hygiene Data'!$D$11,0,10*ROW('Hygiene Data'!D100)))</f>
        <v/>
      </c>
      <c r="DP106" s="388" t="str">
        <f ca="1">+IF(OFFSET('Hygiene Data'!$D$12,0,10*ROW('Hygiene Data'!D100))="","",OFFSET('Hygiene Data'!$D$12,0,10*ROW('Hygiene Data'!D100)))</f>
        <v/>
      </c>
      <c r="DQ106" s="388" t="str">
        <f ca="1">+IF(OFFSET('Hygiene Data'!$D$13,0,10*ROW('Hygiene Data'!D100))="","",OFFSET('Hygiene Data'!$D$13,0,10*ROW('Hygiene Data'!D100)))</f>
        <v/>
      </c>
      <c r="DR106" s="388" t="str">
        <f ca="1">+IF(OFFSET('Hygiene Data'!$E$11,0,10*ROW('Hygiene Data'!E100))="","",OFFSET('Hygiene Data'!$E$11,0,10*ROW('Hygiene Data'!E100)))</f>
        <v/>
      </c>
      <c r="DS106" s="388" t="str">
        <f ca="1">+IF(OFFSET('Hygiene Data'!$E$12,0,10*ROW('Hygiene Data'!E100))="","",OFFSET('Hygiene Data'!$E$12,0,10*ROW('Hygiene Data'!E100)))</f>
        <v/>
      </c>
      <c r="DT106" s="388" t="str">
        <f ca="1">+IF(OFFSET('Hygiene Data'!$E$13,0,10*ROW('Hygiene Data'!E100))="","",OFFSET('Hygiene Data'!$E$13,0,10*ROW('Hygiene Data'!E100)))</f>
        <v/>
      </c>
      <c r="DU106" s="388" t="str">
        <f ca="1">+IF(OFFSET('Hygiene Data'!$F$11,0,10*ROW('Hygiene Data'!F100))="","",OFFSET('Hygiene Data'!$F$11,0,10*ROW('Hygiene Data'!F100)))</f>
        <v/>
      </c>
      <c r="DV106" s="388" t="str">
        <f ca="1">+IF(OFFSET('Hygiene Data'!$F$12,0,10*ROW('Hygiene Data'!F100))="","",OFFSET('Hygiene Data'!$F$12,0,10*ROW('Hygiene Data'!F100)))</f>
        <v/>
      </c>
      <c r="DW106" s="388" t="str">
        <f ca="1">+IF(OFFSET('Hygiene Data'!$F$13,0,10*ROW('Hygiene Data'!F100))="","",OFFSET('Hygiene Data'!$F$13,0,10*ROW('Hygiene Data'!F100)))</f>
        <v/>
      </c>
      <c r="DX106" s="388" t="str">
        <f ca="1">+IF(OFFSET('Hygiene Data'!$G$11,0,10*ROW('Hygiene Data'!G100))="","",OFFSET('Hygiene Data'!$G$11,0,10*ROW('Hygiene Data'!G100)))</f>
        <v/>
      </c>
      <c r="DY106" s="388" t="str">
        <f ca="1">+IF(OFFSET('Hygiene Data'!$G$12,0,10*ROW('Hygiene Data'!G100))="","",OFFSET('Hygiene Data'!$G$12,0,10*ROW('Hygiene Data'!G100)))</f>
        <v/>
      </c>
      <c r="DZ106" s="388" t="str">
        <f ca="1">+IF(OFFSET('Hygiene Data'!$G$13,0,10*ROW('Hygiene Data'!G100))="","",OFFSET('Hygiene Data'!$G$13,0,10*ROW('Hygiene Data'!G100)))</f>
        <v/>
      </c>
      <c r="EA106" s="388" t="str">
        <f ca="1">+IF(OFFSET('Hygiene Data'!$H$11,0,10*ROW('Hygiene Data'!H100))="","",OFFSET('Hygiene Data'!$H$11,0,10*ROW('Hygiene Data'!H100)))</f>
        <v/>
      </c>
      <c r="EB106" s="388" t="str">
        <f ca="1">+IF(OFFSET('Hygiene Data'!$H$12,0,10*ROW('Hygiene Data'!H100))="","",OFFSET('Hygiene Data'!$H$12,0,10*ROW('Hygiene Data'!H100)))</f>
        <v/>
      </c>
      <c r="EC106" s="388" t="str">
        <f ca="1">+IF(OFFSET('Hygiene Data'!$H$13,0,10*ROW('Hygiene Data'!H100))="","",OFFSET('Hygiene Data'!$H$13,0,10*ROW('Hygiene Data'!H100)))</f>
        <v/>
      </c>
      <c r="ED106" s="388" t="str">
        <f ca="1">+IF(OFFSET('Hygiene Data'!$I$11,0,10*ROW('Hygiene Data'!I100))="","",OFFSET('Hygiene Data'!$I$11,0,10*ROW('Hygiene Data'!I100)))</f>
        <v/>
      </c>
      <c r="EE106" s="388" t="str">
        <f ca="1">+IF(OFFSET('Hygiene Data'!$I$12,0,10*ROW('Hygiene Data'!I100))="","",OFFSET('Hygiene Data'!$I$12,0,10*ROW('Hygiene Data'!I100)))</f>
        <v/>
      </c>
      <c r="EF106" s="388" t="str">
        <f ca="1">+IF(OFFSET('Hygiene Data'!$I$13,0,10*ROW('Hygiene Data'!I100))="","",OFFSET('Hygiene Data'!$I$13,0,10*ROW('Hygiene Data'!I100)))</f>
        <v/>
      </c>
    </row>
    <row r="107" spans="1:136" x14ac:dyDescent="0.25">
      <c r="A107" s="497" t="str">
        <f ca="1">+IF(OFFSET('Water Data'!$B$2,0,10*ROW('Water Data'!E101))="","",OFFSET('Water Data'!$B$2,0,10*ROW('Water Data'!E101)))</f>
        <v/>
      </c>
      <c r="B107" s="49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4" t="str">
        <f t="shared" ca="1" si="1"/>
        <v/>
      </c>
      <c r="D107" s="52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8" t="str">
        <f ca="1">+IF(OFFSET('Water Data'!$D$27,0,10*ROW('Water Data'!D101))="","",OFFSET('Water Data'!$D$27,0,10*ROW('Water Data'!D101)))</f>
        <v/>
      </c>
      <c r="BT107" s="388" t="str">
        <f ca="1">+IF(OFFSET('Water Data'!$D$28,0,10*ROW('Water Data'!D101))="","",OFFSET('Water Data'!$D$28,0,10*ROW('Water Data'!D101)))</f>
        <v/>
      </c>
      <c r="BU107" s="388" t="str">
        <f ca="1">+IF(OFFSET('Water Data'!$D$29,0,10*ROW('Water Data'!D101))="","",OFFSET('Water Data'!$D$29,0,10*ROW('Water Data'!D101)))</f>
        <v/>
      </c>
      <c r="BV107" s="388" t="str">
        <f ca="1">+IF(OFFSET('Water Data'!$E$27,0,10*ROW('Water Data'!E101))="","",OFFSET('Water Data'!$E$27,0,10*ROW('Water Data'!E101)))</f>
        <v/>
      </c>
      <c r="BW107" s="388" t="str">
        <f ca="1">+IF(OFFSET('Water Data'!$E$28,0,10*ROW('Water Data'!E101))="","",OFFSET('Water Data'!$E$28,0,10*ROW('Water Data'!E101)))</f>
        <v/>
      </c>
      <c r="BX107" s="388" t="str">
        <f ca="1">+IF(OFFSET('Water Data'!$E$29,0,10*ROW('Water Data'!E101))="","",OFFSET('Water Data'!$E$29,0,10*ROW('Water Data'!E101)))</f>
        <v/>
      </c>
      <c r="BY107" s="388" t="str">
        <f ca="1">+IF(OFFSET('Water Data'!$F$27,0,10*ROW('Water Data'!F101))="","",OFFSET('Water Data'!$F$27,0,10*ROW('Water Data'!F101)))</f>
        <v/>
      </c>
      <c r="BZ107" s="388" t="str">
        <f ca="1">+IF(OFFSET('Water Data'!$F$28,0,10*ROW('Water Data'!F101))="","",OFFSET('Water Data'!$F$28,0,10*ROW('Water Data'!F101)))</f>
        <v/>
      </c>
      <c r="CA107" s="388" t="str">
        <f ca="1">+IF(OFFSET('Water Data'!$F$29,0,10*ROW('Water Data'!F101))="","",OFFSET('Water Data'!$F$29,0,10*ROW('Water Data'!F101)))</f>
        <v/>
      </c>
      <c r="CB107" s="388" t="str">
        <f ca="1">+IF(OFFSET('Water Data'!$G$27,0,10*ROW('Water Data'!G101))="","",OFFSET('Water Data'!$G$27,0,10*ROW('Water Data'!G101)))</f>
        <v/>
      </c>
      <c r="CC107" s="388" t="str">
        <f ca="1">+IF(OFFSET('Water Data'!$G$28,0,10*ROW('Water Data'!G101))="","",OFFSET('Water Data'!$G$28,0,10*ROW('Water Data'!G101)))</f>
        <v/>
      </c>
      <c r="CD107" s="388" t="str">
        <f ca="1">+IF(OFFSET('Water Data'!$G$29,0,10*ROW('Water Data'!G101))="","",OFFSET('Water Data'!$G$29,0,10*ROW('Water Data'!G101)))</f>
        <v/>
      </c>
      <c r="CE107" s="388" t="str">
        <f ca="1">+IF(OFFSET('Water Data'!$H$27,0,10*ROW('Water Data'!H101))="","",OFFSET('Water Data'!$H$27,0,10*ROW('Water Data'!H101)))</f>
        <v/>
      </c>
      <c r="CF107" s="388" t="str">
        <f ca="1">+IF(OFFSET('Water Data'!$H$28,0,10*ROW('Water Data'!H101))="","",OFFSET('Water Data'!$H$28,0,10*ROW('Water Data'!H101)))</f>
        <v/>
      </c>
      <c r="CG107" s="388" t="str">
        <f ca="1">+IF(OFFSET('Water Data'!$H$29,0,10*ROW('Water Data'!H101))="","",OFFSET('Water Data'!$H$29,0,10*ROW('Water Data'!H101)))</f>
        <v/>
      </c>
      <c r="CH107" s="388" t="str">
        <f ca="1">+IF(OFFSET('Water Data'!$I$27,0,10*ROW('Water Data'!I101))="","",OFFSET('Water Data'!$I$27,0,10*ROW('Water Data'!I101)))</f>
        <v/>
      </c>
      <c r="CI107" s="388" t="str">
        <f ca="1">+IF(OFFSET('Water Data'!$I$28,0,10*ROW('Water Data'!I101))="","",OFFSET('Water Data'!$I$28,0,10*ROW('Water Data'!I101)))</f>
        <v/>
      </c>
      <c r="CJ107" s="388" t="str">
        <f ca="1">+IF(OFFSET('Water Data'!$I$29,0,10*ROW('Water Data'!I101))="","",OFFSET('Water Data'!$I$29,0,10*ROW('Water Data'!I101)))</f>
        <v/>
      </c>
      <c r="CK107" s="388" t="str">
        <f ca="1">+IF(OFFSET('Sanitation Data'!$D$28,0,10*ROW('Sanitation Data'!D101))="","",OFFSET('Sanitation Data'!$D$28,0,10*ROW('Sanitation Data'!D101)))</f>
        <v/>
      </c>
      <c r="CL107" s="388" t="str">
        <f ca="1">+IF(OFFSET('Sanitation Data'!$D$29,0,10*ROW('Sanitation Data'!D101))="","",OFFSET('Sanitation Data'!$D$29,0,10*ROW('Sanitation Data'!D101)))</f>
        <v/>
      </c>
      <c r="CM107" s="388" t="str">
        <f ca="1">+IF(OFFSET('Sanitation Data'!$D$30,0,10*ROW('Sanitation Data'!D101))="","",OFFSET('Sanitation Data'!$D$30,0,10*ROW('Sanitation Data'!D101)))</f>
        <v/>
      </c>
      <c r="CN107" s="388" t="str">
        <f ca="1">+IF(OFFSET('Sanitation Data'!$D$31,0,10*ROW('Sanitation Data'!D101))="","",OFFSET('Sanitation Data'!$D$31,0,10*ROW('Sanitation Data'!D101)))</f>
        <v/>
      </c>
      <c r="CO107" s="388" t="str">
        <f ca="1">+IF(OFFSET('Sanitation Data'!$D$32,0,10*ROW('Sanitation Data'!D101))="","",OFFSET('Sanitation Data'!$D$32,0,10*ROW('Sanitation Data'!D101)))</f>
        <v/>
      </c>
      <c r="CP107" s="388" t="str">
        <f ca="1">+IF(OFFSET('Sanitation Data'!$E$28,0,10*ROW('Sanitation Data'!E101))="","",OFFSET('Sanitation Data'!$E$28,0,10*ROW('Sanitation Data'!E101)))</f>
        <v/>
      </c>
      <c r="CQ107" s="388" t="str">
        <f ca="1">+IF(OFFSET('Sanitation Data'!$E$29,0,10*ROW('Sanitation Data'!E101))="","",OFFSET('Sanitation Data'!$E$29,0,10*ROW('Sanitation Data'!E101)))</f>
        <v/>
      </c>
      <c r="CR107" s="388" t="str">
        <f ca="1">+IF(OFFSET('Sanitation Data'!$E$30,0,10*ROW('Sanitation Data'!E101))="","",OFFSET('Sanitation Data'!$E$30,0,10*ROW('Sanitation Data'!E101)))</f>
        <v/>
      </c>
      <c r="CS107" s="388" t="str">
        <f ca="1">+IF(OFFSET('Sanitation Data'!$E$31,0,10*ROW('Sanitation Data'!E101))="","",OFFSET('Sanitation Data'!$E$31,0,10*ROW('Sanitation Data'!E101)))</f>
        <v/>
      </c>
      <c r="CT107" s="388" t="str">
        <f ca="1">+IF(OFFSET('Sanitation Data'!$E$32,0,10*ROW('Sanitation Data'!E101))="","",OFFSET('Sanitation Data'!$E$32,0,10*ROW('Sanitation Data'!E101)))</f>
        <v/>
      </c>
      <c r="CU107" s="388" t="str">
        <f ca="1">+IF(OFFSET('Sanitation Data'!$F$28,0,10*ROW('Sanitation Data'!F101))="","",OFFSET('Sanitation Data'!$F$28,0,10*ROW('Sanitation Data'!F101)))</f>
        <v/>
      </c>
      <c r="CV107" s="388" t="str">
        <f ca="1">+IF(OFFSET('Sanitation Data'!$F$29,0,10*ROW('Sanitation Data'!F101))="","",OFFSET('Sanitation Data'!$F$29,0,10*ROW('Sanitation Data'!F101)))</f>
        <v/>
      </c>
      <c r="CW107" s="388" t="str">
        <f ca="1">+IF(OFFSET('Sanitation Data'!$F$30,0,10*ROW('Sanitation Data'!F101))="","",OFFSET('Sanitation Data'!$F$30,0,10*ROW('Sanitation Data'!F101)))</f>
        <v/>
      </c>
      <c r="CX107" s="388" t="str">
        <f ca="1">+IF(OFFSET('Sanitation Data'!$F$31,0,10*ROW('Sanitation Data'!F101))="","",OFFSET('Sanitation Data'!$F$31,0,10*ROW('Sanitation Data'!F101)))</f>
        <v/>
      </c>
      <c r="CY107" s="388" t="str">
        <f ca="1">+IF(OFFSET('Sanitation Data'!$F$32,0,10*ROW('Sanitation Data'!F101))="","",OFFSET('Sanitation Data'!$F$32,0,10*ROW('Sanitation Data'!F101)))</f>
        <v/>
      </c>
      <c r="CZ107" s="388" t="str">
        <f ca="1">+IF(OFFSET('Sanitation Data'!$G$28,0,10*ROW('Sanitation Data'!G101))="","",OFFSET('Sanitation Data'!$G$28,0,10*ROW('Sanitation Data'!G101)))</f>
        <v/>
      </c>
      <c r="DA107" s="388" t="str">
        <f ca="1">+IF(OFFSET('Sanitation Data'!$G$29,0,10*ROW('Sanitation Data'!G101))="","",OFFSET('Sanitation Data'!$G$29,0,10*ROW('Sanitation Data'!G101)))</f>
        <v/>
      </c>
      <c r="DB107" s="388" t="str">
        <f ca="1">+IF(OFFSET('Sanitation Data'!$G$30,0,10*ROW('Sanitation Data'!G101))="","",OFFSET('Sanitation Data'!$G$30,0,10*ROW('Sanitation Data'!G101)))</f>
        <v/>
      </c>
      <c r="DC107" s="388" t="str">
        <f ca="1">+IF(OFFSET('Sanitation Data'!$G$31,0,10*ROW('Sanitation Data'!G101))="","",OFFSET('Sanitation Data'!$G$31,0,10*ROW('Sanitation Data'!G101)))</f>
        <v/>
      </c>
      <c r="DD107" s="388" t="str">
        <f ca="1">+IF(OFFSET('Sanitation Data'!$G$32,0,10*ROW('Sanitation Data'!G101))="","",OFFSET('Sanitation Data'!$G$32,0,10*ROW('Sanitation Data'!G101)))</f>
        <v/>
      </c>
      <c r="DE107" s="388" t="str">
        <f ca="1">+IF(OFFSET('Sanitation Data'!$H$28,0,10*ROW('Sanitation Data'!H101))="","",OFFSET('Sanitation Data'!$H$28,0,10*ROW('Sanitation Data'!H101)))</f>
        <v/>
      </c>
      <c r="DF107" s="388" t="str">
        <f ca="1">+IF(OFFSET('Sanitation Data'!$H$29,0,10*ROW('Sanitation Data'!H101))="","",OFFSET('Sanitation Data'!$H$29,0,10*ROW('Sanitation Data'!H101)))</f>
        <v/>
      </c>
      <c r="DG107" s="388" t="str">
        <f ca="1">+IF(OFFSET('Sanitation Data'!$H$30,0,10*ROW('Sanitation Data'!H101))="","",OFFSET('Sanitation Data'!$H$30,0,10*ROW('Sanitation Data'!H101)))</f>
        <v/>
      </c>
      <c r="DH107" s="388" t="str">
        <f ca="1">+IF(OFFSET('Sanitation Data'!$H$31,0,10*ROW('Sanitation Data'!H101))="","",OFFSET('Sanitation Data'!$H$31,0,10*ROW('Sanitation Data'!H101)))</f>
        <v/>
      </c>
      <c r="DI107" s="388" t="str">
        <f ca="1">+IF(OFFSET('Sanitation Data'!$H$32,0,10*ROW('Sanitation Data'!H101))="","",OFFSET('Sanitation Data'!$H$32,0,10*ROW('Sanitation Data'!H101)))</f>
        <v/>
      </c>
      <c r="DJ107" s="388" t="str">
        <f ca="1">+IF(OFFSET('Sanitation Data'!$I$28,0,10*ROW('Sanitation Data'!I101))="","",OFFSET('Sanitation Data'!$I$28,0,10*ROW('Sanitation Data'!I101)))</f>
        <v/>
      </c>
      <c r="DK107" s="388" t="str">
        <f ca="1">+IF(OFFSET('Sanitation Data'!$I$29,0,10*ROW('Sanitation Data'!I101))="","",OFFSET('Sanitation Data'!$I$29,0,10*ROW('Sanitation Data'!I101)))</f>
        <v/>
      </c>
      <c r="DL107" s="388" t="str">
        <f ca="1">+IF(OFFSET('Sanitation Data'!$I$30,0,10*ROW('Sanitation Data'!I101))="","",OFFSET('Sanitation Data'!$I$30,0,10*ROW('Sanitation Data'!I101)))</f>
        <v/>
      </c>
      <c r="DM107" s="388" t="str">
        <f ca="1">+IF(OFFSET('Sanitation Data'!$I$31,0,10*ROW('Sanitation Data'!I101))="","",OFFSET('Sanitation Data'!$I$31,0,10*ROW('Sanitation Data'!I101)))</f>
        <v/>
      </c>
      <c r="DN107" s="388" t="str">
        <f ca="1">+IF(OFFSET('Sanitation Data'!$I$32,0,10*ROW('Sanitation Data'!I101))="","",OFFSET('Sanitation Data'!$I$32,0,10*ROW('Sanitation Data'!I101)))</f>
        <v/>
      </c>
      <c r="DO107" s="388" t="str">
        <f ca="1">+IF(OFFSET('Hygiene Data'!$D$11,0,10*ROW('Hygiene Data'!D101))="","",OFFSET('Hygiene Data'!$D$11,0,10*ROW('Hygiene Data'!D101)))</f>
        <v/>
      </c>
      <c r="DP107" s="388" t="str">
        <f ca="1">+IF(OFFSET('Hygiene Data'!$D$12,0,10*ROW('Hygiene Data'!D101))="","",OFFSET('Hygiene Data'!$D$12,0,10*ROW('Hygiene Data'!D101)))</f>
        <v/>
      </c>
      <c r="DQ107" s="388" t="str">
        <f ca="1">+IF(OFFSET('Hygiene Data'!$D$13,0,10*ROW('Hygiene Data'!D101))="","",OFFSET('Hygiene Data'!$D$13,0,10*ROW('Hygiene Data'!D101)))</f>
        <v/>
      </c>
      <c r="DR107" s="388" t="str">
        <f ca="1">+IF(OFFSET('Hygiene Data'!$E$11,0,10*ROW('Hygiene Data'!E101))="","",OFFSET('Hygiene Data'!$E$11,0,10*ROW('Hygiene Data'!E101)))</f>
        <v/>
      </c>
      <c r="DS107" s="388" t="str">
        <f ca="1">+IF(OFFSET('Hygiene Data'!$E$12,0,10*ROW('Hygiene Data'!E101))="","",OFFSET('Hygiene Data'!$E$12,0,10*ROW('Hygiene Data'!E101)))</f>
        <v/>
      </c>
      <c r="DT107" s="388" t="str">
        <f ca="1">+IF(OFFSET('Hygiene Data'!$E$13,0,10*ROW('Hygiene Data'!E101))="","",OFFSET('Hygiene Data'!$E$13,0,10*ROW('Hygiene Data'!E101)))</f>
        <v/>
      </c>
      <c r="DU107" s="388" t="str">
        <f ca="1">+IF(OFFSET('Hygiene Data'!$F$11,0,10*ROW('Hygiene Data'!F101))="","",OFFSET('Hygiene Data'!$F$11,0,10*ROW('Hygiene Data'!F101)))</f>
        <v/>
      </c>
      <c r="DV107" s="388" t="str">
        <f ca="1">+IF(OFFSET('Hygiene Data'!$F$12,0,10*ROW('Hygiene Data'!F101))="","",OFFSET('Hygiene Data'!$F$12,0,10*ROW('Hygiene Data'!F101)))</f>
        <v/>
      </c>
      <c r="DW107" s="388" t="str">
        <f ca="1">+IF(OFFSET('Hygiene Data'!$F$13,0,10*ROW('Hygiene Data'!F101))="","",OFFSET('Hygiene Data'!$F$13,0,10*ROW('Hygiene Data'!F101)))</f>
        <v/>
      </c>
      <c r="DX107" s="388" t="str">
        <f ca="1">+IF(OFFSET('Hygiene Data'!$G$11,0,10*ROW('Hygiene Data'!G101))="","",OFFSET('Hygiene Data'!$G$11,0,10*ROW('Hygiene Data'!G101)))</f>
        <v/>
      </c>
      <c r="DY107" s="388" t="str">
        <f ca="1">+IF(OFFSET('Hygiene Data'!$G$12,0,10*ROW('Hygiene Data'!G101))="","",OFFSET('Hygiene Data'!$G$12,0,10*ROW('Hygiene Data'!G101)))</f>
        <v/>
      </c>
      <c r="DZ107" s="388" t="str">
        <f ca="1">+IF(OFFSET('Hygiene Data'!$G$13,0,10*ROW('Hygiene Data'!G101))="","",OFFSET('Hygiene Data'!$G$13,0,10*ROW('Hygiene Data'!G101)))</f>
        <v/>
      </c>
      <c r="EA107" s="388" t="str">
        <f ca="1">+IF(OFFSET('Hygiene Data'!$H$11,0,10*ROW('Hygiene Data'!H101))="","",OFFSET('Hygiene Data'!$H$11,0,10*ROW('Hygiene Data'!H101)))</f>
        <v/>
      </c>
      <c r="EB107" s="388" t="str">
        <f ca="1">+IF(OFFSET('Hygiene Data'!$H$12,0,10*ROW('Hygiene Data'!H101))="","",OFFSET('Hygiene Data'!$H$12,0,10*ROW('Hygiene Data'!H101)))</f>
        <v/>
      </c>
      <c r="EC107" s="388" t="str">
        <f ca="1">+IF(OFFSET('Hygiene Data'!$H$13,0,10*ROW('Hygiene Data'!H101))="","",OFFSET('Hygiene Data'!$H$13,0,10*ROW('Hygiene Data'!H101)))</f>
        <v/>
      </c>
      <c r="ED107" s="388" t="str">
        <f ca="1">+IF(OFFSET('Hygiene Data'!$I$11,0,10*ROW('Hygiene Data'!I101))="","",OFFSET('Hygiene Data'!$I$11,0,10*ROW('Hygiene Data'!I101)))</f>
        <v/>
      </c>
      <c r="EE107" s="388" t="str">
        <f ca="1">+IF(OFFSET('Hygiene Data'!$I$12,0,10*ROW('Hygiene Data'!I101))="","",OFFSET('Hygiene Data'!$I$12,0,10*ROW('Hygiene Data'!I101)))</f>
        <v/>
      </c>
      <c r="EF107" s="388" t="str">
        <f ca="1">+IF(OFFSET('Hygiene Data'!$I$13,0,10*ROW('Hygiene Data'!I101))="","",OFFSET('Hygiene Data'!$I$13,0,10*ROW('Hygiene Data'!I101)))</f>
        <v/>
      </c>
    </row>
    <row r="108" spans="1:136" x14ac:dyDescent="0.25">
      <c r="A108" s="497" t="str">
        <f ca="1">+IF(OFFSET('Water Data'!$B$2,0,10*ROW('Water Data'!E102))="","",OFFSET('Water Data'!$B$2,0,10*ROW('Water Data'!E102)))</f>
        <v/>
      </c>
      <c r="B108" s="49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4" t="str">
        <f t="shared" ca="1" si="1"/>
        <v/>
      </c>
      <c r="D108" s="52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8" t="str">
        <f ca="1">+IF(OFFSET('Water Data'!$D$27,0,10*ROW('Water Data'!D102))="","",OFFSET('Water Data'!$D$27,0,10*ROW('Water Data'!D102)))</f>
        <v/>
      </c>
      <c r="BT108" s="388" t="str">
        <f ca="1">+IF(OFFSET('Water Data'!$D$28,0,10*ROW('Water Data'!D102))="","",OFFSET('Water Data'!$D$28,0,10*ROW('Water Data'!D102)))</f>
        <v/>
      </c>
      <c r="BU108" s="388" t="str">
        <f ca="1">+IF(OFFSET('Water Data'!$D$29,0,10*ROW('Water Data'!D102))="","",OFFSET('Water Data'!$D$29,0,10*ROW('Water Data'!D102)))</f>
        <v/>
      </c>
      <c r="BV108" s="388" t="str">
        <f ca="1">+IF(OFFSET('Water Data'!$E$27,0,10*ROW('Water Data'!E102))="","",OFFSET('Water Data'!$E$27,0,10*ROW('Water Data'!E102)))</f>
        <v/>
      </c>
      <c r="BW108" s="388" t="str">
        <f ca="1">+IF(OFFSET('Water Data'!$E$28,0,10*ROW('Water Data'!E102))="","",OFFSET('Water Data'!$E$28,0,10*ROW('Water Data'!E102)))</f>
        <v/>
      </c>
      <c r="BX108" s="388" t="str">
        <f ca="1">+IF(OFFSET('Water Data'!$E$29,0,10*ROW('Water Data'!E102))="","",OFFSET('Water Data'!$E$29,0,10*ROW('Water Data'!E102)))</f>
        <v/>
      </c>
      <c r="BY108" s="388" t="str">
        <f ca="1">+IF(OFFSET('Water Data'!$F$27,0,10*ROW('Water Data'!F102))="","",OFFSET('Water Data'!$F$27,0,10*ROW('Water Data'!F102)))</f>
        <v/>
      </c>
      <c r="BZ108" s="388" t="str">
        <f ca="1">+IF(OFFSET('Water Data'!$F$28,0,10*ROW('Water Data'!F102))="","",OFFSET('Water Data'!$F$28,0,10*ROW('Water Data'!F102)))</f>
        <v/>
      </c>
      <c r="CA108" s="388" t="str">
        <f ca="1">+IF(OFFSET('Water Data'!$F$29,0,10*ROW('Water Data'!F102))="","",OFFSET('Water Data'!$F$29,0,10*ROW('Water Data'!F102)))</f>
        <v/>
      </c>
      <c r="CB108" s="388" t="str">
        <f ca="1">+IF(OFFSET('Water Data'!$G$27,0,10*ROW('Water Data'!G102))="","",OFFSET('Water Data'!$G$27,0,10*ROW('Water Data'!G102)))</f>
        <v/>
      </c>
      <c r="CC108" s="388" t="str">
        <f ca="1">+IF(OFFSET('Water Data'!$G$28,0,10*ROW('Water Data'!G102))="","",OFFSET('Water Data'!$G$28,0,10*ROW('Water Data'!G102)))</f>
        <v/>
      </c>
      <c r="CD108" s="388" t="str">
        <f ca="1">+IF(OFFSET('Water Data'!$G$29,0,10*ROW('Water Data'!G102))="","",OFFSET('Water Data'!$G$29,0,10*ROW('Water Data'!G102)))</f>
        <v/>
      </c>
      <c r="CE108" s="388" t="str">
        <f ca="1">+IF(OFFSET('Water Data'!$H$27,0,10*ROW('Water Data'!H102))="","",OFFSET('Water Data'!$H$27,0,10*ROW('Water Data'!H102)))</f>
        <v/>
      </c>
      <c r="CF108" s="388" t="str">
        <f ca="1">+IF(OFFSET('Water Data'!$H$28,0,10*ROW('Water Data'!H102))="","",OFFSET('Water Data'!$H$28,0,10*ROW('Water Data'!H102)))</f>
        <v/>
      </c>
      <c r="CG108" s="388" t="str">
        <f ca="1">+IF(OFFSET('Water Data'!$H$29,0,10*ROW('Water Data'!H102))="","",OFFSET('Water Data'!$H$29,0,10*ROW('Water Data'!H102)))</f>
        <v/>
      </c>
      <c r="CH108" s="388" t="str">
        <f ca="1">+IF(OFFSET('Water Data'!$I$27,0,10*ROW('Water Data'!I102))="","",OFFSET('Water Data'!$I$27,0,10*ROW('Water Data'!I102)))</f>
        <v/>
      </c>
      <c r="CI108" s="388" t="str">
        <f ca="1">+IF(OFFSET('Water Data'!$I$28,0,10*ROW('Water Data'!I102))="","",OFFSET('Water Data'!$I$28,0,10*ROW('Water Data'!I102)))</f>
        <v/>
      </c>
      <c r="CJ108" s="388" t="str">
        <f ca="1">+IF(OFFSET('Water Data'!$I$29,0,10*ROW('Water Data'!I102))="","",OFFSET('Water Data'!$I$29,0,10*ROW('Water Data'!I102)))</f>
        <v/>
      </c>
      <c r="CK108" s="388" t="str">
        <f ca="1">+IF(OFFSET('Sanitation Data'!$D$28,0,10*ROW('Sanitation Data'!D102))="","",OFFSET('Sanitation Data'!$D$28,0,10*ROW('Sanitation Data'!D102)))</f>
        <v/>
      </c>
      <c r="CL108" s="388" t="str">
        <f ca="1">+IF(OFFSET('Sanitation Data'!$D$29,0,10*ROW('Sanitation Data'!D102))="","",OFFSET('Sanitation Data'!$D$29,0,10*ROW('Sanitation Data'!D102)))</f>
        <v/>
      </c>
      <c r="CM108" s="388" t="str">
        <f ca="1">+IF(OFFSET('Sanitation Data'!$D$30,0,10*ROW('Sanitation Data'!D102))="","",OFFSET('Sanitation Data'!$D$30,0,10*ROW('Sanitation Data'!D102)))</f>
        <v/>
      </c>
      <c r="CN108" s="388" t="str">
        <f ca="1">+IF(OFFSET('Sanitation Data'!$D$31,0,10*ROW('Sanitation Data'!D102))="","",OFFSET('Sanitation Data'!$D$31,0,10*ROW('Sanitation Data'!D102)))</f>
        <v/>
      </c>
      <c r="CO108" s="388" t="str">
        <f ca="1">+IF(OFFSET('Sanitation Data'!$D$32,0,10*ROW('Sanitation Data'!D102))="","",OFFSET('Sanitation Data'!$D$32,0,10*ROW('Sanitation Data'!D102)))</f>
        <v/>
      </c>
      <c r="CP108" s="388" t="str">
        <f ca="1">+IF(OFFSET('Sanitation Data'!$E$28,0,10*ROW('Sanitation Data'!E102))="","",OFFSET('Sanitation Data'!$E$28,0,10*ROW('Sanitation Data'!E102)))</f>
        <v/>
      </c>
      <c r="CQ108" s="388" t="str">
        <f ca="1">+IF(OFFSET('Sanitation Data'!$E$29,0,10*ROW('Sanitation Data'!E102))="","",OFFSET('Sanitation Data'!$E$29,0,10*ROW('Sanitation Data'!E102)))</f>
        <v/>
      </c>
      <c r="CR108" s="388" t="str">
        <f ca="1">+IF(OFFSET('Sanitation Data'!$E$30,0,10*ROW('Sanitation Data'!E102))="","",OFFSET('Sanitation Data'!$E$30,0,10*ROW('Sanitation Data'!E102)))</f>
        <v/>
      </c>
      <c r="CS108" s="388" t="str">
        <f ca="1">+IF(OFFSET('Sanitation Data'!$E$31,0,10*ROW('Sanitation Data'!E102))="","",OFFSET('Sanitation Data'!$E$31,0,10*ROW('Sanitation Data'!E102)))</f>
        <v/>
      </c>
      <c r="CT108" s="388" t="str">
        <f ca="1">+IF(OFFSET('Sanitation Data'!$E$32,0,10*ROW('Sanitation Data'!E102))="","",OFFSET('Sanitation Data'!$E$32,0,10*ROW('Sanitation Data'!E102)))</f>
        <v/>
      </c>
      <c r="CU108" s="388" t="str">
        <f ca="1">+IF(OFFSET('Sanitation Data'!$F$28,0,10*ROW('Sanitation Data'!F102))="","",OFFSET('Sanitation Data'!$F$28,0,10*ROW('Sanitation Data'!F102)))</f>
        <v/>
      </c>
      <c r="CV108" s="388" t="str">
        <f ca="1">+IF(OFFSET('Sanitation Data'!$F$29,0,10*ROW('Sanitation Data'!F102))="","",OFFSET('Sanitation Data'!$F$29,0,10*ROW('Sanitation Data'!F102)))</f>
        <v/>
      </c>
      <c r="CW108" s="388" t="str">
        <f ca="1">+IF(OFFSET('Sanitation Data'!$F$30,0,10*ROW('Sanitation Data'!F102))="","",OFFSET('Sanitation Data'!$F$30,0,10*ROW('Sanitation Data'!F102)))</f>
        <v/>
      </c>
      <c r="CX108" s="388" t="str">
        <f ca="1">+IF(OFFSET('Sanitation Data'!$F$31,0,10*ROW('Sanitation Data'!F102))="","",OFFSET('Sanitation Data'!$F$31,0,10*ROW('Sanitation Data'!F102)))</f>
        <v/>
      </c>
      <c r="CY108" s="388" t="str">
        <f ca="1">+IF(OFFSET('Sanitation Data'!$F$32,0,10*ROW('Sanitation Data'!F102))="","",OFFSET('Sanitation Data'!$F$32,0,10*ROW('Sanitation Data'!F102)))</f>
        <v/>
      </c>
      <c r="CZ108" s="388" t="str">
        <f ca="1">+IF(OFFSET('Sanitation Data'!$G$28,0,10*ROW('Sanitation Data'!G102))="","",OFFSET('Sanitation Data'!$G$28,0,10*ROW('Sanitation Data'!G102)))</f>
        <v/>
      </c>
      <c r="DA108" s="388" t="str">
        <f ca="1">+IF(OFFSET('Sanitation Data'!$G$29,0,10*ROW('Sanitation Data'!G102))="","",OFFSET('Sanitation Data'!$G$29,0,10*ROW('Sanitation Data'!G102)))</f>
        <v/>
      </c>
      <c r="DB108" s="388" t="str">
        <f ca="1">+IF(OFFSET('Sanitation Data'!$G$30,0,10*ROW('Sanitation Data'!G102))="","",OFFSET('Sanitation Data'!$G$30,0,10*ROW('Sanitation Data'!G102)))</f>
        <v/>
      </c>
      <c r="DC108" s="388" t="str">
        <f ca="1">+IF(OFFSET('Sanitation Data'!$G$31,0,10*ROW('Sanitation Data'!G102))="","",OFFSET('Sanitation Data'!$G$31,0,10*ROW('Sanitation Data'!G102)))</f>
        <v/>
      </c>
      <c r="DD108" s="388" t="str">
        <f ca="1">+IF(OFFSET('Sanitation Data'!$G$32,0,10*ROW('Sanitation Data'!G102))="","",OFFSET('Sanitation Data'!$G$32,0,10*ROW('Sanitation Data'!G102)))</f>
        <v/>
      </c>
      <c r="DE108" s="388" t="str">
        <f ca="1">+IF(OFFSET('Sanitation Data'!$H$28,0,10*ROW('Sanitation Data'!H102))="","",OFFSET('Sanitation Data'!$H$28,0,10*ROW('Sanitation Data'!H102)))</f>
        <v/>
      </c>
      <c r="DF108" s="388" t="str">
        <f ca="1">+IF(OFFSET('Sanitation Data'!$H$29,0,10*ROW('Sanitation Data'!H102))="","",OFFSET('Sanitation Data'!$H$29,0,10*ROW('Sanitation Data'!H102)))</f>
        <v/>
      </c>
      <c r="DG108" s="388" t="str">
        <f ca="1">+IF(OFFSET('Sanitation Data'!$H$30,0,10*ROW('Sanitation Data'!H102))="","",OFFSET('Sanitation Data'!$H$30,0,10*ROW('Sanitation Data'!H102)))</f>
        <v/>
      </c>
      <c r="DH108" s="388" t="str">
        <f ca="1">+IF(OFFSET('Sanitation Data'!$H$31,0,10*ROW('Sanitation Data'!H102))="","",OFFSET('Sanitation Data'!$H$31,0,10*ROW('Sanitation Data'!H102)))</f>
        <v/>
      </c>
      <c r="DI108" s="388" t="str">
        <f ca="1">+IF(OFFSET('Sanitation Data'!$H$32,0,10*ROW('Sanitation Data'!H102))="","",OFFSET('Sanitation Data'!$H$32,0,10*ROW('Sanitation Data'!H102)))</f>
        <v/>
      </c>
      <c r="DJ108" s="388" t="str">
        <f ca="1">+IF(OFFSET('Sanitation Data'!$I$28,0,10*ROW('Sanitation Data'!I102))="","",OFFSET('Sanitation Data'!$I$28,0,10*ROW('Sanitation Data'!I102)))</f>
        <v/>
      </c>
      <c r="DK108" s="388" t="str">
        <f ca="1">+IF(OFFSET('Sanitation Data'!$I$29,0,10*ROW('Sanitation Data'!I102))="","",OFFSET('Sanitation Data'!$I$29,0,10*ROW('Sanitation Data'!I102)))</f>
        <v/>
      </c>
      <c r="DL108" s="388" t="str">
        <f ca="1">+IF(OFFSET('Sanitation Data'!$I$30,0,10*ROW('Sanitation Data'!I102))="","",OFFSET('Sanitation Data'!$I$30,0,10*ROW('Sanitation Data'!I102)))</f>
        <v/>
      </c>
      <c r="DM108" s="388" t="str">
        <f ca="1">+IF(OFFSET('Sanitation Data'!$I$31,0,10*ROW('Sanitation Data'!I102))="","",OFFSET('Sanitation Data'!$I$31,0,10*ROW('Sanitation Data'!I102)))</f>
        <v/>
      </c>
      <c r="DN108" s="388" t="str">
        <f ca="1">+IF(OFFSET('Sanitation Data'!$I$32,0,10*ROW('Sanitation Data'!I102))="","",OFFSET('Sanitation Data'!$I$32,0,10*ROW('Sanitation Data'!I102)))</f>
        <v/>
      </c>
      <c r="DO108" s="388" t="str">
        <f ca="1">+IF(OFFSET('Hygiene Data'!$D$11,0,10*ROW('Hygiene Data'!D102))="","",OFFSET('Hygiene Data'!$D$11,0,10*ROW('Hygiene Data'!D102)))</f>
        <v/>
      </c>
      <c r="DP108" s="388" t="str">
        <f ca="1">+IF(OFFSET('Hygiene Data'!$D$12,0,10*ROW('Hygiene Data'!D102))="","",OFFSET('Hygiene Data'!$D$12,0,10*ROW('Hygiene Data'!D102)))</f>
        <v/>
      </c>
      <c r="DQ108" s="388" t="str">
        <f ca="1">+IF(OFFSET('Hygiene Data'!$D$13,0,10*ROW('Hygiene Data'!D102))="","",OFFSET('Hygiene Data'!$D$13,0,10*ROW('Hygiene Data'!D102)))</f>
        <v/>
      </c>
      <c r="DR108" s="388" t="str">
        <f ca="1">+IF(OFFSET('Hygiene Data'!$E$11,0,10*ROW('Hygiene Data'!E102))="","",OFFSET('Hygiene Data'!$E$11,0,10*ROW('Hygiene Data'!E102)))</f>
        <v/>
      </c>
      <c r="DS108" s="388" t="str">
        <f ca="1">+IF(OFFSET('Hygiene Data'!$E$12,0,10*ROW('Hygiene Data'!E102))="","",OFFSET('Hygiene Data'!$E$12,0,10*ROW('Hygiene Data'!E102)))</f>
        <v/>
      </c>
      <c r="DT108" s="388" t="str">
        <f ca="1">+IF(OFFSET('Hygiene Data'!$E$13,0,10*ROW('Hygiene Data'!E102))="","",OFFSET('Hygiene Data'!$E$13,0,10*ROW('Hygiene Data'!E102)))</f>
        <v/>
      </c>
      <c r="DU108" s="388" t="str">
        <f ca="1">+IF(OFFSET('Hygiene Data'!$F$11,0,10*ROW('Hygiene Data'!F102))="","",OFFSET('Hygiene Data'!$F$11,0,10*ROW('Hygiene Data'!F102)))</f>
        <v/>
      </c>
      <c r="DV108" s="388" t="str">
        <f ca="1">+IF(OFFSET('Hygiene Data'!$F$12,0,10*ROW('Hygiene Data'!F102))="","",OFFSET('Hygiene Data'!$F$12,0,10*ROW('Hygiene Data'!F102)))</f>
        <v/>
      </c>
      <c r="DW108" s="388" t="str">
        <f ca="1">+IF(OFFSET('Hygiene Data'!$F$13,0,10*ROW('Hygiene Data'!F102))="","",OFFSET('Hygiene Data'!$F$13,0,10*ROW('Hygiene Data'!F102)))</f>
        <v/>
      </c>
      <c r="DX108" s="388" t="str">
        <f ca="1">+IF(OFFSET('Hygiene Data'!$G$11,0,10*ROW('Hygiene Data'!G102))="","",OFFSET('Hygiene Data'!$G$11,0,10*ROW('Hygiene Data'!G102)))</f>
        <v/>
      </c>
      <c r="DY108" s="388" t="str">
        <f ca="1">+IF(OFFSET('Hygiene Data'!$G$12,0,10*ROW('Hygiene Data'!G102))="","",OFFSET('Hygiene Data'!$G$12,0,10*ROW('Hygiene Data'!G102)))</f>
        <v/>
      </c>
      <c r="DZ108" s="388" t="str">
        <f ca="1">+IF(OFFSET('Hygiene Data'!$G$13,0,10*ROW('Hygiene Data'!G102))="","",OFFSET('Hygiene Data'!$G$13,0,10*ROW('Hygiene Data'!G102)))</f>
        <v/>
      </c>
      <c r="EA108" s="388" t="str">
        <f ca="1">+IF(OFFSET('Hygiene Data'!$H$11,0,10*ROW('Hygiene Data'!H102))="","",OFFSET('Hygiene Data'!$H$11,0,10*ROW('Hygiene Data'!H102)))</f>
        <v/>
      </c>
      <c r="EB108" s="388" t="str">
        <f ca="1">+IF(OFFSET('Hygiene Data'!$H$12,0,10*ROW('Hygiene Data'!H102))="","",OFFSET('Hygiene Data'!$H$12,0,10*ROW('Hygiene Data'!H102)))</f>
        <v/>
      </c>
      <c r="EC108" s="388" t="str">
        <f ca="1">+IF(OFFSET('Hygiene Data'!$H$13,0,10*ROW('Hygiene Data'!H102))="","",OFFSET('Hygiene Data'!$H$13,0,10*ROW('Hygiene Data'!H102)))</f>
        <v/>
      </c>
      <c r="ED108" s="388" t="str">
        <f ca="1">+IF(OFFSET('Hygiene Data'!$I$11,0,10*ROW('Hygiene Data'!I102))="","",OFFSET('Hygiene Data'!$I$11,0,10*ROW('Hygiene Data'!I102)))</f>
        <v/>
      </c>
      <c r="EE108" s="388" t="str">
        <f ca="1">+IF(OFFSET('Hygiene Data'!$I$12,0,10*ROW('Hygiene Data'!I102))="","",OFFSET('Hygiene Data'!$I$12,0,10*ROW('Hygiene Data'!I102)))</f>
        <v/>
      </c>
      <c r="EF108" s="388" t="str">
        <f ca="1">+IF(OFFSET('Hygiene Data'!$I$13,0,10*ROW('Hygiene Data'!I102))="","",OFFSET('Hygiene Data'!$I$13,0,10*ROW('Hygiene Data'!I102)))</f>
        <v/>
      </c>
    </row>
    <row r="109" spans="1:136" x14ac:dyDescent="0.25">
      <c r="A109" s="497" t="str">
        <f ca="1">+IF(OFFSET('Water Data'!$B$2,0,10*ROW('Water Data'!E103))="","",OFFSET('Water Data'!$B$2,0,10*ROW('Water Data'!E103)))</f>
        <v/>
      </c>
      <c r="B109" s="49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4" t="str">
        <f t="shared" ca="1" si="1"/>
        <v/>
      </c>
      <c r="D109" s="52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8" t="str">
        <f ca="1">+IF(OFFSET('Water Data'!$D$27,0,10*ROW('Water Data'!D103))="","",OFFSET('Water Data'!$D$27,0,10*ROW('Water Data'!D103)))</f>
        <v/>
      </c>
      <c r="BT109" s="388" t="str">
        <f ca="1">+IF(OFFSET('Water Data'!$D$28,0,10*ROW('Water Data'!D103))="","",OFFSET('Water Data'!$D$28,0,10*ROW('Water Data'!D103)))</f>
        <v/>
      </c>
      <c r="BU109" s="388" t="str">
        <f ca="1">+IF(OFFSET('Water Data'!$D$29,0,10*ROW('Water Data'!D103))="","",OFFSET('Water Data'!$D$29,0,10*ROW('Water Data'!D103)))</f>
        <v/>
      </c>
      <c r="BV109" s="388" t="str">
        <f ca="1">+IF(OFFSET('Water Data'!$E$27,0,10*ROW('Water Data'!E103))="","",OFFSET('Water Data'!$E$27,0,10*ROW('Water Data'!E103)))</f>
        <v/>
      </c>
      <c r="BW109" s="388" t="str">
        <f ca="1">+IF(OFFSET('Water Data'!$E$28,0,10*ROW('Water Data'!E103))="","",OFFSET('Water Data'!$E$28,0,10*ROW('Water Data'!E103)))</f>
        <v/>
      </c>
      <c r="BX109" s="388" t="str">
        <f ca="1">+IF(OFFSET('Water Data'!$E$29,0,10*ROW('Water Data'!E103))="","",OFFSET('Water Data'!$E$29,0,10*ROW('Water Data'!E103)))</f>
        <v/>
      </c>
      <c r="BY109" s="388" t="str">
        <f ca="1">+IF(OFFSET('Water Data'!$F$27,0,10*ROW('Water Data'!F103))="","",OFFSET('Water Data'!$F$27,0,10*ROW('Water Data'!F103)))</f>
        <v/>
      </c>
      <c r="BZ109" s="388" t="str">
        <f ca="1">+IF(OFFSET('Water Data'!$F$28,0,10*ROW('Water Data'!F103))="","",OFFSET('Water Data'!$F$28,0,10*ROW('Water Data'!F103)))</f>
        <v/>
      </c>
      <c r="CA109" s="388" t="str">
        <f ca="1">+IF(OFFSET('Water Data'!$F$29,0,10*ROW('Water Data'!F103))="","",OFFSET('Water Data'!$F$29,0,10*ROW('Water Data'!F103)))</f>
        <v/>
      </c>
      <c r="CB109" s="388" t="str">
        <f ca="1">+IF(OFFSET('Water Data'!$G$27,0,10*ROW('Water Data'!G103))="","",OFFSET('Water Data'!$G$27,0,10*ROW('Water Data'!G103)))</f>
        <v/>
      </c>
      <c r="CC109" s="388" t="str">
        <f ca="1">+IF(OFFSET('Water Data'!$G$28,0,10*ROW('Water Data'!G103))="","",OFFSET('Water Data'!$G$28,0,10*ROW('Water Data'!G103)))</f>
        <v/>
      </c>
      <c r="CD109" s="388" t="str">
        <f ca="1">+IF(OFFSET('Water Data'!$G$29,0,10*ROW('Water Data'!G103))="","",OFFSET('Water Data'!$G$29,0,10*ROW('Water Data'!G103)))</f>
        <v/>
      </c>
      <c r="CE109" s="388" t="str">
        <f ca="1">+IF(OFFSET('Water Data'!$H$27,0,10*ROW('Water Data'!H103))="","",OFFSET('Water Data'!$H$27,0,10*ROW('Water Data'!H103)))</f>
        <v/>
      </c>
      <c r="CF109" s="388" t="str">
        <f ca="1">+IF(OFFSET('Water Data'!$H$28,0,10*ROW('Water Data'!H103))="","",OFFSET('Water Data'!$H$28,0,10*ROW('Water Data'!H103)))</f>
        <v/>
      </c>
      <c r="CG109" s="388" t="str">
        <f ca="1">+IF(OFFSET('Water Data'!$H$29,0,10*ROW('Water Data'!H103))="","",OFFSET('Water Data'!$H$29,0,10*ROW('Water Data'!H103)))</f>
        <v/>
      </c>
      <c r="CH109" s="388" t="str">
        <f ca="1">+IF(OFFSET('Water Data'!$I$27,0,10*ROW('Water Data'!I103))="","",OFFSET('Water Data'!$I$27,0,10*ROW('Water Data'!I103)))</f>
        <v/>
      </c>
      <c r="CI109" s="388" t="str">
        <f ca="1">+IF(OFFSET('Water Data'!$I$28,0,10*ROW('Water Data'!I103))="","",OFFSET('Water Data'!$I$28,0,10*ROW('Water Data'!I103)))</f>
        <v/>
      </c>
      <c r="CJ109" s="388" t="str">
        <f ca="1">+IF(OFFSET('Water Data'!$I$29,0,10*ROW('Water Data'!I103))="","",OFFSET('Water Data'!$I$29,0,10*ROW('Water Data'!I103)))</f>
        <v/>
      </c>
      <c r="CK109" s="388" t="str">
        <f ca="1">+IF(OFFSET('Sanitation Data'!$D$28,0,10*ROW('Sanitation Data'!D103))="","",OFFSET('Sanitation Data'!$D$28,0,10*ROW('Sanitation Data'!D103)))</f>
        <v/>
      </c>
      <c r="CL109" s="388" t="str">
        <f ca="1">+IF(OFFSET('Sanitation Data'!$D$29,0,10*ROW('Sanitation Data'!D103))="","",OFFSET('Sanitation Data'!$D$29,0,10*ROW('Sanitation Data'!D103)))</f>
        <v/>
      </c>
      <c r="CM109" s="388" t="str">
        <f ca="1">+IF(OFFSET('Sanitation Data'!$D$30,0,10*ROW('Sanitation Data'!D103))="","",OFFSET('Sanitation Data'!$D$30,0,10*ROW('Sanitation Data'!D103)))</f>
        <v/>
      </c>
      <c r="CN109" s="388" t="str">
        <f ca="1">+IF(OFFSET('Sanitation Data'!$D$31,0,10*ROW('Sanitation Data'!D103))="","",OFFSET('Sanitation Data'!$D$31,0,10*ROW('Sanitation Data'!D103)))</f>
        <v/>
      </c>
      <c r="CO109" s="388" t="str">
        <f ca="1">+IF(OFFSET('Sanitation Data'!$D$32,0,10*ROW('Sanitation Data'!D103))="","",OFFSET('Sanitation Data'!$D$32,0,10*ROW('Sanitation Data'!D103)))</f>
        <v/>
      </c>
      <c r="CP109" s="388" t="str">
        <f ca="1">+IF(OFFSET('Sanitation Data'!$E$28,0,10*ROW('Sanitation Data'!E103))="","",OFFSET('Sanitation Data'!$E$28,0,10*ROW('Sanitation Data'!E103)))</f>
        <v/>
      </c>
      <c r="CQ109" s="388" t="str">
        <f ca="1">+IF(OFFSET('Sanitation Data'!$E$29,0,10*ROW('Sanitation Data'!E103))="","",OFFSET('Sanitation Data'!$E$29,0,10*ROW('Sanitation Data'!E103)))</f>
        <v/>
      </c>
      <c r="CR109" s="388" t="str">
        <f ca="1">+IF(OFFSET('Sanitation Data'!$E$30,0,10*ROW('Sanitation Data'!E103))="","",OFFSET('Sanitation Data'!$E$30,0,10*ROW('Sanitation Data'!E103)))</f>
        <v/>
      </c>
      <c r="CS109" s="388" t="str">
        <f ca="1">+IF(OFFSET('Sanitation Data'!$E$31,0,10*ROW('Sanitation Data'!E103))="","",OFFSET('Sanitation Data'!$E$31,0,10*ROW('Sanitation Data'!E103)))</f>
        <v/>
      </c>
      <c r="CT109" s="388" t="str">
        <f ca="1">+IF(OFFSET('Sanitation Data'!$E$32,0,10*ROW('Sanitation Data'!E103))="","",OFFSET('Sanitation Data'!$E$32,0,10*ROW('Sanitation Data'!E103)))</f>
        <v/>
      </c>
      <c r="CU109" s="388" t="str">
        <f ca="1">+IF(OFFSET('Sanitation Data'!$F$28,0,10*ROW('Sanitation Data'!F103))="","",OFFSET('Sanitation Data'!$F$28,0,10*ROW('Sanitation Data'!F103)))</f>
        <v/>
      </c>
      <c r="CV109" s="388" t="str">
        <f ca="1">+IF(OFFSET('Sanitation Data'!$F$29,0,10*ROW('Sanitation Data'!F103))="","",OFFSET('Sanitation Data'!$F$29,0,10*ROW('Sanitation Data'!F103)))</f>
        <v/>
      </c>
      <c r="CW109" s="388" t="str">
        <f ca="1">+IF(OFFSET('Sanitation Data'!$F$30,0,10*ROW('Sanitation Data'!F103))="","",OFFSET('Sanitation Data'!$F$30,0,10*ROW('Sanitation Data'!F103)))</f>
        <v/>
      </c>
      <c r="CX109" s="388" t="str">
        <f ca="1">+IF(OFFSET('Sanitation Data'!$F$31,0,10*ROW('Sanitation Data'!F103))="","",OFFSET('Sanitation Data'!$F$31,0,10*ROW('Sanitation Data'!F103)))</f>
        <v/>
      </c>
      <c r="CY109" s="388" t="str">
        <f ca="1">+IF(OFFSET('Sanitation Data'!$F$32,0,10*ROW('Sanitation Data'!F103))="","",OFFSET('Sanitation Data'!$F$32,0,10*ROW('Sanitation Data'!F103)))</f>
        <v/>
      </c>
      <c r="CZ109" s="388" t="str">
        <f ca="1">+IF(OFFSET('Sanitation Data'!$G$28,0,10*ROW('Sanitation Data'!G103))="","",OFFSET('Sanitation Data'!$G$28,0,10*ROW('Sanitation Data'!G103)))</f>
        <v/>
      </c>
      <c r="DA109" s="388" t="str">
        <f ca="1">+IF(OFFSET('Sanitation Data'!$G$29,0,10*ROW('Sanitation Data'!G103))="","",OFFSET('Sanitation Data'!$G$29,0,10*ROW('Sanitation Data'!G103)))</f>
        <v/>
      </c>
      <c r="DB109" s="388" t="str">
        <f ca="1">+IF(OFFSET('Sanitation Data'!$G$30,0,10*ROW('Sanitation Data'!G103))="","",OFFSET('Sanitation Data'!$G$30,0,10*ROW('Sanitation Data'!G103)))</f>
        <v/>
      </c>
      <c r="DC109" s="388" t="str">
        <f ca="1">+IF(OFFSET('Sanitation Data'!$G$31,0,10*ROW('Sanitation Data'!G103))="","",OFFSET('Sanitation Data'!$G$31,0,10*ROW('Sanitation Data'!G103)))</f>
        <v/>
      </c>
      <c r="DD109" s="388" t="str">
        <f ca="1">+IF(OFFSET('Sanitation Data'!$G$32,0,10*ROW('Sanitation Data'!G103))="","",OFFSET('Sanitation Data'!$G$32,0,10*ROW('Sanitation Data'!G103)))</f>
        <v/>
      </c>
      <c r="DE109" s="388" t="str">
        <f ca="1">+IF(OFFSET('Sanitation Data'!$H$28,0,10*ROW('Sanitation Data'!H103))="","",OFFSET('Sanitation Data'!$H$28,0,10*ROW('Sanitation Data'!H103)))</f>
        <v/>
      </c>
      <c r="DF109" s="388" t="str">
        <f ca="1">+IF(OFFSET('Sanitation Data'!$H$29,0,10*ROW('Sanitation Data'!H103))="","",OFFSET('Sanitation Data'!$H$29,0,10*ROW('Sanitation Data'!H103)))</f>
        <v/>
      </c>
      <c r="DG109" s="388" t="str">
        <f ca="1">+IF(OFFSET('Sanitation Data'!$H$30,0,10*ROW('Sanitation Data'!H103))="","",OFFSET('Sanitation Data'!$H$30,0,10*ROW('Sanitation Data'!H103)))</f>
        <v/>
      </c>
      <c r="DH109" s="388" t="str">
        <f ca="1">+IF(OFFSET('Sanitation Data'!$H$31,0,10*ROW('Sanitation Data'!H103))="","",OFFSET('Sanitation Data'!$H$31,0,10*ROW('Sanitation Data'!H103)))</f>
        <v/>
      </c>
      <c r="DI109" s="388" t="str">
        <f ca="1">+IF(OFFSET('Sanitation Data'!$H$32,0,10*ROW('Sanitation Data'!H103))="","",OFFSET('Sanitation Data'!$H$32,0,10*ROW('Sanitation Data'!H103)))</f>
        <v/>
      </c>
      <c r="DJ109" s="388" t="str">
        <f ca="1">+IF(OFFSET('Sanitation Data'!$I$28,0,10*ROW('Sanitation Data'!I103))="","",OFFSET('Sanitation Data'!$I$28,0,10*ROW('Sanitation Data'!I103)))</f>
        <v/>
      </c>
      <c r="DK109" s="388" t="str">
        <f ca="1">+IF(OFFSET('Sanitation Data'!$I$29,0,10*ROW('Sanitation Data'!I103))="","",OFFSET('Sanitation Data'!$I$29,0,10*ROW('Sanitation Data'!I103)))</f>
        <v/>
      </c>
      <c r="DL109" s="388" t="str">
        <f ca="1">+IF(OFFSET('Sanitation Data'!$I$30,0,10*ROW('Sanitation Data'!I103))="","",OFFSET('Sanitation Data'!$I$30,0,10*ROW('Sanitation Data'!I103)))</f>
        <v/>
      </c>
      <c r="DM109" s="388" t="str">
        <f ca="1">+IF(OFFSET('Sanitation Data'!$I$31,0,10*ROW('Sanitation Data'!I103))="","",OFFSET('Sanitation Data'!$I$31,0,10*ROW('Sanitation Data'!I103)))</f>
        <v/>
      </c>
      <c r="DN109" s="388" t="str">
        <f ca="1">+IF(OFFSET('Sanitation Data'!$I$32,0,10*ROW('Sanitation Data'!I103))="","",OFFSET('Sanitation Data'!$I$32,0,10*ROW('Sanitation Data'!I103)))</f>
        <v/>
      </c>
      <c r="DO109" s="388" t="str">
        <f ca="1">+IF(OFFSET('Hygiene Data'!$D$11,0,10*ROW('Hygiene Data'!D103))="","",OFFSET('Hygiene Data'!$D$11,0,10*ROW('Hygiene Data'!D103)))</f>
        <v/>
      </c>
      <c r="DP109" s="388" t="str">
        <f ca="1">+IF(OFFSET('Hygiene Data'!$D$12,0,10*ROW('Hygiene Data'!D103))="","",OFFSET('Hygiene Data'!$D$12,0,10*ROW('Hygiene Data'!D103)))</f>
        <v/>
      </c>
      <c r="DQ109" s="388" t="str">
        <f ca="1">+IF(OFFSET('Hygiene Data'!$D$13,0,10*ROW('Hygiene Data'!D103))="","",OFFSET('Hygiene Data'!$D$13,0,10*ROW('Hygiene Data'!D103)))</f>
        <v/>
      </c>
      <c r="DR109" s="388" t="str">
        <f ca="1">+IF(OFFSET('Hygiene Data'!$E$11,0,10*ROW('Hygiene Data'!E103))="","",OFFSET('Hygiene Data'!$E$11,0,10*ROW('Hygiene Data'!E103)))</f>
        <v/>
      </c>
      <c r="DS109" s="388" t="str">
        <f ca="1">+IF(OFFSET('Hygiene Data'!$E$12,0,10*ROW('Hygiene Data'!E103))="","",OFFSET('Hygiene Data'!$E$12,0,10*ROW('Hygiene Data'!E103)))</f>
        <v/>
      </c>
      <c r="DT109" s="388" t="str">
        <f ca="1">+IF(OFFSET('Hygiene Data'!$E$13,0,10*ROW('Hygiene Data'!E103))="","",OFFSET('Hygiene Data'!$E$13,0,10*ROW('Hygiene Data'!E103)))</f>
        <v/>
      </c>
      <c r="DU109" s="388" t="str">
        <f ca="1">+IF(OFFSET('Hygiene Data'!$F$11,0,10*ROW('Hygiene Data'!F103))="","",OFFSET('Hygiene Data'!$F$11,0,10*ROW('Hygiene Data'!F103)))</f>
        <v/>
      </c>
      <c r="DV109" s="388" t="str">
        <f ca="1">+IF(OFFSET('Hygiene Data'!$F$12,0,10*ROW('Hygiene Data'!F103))="","",OFFSET('Hygiene Data'!$F$12,0,10*ROW('Hygiene Data'!F103)))</f>
        <v/>
      </c>
      <c r="DW109" s="388" t="str">
        <f ca="1">+IF(OFFSET('Hygiene Data'!$F$13,0,10*ROW('Hygiene Data'!F103))="","",OFFSET('Hygiene Data'!$F$13,0,10*ROW('Hygiene Data'!F103)))</f>
        <v/>
      </c>
      <c r="DX109" s="388" t="str">
        <f ca="1">+IF(OFFSET('Hygiene Data'!$G$11,0,10*ROW('Hygiene Data'!G103))="","",OFFSET('Hygiene Data'!$G$11,0,10*ROW('Hygiene Data'!G103)))</f>
        <v/>
      </c>
      <c r="DY109" s="388" t="str">
        <f ca="1">+IF(OFFSET('Hygiene Data'!$G$12,0,10*ROW('Hygiene Data'!G103))="","",OFFSET('Hygiene Data'!$G$12,0,10*ROW('Hygiene Data'!G103)))</f>
        <v/>
      </c>
      <c r="DZ109" s="388" t="str">
        <f ca="1">+IF(OFFSET('Hygiene Data'!$G$13,0,10*ROW('Hygiene Data'!G103))="","",OFFSET('Hygiene Data'!$G$13,0,10*ROW('Hygiene Data'!G103)))</f>
        <v/>
      </c>
      <c r="EA109" s="388" t="str">
        <f ca="1">+IF(OFFSET('Hygiene Data'!$H$11,0,10*ROW('Hygiene Data'!H103))="","",OFFSET('Hygiene Data'!$H$11,0,10*ROW('Hygiene Data'!H103)))</f>
        <v/>
      </c>
      <c r="EB109" s="388" t="str">
        <f ca="1">+IF(OFFSET('Hygiene Data'!$H$12,0,10*ROW('Hygiene Data'!H103))="","",OFFSET('Hygiene Data'!$H$12,0,10*ROW('Hygiene Data'!H103)))</f>
        <v/>
      </c>
      <c r="EC109" s="388" t="str">
        <f ca="1">+IF(OFFSET('Hygiene Data'!$H$13,0,10*ROW('Hygiene Data'!H103))="","",OFFSET('Hygiene Data'!$H$13,0,10*ROW('Hygiene Data'!H103)))</f>
        <v/>
      </c>
      <c r="ED109" s="388" t="str">
        <f ca="1">+IF(OFFSET('Hygiene Data'!$I$11,0,10*ROW('Hygiene Data'!I103))="","",OFFSET('Hygiene Data'!$I$11,0,10*ROW('Hygiene Data'!I103)))</f>
        <v/>
      </c>
      <c r="EE109" s="388" t="str">
        <f ca="1">+IF(OFFSET('Hygiene Data'!$I$12,0,10*ROW('Hygiene Data'!I103))="","",OFFSET('Hygiene Data'!$I$12,0,10*ROW('Hygiene Data'!I103)))</f>
        <v/>
      </c>
      <c r="EF109" s="388" t="str">
        <f ca="1">+IF(OFFSET('Hygiene Data'!$I$13,0,10*ROW('Hygiene Data'!I103))="","",OFFSET('Hygiene Data'!$I$13,0,10*ROW('Hygiene Data'!I103)))</f>
        <v/>
      </c>
    </row>
    <row r="110" spans="1:136" x14ac:dyDescent="0.25">
      <c r="A110" s="497" t="str">
        <f ca="1">+IF(OFFSET('Water Data'!$B$2,0,10*ROW('Water Data'!E104))="","",OFFSET('Water Data'!$B$2,0,10*ROW('Water Data'!E104)))</f>
        <v/>
      </c>
      <c r="B110" s="49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4" t="str">
        <f t="shared" ca="1" si="1"/>
        <v/>
      </c>
      <c r="D110" s="52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8" t="str">
        <f ca="1">+IF(OFFSET('Water Data'!$D$27,0,10*ROW('Water Data'!D104))="","",OFFSET('Water Data'!$D$27,0,10*ROW('Water Data'!D104)))</f>
        <v/>
      </c>
      <c r="BT110" s="388" t="str">
        <f ca="1">+IF(OFFSET('Water Data'!$D$28,0,10*ROW('Water Data'!D104))="","",OFFSET('Water Data'!$D$28,0,10*ROW('Water Data'!D104)))</f>
        <v/>
      </c>
      <c r="BU110" s="388" t="str">
        <f ca="1">+IF(OFFSET('Water Data'!$D$29,0,10*ROW('Water Data'!D104))="","",OFFSET('Water Data'!$D$29,0,10*ROW('Water Data'!D104)))</f>
        <v/>
      </c>
      <c r="BV110" s="388" t="str">
        <f ca="1">+IF(OFFSET('Water Data'!$E$27,0,10*ROW('Water Data'!E104))="","",OFFSET('Water Data'!$E$27,0,10*ROW('Water Data'!E104)))</f>
        <v/>
      </c>
      <c r="BW110" s="388" t="str">
        <f ca="1">+IF(OFFSET('Water Data'!$E$28,0,10*ROW('Water Data'!E104))="","",OFFSET('Water Data'!$E$28,0,10*ROW('Water Data'!E104)))</f>
        <v/>
      </c>
      <c r="BX110" s="388" t="str">
        <f ca="1">+IF(OFFSET('Water Data'!$E$29,0,10*ROW('Water Data'!E104))="","",OFFSET('Water Data'!$E$29,0,10*ROW('Water Data'!E104)))</f>
        <v/>
      </c>
      <c r="BY110" s="388" t="str">
        <f ca="1">+IF(OFFSET('Water Data'!$F$27,0,10*ROW('Water Data'!F104))="","",OFFSET('Water Data'!$F$27,0,10*ROW('Water Data'!F104)))</f>
        <v/>
      </c>
      <c r="BZ110" s="388" t="str">
        <f ca="1">+IF(OFFSET('Water Data'!$F$28,0,10*ROW('Water Data'!F104))="","",OFFSET('Water Data'!$F$28,0,10*ROW('Water Data'!F104)))</f>
        <v/>
      </c>
      <c r="CA110" s="388" t="str">
        <f ca="1">+IF(OFFSET('Water Data'!$F$29,0,10*ROW('Water Data'!F104))="","",OFFSET('Water Data'!$F$29,0,10*ROW('Water Data'!F104)))</f>
        <v/>
      </c>
      <c r="CB110" s="388" t="str">
        <f ca="1">+IF(OFFSET('Water Data'!$G$27,0,10*ROW('Water Data'!G104))="","",OFFSET('Water Data'!$G$27,0,10*ROW('Water Data'!G104)))</f>
        <v/>
      </c>
      <c r="CC110" s="388" t="str">
        <f ca="1">+IF(OFFSET('Water Data'!$G$28,0,10*ROW('Water Data'!G104))="","",OFFSET('Water Data'!$G$28,0,10*ROW('Water Data'!G104)))</f>
        <v/>
      </c>
      <c r="CD110" s="388" t="str">
        <f ca="1">+IF(OFFSET('Water Data'!$G$29,0,10*ROW('Water Data'!G104))="","",OFFSET('Water Data'!$G$29,0,10*ROW('Water Data'!G104)))</f>
        <v/>
      </c>
      <c r="CE110" s="388" t="str">
        <f ca="1">+IF(OFFSET('Water Data'!$H$27,0,10*ROW('Water Data'!H104))="","",OFFSET('Water Data'!$H$27,0,10*ROW('Water Data'!H104)))</f>
        <v/>
      </c>
      <c r="CF110" s="388" t="str">
        <f ca="1">+IF(OFFSET('Water Data'!$H$28,0,10*ROW('Water Data'!H104))="","",OFFSET('Water Data'!$H$28,0,10*ROW('Water Data'!H104)))</f>
        <v/>
      </c>
      <c r="CG110" s="388" t="str">
        <f ca="1">+IF(OFFSET('Water Data'!$H$29,0,10*ROW('Water Data'!H104))="","",OFFSET('Water Data'!$H$29,0,10*ROW('Water Data'!H104)))</f>
        <v/>
      </c>
      <c r="CH110" s="388" t="str">
        <f ca="1">+IF(OFFSET('Water Data'!$I$27,0,10*ROW('Water Data'!I104))="","",OFFSET('Water Data'!$I$27,0,10*ROW('Water Data'!I104)))</f>
        <v/>
      </c>
      <c r="CI110" s="388" t="str">
        <f ca="1">+IF(OFFSET('Water Data'!$I$28,0,10*ROW('Water Data'!I104))="","",OFFSET('Water Data'!$I$28,0,10*ROW('Water Data'!I104)))</f>
        <v/>
      </c>
      <c r="CJ110" s="388" t="str">
        <f ca="1">+IF(OFFSET('Water Data'!$I$29,0,10*ROW('Water Data'!I104))="","",OFFSET('Water Data'!$I$29,0,10*ROW('Water Data'!I104)))</f>
        <v/>
      </c>
      <c r="CK110" s="388" t="str">
        <f ca="1">+IF(OFFSET('Sanitation Data'!$D$28,0,10*ROW('Sanitation Data'!D104))="","",OFFSET('Sanitation Data'!$D$28,0,10*ROW('Sanitation Data'!D104)))</f>
        <v/>
      </c>
      <c r="CL110" s="388" t="str">
        <f ca="1">+IF(OFFSET('Sanitation Data'!$D$29,0,10*ROW('Sanitation Data'!D104))="","",OFFSET('Sanitation Data'!$D$29,0,10*ROW('Sanitation Data'!D104)))</f>
        <v/>
      </c>
      <c r="CM110" s="388" t="str">
        <f ca="1">+IF(OFFSET('Sanitation Data'!$D$30,0,10*ROW('Sanitation Data'!D104))="","",OFFSET('Sanitation Data'!$D$30,0,10*ROW('Sanitation Data'!D104)))</f>
        <v/>
      </c>
      <c r="CN110" s="388" t="str">
        <f ca="1">+IF(OFFSET('Sanitation Data'!$D$31,0,10*ROW('Sanitation Data'!D104))="","",OFFSET('Sanitation Data'!$D$31,0,10*ROW('Sanitation Data'!D104)))</f>
        <v/>
      </c>
      <c r="CO110" s="388" t="str">
        <f ca="1">+IF(OFFSET('Sanitation Data'!$D$32,0,10*ROW('Sanitation Data'!D104))="","",OFFSET('Sanitation Data'!$D$32,0,10*ROW('Sanitation Data'!D104)))</f>
        <v/>
      </c>
      <c r="CP110" s="388" t="str">
        <f ca="1">+IF(OFFSET('Sanitation Data'!$E$28,0,10*ROW('Sanitation Data'!E104))="","",OFFSET('Sanitation Data'!$E$28,0,10*ROW('Sanitation Data'!E104)))</f>
        <v/>
      </c>
      <c r="CQ110" s="388" t="str">
        <f ca="1">+IF(OFFSET('Sanitation Data'!$E$29,0,10*ROW('Sanitation Data'!E104))="","",OFFSET('Sanitation Data'!$E$29,0,10*ROW('Sanitation Data'!E104)))</f>
        <v/>
      </c>
      <c r="CR110" s="388" t="str">
        <f ca="1">+IF(OFFSET('Sanitation Data'!$E$30,0,10*ROW('Sanitation Data'!E104))="","",OFFSET('Sanitation Data'!$E$30,0,10*ROW('Sanitation Data'!E104)))</f>
        <v/>
      </c>
      <c r="CS110" s="388" t="str">
        <f ca="1">+IF(OFFSET('Sanitation Data'!$E$31,0,10*ROW('Sanitation Data'!E104))="","",OFFSET('Sanitation Data'!$E$31,0,10*ROW('Sanitation Data'!E104)))</f>
        <v/>
      </c>
      <c r="CT110" s="388" t="str">
        <f ca="1">+IF(OFFSET('Sanitation Data'!$E$32,0,10*ROW('Sanitation Data'!E104))="","",OFFSET('Sanitation Data'!$E$32,0,10*ROW('Sanitation Data'!E104)))</f>
        <v/>
      </c>
      <c r="CU110" s="388" t="str">
        <f ca="1">+IF(OFFSET('Sanitation Data'!$F$28,0,10*ROW('Sanitation Data'!F104))="","",OFFSET('Sanitation Data'!$F$28,0,10*ROW('Sanitation Data'!F104)))</f>
        <v/>
      </c>
      <c r="CV110" s="388" t="str">
        <f ca="1">+IF(OFFSET('Sanitation Data'!$F$29,0,10*ROW('Sanitation Data'!F104))="","",OFFSET('Sanitation Data'!$F$29,0,10*ROW('Sanitation Data'!F104)))</f>
        <v/>
      </c>
      <c r="CW110" s="388" t="str">
        <f ca="1">+IF(OFFSET('Sanitation Data'!$F$30,0,10*ROW('Sanitation Data'!F104))="","",OFFSET('Sanitation Data'!$F$30,0,10*ROW('Sanitation Data'!F104)))</f>
        <v/>
      </c>
      <c r="CX110" s="388" t="str">
        <f ca="1">+IF(OFFSET('Sanitation Data'!$F$31,0,10*ROW('Sanitation Data'!F104))="","",OFFSET('Sanitation Data'!$F$31,0,10*ROW('Sanitation Data'!F104)))</f>
        <v/>
      </c>
      <c r="CY110" s="388" t="str">
        <f ca="1">+IF(OFFSET('Sanitation Data'!$F$32,0,10*ROW('Sanitation Data'!F104))="","",OFFSET('Sanitation Data'!$F$32,0,10*ROW('Sanitation Data'!F104)))</f>
        <v/>
      </c>
      <c r="CZ110" s="388" t="str">
        <f ca="1">+IF(OFFSET('Sanitation Data'!$G$28,0,10*ROW('Sanitation Data'!G104))="","",OFFSET('Sanitation Data'!$G$28,0,10*ROW('Sanitation Data'!G104)))</f>
        <v/>
      </c>
      <c r="DA110" s="388" t="str">
        <f ca="1">+IF(OFFSET('Sanitation Data'!$G$29,0,10*ROW('Sanitation Data'!G104))="","",OFFSET('Sanitation Data'!$G$29,0,10*ROW('Sanitation Data'!G104)))</f>
        <v/>
      </c>
      <c r="DB110" s="388" t="str">
        <f ca="1">+IF(OFFSET('Sanitation Data'!$G$30,0,10*ROW('Sanitation Data'!G104))="","",OFFSET('Sanitation Data'!$G$30,0,10*ROW('Sanitation Data'!G104)))</f>
        <v/>
      </c>
      <c r="DC110" s="388" t="str">
        <f ca="1">+IF(OFFSET('Sanitation Data'!$G$31,0,10*ROW('Sanitation Data'!G104))="","",OFFSET('Sanitation Data'!$G$31,0,10*ROW('Sanitation Data'!G104)))</f>
        <v/>
      </c>
      <c r="DD110" s="388" t="str">
        <f ca="1">+IF(OFFSET('Sanitation Data'!$G$32,0,10*ROW('Sanitation Data'!G104))="","",OFFSET('Sanitation Data'!$G$32,0,10*ROW('Sanitation Data'!G104)))</f>
        <v/>
      </c>
      <c r="DE110" s="388" t="str">
        <f ca="1">+IF(OFFSET('Sanitation Data'!$H$28,0,10*ROW('Sanitation Data'!H104))="","",OFFSET('Sanitation Data'!$H$28,0,10*ROW('Sanitation Data'!H104)))</f>
        <v/>
      </c>
      <c r="DF110" s="388" t="str">
        <f ca="1">+IF(OFFSET('Sanitation Data'!$H$29,0,10*ROW('Sanitation Data'!H104))="","",OFFSET('Sanitation Data'!$H$29,0,10*ROW('Sanitation Data'!H104)))</f>
        <v/>
      </c>
      <c r="DG110" s="388" t="str">
        <f ca="1">+IF(OFFSET('Sanitation Data'!$H$30,0,10*ROW('Sanitation Data'!H104))="","",OFFSET('Sanitation Data'!$H$30,0,10*ROW('Sanitation Data'!H104)))</f>
        <v/>
      </c>
      <c r="DH110" s="388" t="str">
        <f ca="1">+IF(OFFSET('Sanitation Data'!$H$31,0,10*ROW('Sanitation Data'!H104))="","",OFFSET('Sanitation Data'!$H$31,0,10*ROW('Sanitation Data'!H104)))</f>
        <v/>
      </c>
      <c r="DI110" s="388" t="str">
        <f ca="1">+IF(OFFSET('Sanitation Data'!$H$32,0,10*ROW('Sanitation Data'!H104))="","",OFFSET('Sanitation Data'!$H$32,0,10*ROW('Sanitation Data'!H104)))</f>
        <v/>
      </c>
      <c r="DJ110" s="388" t="str">
        <f ca="1">+IF(OFFSET('Sanitation Data'!$I$28,0,10*ROW('Sanitation Data'!I104))="","",OFFSET('Sanitation Data'!$I$28,0,10*ROW('Sanitation Data'!I104)))</f>
        <v/>
      </c>
      <c r="DK110" s="388" t="str">
        <f ca="1">+IF(OFFSET('Sanitation Data'!$I$29,0,10*ROW('Sanitation Data'!I104))="","",OFFSET('Sanitation Data'!$I$29,0,10*ROW('Sanitation Data'!I104)))</f>
        <v/>
      </c>
      <c r="DL110" s="388" t="str">
        <f ca="1">+IF(OFFSET('Sanitation Data'!$I$30,0,10*ROW('Sanitation Data'!I104))="","",OFFSET('Sanitation Data'!$I$30,0,10*ROW('Sanitation Data'!I104)))</f>
        <v/>
      </c>
      <c r="DM110" s="388" t="str">
        <f ca="1">+IF(OFFSET('Sanitation Data'!$I$31,0,10*ROW('Sanitation Data'!I104))="","",OFFSET('Sanitation Data'!$I$31,0,10*ROW('Sanitation Data'!I104)))</f>
        <v/>
      </c>
      <c r="DN110" s="388" t="str">
        <f ca="1">+IF(OFFSET('Sanitation Data'!$I$32,0,10*ROW('Sanitation Data'!I104))="","",OFFSET('Sanitation Data'!$I$32,0,10*ROW('Sanitation Data'!I104)))</f>
        <v/>
      </c>
      <c r="DO110" s="388" t="str">
        <f ca="1">+IF(OFFSET('Hygiene Data'!$D$11,0,10*ROW('Hygiene Data'!D104))="","",OFFSET('Hygiene Data'!$D$11,0,10*ROW('Hygiene Data'!D104)))</f>
        <v/>
      </c>
      <c r="DP110" s="388" t="str">
        <f ca="1">+IF(OFFSET('Hygiene Data'!$D$12,0,10*ROW('Hygiene Data'!D104))="","",OFFSET('Hygiene Data'!$D$12,0,10*ROW('Hygiene Data'!D104)))</f>
        <v/>
      </c>
      <c r="DQ110" s="388" t="str">
        <f ca="1">+IF(OFFSET('Hygiene Data'!$D$13,0,10*ROW('Hygiene Data'!D104))="","",OFFSET('Hygiene Data'!$D$13,0,10*ROW('Hygiene Data'!D104)))</f>
        <v/>
      </c>
      <c r="DR110" s="388" t="str">
        <f ca="1">+IF(OFFSET('Hygiene Data'!$E$11,0,10*ROW('Hygiene Data'!E104))="","",OFFSET('Hygiene Data'!$E$11,0,10*ROW('Hygiene Data'!E104)))</f>
        <v/>
      </c>
      <c r="DS110" s="388" t="str">
        <f ca="1">+IF(OFFSET('Hygiene Data'!$E$12,0,10*ROW('Hygiene Data'!E104))="","",OFFSET('Hygiene Data'!$E$12,0,10*ROW('Hygiene Data'!E104)))</f>
        <v/>
      </c>
      <c r="DT110" s="388" t="str">
        <f ca="1">+IF(OFFSET('Hygiene Data'!$E$13,0,10*ROW('Hygiene Data'!E104))="","",OFFSET('Hygiene Data'!$E$13,0,10*ROW('Hygiene Data'!E104)))</f>
        <v/>
      </c>
      <c r="DU110" s="388" t="str">
        <f ca="1">+IF(OFFSET('Hygiene Data'!$F$11,0,10*ROW('Hygiene Data'!F104))="","",OFFSET('Hygiene Data'!$F$11,0,10*ROW('Hygiene Data'!F104)))</f>
        <v/>
      </c>
      <c r="DV110" s="388" t="str">
        <f ca="1">+IF(OFFSET('Hygiene Data'!$F$12,0,10*ROW('Hygiene Data'!F104))="","",OFFSET('Hygiene Data'!$F$12,0,10*ROW('Hygiene Data'!F104)))</f>
        <v/>
      </c>
      <c r="DW110" s="388" t="str">
        <f ca="1">+IF(OFFSET('Hygiene Data'!$F$13,0,10*ROW('Hygiene Data'!F104))="","",OFFSET('Hygiene Data'!$F$13,0,10*ROW('Hygiene Data'!F104)))</f>
        <v/>
      </c>
      <c r="DX110" s="388" t="str">
        <f ca="1">+IF(OFFSET('Hygiene Data'!$G$11,0,10*ROW('Hygiene Data'!G104))="","",OFFSET('Hygiene Data'!$G$11,0,10*ROW('Hygiene Data'!G104)))</f>
        <v/>
      </c>
      <c r="DY110" s="388" t="str">
        <f ca="1">+IF(OFFSET('Hygiene Data'!$G$12,0,10*ROW('Hygiene Data'!G104))="","",OFFSET('Hygiene Data'!$G$12,0,10*ROW('Hygiene Data'!G104)))</f>
        <v/>
      </c>
      <c r="DZ110" s="388" t="str">
        <f ca="1">+IF(OFFSET('Hygiene Data'!$G$13,0,10*ROW('Hygiene Data'!G104))="","",OFFSET('Hygiene Data'!$G$13,0,10*ROW('Hygiene Data'!G104)))</f>
        <v/>
      </c>
      <c r="EA110" s="388" t="str">
        <f ca="1">+IF(OFFSET('Hygiene Data'!$H$11,0,10*ROW('Hygiene Data'!H104))="","",OFFSET('Hygiene Data'!$H$11,0,10*ROW('Hygiene Data'!H104)))</f>
        <v/>
      </c>
      <c r="EB110" s="388" t="str">
        <f ca="1">+IF(OFFSET('Hygiene Data'!$H$12,0,10*ROW('Hygiene Data'!H104))="","",OFFSET('Hygiene Data'!$H$12,0,10*ROW('Hygiene Data'!H104)))</f>
        <v/>
      </c>
      <c r="EC110" s="388" t="str">
        <f ca="1">+IF(OFFSET('Hygiene Data'!$H$13,0,10*ROW('Hygiene Data'!H104))="","",OFFSET('Hygiene Data'!$H$13,0,10*ROW('Hygiene Data'!H104)))</f>
        <v/>
      </c>
      <c r="ED110" s="388" t="str">
        <f ca="1">+IF(OFFSET('Hygiene Data'!$I$11,0,10*ROW('Hygiene Data'!I104))="","",OFFSET('Hygiene Data'!$I$11,0,10*ROW('Hygiene Data'!I104)))</f>
        <v/>
      </c>
      <c r="EE110" s="388" t="str">
        <f ca="1">+IF(OFFSET('Hygiene Data'!$I$12,0,10*ROW('Hygiene Data'!I104))="","",OFFSET('Hygiene Data'!$I$12,0,10*ROW('Hygiene Data'!I104)))</f>
        <v/>
      </c>
      <c r="EF110" s="388" t="str">
        <f ca="1">+IF(OFFSET('Hygiene Data'!$I$13,0,10*ROW('Hygiene Data'!I104))="","",OFFSET('Hygiene Data'!$I$13,0,10*ROW('Hygiene Data'!I104)))</f>
        <v/>
      </c>
    </row>
    <row r="111" spans="1:136" x14ac:dyDescent="0.25">
      <c r="A111" s="497" t="str">
        <f ca="1">+IF(OFFSET('Water Data'!$B$2,0,10*ROW('Water Data'!E105))="","",OFFSET('Water Data'!$B$2,0,10*ROW('Water Data'!E105)))</f>
        <v/>
      </c>
      <c r="B111" s="49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4" t="str">
        <f t="shared" ca="1" si="1"/>
        <v/>
      </c>
      <c r="D111" s="52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8" t="str">
        <f ca="1">+IF(OFFSET('Water Data'!$D$27,0,10*ROW('Water Data'!D105))="","",OFFSET('Water Data'!$D$27,0,10*ROW('Water Data'!D105)))</f>
        <v/>
      </c>
      <c r="BT111" s="388" t="str">
        <f ca="1">+IF(OFFSET('Water Data'!$D$28,0,10*ROW('Water Data'!D105))="","",OFFSET('Water Data'!$D$28,0,10*ROW('Water Data'!D105)))</f>
        <v/>
      </c>
      <c r="BU111" s="388" t="str">
        <f ca="1">+IF(OFFSET('Water Data'!$D$29,0,10*ROW('Water Data'!D105))="","",OFFSET('Water Data'!$D$29,0,10*ROW('Water Data'!D105)))</f>
        <v/>
      </c>
      <c r="BV111" s="388" t="str">
        <f ca="1">+IF(OFFSET('Water Data'!$E$27,0,10*ROW('Water Data'!E105))="","",OFFSET('Water Data'!$E$27,0,10*ROW('Water Data'!E105)))</f>
        <v/>
      </c>
      <c r="BW111" s="388" t="str">
        <f ca="1">+IF(OFFSET('Water Data'!$E$28,0,10*ROW('Water Data'!E105))="","",OFFSET('Water Data'!$E$28,0,10*ROW('Water Data'!E105)))</f>
        <v/>
      </c>
      <c r="BX111" s="388" t="str">
        <f ca="1">+IF(OFFSET('Water Data'!$E$29,0,10*ROW('Water Data'!E105))="","",OFFSET('Water Data'!$E$29,0,10*ROW('Water Data'!E105)))</f>
        <v/>
      </c>
      <c r="BY111" s="388" t="str">
        <f ca="1">+IF(OFFSET('Water Data'!$F$27,0,10*ROW('Water Data'!F105))="","",OFFSET('Water Data'!$F$27,0,10*ROW('Water Data'!F105)))</f>
        <v/>
      </c>
      <c r="BZ111" s="388" t="str">
        <f ca="1">+IF(OFFSET('Water Data'!$F$28,0,10*ROW('Water Data'!F105))="","",OFFSET('Water Data'!$F$28,0,10*ROW('Water Data'!F105)))</f>
        <v/>
      </c>
      <c r="CA111" s="388" t="str">
        <f ca="1">+IF(OFFSET('Water Data'!$F$29,0,10*ROW('Water Data'!F105))="","",OFFSET('Water Data'!$F$29,0,10*ROW('Water Data'!F105)))</f>
        <v/>
      </c>
      <c r="CB111" s="388" t="str">
        <f ca="1">+IF(OFFSET('Water Data'!$G$27,0,10*ROW('Water Data'!G105))="","",OFFSET('Water Data'!$G$27,0,10*ROW('Water Data'!G105)))</f>
        <v/>
      </c>
      <c r="CC111" s="388" t="str">
        <f ca="1">+IF(OFFSET('Water Data'!$G$28,0,10*ROW('Water Data'!G105))="","",OFFSET('Water Data'!$G$28,0,10*ROW('Water Data'!G105)))</f>
        <v/>
      </c>
      <c r="CD111" s="388" t="str">
        <f ca="1">+IF(OFFSET('Water Data'!$G$29,0,10*ROW('Water Data'!G105))="","",OFFSET('Water Data'!$G$29,0,10*ROW('Water Data'!G105)))</f>
        <v/>
      </c>
      <c r="CE111" s="388" t="str">
        <f ca="1">+IF(OFFSET('Water Data'!$H$27,0,10*ROW('Water Data'!H105))="","",OFFSET('Water Data'!$H$27,0,10*ROW('Water Data'!H105)))</f>
        <v/>
      </c>
      <c r="CF111" s="388" t="str">
        <f ca="1">+IF(OFFSET('Water Data'!$H$28,0,10*ROW('Water Data'!H105))="","",OFFSET('Water Data'!$H$28,0,10*ROW('Water Data'!H105)))</f>
        <v/>
      </c>
      <c r="CG111" s="388" t="str">
        <f ca="1">+IF(OFFSET('Water Data'!$H$29,0,10*ROW('Water Data'!H105))="","",OFFSET('Water Data'!$H$29,0,10*ROW('Water Data'!H105)))</f>
        <v/>
      </c>
      <c r="CH111" s="388" t="str">
        <f ca="1">+IF(OFFSET('Water Data'!$I$27,0,10*ROW('Water Data'!I105))="","",OFFSET('Water Data'!$I$27,0,10*ROW('Water Data'!I105)))</f>
        <v/>
      </c>
      <c r="CI111" s="388" t="str">
        <f ca="1">+IF(OFFSET('Water Data'!$I$28,0,10*ROW('Water Data'!I105))="","",OFFSET('Water Data'!$I$28,0,10*ROW('Water Data'!I105)))</f>
        <v/>
      </c>
      <c r="CJ111" s="388" t="str">
        <f ca="1">+IF(OFFSET('Water Data'!$I$29,0,10*ROW('Water Data'!I105))="","",OFFSET('Water Data'!$I$29,0,10*ROW('Water Data'!I105)))</f>
        <v/>
      </c>
      <c r="CK111" s="388" t="str">
        <f ca="1">+IF(OFFSET('Sanitation Data'!$D$28,0,10*ROW('Sanitation Data'!D105))="","",OFFSET('Sanitation Data'!$D$28,0,10*ROW('Sanitation Data'!D105)))</f>
        <v/>
      </c>
      <c r="CL111" s="388" t="str">
        <f ca="1">+IF(OFFSET('Sanitation Data'!$D$29,0,10*ROW('Sanitation Data'!D105))="","",OFFSET('Sanitation Data'!$D$29,0,10*ROW('Sanitation Data'!D105)))</f>
        <v/>
      </c>
      <c r="CM111" s="388" t="str">
        <f ca="1">+IF(OFFSET('Sanitation Data'!$D$30,0,10*ROW('Sanitation Data'!D105))="","",OFFSET('Sanitation Data'!$D$30,0,10*ROW('Sanitation Data'!D105)))</f>
        <v/>
      </c>
      <c r="CN111" s="388" t="str">
        <f ca="1">+IF(OFFSET('Sanitation Data'!$D$31,0,10*ROW('Sanitation Data'!D105))="","",OFFSET('Sanitation Data'!$D$31,0,10*ROW('Sanitation Data'!D105)))</f>
        <v/>
      </c>
      <c r="CO111" s="388" t="str">
        <f ca="1">+IF(OFFSET('Sanitation Data'!$D$32,0,10*ROW('Sanitation Data'!D105))="","",OFFSET('Sanitation Data'!$D$32,0,10*ROW('Sanitation Data'!D105)))</f>
        <v/>
      </c>
      <c r="CP111" s="388" t="str">
        <f ca="1">+IF(OFFSET('Sanitation Data'!$E$28,0,10*ROW('Sanitation Data'!E105))="","",OFFSET('Sanitation Data'!$E$28,0,10*ROW('Sanitation Data'!E105)))</f>
        <v/>
      </c>
      <c r="CQ111" s="388" t="str">
        <f ca="1">+IF(OFFSET('Sanitation Data'!$E$29,0,10*ROW('Sanitation Data'!E105))="","",OFFSET('Sanitation Data'!$E$29,0,10*ROW('Sanitation Data'!E105)))</f>
        <v/>
      </c>
      <c r="CR111" s="388" t="str">
        <f ca="1">+IF(OFFSET('Sanitation Data'!$E$30,0,10*ROW('Sanitation Data'!E105))="","",OFFSET('Sanitation Data'!$E$30,0,10*ROW('Sanitation Data'!E105)))</f>
        <v/>
      </c>
      <c r="CS111" s="388" t="str">
        <f ca="1">+IF(OFFSET('Sanitation Data'!$E$31,0,10*ROW('Sanitation Data'!E105))="","",OFFSET('Sanitation Data'!$E$31,0,10*ROW('Sanitation Data'!E105)))</f>
        <v/>
      </c>
      <c r="CT111" s="388" t="str">
        <f ca="1">+IF(OFFSET('Sanitation Data'!$E$32,0,10*ROW('Sanitation Data'!E105))="","",OFFSET('Sanitation Data'!$E$32,0,10*ROW('Sanitation Data'!E105)))</f>
        <v/>
      </c>
      <c r="CU111" s="388" t="str">
        <f ca="1">+IF(OFFSET('Sanitation Data'!$F$28,0,10*ROW('Sanitation Data'!F105))="","",OFFSET('Sanitation Data'!$F$28,0,10*ROW('Sanitation Data'!F105)))</f>
        <v/>
      </c>
      <c r="CV111" s="388" t="str">
        <f ca="1">+IF(OFFSET('Sanitation Data'!$F$29,0,10*ROW('Sanitation Data'!F105))="","",OFFSET('Sanitation Data'!$F$29,0,10*ROW('Sanitation Data'!F105)))</f>
        <v/>
      </c>
      <c r="CW111" s="388" t="str">
        <f ca="1">+IF(OFFSET('Sanitation Data'!$F$30,0,10*ROW('Sanitation Data'!F105))="","",OFFSET('Sanitation Data'!$F$30,0,10*ROW('Sanitation Data'!F105)))</f>
        <v/>
      </c>
      <c r="CX111" s="388" t="str">
        <f ca="1">+IF(OFFSET('Sanitation Data'!$F$31,0,10*ROW('Sanitation Data'!F105))="","",OFFSET('Sanitation Data'!$F$31,0,10*ROW('Sanitation Data'!F105)))</f>
        <v/>
      </c>
      <c r="CY111" s="388" t="str">
        <f ca="1">+IF(OFFSET('Sanitation Data'!$F$32,0,10*ROW('Sanitation Data'!F105))="","",OFFSET('Sanitation Data'!$F$32,0,10*ROW('Sanitation Data'!F105)))</f>
        <v/>
      </c>
      <c r="CZ111" s="388" t="str">
        <f ca="1">+IF(OFFSET('Sanitation Data'!$G$28,0,10*ROW('Sanitation Data'!G105))="","",OFFSET('Sanitation Data'!$G$28,0,10*ROW('Sanitation Data'!G105)))</f>
        <v/>
      </c>
      <c r="DA111" s="388" t="str">
        <f ca="1">+IF(OFFSET('Sanitation Data'!$G$29,0,10*ROW('Sanitation Data'!G105))="","",OFFSET('Sanitation Data'!$G$29,0,10*ROW('Sanitation Data'!G105)))</f>
        <v/>
      </c>
      <c r="DB111" s="388" t="str">
        <f ca="1">+IF(OFFSET('Sanitation Data'!$G$30,0,10*ROW('Sanitation Data'!G105))="","",OFFSET('Sanitation Data'!$G$30,0,10*ROW('Sanitation Data'!G105)))</f>
        <v/>
      </c>
      <c r="DC111" s="388" t="str">
        <f ca="1">+IF(OFFSET('Sanitation Data'!$G$31,0,10*ROW('Sanitation Data'!G105))="","",OFFSET('Sanitation Data'!$G$31,0,10*ROW('Sanitation Data'!G105)))</f>
        <v/>
      </c>
      <c r="DD111" s="388" t="str">
        <f ca="1">+IF(OFFSET('Sanitation Data'!$G$32,0,10*ROW('Sanitation Data'!G105))="","",OFFSET('Sanitation Data'!$G$32,0,10*ROW('Sanitation Data'!G105)))</f>
        <v/>
      </c>
      <c r="DE111" s="388" t="str">
        <f ca="1">+IF(OFFSET('Sanitation Data'!$H$28,0,10*ROW('Sanitation Data'!H105))="","",OFFSET('Sanitation Data'!$H$28,0,10*ROW('Sanitation Data'!H105)))</f>
        <v/>
      </c>
      <c r="DF111" s="388" t="str">
        <f ca="1">+IF(OFFSET('Sanitation Data'!$H$29,0,10*ROW('Sanitation Data'!H105))="","",OFFSET('Sanitation Data'!$H$29,0,10*ROW('Sanitation Data'!H105)))</f>
        <v/>
      </c>
      <c r="DG111" s="388" t="str">
        <f ca="1">+IF(OFFSET('Sanitation Data'!$H$30,0,10*ROW('Sanitation Data'!H105))="","",OFFSET('Sanitation Data'!$H$30,0,10*ROW('Sanitation Data'!H105)))</f>
        <v/>
      </c>
      <c r="DH111" s="388" t="str">
        <f ca="1">+IF(OFFSET('Sanitation Data'!$H$31,0,10*ROW('Sanitation Data'!H105))="","",OFFSET('Sanitation Data'!$H$31,0,10*ROW('Sanitation Data'!H105)))</f>
        <v/>
      </c>
      <c r="DI111" s="388" t="str">
        <f ca="1">+IF(OFFSET('Sanitation Data'!$H$32,0,10*ROW('Sanitation Data'!H105))="","",OFFSET('Sanitation Data'!$H$32,0,10*ROW('Sanitation Data'!H105)))</f>
        <v/>
      </c>
      <c r="DJ111" s="388" t="str">
        <f ca="1">+IF(OFFSET('Sanitation Data'!$I$28,0,10*ROW('Sanitation Data'!I105))="","",OFFSET('Sanitation Data'!$I$28,0,10*ROW('Sanitation Data'!I105)))</f>
        <v/>
      </c>
      <c r="DK111" s="388" t="str">
        <f ca="1">+IF(OFFSET('Sanitation Data'!$I$29,0,10*ROW('Sanitation Data'!I105))="","",OFFSET('Sanitation Data'!$I$29,0,10*ROW('Sanitation Data'!I105)))</f>
        <v/>
      </c>
      <c r="DL111" s="388" t="str">
        <f ca="1">+IF(OFFSET('Sanitation Data'!$I$30,0,10*ROW('Sanitation Data'!I105))="","",OFFSET('Sanitation Data'!$I$30,0,10*ROW('Sanitation Data'!I105)))</f>
        <v/>
      </c>
      <c r="DM111" s="388" t="str">
        <f ca="1">+IF(OFFSET('Sanitation Data'!$I$31,0,10*ROW('Sanitation Data'!I105))="","",OFFSET('Sanitation Data'!$I$31,0,10*ROW('Sanitation Data'!I105)))</f>
        <v/>
      </c>
      <c r="DN111" s="388" t="str">
        <f ca="1">+IF(OFFSET('Sanitation Data'!$I$32,0,10*ROW('Sanitation Data'!I105))="","",OFFSET('Sanitation Data'!$I$32,0,10*ROW('Sanitation Data'!I105)))</f>
        <v/>
      </c>
      <c r="DO111" s="388" t="str">
        <f ca="1">+IF(OFFSET('Hygiene Data'!$D$11,0,10*ROW('Hygiene Data'!D105))="","",OFFSET('Hygiene Data'!$D$11,0,10*ROW('Hygiene Data'!D105)))</f>
        <v/>
      </c>
      <c r="DP111" s="388" t="str">
        <f ca="1">+IF(OFFSET('Hygiene Data'!$D$12,0,10*ROW('Hygiene Data'!D105))="","",OFFSET('Hygiene Data'!$D$12,0,10*ROW('Hygiene Data'!D105)))</f>
        <v/>
      </c>
      <c r="DQ111" s="388" t="str">
        <f ca="1">+IF(OFFSET('Hygiene Data'!$D$13,0,10*ROW('Hygiene Data'!D105))="","",OFFSET('Hygiene Data'!$D$13,0,10*ROW('Hygiene Data'!D105)))</f>
        <v/>
      </c>
      <c r="DR111" s="388" t="str">
        <f ca="1">+IF(OFFSET('Hygiene Data'!$E$11,0,10*ROW('Hygiene Data'!E105))="","",OFFSET('Hygiene Data'!$E$11,0,10*ROW('Hygiene Data'!E105)))</f>
        <v/>
      </c>
      <c r="DS111" s="388" t="str">
        <f ca="1">+IF(OFFSET('Hygiene Data'!$E$12,0,10*ROW('Hygiene Data'!E105))="","",OFFSET('Hygiene Data'!$E$12,0,10*ROW('Hygiene Data'!E105)))</f>
        <v/>
      </c>
      <c r="DT111" s="388" t="str">
        <f ca="1">+IF(OFFSET('Hygiene Data'!$E$13,0,10*ROW('Hygiene Data'!E105))="","",OFFSET('Hygiene Data'!$E$13,0,10*ROW('Hygiene Data'!E105)))</f>
        <v/>
      </c>
      <c r="DU111" s="388" t="str">
        <f ca="1">+IF(OFFSET('Hygiene Data'!$F$11,0,10*ROW('Hygiene Data'!F105))="","",OFFSET('Hygiene Data'!$F$11,0,10*ROW('Hygiene Data'!F105)))</f>
        <v/>
      </c>
      <c r="DV111" s="388" t="str">
        <f ca="1">+IF(OFFSET('Hygiene Data'!$F$12,0,10*ROW('Hygiene Data'!F105))="","",OFFSET('Hygiene Data'!$F$12,0,10*ROW('Hygiene Data'!F105)))</f>
        <v/>
      </c>
      <c r="DW111" s="388" t="str">
        <f ca="1">+IF(OFFSET('Hygiene Data'!$F$13,0,10*ROW('Hygiene Data'!F105))="","",OFFSET('Hygiene Data'!$F$13,0,10*ROW('Hygiene Data'!F105)))</f>
        <v/>
      </c>
      <c r="DX111" s="388" t="str">
        <f ca="1">+IF(OFFSET('Hygiene Data'!$G$11,0,10*ROW('Hygiene Data'!G105))="","",OFFSET('Hygiene Data'!$G$11,0,10*ROW('Hygiene Data'!G105)))</f>
        <v/>
      </c>
      <c r="DY111" s="388" t="str">
        <f ca="1">+IF(OFFSET('Hygiene Data'!$G$12,0,10*ROW('Hygiene Data'!G105))="","",OFFSET('Hygiene Data'!$G$12,0,10*ROW('Hygiene Data'!G105)))</f>
        <v/>
      </c>
      <c r="DZ111" s="388" t="str">
        <f ca="1">+IF(OFFSET('Hygiene Data'!$G$13,0,10*ROW('Hygiene Data'!G105))="","",OFFSET('Hygiene Data'!$G$13,0,10*ROW('Hygiene Data'!G105)))</f>
        <v/>
      </c>
      <c r="EA111" s="388" t="str">
        <f ca="1">+IF(OFFSET('Hygiene Data'!$H$11,0,10*ROW('Hygiene Data'!H105))="","",OFFSET('Hygiene Data'!$H$11,0,10*ROW('Hygiene Data'!H105)))</f>
        <v/>
      </c>
      <c r="EB111" s="388" t="str">
        <f ca="1">+IF(OFFSET('Hygiene Data'!$H$12,0,10*ROW('Hygiene Data'!H105))="","",OFFSET('Hygiene Data'!$H$12,0,10*ROW('Hygiene Data'!H105)))</f>
        <v/>
      </c>
      <c r="EC111" s="388" t="str">
        <f ca="1">+IF(OFFSET('Hygiene Data'!$H$13,0,10*ROW('Hygiene Data'!H105))="","",OFFSET('Hygiene Data'!$H$13,0,10*ROW('Hygiene Data'!H105)))</f>
        <v/>
      </c>
      <c r="ED111" s="388" t="str">
        <f ca="1">+IF(OFFSET('Hygiene Data'!$I$11,0,10*ROW('Hygiene Data'!I105))="","",OFFSET('Hygiene Data'!$I$11,0,10*ROW('Hygiene Data'!I105)))</f>
        <v/>
      </c>
      <c r="EE111" s="388" t="str">
        <f ca="1">+IF(OFFSET('Hygiene Data'!$I$12,0,10*ROW('Hygiene Data'!I105))="","",OFFSET('Hygiene Data'!$I$12,0,10*ROW('Hygiene Data'!I105)))</f>
        <v/>
      </c>
      <c r="EF111" s="388" t="str">
        <f ca="1">+IF(OFFSET('Hygiene Data'!$I$13,0,10*ROW('Hygiene Data'!I105))="","",OFFSET('Hygiene Data'!$I$13,0,10*ROW('Hygiene Data'!I105)))</f>
        <v/>
      </c>
    </row>
    <row r="112" spans="1:136" x14ac:dyDescent="0.25">
      <c r="A112" s="497" t="str">
        <f ca="1">+IF(OFFSET('Water Data'!$B$2,0,10*ROW('Water Data'!E106))="","",OFFSET('Water Data'!$B$2,0,10*ROW('Water Data'!E106)))</f>
        <v/>
      </c>
      <c r="B112" s="49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4" t="str">
        <f t="shared" ca="1" si="1"/>
        <v/>
      </c>
      <c r="D112" s="52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8" t="str">
        <f ca="1">+IF(OFFSET('Water Data'!$D$27,0,10*ROW('Water Data'!D106))="","",OFFSET('Water Data'!$D$27,0,10*ROW('Water Data'!D106)))</f>
        <v/>
      </c>
      <c r="BT112" s="388" t="str">
        <f ca="1">+IF(OFFSET('Water Data'!$D$28,0,10*ROW('Water Data'!D106))="","",OFFSET('Water Data'!$D$28,0,10*ROW('Water Data'!D106)))</f>
        <v/>
      </c>
      <c r="BU112" s="388" t="str">
        <f ca="1">+IF(OFFSET('Water Data'!$D$29,0,10*ROW('Water Data'!D106))="","",OFFSET('Water Data'!$D$29,0,10*ROW('Water Data'!D106)))</f>
        <v/>
      </c>
      <c r="BV112" s="388" t="str">
        <f ca="1">+IF(OFFSET('Water Data'!$E$27,0,10*ROW('Water Data'!E106))="","",OFFSET('Water Data'!$E$27,0,10*ROW('Water Data'!E106)))</f>
        <v/>
      </c>
      <c r="BW112" s="388" t="str">
        <f ca="1">+IF(OFFSET('Water Data'!$E$28,0,10*ROW('Water Data'!E106))="","",OFFSET('Water Data'!$E$28,0,10*ROW('Water Data'!E106)))</f>
        <v/>
      </c>
      <c r="BX112" s="388" t="str">
        <f ca="1">+IF(OFFSET('Water Data'!$E$29,0,10*ROW('Water Data'!E106))="","",OFFSET('Water Data'!$E$29,0,10*ROW('Water Data'!E106)))</f>
        <v/>
      </c>
      <c r="BY112" s="388" t="str">
        <f ca="1">+IF(OFFSET('Water Data'!$F$27,0,10*ROW('Water Data'!F106))="","",OFFSET('Water Data'!$F$27,0,10*ROW('Water Data'!F106)))</f>
        <v/>
      </c>
      <c r="BZ112" s="388" t="str">
        <f ca="1">+IF(OFFSET('Water Data'!$F$28,0,10*ROW('Water Data'!F106))="","",OFFSET('Water Data'!$F$28,0,10*ROW('Water Data'!F106)))</f>
        <v/>
      </c>
      <c r="CA112" s="388" t="str">
        <f ca="1">+IF(OFFSET('Water Data'!$F$29,0,10*ROW('Water Data'!F106))="","",OFFSET('Water Data'!$F$29,0,10*ROW('Water Data'!F106)))</f>
        <v/>
      </c>
      <c r="CB112" s="388" t="str">
        <f ca="1">+IF(OFFSET('Water Data'!$G$27,0,10*ROW('Water Data'!G106))="","",OFFSET('Water Data'!$G$27,0,10*ROW('Water Data'!G106)))</f>
        <v/>
      </c>
      <c r="CC112" s="388" t="str">
        <f ca="1">+IF(OFFSET('Water Data'!$G$28,0,10*ROW('Water Data'!G106))="","",OFFSET('Water Data'!$G$28,0,10*ROW('Water Data'!G106)))</f>
        <v/>
      </c>
      <c r="CD112" s="388" t="str">
        <f ca="1">+IF(OFFSET('Water Data'!$G$29,0,10*ROW('Water Data'!G106))="","",OFFSET('Water Data'!$G$29,0,10*ROW('Water Data'!G106)))</f>
        <v/>
      </c>
      <c r="CE112" s="388" t="str">
        <f ca="1">+IF(OFFSET('Water Data'!$H$27,0,10*ROW('Water Data'!H106))="","",OFFSET('Water Data'!$H$27,0,10*ROW('Water Data'!H106)))</f>
        <v/>
      </c>
      <c r="CF112" s="388" t="str">
        <f ca="1">+IF(OFFSET('Water Data'!$H$28,0,10*ROW('Water Data'!H106))="","",OFFSET('Water Data'!$H$28,0,10*ROW('Water Data'!H106)))</f>
        <v/>
      </c>
      <c r="CG112" s="388" t="str">
        <f ca="1">+IF(OFFSET('Water Data'!$H$29,0,10*ROW('Water Data'!H106))="","",OFFSET('Water Data'!$H$29,0,10*ROW('Water Data'!H106)))</f>
        <v/>
      </c>
      <c r="CH112" s="388" t="str">
        <f ca="1">+IF(OFFSET('Water Data'!$I$27,0,10*ROW('Water Data'!I106))="","",OFFSET('Water Data'!$I$27,0,10*ROW('Water Data'!I106)))</f>
        <v/>
      </c>
      <c r="CI112" s="388" t="str">
        <f ca="1">+IF(OFFSET('Water Data'!$I$28,0,10*ROW('Water Data'!I106))="","",OFFSET('Water Data'!$I$28,0,10*ROW('Water Data'!I106)))</f>
        <v/>
      </c>
      <c r="CJ112" s="388" t="str">
        <f ca="1">+IF(OFFSET('Water Data'!$I$29,0,10*ROW('Water Data'!I106))="","",OFFSET('Water Data'!$I$29,0,10*ROW('Water Data'!I106)))</f>
        <v/>
      </c>
      <c r="CK112" s="388" t="str">
        <f ca="1">+IF(OFFSET('Sanitation Data'!$D$28,0,10*ROW('Sanitation Data'!D106))="","",OFFSET('Sanitation Data'!$D$28,0,10*ROW('Sanitation Data'!D106)))</f>
        <v/>
      </c>
      <c r="CL112" s="388" t="str">
        <f ca="1">+IF(OFFSET('Sanitation Data'!$D$29,0,10*ROW('Sanitation Data'!D106))="","",OFFSET('Sanitation Data'!$D$29,0,10*ROW('Sanitation Data'!D106)))</f>
        <v/>
      </c>
      <c r="CM112" s="388" t="str">
        <f ca="1">+IF(OFFSET('Sanitation Data'!$D$30,0,10*ROW('Sanitation Data'!D106))="","",OFFSET('Sanitation Data'!$D$30,0,10*ROW('Sanitation Data'!D106)))</f>
        <v/>
      </c>
      <c r="CN112" s="388" t="str">
        <f ca="1">+IF(OFFSET('Sanitation Data'!$D$31,0,10*ROW('Sanitation Data'!D106))="","",OFFSET('Sanitation Data'!$D$31,0,10*ROW('Sanitation Data'!D106)))</f>
        <v/>
      </c>
      <c r="CO112" s="388" t="str">
        <f ca="1">+IF(OFFSET('Sanitation Data'!$D$32,0,10*ROW('Sanitation Data'!D106))="","",OFFSET('Sanitation Data'!$D$32,0,10*ROW('Sanitation Data'!D106)))</f>
        <v/>
      </c>
      <c r="CP112" s="388" t="str">
        <f ca="1">+IF(OFFSET('Sanitation Data'!$E$28,0,10*ROW('Sanitation Data'!E106))="","",OFFSET('Sanitation Data'!$E$28,0,10*ROW('Sanitation Data'!E106)))</f>
        <v/>
      </c>
      <c r="CQ112" s="388" t="str">
        <f ca="1">+IF(OFFSET('Sanitation Data'!$E$29,0,10*ROW('Sanitation Data'!E106))="","",OFFSET('Sanitation Data'!$E$29,0,10*ROW('Sanitation Data'!E106)))</f>
        <v/>
      </c>
      <c r="CR112" s="388" t="str">
        <f ca="1">+IF(OFFSET('Sanitation Data'!$E$30,0,10*ROW('Sanitation Data'!E106))="","",OFFSET('Sanitation Data'!$E$30,0,10*ROW('Sanitation Data'!E106)))</f>
        <v/>
      </c>
      <c r="CS112" s="388" t="str">
        <f ca="1">+IF(OFFSET('Sanitation Data'!$E$31,0,10*ROW('Sanitation Data'!E106))="","",OFFSET('Sanitation Data'!$E$31,0,10*ROW('Sanitation Data'!E106)))</f>
        <v/>
      </c>
      <c r="CT112" s="388" t="str">
        <f ca="1">+IF(OFFSET('Sanitation Data'!$E$32,0,10*ROW('Sanitation Data'!E106))="","",OFFSET('Sanitation Data'!$E$32,0,10*ROW('Sanitation Data'!E106)))</f>
        <v/>
      </c>
      <c r="CU112" s="388" t="str">
        <f ca="1">+IF(OFFSET('Sanitation Data'!$F$28,0,10*ROW('Sanitation Data'!F106))="","",OFFSET('Sanitation Data'!$F$28,0,10*ROW('Sanitation Data'!F106)))</f>
        <v/>
      </c>
      <c r="CV112" s="388" t="str">
        <f ca="1">+IF(OFFSET('Sanitation Data'!$F$29,0,10*ROW('Sanitation Data'!F106))="","",OFFSET('Sanitation Data'!$F$29,0,10*ROW('Sanitation Data'!F106)))</f>
        <v/>
      </c>
      <c r="CW112" s="388" t="str">
        <f ca="1">+IF(OFFSET('Sanitation Data'!$F$30,0,10*ROW('Sanitation Data'!F106))="","",OFFSET('Sanitation Data'!$F$30,0,10*ROW('Sanitation Data'!F106)))</f>
        <v/>
      </c>
      <c r="CX112" s="388" t="str">
        <f ca="1">+IF(OFFSET('Sanitation Data'!$F$31,0,10*ROW('Sanitation Data'!F106))="","",OFFSET('Sanitation Data'!$F$31,0,10*ROW('Sanitation Data'!F106)))</f>
        <v/>
      </c>
      <c r="CY112" s="388" t="str">
        <f ca="1">+IF(OFFSET('Sanitation Data'!$F$32,0,10*ROW('Sanitation Data'!F106))="","",OFFSET('Sanitation Data'!$F$32,0,10*ROW('Sanitation Data'!F106)))</f>
        <v/>
      </c>
      <c r="CZ112" s="388" t="str">
        <f ca="1">+IF(OFFSET('Sanitation Data'!$G$28,0,10*ROW('Sanitation Data'!G106))="","",OFFSET('Sanitation Data'!$G$28,0,10*ROW('Sanitation Data'!G106)))</f>
        <v/>
      </c>
      <c r="DA112" s="388" t="str">
        <f ca="1">+IF(OFFSET('Sanitation Data'!$G$29,0,10*ROW('Sanitation Data'!G106))="","",OFFSET('Sanitation Data'!$G$29,0,10*ROW('Sanitation Data'!G106)))</f>
        <v/>
      </c>
      <c r="DB112" s="388" t="str">
        <f ca="1">+IF(OFFSET('Sanitation Data'!$G$30,0,10*ROW('Sanitation Data'!G106))="","",OFFSET('Sanitation Data'!$G$30,0,10*ROW('Sanitation Data'!G106)))</f>
        <v/>
      </c>
      <c r="DC112" s="388" t="str">
        <f ca="1">+IF(OFFSET('Sanitation Data'!$G$31,0,10*ROW('Sanitation Data'!G106))="","",OFFSET('Sanitation Data'!$G$31,0,10*ROW('Sanitation Data'!G106)))</f>
        <v/>
      </c>
      <c r="DD112" s="388" t="str">
        <f ca="1">+IF(OFFSET('Sanitation Data'!$G$32,0,10*ROW('Sanitation Data'!G106))="","",OFFSET('Sanitation Data'!$G$32,0,10*ROW('Sanitation Data'!G106)))</f>
        <v/>
      </c>
      <c r="DE112" s="388" t="str">
        <f ca="1">+IF(OFFSET('Sanitation Data'!$H$28,0,10*ROW('Sanitation Data'!H106))="","",OFFSET('Sanitation Data'!$H$28,0,10*ROW('Sanitation Data'!H106)))</f>
        <v/>
      </c>
      <c r="DF112" s="388" t="str">
        <f ca="1">+IF(OFFSET('Sanitation Data'!$H$29,0,10*ROW('Sanitation Data'!H106))="","",OFFSET('Sanitation Data'!$H$29,0,10*ROW('Sanitation Data'!H106)))</f>
        <v/>
      </c>
      <c r="DG112" s="388" t="str">
        <f ca="1">+IF(OFFSET('Sanitation Data'!$H$30,0,10*ROW('Sanitation Data'!H106))="","",OFFSET('Sanitation Data'!$H$30,0,10*ROW('Sanitation Data'!H106)))</f>
        <v/>
      </c>
      <c r="DH112" s="388" t="str">
        <f ca="1">+IF(OFFSET('Sanitation Data'!$H$31,0,10*ROW('Sanitation Data'!H106))="","",OFFSET('Sanitation Data'!$H$31,0,10*ROW('Sanitation Data'!H106)))</f>
        <v/>
      </c>
      <c r="DI112" s="388" t="str">
        <f ca="1">+IF(OFFSET('Sanitation Data'!$H$32,0,10*ROW('Sanitation Data'!H106))="","",OFFSET('Sanitation Data'!$H$32,0,10*ROW('Sanitation Data'!H106)))</f>
        <v/>
      </c>
      <c r="DJ112" s="388" t="str">
        <f ca="1">+IF(OFFSET('Sanitation Data'!$I$28,0,10*ROW('Sanitation Data'!I106))="","",OFFSET('Sanitation Data'!$I$28,0,10*ROW('Sanitation Data'!I106)))</f>
        <v/>
      </c>
      <c r="DK112" s="388" t="str">
        <f ca="1">+IF(OFFSET('Sanitation Data'!$I$29,0,10*ROW('Sanitation Data'!I106))="","",OFFSET('Sanitation Data'!$I$29,0,10*ROW('Sanitation Data'!I106)))</f>
        <v/>
      </c>
      <c r="DL112" s="388" t="str">
        <f ca="1">+IF(OFFSET('Sanitation Data'!$I$30,0,10*ROW('Sanitation Data'!I106))="","",OFFSET('Sanitation Data'!$I$30,0,10*ROW('Sanitation Data'!I106)))</f>
        <v/>
      </c>
      <c r="DM112" s="388" t="str">
        <f ca="1">+IF(OFFSET('Sanitation Data'!$I$31,0,10*ROW('Sanitation Data'!I106))="","",OFFSET('Sanitation Data'!$I$31,0,10*ROW('Sanitation Data'!I106)))</f>
        <v/>
      </c>
      <c r="DN112" s="388" t="str">
        <f ca="1">+IF(OFFSET('Sanitation Data'!$I$32,0,10*ROW('Sanitation Data'!I106))="","",OFFSET('Sanitation Data'!$I$32,0,10*ROW('Sanitation Data'!I106)))</f>
        <v/>
      </c>
      <c r="DO112" s="388" t="str">
        <f ca="1">+IF(OFFSET('Hygiene Data'!$D$11,0,10*ROW('Hygiene Data'!D106))="","",OFFSET('Hygiene Data'!$D$11,0,10*ROW('Hygiene Data'!D106)))</f>
        <v/>
      </c>
      <c r="DP112" s="388" t="str">
        <f ca="1">+IF(OFFSET('Hygiene Data'!$D$12,0,10*ROW('Hygiene Data'!D106))="","",OFFSET('Hygiene Data'!$D$12,0,10*ROW('Hygiene Data'!D106)))</f>
        <v/>
      </c>
      <c r="DQ112" s="388" t="str">
        <f ca="1">+IF(OFFSET('Hygiene Data'!$D$13,0,10*ROW('Hygiene Data'!D106))="","",OFFSET('Hygiene Data'!$D$13,0,10*ROW('Hygiene Data'!D106)))</f>
        <v/>
      </c>
      <c r="DR112" s="388" t="str">
        <f ca="1">+IF(OFFSET('Hygiene Data'!$E$11,0,10*ROW('Hygiene Data'!E106))="","",OFFSET('Hygiene Data'!$E$11,0,10*ROW('Hygiene Data'!E106)))</f>
        <v/>
      </c>
      <c r="DS112" s="388" t="str">
        <f ca="1">+IF(OFFSET('Hygiene Data'!$E$12,0,10*ROW('Hygiene Data'!E106))="","",OFFSET('Hygiene Data'!$E$12,0,10*ROW('Hygiene Data'!E106)))</f>
        <v/>
      </c>
      <c r="DT112" s="388" t="str">
        <f ca="1">+IF(OFFSET('Hygiene Data'!$E$13,0,10*ROW('Hygiene Data'!E106))="","",OFFSET('Hygiene Data'!$E$13,0,10*ROW('Hygiene Data'!E106)))</f>
        <v/>
      </c>
      <c r="DU112" s="388" t="str">
        <f ca="1">+IF(OFFSET('Hygiene Data'!$F$11,0,10*ROW('Hygiene Data'!F106))="","",OFFSET('Hygiene Data'!$F$11,0,10*ROW('Hygiene Data'!F106)))</f>
        <v/>
      </c>
      <c r="DV112" s="388" t="str">
        <f ca="1">+IF(OFFSET('Hygiene Data'!$F$12,0,10*ROW('Hygiene Data'!F106))="","",OFFSET('Hygiene Data'!$F$12,0,10*ROW('Hygiene Data'!F106)))</f>
        <v/>
      </c>
      <c r="DW112" s="388" t="str">
        <f ca="1">+IF(OFFSET('Hygiene Data'!$F$13,0,10*ROW('Hygiene Data'!F106))="","",OFFSET('Hygiene Data'!$F$13,0,10*ROW('Hygiene Data'!F106)))</f>
        <v/>
      </c>
      <c r="DX112" s="388" t="str">
        <f ca="1">+IF(OFFSET('Hygiene Data'!$G$11,0,10*ROW('Hygiene Data'!G106))="","",OFFSET('Hygiene Data'!$G$11,0,10*ROW('Hygiene Data'!G106)))</f>
        <v/>
      </c>
      <c r="DY112" s="388" t="str">
        <f ca="1">+IF(OFFSET('Hygiene Data'!$G$12,0,10*ROW('Hygiene Data'!G106))="","",OFFSET('Hygiene Data'!$G$12,0,10*ROW('Hygiene Data'!G106)))</f>
        <v/>
      </c>
      <c r="DZ112" s="388" t="str">
        <f ca="1">+IF(OFFSET('Hygiene Data'!$G$13,0,10*ROW('Hygiene Data'!G106))="","",OFFSET('Hygiene Data'!$G$13,0,10*ROW('Hygiene Data'!G106)))</f>
        <v/>
      </c>
      <c r="EA112" s="388" t="str">
        <f ca="1">+IF(OFFSET('Hygiene Data'!$H$11,0,10*ROW('Hygiene Data'!H106))="","",OFFSET('Hygiene Data'!$H$11,0,10*ROW('Hygiene Data'!H106)))</f>
        <v/>
      </c>
      <c r="EB112" s="388" t="str">
        <f ca="1">+IF(OFFSET('Hygiene Data'!$H$12,0,10*ROW('Hygiene Data'!H106))="","",OFFSET('Hygiene Data'!$H$12,0,10*ROW('Hygiene Data'!H106)))</f>
        <v/>
      </c>
      <c r="EC112" s="388" t="str">
        <f ca="1">+IF(OFFSET('Hygiene Data'!$H$13,0,10*ROW('Hygiene Data'!H106))="","",OFFSET('Hygiene Data'!$H$13,0,10*ROW('Hygiene Data'!H106)))</f>
        <v/>
      </c>
      <c r="ED112" s="388" t="str">
        <f ca="1">+IF(OFFSET('Hygiene Data'!$I$11,0,10*ROW('Hygiene Data'!I106))="","",OFFSET('Hygiene Data'!$I$11,0,10*ROW('Hygiene Data'!I106)))</f>
        <v/>
      </c>
      <c r="EE112" s="388" t="str">
        <f ca="1">+IF(OFFSET('Hygiene Data'!$I$12,0,10*ROW('Hygiene Data'!I106))="","",OFFSET('Hygiene Data'!$I$12,0,10*ROW('Hygiene Data'!I106)))</f>
        <v/>
      </c>
      <c r="EF112" s="388" t="str">
        <f ca="1">+IF(OFFSET('Hygiene Data'!$I$13,0,10*ROW('Hygiene Data'!I106))="","",OFFSET('Hygiene Data'!$I$13,0,10*ROW('Hygiene Data'!I106)))</f>
        <v/>
      </c>
    </row>
    <row r="113" spans="1:136" x14ac:dyDescent="0.25">
      <c r="A113" s="497" t="str">
        <f ca="1">+IF(OFFSET('Water Data'!$B$2,0,10*ROW('Water Data'!E107))="","",OFFSET('Water Data'!$B$2,0,10*ROW('Water Data'!E107)))</f>
        <v/>
      </c>
      <c r="B113" s="49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4" t="str">
        <f t="shared" ca="1" si="1"/>
        <v/>
      </c>
      <c r="D113" s="52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8" t="str">
        <f ca="1">+IF(OFFSET('Water Data'!$D$27,0,10*ROW('Water Data'!D107))="","",OFFSET('Water Data'!$D$27,0,10*ROW('Water Data'!D107)))</f>
        <v/>
      </c>
      <c r="BT113" s="388" t="str">
        <f ca="1">+IF(OFFSET('Water Data'!$D$28,0,10*ROW('Water Data'!D107))="","",OFFSET('Water Data'!$D$28,0,10*ROW('Water Data'!D107)))</f>
        <v/>
      </c>
      <c r="BU113" s="388" t="str">
        <f ca="1">+IF(OFFSET('Water Data'!$D$29,0,10*ROW('Water Data'!D107))="","",OFFSET('Water Data'!$D$29,0,10*ROW('Water Data'!D107)))</f>
        <v/>
      </c>
      <c r="BV113" s="388" t="str">
        <f ca="1">+IF(OFFSET('Water Data'!$E$27,0,10*ROW('Water Data'!E107))="","",OFFSET('Water Data'!$E$27,0,10*ROW('Water Data'!E107)))</f>
        <v/>
      </c>
      <c r="BW113" s="388" t="str">
        <f ca="1">+IF(OFFSET('Water Data'!$E$28,0,10*ROW('Water Data'!E107))="","",OFFSET('Water Data'!$E$28,0,10*ROW('Water Data'!E107)))</f>
        <v/>
      </c>
      <c r="BX113" s="388" t="str">
        <f ca="1">+IF(OFFSET('Water Data'!$E$29,0,10*ROW('Water Data'!E107))="","",OFFSET('Water Data'!$E$29,0,10*ROW('Water Data'!E107)))</f>
        <v/>
      </c>
      <c r="BY113" s="388" t="str">
        <f ca="1">+IF(OFFSET('Water Data'!$F$27,0,10*ROW('Water Data'!F107))="","",OFFSET('Water Data'!$F$27,0,10*ROW('Water Data'!F107)))</f>
        <v/>
      </c>
      <c r="BZ113" s="388" t="str">
        <f ca="1">+IF(OFFSET('Water Data'!$F$28,0,10*ROW('Water Data'!F107))="","",OFFSET('Water Data'!$F$28,0,10*ROW('Water Data'!F107)))</f>
        <v/>
      </c>
      <c r="CA113" s="388" t="str">
        <f ca="1">+IF(OFFSET('Water Data'!$F$29,0,10*ROW('Water Data'!F107))="","",OFFSET('Water Data'!$F$29,0,10*ROW('Water Data'!F107)))</f>
        <v/>
      </c>
      <c r="CB113" s="388" t="str">
        <f ca="1">+IF(OFFSET('Water Data'!$G$27,0,10*ROW('Water Data'!G107))="","",OFFSET('Water Data'!$G$27,0,10*ROW('Water Data'!G107)))</f>
        <v/>
      </c>
      <c r="CC113" s="388" t="str">
        <f ca="1">+IF(OFFSET('Water Data'!$G$28,0,10*ROW('Water Data'!G107))="","",OFFSET('Water Data'!$G$28,0,10*ROW('Water Data'!G107)))</f>
        <v/>
      </c>
      <c r="CD113" s="388" t="str">
        <f ca="1">+IF(OFFSET('Water Data'!$G$29,0,10*ROW('Water Data'!G107))="","",OFFSET('Water Data'!$G$29,0,10*ROW('Water Data'!G107)))</f>
        <v/>
      </c>
      <c r="CE113" s="388" t="str">
        <f ca="1">+IF(OFFSET('Water Data'!$H$27,0,10*ROW('Water Data'!H107))="","",OFFSET('Water Data'!$H$27,0,10*ROW('Water Data'!H107)))</f>
        <v/>
      </c>
      <c r="CF113" s="388" t="str">
        <f ca="1">+IF(OFFSET('Water Data'!$H$28,0,10*ROW('Water Data'!H107))="","",OFFSET('Water Data'!$H$28,0,10*ROW('Water Data'!H107)))</f>
        <v/>
      </c>
      <c r="CG113" s="388" t="str">
        <f ca="1">+IF(OFFSET('Water Data'!$H$29,0,10*ROW('Water Data'!H107))="","",OFFSET('Water Data'!$H$29,0,10*ROW('Water Data'!H107)))</f>
        <v/>
      </c>
      <c r="CH113" s="388" t="str">
        <f ca="1">+IF(OFFSET('Water Data'!$I$27,0,10*ROW('Water Data'!I107))="","",OFFSET('Water Data'!$I$27,0,10*ROW('Water Data'!I107)))</f>
        <v/>
      </c>
      <c r="CI113" s="388" t="str">
        <f ca="1">+IF(OFFSET('Water Data'!$I$28,0,10*ROW('Water Data'!I107))="","",OFFSET('Water Data'!$I$28,0,10*ROW('Water Data'!I107)))</f>
        <v/>
      </c>
      <c r="CJ113" s="388" t="str">
        <f ca="1">+IF(OFFSET('Water Data'!$I$29,0,10*ROW('Water Data'!I107))="","",OFFSET('Water Data'!$I$29,0,10*ROW('Water Data'!I107)))</f>
        <v/>
      </c>
      <c r="CK113" s="388" t="str">
        <f ca="1">+IF(OFFSET('Sanitation Data'!$D$28,0,10*ROW('Sanitation Data'!D107))="","",OFFSET('Sanitation Data'!$D$28,0,10*ROW('Sanitation Data'!D107)))</f>
        <v/>
      </c>
      <c r="CL113" s="388" t="str">
        <f ca="1">+IF(OFFSET('Sanitation Data'!$D$29,0,10*ROW('Sanitation Data'!D107))="","",OFFSET('Sanitation Data'!$D$29,0,10*ROW('Sanitation Data'!D107)))</f>
        <v/>
      </c>
      <c r="CM113" s="388" t="str">
        <f ca="1">+IF(OFFSET('Sanitation Data'!$D$30,0,10*ROW('Sanitation Data'!D107))="","",OFFSET('Sanitation Data'!$D$30,0,10*ROW('Sanitation Data'!D107)))</f>
        <v/>
      </c>
      <c r="CN113" s="388" t="str">
        <f ca="1">+IF(OFFSET('Sanitation Data'!$D$31,0,10*ROW('Sanitation Data'!D107))="","",OFFSET('Sanitation Data'!$D$31,0,10*ROW('Sanitation Data'!D107)))</f>
        <v/>
      </c>
      <c r="CO113" s="388" t="str">
        <f ca="1">+IF(OFFSET('Sanitation Data'!$D$32,0,10*ROW('Sanitation Data'!D107))="","",OFFSET('Sanitation Data'!$D$32,0,10*ROW('Sanitation Data'!D107)))</f>
        <v/>
      </c>
      <c r="CP113" s="388" t="str">
        <f ca="1">+IF(OFFSET('Sanitation Data'!$E$28,0,10*ROW('Sanitation Data'!E107))="","",OFFSET('Sanitation Data'!$E$28,0,10*ROW('Sanitation Data'!E107)))</f>
        <v/>
      </c>
      <c r="CQ113" s="388" t="str">
        <f ca="1">+IF(OFFSET('Sanitation Data'!$E$29,0,10*ROW('Sanitation Data'!E107))="","",OFFSET('Sanitation Data'!$E$29,0,10*ROW('Sanitation Data'!E107)))</f>
        <v/>
      </c>
      <c r="CR113" s="388" t="str">
        <f ca="1">+IF(OFFSET('Sanitation Data'!$E$30,0,10*ROW('Sanitation Data'!E107))="","",OFFSET('Sanitation Data'!$E$30,0,10*ROW('Sanitation Data'!E107)))</f>
        <v/>
      </c>
      <c r="CS113" s="388" t="str">
        <f ca="1">+IF(OFFSET('Sanitation Data'!$E$31,0,10*ROW('Sanitation Data'!E107))="","",OFFSET('Sanitation Data'!$E$31,0,10*ROW('Sanitation Data'!E107)))</f>
        <v/>
      </c>
      <c r="CT113" s="388" t="str">
        <f ca="1">+IF(OFFSET('Sanitation Data'!$E$32,0,10*ROW('Sanitation Data'!E107))="","",OFFSET('Sanitation Data'!$E$32,0,10*ROW('Sanitation Data'!E107)))</f>
        <v/>
      </c>
      <c r="CU113" s="388" t="str">
        <f ca="1">+IF(OFFSET('Sanitation Data'!$F$28,0,10*ROW('Sanitation Data'!F107))="","",OFFSET('Sanitation Data'!$F$28,0,10*ROW('Sanitation Data'!F107)))</f>
        <v/>
      </c>
      <c r="CV113" s="388" t="str">
        <f ca="1">+IF(OFFSET('Sanitation Data'!$F$29,0,10*ROW('Sanitation Data'!F107))="","",OFFSET('Sanitation Data'!$F$29,0,10*ROW('Sanitation Data'!F107)))</f>
        <v/>
      </c>
      <c r="CW113" s="388" t="str">
        <f ca="1">+IF(OFFSET('Sanitation Data'!$F$30,0,10*ROW('Sanitation Data'!F107))="","",OFFSET('Sanitation Data'!$F$30,0,10*ROW('Sanitation Data'!F107)))</f>
        <v/>
      </c>
      <c r="CX113" s="388" t="str">
        <f ca="1">+IF(OFFSET('Sanitation Data'!$F$31,0,10*ROW('Sanitation Data'!F107))="","",OFFSET('Sanitation Data'!$F$31,0,10*ROW('Sanitation Data'!F107)))</f>
        <v/>
      </c>
      <c r="CY113" s="388" t="str">
        <f ca="1">+IF(OFFSET('Sanitation Data'!$F$32,0,10*ROW('Sanitation Data'!F107))="","",OFFSET('Sanitation Data'!$F$32,0,10*ROW('Sanitation Data'!F107)))</f>
        <v/>
      </c>
      <c r="CZ113" s="388" t="str">
        <f ca="1">+IF(OFFSET('Sanitation Data'!$G$28,0,10*ROW('Sanitation Data'!G107))="","",OFFSET('Sanitation Data'!$G$28,0,10*ROW('Sanitation Data'!G107)))</f>
        <v/>
      </c>
      <c r="DA113" s="388" t="str">
        <f ca="1">+IF(OFFSET('Sanitation Data'!$G$29,0,10*ROW('Sanitation Data'!G107))="","",OFFSET('Sanitation Data'!$G$29,0,10*ROW('Sanitation Data'!G107)))</f>
        <v/>
      </c>
      <c r="DB113" s="388" t="str">
        <f ca="1">+IF(OFFSET('Sanitation Data'!$G$30,0,10*ROW('Sanitation Data'!G107))="","",OFFSET('Sanitation Data'!$G$30,0,10*ROW('Sanitation Data'!G107)))</f>
        <v/>
      </c>
      <c r="DC113" s="388" t="str">
        <f ca="1">+IF(OFFSET('Sanitation Data'!$G$31,0,10*ROW('Sanitation Data'!G107))="","",OFFSET('Sanitation Data'!$G$31,0,10*ROW('Sanitation Data'!G107)))</f>
        <v/>
      </c>
      <c r="DD113" s="388" t="str">
        <f ca="1">+IF(OFFSET('Sanitation Data'!$G$32,0,10*ROW('Sanitation Data'!G107))="","",OFFSET('Sanitation Data'!$G$32,0,10*ROW('Sanitation Data'!G107)))</f>
        <v/>
      </c>
      <c r="DE113" s="388" t="str">
        <f ca="1">+IF(OFFSET('Sanitation Data'!$H$28,0,10*ROW('Sanitation Data'!H107))="","",OFFSET('Sanitation Data'!$H$28,0,10*ROW('Sanitation Data'!H107)))</f>
        <v/>
      </c>
      <c r="DF113" s="388" t="str">
        <f ca="1">+IF(OFFSET('Sanitation Data'!$H$29,0,10*ROW('Sanitation Data'!H107))="","",OFFSET('Sanitation Data'!$H$29,0,10*ROW('Sanitation Data'!H107)))</f>
        <v/>
      </c>
      <c r="DG113" s="388" t="str">
        <f ca="1">+IF(OFFSET('Sanitation Data'!$H$30,0,10*ROW('Sanitation Data'!H107))="","",OFFSET('Sanitation Data'!$H$30,0,10*ROW('Sanitation Data'!H107)))</f>
        <v/>
      </c>
      <c r="DH113" s="388" t="str">
        <f ca="1">+IF(OFFSET('Sanitation Data'!$H$31,0,10*ROW('Sanitation Data'!H107))="","",OFFSET('Sanitation Data'!$H$31,0,10*ROW('Sanitation Data'!H107)))</f>
        <v/>
      </c>
      <c r="DI113" s="388" t="str">
        <f ca="1">+IF(OFFSET('Sanitation Data'!$H$32,0,10*ROW('Sanitation Data'!H107))="","",OFFSET('Sanitation Data'!$H$32,0,10*ROW('Sanitation Data'!H107)))</f>
        <v/>
      </c>
      <c r="DJ113" s="388" t="str">
        <f ca="1">+IF(OFFSET('Sanitation Data'!$I$28,0,10*ROW('Sanitation Data'!I107))="","",OFFSET('Sanitation Data'!$I$28,0,10*ROW('Sanitation Data'!I107)))</f>
        <v/>
      </c>
      <c r="DK113" s="388" t="str">
        <f ca="1">+IF(OFFSET('Sanitation Data'!$I$29,0,10*ROW('Sanitation Data'!I107))="","",OFFSET('Sanitation Data'!$I$29,0,10*ROW('Sanitation Data'!I107)))</f>
        <v/>
      </c>
      <c r="DL113" s="388" t="str">
        <f ca="1">+IF(OFFSET('Sanitation Data'!$I$30,0,10*ROW('Sanitation Data'!I107))="","",OFFSET('Sanitation Data'!$I$30,0,10*ROW('Sanitation Data'!I107)))</f>
        <v/>
      </c>
      <c r="DM113" s="388" t="str">
        <f ca="1">+IF(OFFSET('Sanitation Data'!$I$31,0,10*ROW('Sanitation Data'!I107))="","",OFFSET('Sanitation Data'!$I$31,0,10*ROW('Sanitation Data'!I107)))</f>
        <v/>
      </c>
      <c r="DN113" s="388" t="str">
        <f ca="1">+IF(OFFSET('Sanitation Data'!$I$32,0,10*ROW('Sanitation Data'!I107))="","",OFFSET('Sanitation Data'!$I$32,0,10*ROW('Sanitation Data'!I107)))</f>
        <v/>
      </c>
      <c r="DO113" s="388" t="str">
        <f ca="1">+IF(OFFSET('Hygiene Data'!$D$11,0,10*ROW('Hygiene Data'!D107))="","",OFFSET('Hygiene Data'!$D$11,0,10*ROW('Hygiene Data'!D107)))</f>
        <v/>
      </c>
      <c r="DP113" s="388" t="str">
        <f ca="1">+IF(OFFSET('Hygiene Data'!$D$12,0,10*ROW('Hygiene Data'!D107))="","",OFFSET('Hygiene Data'!$D$12,0,10*ROW('Hygiene Data'!D107)))</f>
        <v/>
      </c>
      <c r="DQ113" s="388" t="str">
        <f ca="1">+IF(OFFSET('Hygiene Data'!$D$13,0,10*ROW('Hygiene Data'!D107))="","",OFFSET('Hygiene Data'!$D$13,0,10*ROW('Hygiene Data'!D107)))</f>
        <v/>
      </c>
      <c r="DR113" s="388" t="str">
        <f ca="1">+IF(OFFSET('Hygiene Data'!$E$11,0,10*ROW('Hygiene Data'!E107))="","",OFFSET('Hygiene Data'!$E$11,0,10*ROW('Hygiene Data'!E107)))</f>
        <v/>
      </c>
      <c r="DS113" s="388" t="str">
        <f ca="1">+IF(OFFSET('Hygiene Data'!$E$12,0,10*ROW('Hygiene Data'!E107))="","",OFFSET('Hygiene Data'!$E$12,0,10*ROW('Hygiene Data'!E107)))</f>
        <v/>
      </c>
      <c r="DT113" s="388" t="str">
        <f ca="1">+IF(OFFSET('Hygiene Data'!$E$13,0,10*ROW('Hygiene Data'!E107))="","",OFFSET('Hygiene Data'!$E$13,0,10*ROW('Hygiene Data'!E107)))</f>
        <v/>
      </c>
      <c r="DU113" s="388" t="str">
        <f ca="1">+IF(OFFSET('Hygiene Data'!$F$11,0,10*ROW('Hygiene Data'!F107))="","",OFFSET('Hygiene Data'!$F$11,0,10*ROW('Hygiene Data'!F107)))</f>
        <v/>
      </c>
      <c r="DV113" s="388" t="str">
        <f ca="1">+IF(OFFSET('Hygiene Data'!$F$12,0,10*ROW('Hygiene Data'!F107))="","",OFFSET('Hygiene Data'!$F$12,0,10*ROW('Hygiene Data'!F107)))</f>
        <v/>
      </c>
      <c r="DW113" s="388" t="str">
        <f ca="1">+IF(OFFSET('Hygiene Data'!$F$13,0,10*ROW('Hygiene Data'!F107))="","",OFFSET('Hygiene Data'!$F$13,0,10*ROW('Hygiene Data'!F107)))</f>
        <v/>
      </c>
      <c r="DX113" s="388" t="str">
        <f ca="1">+IF(OFFSET('Hygiene Data'!$G$11,0,10*ROW('Hygiene Data'!G107))="","",OFFSET('Hygiene Data'!$G$11,0,10*ROW('Hygiene Data'!G107)))</f>
        <v/>
      </c>
      <c r="DY113" s="388" t="str">
        <f ca="1">+IF(OFFSET('Hygiene Data'!$G$12,0,10*ROW('Hygiene Data'!G107))="","",OFFSET('Hygiene Data'!$G$12,0,10*ROW('Hygiene Data'!G107)))</f>
        <v/>
      </c>
      <c r="DZ113" s="388" t="str">
        <f ca="1">+IF(OFFSET('Hygiene Data'!$G$13,0,10*ROW('Hygiene Data'!G107))="","",OFFSET('Hygiene Data'!$G$13,0,10*ROW('Hygiene Data'!G107)))</f>
        <v/>
      </c>
      <c r="EA113" s="388" t="str">
        <f ca="1">+IF(OFFSET('Hygiene Data'!$H$11,0,10*ROW('Hygiene Data'!H107))="","",OFFSET('Hygiene Data'!$H$11,0,10*ROW('Hygiene Data'!H107)))</f>
        <v/>
      </c>
      <c r="EB113" s="388" t="str">
        <f ca="1">+IF(OFFSET('Hygiene Data'!$H$12,0,10*ROW('Hygiene Data'!H107))="","",OFFSET('Hygiene Data'!$H$12,0,10*ROW('Hygiene Data'!H107)))</f>
        <v/>
      </c>
      <c r="EC113" s="388" t="str">
        <f ca="1">+IF(OFFSET('Hygiene Data'!$H$13,0,10*ROW('Hygiene Data'!H107))="","",OFFSET('Hygiene Data'!$H$13,0,10*ROW('Hygiene Data'!H107)))</f>
        <v/>
      </c>
      <c r="ED113" s="388" t="str">
        <f ca="1">+IF(OFFSET('Hygiene Data'!$I$11,0,10*ROW('Hygiene Data'!I107))="","",OFFSET('Hygiene Data'!$I$11,0,10*ROW('Hygiene Data'!I107)))</f>
        <v/>
      </c>
      <c r="EE113" s="388" t="str">
        <f ca="1">+IF(OFFSET('Hygiene Data'!$I$12,0,10*ROW('Hygiene Data'!I107))="","",OFFSET('Hygiene Data'!$I$12,0,10*ROW('Hygiene Data'!I107)))</f>
        <v/>
      </c>
      <c r="EF113" s="388" t="str">
        <f ca="1">+IF(OFFSET('Hygiene Data'!$I$13,0,10*ROW('Hygiene Data'!I107))="","",OFFSET('Hygiene Data'!$I$13,0,10*ROW('Hygiene Data'!I107)))</f>
        <v/>
      </c>
    </row>
    <row r="114" spans="1:136" x14ac:dyDescent="0.25">
      <c r="A114" s="497" t="str">
        <f ca="1">+IF(OFFSET('Water Data'!$B$2,0,10*ROW('Water Data'!E108))="","",OFFSET('Water Data'!$B$2,0,10*ROW('Water Data'!E108)))</f>
        <v/>
      </c>
      <c r="B114" s="49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4" t="str">
        <f t="shared" ca="1" si="1"/>
        <v/>
      </c>
      <c r="D114" s="52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8" t="str">
        <f ca="1">+IF(OFFSET('Water Data'!$D$27,0,10*ROW('Water Data'!D108))="","",OFFSET('Water Data'!$D$27,0,10*ROW('Water Data'!D108)))</f>
        <v/>
      </c>
      <c r="BT114" s="388" t="str">
        <f ca="1">+IF(OFFSET('Water Data'!$D$28,0,10*ROW('Water Data'!D108))="","",OFFSET('Water Data'!$D$28,0,10*ROW('Water Data'!D108)))</f>
        <v/>
      </c>
      <c r="BU114" s="388" t="str">
        <f ca="1">+IF(OFFSET('Water Data'!$D$29,0,10*ROW('Water Data'!D108))="","",OFFSET('Water Data'!$D$29,0,10*ROW('Water Data'!D108)))</f>
        <v/>
      </c>
      <c r="BV114" s="388" t="str">
        <f ca="1">+IF(OFFSET('Water Data'!$E$27,0,10*ROW('Water Data'!E108))="","",OFFSET('Water Data'!$E$27,0,10*ROW('Water Data'!E108)))</f>
        <v/>
      </c>
      <c r="BW114" s="388" t="str">
        <f ca="1">+IF(OFFSET('Water Data'!$E$28,0,10*ROW('Water Data'!E108))="","",OFFSET('Water Data'!$E$28,0,10*ROW('Water Data'!E108)))</f>
        <v/>
      </c>
      <c r="BX114" s="388" t="str">
        <f ca="1">+IF(OFFSET('Water Data'!$E$29,0,10*ROW('Water Data'!E108))="","",OFFSET('Water Data'!$E$29,0,10*ROW('Water Data'!E108)))</f>
        <v/>
      </c>
      <c r="BY114" s="388" t="str">
        <f ca="1">+IF(OFFSET('Water Data'!$F$27,0,10*ROW('Water Data'!F108))="","",OFFSET('Water Data'!$F$27,0,10*ROW('Water Data'!F108)))</f>
        <v/>
      </c>
      <c r="BZ114" s="388" t="str">
        <f ca="1">+IF(OFFSET('Water Data'!$F$28,0,10*ROW('Water Data'!F108))="","",OFFSET('Water Data'!$F$28,0,10*ROW('Water Data'!F108)))</f>
        <v/>
      </c>
      <c r="CA114" s="388" t="str">
        <f ca="1">+IF(OFFSET('Water Data'!$F$29,0,10*ROW('Water Data'!F108))="","",OFFSET('Water Data'!$F$29,0,10*ROW('Water Data'!F108)))</f>
        <v/>
      </c>
      <c r="CB114" s="388" t="str">
        <f ca="1">+IF(OFFSET('Water Data'!$G$27,0,10*ROW('Water Data'!G108))="","",OFFSET('Water Data'!$G$27,0,10*ROW('Water Data'!G108)))</f>
        <v/>
      </c>
      <c r="CC114" s="388" t="str">
        <f ca="1">+IF(OFFSET('Water Data'!$G$28,0,10*ROW('Water Data'!G108))="","",OFFSET('Water Data'!$G$28,0,10*ROW('Water Data'!G108)))</f>
        <v/>
      </c>
      <c r="CD114" s="388" t="str">
        <f ca="1">+IF(OFFSET('Water Data'!$G$29,0,10*ROW('Water Data'!G108))="","",OFFSET('Water Data'!$G$29,0,10*ROW('Water Data'!G108)))</f>
        <v/>
      </c>
      <c r="CE114" s="388" t="str">
        <f ca="1">+IF(OFFSET('Water Data'!$H$27,0,10*ROW('Water Data'!H108))="","",OFFSET('Water Data'!$H$27,0,10*ROW('Water Data'!H108)))</f>
        <v/>
      </c>
      <c r="CF114" s="388" t="str">
        <f ca="1">+IF(OFFSET('Water Data'!$H$28,0,10*ROW('Water Data'!H108))="","",OFFSET('Water Data'!$H$28,0,10*ROW('Water Data'!H108)))</f>
        <v/>
      </c>
      <c r="CG114" s="388" t="str">
        <f ca="1">+IF(OFFSET('Water Data'!$H$29,0,10*ROW('Water Data'!H108))="","",OFFSET('Water Data'!$H$29,0,10*ROW('Water Data'!H108)))</f>
        <v/>
      </c>
      <c r="CH114" s="388" t="str">
        <f ca="1">+IF(OFFSET('Water Data'!$I$27,0,10*ROW('Water Data'!I108))="","",OFFSET('Water Data'!$I$27,0,10*ROW('Water Data'!I108)))</f>
        <v/>
      </c>
      <c r="CI114" s="388" t="str">
        <f ca="1">+IF(OFFSET('Water Data'!$I$28,0,10*ROW('Water Data'!I108))="","",OFFSET('Water Data'!$I$28,0,10*ROW('Water Data'!I108)))</f>
        <v/>
      </c>
      <c r="CJ114" s="388" t="str">
        <f ca="1">+IF(OFFSET('Water Data'!$I$29,0,10*ROW('Water Data'!I108))="","",OFFSET('Water Data'!$I$29,0,10*ROW('Water Data'!I108)))</f>
        <v/>
      </c>
      <c r="CK114" s="388" t="str">
        <f ca="1">+IF(OFFSET('Sanitation Data'!$D$28,0,10*ROW('Sanitation Data'!D108))="","",OFFSET('Sanitation Data'!$D$28,0,10*ROW('Sanitation Data'!D108)))</f>
        <v/>
      </c>
      <c r="CL114" s="388" t="str">
        <f ca="1">+IF(OFFSET('Sanitation Data'!$D$29,0,10*ROW('Sanitation Data'!D108))="","",OFFSET('Sanitation Data'!$D$29,0,10*ROW('Sanitation Data'!D108)))</f>
        <v/>
      </c>
      <c r="CM114" s="388" t="str">
        <f ca="1">+IF(OFFSET('Sanitation Data'!$D$30,0,10*ROW('Sanitation Data'!D108))="","",OFFSET('Sanitation Data'!$D$30,0,10*ROW('Sanitation Data'!D108)))</f>
        <v/>
      </c>
      <c r="CN114" s="388" t="str">
        <f ca="1">+IF(OFFSET('Sanitation Data'!$D$31,0,10*ROW('Sanitation Data'!D108))="","",OFFSET('Sanitation Data'!$D$31,0,10*ROW('Sanitation Data'!D108)))</f>
        <v/>
      </c>
      <c r="CO114" s="388" t="str">
        <f ca="1">+IF(OFFSET('Sanitation Data'!$D$32,0,10*ROW('Sanitation Data'!D108))="","",OFFSET('Sanitation Data'!$D$32,0,10*ROW('Sanitation Data'!D108)))</f>
        <v/>
      </c>
      <c r="CP114" s="388" t="str">
        <f ca="1">+IF(OFFSET('Sanitation Data'!$E$28,0,10*ROW('Sanitation Data'!E108))="","",OFFSET('Sanitation Data'!$E$28,0,10*ROW('Sanitation Data'!E108)))</f>
        <v/>
      </c>
      <c r="CQ114" s="388" t="str">
        <f ca="1">+IF(OFFSET('Sanitation Data'!$E$29,0,10*ROW('Sanitation Data'!E108))="","",OFFSET('Sanitation Data'!$E$29,0,10*ROW('Sanitation Data'!E108)))</f>
        <v/>
      </c>
      <c r="CR114" s="388" t="str">
        <f ca="1">+IF(OFFSET('Sanitation Data'!$E$30,0,10*ROW('Sanitation Data'!E108))="","",OFFSET('Sanitation Data'!$E$30,0,10*ROW('Sanitation Data'!E108)))</f>
        <v/>
      </c>
      <c r="CS114" s="388" t="str">
        <f ca="1">+IF(OFFSET('Sanitation Data'!$E$31,0,10*ROW('Sanitation Data'!E108))="","",OFFSET('Sanitation Data'!$E$31,0,10*ROW('Sanitation Data'!E108)))</f>
        <v/>
      </c>
      <c r="CT114" s="388" t="str">
        <f ca="1">+IF(OFFSET('Sanitation Data'!$E$32,0,10*ROW('Sanitation Data'!E108))="","",OFFSET('Sanitation Data'!$E$32,0,10*ROW('Sanitation Data'!E108)))</f>
        <v/>
      </c>
      <c r="CU114" s="388" t="str">
        <f ca="1">+IF(OFFSET('Sanitation Data'!$F$28,0,10*ROW('Sanitation Data'!F108))="","",OFFSET('Sanitation Data'!$F$28,0,10*ROW('Sanitation Data'!F108)))</f>
        <v/>
      </c>
      <c r="CV114" s="388" t="str">
        <f ca="1">+IF(OFFSET('Sanitation Data'!$F$29,0,10*ROW('Sanitation Data'!F108))="","",OFFSET('Sanitation Data'!$F$29,0,10*ROW('Sanitation Data'!F108)))</f>
        <v/>
      </c>
      <c r="CW114" s="388" t="str">
        <f ca="1">+IF(OFFSET('Sanitation Data'!$F$30,0,10*ROW('Sanitation Data'!F108))="","",OFFSET('Sanitation Data'!$F$30,0,10*ROW('Sanitation Data'!F108)))</f>
        <v/>
      </c>
      <c r="CX114" s="388" t="str">
        <f ca="1">+IF(OFFSET('Sanitation Data'!$F$31,0,10*ROW('Sanitation Data'!F108))="","",OFFSET('Sanitation Data'!$F$31,0,10*ROW('Sanitation Data'!F108)))</f>
        <v/>
      </c>
      <c r="CY114" s="388" t="str">
        <f ca="1">+IF(OFFSET('Sanitation Data'!$F$32,0,10*ROW('Sanitation Data'!F108))="","",OFFSET('Sanitation Data'!$F$32,0,10*ROW('Sanitation Data'!F108)))</f>
        <v/>
      </c>
      <c r="CZ114" s="388" t="str">
        <f ca="1">+IF(OFFSET('Sanitation Data'!$G$28,0,10*ROW('Sanitation Data'!G108))="","",OFFSET('Sanitation Data'!$G$28,0,10*ROW('Sanitation Data'!G108)))</f>
        <v/>
      </c>
      <c r="DA114" s="388" t="str">
        <f ca="1">+IF(OFFSET('Sanitation Data'!$G$29,0,10*ROW('Sanitation Data'!G108))="","",OFFSET('Sanitation Data'!$G$29,0,10*ROW('Sanitation Data'!G108)))</f>
        <v/>
      </c>
      <c r="DB114" s="388" t="str">
        <f ca="1">+IF(OFFSET('Sanitation Data'!$G$30,0,10*ROW('Sanitation Data'!G108))="","",OFFSET('Sanitation Data'!$G$30,0,10*ROW('Sanitation Data'!G108)))</f>
        <v/>
      </c>
      <c r="DC114" s="388" t="str">
        <f ca="1">+IF(OFFSET('Sanitation Data'!$G$31,0,10*ROW('Sanitation Data'!G108))="","",OFFSET('Sanitation Data'!$G$31,0,10*ROW('Sanitation Data'!G108)))</f>
        <v/>
      </c>
      <c r="DD114" s="388" t="str">
        <f ca="1">+IF(OFFSET('Sanitation Data'!$G$32,0,10*ROW('Sanitation Data'!G108))="","",OFFSET('Sanitation Data'!$G$32,0,10*ROW('Sanitation Data'!G108)))</f>
        <v/>
      </c>
      <c r="DE114" s="388" t="str">
        <f ca="1">+IF(OFFSET('Sanitation Data'!$H$28,0,10*ROW('Sanitation Data'!H108))="","",OFFSET('Sanitation Data'!$H$28,0,10*ROW('Sanitation Data'!H108)))</f>
        <v/>
      </c>
      <c r="DF114" s="388" t="str">
        <f ca="1">+IF(OFFSET('Sanitation Data'!$H$29,0,10*ROW('Sanitation Data'!H108))="","",OFFSET('Sanitation Data'!$H$29,0,10*ROW('Sanitation Data'!H108)))</f>
        <v/>
      </c>
      <c r="DG114" s="388" t="str">
        <f ca="1">+IF(OFFSET('Sanitation Data'!$H$30,0,10*ROW('Sanitation Data'!H108))="","",OFFSET('Sanitation Data'!$H$30,0,10*ROW('Sanitation Data'!H108)))</f>
        <v/>
      </c>
      <c r="DH114" s="388" t="str">
        <f ca="1">+IF(OFFSET('Sanitation Data'!$H$31,0,10*ROW('Sanitation Data'!H108))="","",OFFSET('Sanitation Data'!$H$31,0,10*ROW('Sanitation Data'!H108)))</f>
        <v/>
      </c>
      <c r="DI114" s="388" t="str">
        <f ca="1">+IF(OFFSET('Sanitation Data'!$H$32,0,10*ROW('Sanitation Data'!H108))="","",OFFSET('Sanitation Data'!$H$32,0,10*ROW('Sanitation Data'!H108)))</f>
        <v/>
      </c>
      <c r="DJ114" s="388" t="str">
        <f ca="1">+IF(OFFSET('Sanitation Data'!$I$28,0,10*ROW('Sanitation Data'!I108))="","",OFFSET('Sanitation Data'!$I$28,0,10*ROW('Sanitation Data'!I108)))</f>
        <v/>
      </c>
      <c r="DK114" s="388" t="str">
        <f ca="1">+IF(OFFSET('Sanitation Data'!$I$29,0,10*ROW('Sanitation Data'!I108))="","",OFFSET('Sanitation Data'!$I$29,0,10*ROW('Sanitation Data'!I108)))</f>
        <v/>
      </c>
      <c r="DL114" s="388" t="str">
        <f ca="1">+IF(OFFSET('Sanitation Data'!$I$30,0,10*ROW('Sanitation Data'!I108))="","",OFFSET('Sanitation Data'!$I$30,0,10*ROW('Sanitation Data'!I108)))</f>
        <v/>
      </c>
      <c r="DM114" s="388" t="str">
        <f ca="1">+IF(OFFSET('Sanitation Data'!$I$31,0,10*ROW('Sanitation Data'!I108))="","",OFFSET('Sanitation Data'!$I$31,0,10*ROW('Sanitation Data'!I108)))</f>
        <v/>
      </c>
      <c r="DN114" s="388" t="str">
        <f ca="1">+IF(OFFSET('Sanitation Data'!$I$32,0,10*ROW('Sanitation Data'!I108))="","",OFFSET('Sanitation Data'!$I$32,0,10*ROW('Sanitation Data'!I108)))</f>
        <v/>
      </c>
      <c r="DO114" s="388" t="str">
        <f ca="1">+IF(OFFSET('Hygiene Data'!$D$11,0,10*ROW('Hygiene Data'!D108))="","",OFFSET('Hygiene Data'!$D$11,0,10*ROW('Hygiene Data'!D108)))</f>
        <v/>
      </c>
      <c r="DP114" s="388" t="str">
        <f ca="1">+IF(OFFSET('Hygiene Data'!$D$12,0,10*ROW('Hygiene Data'!D108))="","",OFFSET('Hygiene Data'!$D$12,0,10*ROW('Hygiene Data'!D108)))</f>
        <v/>
      </c>
      <c r="DQ114" s="388" t="str">
        <f ca="1">+IF(OFFSET('Hygiene Data'!$D$13,0,10*ROW('Hygiene Data'!D108))="","",OFFSET('Hygiene Data'!$D$13,0,10*ROW('Hygiene Data'!D108)))</f>
        <v/>
      </c>
      <c r="DR114" s="388" t="str">
        <f ca="1">+IF(OFFSET('Hygiene Data'!$E$11,0,10*ROW('Hygiene Data'!E108))="","",OFFSET('Hygiene Data'!$E$11,0,10*ROW('Hygiene Data'!E108)))</f>
        <v/>
      </c>
      <c r="DS114" s="388" t="str">
        <f ca="1">+IF(OFFSET('Hygiene Data'!$E$12,0,10*ROW('Hygiene Data'!E108))="","",OFFSET('Hygiene Data'!$E$12,0,10*ROW('Hygiene Data'!E108)))</f>
        <v/>
      </c>
      <c r="DT114" s="388" t="str">
        <f ca="1">+IF(OFFSET('Hygiene Data'!$E$13,0,10*ROW('Hygiene Data'!E108))="","",OFFSET('Hygiene Data'!$E$13,0,10*ROW('Hygiene Data'!E108)))</f>
        <v/>
      </c>
      <c r="DU114" s="388" t="str">
        <f ca="1">+IF(OFFSET('Hygiene Data'!$F$11,0,10*ROW('Hygiene Data'!F108))="","",OFFSET('Hygiene Data'!$F$11,0,10*ROW('Hygiene Data'!F108)))</f>
        <v/>
      </c>
      <c r="DV114" s="388" t="str">
        <f ca="1">+IF(OFFSET('Hygiene Data'!$F$12,0,10*ROW('Hygiene Data'!F108))="","",OFFSET('Hygiene Data'!$F$12,0,10*ROW('Hygiene Data'!F108)))</f>
        <v/>
      </c>
      <c r="DW114" s="388" t="str">
        <f ca="1">+IF(OFFSET('Hygiene Data'!$F$13,0,10*ROW('Hygiene Data'!F108))="","",OFFSET('Hygiene Data'!$F$13,0,10*ROW('Hygiene Data'!F108)))</f>
        <v/>
      </c>
      <c r="DX114" s="388" t="str">
        <f ca="1">+IF(OFFSET('Hygiene Data'!$G$11,0,10*ROW('Hygiene Data'!G108))="","",OFFSET('Hygiene Data'!$G$11,0,10*ROW('Hygiene Data'!G108)))</f>
        <v/>
      </c>
      <c r="DY114" s="388" t="str">
        <f ca="1">+IF(OFFSET('Hygiene Data'!$G$12,0,10*ROW('Hygiene Data'!G108))="","",OFFSET('Hygiene Data'!$G$12,0,10*ROW('Hygiene Data'!G108)))</f>
        <v/>
      </c>
      <c r="DZ114" s="388" t="str">
        <f ca="1">+IF(OFFSET('Hygiene Data'!$G$13,0,10*ROW('Hygiene Data'!G108))="","",OFFSET('Hygiene Data'!$G$13,0,10*ROW('Hygiene Data'!G108)))</f>
        <v/>
      </c>
      <c r="EA114" s="388" t="str">
        <f ca="1">+IF(OFFSET('Hygiene Data'!$H$11,0,10*ROW('Hygiene Data'!H108))="","",OFFSET('Hygiene Data'!$H$11,0,10*ROW('Hygiene Data'!H108)))</f>
        <v/>
      </c>
      <c r="EB114" s="388" t="str">
        <f ca="1">+IF(OFFSET('Hygiene Data'!$H$12,0,10*ROW('Hygiene Data'!H108))="","",OFFSET('Hygiene Data'!$H$12,0,10*ROW('Hygiene Data'!H108)))</f>
        <v/>
      </c>
      <c r="EC114" s="388" t="str">
        <f ca="1">+IF(OFFSET('Hygiene Data'!$H$13,0,10*ROW('Hygiene Data'!H108))="","",OFFSET('Hygiene Data'!$H$13,0,10*ROW('Hygiene Data'!H108)))</f>
        <v/>
      </c>
      <c r="ED114" s="388" t="str">
        <f ca="1">+IF(OFFSET('Hygiene Data'!$I$11,0,10*ROW('Hygiene Data'!I108))="","",OFFSET('Hygiene Data'!$I$11,0,10*ROW('Hygiene Data'!I108)))</f>
        <v/>
      </c>
      <c r="EE114" s="388" t="str">
        <f ca="1">+IF(OFFSET('Hygiene Data'!$I$12,0,10*ROW('Hygiene Data'!I108))="","",OFFSET('Hygiene Data'!$I$12,0,10*ROW('Hygiene Data'!I108)))</f>
        <v/>
      </c>
      <c r="EF114" s="388" t="str">
        <f ca="1">+IF(OFFSET('Hygiene Data'!$I$13,0,10*ROW('Hygiene Data'!I108))="","",OFFSET('Hygiene Data'!$I$13,0,10*ROW('Hygiene Data'!I108)))</f>
        <v/>
      </c>
    </row>
    <row r="115" spans="1:136" x14ac:dyDescent="0.25">
      <c r="A115" s="497" t="str">
        <f ca="1">+IF(OFFSET('Water Data'!$B$2,0,10*ROW('Water Data'!E109))="","",OFFSET('Water Data'!$B$2,0,10*ROW('Water Data'!E109)))</f>
        <v/>
      </c>
      <c r="B115" s="49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4" t="str">
        <f t="shared" ca="1" si="1"/>
        <v/>
      </c>
      <c r="D115" s="52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8" t="str">
        <f ca="1">+IF(OFFSET('Water Data'!$D$27,0,10*ROW('Water Data'!D109))="","",OFFSET('Water Data'!$D$27,0,10*ROW('Water Data'!D109)))</f>
        <v/>
      </c>
      <c r="BT115" s="388" t="str">
        <f ca="1">+IF(OFFSET('Water Data'!$D$28,0,10*ROW('Water Data'!D109))="","",OFFSET('Water Data'!$D$28,0,10*ROW('Water Data'!D109)))</f>
        <v/>
      </c>
      <c r="BU115" s="388" t="str">
        <f ca="1">+IF(OFFSET('Water Data'!$D$29,0,10*ROW('Water Data'!D109))="","",OFFSET('Water Data'!$D$29,0,10*ROW('Water Data'!D109)))</f>
        <v/>
      </c>
      <c r="BV115" s="388" t="str">
        <f ca="1">+IF(OFFSET('Water Data'!$E$27,0,10*ROW('Water Data'!E109))="","",OFFSET('Water Data'!$E$27,0,10*ROW('Water Data'!E109)))</f>
        <v/>
      </c>
      <c r="BW115" s="388" t="str">
        <f ca="1">+IF(OFFSET('Water Data'!$E$28,0,10*ROW('Water Data'!E109))="","",OFFSET('Water Data'!$E$28,0,10*ROW('Water Data'!E109)))</f>
        <v/>
      </c>
      <c r="BX115" s="388" t="str">
        <f ca="1">+IF(OFFSET('Water Data'!$E$29,0,10*ROW('Water Data'!E109))="","",OFFSET('Water Data'!$E$29,0,10*ROW('Water Data'!E109)))</f>
        <v/>
      </c>
      <c r="BY115" s="388" t="str">
        <f ca="1">+IF(OFFSET('Water Data'!$F$27,0,10*ROW('Water Data'!F109))="","",OFFSET('Water Data'!$F$27,0,10*ROW('Water Data'!F109)))</f>
        <v/>
      </c>
      <c r="BZ115" s="388" t="str">
        <f ca="1">+IF(OFFSET('Water Data'!$F$28,0,10*ROW('Water Data'!F109))="","",OFFSET('Water Data'!$F$28,0,10*ROW('Water Data'!F109)))</f>
        <v/>
      </c>
      <c r="CA115" s="388" t="str">
        <f ca="1">+IF(OFFSET('Water Data'!$F$29,0,10*ROW('Water Data'!F109))="","",OFFSET('Water Data'!$F$29,0,10*ROW('Water Data'!F109)))</f>
        <v/>
      </c>
      <c r="CB115" s="388" t="str">
        <f ca="1">+IF(OFFSET('Water Data'!$G$27,0,10*ROW('Water Data'!G109))="","",OFFSET('Water Data'!$G$27,0,10*ROW('Water Data'!G109)))</f>
        <v/>
      </c>
      <c r="CC115" s="388" t="str">
        <f ca="1">+IF(OFFSET('Water Data'!$G$28,0,10*ROW('Water Data'!G109))="","",OFFSET('Water Data'!$G$28,0,10*ROW('Water Data'!G109)))</f>
        <v/>
      </c>
      <c r="CD115" s="388" t="str">
        <f ca="1">+IF(OFFSET('Water Data'!$G$29,0,10*ROW('Water Data'!G109))="","",OFFSET('Water Data'!$G$29,0,10*ROW('Water Data'!G109)))</f>
        <v/>
      </c>
      <c r="CE115" s="388" t="str">
        <f ca="1">+IF(OFFSET('Water Data'!$H$27,0,10*ROW('Water Data'!H109))="","",OFFSET('Water Data'!$H$27,0,10*ROW('Water Data'!H109)))</f>
        <v/>
      </c>
      <c r="CF115" s="388" t="str">
        <f ca="1">+IF(OFFSET('Water Data'!$H$28,0,10*ROW('Water Data'!H109))="","",OFFSET('Water Data'!$H$28,0,10*ROW('Water Data'!H109)))</f>
        <v/>
      </c>
      <c r="CG115" s="388" t="str">
        <f ca="1">+IF(OFFSET('Water Data'!$H$29,0,10*ROW('Water Data'!H109))="","",OFFSET('Water Data'!$H$29,0,10*ROW('Water Data'!H109)))</f>
        <v/>
      </c>
      <c r="CH115" s="388" t="str">
        <f ca="1">+IF(OFFSET('Water Data'!$I$27,0,10*ROW('Water Data'!I109))="","",OFFSET('Water Data'!$I$27,0,10*ROW('Water Data'!I109)))</f>
        <v/>
      </c>
      <c r="CI115" s="388" t="str">
        <f ca="1">+IF(OFFSET('Water Data'!$I$28,0,10*ROW('Water Data'!I109))="","",OFFSET('Water Data'!$I$28,0,10*ROW('Water Data'!I109)))</f>
        <v/>
      </c>
      <c r="CJ115" s="388" t="str">
        <f ca="1">+IF(OFFSET('Water Data'!$I$29,0,10*ROW('Water Data'!I109))="","",OFFSET('Water Data'!$I$29,0,10*ROW('Water Data'!I109)))</f>
        <v/>
      </c>
      <c r="CK115" s="388" t="str">
        <f ca="1">+IF(OFFSET('Sanitation Data'!$D$28,0,10*ROW('Sanitation Data'!D109))="","",OFFSET('Sanitation Data'!$D$28,0,10*ROW('Sanitation Data'!D109)))</f>
        <v/>
      </c>
      <c r="CL115" s="388" t="str">
        <f ca="1">+IF(OFFSET('Sanitation Data'!$D$29,0,10*ROW('Sanitation Data'!D109))="","",OFFSET('Sanitation Data'!$D$29,0,10*ROW('Sanitation Data'!D109)))</f>
        <v/>
      </c>
      <c r="CM115" s="388" t="str">
        <f ca="1">+IF(OFFSET('Sanitation Data'!$D$30,0,10*ROW('Sanitation Data'!D109))="","",OFFSET('Sanitation Data'!$D$30,0,10*ROW('Sanitation Data'!D109)))</f>
        <v/>
      </c>
      <c r="CN115" s="388" t="str">
        <f ca="1">+IF(OFFSET('Sanitation Data'!$D$31,0,10*ROW('Sanitation Data'!D109))="","",OFFSET('Sanitation Data'!$D$31,0,10*ROW('Sanitation Data'!D109)))</f>
        <v/>
      </c>
      <c r="CO115" s="388" t="str">
        <f ca="1">+IF(OFFSET('Sanitation Data'!$D$32,0,10*ROW('Sanitation Data'!D109))="","",OFFSET('Sanitation Data'!$D$32,0,10*ROW('Sanitation Data'!D109)))</f>
        <v/>
      </c>
      <c r="CP115" s="388" t="str">
        <f ca="1">+IF(OFFSET('Sanitation Data'!$E$28,0,10*ROW('Sanitation Data'!E109))="","",OFFSET('Sanitation Data'!$E$28,0,10*ROW('Sanitation Data'!E109)))</f>
        <v/>
      </c>
      <c r="CQ115" s="388" t="str">
        <f ca="1">+IF(OFFSET('Sanitation Data'!$E$29,0,10*ROW('Sanitation Data'!E109))="","",OFFSET('Sanitation Data'!$E$29,0,10*ROW('Sanitation Data'!E109)))</f>
        <v/>
      </c>
      <c r="CR115" s="388" t="str">
        <f ca="1">+IF(OFFSET('Sanitation Data'!$E$30,0,10*ROW('Sanitation Data'!E109))="","",OFFSET('Sanitation Data'!$E$30,0,10*ROW('Sanitation Data'!E109)))</f>
        <v/>
      </c>
      <c r="CS115" s="388" t="str">
        <f ca="1">+IF(OFFSET('Sanitation Data'!$E$31,0,10*ROW('Sanitation Data'!E109))="","",OFFSET('Sanitation Data'!$E$31,0,10*ROW('Sanitation Data'!E109)))</f>
        <v/>
      </c>
      <c r="CT115" s="388" t="str">
        <f ca="1">+IF(OFFSET('Sanitation Data'!$E$32,0,10*ROW('Sanitation Data'!E109))="","",OFFSET('Sanitation Data'!$E$32,0,10*ROW('Sanitation Data'!E109)))</f>
        <v/>
      </c>
      <c r="CU115" s="388" t="str">
        <f ca="1">+IF(OFFSET('Sanitation Data'!$F$28,0,10*ROW('Sanitation Data'!F109))="","",OFFSET('Sanitation Data'!$F$28,0,10*ROW('Sanitation Data'!F109)))</f>
        <v/>
      </c>
      <c r="CV115" s="388" t="str">
        <f ca="1">+IF(OFFSET('Sanitation Data'!$F$29,0,10*ROW('Sanitation Data'!F109))="","",OFFSET('Sanitation Data'!$F$29,0,10*ROW('Sanitation Data'!F109)))</f>
        <v/>
      </c>
      <c r="CW115" s="388" t="str">
        <f ca="1">+IF(OFFSET('Sanitation Data'!$F$30,0,10*ROW('Sanitation Data'!F109))="","",OFFSET('Sanitation Data'!$F$30,0,10*ROW('Sanitation Data'!F109)))</f>
        <v/>
      </c>
      <c r="CX115" s="388" t="str">
        <f ca="1">+IF(OFFSET('Sanitation Data'!$F$31,0,10*ROW('Sanitation Data'!F109))="","",OFFSET('Sanitation Data'!$F$31,0,10*ROW('Sanitation Data'!F109)))</f>
        <v/>
      </c>
      <c r="CY115" s="388" t="str">
        <f ca="1">+IF(OFFSET('Sanitation Data'!$F$32,0,10*ROW('Sanitation Data'!F109))="","",OFFSET('Sanitation Data'!$F$32,0,10*ROW('Sanitation Data'!F109)))</f>
        <v/>
      </c>
      <c r="CZ115" s="388" t="str">
        <f ca="1">+IF(OFFSET('Sanitation Data'!$G$28,0,10*ROW('Sanitation Data'!G109))="","",OFFSET('Sanitation Data'!$G$28,0,10*ROW('Sanitation Data'!G109)))</f>
        <v/>
      </c>
      <c r="DA115" s="388" t="str">
        <f ca="1">+IF(OFFSET('Sanitation Data'!$G$29,0,10*ROW('Sanitation Data'!G109))="","",OFFSET('Sanitation Data'!$G$29,0,10*ROW('Sanitation Data'!G109)))</f>
        <v/>
      </c>
      <c r="DB115" s="388" t="str">
        <f ca="1">+IF(OFFSET('Sanitation Data'!$G$30,0,10*ROW('Sanitation Data'!G109))="","",OFFSET('Sanitation Data'!$G$30,0,10*ROW('Sanitation Data'!G109)))</f>
        <v/>
      </c>
      <c r="DC115" s="388" t="str">
        <f ca="1">+IF(OFFSET('Sanitation Data'!$G$31,0,10*ROW('Sanitation Data'!G109))="","",OFFSET('Sanitation Data'!$G$31,0,10*ROW('Sanitation Data'!G109)))</f>
        <v/>
      </c>
      <c r="DD115" s="388" t="str">
        <f ca="1">+IF(OFFSET('Sanitation Data'!$G$32,0,10*ROW('Sanitation Data'!G109))="","",OFFSET('Sanitation Data'!$G$32,0,10*ROW('Sanitation Data'!G109)))</f>
        <v/>
      </c>
      <c r="DE115" s="388" t="str">
        <f ca="1">+IF(OFFSET('Sanitation Data'!$H$28,0,10*ROW('Sanitation Data'!H109))="","",OFFSET('Sanitation Data'!$H$28,0,10*ROW('Sanitation Data'!H109)))</f>
        <v/>
      </c>
      <c r="DF115" s="388" t="str">
        <f ca="1">+IF(OFFSET('Sanitation Data'!$H$29,0,10*ROW('Sanitation Data'!H109))="","",OFFSET('Sanitation Data'!$H$29,0,10*ROW('Sanitation Data'!H109)))</f>
        <v/>
      </c>
      <c r="DG115" s="388" t="str">
        <f ca="1">+IF(OFFSET('Sanitation Data'!$H$30,0,10*ROW('Sanitation Data'!H109))="","",OFFSET('Sanitation Data'!$H$30,0,10*ROW('Sanitation Data'!H109)))</f>
        <v/>
      </c>
      <c r="DH115" s="388" t="str">
        <f ca="1">+IF(OFFSET('Sanitation Data'!$H$31,0,10*ROW('Sanitation Data'!H109))="","",OFFSET('Sanitation Data'!$H$31,0,10*ROW('Sanitation Data'!H109)))</f>
        <v/>
      </c>
      <c r="DI115" s="388" t="str">
        <f ca="1">+IF(OFFSET('Sanitation Data'!$H$32,0,10*ROW('Sanitation Data'!H109))="","",OFFSET('Sanitation Data'!$H$32,0,10*ROW('Sanitation Data'!H109)))</f>
        <v/>
      </c>
      <c r="DJ115" s="388" t="str">
        <f ca="1">+IF(OFFSET('Sanitation Data'!$I$28,0,10*ROW('Sanitation Data'!I109))="","",OFFSET('Sanitation Data'!$I$28,0,10*ROW('Sanitation Data'!I109)))</f>
        <v/>
      </c>
      <c r="DK115" s="388" t="str">
        <f ca="1">+IF(OFFSET('Sanitation Data'!$I$29,0,10*ROW('Sanitation Data'!I109))="","",OFFSET('Sanitation Data'!$I$29,0,10*ROW('Sanitation Data'!I109)))</f>
        <v/>
      </c>
      <c r="DL115" s="388" t="str">
        <f ca="1">+IF(OFFSET('Sanitation Data'!$I$30,0,10*ROW('Sanitation Data'!I109))="","",OFFSET('Sanitation Data'!$I$30,0,10*ROW('Sanitation Data'!I109)))</f>
        <v/>
      </c>
      <c r="DM115" s="388" t="str">
        <f ca="1">+IF(OFFSET('Sanitation Data'!$I$31,0,10*ROW('Sanitation Data'!I109))="","",OFFSET('Sanitation Data'!$I$31,0,10*ROW('Sanitation Data'!I109)))</f>
        <v/>
      </c>
      <c r="DN115" s="388" t="str">
        <f ca="1">+IF(OFFSET('Sanitation Data'!$I$32,0,10*ROW('Sanitation Data'!I109))="","",OFFSET('Sanitation Data'!$I$32,0,10*ROW('Sanitation Data'!I109)))</f>
        <v/>
      </c>
      <c r="DO115" s="388" t="str">
        <f ca="1">+IF(OFFSET('Hygiene Data'!$D$11,0,10*ROW('Hygiene Data'!D109))="","",OFFSET('Hygiene Data'!$D$11,0,10*ROW('Hygiene Data'!D109)))</f>
        <v/>
      </c>
      <c r="DP115" s="388" t="str">
        <f ca="1">+IF(OFFSET('Hygiene Data'!$D$12,0,10*ROW('Hygiene Data'!D109))="","",OFFSET('Hygiene Data'!$D$12,0,10*ROW('Hygiene Data'!D109)))</f>
        <v/>
      </c>
      <c r="DQ115" s="388" t="str">
        <f ca="1">+IF(OFFSET('Hygiene Data'!$D$13,0,10*ROW('Hygiene Data'!D109))="","",OFFSET('Hygiene Data'!$D$13,0,10*ROW('Hygiene Data'!D109)))</f>
        <v/>
      </c>
      <c r="DR115" s="388" t="str">
        <f ca="1">+IF(OFFSET('Hygiene Data'!$E$11,0,10*ROW('Hygiene Data'!E109))="","",OFFSET('Hygiene Data'!$E$11,0,10*ROW('Hygiene Data'!E109)))</f>
        <v/>
      </c>
      <c r="DS115" s="388" t="str">
        <f ca="1">+IF(OFFSET('Hygiene Data'!$E$12,0,10*ROW('Hygiene Data'!E109))="","",OFFSET('Hygiene Data'!$E$12,0,10*ROW('Hygiene Data'!E109)))</f>
        <v/>
      </c>
      <c r="DT115" s="388" t="str">
        <f ca="1">+IF(OFFSET('Hygiene Data'!$E$13,0,10*ROW('Hygiene Data'!E109))="","",OFFSET('Hygiene Data'!$E$13,0,10*ROW('Hygiene Data'!E109)))</f>
        <v/>
      </c>
      <c r="DU115" s="388" t="str">
        <f ca="1">+IF(OFFSET('Hygiene Data'!$F$11,0,10*ROW('Hygiene Data'!F109))="","",OFFSET('Hygiene Data'!$F$11,0,10*ROW('Hygiene Data'!F109)))</f>
        <v/>
      </c>
      <c r="DV115" s="388" t="str">
        <f ca="1">+IF(OFFSET('Hygiene Data'!$F$12,0,10*ROW('Hygiene Data'!F109))="","",OFFSET('Hygiene Data'!$F$12,0,10*ROW('Hygiene Data'!F109)))</f>
        <v/>
      </c>
      <c r="DW115" s="388" t="str">
        <f ca="1">+IF(OFFSET('Hygiene Data'!$F$13,0,10*ROW('Hygiene Data'!F109))="","",OFFSET('Hygiene Data'!$F$13,0,10*ROW('Hygiene Data'!F109)))</f>
        <v/>
      </c>
      <c r="DX115" s="388" t="str">
        <f ca="1">+IF(OFFSET('Hygiene Data'!$G$11,0,10*ROW('Hygiene Data'!G109))="","",OFFSET('Hygiene Data'!$G$11,0,10*ROW('Hygiene Data'!G109)))</f>
        <v/>
      </c>
      <c r="DY115" s="388" t="str">
        <f ca="1">+IF(OFFSET('Hygiene Data'!$G$12,0,10*ROW('Hygiene Data'!G109))="","",OFFSET('Hygiene Data'!$G$12,0,10*ROW('Hygiene Data'!G109)))</f>
        <v/>
      </c>
      <c r="DZ115" s="388" t="str">
        <f ca="1">+IF(OFFSET('Hygiene Data'!$G$13,0,10*ROW('Hygiene Data'!G109))="","",OFFSET('Hygiene Data'!$G$13,0,10*ROW('Hygiene Data'!G109)))</f>
        <v/>
      </c>
      <c r="EA115" s="388" t="str">
        <f ca="1">+IF(OFFSET('Hygiene Data'!$H$11,0,10*ROW('Hygiene Data'!H109))="","",OFFSET('Hygiene Data'!$H$11,0,10*ROW('Hygiene Data'!H109)))</f>
        <v/>
      </c>
      <c r="EB115" s="388" t="str">
        <f ca="1">+IF(OFFSET('Hygiene Data'!$H$12,0,10*ROW('Hygiene Data'!H109))="","",OFFSET('Hygiene Data'!$H$12,0,10*ROW('Hygiene Data'!H109)))</f>
        <v/>
      </c>
      <c r="EC115" s="388" t="str">
        <f ca="1">+IF(OFFSET('Hygiene Data'!$H$13,0,10*ROW('Hygiene Data'!H109))="","",OFFSET('Hygiene Data'!$H$13,0,10*ROW('Hygiene Data'!H109)))</f>
        <v/>
      </c>
      <c r="ED115" s="388" t="str">
        <f ca="1">+IF(OFFSET('Hygiene Data'!$I$11,0,10*ROW('Hygiene Data'!I109))="","",OFFSET('Hygiene Data'!$I$11,0,10*ROW('Hygiene Data'!I109)))</f>
        <v/>
      </c>
      <c r="EE115" s="388" t="str">
        <f ca="1">+IF(OFFSET('Hygiene Data'!$I$12,0,10*ROW('Hygiene Data'!I109))="","",OFFSET('Hygiene Data'!$I$12,0,10*ROW('Hygiene Data'!I109)))</f>
        <v/>
      </c>
      <c r="EF115" s="388" t="str">
        <f ca="1">+IF(OFFSET('Hygiene Data'!$I$13,0,10*ROW('Hygiene Data'!I109))="","",OFFSET('Hygiene Data'!$I$13,0,10*ROW('Hygiene Data'!I109)))</f>
        <v/>
      </c>
    </row>
    <row r="116" spans="1:136" x14ac:dyDescent="0.25">
      <c r="A116" s="497" t="str">
        <f ca="1">+IF(OFFSET('Water Data'!$B$2,0,10*ROW('Water Data'!E110))="","",OFFSET('Water Data'!$B$2,0,10*ROW('Water Data'!E110)))</f>
        <v/>
      </c>
      <c r="B116" s="49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4" t="str">
        <f t="shared" ca="1" si="1"/>
        <v/>
      </c>
      <c r="D116" s="52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8" t="str">
        <f ca="1">+IF(OFFSET('Water Data'!$D$27,0,10*ROW('Water Data'!D110))="","",OFFSET('Water Data'!$D$27,0,10*ROW('Water Data'!D110)))</f>
        <v/>
      </c>
      <c r="BT116" s="388" t="str">
        <f ca="1">+IF(OFFSET('Water Data'!$D$28,0,10*ROW('Water Data'!D110))="","",OFFSET('Water Data'!$D$28,0,10*ROW('Water Data'!D110)))</f>
        <v/>
      </c>
      <c r="BU116" s="388" t="str">
        <f ca="1">+IF(OFFSET('Water Data'!$D$29,0,10*ROW('Water Data'!D110))="","",OFFSET('Water Data'!$D$29,0,10*ROW('Water Data'!D110)))</f>
        <v/>
      </c>
      <c r="BV116" s="388" t="str">
        <f ca="1">+IF(OFFSET('Water Data'!$E$27,0,10*ROW('Water Data'!E110))="","",OFFSET('Water Data'!$E$27,0,10*ROW('Water Data'!E110)))</f>
        <v/>
      </c>
      <c r="BW116" s="388" t="str">
        <f ca="1">+IF(OFFSET('Water Data'!$E$28,0,10*ROW('Water Data'!E110))="","",OFFSET('Water Data'!$E$28,0,10*ROW('Water Data'!E110)))</f>
        <v/>
      </c>
      <c r="BX116" s="388" t="str">
        <f ca="1">+IF(OFFSET('Water Data'!$E$29,0,10*ROW('Water Data'!E110))="","",OFFSET('Water Data'!$E$29,0,10*ROW('Water Data'!E110)))</f>
        <v/>
      </c>
      <c r="BY116" s="388" t="str">
        <f ca="1">+IF(OFFSET('Water Data'!$F$27,0,10*ROW('Water Data'!F110))="","",OFFSET('Water Data'!$F$27,0,10*ROW('Water Data'!F110)))</f>
        <v/>
      </c>
      <c r="BZ116" s="388" t="str">
        <f ca="1">+IF(OFFSET('Water Data'!$F$28,0,10*ROW('Water Data'!F110))="","",OFFSET('Water Data'!$F$28,0,10*ROW('Water Data'!F110)))</f>
        <v/>
      </c>
      <c r="CA116" s="388" t="str">
        <f ca="1">+IF(OFFSET('Water Data'!$F$29,0,10*ROW('Water Data'!F110))="","",OFFSET('Water Data'!$F$29,0,10*ROW('Water Data'!F110)))</f>
        <v/>
      </c>
      <c r="CB116" s="388" t="str">
        <f ca="1">+IF(OFFSET('Water Data'!$G$27,0,10*ROW('Water Data'!G110))="","",OFFSET('Water Data'!$G$27,0,10*ROW('Water Data'!G110)))</f>
        <v/>
      </c>
      <c r="CC116" s="388" t="str">
        <f ca="1">+IF(OFFSET('Water Data'!$G$28,0,10*ROW('Water Data'!G110))="","",OFFSET('Water Data'!$G$28,0,10*ROW('Water Data'!G110)))</f>
        <v/>
      </c>
      <c r="CD116" s="388" t="str">
        <f ca="1">+IF(OFFSET('Water Data'!$G$29,0,10*ROW('Water Data'!G110))="","",OFFSET('Water Data'!$G$29,0,10*ROW('Water Data'!G110)))</f>
        <v/>
      </c>
      <c r="CE116" s="388" t="str">
        <f ca="1">+IF(OFFSET('Water Data'!$H$27,0,10*ROW('Water Data'!H110))="","",OFFSET('Water Data'!$H$27,0,10*ROW('Water Data'!H110)))</f>
        <v/>
      </c>
      <c r="CF116" s="388" t="str">
        <f ca="1">+IF(OFFSET('Water Data'!$H$28,0,10*ROW('Water Data'!H110))="","",OFFSET('Water Data'!$H$28,0,10*ROW('Water Data'!H110)))</f>
        <v/>
      </c>
      <c r="CG116" s="388" t="str">
        <f ca="1">+IF(OFFSET('Water Data'!$H$29,0,10*ROW('Water Data'!H110))="","",OFFSET('Water Data'!$H$29,0,10*ROW('Water Data'!H110)))</f>
        <v/>
      </c>
      <c r="CH116" s="388" t="str">
        <f ca="1">+IF(OFFSET('Water Data'!$I$27,0,10*ROW('Water Data'!I110))="","",OFFSET('Water Data'!$I$27,0,10*ROW('Water Data'!I110)))</f>
        <v/>
      </c>
      <c r="CI116" s="388" t="str">
        <f ca="1">+IF(OFFSET('Water Data'!$I$28,0,10*ROW('Water Data'!I110))="","",OFFSET('Water Data'!$I$28,0,10*ROW('Water Data'!I110)))</f>
        <v/>
      </c>
      <c r="CJ116" s="388" t="str">
        <f ca="1">+IF(OFFSET('Water Data'!$I$29,0,10*ROW('Water Data'!I110))="","",OFFSET('Water Data'!$I$29,0,10*ROW('Water Data'!I110)))</f>
        <v/>
      </c>
      <c r="CK116" s="388" t="str">
        <f ca="1">+IF(OFFSET('Sanitation Data'!$D$28,0,10*ROW('Sanitation Data'!D110))="","",OFFSET('Sanitation Data'!$D$28,0,10*ROW('Sanitation Data'!D110)))</f>
        <v/>
      </c>
      <c r="CL116" s="388" t="str">
        <f ca="1">+IF(OFFSET('Sanitation Data'!$D$29,0,10*ROW('Sanitation Data'!D110))="","",OFFSET('Sanitation Data'!$D$29,0,10*ROW('Sanitation Data'!D110)))</f>
        <v/>
      </c>
      <c r="CM116" s="388" t="str">
        <f ca="1">+IF(OFFSET('Sanitation Data'!$D$30,0,10*ROW('Sanitation Data'!D110))="","",OFFSET('Sanitation Data'!$D$30,0,10*ROW('Sanitation Data'!D110)))</f>
        <v/>
      </c>
      <c r="CN116" s="388" t="str">
        <f ca="1">+IF(OFFSET('Sanitation Data'!$D$31,0,10*ROW('Sanitation Data'!D110))="","",OFFSET('Sanitation Data'!$D$31,0,10*ROW('Sanitation Data'!D110)))</f>
        <v/>
      </c>
      <c r="CO116" s="388" t="str">
        <f ca="1">+IF(OFFSET('Sanitation Data'!$D$32,0,10*ROW('Sanitation Data'!D110))="","",OFFSET('Sanitation Data'!$D$32,0,10*ROW('Sanitation Data'!D110)))</f>
        <v/>
      </c>
      <c r="CP116" s="388" t="str">
        <f ca="1">+IF(OFFSET('Sanitation Data'!$E$28,0,10*ROW('Sanitation Data'!E110))="","",OFFSET('Sanitation Data'!$E$28,0,10*ROW('Sanitation Data'!E110)))</f>
        <v/>
      </c>
      <c r="CQ116" s="388" t="str">
        <f ca="1">+IF(OFFSET('Sanitation Data'!$E$29,0,10*ROW('Sanitation Data'!E110))="","",OFFSET('Sanitation Data'!$E$29,0,10*ROW('Sanitation Data'!E110)))</f>
        <v/>
      </c>
      <c r="CR116" s="388" t="str">
        <f ca="1">+IF(OFFSET('Sanitation Data'!$E$30,0,10*ROW('Sanitation Data'!E110))="","",OFFSET('Sanitation Data'!$E$30,0,10*ROW('Sanitation Data'!E110)))</f>
        <v/>
      </c>
      <c r="CS116" s="388" t="str">
        <f ca="1">+IF(OFFSET('Sanitation Data'!$E$31,0,10*ROW('Sanitation Data'!E110))="","",OFFSET('Sanitation Data'!$E$31,0,10*ROW('Sanitation Data'!E110)))</f>
        <v/>
      </c>
      <c r="CT116" s="388" t="str">
        <f ca="1">+IF(OFFSET('Sanitation Data'!$E$32,0,10*ROW('Sanitation Data'!E110))="","",OFFSET('Sanitation Data'!$E$32,0,10*ROW('Sanitation Data'!E110)))</f>
        <v/>
      </c>
      <c r="CU116" s="388" t="str">
        <f ca="1">+IF(OFFSET('Sanitation Data'!$F$28,0,10*ROW('Sanitation Data'!F110))="","",OFFSET('Sanitation Data'!$F$28,0,10*ROW('Sanitation Data'!F110)))</f>
        <v/>
      </c>
      <c r="CV116" s="388" t="str">
        <f ca="1">+IF(OFFSET('Sanitation Data'!$F$29,0,10*ROW('Sanitation Data'!F110))="","",OFFSET('Sanitation Data'!$F$29,0,10*ROW('Sanitation Data'!F110)))</f>
        <v/>
      </c>
      <c r="CW116" s="388" t="str">
        <f ca="1">+IF(OFFSET('Sanitation Data'!$F$30,0,10*ROW('Sanitation Data'!F110))="","",OFFSET('Sanitation Data'!$F$30,0,10*ROW('Sanitation Data'!F110)))</f>
        <v/>
      </c>
      <c r="CX116" s="388" t="str">
        <f ca="1">+IF(OFFSET('Sanitation Data'!$F$31,0,10*ROW('Sanitation Data'!F110))="","",OFFSET('Sanitation Data'!$F$31,0,10*ROW('Sanitation Data'!F110)))</f>
        <v/>
      </c>
      <c r="CY116" s="388" t="str">
        <f ca="1">+IF(OFFSET('Sanitation Data'!$F$32,0,10*ROW('Sanitation Data'!F110))="","",OFFSET('Sanitation Data'!$F$32,0,10*ROW('Sanitation Data'!F110)))</f>
        <v/>
      </c>
      <c r="CZ116" s="388" t="str">
        <f ca="1">+IF(OFFSET('Sanitation Data'!$G$28,0,10*ROW('Sanitation Data'!G110))="","",OFFSET('Sanitation Data'!$G$28,0,10*ROW('Sanitation Data'!G110)))</f>
        <v/>
      </c>
      <c r="DA116" s="388" t="str">
        <f ca="1">+IF(OFFSET('Sanitation Data'!$G$29,0,10*ROW('Sanitation Data'!G110))="","",OFFSET('Sanitation Data'!$G$29,0,10*ROW('Sanitation Data'!G110)))</f>
        <v/>
      </c>
      <c r="DB116" s="388" t="str">
        <f ca="1">+IF(OFFSET('Sanitation Data'!$G$30,0,10*ROW('Sanitation Data'!G110))="","",OFFSET('Sanitation Data'!$G$30,0,10*ROW('Sanitation Data'!G110)))</f>
        <v/>
      </c>
      <c r="DC116" s="388" t="str">
        <f ca="1">+IF(OFFSET('Sanitation Data'!$G$31,0,10*ROW('Sanitation Data'!G110))="","",OFFSET('Sanitation Data'!$G$31,0,10*ROW('Sanitation Data'!G110)))</f>
        <v/>
      </c>
      <c r="DD116" s="388" t="str">
        <f ca="1">+IF(OFFSET('Sanitation Data'!$G$32,0,10*ROW('Sanitation Data'!G110))="","",OFFSET('Sanitation Data'!$G$32,0,10*ROW('Sanitation Data'!G110)))</f>
        <v/>
      </c>
      <c r="DE116" s="388" t="str">
        <f ca="1">+IF(OFFSET('Sanitation Data'!$H$28,0,10*ROW('Sanitation Data'!H110))="","",OFFSET('Sanitation Data'!$H$28,0,10*ROW('Sanitation Data'!H110)))</f>
        <v/>
      </c>
      <c r="DF116" s="388" t="str">
        <f ca="1">+IF(OFFSET('Sanitation Data'!$H$29,0,10*ROW('Sanitation Data'!H110))="","",OFFSET('Sanitation Data'!$H$29,0,10*ROW('Sanitation Data'!H110)))</f>
        <v/>
      </c>
      <c r="DG116" s="388" t="str">
        <f ca="1">+IF(OFFSET('Sanitation Data'!$H$30,0,10*ROW('Sanitation Data'!H110))="","",OFFSET('Sanitation Data'!$H$30,0,10*ROW('Sanitation Data'!H110)))</f>
        <v/>
      </c>
      <c r="DH116" s="388" t="str">
        <f ca="1">+IF(OFFSET('Sanitation Data'!$H$31,0,10*ROW('Sanitation Data'!H110))="","",OFFSET('Sanitation Data'!$H$31,0,10*ROW('Sanitation Data'!H110)))</f>
        <v/>
      </c>
      <c r="DI116" s="388" t="str">
        <f ca="1">+IF(OFFSET('Sanitation Data'!$H$32,0,10*ROW('Sanitation Data'!H110))="","",OFFSET('Sanitation Data'!$H$32,0,10*ROW('Sanitation Data'!H110)))</f>
        <v/>
      </c>
      <c r="DJ116" s="388" t="str">
        <f ca="1">+IF(OFFSET('Sanitation Data'!$I$28,0,10*ROW('Sanitation Data'!I110))="","",OFFSET('Sanitation Data'!$I$28,0,10*ROW('Sanitation Data'!I110)))</f>
        <v/>
      </c>
      <c r="DK116" s="388" t="str">
        <f ca="1">+IF(OFFSET('Sanitation Data'!$I$29,0,10*ROW('Sanitation Data'!I110))="","",OFFSET('Sanitation Data'!$I$29,0,10*ROW('Sanitation Data'!I110)))</f>
        <v/>
      </c>
      <c r="DL116" s="388" t="str">
        <f ca="1">+IF(OFFSET('Sanitation Data'!$I$30,0,10*ROW('Sanitation Data'!I110))="","",OFFSET('Sanitation Data'!$I$30,0,10*ROW('Sanitation Data'!I110)))</f>
        <v/>
      </c>
      <c r="DM116" s="388" t="str">
        <f ca="1">+IF(OFFSET('Sanitation Data'!$I$31,0,10*ROW('Sanitation Data'!I110))="","",OFFSET('Sanitation Data'!$I$31,0,10*ROW('Sanitation Data'!I110)))</f>
        <v/>
      </c>
      <c r="DN116" s="388" t="str">
        <f ca="1">+IF(OFFSET('Sanitation Data'!$I$32,0,10*ROW('Sanitation Data'!I110))="","",OFFSET('Sanitation Data'!$I$32,0,10*ROW('Sanitation Data'!I110)))</f>
        <v/>
      </c>
      <c r="DO116" s="388" t="str">
        <f ca="1">+IF(OFFSET('Hygiene Data'!$D$11,0,10*ROW('Hygiene Data'!D110))="","",OFFSET('Hygiene Data'!$D$11,0,10*ROW('Hygiene Data'!D110)))</f>
        <v/>
      </c>
      <c r="DP116" s="388" t="str">
        <f ca="1">+IF(OFFSET('Hygiene Data'!$D$12,0,10*ROW('Hygiene Data'!D110))="","",OFFSET('Hygiene Data'!$D$12,0,10*ROW('Hygiene Data'!D110)))</f>
        <v/>
      </c>
      <c r="DQ116" s="388" t="str">
        <f ca="1">+IF(OFFSET('Hygiene Data'!$D$13,0,10*ROW('Hygiene Data'!D110))="","",OFFSET('Hygiene Data'!$D$13,0,10*ROW('Hygiene Data'!D110)))</f>
        <v/>
      </c>
      <c r="DR116" s="388" t="str">
        <f ca="1">+IF(OFFSET('Hygiene Data'!$E$11,0,10*ROW('Hygiene Data'!E110))="","",OFFSET('Hygiene Data'!$E$11,0,10*ROW('Hygiene Data'!E110)))</f>
        <v/>
      </c>
      <c r="DS116" s="388" t="str">
        <f ca="1">+IF(OFFSET('Hygiene Data'!$E$12,0,10*ROW('Hygiene Data'!E110))="","",OFFSET('Hygiene Data'!$E$12,0,10*ROW('Hygiene Data'!E110)))</f>
        <v/>
      </c>
      <c r="DT116" s="388" t="str">
        <f ca="1">+IF(OFFSET('Hygiene Data'!$E$13,0,10*ROW('Hygiene Data'!E110))="","",OFFSET('Hygiene Data'!$E$13,0,10*ROW('Hygiene Data'!E110)))</f>
        <v/>
      </c>
      <c r="DU116" s="388" t="str">
        <f ca="1">+IF(OFFSET('Hygiene Data'!$F$11,0,10*ROW('Hygiene Data'!F110))="","",OFFSET('Hygiene Data'!$F$11,0,10*ROW('Hygiene Data'!F110)))</f>
        <v/>
      </c>
      <c r="DV116" s="388" t="str">
        <f ca="1">+IF(OFFSET('Hygiene Data'!$F$12,0,10*ROW('Hygiene Data'!F110))="","",OFFSET('Hygiene Data'!$F$12,0,10*ROW('Hygiene Data'!F110)))</f>
        <v/>
      </c>
      <c r="DW116" s="388" t="str">
        <f ca="1">+IF(OFFSET('Hygiene Data'!$F$13,0,10*ROW('Hygiene Data'!F110))="","",OFFSET('Hygiene Data'!$F$13,0,10*ROW('Hygiene Data'!F110)))</f>
        <v/>
      </c>
      <c r="DX116" s="388" t="str">
        <f ca="1">+IF(OFFSET('Hygiene Data'!$G$11,0,10*ROW('Hygiene Data'!G110))="","",OFFSET('Hygiene Data'!$G$11,0,10*ROW('Hygiene Data'!G110)))</f>
        <v/>
      </c>
      <c r="DY116" s="388" t="str">
        <f ca="1">+IF(OFFSET('Hygiene Data'!$G$12,0,10*ROW('Hygiene Data'!G110))="","",OFFSET('Hygiene Data'!$G$12,0,10*ROW('Hygiene Data'!G110)))</f>
        <v/>
      </c>
      <c r="DZ116" s="388" t="str">
        <f ca="1">+IF(OFFSET('Hygiene Data'!$G$13,0,10*ROW('Hygiene Data'!G110))="","",OFFSET('Hygiene Data'!$G$13,0,10*ROW('Hygiene Data'!G110)))</f>
        <v/>
      </c>
      <c r="EA116" s="388" t="str">
        <f ca="1">+IF(OFFSET('Hygiene Data'!$H$11,0,10*ROW('Hygiene Data'!H110))="","",OFFSET('Hygiene Data'!$H$11,0,10*ROW('Hygiene Data'!H110)))</f>
        <v/>
      </c>
      <c r="EB116" s="388" t="str">
        <f ca="1">+IF(OFFSET('Hygiene Data'!$H$12,0,10*ROW('Hygiene Data'!H110))="","",OFFSET('Hygiene Data'!$H$12,0,10*ROW('Hygiene Data'!H110)))</f>
        <v/>
      </c>
      <c r="EC116" s="388" t="str">
        <f ca="1">+IF(OFFSET('Hygiene Data'!$H$13,0,10*ROW('Hygiene Data'!H110))="","",OFFSET('Hygiene Data'!$H$13,0,10*ROW('Hygiene Data'!H110)))</f>
        <v/>
      </c>
      <c r="ED116" s="388" t="str">
        <f ca="1">+IF(OFFSET('Hygiene Data'!$I$11,0,10*ROW('Hygiene Data'!I110))="","",OFFSET('Hygiene Data'!$I$11,0,10*ROW('Hygiene Data'!I110)))</f>
        <v/>
      </c>
      <c r="EE116" s="388" t="str">
        <f ca="1">+IF(OFFSET('Hygiene Data'!$I$12,0,10*ROW('Hygiene Data'!I110))="","",OFFSET('Hygiene Data'!$I$12,0,10*ROW('Hygiene Data'!I110)))</f>
        <v/>
      </c>
      <c r="EF116" s="388" t="str">
        <f ca="1">+IF(OFFSET('Hygiene Data'!$I$13,0,10*ROW('Hygiene Data'!I110))="","",OFFSET('Hygiene Data'!$I$13,0,10*ROW('Hygiene Data'!I110)))</f>
        <v/>
      </c>
    </row>
    <row r="117" spans="1:136" x14ac:dyDescent="0.25">
      <c r="A117" s="497" t="str">
        <f ca="1">+IF(OFFSET('Water Data'!$B$2,0,10*ROW('Water Data'!E111))="","",OFFSET('Water Data'!$B$2,0,10*ROW('Water Data'!E111)))</f>
        <v/>
      </c>
      <c r="B117" s="49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4" t="str">
        <f t="shared" ca="1" si="1"/>
        <v/>
      </c>
      <c r="D117" s="52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8" t="str">
        <f ca="1">+IF(OFFSET('Water Data'!$D$27,0,10*ROW('Water Data'!D111))="","",OFFSET('Water Data'!$D$27,0,10*ROW('Water Data'!D111)))</f>
        <v/>
      </c>
      <c r="BT117" s="388" t="str">
        <f ca="1">+IF(OFFSET('Water Data'!$D$28,0,10*ROW('Water Data'!D111))="","",OFFSET('Water Data'!$D$28,0,10*ROW('Water Data'!D111)))</f>
        <v/>
      </c>
      <c r="BU117" s="388" t="str">
        <f ca="1">+IF(OFFSET('Water Data'!$D$29,0,10*ROW('Water Data'!D111))="","",OFFSET('Water Data'!$D$29,0,10*ROW('Water Data'!D111)))</f>
        <v/>
      </c>
      <c r="BV117" s="388" t="str">
        <f ca="1">+IF(OFFSET('Water Data'!$E$27,0,10*ROW('Water Data'!E111))="","",OFFSET('Water Data'!$E$27,0,10*ROW('Water Data'!E111)))</f>
        <v/>
      </c>
      <c r="BW117" s="388" t="str">
        <f ca="1">+IF(OFFSET('Water Data'!$E$28,0,10*ROW('Water Data'!E111))="","",OFFSET('Water Data'!$E$28,0,10*ROW('Water Data'!E111)))</f>
        <v/>
      </c>
      <c r="BX117" s="388" t="str">
        <f ca="1">+IF(OFFSET('Water Data'!$E$29,0,10*ROW('Water Data'!E111))="","",OFFSET('Water Data'!$E$29,0,10*ROW('Water Data'!E111)))</f>
        <v/>
      </c>
      <c r="BY117" s="388" t="str">
        <f ca="1">+IF(OFFSET('Water Data'!$F$27,0,10*ROW('Water Data'!F111))="","",OFFSET('Water Data'!$F$27,0,10*ROW('Water Data'!F111)))</f>
        <v/>
      </c>
      <c r="BZ117" s="388" t="str">
        <f ca="1">+IF(OFFSET('Water Data'!$F$28,0,10*ROW('Water Data'!F111))="","",OFFSET('Water Data'!$F$28,0,10*ROW('Water Data'!F111)))</f>
        <v/>
      </c>
      <c r="CA117" s="388" t="str">
        <f ca="1">+IF(OFFSET('Water Data'!$F$29,0,10*ROW('Water Data'!F111))="","",OFFSET('Water Data'!$F$29,0,10*ROW('Water Data'!F111)))</f>
        <v/>
      </c>
      <c r="CB117" s="388" t="str">
        <f ca="1">+IF(OFFSET('Water Data'!$G$27,0,10*ROW('Water Data'!G111))="","",OFFSET('Water Data'!$G$27,0,10*ROW('Water Data'!G111)))</f>
        <v/>
      </c>
      <c r="CC117" s="388" t="str">
        <f ca="1">+IF(OFFSET('Water Data'!$G$28,0,10*ROW('Water Data'!G111))="","",OFFSET('Water Data'!$G$28,0,10*ROW('Water Data'!G111)))</f>
        <v/>
      </c>
      <c r="CD117" s="388" t="str">
        <f ca="1">+IF(OFFSET('Water Data'!$G$29,0,10*ROW('Water Data'!G111))="","",OFFSET('Water Data'!$G$29,0,10*ROW('Water Data'!G111)))</f>
        <v/>
      </c>
      <c r="CE117" s="388" t="str">
        <f ca="1">+IF(OFFSET('Water Data'!$H$27,0,10*ROW('Water Data'!H111))="","",OFFSET('Water Data'!$H$27,0,10*ROW('Water Data'!H111)))</f>
        <v/>
      </c>
      <c r="CF117" s="388" t="str">
        <f ca="1">+IF(OFFSET('Water Data'!$H$28,0,10*ROW('Water Data'!H111))="","",OFFSET('Water Data'!$H$28,0,10*ROW('Water Data'!H111)))</f>
        <v/>
      </c>
      <c r="CG117" s="388" t="str">
        <f ca="1">+IF(OFFSET('Water Data'!$H$29,0,10*ROW('Water Data'!H111))="","",OFFSET('Water Data'!$H$29,0,10*ROW('Water Data'!H111)))</f>
        <v/>
      </c>
      <c r="CH117" s="388" t="str">
        <f ca="1">+IF(OFFSET('Water Data'!$I$27,0,10*ROW('Water Data'!I111))="","",OFFSET('Water Data'!$I$27,0,10*ROW('Water Data'!I111)))</f>
        <v/>
      </c>
      <c r="CI117" s="388" t="str">
        <f ca="1">+IF(OFFSET('Water Data'!$I$28,0,10*ROW('Water Data'!I111))="","",OFFSET('Water Data'!$I$28,0,10*ROW('Water Data'!I111)))</f>
        <v/>
      </c>
      <c r="CJ117" s="388" t="str">
        <f ca="1">+IF(OFFSET('Water Data'!$I$29,0,10*ROW('Water Data'!I111))="","",OFFSET('Water Data'!$I$29,0,10*ROW('Water Data'!I111)))</f>
        <v/>
      </c>
      <c r="CK117" s="388" t="str">
        <f ca="1">+IF(OFFSET('Sanitation Data'!$D$28,0,10*ROW('Sanitation Data'!D111))="","",OFFSET('Sanitation Data'!$D$28,0,10*ROW('Sanitation Data'!D111)))</f>
        <v/>
      </c>
      <c r="CL117" s="388" t="str">
        <f ca="1">+IF(OFFSET('Sanitation Data'!$D$29,0,10*ROW('Sanitation Data'!D111))="","",OFFSET('Sanitation Data'!$D$29,0,10*ROW('Sanitation Data'!D111)))</f>
        <v/>
      </c>
      <c r="CM117" s="388" t="str">
        <f ca="1">+IF(OFFSET('Sanitation Data'!$D$30,0,10*ROW('Sanitation Data'!D111))="","",OFFSET('Sanitation Data'!$D$30,0,10*ROW('Sanitation Data'!D111)))</f>
        <v/>
      </c>
      <c r="CN117" s="388" t="str">
        <f ca="1">+IF(OFFSET('Sanitation Data'!$D$31,0,10*ROW('Sanitation Data'!D111))="","",OFFSET('Sanitation Data'!$D$31,0,10*ROW('Sanitation Data'!D111)))</f>
        <v/>
      </c>
      <c r="CO117" s="388" t="str">
        <f ca="1">+IF(OFFSET('Sanitation Data'!$D$32,0,10*ROW('Sanitation Data'!D111))="","",OFFSET('Sanitation Data'!$D$32,0,10*ROW('Sanitation Data'!D111)))</f>
        <v/>
      </c>
      <c r="CP117" s="388" t="str">
        <f ca="1">+IF(OFFSET('Sanitation Data'!$E$28,0,10*ROW('Sanitation Data'!E111))="","",OFFSET('Sanitation Data'!$E$28,0,10*ROW('Sanitation Data'!E111)))</f>
        <v/>
      </c>
      <c r="CQ117" s="388" t="str">
        <f ca="1">+IF(OFFSET('Sanitation Data'!$E$29,0,10*ROW('Sanitation Data'!E111))="","",OFFSET('Sanitation Data'!$E$29,0,10*ROW('Sanitation Data'!E111)))</f>
        <v/>
      </c>
      <c r="CR117" s="388" t="str">
        <f ca="1">+IF(OFFSET('Sanitation Data'!$E$30,0,10*ROW('Sanitation Data'!E111))="","",OFFSET('Sanitation Data'!$E$30,0,10*ROW('Sanitation Data'!E111)))</f>
        <v/>
      </c>
      <c r="CS117" s="388" t="str">
        <f ca="1">+IF(OFFSET('Sanitation Data'!$E$31,0,10*ROW('Sanitation Data'!E111))="","",OFFSET('Sanitation Data'!$E$31,0,10*ROW('Sanitation Data'!E111)))</f>
        <v/>
      </c>
      <c r="CT117" s="388" t="str">
        <f ca="1">+IF(OFFSET('Sanitation Data'!$E$32,0,10*ROW('Sanitation Data'!E111))="","",OFFSET('Sanitation Data'!$E$32,0,10*ROW('Sanitation Data'!E111)))</f>
        <v/>
      </c>
      <c r="CU117" s="388" t="str">
        <f ca="1">+IF(OFFSET('Sanitation Data'!$F$28,0,10*ROW('Sanitation Data'!F111))="","",OFFSET('Sanitation Data'!$F$28,0,10*ROW('Sanitation Data'!F111)))</f>
        <v/>
      </c>
      <c r="CV117" s="388" t="str">
        <f ca="1">+IF(OFFSET('Sanitation Data'!$F$29,0,10*ROW('Sanitation Data'!F111))="","",OFFSET('Sanitation Data'!$F$29,0,10*ROW('Sanitation Data'!F111)))</f>
        <v/>
      </c>
      <c r="CW117" s="388" t="str">
        <f ca="1">+IF(OFFSET('Sanitation Data'!$F$30,0,10*ROW('Sanitation Data'!F111))="","",OFFSET('Sanitation Data'!$F$30,0,10*ROW('Sanitation Data'!F111)))</f>
        <v/>
      </c>
      <c r="CX117" s="388" t="str">
        <f ca="1">+IF(OFFSET('Sanitation Data'!$F$31,0,10*ROW('Sanitation Data'!F111))="","",OFFSET('Sanitation Data'!$F$31,0,10*ROW('Sanitation Data'!F111)))</f>
        <v/>
      </c>
      <c r="CY117" s="388" t="str">
        <f ca="1">+IF(OFFSET('Sanitation Data'!$F$32,0,10*ROW('Sanitation Data'!F111))="","",OFFSET('Sanitation Data'!$F$32,0,10*ROW('Sanitation Data'!F111)))</f>
        <v/>
      </c>
      <c r="CZ117" s="388" t="str">
        <f ca="1">+IF(OFFSET('Sanitation Data'!$G$28,0,10*ROW('Sanitation Data'!G111))="","",OFFSET('Sanitation Data'!$G$28,0,10*ROW('Sanitation Data'!G111)))</f>
        <v/>
      </c>
      <c r="DA117" s="388" t="str">
        <f ca="1">+IF(OFFSET('Sanitation Data'!$G$29,0,10*ROW('Sanitation Data'!G111))="","",OFFSET('Sanitation Data'!$G$29,0,10*ROW('Sanitation Data'!G111)))</f>
        <v/>
      </c>
      <c r="DB117" s="388" t="str">
        <f ca="1">+IF(OFFSET('Sanitation Data'!$G$30,0,10*ROW('Sanitation Data'!G111))="","",OFFSET('Sanitation Data'!$G$30,0,10*ROW('Sanitation Data'!G111)))</f>
        <v/>
      </c>
      <c r="DC117" s="388" t="str">
        <f ca="1">+IF(OFFSET('Sanitation Data'!$G$31,0,10*ROW('Sanitation Data'!G111))="","",OFFSET('Sanitation Data'!$G$31,0,10*ROW('Sanitation Data'!G111)))</f>
        <v/>
      </c>
      <c r="DD117" s="388" t="str">
        <f ca="1">+IF(OFFSET('Sanitation Data'!$G$32,0,10*ROW('Sanitation Data'!G111))="","",OFFSET('Sanitation Data'!$G$32,0,10*ROW('Sanitation Data'!G111)))</f>
        <v/>
      </c>
      <c r="DE117" s="388" t="str">
        <f ca="1">+IF(OFFSET('Sanitation Data'!$H$28,0,10*ROW('Sanitation Data'!H111))="","",OFFSET('Sanitation Data'!$H$28,0,10*ROW('Sanitation Data'!H111)))</f>
        <v/>
      </c>
      <c r="DF117" s="388" t="str">
        <f ca="1">+IF(OFFSET('Sanitation Data'!$H$29,0,10*ROW('Sanitation Data'!H111))="","",OFFSET('Sanitation Data'!$H$29,0,10*ROW('Sanitation Data'!H111)))</f>
        <v/>
      </c>
      <c r="DG117" s="388" t="str">
        <f ca="1">+IF(OFFSET('Sanitation Data'!$H$30,0,10*ROW('Sanitation Data'!H111))="","",OFFSET('Sanitation Data'!$H$30,0,10*ROW('Sanitation Data'!H111)))</f>
        <v/>
      </c>
      <c r="DH117" s="388" t="str">
        <f ca="1">+IF(OFFSET('Sanitation Data'!$H$31,0,10*ROW('Sanitation Data'!H111))="","",OFFSET('Sanitation Data'!$H$31,0,10*ROW('Sanitation Data'!H111)))</f>
        <v/>
      </c>
      <c r="DI117" s="388" t="str">
        <f ca="1">+IF(OFFSET('Sanitation Data'!$H$32,0,10*ROW('Sanitation Data'!H111))="","",OFFSET('Sanitation Data'!$H$32,0,10*ROW('Sanitation Data'!H111)))</f>
        <v/>
      </c>
      <c r="DJ117" s="388" t="str">
        <f ca="1">+IF(OFFSET('Sanitation Data'!$I$28,0,10*ROW('Sanitation Data'!I111))="","",OFFSET('Sanitation Data'!$I$28,0,10*ROW('Sanitation Data'!I111)))</f>
        <v/>
      </c>
      <c r="DK117" s="388" t="str">
        <f ca="1">+IF(OFFSET('Sanitation Data'!$I$29,0,10*ROW('Sanitation Data'!I111))="","",OFFSET('Sanitation Data'!$I$29,0,10*ROW('Sanitation Data'!I111)))</f>
        <v/>
      </c>
      <c r="DL117" s="388" t="str">
        <f ca="1">+IF(OFFSET('Sanitation Data'!$I$30,0,10*ROW('Sanitation Data'!I111))="","",OFFSET('Sanitation Data'!$I$30,0,10*ROW('Sanitation Data'!I111)))</f>
        <v/>
      </c>
      <c r="DM117" s="388" t="str">
        <f ca="1">+IF(OFFSET('Sanitation Data'!$I$31,0,10*ROW('Sanitation Data'!I111))="","",OFFSET('Sanitation Data'!$I$31,0,10*ROW('Sanitation Data'!I111)))</f>
        <v/>
      </c>
      <c r="DN117" s="388" t="str">
        <f ca="1">+IF(OFFSET('Sanitation Data'!$I$32,0,10*ROW('Sanitation Data'!I111))="","",OFFSET('Sanitation Data'!$I$32,0,10*ROW('Sanitation Data'!I111)))</f>
        <v/>
      </c>
      <c r="DO117" s="388" t="str">
        <f ca="1">+IF(OFFSET('Hygiene Data'!$D$11,0,10*ROW('Hygiene Data'!D111))="","",OFFSET('Hygiene Data'!$D$11,0,10*ROW('Hygiene Data'!D111)))</f>
        <v/>
      </c>
      <c r="DP117" s="388" t="str">
        <f ca="1">+IF(OFFSET('Hygiene Data'!$D$12,0,10*ROW('Hygiene Data'!D111))="","",OFFSET('Hygiene Data'!$D$12,0,10*ROW('Hygiene Data'!D111)))</f>
        <v/>
      </c>
      <c r="DQ117" s="388" t="str">
        <f ca="1">+IF(OFFSET('Hygiene Data'!$D$13,0,10*ROW('Hygiene Data'!D111))="","",OFFSET('Hygiene Data'!$D$13,0,10*ROW('Hygiene Data'!D111)))</f>
        <v/>
      </c>
      <c r="DR117" s="388" t="str">
        <f ca="1">+IF(OFFSET('Hygiene Data'!$E$11,0,10*ROW('Hygiene Data'!E111))="","",OFFSET('Hygiene Data'!$E$11,0,10*ROW('Hygiene Data'!E111)))</f>
        <v/>
      </c>
      <c r="DS117" s="388" t="str">
        <f ca="1">+IF(OFFSET('Hygiene Data'!$E$12,0,10*ROW('Hygiene Data'!E111))="","",OFFSET('Hygiene Data'!$E$12,0,10*ROW('Hygiene Data'!E111)))</f>
        <v/>
      </c>
      <c r="DT117" s="388" t="str">
        <f ca="1">+IF(OFFSET('Hygiene Data'!$E$13,0,10*ROW('Hygiene Data'!E111))="","",OFFSET('Hygiene Data'!$E$13,0,10*ROW('Hygiene Data'!E111)))</f>
        <v/>
      </c>
      <c r="DU117" s="388" t="str">
        <f ca="1">+IF(OFFSET('Hygiene Data'!$F$11,0,10*ROW('Hygiene Data'!F111))="","",OFFSET('Hygiene Data'!$F$11,0,10*ROW('Hygiene Data'!F111)))</f>
        <v/>
      </c>
      <c r="DV117" s="388" t="str">
        <f ca="1">+IF(OFFSET('Hygiene Data'!$F$12,0,10*ROW('Hygiene Data'!F111))="","",OFFSET('Hygiene Data'!$F$12,0,10*ROW('Hygiene Data'!F111)))</f>
        <v/>
      </c>
      <c r="DW117" s="388" t="str">
        <f ca="1">+IF(OFFSET('Hygiene Data'!$F$13,0,10*ROW('Hygiene Data'!F111))="","",OFFSET('Hygiene Data'!$F$13,0,10*ROW('Hygiene Data'!F111)))</f>
        <v/>
      </c>
      <c r="DX117" s="388" t="str">
        <f ca="1">+IF(OFFSET('Hygiene Data'!$G$11,0,10*ROW('Hygiene Data'!G111))="","",OFFSET('Hygiene Data'!$G$11,0,10*ROW('Hygiene Data'!G111)))</f>
        <v/>
      </c>
      <c r="DY117" s="388" t="str">
        <f ca="1">+IF(OFFSET('Hygiene Data'!$G$12,0,10*ROW('Hygiene Data'!G111))="","",OFFSET('Hygiene Data'!$G$12,0,10*ROW('Hygiene Data'!G111)))</f>
        <v/>
      </c>
      <c r="DZ117" s="388" t="str">
        <f ca="1">+IF(OFFSET('Hygiene Data'!$G$13,0,10*ROW('Hygiene Data'!G111))="","",OFFSET('Hygiene Data'!$G$13,0,10*ROW('Hygiene Data'!G111)))</f>
        <v/>
      </c>
      <c r="EA117" s="388" t="str">
        <f ca="1">+IF(OFFSET('Hygiene Data'!$H$11,0,10*ROW('Hygiene Data'!H111))="","",OFFSET('Hygiene Data'!$H$11,0,10*ROW('Hygiene Data'!H111)))</f>
        <v/>
      </c>
      <c r="EB117" s="388" t="str">
        <f ca="1">+IF(OFFSET('Hygiene Data'!$H$12,0,10*ROW('Hygiene Data'!H111))="","",OFFSET('Hygiene Data'!$H$12,0,10*ROW('Hygiene Data'!H111)))</f>
        <v/>
      </c>
      <c r="EC117" s="388" t="str">
        <f ca="1">+IF(OFFSET('Hygiene Data'!$H$13,0,10*ROW('Hygiene Data'!H111))="","",OFFSET('Hygiene Data'!$H$13,0,10*ROW('Hygiene Data'!H111)))</f>
        <v/>
      </c>
      <c r="ED117" s="388" t="str">
        <f ca="1">+IF(OFFSET('Hygiene Data'!$I$11,0,10*ROW('Hygiene Data'!I111))="","",OFFSET('Hygiene Data'!$I$11,0,10*ROW('Hygiene Data'!I111)))</f>
        <v/>
      </c>
      <c r="EE117" s="388" t="str">
        <f ca="1">+IF(OFFSET('Hygiene Data'!$I$12,0,10*ROW('Hygiene Data'!I111))="","",OFFSET('Hygiene Data'!$I$12,0,10*ROW('Hygiene Data'!I111)))</f>
        <v/>
      </c>
      <c r="EF117" s="388" t="str">
        <f ca="1">+IF(OFFSET('Hygiene Data'!$I$13,0,10*ROW('Hygiene Data'!I111))="","",OFFSET('Hygiene Data'!$I$13,0,10*ROW('Hygiene Data'!I111)))</f>
        <v/>
      </c>
    </row>
    <row r="118" spans="1:136" x14ac:dyDescent="0.25">
      <c r="A118" s="497" t="str">
        <f ca="1">+IF(OFFSET('Water Data'!$B$2,0,10*ROW('Water Data'!E112))="","",OFFSET('Water Data'!$B$2,0,10*ROW('Water Data'!E112)))</f>
        <v/>
      </c>
      <c r="B118" s="49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4" t="str">
        <f t="shared" ca="1" si="1"/>
        <v/>
      </c>
      <c r="D118" s="52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8" t="str">
        <f ca="1">+IF(OFFSET('Water Data'!$D$27,0,10*ROW('Water Data'!D112))="","",OFFSET('Water Data'!$D$27,0,10*ROW('Water Data'!D112)))</f>
        <v/>
      </c>
      <c r="BT118" s="388" t="str">
        <f ca="1">+IF(OFFSET('Water Data'!$D$28,0,10*ROW('Water Data'!D112))="","",OFFSET('Water Data'!$D$28,0,10*ROW('Water Data'!D112)))</f>
        <v/>
      </c>
      <c r="BU118" s="388" t="str">
        <f ca="1">+IF(OFFSET('Water Data'!$D$29,0,10*ROW('Water Data'!D112))="","",OFFSET('Water Data'!$D$29,0,10*ROW('Water Data'!D112)))</f>
        <v/>
      </c>
      <c r="BV118" s="388" t="str">
        <f ca="1">+IF(OFFSET('Water Data'!$E$27,0,10*ROW('Water Data'!E112))="","",OFFSET('Water Data'!$E$27,0,10*ROW('Water Data'!E112)))</f>
        <v/>
      </c>
      <c r="BW118" s="388" t="str">
        <f ca="1">+IF(OFFSET('Water Data'!$E$28,0,10*ROW('Water Data'!E112))="","",OFFSET('Water Data'!$E$28,0,10*ROW('Water Data'!E112)))</f>
        <v/>
      </c>
      <c r="BX118" s="388" t="str">
        <f ca="1">+IF(OFFSET('Water Data'!$E$29,0,10*ROW('Water Data'!E112))="","",OFFSET('Water Data'!$E$29,0,10*ROW('Water Data'!E112)))</f>
        <v/>
      </c>
      <c r="BY118" s="388" t="str">
        <f ca="1">+IF(OFFSET('Water Data'!$F$27,0,10*ROW('Water Data'!F112))="","",OFFSET('Water Data'!$F$27,0,10*ROW('Water Data'!F112)))</f>
        <v/>
      </c>
      <c r="BZ118" s="388" t="str">
        <f ca="1">+IF(OFFSET('Water Data'!$F$28,0,10*ROW('Water Data'!F112))="","",OFFSET('Water Data'!$F$28,0,10*ROW('Water Data'!F112)))</f>
        <v/>
      </c>
      <c r="CA118" s="388" t="str">
        <f ca="1">+IF(OFFSET('Water Data'!$F$29,0,10*ROW('Water Data'!F112))="","",OFFSET('Water Data'!$F$29,0,10*ROW('Water Data'!F112)))</f>
        <v/>
      </c>
      <c r="CB118" s="388" t="str">
        <f ca="1">+IF(OFFSET('Water Data'!$G$27,0,10*ROW('Water Data'!G112))="","",OFFSET('Water Data'!$G$27,0,10*ROW('Water Data'!G112)))</f>
        <v/>
      </c>
      <c r="CC118" s="388" t="str">
        <f ca="1">+IF(OFFSET('Water Data'!$G$28,0,10*ROW('Water Data'!G112))="","",OFFSET('Water Data'!$G$28,0,10*ROW('Water Data'!G112)))</f>
        <v/>
      </c>
      <c r="CD118" s="388" t="str">
        <f ca="1">+IF(OFFSET('Water Data'!$G$29,0,10*ROW('Water Data'!G112))="","",OFFSET('Water Data'!$G$29,0,10*ROW('Water Data'!G112)))</f>
        <v/>
      </c>
      <c r="CE118" s="388" t="str">
        <f ca="1">+IF(OFFSET('Water Data'!$H$27,0,10*ROW('Water Data'!H112))="","",OFFSET('Water Data'!$H$27,0,10*ROW('Water Data'!H112)))</f>
        <v/>
      </c>
      <c r="CF118" s="388" t="str">
        <f ca="1">+IF(OFFSET('Water Data'!$H$28,0,10*ROW('Water Data'!H112))="","",OFFSET('Water Data'!$H$28,0,10*ROW('Water Data'!H112)))</f>
        <v/>
      </c>
      <c r="CG118" s="388" t="str">
        <f ca="1">+IF(OFFSET('Water Data'!$H$29,0,10*ROW('Water Data'!H112))="","",OFFSET('Water Data'!$H$29,0,10*ROW('Water Data'!H112)))</f>
        <v/>
      </c>
      <c r="CH118" s="388" t="str">
        <f ca="1">+IF(OFFSET('Water Data'!$I$27,0,10*ROW('Water Data'!I112))="","",OFFSET('Water Data'!$I$27,0,10*ROW('Water Data'!I112)))</f>
        <v/>
      </c>
      <c r="CI118" s="388" t="str">
        <f ca="1">+IF(OFFSET('Water Data'!$I$28,0,10*ROW('Water Data'!I112))="","",OFFSET('Water Data'!$I$28,0,10*ROW('Water Data'!I112)))</f>
        <v/>
      </c>
      <c r="CJ118" s="388" t="str">
        <f ca="1">+IF(OFFSET('Water Data'!$I$29,0,10*ROW('Water Data'!I112))="","",OFFSET('Water Data'!$I$29,0,10*ROW('Water Data'!I112)))</f>
        <v/>
      </c>
      <c r="CK118" s="388" t="str">
        <f ca="1">+IF(OFFSET('Sanitation Data'!$D$28,0,10*ROW('Sanitation Data'!D112))="","",OFFSET('Sanitation Data'!$D$28,0,10*ROW('Sanitation Data'!D112)))</f>
        <v/>
      </c>
      <c r="CL118" s="388" t="str">
        <f ca="1">+IF(OFFSET('Sanitation Data'!$D$29,0,10*ROW('Sanitation Data'!D112))="","",OFFSET('Sanitation Data'!$D$29,0,10*ROW('Sanitation Data'!D112)))</f>
        <v/>
      </c>
      <c r="CM118" s="388" t="str">
        <f ca="1">+IF(OFFSET('Sanitation Data'!$D$30,0,10*ROW('Sanitation Data'!D112))="","",OFFSET('Sanitation Data'!$D$30,0,10*ROW('Sanitation Data'!D112)))</f>
        <v/>
      </c>
      <c r="CN118" s="388" t="str">
        <f ca="1">+IF(OFFSET('Sanitation Data'!$D$31,0,10*ROW('Sanitation Data'!D112))="","",OFFSET('Sanitation Data'!$D$31,0,10*ROW('Sanitation Data'!D112)))</f>
        <v/>
      </c>
      <c r="CO118" s="388" t="str">
        <f ca="1">+IF(OFFSET('Sanitation Data'!$D$32,0,10*ROW('Sanitation Data'!D112))="","",OFFSET('Sanitation Data'!$D$32,0,10*ROW('Sanitation Data'!D112)))</f>
        <v/>
      </c>
      <c r="CP118" s="388" t="str">
        <f ca="1">+IF(OFFSET('Sanitation Data'!$E$28,0,10*ROW('Sanitation Data'!E112))="","",OFFSET('Sanitation Data'!$E$28,0,10*ROW('Sanitation Data'!E112)))</f>
        <v/>
      </c>
      <c r="CQ118" s="388" t="str">
        <f ca="1">+IF(OFFSET('Sanitation Data'!$E$29,0,10*ROW('Sanitation Data'!E112))="","",OFFSET('Sanitation Data'!$E$29,0,10*ROW('Sanitation Data'!E112)))</f>
        <v/>
      </c>
      <c r="CR118" s="388" t="str">
        <f ca="1">+IF(OFFSET('Sanitation Data'!$E$30,0,10*ROW('Sanitation Data'!E112))="","",OFFSET('Sanitation Data'!$E$30,0,10*ROW('Sanitation Data'!E112)))</f>
        <v/>
      </c>
      <c r="CS118" s="388" t="str">
        <f ca="1">+IF(OFFSET('Sanitation Data'!$E$31,0,10*ROW('Sanitation Data'!E112))="","",OFFSET('Sanitation Data'!$E$31,0,10*ROW('Sanitation Data'!E112)))</f>
        <v/>
      </c>
      <c r="CT118" s="388" t="str">
        <f ca="1">+IF(OFFSET('Sanitation Data'!$E$32,0,10*ROW('Sanitation Data'!E112))="","",OFFSET('Sanitation Data'!$E$32,0,10*ROW('Sanitation Data'!E112)))</f>
        <v/>
      </c>
      <c r="CU118" s="388" t="str">
        <f ca="1">+IF(OFFSET('Sanitation Data'!$F$28,0,10*ROW('Sanitation Data'!F112))="","",OFFSET('Sanitation Data'!$F$28,0,10*ROW('Sanitation Data'!F112)))</f>
        <v/>
      </c>
      <c r="CV118" s="388" t="str">
        <f ca="1">+IF(OFFSET('Sanitation Data'!$F$29,0,10*ROW('Sanitation Data'!F112))="","",OFFSET('Sanitation Data'!$F$29,0,10*ROW('Sanitation Data'!F112)))</f>
        <v/>
      </c>
      <c r="CW118" s="388" t="str">
        <f ca="1">+IF(OFFSET('Sanitation Data'!$F$30,0,10*ROW('Sanitation Data'!F112))="","",OFFSET('Sanitation Data'!$F$30,0,10*ROW('Sanitation Data'!F112)))</f>
        <v/>
      </c>
      <c r="CX118" s="388" t="str">
        <f ca="1">+IF(OFFSET('Sanitation Data'!$F$31,0,10*ROW('Sanitation Data'!F112))="","",OFFSET('Sanitation Data'!$F$31,0,10*ROW('Sanitation Data'!F112)))</f>
        <v/>
      </c>
      <c r="CY118" s="388" t="str">
        <f ca="1">+IF(OFFSET('Sanitation Data'!$F$32,0,10*ROW('Sanitation Data'!F112))="","",OFFSET('Sanitation Data'!$F$32,0,10*ROW('Sanitation Data'!F112)))</f>
        <v/>
      </c>
      <c r="CZ118" s="388" t="str">
        <f ca="1">+IF(OFFSET('Sanitation Data'!$G$28,0,10*ROW('Sanitation Data'!G112))="","",OFFSET('Sanitation Data'!$G$28,0,10*ROW('Sanitation Data'!G112)))</f>
        <v/>
      </c>
      <c r="DA118" s="388" t="str">
        <f ca="1">+IF(OFFSET('Sanitation Data'!$G$29,0,10*ROW('Sanitation Data'!G112))="","",OFFSET('Sanitation Data'!$G$29,0,10*ROW('Sanitation Data'!G112)))</f>
        <v/>
      </c>
      <c r="DB118" s="388" t="str">
        <f ca="1">+IF(OFFSET('Sanitation Data'!$G$30,0,10*ROW('Sanitation Data'!G112))="","",OFFSET('Sanitation Data'!$G$30,0,10*ROW('Sanitation Data'!G112)))</f>
        <v/>
      </c>
      <c r="DC118" s="388" t="str">
        <f ca="1">+IF(OFFSET('Sanitation Data'!$G$31,0,10*ROW('Sanitation Data'!G112))="","",OFFSET('Sanitation Data'!$G$31,0,10*ROW('Sanitation Data'!G112)))</f>
        <v/>
      </c>
      <c r="DD118" s="388" t="str">
        <f ca="1">+IF(OFFSET('Sanitation Data'!$G$32,0,10*ROW('Sanitation Data'!G112))="","",OFFSET('Sanitation Data'!$G$32,0,10*ROW('Sanitation Data'!G112)))</f>
        <v/>
      </c>
      <c r="DE118" s="388" t="str">
        <f ca="1">+IF(OFFSET('Sanitation Data'!$H$28,0,10*ROW('Sanitation Data'!H112))="","",OFFSET('Sanitation Data'!$H$28,0,10*ROW('Sanitation Data'!H112)))</f>
        <v/>
      </c>
      <c r="DF118" s="388" t="str">
        <f ca="1">+IF(OFFSET('Sanitation Data'!$H$29,0,10*ROW('Sanitation Data'!H112))="","",OFFSET('Sanitation Data'!$H$29,0,10*ROW('Sanitation Data'!H112)))</f>
        <v/>
      </c>
      <c r="DG118" s="388" t="str">
        <f ca="1">+IF(OFFSET('Sanitation Data'!$H$30,0,10*ROW('Sanitation Data'!H112))="","",OFFSET('Sanitation Data'!$H$30,0,10*ROW('Sanitation Data'!H112)))</f>
        <v/>
      </c>
      <c r="DH118" s="388" t="str">
        <f ca="1">+IF(OFFSET('Sanitation Data'!$H$31,0,10*ROW('Sanitation Data'!H112))="","",OFFSET('Sanitation Data'!$H$31,0,10*ROW('Sanitation Data'!H112)))</f>
        <v/>
      </c>
      <c r="DI118" s="388" t="str">
        <f ca="1">+IF(OFFSET('Sanitation Data'!$H$32,0,10*ROW('Sanitation Data'!H112))="","",OFFSET('Sanitation Data'!$H$32,0,10*ROW('Sanitation Data'!H112)))</f>
        <v/>
      </c>
      <c r="DJ118" s="388" t="str">
        <f ca="1">+IF(OFFSET('Sanitation Data'!$I$28,0,10*ROW('Sanitation Data'!I112))="","",OFFSET('Sanitation Data'!$I$28,0,10*ROW('Sanitation Data'!I112)))</f>
        <v/>
      </c>
      <c r="DK118" s="388" t="str">
        <f ca="1">+IF(OFFSET('Sanitation Data'!$I$29,0,10*ROW('Sanitation Data'!I112))="","",OFFSET('Sanitation Data'!$I$29,0,10*ROW('Sanitation Data'!I112)))</f>
        <v/>
      </c>
      <c r="DL118" s="388" t="str">
        <f ca="1">+IF(OFFSET('Sanitation Data'!$I$30,0,10*ROW('Sanitation Data'!I112))="","",OFFSET('Sanitation Data'!$I$30,0,10*ROW('Sanitation Data'!I112)))</f>
        <v/>
      </c>
      <c r="DM118" s="388" t="str">
        <f ca="1">+IF(OFFSET('Sanitation Data'!$I$31,0,10*ROW('Sanitation Data'!I112))="","",OFFSET('Sanitation Data'!$I$31,0,10*ROW('Sanitation Data'!I112)))</f>
        <v/>
      </c>
      <c r="DN118" s="388" t="str">
        <f ca="1">+IF(OFFSET('Sanitation Data'!$I$32,0,10*ROW('Sanitation Data'!I112))="","",OFFSET('Sanitation Data'!$I$32,0,10*ROW('Sanitation Data'!I112)))</f>
        <v/>
      </c>
      <c r="DO118" s="388" t="str">
        <f ca="1">+IF(OFFSET('Hygiene Data'!$D$11,0,10*ROW('Hygiene Data'!D112))="","",OFFSET('Hygiene Data'!$D$11,0,10*ROW('Hygiene Data'!D112)))</f>
        <v/>
      </c>
      <c r="DP118" s="388" t="str">
        <f ca="1">+IF(OFFSET('Hygiene Data'!$D$12,0,10*ROW('Hygiene Data'!D112))="","",OFFSET('Hygiene Data'!$D$12,0,10*ROW('Hygiene Data'!D112)))</f>
        <v/>
      </c>
      <c r="DQ118" s="388" t="str">
        <f ca="1">+IF(OFFSET('Hygiene Data'!$D$13,0,10*ROW('Hygiene Data'!D112))="","",OFFSET('Hygiene Data'!$D$13,0,10*ROW('Hygiene Data'!D112)))</f>
        <v/>
      </c>
      <c r="DR118" s="388" t="str">
        <f ca="1">+IF(OFFSET('Hygiene Data'!$E$11,0,10*ROW('Hygiene Data'!E112))="","",OFFSET('Hygiene Data'!$E$11,0,10*ROW('Hygiene Data'!E112)))</f>
        <v/>
      </c>
      <c r="DS118" s="388" t="str">
        <f ca="1">+IF(OFFSET('Hygiene Data'!$E$12,0,10*ROW('Hygiene Data'!E112))="","",OFFSET('Hygiene Data'!$E$12,0,10*ROW('Hygiene Data'!E112)))</f>
        <v/>
      </c>
      <c r="DT118" s="388" t="str">
        <f ca="1">+IF(OFFSET('Hygiene Data'!$E$13,0,10*ROW('Hygiene Data'!E112))="","",OFFSET('Hygiene Data'!$E$13,0,10*ROW('Hygiene Data'!E112)))</f>
        <v/>
      </c>
      <c r="DU118" s="388" t="str">
        <f ca="1">+IF(OFFSET('Hygiene Data'!$F$11,0,10*ROW('Hygiene Data'!F112))="","",OFFSET('Hygiene Data'!$F$11,0,10*ROW('Hygiene Data'!F112)))</f>
        <v/>
      </c>
      <c r="DV118" s="388" t="str">
        <f ca="1">+IF(OFFSET('Hygiene Data'!$F$12,0,10*ROW('Hygiene Data'!F112))="","",OFFSET('Hygiene Data'!$F$12,0,10*ROW('Hygiene Data'!F112)))</f>
        <v/>
      </c>
      <c r="DW118" s="388" t="str">
        <f ca="1">+IF(OFFSET('Hygiene Data'!$F$13,0,10*ROW('Hygiene Data'!F112))="","",OFFSET('Hygiene Data'!$F$13,0,10*ROW('Hygiene Data'!F112)))</f>
        <v/>
      </c>
      <c r="DX118" s="388" t="str">
        <f ca="1">+IF(OFFSET('Hygiene Data'!$G$11,0,10*ROW('Hygiene Data'!G112))="","",OFFSET('Hygiene Data'!$G$11,0,10*ROW('Hygiene Data'!G112)))</f>
        <v/>
      </c>
      <c r="DY118" s="388" t="str">
        <f ca="1">+IF(OFFSET('Hygiene Data'!$G$12,0,10*ROW('Hygiene Data'!G112))="","",OFFSET('Hygiene Data'!$G$12,0,10*ROW('Hygiene Data'!G112)))</f>
        <v/>
      </c>
      <c r="DZ118" s="388" t="str">
        <f ca="1">+IF(OFFSET('Hygiene Data'!$G$13,0,10*ROW('Hygiene Data'!G112))="","",OFFSET('Hygiene Data'!$G$13,0,10*ROW('Hygiene Data'!G112)))</f>
        <v/>
      </c>
      <c r="EA118" s="388" t="str">
        <f ca="1">+IF(OFFSET('Hygiene Data'!$H$11,0,10*ROW('Hygiene Data'!H112))="","",OFFSET('Hygiene Data'!$H$11,0,10*ROW('Hygiene Data'!H112)))</f>
        <v/>
      </c>
      <c r="EB118" s="388" t="str">
        <f ca="1">+IF(OFFSET('Hygiene Data'!$H$12,0,10*ROW('Hygiene Data'!H112))="","",OFFSET('Hygiene Data'!$H$12,0,10*ROW('Hygiene Data'!H112)))</f>
        <v/>
      </c>
      <c r="EC118" s="388" t="str">
        <f ca="1">+IF(OFFSET('Hygiene Data'!$H$13,0,10*ROW('Hygiene Data'!H112))="","",OFFSET('Hygiene Data'!$H$13,0,10*ROW('Hygiene Data'!H112)))</f>
        <v/>
      </c>
      <c r="ED118" s="388" t="str">
        <f ca="1">+IF(OFFSET('Hygiene Data'!$I$11,0,10*ROW('Hygiene Data'!I112))="","",OFFSET('Hygiene Data'!$I$11,0,10*ROW('Hygiene Data'!I112)))</f>
        <v/>
      </c>
      <c r="EE118" s="388" t="str">
        <f ca="1">+IF(OFFSET('Hygiene Data'!$I$12,0,10*ROW('Hygiene Data'!I112))="","",OFFSET('Hygiene Data'!$I$12,0,10*ROW('Hygiene Data'!I112)))</f>
        <v/>
      </c>
      <c r="EF118" s="388" t="str">
        <f ca="1">+IF(OFFSET('Hygiene Data'!$I$13,0,10*ROW('Hygiene Data'!I112))="","",OFFSET('Hygiene Data'!$I$13,0,10*ROW('Hygiene Data'!I112)))</f>
        <v/>
      </c>
    </row>
    <row r="119" spans="1:136" x14ac:dyDescent="0.25">
      <c r="A119" s="497" t="str">
        <f ca="1">+IF(OFFSET('Water Data'!$B$2,0,10*ROW('Water Data'!E113))="","",OFFSET('Water Data'!$B$2,0,10*ROW('Water Data'!E113)))</f>
        <v/>
      </c>
      <c r="B119" s="49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4" t="str">
        <f t="shared" ca="1" si="1"/>
        <v/>
      </c>
      <c r="D119" s="52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8" t="str">
        <f ca="1">+IF(OFFSET('Water Data'!$D$27,0,10*ROW('Water Data'!D113))="","",OFFSET('Water Data'!$D$27,0,10*ROW('Water Data'!D113)))</f>
        <v/>
      </c>
      <c r="BT119" s="388" t="str">
        <f ca="1">+IF(OFFSET('Water Data'!$D$28,0,10*ROW('Water Data'!D113))="","",OFFSET('Water Data'!$D$28,0,10*ROW('Water Data'!D113)))</f>
        <v/>
      </c>
      <c r="BU119" s="388" t="str">
        <f ca="1">+IF(OFFSET('Water Data'!$D$29,0,10*ROW('Water Data'!D113))="","",OFFSET('Water Data'!$D$29,0,10*ROW('Water Data'!D113)))</f>
        <v/>
      </c>
      <c r="BV119" s="388" t="str">
        <f ca="1">+IF(OFFSET('Water Data'!$E$27,0,10*ROW('Water Data'!E113))="","",OFFSET('Water Data'!$E$27,0,10*ROW('Water Data'!E113)))</f>
        <v/>
      </c>
      <c r="BW119" s="388" t="str">
        <f ca="1">+IF(OFFSET('Water Data'!$E$28,0,10*ROW('Water Data'!E113))="","",OFFSET('Water Data'!$E$28,0,10*ROW('Water Data'!E113)))</f>
        <v/>
      </c>
      <c r="BX119" s="388" t="str">
        <f ca="1">+IF(OFFSET('Water Data'!$E$29,0,10*ROW('Water Data'!E113))="","",OFFSET('Water Data'!$E$29,0,10*ROW('Water Data'!E113)))</f>
        <v/>
      </c>
      <c r="BY119" s="388" t="str">
        <f ca="1">+IF(OFFSET('Water Data'!$F$27,0,10*ROW('Water Data'!F113))="","",OFFSET('Water Data'!$F$27,0,10*ROW('Water Data'!F113)))</f>
        <v/>
      </c>
      <c r="BZ119" s="388" t="str">
        <f ca="1">+IF(OFFSET('Water Data'!$F$28,0,10*ROW('Water Data'!F113))="","",OFFSET('Water Data'!$F$28,0,10*ROW('Water Data'!F113)))</f>
        <v/>
      </c>
      <c r="CA119" s="388" t="str">
        <f ca="1">+IF(OFFSET('Water Data'!$F$29,0,10*ROW('Water Data'!F113))="","",OFFSET('Water Data'!$F$29,0,10*ROW('Water Data'!F113)))</f>
        <v/>
      </c>
      <c r="CB119" s="388" t="str">
        <f ca="1">+IF(OFFSET('Water Data'!$G$27,0,10*ROW('Water Data'!G113))="","",OFFSET('Water Data'!$G$27,0,10*ROW('Water Data'!G113)))</f>
        <v/>
      </c>
      <c r="CC119" s="388" t="str">
        <f ca="1">+IF(OFFSET('Water Data'!$G$28,0,10*ROW('Water Data'!G113))="","",OFFSET('Water Data'!$G$28,0,10*ROW('Water Data'!G113)))</f>
        <v/>
      </c>
      <c r="CD119" s="388" t="str">
        <f ca="1">+IF(OFFSET('Water Data'!$G$29,0,10*ROW('Water Data'!G113))="","",OFFSET('Water Data'!$G$29,0,10*ROW('Water Data'!G113)))</f>
        <v/>
      </c>
      <c r="CE119" s="388" t="str">
        <f ca="1">+IF(OFFSET('Water Data'!$H$27,0,10*ROW('Water Data'!H113))="","",OFFSET('Water Data'!$H$27,0,10*ROW('Water Data'!H113)))</f>
        <v/>
      </c>
      <c r="CF119" s="388" t="str">
        <f ca="1">+IF(OFFSET('Water Data'!$H$28,0,10*ROW('Water Data'!H113))="","",OFFSET('Water Data'!$H$28,0,10*ROW('Water Data'!H113)))</f>
        <v/>
      </c>
      <c r="CG119" s="388" t="str">
        <f ca="1">+IF(OFFSET('Water Data'!$H$29,0,10*ROW('Water Data'!H113))="","",OFFSET('Water Data'!$H$29,0,10*ROW('Water Data'!H113)))</f>
        <v/>
      </c>
      <c r="CH119" s="388" t="str">
        <f ca="1">+IF(OFFSET('Water Data'!$I$27,0,10*ROW('Water Data'!I113))="","",OFFSET('Water Data'!$I$27,0,10*ROW('Water Data'!I113)))</f>
        <v/>
      </c>
      <c r="CI119" s="388" t="str">
        <f ca="1">+IF(OFFSET('Water Data'!$I$28,0,10*ROW('Water Data'!I113))="","",OFFSET('Water Data'!$I$28,0,10*ROW('Water Data'!I113)))</f>
        <v/>
      </c>
      <c r="CJ119" s="388" t="str">
        <f ca="1">+IF(OFFSET('Water Data'!$I$29,0,10*ROW('Water Data'!I113))="","",OFFSET('Water Data'!$I$29,0,10*ROW('Water Data'!I113)))</f>
        <v/>
      </c>
      <c r="CK119" s="388" t="str">
        <f ca="1">+IF(OFFSET('Sanitation Data'!$D$28,0,10*ROW('Sanitation Data'!D113))="","",OFFSET('Sanitation Data'!$D$28,0,10*ROW('Sanitation Data'!D113)))</f>
        <v/>
      </c>
      <c r="CL119" s="388" t="str">
        <f ca="1">+IF(OFFSET('Sanitation Data'!$D$29,0,10*ROW('Sanitation Data'!D113))="","",OFFSET('Sanitation Data'!$D$29,0,10*ROW('Sanitation Data'!D113)))</f>
        <v/>
      </c>
      <c r="CM119" s="388" t="str">
        <f ca="1">+IF(OFFSET('Sanitation Data'!$D$30,0,10*ROW('Sanitation Data'!D113))="","",OFFSET('Sanitation Data'!$D$30,0,10*ROW('Sanitation Data'!D113)))</f>
        <v/>
      </c>
      <c r="CN119" s="388" t="str">
        <f ca="1">+IF(OFFSET('Sanitation Data'!$D$31,0,10*ROW('Sanitation Data'!D113))="","",OFFSET('Sanitation Data'!$D$31,0,10*ROW('Sanitation Data'!D113)))</f>
        <v/>
      </c>
      <c r="CO119" s="388" t="str">
        <f ca="1">+IF(OFFSET('Sanitation Data'!$D$32,0,10*ROW('Sanitation Data'!D113))="","",OFFSET('Sanitation Data'!$D$32,0,10*ROW('Sanitation Data'!D113)))</f>
        <v/>
      </c>
      <c r="CP119" s="388" t="str">
        <f ca="1">+IF(OFFSET('Sanitation Data'!$E$28,0,10*ROW('Sanitation Data'!E113))="","",OFFSET('Sanitation Data'!$E$28,0,10*ROW('Sanitation Data'!E113)))</f>
        <v/>
      </c>
      <c r="CQ119" s="388" t="str">
        <f ca="1">+IF(OFFSET('Sanitation Data'!$E$29,0,10*ROW('Sanitation Data'!E113))="","",OFFSET('Sanitation Data'!$E$29,0,10*ROW('Sanitation Data'!E113)))</f>
        <v/>
      </c>
      <c r="CR119" s="388" t="str">
        <f ca="1">+IF(OFFSET('Sanitation Data'!$E$30,0,10*ROW('Sanitation Data'!E113))="","",OFFSET('Sanitation Data'!$E$30,0,10*ROW('Sanitation Data'!E113)))</f>
        <v/>
      </c>
      <c r="CS119" s="388" t="str">
        <f ca="1">+IF(OFFSET('Sanitation Data'!$E$31,0,10*ROW('Sanitation Data'!E113))="","",OFFSET('Sanitation Data'!$E$31,0,10*ROW('Sanitation Data'!E113)))</f>
        <v/>
      </c>
      <c r="CT119" s="388" t="str">
        <f ca="1">+IF(OFFSET('Sanitation Data'!$E$32,0,10*ROW('Sanitation Data'!E113))="","",OFFSET('Sanitation Data'!$E$32,0,10*ROW('Sanitation Data'!E113)))</f>
        <v/>
      </c>
      <c r="CU119" s="388" t="str">
        <f ca="1">+IF(OFFSET('Sanitation Data'!$F$28,0,10*ROW('Sanitation Data'!F113))="","",OFFSET('Sanitation Data'!$F$28,0,10*ROW('Sanitation Data'!F113)))</f>
        <v/>
      </c>
      <c r="CV119" s="388" t="str">
        <f ca="1">+IF(OFFSET('Sanitation Data'!$F$29,0,10*ROW('Sanitation Data'!F113))="","",OFFSET('Sanitation Data'!$F$29,0,10*ROW('Sanitation Data'!F113)))</f>
        <v/>
      </c>
      <c r="CW119" s="388" t="str">
        <f ca="1">+IF(OFFSET('Sanitation Data'!$F$30,0,10*ROW('Sanitation Data'!F113))="","",OFFSET('Sanitation Data'!$F$30,0,10*ROW('Sanitation Data'!F113)))</f>
        <v/>
      </c>
      <c r="CX119" s="388" t="str">
        <f ca="1">+IF(OFFSET('Sanitation Data'!$F$31,0,10*ROW('Sanitation Data'!F113))="","",OFFSET('Sanitation Data'!$F$31,0,10*ROW('Sanitation Data'!F113)))</f>
        <v/>
      </c>
      <c r="CY119" s="388" t="str">
        <f ca="1">+IF(OFFSET('Sanitation Data'!$F$32,0,10*ROW('Sanitation Data'!F113))="","",OFFSET('Sanitation Data'!$F$32,0,10*ROW('Sanitation Data'!F113)))</f>
        <v/>
      </c>
      <c r="CZ119" s="388" t="str">
        <f ca="1">+IF(OFFSET('Sanitation Data'!$G$28,0,10*ROW('Sanitation Data'!G113))="","",OFFSET('Sanitation Data'!$G$28,0,10*ROW('Sanitation Data'!G113)))</f>
        <v/>
      </c>
      <c r="DA119" s="388" t="str">
        <f ca="1">+IF(OFFSET('Sanitation Data'!$G$29,0,10*ROW('Sanitation Data'!G113))="","",OFFSET('Sanitation Data'!$G$29,0,10*ROW('Sanitation Data'!G113)))</f>
        <v/>
      </c>
      <c r="DB119" s="388" t="str">
        <f ca="1">+IF(OFFSET('Sanitation Data'!$G$30,0,10*ROW('Sanitation Data'!G113))="","",OFFSET('Sanitation Data'!$G$30,0,10*ROW('Sanitation Data'!G113)))</f>
        <v/>
      </c>
      <c r="DC119" s="388" t="str">
        <f ca="1">+IF(OFFSET('Sanitation Data'!$G$31,0,10*ROW('Sanitation Data'!G113))="","",OFFSET('Sanitation Data'!$G$31,0,10*ROW('Sanitation Data'!G113)))</f>
        <v/>
      </c>
      <c r="DD119" s="388" t="str">
        <f ca="1">+IF(OFFSET('Sanitation Data'!$G$32,0,10*ROW('Sanitation Data'!G113))="","",OFFSET('Sanitation Data'!$G$32,0,10*ROW('Sanitation Data'!G113)))</f>
        <v/>
      </c>
      <c r="DE119" s="388" t="str">
        <f ca="1">+IF(OFFSET('Sanitation Data'!$H$28,0,10*ROW('Sanitation Data'!H113))="","",OFFSET('Sanitation Data'!$H$28,0,10*ROW('Sanitation Data'!H113)))</f>
        <v/>
      </c>
      <c r="DF119" s="388" t="str">
        <f ca="1">+IF(OFFSET('Sanitation Data'!$H$29,0,10*ROW('Sanitation Data'!H113))="","",OFFSET('Sanitation Data'!$H$29,0,10*ROW('Sanitation Data'!H113)))</f>
        <v/>
      </c>
      <c r="DG119" s="388" t="str">
        <f ca="1">+IF(OFFSET('Sanitation Data'!$H$30,0,10*ROW('Sanitation Data'!H113))="","",OFFSET('Sanitation Data'!$H$30,0,10*ROW('Sanitation Data'!H113)))</f>
        <v/>
      </c>
      <c r="DH119" s="388" t="str">
        <f ca="1">+IF(OFFSET('Sanitation Data'!$H$31,0,10*ROW('Sanitation Data'!H113))="","",OFFSET('Sanitation Data'!$H$31,0,10*ROW('Sanitation Data'!H113)))</f>
        <v/>
      </c>
      <c r="DI119" s="388" t="str">
        <f ca="1">+IF(OFFSET('Sanitation Data'!$H$32,0,10*ROW('Sanitation Data'!H113))="","",OFFSET('Sanitation Data'!$H$32,0,10*ROW('Sanitation Data'!H113)))</f>
        <v/>
      </c>
      <c r="DJ119" s="388" t="str">
        <f ca="1">+IF(OFFSET('Sanitation Data'!$I$28,0,10*ROW('Sanitation Data'!I113))="","",OFFSET('Sanitation Data'!$I$28,0,10*ROW('Sanitation Data'!I113)))</f>
        <v/>
      </c>
      <c r="DK119" s="388" t="str">
        <f ca="1">+IF(OFFSET('Sanitation Data'!$I$29,0,10*ROW('Sanitation Data'!I113))="","",OFFSET('Sanitation Data'!$I$29,0,10*ROW('Sanitation Data'!I113)))</f>
        <v/>
      </c>
      <c r="DL119" s="388" t="str">
        <f ca="1">+IF(OFFSET('Sanitation Data'!$I$30,0,10*ROW('Sanitation Data'!I113))="","",OFFSET('Sanitation Data'!$I$30,0,10*ROW('Sanitation Data'!I113)))</f>
        <v/>
      </c>
      <c r="DM119" s="388" t="str">
        <f ca="1">+IF(OFFSET('Sanitation Data'!$I$31,0,10*ROW('Sanitation Data'!I113))="","",OFFSET('Sanitation Data'!$I$31,0,10*ROW('Sanitation Data'!I113)))</f>
        <v/>
      </c>
      <c r="DN119" s="388" t="str">
        <f ca="1">+IF(OFFSET('Sanitation Data'!$I$32,0,10*ROW('Sanitation Data'!I113))="","",OFFSET('Sanitation Data'!$I$32,0,10*ROW('Sanitation Data'!I113)))</f>
        <v/>
      </c>
      <c r="DO119" s="388" t="str">
        <f ca="1">+IF(OFFSET('Hygiene Data'!$D$11,0,10*ROW('Hygiene Data'!D113))="","",OFFSET('Hygiene Data'!$D$11,0,10*ROW('Hygiene Data'!D113)))</f>
        <v/>
      </c>
      <c r="DP119" s="388" t="str">
        <f ca="1">+IF(OFFSET('Hygiene Data'!$D$12,0,10*ROW('Hygiene Data'!D113))="","",OFFSET('Hygiene Data'!$D$12,0,10*ROW('Hygiene Data'!D113)))</f>
        <v/>
      </c>
      <c r="DQ119" s="388" t="str">
        <f ca="1">+IF(OFFSET('Hygiene Data'!$D$13,0,10*ROW('Hygiene Data'!D113))="","",OFFSET('Hygiene Data'!$D$13,0,10*ROW('Hygiene Data'!D113)))</f>
        <v/>
      </c>
      <c r="DR119" s="388" t="str">
        <f ca="1">+IF(OFFSET('Hygiene Data'!$E$11,0,10*ROW('Hygiene Data'!E113))="","",OFFSET('Hygiene Data'!$E$11,0,10*ROW('Hygiene Data'!E113)))</f>
        <v/>
      </c>
      <c r="DS119" s="388" t="str">
        <f ca="1">+IF(OFFSET('Hygiene Data'!$E$12,0,10*ROW('Hygiene Data'!E113))="","",OFFSET('Hygiene Data'!$E$12,0,10*ROW('Hygiene Data'!E113)))</f>
        <v/>
      </c>
      <c r="DT119" s="388" t="str">
        <f ca="1">+IF(OFFSET('Hygiene Data'!$E$13,0,10*ROW('Hygiene Data'!E113))="","",OFFSET('Hygiene Data'!$E$13,0,10*ROW('Hygiene Data'!E113)))</f>
        <v/>
      </c>
      <c r="DU119" s="388" t="str">
        <f ca="1">+IF(OFFSET('Hygiene Data'!$F$11,0,10*ROW('Hygiene Data'!F113))="","",OFFSET('Hygiene Data'!$F$11,0,10*ROW('Hygiene Data'!F113)))</f>
        <v/>
      </c>
      <c r="DV119" s="388" t="str">
        <f ca="1">+IF(OFFSET('Hygiene Data'!$F$12,0,10*ROW('Hygiene Data'!F113))="","",OFFSET('Hygiene Data'!$F$12,0,10*ROW('Hygiene Data'!F113)))</f>
        <v/>
      </c>
      <c r="DW119" s="388" t="str">
        <f ca="1">+IF(OFFSET('Hygiene Data'!$F$13,0,10*ROW('Hygiene Data'!F113))="","",OFFSET('Hygiene Data'!$F$13,0,10*ROW('Hygiene Data'!F113)))</f>
        <v/>
      </c>
      <c r="DX119" s="388" t="str">
        <f ca="1">+IF(OFFSET('Hygiene Data'!$G$11,0,10*ROW('Hygiene Data'!G113))="","",OFFSET('Hygiene Data'!$G$11,0,10*ROW('Hygiene Data'!G113)))</f>
        <v/>
      </c>
      <c r="DY119" s="388" t="str">
        <f ca="1">+IF(OFFSET('Hygiene Data'!$G$12,0,10*ROW('Hygiene Data'!G113))="","",OFFSET('Hygiene Data'!$G$12,0,10*ROW('Hygiene Data'!G113)))</f>
        <v/>
      </c>
      <c r="DZ119" s="388" t="str">
        <f ca="1">+IF(OFFSET('Hygiene Data'!$G$13,0,10*ROW('Hygiene Data'!G113))="","",OFFSET('Hygiene Data'!$G$13,0,10*ROW('Hygiene Data'!G113)))</f>
        <v/>
      </c>
      <c r="EA119" s="388" t="str">
        <f ca="1">+IF(OFFSET('Hygiene Data'!$H$11,0,10*ROW('Hygiene Data'!H113))="","",OFFSET('Hygiene Data'!$H$11,0,10*ROW('Hygiene Data'!H113)))</f>
        <v/>
      </c>
      <c r="EB119" s="388" t="str">
        <f ca="1">+IF(OFFSET('Hygiene Data'!$H$12,0,10*ROW('Hygiene Data'!H113))="","",OFFSET('Hygiene Data'!$H$12,0,10*ROW('Hygiene Data'!H113)))</f>
        <v/>
      </c>
      <c r="EC119" s="388" t="str">
        <f ca="1">+IF(OFFSET('Hygiene Data'!$H$13,0,10*ROW('Hygiene Data'!H113))="","",OFFSET('Hygiene Data'!$H$13,0,10*ROW('Hygiene Data'!H113)))</f>
        <v/>
      </c>
      <c r="ED119" s="388" t="str">
        <f ca="1">+IF(OFFSET('Hygiene Data'!$I$11,0,10*ROW('Hygiene Data'!I113))="","",OFFSET('Hygiene Data'!$I$11,0,10*ROW('Hygiene Data'!I113)))</f>
        <v/>
      </c>
      <c r="EE119" s="388" t="str">
        <f ca="1">+IF(OFFSET('Hygiene Data'!$I$12,0,10*ROW('Hygiene Data'!I113))="","",OFFSET('Hygiene Data'!$I$12,0,10*ROW('Hygiene Data'!I113)))</f>
        <v/>
      </c>
      <c r="EF119" s="388" t="str">
        <f ca="1">+IF(OFFSET('Hygiene Data'!$I$13,0,10*ROW('Hygiene Data'!I113))="","",OFFSET('Hygiene Data'!$I$13,0,10*ROW('Hygiene Data'!I113)))</f>
        <v/>
      </c>
    </row>
    <row r="120" spans="1:136" x14ac:dyDescent="0.25">
      <c r="A120" s="497" t="str">
        <f ca="1">+IF(OFFSET('Water Data'!$B$2,0,10*ROW('Water Data'!E114))="","",OFFSET('Water Data'!$B$2,0,10*ROW('Water Data'!E114)))</f>
        <v/>
      </c>
      <c r="B120" s="49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4" t="str">
        <f t="shared" ca="1" si="1"/>
        <v/>
      </c>
      <c r="D120" s="52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8" t="str">
        <f ca="1">+IF(OFFSET('Water Data'!$D$27,0,10*ROW('Water Data'!D114))="","",OFFSET('Water Data'!$D$27,0,10*ROW('Water Data'!D114)))</f>
        <v/>
      </c>
      <c r="BT120" s="388" t="str">
        <f ca="1">+IF(OFFSET('Water Data'!$D$28,0,10*ROW('Water Data'!D114))="","",OFFSET('Water Data'!$D$28,0,10*ROW('Water Data'!D114)))</f>
        <v/>
      </c>
      <c r="BU120" s="388" t="str">
        <f ca="1">+IF(OFFSET('Water Data'!$D$29,0,10*ROW('Water Data'!D114))="","",OFFSET('Water Data'!$D$29,0,10*ROW('Water Data'!D114)))</f>
        <v/>
      </c>
      <c r="BV120" s="388" t="str">
        <f ca="1">+IF(OFFSET('Water Data'!$E$27,0,10*ROW('Water Data'!E114))="","",OFFSET('Water Data'!$E$27,0,10*ROW('Water Data'!E114)))</f>
        <v/>
      </c>
      <c r="BW120" s="388" t="str">
        <f ca="1">+IF(OFFSET('Water Data'!$E$28,0,10*ROW('Water Data'!E114))="","",OFFSET('Water Data'!$E$28,0,10*ROW('Water Data'!E114)))</f>
        <v/>
      </c>
      <c r="BX120" s="388" t="str">
        <f ca="1">+IF(OFFSET('Water Data'!$E$29,0,10*ROW('Water Data'!E114))="","",OFFSET('Water Data'!$E$29,0,10*ROW('Water Data'!E114)))</f>
        <v/>
      </c>
      <c r="BY120" s="388" t="str">
        <f ca="1">+IF(OFFSET('Water Data'!$F$27,0,10*ROW('Water Data'!F114))="","",OFFSET('Water Data'!$F$27,0,10*ROW('Water Data'!F114)))</f>
        <v/>
      </c>
      <c r="BZ120" s="388" t="str">
        <f ca="1">+IF(OFFSET('Water Data'!$F$28,0,10*ROW('Water Data'!F114))="","",OFFSET('Water Data'!$F$28,0,10*ROW('Water Data'!F114)))</f>
        <v/>
      </c>
      <c r="CA120" s="388" t="str">
        <f ca="1">+IF(OFFSET('Water Data'!$F$29,0,10*ROW('Water Data'!F114))="","",OFFSET('Water Data'!$F$29,0,10*ROW('Water Data'!F114)))</f>
        <v/>
      </c>
      <c r="CB120" s="388" t="str">
        <f ca="1">+IF(OFFSET('Water Data'!$G$27,0,10*ROW('Water Data'!G114))="","",OFFSET('Water Data'!$G$27,0,10*ROW('Water Data'!G114)))</f>
        <v/>
      </c>
      <c r="CC120" s="388" t="str">
        <f ca="1">+IF(OFFSET('Water Data'!$G$28,0,10*ROW('Water Data'!G114))="","",OFFSET('Water Data'!$G$28,0,10*ROW('Water Data'!G114)))</f>
        <v/>
      </c>
      <c r="CD120" s="388" t="str">
        <f ca="1">+IF(OFFSET('Water Data'!$G$29,0,10*ROW('Water Data'!G114))="","",OFFSET('Water Data'!$G$29,0,10*ROW('Water Data'!G114)))</f>
        <v/>
      </c>
      <c r="CE120" s="388" t="str">
        <f ca="1">+IF(OFFSET('Water Data'!$H$27,0,10*ROW('Water Data'!H114))="","",OFFSET('Water Data'!$H$27,0,10*ROW('Water Data'!H114)))</f>
        <v/>
      </c>
      <c r="CF120" s="388" t="str">
        <f ca="1">+IF(OFFSET('Water Data'!$H$28,0,10*ROW('Water Data'!H114))="","",OFFSET('Water Data'!$H$28,0,10*ROW('Water Data'!H114)))</f>
        <v/>
      </c>
      <c r="CG120" s="388" t="str">
        <f ca="1">+IF(OFFSET('Water Data'!$H$29,0,10*ROW('Water Data'!H114))="","",OFFSET('Water Data'!$H$29,0,10*ROW('Water Data'!H114)))</f>
        <v/>
      </c>
      <c r="CH120" s="388" t="str">
        <f ca="1">+IF(OFFSET('Water Data'!$I$27,0,10*ROW('Water Data'!I114))="","",OFFSET('Water Data'!$I$27,0,10*ROW('Water Data'!I114)))</f>
        <v/>
      </c>
      <c r="CI120" s="388" t="str">
        <f ca="1">+IF(OFFSET('Water Data'!$I$28,0,10*ROW('Water Data'!I114))="","",OFFSET('Water Data'!$I$28,0,10*ROW('Water Data'!I114)))</f>
        <v/>
      </c>
      <c r="CJ120" s="388" t="str">
        <f ca="1">+IF(OFFSET('Water Data'!$I$29,0,10*ROW('Water Data'!I114))="","",OFFSET('Water Data'!$I$29,0,10*ROW('Water Data'!I114)))</f>
        <v/>
      </c>
      <c r="CK120" s="388" t="str">
        <f ca="1">+IF(OFFSET('Sanitation Data'!$D$28,0,10*ROW('Sanitation Data'!D114))="","",OFFSET('Sanitation Data'!$D$28,0,10*ROW('Sanitation Data'!D114)))</f>
        <v/>
      </c>
      <c r="CL120" s="388" t="str">
        <f ca="1">+IF(OFFSET('Sanitation Data'!$D$29,0,10*ROW('Sanitation Data'!D114))="","",OFFSET('Sanitation Data'!$D$29,0,10*ROW('Sanitation Data'!D114)))</f>
        <v/>
      </c>
      <c r="CM120" s="388" t="str">
        <f ca="1">+IF(OFFSET('Sanitation Data'!$D$30,0,10*ROW('Sanitation Data'!D114))="","",OFFSET('Sanitation Data'!$D$30,0,10*ROW('Sanitation Data'!D114)))</f>
        <v/>
      </c>
      <c r="CN120" s="388" t="str">
        <f ca="1">+IF(OFFSET('Sanitation Data'!$D$31,0,10*ROW('Sanitation Data'!D114))="","",OFFSET('Sanitation Data'!$D$31,0,10*ROW('Sanitation Data'!D114)))</f>
        <v/>
      </c>
      <c r="CO120" s="388" t="str">
        <f ca="1">+IF(OFFSET('Sanitation Data'!$D$32,0,10*ROW('Sanitation Data'!D114))="","",OFFSET('Sanitation Data'!$D$32,0,10*ROW('Sanitation Data'!D114)))</f>
        <v/>
      </c>
      <c r="CP120" s="388" t="str">
        <f ca="1">+IF(OFFSET('Sanitation Data'!$E$28,0,10*ROW('Sanitation Data'!E114))="","",OFFSET('Sanitation Data'!$E$28,0,10*ROW('Sanitation Data'!E114)))</f>
        <v/>
      </c>
      <c r="CQ120" s="388" t="str">
        <f ca="1">+IF(OFFSET('Sanitation Data'!$E$29,0,10*ROW('Sanitation Data'!E114))="","",OFFSET('Sanitation Data'!$E$29,0,10*ROW('Sanitation Data'!E114)))</f>
        <v/>
      </c>
      <c r="CR120" s="388" t="str">
        <f ca="1">+IF(OFFSET('Sanitation Data'!$E$30,0,10*ROW('Sanitation Data'!E114))="","",OFFSET('Sanitation Data'!$E$30,0,10*ROW('Sanitation Data'!E114)))</f>
        <v/>
      </c>
      <c r="CS120" s="388" t="str">
        <f ca="1">+IF(OFFSET('Sanitation Data'!$E$31,0,10*ROW('Sanitation Data'!E114))="","",OFFSET('Sanitation Data'!$E$31,0,10*ROW('Sanitation Data'!E114)))</f>
        <v/>
      </c>
      <c r="CT120" s="388" t="str">
        <f ca="1">+IF(OFFSET('Sanitation Data'!$E$32,0,10*ROW('Sanitation Data'!E114))="","",OFFSET('Sanitation Data'!$E$32,0,10*ROW('Sanitation Data'!E114)))</f>
        <v/>
      </c>
      <c r="CU120" s="388" t="str">
        <f ca="1">+IF(OFFSET('Sanitation Data'!$F$28,0,10*ROW('Sanitation Data'!F114))="","",OFFSET('Sanitation Data'!$F$28,0,10*ROW('Sanitation Data'!F114)))</f>
        <v/>
      </c>
      <c r="CV120" s="388" t="str">
        <f ca="1">+IF(OFFSET('Sanitation Data'!$F$29,0,10*ROW('Sanitation Data'!F114))="","",OFFSET('Sanitation Data'!$F$29,0,10*ROW('Sanitation Data'!F114)))</f>
        <v/>
      </c>
      <c r="CW120" s="388" t="str">
        <f ca="1">+IF(OFFSET('Sanitation Data'!$F$30,0,10*ROW('Sanitation Data'!F114))="","",OFFSET('Sanitation Data'!$F$30,0,10*ROW('Sanitation Data'!F114)))</f>
        <v/>
      </c>
      <c r="CX120" s="388" t="str">
        <f ca="1">+IF(OFFSET('Sanitation Data'!$F$31,0,10*ROW('Sanitation Data'!F114))="","",OFFSET('Sanitation Data'!$F$31,0,10*ROW('Sanitation Data'!F114)))</f>
        <v/>
      </c>
      <c r="CY120" s="388" t="str">
        <f ca="1">+IF(OFFSET('Sanitation Data'!$F$32,0,10*ROW('Sanitation Data'!F114))="","",OFFSET('Sanitation Data'!$F$32,0,10*ROW('Sanitation Data'!F114)))</f>
        <v/>
      </c>
      <c r="CZ120" s="388" t="str">
        <f ca="1">+IF(OFFSET('Sanitation Data'!$G$28,0,10*ROW('Sanitation Data'!G114))="","",OFFSET('Sanitation Data'!$G$28,0,10*ROW('Sanitation Data'!G114)))</f>
        <v/>
      </c>
      <c r="DA120" s="388" t="str">
        <f ca="1">+IF(OFFSET('Sanitation Data'!$G$29,0,10*ROW('Sanitation Data'!G114))="","",OFFSET('Sanitation Data'!$G$29,0,10*ROW('Sanitation Data'!G114)))</f>
        <v/>
      </c>
      <c r="DB120" s="388" t="str">
        <f ca="1">+IF(OFFSET('Sanitation Data'!$G$30,0,10*ROW('Sanitation Data'!G114))="","",OFFSET('Sanitation Data'!$G$30,0,10*ROW('Sanitation Data'!G114)))</f>
        <v/>
      </c>
      <c r="DC120" s="388" t="str">
        <f ca="1">+IF(OFFSET('Sanitation Data'!$G$31,0,10*ROW('Sanitation Data'!G114))="","",OFFSET('Sanitation Data'!$G$31,0,10*ROW('Sanitation Data'!G114)))</f>
        <v/>
      </c>
      <c r="DD120" s="388" t="str">
        <f ca="1">+IF(OFFSET('Sanitation Data'!$G$32,0,10*ROW('Sanitation Data'!G114))="","",OFFSET('Sanitation Data'!$G$32,0,10*ROW('Sanitation Data'!G114)))</f>
        <v/>
      </c>
      <c r="DE120" s="388" t="str">
        <f ca="1">+IF(OFFSET('Sanitation Data'!$H$28,0,10*ROW('Sanitation Data'!H114))="","",OFFSET('Sanitation Data'!$H$28,0,10*ROW('Sanitation Data'!H114)))</f>
        <v/>
      </c>
      <c r="DF120" s="388" t="str">
        <f ca="1">+IF(OFFSET('Sanitation Data'!$H$29,0,10*ROW('Sanitation Data'!H114))="","",OFFSET('Sanitation Data'!$H$29,0,10*ROW('Sanitation Data'!H114)))</f>
        <v/>
      </c>
      <c r="DG120" s="388" t="str">
        <f ca="1">+IF(OFFSET('Sanitation Data'!$H$30,0,10*ROW('Sanitation Data'!H114))="","",OFFSET('Sanitation Data'!$H$30,0,10*ROW('Sanitation Data'!H114)))</f>
        <v/>
      </c>
      <c r="DH120" s="388" t="str">
        <f ca="1">+IF(OFFSET('Sanitation Data'!$H$31,0,10*ROW('Sanitation Data'!H114))="","",OFFSET('Sanitation Data'!$H$31,0,10*ROW('Sanitation Data'!H114)))</f>
        <v/>
      </c>
      <c r="DI120" s="388" t="str">
        <f ca="1">+IF(OFFSET('Sanitation Data'!$H$32,0,10*ROW('Sanitation Data'!H114))="","",OFFSET('Sanitation Data'!$H$32,0,10*ROW('Sanitation Data'!H114)))</f>
        <v/>
      </c>
      <c r="DJ120" s="388" t="str">
        <f ca="1">+IF(OFFSET('Sanitation Data'!$I$28,0,10*ROW('Sanitation Data'!I114))="","",OFFSET('Sanitation Data'!$I$28,0,10*ROW('Sanitation Data'!I114)))</f>
        <v/>
      </c>
      <c r="DK120" s="388" t="str">
        <f ca="1">+IF(OFFSET('Sanitation Data'!$I$29,0,10*ROW('Sanitation Data'!I114))="","",OFFSET('Sanitation Data'!$I$29,0,10*ROW('Sanitation Data'!I114)))</f>
        <v/>
      </c>
      <c r="DL120" s="388" t="str">
        <f ca="1">+IF(OFFSET('Sanitation Data'!$I$30,0,10*ROW('Sanitation Data'!I114))="","",OFFSET('Sanitation Data'!$I$30,0,10*ROW('Sanitation Data'!I114)))</f>
        <v/>
      </c>
      <c r="DM120" s="388" t="str">
        <f ca="1">+IF(OFFSET('Sanitation Data'!$I$31,0,10*ROW('Sanitation Data'!I114))="","",OFFSET('Sanitation Data'!$I$31,0,10*ROW('Sanitation Data'!I114)))</f>
        <v/>
      </c>
      <c r="DN120" s="388" t="str">
        <f ca="1">+IF(OFFSET('Sanitation Data'!$I$32,0,10*ROW('Sanitation Data'!I114))="","",OFFSET('Sanitation Data'!$I$32,0,10*ROW('Sanitation Data'!I114)))</f>
        <v/>
      </c>
      <c r="DO120" s="388" t="str">
        <f ca="1">+IF(OFFSET('Hygiene Data'!$D$11,0,10*ROW('Hygiene Data'!D114))="","",OFFSET('Hygiene Data'!$D$11,0,10*ROW('Hygiene Data'!D114)))</f>
        <v/>
      </c>
      <c r="DP120" s="388" t="str">
        <f ca="1">+IF(OFFSET('Hygiene Data'!$D$12,0,10*ROW('Hygiene Data'!D114))="","",OFFSET('Hygiene Data'!$D$12,0,10*ROW('Hygiene Data'!D114)))</f>
        <v/>
      </c>
      <c r="DQ120" s="388" t="str">
        <f ca="1">+IF(OFFSET('Hygiene Data'!$D$13,0,10*ROW('Hygiene Data'!D114))="","",OFFSET('Hygiene Data'!$D$13,0,10*ROW('Hygiene Data'!D114)))</f>
        <v/>
      </c>
      <c r="DR120" s="388" t="str">
        <f ca="1">+IF(OFFSET('Hygiene Data'!$E$11,0,10*ROW('Hygiene Data'!E114))="","",OFFSET('Hygiene Data'!$E$11,0,10*ROW('Hygiene Data'!E114)))</f>
        <v/>
      </c>
      <c r="DS120" s="388" t="str">
        <f ca="1">+IF(OFFSET('Hygiene Data'!$E$12,0,10*ROW('Hygiene Data'!E114))="","",OFFSET('Hygiene Data'!$E$12,0,10*ROW('Hygiene Data'!E114)))</f>
        <v/>
      </c>
      <c r="DT120" s="388" t="str">
        <f ca="1">+IF(OFFSET('Hygiene Data'!$E$13,0,10*ROW('Hygiene Data'!E114))="","",OFFSET('Hygiene Data'!$E$13,0,10*ROW('Hygiene Data'!E114)))</f>
        <v/>
      </c>
      <c r="DU120" s="388" t="str">
        <f ca="1">+IF(OFFSET('Hygiene Data'!$F$11,0,10*ROW('Hygiene Data'!F114))="","",OFFSET('Hygiene Data'!$F$11,0,10*ROW('Hygiene Data'!F114)))</f>
        <v/>
      </c>
      <c r="DV120" s="388" t="str">
        <f ca="1">+IF(OFFSET('Hygiene Data'!$F$12,0,10*ROW('Hygiene Data'!F114))="","",OFFSET('Hygiene Data'!$F$12,0,10*ROW('Hygiene Data'!F114)))</f>
        <v/>
      </c>
      <c r="DW120" s="388" t="str">
        <f ca="1">+IF(OFFSET('Hygiene Data'!$F$13,0,10*ROW('Hygiene Data'!F114))="","",OFFSET('Hygiene Data'!$F$13,0,10*ROW('Hygiene Data'!F114)))</f>
        <v/>
      </c>
      <c r="DX120" s="388" t="str">
        <f ca="1">+IF(OFFSET('Hygiene Data'!$G$11,0,10*ROW('Hygiene Data'!G114))="","",OFFSET('Hygiene Data'!$G$11,0,10*ROW('Hygiene Data'!G114)))</f>
        <v/>
      </c>
      <c r="DY120" s="388" t="str">
        <f ca="1">+IF(OFFSET('Hygiene Data'!$G$12,0,10*ROW('Hygiene Data'!G114))="","",OFFSET('Hygiene Data'!$G$12,0,10*ROW('Hygiene Data'!G114)))</f>
        <v/>
      </c>
      <c r="DZ120" s="388" t="str">
        <f ca="1">+IF(OFFSET('Hygiene Data'!$G$13,0,10*ROW('Hygiene Data'!G114))="","",OFFSET('Hygiene Data'!$G$13,0,10*ROW('Hygiene Data'!G114)))</f>
        <v/>
      </c>
      <c r="EA120" s="388" t="str">
        <f ca="1">+IF(OFFSET('Hygiene Data'!$H$11,0,10*ROW('Hygiene Data'!H114))="","",OFFSET('Hygiene Data'!$H$11,0,10*ROW('Hygiene Data'!H114)))</f>
        <v/>
      </c>
      <c r="EB120" s="388" t="str">
        <f ca="1">+IF(OFFSET('Hygiene Data'!$H$12,0,10*ROW('Hygiene Data'!H114))="","",OFFSET('Hygiene Data'!$H$12,0,10*ROW('Hygiene Data'!H114)))</f>
        <v/>
      </c>
      <c r="EC120" s="388" t="str">
        <f ca="1">+IF(OFFSET('Hygiene Data'!$H$13,0,10*ROW('Hygiene Data'!H114))="","",OFFSET('Hygiene Data'!$H$13,0,10*ROW('Hygiene Data'!H114)))</f>
        <v/>
      </c>
      <c r="ED120" s="388" t="str">
        <f ca="1">+IF(OFFSET('Hygiene Data'!$I$11,0,10*ROW('Hygiene Data'!I114))="","",OFFSET('Hygiene Data'!$I$11,0,10*ROW('Hygiene Data'!I114)))</f>
        <v/>
      </c>
      <c r="EE120" s="388" t="str">
        <f ca="1">+IF(OFFSET('Hygiene Data'!$I$12,0,10*ROW('Hygiene Data'!I114))="","",OFFSET('Hygiene Data'!$I$12,0,10*ROW('Hygiene Data'!I114)))</f>
        <v/>
      </c>
      <c r="EF120" s="388" t="str">
        <f ca="1">+IF(OFFSET('Hygiene Data'!$I$13,0,10*ROW('Hygiene Data'!I114))="","",OFFSET('Hygiene Data'!$I$13,0,10*ROW('Hygiene Data'!I114)))</f>
        <v/>
      </c>
    </row>
    <row r="121" spans="1:136" x14ac:dyDescent="0.25">
      <c r="A121" s="497" t="str">
        <f ca="1">+IF(OFFSET('Water Data'!$B$2,0,10*ROW('Water Data'!E115))="","",OFFSET('Water Data'!$B$2,0,10*ROW('Water Data'!E115)))</f>
        <v/>
      </c>
      <c r="B121" s="49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4" t="str">
        <f t="shared" ca="1" si="1"/>
        <v/>
      </c>
      <c r="D121" s="52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8" t="str">
        <f ca="1">+IF(OFFSET('Water Data'!$D$27,0,10*ROW('Water Data'!D115))="","",OFFSET('Water Data'!$D$27,0,10*ROW('Water Data'!D115)))</f>
        <v/>
      </c>
      <c r="BT121" s="388" t="str">
        <f ca="1">+IF(OFFSET('Water Data'!$D$28,0,10*ROW('Water Data'!D115))="","",OFFSET('Water Data'!$D$28,0,10*ROW('Water Data'!D115)))</f>
        <v/>
      </c>
      <c r="BU121" s="388" t="str">
        <f ca="1">+IF(OFFSET('Water Data'!$D$29,0,10*ROW('Water Data'!D115))="","",OFFSET('Water Data'!$D$29,0,10*ROW('Water Data'!D115)))</f>
        <v/>
      </c>
      <c r="BV121" s="388" t="str">
        <f ca="1">+IF(OFFSET('Water Data'!$E$27,0,10*ROW('Water Data'!E115))="","",OFFSET('Water Data'!$E$27,0,10*ROW('Water Data'!E115)))</f>
        <v/>
      </c>
      <c r="BW121" s="388" t="str">
        <f ca="1">+IF(OFFSET('Water Data'!$E$28,0,10*ROW('Water Data'!E115))="","",OFFSET('Water Data'!$E$28,0,10*ROW('Water Data'!E115)))</f>
        <v/>
      </c>
      <c r="BX121" s="388" t="str">
        <f ca="1">+IF(OFFSET('Water Data'!$E$29,0,10*ROW('Water Data'!E115))="","",OFFSET('Water Data'!$E$29,0,10*ROW('Water Data'!E115)))</f>
        <v/>
      </c>
      <c r="BY121" s="388" t="str">
        <f ca="1">+IF(OFFSET('Water Data'!$F$27,0,10*ROW('Water Data'!F115))="","",OFFSET('Water Data'!$F$27,0,10*ROW('Water Data'!F115)))</f>
        <v/>
      </c>
      <c r="BZ121" s="388" t="str">
        <f ca="1">+IF(OFFSET('Water Data'!$F$28,0,10*ROW('Water Data'!F115))="","",OFFSET('Water Data'!$F$28,0,10*ROW('Water Data'!F115)))</f>
        <v/>
      </c>
      <c r="CA121" s="388" t="str">
        <f ca="1">+IF(OFFSET('Water Data'!$F$29,0,10*ROW('Water Data'!F115))="","",OFFSET('Water Data'!$F$29,0,10*ROW('Water Data'!F115)))</f>
        <v/>
      </c>
      <c r="CB121" s="388" t="str">
        <f ca="1">+IF(OFFSET('Water Data'!$G$27,0,10*ROW('Water Data'!G115))="","",OFFSET('Water Data'!$G$27,0,10*ROW('Water Data'!G115)))</f>
        <v/>
      </c>
      <c r="CC121" s="388" t="str">
        <f ca="1">+IF(OFFSET('Water Data'!$G$28,0,10*ROW('Water Data'!G115))="","",OFFSET('Water Data'!$G$28,0,10*ROW('Water Data'!G115)))</f>
        <v/>
      </c>
      <c r="CD121" s="388" t="str">
        <f ca="1">+IF(OFFSET('Water Data'!$G$29,0,10*ROW('Water Data'!G115))="","",OFFSET('Water Data'!$G$29,0,10*ROW('Water Data'!G115)))</f>
        <v/>
      </c>
      <c r="CE121" s="388" t="str">
        <f ca="1">+IF(OFFSET('Water Data'!$H$27,0,10*ROW('Water Data'!H115))="","",OFFSET('Water Data'!$H$27,0,10*ROW('Water Data'!H115)))</f>
        <v/>
      </c>
      <c r="CF121" s="388" t="str">
        <f ca="1">+IF(OFFSET('Water Data'!$H$28,0,10*ROW('Water Data'!H115))="","",OFFSET('Water Data'!$H$28,0,10*ROW('Water Data'!H115)))</f>
        <v/>
      </c>
      <c r="CG121" s="388" t="str">
        <f ca="1">+IF(OFFSET('Water Data'!$H$29,0,10*ROW('Water Data'!H115))="","",OFFSET('Water Data'!$H$29,0,10*ROW('Water Data'!H115)))</f>
        <v/>
      </c>
      <c r="CH121" s="388" t="str">
        <f ca="1">+IF(OFFSET('Water Data'!$I$27,0,10*ROW('Water Data'!I115))="","",OFFSET('Water Data'!$I$27,0,10*ROW('Water Data'!I115)))</f>
        <v/>
      </c>
      <c r="CI121" s="388" t="str">
        <f ca="1">+IF(OFFSET('Water Data'!$I$28,0,10*ROW('Water Data'!I115))="","",OFFSET('Water Data'!$I$28,0,10*ROW('Water Data'!I115)))</f>
        <v/>
      </c>
      <c r="CJ121" s="388" t="str">
        <f ca="1">+IF(OFFSET('Water Data'!$I$29,0,10*ROW('Water Data'!I115))="","",OFFSET('Water Data'!$I$29,0,10*ROW('Water Data'!I115)))</f>
        <v/>
      </c>
      <c r="CK121" s="388" t="str">
        <f ca="1">+IF(OFFSET('Sanitation Data'!$D$28,0,10*ROW('Sanitation Data'!D115))="","",OFFSET('Sanitation Data'!$D$28,0,10*ROW('Sanitation Data'!D115)))</f>
        <v/>
      </c>
      <c r="CL121" s="388" t="str">
        <f ca="1">+IF(OFFSET('Sanitation Data'!$D$29,0,10*ROW('Sanitation Data'!D115))="","",OFFSET('Sanitation Data'!$D$29,0,10*ROW('Sanitation Data'!D115)))</f>
        <v/>
      </c>
      <c r="CM121" s="388" t="str">
        <f ca="1">+IF(OFFSET('Sanitation Data'!$D$30,0,10*ROW('Sanitation Data'!D115))="","",OFFSET('Sanitation Data'!$D$30,0,10*ROW('Sanitation Data'!D115)))</f>
        <v/>
      </c>
      <c r="CN121" s="388" t="str">
        <f ca="1">+IF(OFFSET('Sanitation Data'!$D$31,0,10*ROW('Sanitation Data'!D115))="","",OFFSET('Sanitation Data'!$D$31,0,10*ROW('Sanitation Data'!D115)))</f>
        <v/>
      </c>
      <c r="CO121" s="388" t="str">
        <f ca="1">+IF(OFFSET('Sanitation Data'!$D$32,0,10*ROW('Sanitation Data'!D115))="","",OFFSET('Sanitation Data'!$D$32,0,10*ROW('Sanitation Data'!D115)))</f>
        <v/>
      </c>
      <c r="CP121" s="388" t="str">
        <f ca="1">+IF(OFFSET('Sanitation Data'!$E$28,0,10*ROW('Sanitation Data'!E115))="","",OFFSET('Sanitation Data'!$E$28,0,10*ROW('Sanitation Data'!E115)))</f>
        <v/>
      </c>
      <c r="CQ121" s="388" t="str">
        <f ca="1">+IF(OFFSET('Sanitation Data'!$E$29,0,10*ROW('Sanitation Data'!E115))="","",OFFSET('Sanitation Data'!$E$29,0,10*ROW('Sanitation Data'!E115)))</f>
        <v/>
      </c>
      <c r="CR121" s="388" t="str">
        <f ca="1">+IF(OFFSET('Sanitation Data'!$E$30,0,10*ROW('Sanitation Data'!E115))="","",OFFSET('Sanitation Data'!$E$30,0,10*ROW('Sanitation Data'!E115)))</f>
        <v/>
      </c>
      <c r="CS121" s="388" t="str">
        <f ca="1">+IF(OFFSET('Sanitation Data'!$E$31,0,10*ROW('Sanitation Data'!E115))="","",OFFSET('Sanitation Data'!$E$31,0,10*ROW('Sanitation Data'!E115)))</f>
        <v/>
      </c>
      <c r="CT121" s="388" t="str">
        <f ca="1">+IF(OFFSET('Sanitation Data'!$E$32,0,10*ROW('Sanitation Data'!E115))="","",OFFSET('Sanitation Data'!$E$32,0,10*ROW('Sanitation Data'!E115)))</f>
        <v/>
      </c>
      <c r="CU121" s="388" t="str">
        <f ca="1">+IF(OFFSET('Sanitation Data'!$F$28,0,10*ROW('Sanitation Data'!F115))="","",OFFSET('Sanitation Data'!$F$28,0,10*ROW('Sanitation Data'!F115)))</f>
        <v/>
      </c>
      <c r="CV121" s="388" t="str">
        <f ca="1">+IF(OFFSET('Sanitation Data'!$F$29,0,10*ROW('Sanitation Data'!F115))="","",OFFSET('Sanitation Data'!$F$29,0,10*ROW('Sanitation Data'!F115)))</f>
        <v/>
      </c>
      <c r="CW121" s="388" t="str">
        <f ca="1">+IF(OFFSET('Sanitation Data'!$F$30,0,10*ROW('Sanitation Data'!F115))="","",OFFSET('Sanitation Data'!$F$30,0,10*ROW('Sanitation Data'!F115)))</f>
        <v/>
      </c>
      <c r="CX121" s="388" t="str">
        <f ca="1">+IF(OFFSET('Sanitation Data'!$F$31,0,10*ROW('Sanitation Data'!F115))="","",OFFSET('Sanitation Data'!$F$31,0,10*ROW('Sanitation Data'!F115)))</f>
        <v/>
      </c>
      <c r="CY121" s="388" t="str">
        <f ca="1">+IF(OFFSET('Sanitation Data'!$F$32,0,10*ROW('Sanitation Data'!F115))="","",OFFSET('Sanitation Data'!$F$32,0,10*ROW('Sanitation Data'!F115)))</f>
        <v/>
      </c>
      <c r="CZ121" s="388" t="str">
        <f ca="1">+IF(OFFSET('Sanitation Data'!$G$28,0,10*ROW('Sanitation Data'!G115))="","",OFFSET('Sanitation Data'!$G$28,0,10*ROW('Sanitation Data'!G115)))</f>
        <v/>
      </c>
      <c r="DA121" s="388" t="str">
        <f ca="1">+IF(OFFSET('Sanitation Data'!$G$29,0,10*ROW('Sanitation Data'!G115))="","",OFFSET('Sanitation Data'!$G$29,0,10*ROW('Sanitation Data'!G115)))</f>
        <v/>
      </c>
      <c r="DB121" s="388" t="str">
        <f ca="1">+IF(OFFSET('Sanitation Data'!$G$30,0,10*ROW('Sanitation Data'!G115))="","",OFFSET('Sanitation Data'!$G$30,0,10*ROW('Sanitation Data'!G115)))</f>
        <v/>
      </c>
      <c r="DC121" s="388" t="str">
        <f ca="1">+IF(OFFSET('Sanitation Data'!$G$31,0,10*ROW('Sanitation Data'!G115))="","",OFFSET('Sanitation Data'!$G$31,0,10*ROW('Sanitation Data'!G115)))</f>
        <v/>
      </c>
      <c r="DD121" s="388" t="str">
        <f ca="1">+IF(OFFSET('Sanitation Data'!$G$32,0,10*ROW('Sanitation Data'!G115))="","",OFFSET('Sanitation Data'!$G$32,0,10*ROW('Sanitation Data'!G115)))</f>
        <v/>
      </c>
      <c r="DE121" s="388" t="str">
        <f ca="1">+IF(OFFSET('Sanitation Data'!$H$28,0,10*ROW('Sanitation Data'!H115))="","",OFFSET('Sanitation Data'!$H$28,0,10*ROW('Sanitation Data'!H115)))</f>
        <v/>
      </c>
      <c r="DF121" s="388" t="str">
        <f ca="1">+IF(OFFSET('Sanitation Data'!$H$29,0,10*ROW('Sanitation Data'!H115))="","",OFFSET('Sanitation Data'!$H$29,0,10*ROW('Sanitation Data'!H115)))</f>
        <v/>
      </c>
      <c r="DG121" s="388" t="str">
        <f ca="1">+IF(OFFSET('Sanitation Data'!$H$30,0,10*ROW('Sanitation Data'!H115))="","",OFFSET('Sanitation Data'!$H$30,0,10*ROW('Sanitation Data'!H115)))</f>
        <v/>
      </c>
      <c r="DH121" s="388" t="str">
        <f ca="1">+IF(OFFSET('Sanitation Data'!$H$31,0,10*ROW('Sanitation Data'!H115))="","",OFFSET('Sanitation Data'!$H$31,0,10*ROW('Sanitation Data'!H115)))</f>
        <v/>
      </c>
      <c r="DI121" s="388" t="str">
        <f ca="1">+IF(OFFSET('Sanitation Data'!$H$32,0,10*ROW('Sanitation Data'!H115))="","",OFFSET('Sanitation Data'!$H$32,0,10*ROW('Sanitation Data'!H115)))</f>
        <v/>
      </c>
      <c r="DJ121" s="388" t="str">
        <f ca="1">+IF(OFFSET('Sanitation Data'!$I$28,0,10*ROW('Sanitation Data'!I115))="","",OFFSET('Sanitation Data'!$I$28,0,10*ROW('Sanitation Data'!I115)))</f>
        <v/>
      </c>
      <c r="DK121" s="388" t="str">
        <f ca="1">+IF(OFFSET('Sanitation Data'!$I$29,0,10*ROW('Sanitation Data'!I115))="","",OFFSET('Sanitation Data'!$I$29,0,10*ROW('Sanitation Data'!I115)))</f>
        <v/>
      </c>
      <c r="DL121" s="388" t="str">
        <f ca="1">+IF(OFFSET('Sanitation Data'!$I$30,0,10*ROW('Sanitation Data'!I115))="","",OFFSET('Sanitation Data'!$I$30,0,10*ROW('Sanitation Data'!I115)))</f>
        <v/>
      </c>
      <c r="DM121" s="388" t="str">
        <f ca="1">+IF(OFFSET('Sanitation Data'!$I$31,0,10*ROW('Sanitation Data'!I115))="","",OFFSET('Sanitation Data'!$I$31,0,10*ROW('Sanitation Data'!I115)))</f>
        <v/>
      </c>
      <c r="DN121" s="388" t="str">
        <f ca="1">+IF(OFFSET('Sanitation Data'!$I$32,0,10*ROW('Sanitation Data'!I115))="","",OFFSET('Sanitation Data'!$I$32,0,10*ROW('Sanitation Data'!I115)))</f>
        <v/>
      </c>
      <c r="DO121" s="388" t="str">
        <f ca="1">+IF(OFFSET('Hygiene Data'!$D$11,0,10*ROW('Hygiene Data'!D115))="","",OFFSET('Hygiene Data'!$D$11,0,10*ROW('Hygiene Data'!D115)))</f>
        <v/>
      </c>
      <c r="DP121" s="388" t="str">
        <f ca="1">+IF(OFFSET('Hygiene Data'!$D$12,0,10*ROW('Hygiene Data'!D115))="","",OFFSET('Hygiene Data'!$D$12,0,10*ROW('Hygiene Data'!D115)))</f>
        <v/>
      </c>
      <c r="DQ121" s="388" t="str">
        <f ca="1">+IF(OFFSET('Hygiene Data'!$D$13,0,10*ROW('Hygiene Data'!D115))="","",OFFSET('Hygiene Data'!$D$13,0,10*ROW('Hygiene Data'!D115)))</f>
        <v/>
      </c>
      <c r="DR121" s="388" t="str">
        <f ca="1">+IF(OFFSET('Hygiene Data'!$E$11,0,10*ROW('Hygiene Data'!E115))="","",OFFSET('Hygiene Data'!$E$11,0,10*ROW('Hygiene Data'!E115)))</f>
        <v/>
      </c>
      <c r="DS121" s="388" t="str">
        <f ca="1">+IF(OFFSET('Hygiene Data'!$E$12,0,10*ROW('Hygiene Data'!E115))="","",OFFSET('Hygiene Data'!$E$12,0,10*ROW('Hygiene Data'!E115)))</f>
        <v/>
      </c>
      <c r="DT121" s="388" t="str">
        <f ca="1">+IF(OFFSET('Hygiene Data'!$E$13,0,10*ROW('Hygiene Data'!E115))="","",OFFSET('Hygiene Data'!$E$13,0,10*ROW('Hygiene Data'!E115)))</f>
        <v/>
      </c>
      <c r="DU121" s="388" t="str">
        <f ca="1">+IF(OFFSET('Hygiene Data'!$F$11,0,10*ROW('Hygiene Data'!F115))="","",OFFSET('Hygiene Data'!$F$11,0,10*ROW('Hygiene Data'!F115)))</f>
        <v/>
      </c>
      <c r="DV121" s="388" t="str">
        <f ca="1">+IF(OFFSET('Hygiene Data'!$F$12,0,10*ROW('Hygiene Data'!F115))="","",OFFSET('Hygiene Data'!$F$12,0,10*ROW('Hygiene Data'!F115)))</f>
        <v/>
      </c>
      <c r="DW121" s="388" t="str">
        <f ca="1">+IF(OFFSET('Hygiene Data'!$F$13,0,10*ROW('Hygiene Data'!F115))="","",OFFSET('Hygiene Data'!$F$13,0,10*ROW('Hygiene Data'!F115)))</f>
        <v/>
      </c>
      <c r="DX121" s="388" t="str">
        <f ca="1">+IF(OFFSET('Hygiene Data'!$G$11,0,10*ROW('Hygiene Data'!G115))="","",OFFSET('Hygiene Data'!$G$11,0,10*ROW('Hygiene Data'!G115)))</f>
        <v/>
      </c>
      <c r="DY121" s="388" t="str">
        <f ca="1">+IF(OFFSET('Hygiene Data'!$G$12,0,10*ROW('Hygiene Data'!G115))="","",OFFSET('Hygiene Data'!$G$12,0,10*ROW('Hygiene Data'!G115)))</f>
        <v/>
      </c>
      <c r="DZ121" s="388" t="str">
        <f ca="1">+IF(OFFSET('Hygiene Data'!$G$13,0,10*ROW('Hygiene Data'!G115))="","",OFFSET('Hygiene Data'!$G$13,0,10*ROW('Hygiene Data'!G115)))</f>
        <v/>
      </c>
      <c r="EA121" s="388" t="str">
        <f ca="1">+IF(OFFSET('Hygiene Data'!$H$11,0,10*ROW('Hygiene Data'!H115))="","",OFFSET('Hygiene Data'!$H$11,0,10*ROW('Hygiene Data'!H115)))</f>
        <v/>
      </c>
      <c r="EB121" s="388" t="str">
        <f ca="1">+IF(OFFSET('Hygiene Data'!$H$12,0,10*ROW('Hygiene Data'!H115))="","",OFFSET('Hygiene Data'!$H$12,0,10*ROW('Hygiene Data'!H115)))</f>
        <v/>
      </c>
      <c r="EC121" s="388" t="str">
        <f ca="1">+IF(OFFSET('Hygiene Data'!$H$13,0,10*ROW('Hygiene Data'!H115))="","",OFFSET('Hygiene Data'!$H$13,0,10*ROW('Hygiene Data'!H115)))</f>
        <v/>
      </c>
      <c r="ED121" s="388" t="str">
        <f ca="1">+IF(OFFSET('Hygiene Data'!$I$11,0,10*ROW('Hygiene Data'!I115))="","",OFFSET('Hygiene Data'!$I$11,0,10*ROW('Hygiene Data'!I115)))</f>
        <v/>
      </c>
      <c r="EE121" s="388" t="str">
        <f ca="1">+IF(OFFSET('Hygiene Data'!$I$12,0,10*ROW('Hygiene Data'!I115))="","",OFFSET('Hygiene Data'!$I$12,0,10*ROW('Hygiene Data'!I115)))</f>
        <v/>
      </c>
      <c r="EF121" s="388" t="str">
        <f ca="1">+IF(OFFSET('Hygiene Data'!$I$13,0,10*ROW('Hygiene Data'!I115))="","",OFFSET('Hygiene Data'!$I$13,0,10*ROW('Hygiene Data'!I115)))</f>
        <v/>
      </c>
    </row>
    <row r="122" spans="1:136" x14ac:dyDescent="0.25">
      <c r="A122" s="497" t="str">
        <f ca="1">+IF(OFFSET('Water Data'!$B$2,0,10*ROW('Water Data'!E116))="","",OFFSET('Water Data'!$B$2,0,10*ROW('Water Data'!E116)))</f>
        <v/>
      </c>
      <c r="B122" s="49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4" t="str">
        <f t="shared" ca="1" si="1"/>
        <v/>
      </c>
      <c r="D122" s="52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8" t="str">
        <f ca="1">+IF(OFFSET('Water Data'!$D$27,0,10*ROW('Water Data'!D116))="","",OFFSET('Water Data'!$D$27,0,10*ROW('Water Data'!D116)))</f>
        <v/>
      </c>
      <c r="BT122" s="388" t="str">
        <f ca="1">+IF(OFFSET('Water Data'!$D$28,0,10*ROW('Water Data'!D116))="","",OFFSET('Water Data'!$D$28,0,10*ROW('Water Data'!D116)))</f>
        <v/>
      </c>
      <c r="BU122" s="388" t="str">
        <f ca="1">+IF(OFFSET('Water Data'!$D$29,0,10*ROW('Water Data'!D116))="","",OFFSET('Water Data'!$D$29,0,10*ROW('Water Data'!D116)))</f>
        <v/>
      </c>
      <c r="BV122" s="388" t="str">
        <f ca="1">+IF(OFFSET('Water Data'!$E$27,0,10*ROW('Water Data'!E116))="","",OFFSET('Water Data'!$E$27,0,10*ROW('Water Data'!E116)))</f>
        <v/>
      </c>
      <c r="BW122" s="388" t="str">
        <f ca="1">+IF(OFFSET('Water Data'!$E$28,0,10*ROW('Water Data'!E116))="","",OFFSET('Water Data'!$E$28,0,10*ROW('Water Data'!E116)))</f>
        <v/>
      </c>
      <c r="BX122" s="388" t="str">
        <f ca="1">+IF(OFFSET('Water Data'!$E$29,0,10*ROW('Water Data'!E116))="","",OFFSET('Water Data'!$E$29,0,10*ROW('Water Data'!E116)))</f>
        <v/>
      </c>
      <c r="BY122" s="388" t="str">
        <f ca="1">+IF(OFFSET('Water Data'!$F$27,0,10*ROW('Water Data'!F116))="","",OFFSET('Water Data'!$F$27,0,10*ROW('Water Data'!F116)))</f>
        <v/>
      </c>
      <c r="BZ122" s="388" t="str">
        <f ca="1">+IF(OFFSET('Water Data'!$F$28,0,10*ROW('Water Data'!F116))="","",OFFSET('Water Data'!$F$28,0,10*ROW('Water Data'!F116)))</f>
        <v/>
      </c>
      <c r="CA122" s="388" t="str">
        <f ca="1">+IF(OFFSET('Water Data'!$F$29,0,10*ROW('Water Data'!F116))="","",OFFSET('Water Data'!$F$29,0,10*ROW('Water Data'!F116)))</f>
        <v/>
      </c>
      <c r="CB122" s="388" t="str">
        <f ca="1">+IF(OFFSET('Water Data'!$G$27,0,10*ROW('Water Data'!G116))="","",OFFSET('Water Data'!$G$27,0,10*ROW('Water Data'!G116)))</f>
        <v/>
      </c>
      <c r="CC122" s="388" t="str">
        <f ca="1">+IF(OFFSET('Water Data'!$G$28,0,10*ROW('Water Data'!G116))="","",OFFSET('Water Data'!$G$28,0,10*ROW('Water Data'!G116)))</f>
        <v/>
      </c>
      <c r="CD122" s="388" t="str">
        <f ca="1">+IF(OFFSET('Water Data'!$G$29,0,10*ROW('Water Data'!G116))="","",OFFSET('Water Data'!$G$29,0,10*ROW('Water Data'!G116)))</f>
        <v/>
      </c>
      <c r="CE122" s="388" t="str">
        <f ca="1">+IF(OFFSET('Water Data'!$H$27,0,10*ROW('Water Data'!H116))="","",OFFSET('Water Data'!$H$27,0,10*ROW('Water Data'!H116)))</f>
        <v/>
      </c>
      <c r="CF122" s="388" t="str">
        <f ca="1">+IF(OFFSET('Water Data'!$H$28,0,10*ROW('Water Data'!H116))="","",OFFSET('Water Data'!$H$28,0,10*ROW('Water Data'!H116)))</f>
        <v/>
      </c>
      <c r="CG122" s="388" t="str">
        <f ca="1">+IF(OFFSET('Water Data'!$H$29,0,10*ROW('Water Data'!H116))="","",OFFSET('Water Data'!$H$29,0,10*ROW('Water Data'!H116)))</f>
        <v/>
      </c>
      <c r="CH122" s="388" t="str">
        <f ca="1">+IF(OFFSET('Water Data'!$I$27,0,10*ROW('Water Data'!I116))="","",OFFSET('Water Data'!$I$27,0,10*ROW('Water Data'!I116)))</f>
        <v/>
      </c>
      <c r="CI122" s="388" t="str">
        <f ca="1">+IF(OFFSET('Water Data'!$I$28,0,10*ROW('Water Data'!I116))="","",OFFSET('Water Data'!$I$28,0,10*ROW('Water Data'!I116)))</f>
        <v/>
      </c>
      <c r="CJ122" s="388" t="str">
        <f ca="1">+IF(OFFSET('Water Data'!$I$29,0,10*ROW('Water Data'!I116))="","",OFFSET('Water Data'!$I$29,0,10*ROW('Water Data'!I116)))</f>
        <v/>
      </c>
      <c r="CK122" s="388" t="str">
        <f ca="1">+IF(OFFSET('Sanitation Data'!$D$28,0,10*ROW('Sanitation Data'!D116))="","",OFFSET('Sanitation Data'!$D$28,0,10*ROW('Sanitation Data'!D116)))</f>
        <v/>
      </c>
      <c r="CL122" s="388" t="str">
        <f ca="1">+IF(OFFSET('Sanitation Data'!$D$29,0,10*ROW('Sanitation Data'!D116))="","",OFFSET('Sanitation Data'!$D$29,0,10*ROW('Sanitation Data'!D116)))</f>
        <v/>
      </c>
      <c r="CM122" s="388" t="str">
        <f ca="1">+IF(OFFSET('Sanitation Data'!$D$30,0,10*ROW('Sanitation Data'!D116))="","",OFFSET('Sanitation Data'!$D$30,0,10*ROW('Sanitation Data'!D116)))</f>
        <v/>
      </c>
      <c r="CN122" s="388" t="str">
        <f ca="1">+IF(OFFSET('Sanitation Data'!$D$31,0,10*ROW('Sanitation Data'!D116))="","",OFFSET('Sanitation Data'!$D$31,0,10*ROW('Sanitation Data'!D116)))</f>
        <v/>
      </c>
      <c r="CO122" s="388" t="str">
        <f ca="1">+IF(OFFSET('Sanitation Data'!$D$32,0,10*ROW('Sanitation Data'!D116))="","",OFFSET('Sanitation Data'!$D$32,0,10*ROW('Sanitation Data'!D116)))</f>
        <v/>
      </c>
      <c r="CP122" s="388" t="str">
        <f ca="1">+IF(OFFSET('Sanitation Data'!$E$28,0,10*ROW('Sanitation Data'!E116))="","",OFFSET('Sanitation Data'!$E$28,0,10*ROW('Sanitation Data'!E116)))</f>
        <v/>
      </c>
      <c r="CQ122" s="388" t="str">
        <f ca="1">+IF(OFFSET('Sanitation Data'!$E$29,0,10*ROW('Sanitation Data'!E116))="","",OFFSET('Sanitation Data'!$E$29,0,10*ROW('Sanitation Data'!E116)))</f>
        <v/>
      </c>
      <c r="CR122" s="388" t="str">
        <f ca="1">+IF(OFFSET('Sanitation Data'!$E$30,0,10*ROW('Sanitation Data'!E116))="","",OFFSET('Sanitation Data'!$E$30,0,10*ROW('Sanitation Data'!E116)))</f>
        <v/>
      </c>
      <c r="CS122" s="388" t="str">
        <f ca="1">+IF(OFFSET('Sanitation Data'!$E$31,0,10*ROW('Sanitation Data'!E116))="","",OFFSET('Sanitation Data'!$E$31,0,10*ROW('Sanitation Data'!E116)))</f>
        <v/>
      </c>
      <c r="CT122" s="388" t="str">
        <f ca="1">+IF(OFFSET('Sanitation Data'!$E$32,0,10*ROW('Sanitation Data'!E116))="","",OFFSET('Sanitation Data'!$E$32,0,10*ROW('Sanitation Data'!E116)))</f>
        <v/>
      </c>
      <c r="CU122" s="388" t="str">
        <f ca="1">+IF(OFFSET('Sanitation Data'!$F$28,0,10*ROW('Sanitation Data'!F116))="","",OFFSET('Sanitation Data'!$F$28,0,10*ROW('Sanitation Data'!F116)))</f>
        <v/>
      </c>
      <c r="CV122" s="388" t="str">
        <f ca="1">+IF(OFFSET('Sanitation Data'!$F$29,0,10*ROW('Sanitation Data'!F116))="","",OFFSET('Sanitation Data'!$F$29,0,10*ROW('Sanitation Data'!F116)))</f>
        <v/>
      </c>
      <c r="CW122" s="388" t="str">
        <f ca="1">+IF(OFFSET('Sanitation Data'!$F$30,0,10*ROW('Sanitation Data'!F116))="","",OFFSET('Sanitation Data'!$F$30,0,10*ROW('Sanitation Data'!F116)))</f>
        <v/>
      </c>
      <c r="CX122" s="388" t="str">
        <f ca="1">+IF(OFFSET('Sanitation Data'!$F$31,0,10*ROW('Sanitation Data'!F116))="","",OFFSET('Sanitation Data'!$F$31,0,10*ROW('Sanitation Data'!F116)))</f>
        <v/>
      </c>
      <c r="CY122" s="388" t="str">
        <f ca="1">+IF(OFFSET('Sanitation Data'!$F$32,0,10*ROW('Sanitation Data'!F116))="","",OFFSET('Sanitation Data'!$F$32,0,10*ROW('Sanitation Data'!F116)))</f>
        <v/>
      </c>
      <c r="CZ122" s="388" t="str">
        <f ca="1">+IF(OFFSET('Sanitation Data'!$G$28,0,10*ROW('Sanitation Data'!G116))="","",OFFSET('Sanitation Data'!$G$28,0,10*ROW('Sanitation Data'!G116)))</f>
        <v/>
      </c>
      <c r="DA122" s="388" t="str">
        <f ca="1">+IF(OFFSET('Sanitation Data'!$G$29,0,10*ROW('Sanitation Data'!G116))="","",OFFSET('Sanitation Data'!$G$29,0,10*ROW('Sanitation Data'!G116)))</f>
        <v/>
      </c>
      <c r="DB122" s="388" t="str">
        <f ca="1">+IF(OFFSET('Sanitation Data'!$G$30,0,10*ROW('Sanitation Data'!G116))="","",OFFSET('Sanitation Data'!$G$30,0,10*ROW('Sanitation Data'!G116)))</f>
        <v/>
      </c>
      <c r="DC122" s="388" t="str">
        <f ca="1">+IF(OFFSET('Sanitation Data'!$G$31,0,10*ROW('Sanitation Data'!G116))="","",OFFSET('Sanitation Data'!$G$31,0,10*ROW('Sanitation Data'!G116)))</f>
        <v/>
      </c>
      <c r="DD122" s="388" t="str">
        <f ca="1">+IF(OFFSET('Sanitation Data'!$G$32,0,10*ROW('Sanitation Data'!G116))="","",OFFSET('Sanitation Data'!$G$32,0,10*ROW('Sanitation Data'!G116)))</f>
        <v/>
      </c>
      <c r="DE122" s="388" t="str">
        <f ca="1">+IF(OFFSET('Sanitation Data'!$H$28,0,10*ROW('Sanitation Data'!H116))="","",OFFSET('Sanitation Data'!$H$28,0,10*ROW('Sanitation Data'!H116)))</f>
        <v/>
      </c>
      <c r="DF122" s="388" t="str">
        <f ca="1">+IF(OFFSET('Sanitation Data'!$H$29,0,10*ROW('Sanitation Data'!H116))="","",OFFSET('Sanitation Data'!$H$29,0,10*ROW('Sanitation Data'!H116)))</f>
        <v/>
      </c>
      <c r="DG122" s="388" t="str">
        <f ca="1">+IF(OFFSET('Sanitation Data'!$H$30,0,10*ROW('Sanitation Data'!H116))="","",OFFSET('Sanitation Data'!$H$30,0,10*ROW('Sanitation Data'!H116)))</f>
        <v/>
      </c>
      <c r="DH122" s="388" t="str">
        <f ca="1">+IF(OFFSET('Sanitation Data'!$H$31,0,10*ROW('Sanitation Data'!H116))="","",OFFSET('Sanitation Data'!$H$31,0,10*ROW('Sanitation Data'!H116)))</f>
        <v/>
      </c>
      <c r="DI122" s="388" t="str">
        <f ca="1">+IF(OFFSET('Sanitation Data'!$H$32,0,10*ROW('Sanitation Data'!H116))="","",OFFSET('Sanitation Data'!$H$32,0,10*ROW('Sanitation Data'!H116)))</f>
        <v/>
      </c>
      <c r="DJ122" s="388" t="str">
        <f ca="1">+IF(OFFSET('Sanitation Data'!$I$28,0,10*ROW('Sanitation Data'!I116))="","",OFFSET('Sanitation Data'!$I$28,0,10*ROW('Sanitation Data'!I116)))</f>
        <v/>
      </c>
      <c r="DK122" s="388" t="str">
        <f ca="1">+IF(OFFSET('Sanitation Data'!$I$29,0,10*ROW('Sanitation Data'!I116))="","",OFFSET('Sanitation Data'!$I$29,0,10*ROW('Sanitation Data'!I116)))</f>
        <v/>
      </c>
      <c r="DL122" s="388" t="str">
        <f ca="1">+IF(OFFSET('Sanitation Data'!$I$30,0,10*ROW('Sanitation Data'!I116))="","",OFFSET('Sanitation Data'!$I$30,0,10*ROW('Sanitation Data'!I116)))</f>
        <v/>
      </c>
      <c r="DM122" s="388" t="str">
        <f ca="1">+IF(OFFSET('Sanitation Data'!$I$31,0,10*ROW('Sanitation Data'!I116))="","",OFFSET('Sanitation Data'!$I$31,0,10*ROW('Sanitation Data'!I116)))</f>
        <v/>
      </c>
      <c r="DN122" s="388" t="str">
        <f ca="1">+IF(OFFSET('Sanitation Data'!$I$32,0,10*ROW('Sanitation Data'!I116))="","",OFFSET('Sanitation Data'!$I$32,0,10*ROW('Sanitation Data'!I116)))</f>
        <v/>
      </c>
      <c r="DO122" s="388" t="str">
        <f ca="1">+IF(OFFSET('Hygiene Data'!$D$11,0,10*ROW('Hygiene Data'!D116))="","",OFFSET('Hygiene Data'!$D$11,0,10*ROW('Hygiene Data'!D116)))</f>
        <v/>
      </c>
      <c r="DP122" s="388" t="str">
        <f ca="1">+IF(OFFSET('Hygiene Data'!$D$12,0,10*ROW('Hygiene Data'!D116))="","",OFFSET('Hygiene Data'!$D$12,0,10*ROW('Hygiene Data'!D116)))</f>
        <v/>
      </c>
      <c r="DQ122" s="388" t="str">
        <f ca="1">+IF(OFFSET('Hygiene Data'!$D$13,0,10*ROW('Hygiene Data'!D116))="","",OFFSET('Hygiene Data'!$D$13,0,10*ROW('Hygiene Data'!D116)))</f>
        <v/>
      </c>
      <c r="DR122" s="388" t="str">
        <f ca="1">+IF(OFFSET('Hygiene Data'!$E$11,0,10*ROW('Hygiene Data'!E116))="","",OFFSET('Hygiene Data'!$E$11,0,10*ROW('Hygiene Data'!E116)))</f>
        <v/>
      </c>
      <c r="DS122" s="388" t="str">
        <f ca="1">+IF(OFFSET('Hygiene Data'!$E$12,0,10*ROW('Hygiene Data'!E116))="","",OFFSET('Hygiene Data'!$E$12,0,10*ROW('Hygiene Data'!E116)))</f>
        <v/>
      </c>
      <c r="DT122" s="388" t="str">
        <f ca="1">+IF(OFFSET('Hygiene Data'!$E$13,0,10*ROW('Hygiene Data'!E116))="","",OFFSET('Hygiene Data'!$E$13,0,10*ROW('Hygiene Data'!E116)))</f>
        <v/>
      </c>
      <c r="DU122" s="388" t="str">
        <f ca="1">+IF(OFFSET('Hygiene Data'!$F$11,0,10*ROW('Hygiene Data'!F116))="","",OFFSET('Hygiene Data'!$F$11,0,10*ROW('Hygiene Data'!F116)))</f>
        <v/>
      </c>
      <c r="DV122" s="388" t="str">
        <f ca="1">+IF(OFFSET('Hygiene Data'!$F$12,0,10*ROW('Hygiene Data'!F116))="","",OFFSET('Hygiene Data'!$F$12,0,10*ROW('Hygiene Data'!F116)))</f>
        <v/>
      </c>
      <c r="DW122" s="388" t="str">
        <f ca="1">+IF(OFFSET('Hygiene Data'!$F$13,0,10*ROW('Hygiene Data'!F116))="","",OFFSET('Hygiene Data'!$F$13,0,10*ROW('Hygiene Data'!F116)))</f>
        <v/>
      </c>
      <c r="DX122" s="388" t="str">
        <f ca="1">+IF(OFFSET('Hygiene Data'!$G$11,0,10*ROW('Hygiene Data'!G116))="","",OFFSET('Hygiene Data'!$G$11,0,10*ROW('Hygiene Data'!G116)))</f>
        <v/>
      </c>
      <c r="DY122" s="388" t="str">
        <f ca="1">+IF(OFFSET('Hygiene Data'!$G$12,0,10*ROW('Hygiene Data'!G116))="","",OFFSET('Hygiene Data'!$G$12,0,10*ROW('Hygiene Data'!G116)))</f>
        <v/>
      </c>
      <c r="DZ122" s="388" t="str">
        <f ca="1">+IF(OFFSET('Hygiene Data'!$G$13,0,10*ROW('Hygiene Data'!G116))="","",OFFSET('Hygiene Data'!$G$13,0,10*ROW('Hygiene Data'!G116)))</f>
        <v/>
      </c>
      <c r="EA122" s="388" t="str">
        <f ca="1">+IF(OFFSET('Hygiene Data'!$H$11,0,10*ROW('Hygiene Data'!H116))="","",OFFSET('Hygiene Data'!$H$11,0,10*ROW('Hygiene Data'!H116)))</f>
        <v/>
      </c>
      <c r="EB122" s="388" t="str">
        <f ca="1">+IF(OFFSET('Hygiene Data'!$H$12,0,10*ROW('Hygiene Data'!H116))="","",OFFSET('Hygiene Data'!$H$12,0,10*ROW('Hygiene Data'!H116)))</f>
        <v/>
      </c>
      <c r="EC122" s="388" t="str">
        <f ca="1">+IF(OFFSET('Hygiene Data'!$H$13,0,10*ROW('Hygiene Data'!H116))="","",OFFSET('Hygiene Data'!$H$13,0,10*ROW('Hygiene Data'!H116)))</f>
        <v/>
      </c>
      <c r="ED122" s="388" t="str">
        <f ca="1">+IF(OFFSET('Hygiene Data'!$I$11,0,10*ROW('Hygiene Data'!I116))="","",OFFSET('Hygiene Data'!$I$11,0,10*ROW('Hygiene Data'!I116)))</f>
        <v/>
      </c>
      <c r="EE122" s="388" t="str">
        <f ca="1">+IF(OFFSET('Hygiene Data'!$I$12,0,10*ROW('Hygiene Data'!I116))="","",OFFSET('Hygiene Data'!$I$12,0,10*ROW('Hygiene Data'!I116)))</f>
        <v/>
      </c>
      <c r="EF122" s="388" t="str">
        <f ca="1">+IF(OFFSET('Hygiene Data'!$I$13,0,10*ROW('Hygiene Data'!I116))="","",OFFSET('Hygiene Data'!$I$13,0,10*ROW('Hygiene Data'!I116)))</f>
        <v/>
      </c>
    </row>
    <row r="123" spans="1:136" x14ac:dyDescent="0.25">
      <c r="A123" s="497" t="str">
        <f ca="1">+IF(OFFSET('Water Data'!$B$2,0,10*ROW('Water Data'!E117))="","",OFFSET('Water Data'!$B$2,0,10*ROW('Water Data'!E117)))</f>
        <v/>
      </c>
      <c r="B123" s="49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4" t="str">
        <f t="shared" ca="1" si="1"/>
        <v/>
      </c>
      <c r="D123" s="52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8" t="str">
        <f ca="1">+IF(OFFSET('Water Data'!$D$27,0,10*ROW('Water Data'!D117))="","",OFFSET('Water Data'!$D$27,0,10*ROW('Water Data'!D117)))</f>
        <v/>
      </c>
      <c r="BT123" s="388" t="str">
        <f ca="1">+IF(OFFSET('Water Data'!$D$28,0,10*ROW('Water Data'!D117))="","",OFFSET('Water Data'!$D$28,0,10*ROW('Water Data'!D117)))</f>
        <v/>
      </c>
      <c r="BU123" s="388" t="str">
        <f ca="1">+IF(OFFSET('Water Data'!$D$29,0,10*ROW('Water Data'!D117))="","",OFFSET('Water Data'!$D$29,0,10*ROW('Water Data'!D117)))</f>
        <v/>
      </c>
      <c r="BV123" s="388" t="str">
        <f ca="1">+IF(OFFSET('Water Data'!$E$27,0,10*ROW('Water Data'!E117))="","",OFFSET('Water Data'!$E$27,0,10*ROW('Water Data'!E117)))</f>
        <v/>
      </c>
      <c r="BW123" s="388" t="str">
        <f ca="1">+IF(OFFSET('Water Data'!$E$28,0,10*ROW('Water Data'!E117))="","",OFFSET('Water Data'!$E$28,0,10*ROW('Water Data'!E117)))</f>
        <v/>
      </c>
      <c r="BX123" s="388" t="str">
        <f ca="1">+IF(OFFSET('Water Data'!$E$29,0,10*ROW('Water Data'!E117))="","",OFFSET('Water Data'!$E$29,0,10*ROW('Water Data'!E117)))</f>
        <v/>
      </c>
      <c r="BY123" s="388" t="str">
        <f ca="1">+IF(OFFSET('Water Data'!$F$27,0,10*ROW('Water Data'!F117))="","",OFFSET('Water Data'!$F$27,0,10*ROW('Water Data'!F117)))</f>
        <v/>
      </c>
      <c r="BZ123" s="388" t="str">
        <f ca="1">+IF(OFFSET('Water Data'!$F$28,0,10*ROW('Water Data'!F117))="","",OFFSET('Water Data'!$F$28,0,10*ROW('Water Data'!F117)))</f>
        <v/>
      </c>
      <c r="CA123" s="388" t="str">
        <f ca="1">+IF(OFFSET('Water Data'!$F$29,0,10*ROW('Water Data'!F117))="","",OFFSET('Water Data'!$F$29,0,10*ROW('Water Data'!F117)))</f>
        <v/>
      </c>
      <c r="CB123" s="388" t="str">
        <f ca="1">+IF(OFFSET('Water Data'!$G$27,0,10*ROW('Water Data'!G117))="","",OFFSET('Water Data'!$G$27,0,10*ROW('Water Data'!G117)))</f>
        <v/>
      </c>
      <c r="CC123" s="388" t="str">
        <f ca="1">+IF(OFFSET('Water Data'!$G$28,0,10*ROW('Water Data'!G117))="","",OFFSET('Water Data'!$G$28,0,10*ROW('Water Data'!G117)))</f>
        <v/>
      </c>
      <c r="CD123" s="388" t="str">
        <f ca="1">+IF(OFFSET('Water Data'!$G$29,0,10*ROW('Water Data'!G117))="","",OFFSET('Water Data'!$G$29,0,10*ROW('Water Data'!G117)))</f>
        <v/>
      </c>
      <c r="CE123" s="388" t="str">
        <f ca="1">+IF(OFFSET('Water Data'!$H$27,0,10*ROW('Water Data'!H117))="","",OFFSET('Water Data'!$H$27,0,10*ROW('Water Data'!H117)))</f>
        <v/>
      </c>
      <c r="CF123" s="388" t="str">
        <f ca="1">+IF(OFFSET('Water Data'!$H$28,0,10*ROW('Water Data'!H117))="","",OFFSET('Water Data'!$H$28,0,10*ROW('Water Data'!H117)))</f>
        <v/>
      </c>
      <c r="CG123" s="388" t="str">
        <f ca="1">+IF(OFFSET('Water Data'!$H$29,0,10*ROW('Water Data'!H117))="","",OFFSET('Water Data'!$H$29,0,10*ROW('Water Data'!H117)))</f>
        <v/>
      </c>
      <c r="CH123" s="388" t="str">
        <f ca="1">+IF(OFFSET('Water Data'!$I$27,0,10*ROW('Water Data'!I117))="","",OFFSET('Water Data'!$I$27,0,10*ROW('Water Data'!I117)))</f>
        <v/>
      </c>
      <c r="CI123" s="388" t="str">
        <f ca="1">+IF(OFFSET('Water Data'!$I$28,0,10*ROW('Water Data'!I117))="","",OFFSET('Water Data'!$I$28,0,10*ROW('Water Data'!I117)))</f>
        <v/>
      </c>
      <c r="CJ123" s="388" t="str">
        <f ca="1">+IF(OFFSET('Water Data'!$I$29,0,10*ROW('Water Data'!I117))="","",OFFSET('Water Data'!$I$29,0,10*ROW('Water Data'!I117)))</f>
        <v/>
      </c>
      <c r="CK123" s="388" t="str">
        <f ca="1">+IF(OFFSET('Sanitation Data'!$D$28,0,10*ROW('Sanitation Data'!D117))="","",OFFSET('Sanitation Data'!$D$28,0,10*ROW('Sanitation Data'!D117)))</f>
        <v/>
      </c>
      <c r="CL123" s="388" t="str">
        <f ca="1">+IF(OFFSET('Sanitation Data'!$D$29,0,10*ROW('Sanitation Data'!D117))="","",OFFSET('Sanitation Data'!$D$29,0,10*ROW('Sanitation Data'!D117)))</f>
        <v/>
      </c>
      <c r="CM123" s="388" t="str">
        <f ca="1">+IF(OFFSET('Sanitation Data'!$D$30,0,10*ROW('Sanitation Data'!D117))="","",OFFSET('Sanitation Data'!$D$30,0,10*ROW('Sanitation Data'!D117)))</f>
        <v/>
      </c>
      <c r="CN123" s="388" t="str">
        <f ca="1">+IF(OFFSET('Sanitation Data'!$D$31,0,10*ROW('Sanitation Data'!D117))="","",OFFSET('Sanitation Data'!$D$31,0,10*ROW('Sanitation Data'!D117)))</f>
        <v/>
      </c>
      <c r="CO123" s="388" t="str">
        <f ca="1">+IF(OFFSET('Sanitation Data'!$D$32,0,10*ROW('Sanitation Data'!D117))="","",OFFSET('Sanitation Data'!$D$32,0,10*ROW('Sanitation Data'!D117)))</f>
        <v/>
      </c>
      <c r="CP123" s="388" t="str">
        <f ca="1">+IF(OFFSET('Sanitation Data'!$E$28,0,10*ROW('Sanitation Data'!E117))="","",OFFSET('Sanitation Data'!$E$28,0,10*ROW('Sanitation Data'!E117)))</f>
        <v/>
      </c>
      <c r="CQ123" s="388" t="str">
        <f ca="1">+IF(OFFSET('Sanitation Data'!$E$29,0,10*ROW('Sanitation Data'!E117))="","",OFFSET('Sanitation Data'!$E$29,0,10*ROW('Sanitation Data'!E117)))</f>
        <v/>
      </c>
      <c r="CR123" s="388" t="str">
        <f ca="1">+IF(OFFSET('Sanitation Data'!$E$30,0,10*ROW('Sanitation Data'!E117))="","",OFFSET('Sanitation Data'!$E$30,0,10*ROW('Sanitation Data'!E117)))</f>
        <v/>
      </c>
      <c r="CS123" s="388" t="str">
        <f ca="1">+IF(OFFSET('Sanitation Data'!$E$31,0,10*ROW('Sanitation Data'!E117))="","",OFFSET('Sanitation Data'!$E$31,0,10*ROW('Sanitation Data'!E117)))</f>
        <v/>
      </c>
      <c r="CT123" s="388" t="str">
        <f ca="1">+IF(OFFSET('Sanitation Data'!$E$32,0,10*ROW('Sanitation Data'!E117))="","",OFFSET('Sanitation Data'!$E$32,0,10*ROW('Sanitation Data'!E117)))</f>
        <v/>
      </c>
      <c r="CU123" s="388" t="str">
        <f ca="1">+IF(OFFSET('Sanitation Data'!$F$28,0,10*ROW('Sanitation Data'!F117))="","",OFFSET('Sanitation Data'!$F$28,0,10*ROW('Sanitation Data'!F117)))</f>
        <v/>
      </c>
      <c r="CV123" s="388" t="str">
        <f ca="1">+IF(OFFSET('Sanitation Data'!$F$29,0,10*ROW('Sanitation Data'!F117))="","",OFFSET('Sanitation Data'!$F$29,0,10*ROW('Sanitation Data'!F117)))</f>
        <v/>
      </c>
      <c r="CW123" s="388" t="str">
        <f ca="1">+IF(OFFSET('Sanitation Data'!$F$30,0,10*ROW('Sanitation Data'!F117))="","",OFFSET('Sanitation Data'!$F$30,0,10*ROW('Sanitation Data'!F117)))</f>
        <v/>
      </c>
      <c r="CX123" s="388" t="str">
        <f ca="1">+IF(OFFSET('Sanitation Data'!$F$31,0,10*ROW('Sanitation Data'!F117))="","",OFFSET('Sanitation Data'!$F$31,0,10*ROW('Sanitation Data'!F117)))</f>
        <v/>
      </c>
      <c r="CY123" s="388" t="str">
        <f ca="1">+IF(OFFSET('Sanitation Data'!$F$32,0,10*ROW('Sanitation Data'!F117))="","",OFFSET('Sanitation Data'!$F$32,0,10*ROW('Sanitation Data'!F117)))</f>
        <v/>
      </c>
      <c r="CZ123" s="388" t="str">
        <f ca="1">+IF(OFFSET('Sanitation Data'!$G$28,0,10*ROW('Sanitation Data'!G117))="","",OFFSET('Sanitation Data'!$G$28,0,10*ROW('Sanitation Data'!G117)))</f>
        <v/>
      </c>
      <c r="DA123" s="388" t="str">
        <f ca="1">+IF(OFFSET('Sanitation Data'!$G$29,0,10*ROW('Sanitation Data'!G117))="","",OFFSET('Sanitation Data'!$G$29,0,10*ROW('Sanitation Data'!G117)))</f>
        <v/>
      </c>
      <c r="DB123" s="388" t="str">
        <f ca="1">+IF(OFFSET('Sanitation Data'!$G$30,0,10*ROW('Sanitation Data'!G117))="","",OFFSET('Sanitation Data'!$G$30,0,10*ROW('Sanitation Data'!G117)))</f>
        <v/>
      </c>
      <c r="DC123" s="388" t="str">
        <f ca="1">+IF(OFFSET('Sanitation Data'!$G$31,0,10*ROW('Sanitation Data'!G117))="","",OFFSET('Sanitation Data'!$G$31,0,10*ROW('Sanitation Data'!G117)))</f>
        <v/>
      </c>
      <c r="DD123" s="388" t="str">
        <f ca="1">+IF(OFFSET('Sanitation Data'!$G$32,0,10*ROW('Sanitation Data'!G117))="","",OFFSET('Sanitation Data'!$G$32,0,10*ROW('Sanitation Data'!G117)))</f>
        <v/>
      </c>
      <c r="DE123" s="388" t="str">
        <f ca="1">+IF(OFFSET('Sanitation Data'!$H$28,0,10*ROW('Sanitation Data'!H117))="","",OFFSET('Sanitation Data'!$H$28,0,10*ROW('Sanitation Data'!H117)))</f>
        <v/>
      </c>
      <c r="DF123" s="388" t="str">
        <f ca="1">+IF(OFFSET('Sanitation Data'!$H$29,0,10*ROW('Sanitation Data'!H117))="","",OFFSET('Sanitation Data'!$H$29,0,10*ROW('Sanitation Data'!H117)))</f>
        <v/>
      </c>
      <c r="DG123" s="388" t="str">
        <f ca="1">+IF(OFFSET('Sanitation Data'!$H$30,0,10*ROW('Sanitation Data'!H117))="","",OFFSET('Sanitation Data'!$H$30,0,10*ROW('Sanitation Data'!H117)))</f>
        <v/>
      </c>
      <c r="DH123" s="388" t="str">
        <f ca="1">+IF(OFFSET('Sanitation Data'!$H$31,0,10*ROW('Sanitation Data'!H117))="","",OFFSET('Sanitation Data'!$H$31,0,10*ROW('Sanitation Data'!H117)))</f>
        <v/>
      </c>
      <c r="DI123" s="388" t="str">
        <f ca="1">+IF(OFFSET('Sanitation Data'!$H$32,0,10*ROW('Sanitation Data'!H117))="","",OFFSET('Sanitation Data'!$H$32,0,10*ROW('Sanitation Data'!H117)))</f>
        <v/>
      </c>
      <c r="DJ123" s="388" t="str">
        <f ca="1">+IF(OFFSET('Sanitation Data'!$I$28,0,10*ROW('Sanitation Data'!I117))="","",OFFSET('Sanitation Data'!$I$28,0,10*ROW('Sanitation Data'!I117)))</f>
        <v/>
      </c>
      <c r="DK123" s="388" t="str">
        <f ca="1">+IF(OFFSET('Sanitation Data'!$I$29,0,10*ROW('Sanitation Data'!I117))="","",OFFSET('Sanitation Data'!$I$29,0,10*ROW('Sanitation Data'!I117)))</f>
        <v/>
      </c>
      <c r="DL123" s="388" t="str">
        <f ca="1">+IF(OFFSET('Sanitation Data'!$I$30,0,10*ROW('Sanitation Data'!I117))="","",OFFSET('Sanitation Data'!$I$30,0,10*ROW('Sanitation Data'!I117)))</f>
        <v/>
      </c>
      <c r="DM123" s="388" t="str">
        <f ca="1">+IF(OFFSET('Sanitation Data'!$I$31,0,10*ROW('Sanitation Data'!I117))="","",OFFSET('Sanitation Data'!$I$31,0,10*ROW('Sanitation Data'!I117)))</f>
        <v/>
      </c>
      <c r="DN123" s="388" t="str">
        <f ca="1">+IF(OFFSET('Sanitation Data'!$I$32,0,10*ROW('Sanitation Data'!I117))="","",OFFSET('Sanitation Data'!$I$32,0,10*ROW('Sanitation Data'!I117)))</f>
        <v/>
      </c>
      <c r="DO123" s="388" t="str">
        <f ca="1">+IF(OFFSET('Hygiene Data'!$D$11,0,10*ROW('Hygiene Data'!D117))="","",OFFSET('Hygiene Data'!$D$11,0,10*ROW('Hygiene Data'!D117)))</f>
        <v/>
      </c>
      <c r="DP123" s="388" t="str">
        <f ca="1">+IF(OFFSET('Hygiene Data'!$D$12,0,10*ROW('Hygiene Data'!D117))="","",OFFSET('Hygiene Data'!$D$12,0,10*ROW('Hygiene Data'!D117)))</f>
        <v/>
      </c>
      <c r="DQ123" s="388" t="str">
        <f ca="1">+IF(OFFSET('Hygiene Data'!$D$13,0,10*ROW('Hygiene Data'!D117))="","",OFFSET('Hygiene Data'!$D$13,0,10*ROW('Hygiene Data'!D117)))</f>
        <v/>
      </c>
      <c r="DR123" s="388" t="str">
        <f ca="1">+IF(OFFSET('Hygiene Data'!$E$11,0,10*ROW('Hygiene Data'!E117))="","",OFFSET('Hygiene Data'!$E$11,0,10*ROW('Hygiene Data'!E117)))</f>
        <v/>
      </c>
      <c r="DS123" s="388" t="str">
        <f ca="1">+IF(OFFSET('Hygiene Data'!$E$12,0,10*ROW('Hygiene Data'!E117))="","",OFFSET('Hygiene Data'!$E$12,0,10*ROW('Hygiene Data'!E117)))</f>
        <v/>
      </c>
      <c r="DT123" s="388" t="str">
        <f ca="1">+IF(OFFSET('Hygiene Data'!$E$13,0,10*ROW('Hygiene Data'!E117))="","",OFFSET('Hygiene Data'!$E$13,0,10*ROW('Hygiene Data'!E117)))</f>
        <v/>
      </c>
      <c r="DU123" s="388" t="str">
        <f ca="1">+IF(OFFSET('Hygiene Data'!$F$11,0,10*ROW('Hygiene Data'!F117))="","",OFFSET('Hygiene Data'!$F$11,0,10*ROW('Hygiene Data'!F117)))</f>
        <v/>
      </c>
      <c r="DV123" s="388" t="str">
        <f ca="1">+IF(OFFSET('Hygiene Data'!$F$12,0,10*ROW('Hygiene Data'!F117))="","",OFFSET('Hygiene Data'!$F$12,0,10*ROW('Hygiene Data'!F117)))</f>
        <v/>
      </c>
      <c r="DW123" s="388" t="str">
        <f ca="1">+IF(OFFSET('Hygiene Data'!$F$13,0,10*ROW('Hygiene Data'!F117))="","",OFFSET('Hygiene Data'!$F$13,0,10*ROW('Hygiene Data'!F117)))</f>
        <v/>
      </c>
      <c r="DX123" s="388" t="str">
        <f ca="1">+IF(OFFSET('Hygiene Data'!$G$11,0,10*ROW('Hygiene Data'!G117))="","",OFFSET('Hygiene Data'!$G$11,0,10*ROW('Hygiene Data'!G117)))</f>
        <v/>
      </c>
      <c r="DY123" s="388" t="str">
        <f ca="1">+IF(OFFSET('Hygiene Data'!$G$12,0,10*ROW('Hygiene Data'!G117))="","",OFFSET('Hygiene Data'!$G$12,0,10*ROW('Hygiene Data'!G117)))</f>
        <v/>
      </c>
      <c r="DZ123" s="388" t="str">
        <f ca="1">+IF(OFFSET('Hygiene Data'!$G$13,0,10*ROW('Hygiene Data'!G117))="","",OFFSET('Hygiene Data'!$G$13,0,10*ROW('Hygiene Data'!G117)))</f>
        <v/>
      </c>
      <c r="EA123" s="388" t="str">
        <f ca="1">+IF(OFFSET('Hygiene Data'!$H$11,0,10*ROW('Hygiene Data'!H117))="","",OFFSET('Hygiene Data'!$H$11,0,10*ROW('Hygiene Data'!H117)))</f>
        <v/>
      </c>
      <c r="EB123" s="388" t="str">
        <f ca="1">+IF(OFFSET('Hygiene Data'!$H$12,0,10*ROW('Hygiene Data'!H117))="","",OFFSET('Hygiene Data'!$H$12,0,10*ROW('Hygiene Data'!H117)))</f>
        <v/>
      </c>
      <c r="EC123" s="388" t="str">
        <f ca="1">+IF(OFFSET('Hygiene Data'!$H$13,0,10*ROW('Hygiene Data'!H117))="","",OFFSET('Hygiene Data'!$H$13,0,10*ROW('Hygiene Data'!H117)))</f>
        <v/>
      </c>
      <c r="ED123" s="388" t="str">
        <f ca="1">+IF(OFFSET('Hygiene Data'!$I$11,0,10*ROW('Hygiene Data'!I117))="","",OFFSET('Hygiene Data'!$I$11,0,10*ROW('Hygiene Data'!I117)))</f>
        <v/>
      </c>
      <c r="EE123" s="388" t="str">
        <f ca="1">+IF(OFFSET('Hygiene Data'!$I$12,0,10*ROW('Hygiene Data'!I117))="","",OFFSET('Hygiene Data'!$I$12,0,10*ROW('Hygiene Data'!I117)))</f>
        <v/>
      </c>
      <c r="EF123" s="388" t="str">
        <f ca="1">+IF(OFFSET('Hygiene Data'!$I$13,0,10*ROW('Hygiene Data'!I117))="","",OFFSET('Hygiene Data'!$I$13,0,10*ROW('Hygiene Data'!I117)))</f>
        <v/>
      </c>
    </row>
    <row r="124" spans="1:136" x14ac:dyDescent="0.25">
      <c r="A124" s="497" t="str">
        <f ca="1">+IF(OFFSET('Water Data'!$B$2,0,10*ROW('Water Data'!E118))="","",OFFSET('Water Data'!$B$2,0,10*ROW('Water Data'!E118)))</f>
        <v/>
      </c>
      <c r="B124" s="49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4" t="str">
        <f t="shared" ca="1" si="1"/>
        <v/>
      </c>
      <c r="D124" s="52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8" t="str">
        <f ca="1">+IF(OFFSET('Water Data'!$D$27,0,10*ROW('Water Data'!D118))="","",OFFSET('Water Data'!$D$27,0,10*ROW('Water Data'!D118)))</f>
        <v/>
      </c>
      <c r="BT124" s="388" t="str">
        <f ca="1">+IF(OFFSET('Water Data'!$D$28,0,10*ROW('Water Data'!D118))="","",OFFSET('Water Data'!$D$28,0,10*ROW('Water Data'!D118)))</f>
        <v/>
      </c>
      <c r="BU124" s="388" t="str">
        <f ca="1">+IF(OFFSET('Water Data'!$D$29,0,10*ROW('Water Data'!D118))="","",OFFSET('Water Data'!$D$29,0,10*ROW('Water Data'!D118)))</f>
        <v/>
      </c>
      <c r="BV124" s="388" t="str">
        <f ca="1">+IF(OFFSET('Water Data'!$E$27,0,10*ROW('Water Data'!E118))="","",OFFSET('Water Data'!$E$27,0,10*ROW('Water Data'!E118)))</f>
        <v/>
      </c>
      <c r="BW124" s="388" t="str">
        <f ca="1">+IF(OFFSET('Water Data'!$E$28,0,10*ROW('Water Data'!E118))="","",OFFSET('Water Data'!$E$28,0,10*ROW('Water Data'!E118)))</f>
        <v/>
      </c>
      <c r="BX124" s="388" t="str">
        <f ca="1">+IF(OFFSET('Water Data'!$E$29,0,10*ROW('Water Data'!E118))="","",OFFSET('Water Data'!$E$29,0,10*ROW('Water Data'!E118)))</f>
        <v/>
      </c>
      <c r="BY124" s="388" t="str">
        <f ca="1">+IF(OFFSET('Water Data'!$F$27,0,10*ROW('Water Data'!F118))="","",OFFSET('Water Data'!$F$27,0,10*ROW('Water Data'!F118)))</f>
        <v/>
      </c>
      <c r="BZ124" s="388" t="str">
        <f ca="1">+IF(OFFSET('Water Data'!$F$28,0,10*ROW('Water Data'!F118))="","",OFFSET('Water Data'!$F$28,0,10*ROW('Water Data'!F118)))</f>
        <v/>
      </c>
      <c r="CA124" s="388" t="str">
        <f ca="1">+IF(OFFSET('Water Data'!$F$29,0,10*ROW('Water Data'!F118))="","",OFFSET('Water Data'!$F$29,0,10*ROW('Water Data'!F118)))</f>
        <v/>
      </c>
      <c r="CB124" s="388" t="str">
        <f ca="1">+IF(OFFSET('Water Data'!$G$27,0,10*ROW('Water Data'!G118))="","",OFFSET('Water Data'!$G$27,0,10*ROW('Water Data'!G118)))</f>
        <v/>
      </c>
      <c r="CC124" s="388" t="str">
        <f ca="1">+IF(OFFSET('Water Data'!$G$28,0,10*ROW('Water Data'!G118))="","",OFFSET('Water Data'!$G$28,0,10*ROW('Water Data'!G118)))</f>
        <v/>
      </c>
      <c r="CD124" s="388" t="str">
        <f ca="1">+IF(OFFSET('Water Data'!$G$29,0,10*ROW('Water Data'!G118))="","",OFFSET('Water Data'!$G$29,0,10*ROW('Water Data'!G118)))</f>
        <v/>
      </c>
      <c r="CE124" s="388" t="str">
        <f ca="1">+IF(OFFSET('Water Data'!$H$27,0,10*ROW('Water Data'!H118))="","",OFFSET('Water Data'!$H$27,0,10*ROW('Water Data'!H118)))</f>
        <v/>
      </c>
      <c r="CF124" s="388" t="str">
        <f ca="1">+IF(OFFSET('Water Data'!$H$28,0,10*ROW('Water Data'!H118))="","",OFFSET('Water Data'!$H$28,0,10*ROW('Water Data'!H118)))</f>
        <v/>
      </c>
      <c r="CG124" s="388" t="str">
        <f ca="1">+IF(OFFSET('Water Data'!$H$29,0,10*ROW('Water Data'!H118))="","",OFFSET('Water Data'!$H$29,0,10*ROW('Water Data'!H118)))</f>
        <v/>
      </c>
      <c r="CH124" s="388" t="str">
        <f ca="1">+IF(OFFSET('Water Data'!$I$27,0,10*ROW('Water Data'!I118))="","",OFFSET('Water Data'!$I$27,0,10*ROW('Water Data'!I118)))</f>
        <v/>
      </c>
      <c r="CI124" s="388" t="str">
        <f ca="1">+IF(OFFSET('Water Data'!$I$28,0,10*ROW('Water Data'!I118))="","",OFFSET('Water Data'!$I$28,0,10*ROW('Water Data'!I118)))</f>
        <v/>
      </c>
      <c r="CJ124" s="388" t="str">
        <f ca="1">+IF(OFFSET('Water Data'!$I$29,0,10*ROW('Water Data'!I118))="","",OFFSET('Water Data'!$I$29,0,10*ROW('Water Data'!I118)))</f>
        <v/>
      </c>
      <c r="CK124" s="388" t="str">
        <f ca="1">+IF(OFFSET('Sanitation Data'!$D$28,0,10*ROW('Sanitation Data'!D118))="","",OFFSET('Sanitation Data'!$D$28,0,10*ROW('Sanitation Data'!D118)))</f>
        <v/>
      </c>
      <c r="CL124" s="388" t="str">
        <f ca="1">+IF(OFFSET('Sanitation Data'!$D$29,0,10*ROW('Sanitation Data'!D118))="","",OFFSET('Sanitation Data'!$D$29,0,10*ROW('Sanitation Data'!D118)))</f>
        <v/>
      </c>
      <c r="CM124" s="388" t="str">
        <f ca="1">+IF(OFFSET('Sanitation Data'!$D$30,0,10*ROW('Sanitation Data'!D118))="","",OFFSET('Sanitation Data'!$D$30,0,10*ROW('Sanitation Data'!D118)))</f>
        <v/>
      </c>
      <c r="CN124" s="388" t="str">
        <f ca="1">+IF(OFFSET('Sanitation Data'!$D$31,0,10*ROW('Sanitation Data'!D118))="","",OFFSET('Sanitation Data'!$D$31,0,10*ROW('Sanitation Data'!D118)))</f>
        <v/>
      </c>
      <c r="CO124" s="388" t="str">
        <f ca="1">+IF(OFFSET('Sanitation Data'!$D$32,0,10*ROW('Sanitation Data'!D118))="","",OFFSET('Sanitation Data'!$D$32,0,10*ROW('Sanitation Data'!D118)))</f>
        <v/>
      </c>
      <c r="CP124" s="388" t="str">
        <f ca="1">+IF(OFFSET('Sanitation Data'!$E$28,0,10*ROW('Sanitation Data'!E118))="","",OFFSET('Sanitation Data'!$E$28,0,10*ROW('Sanitation Data'!E118)))</f>
        <v/>
      </c>
      <c r="CQ124" s="388" t="str">
        <f ca="1">+IF(OFFSET('Sanitation Data'!$E$29,0,10*ROW('Sanitation Data'!E118))="","",OFFSET('Sanitation Data'!$E$29,0,10*ROW('Sanitation Data'!E118)))</f>
        <v/>
      </c>
      <c r="CR124" s="388" t="str">
        <f ca="1">+IF(OFFSET('Sanitation Data'!$E$30,0,10*ROW('Sanitation Data'!E118))="","",OFFSET('Sanitation Data'!$E$30,0,10*ROW('Sanitation Data'!E118)))</f>
        <v/>
      </c>
      <c r="CS124" s="388" t="str">
        <f ca="1">+IF(OFFSET('Sanitation Data'!$E$31,0,10*ROW('Sanitation Data'!E118))="","",OFFSET('Sanitation Data'!$E$31,0,10*ROW('Sanitation Data'!E118)))</f>
        <v/>
      </c>
      <c r="CT124" s="388" t="str">
        <f ca="1">+IF(OFFSET('Sanitation Data'!$E$32,0,10*ROW('Sanitation Data'!E118))="","",OFFSET('Sanitation Data'!$E$32,0,10*ROW('Sanitation Data'!E118)))</f>
        <v/>
      </c>
      <c r="CU124" s="388" t="str">
        <f ca="1">+IF(OFFSET('Sanitation Data'!$F$28,0,10*ROW('Sanitation Data'!F118))="","",OFFSET('Sanitation Data'!$F$28,0,10*ROW('Sanitation Data'!F118)))</f>
        <v/>
      </c>
      <c r="CV124" s="388" t="str">
        <f ca="1">+IF(OFFSET('Sanitation Data'!$F$29,0,10*ROW('Sanitation Data'!F118))="","",OFFSET('Sanitation Data'!$F$29,0,10*ROW('Sanitation Data'!F118)))</f>
        <v/>
      </c>
      <c r="CW124" s="388" t="str">
        <f ca="1">+IF(OFFSET('Sanitation Data'!$F$30,0,10*ROW('Sanitation Data'!F118))="","",OFFSET('Sanitation Data'!$F$30,0,10*ROW('Sanitation Data'!F118)))</f>
        <v/>
      </c>
      <c r="CX124" s="388" t="str">
        <f ca="1">+IF(OFFSET('Sanitation Data'!$F$31,0,10*ROW('Sanitation Data'!F118))="","",OFFSET('Sanitation Data'!$F$31,0,10*ROW('Sanitation Data'!F118)))</f>
        <v/>
      </c>
      <c r="CY124" s="388" t="str">
        <f ca="1">+IF(OFFSET('Sanitation Data'!$F$32,0,10*ROW('Sanitation Data'!F118))="","",OFFSET('Sanitation Data'!$F$32,0,10*ROW('Sanitation Data'!F118)))</f>
        <v/>
      </c>
      <c r="CZ124" s="388" t="str">
        <f ca="1">+IF(OFFSET('Sanitation Data'!$G$28,0,10*ROW('Sanitation Data'!G118))="","",OFFSET('Sanitation Data'!$G$28,0,10*ROW('Sanitation Data'!G118)))</f>
        <v/>
      </c>
      <c r="DA124" s="388" t="str">
        <f ca="1">+IF(OFFSET('Sanitation Data'!$G$29,0,10*ROW('Sanitation Data'!G118))="","",OFFSET('Sanitation Data'!$G$29,0,10*ROW('Sanitation Data'!G118)))</f>
        <v/>
      </c>
      <c r="DB124" s="388" t="str">
        <f ca="1">+IF(OFFSET('Sanitation Data'!$G$30,0,10*ROW('Sanitation Data'!G118))="","",OFFSET('Sanitation Data'!$G$30,0,10*ROW('Sanitation Data'!G118)))</f>
        <v/>
      </c>
      <c r="DC124" s="388" t="str">
        <f ca="1">+IF(OFFSET('Sanitation Data'!$G$31,0,10*ROW('Sanitation Data'!G118))="","",OFFSET('Sanitation Data'!$G$31,0,10*ROW('Sanitation Data'!G118)))</f>
        <v/>
      </c>
      <c r="DD124" s="388" t="str">
        <f ca="1">+IF(OFFSET('Sanitation Data'!$G$32,0,10*ROW('Sanitation Data'!G118))="","",OFFSET('Sanitation Data'!$G$32,0,10*ROW('Sanitation Data'!G118)))</f>
        <v/>
      </c>
      <c r="DE124" s="388" t="str">
        <f ca="1">+IF(OFFSET('Sanitation Data'!$H$28,0,10*ROW('Sanitation Data'!H118))="","",OFFSET('Sanitation Data'!$H$28,0,10*ROW('Sanitation Data'!H118)))</f>
        <v/>
      </c>
      <c r="DF124" s="388" t="str">
        <f ca="1">+IF(OFFSET('Sanitation Data'!$H$29,0,10*ROW('Sanitation Data'!H118))="","",OFFSET('Sanitation Data'!$H$29,0,10*ROW('Sanitation Data'!H118)))</f>
        <v/>
      </c>
      <c r="DG124" s="388" t="str">
        <f ca="1">+IF(OFFSET('Sanitation Data'!$H$30,0,10*ROW('Sanitation Data'!H118))="","",OFFSET('Sanitation Data'!$H$30,0,10*ROW('Sanitation Data'!H118)))</f>
        <v/>
      </c>
      <c r="DH124" s="388" t="str">
        <f ca="1">+IF(OFFSET('Sanitation Data'!$H$31,0,10*ROW('Sanitation Data'!H118))="","",OFFSET('Sanitation Data'!$H$31,0,10*ROW('Sanitation Data'!H118)))</f>
        <v/>
      </c>
      <c r="DI124" s="388" t="str">
        <f ca="1">+IF(OFFSET('Sanitation Data'!$H$32,0,10*ROW('Sanitation Data'!H118))="","",OFFSET('Sanitation Data'!$H$32,0,10*ROW('Sanitation Data'!H118)))</f>
        <v/>
      </c>
      <c r="DJ124" s="388" t="str">
        <f ca="1">+IF(OFFSET('Sanitation Data'!$I$28,0,10*ROW('Sanitation Data'!I118))="","",OFFSET('Sanitation Data'!$I$28,0,10*ROW('Sanitation Data'!I118)))</f>
        <v/>
      </c>
      <c r="DK124" s="388" t="str">
        <f ca="1">+IF(OFFSET('Sanitation Data'!$I$29,0,10*ROW('Sanitation Data'!I118))="","",OFFSET('Sanitation Data'!$I$29,0,10*ROW('Sanitation Data'!I118)))</f>
        <v/>
      </c>
      <c r="DL124" s="388" t="str">
        <f ca="1">+IF(OFFSET('Sanitation Data'!$I$30,0,10*ROW('Sanitation Data'!I118))="","",OFFSET('Sanitation Data'!$I$30,0,10*ROW('Sanitation Data'!I118)))</f>
        <v/>
      </c>
      <c r="DM124" s="388" t="str">
        <f ca="1">+IF(OFFSET('Sanitation Data'!$I$31,0,10*ROW('Sanitation Data'!I118))="","",OFFSET('Sanitation Data'!$I$31,0,10*ROW('Sanitation Data'!I118)))</f>
        <v/>
      </c>
      <c r="DN124" s="388" t="str">
        <f ca="1">+IF(OFFSET('Sanitation Data'!$I$32,0,10*ROW('Sanitation Data'!I118))="","",OFFSET('Sanitation Data'!$I$32,0,10*ROW('Sanitation Data'!I118)))</f>
        <v/>
      </c>
      <c r="DO124" s="388" t="str">
        <f ca="1">+IF(OFFSET('Hygiene Data'!$D$11,0,10*ROW('Hygiene Data'!D118))="","",OFFSET('Hygiene Data'!$D$11,0,10*ROW('Hygiene Data'!D118)))</f>
        <v/>
      </c>
      <c r="DP124" s="388" t="str">
        <f ca="1">+IF(OFFSET('Hygiene Data'!$D$12,0,10*ROW('Hygiene Data'!D118))="","",OFFSET('Hygiene Data'!$D$12,0,10*ROW('Hygiene Data'!D118)))</f>
        <v/>
      </c>
      <c r="DQ124" s="388" t="str">
        <f ca="1">+IF(OFFSET('Hygiene Data'!$D$13,0,10*ROW('Hygiene Data'!D118))="","",OFFSET('Hygiene Data'!$D$13,0,10*ROW('Hygiene Data'!D118)))</f>
        <v/>
      </c>
      <c r="DR124" s="388" t="str">
        <f ca="1">+IF(OFFSET('Hygiene Data'!$E$11,0,10*ROW('Hygiene Data'!E118))="","",OFFSET('Hygiene Data'!$E$11,0,10*ROW('Hygiene Data'!E118)))</f>
        <v/>
      </c>
      <c r="DS124" s="388" t="str">
        <f ca="1">+IF(OFFSET('Hygiene Data'!$E$12,0,10*ROW('Hygiene Data'!E118))="","",OFFSET('Hygiene Data'!$E$12,0,10*ROW('Hygiene Data'!E118)))</f>
        <v/>
      </c>
      <c r="DT124" s="388" t="str">
        <f ca="1">+IF(OFFSET('Hygiene Data'!$E$13,0,10*ROW('Hygiene Data'!E118))="","",OFFSET('Hygiene Data'!$E$13,0,10*ROW('Hygiene Data'!E118)))</f>
        <v/>
      </c>
      <c r="DU124" s="388" t="str">
        <f ca="1">+IF(OFFSET('Hygiene Data'!$F$11,0,10*ROW('Hygiene Data'!F118))="","",OFFSET('Hygiene Data'!$F$11,0,10*ROW('Hygiene Data'!F118)))</f>
        <v/>
      </c>
      <c r="DV124" s="388" t="str">
        <f ca="1">+IF(OFFSET('Hygiene Data'!$F$12,0,10*ROW('Hygiene Data'!F118))="","",OFFSET('Hygiene Data'!$F$12,0,10*ROW('Hygiene Data'!F118)))</f>
        <v/>
      </c>
      <c r="DW124" s="388" t="str">
        <f ca="1">+IF(OFFSET('Hygiene Data'!$F$13,0,10*ROW('Hygiene Data'!F118))="","",OFFSET('Hygiene Data'!$F$13,0,10*ROW('Hygiene Data'!F118)))</f>
        <v/>
      </c>
      <c r="DX124" s="388" t="str">
        <f ca="1">+IF(OFFSET('Hygiene Data'!$G$11,0,10*ROW('Hygiene Data'!G118))="","",OFFSET('Hygiene Data'!$G$11,0,10*ROW('Hygiene Data'!G118)))</f>
        <v/>
      </c>
      <c r="DY124" s="388" t="str">
        <f ca="1">+IF(OFFSET('Hygiene Data'!$G$12,0,10*ROW('Hygiene Data'!G118))="","",OFFSET('Hygiene Data'!$G$12,0,10*ROW('Hygiene Data'!G118)))</f>
        <v/>
      </c>
      <c r="DZ124" s="388" t="str">
        <f ca="1">+IF(OFFSET('Hygiene Data'!$G$13,0,10*ROW('Hygiene Data'!G118))="","",OFFSET('Hygiene Data'!$G$13,0,10*ROW('Hygiene Data'!G118)))</f>
        <v/>
      </c>
      <c r="EA124" s="388" t="str">
        <f ca="1">+IF(OFFSET('Hygiene Data'!$H$11,0,10*ROW('Hygiene Data'!H118))="","",OFFSET('Hygiene Data'!$H$11,0,10*ROW('Hygiene Data'!H118)))</f>
        <v/>
      </c>
      <c r="EB124" s="388" t="str">
        <f ca="1">+IF(OFFSET('Hygiene Data'!$H$12,0,10*ROW('Hygiene Data'!H118))="","",OFFSET('Hygiene Data'!$H$12,0,10*ROW('Hygiene Data'!H118)))</f>
        <v/>
      </c>
      <c r="EC124" s="388" t="str">
        <f ca="1">+IF(OFFSET('Hygiene Data'!$H$13,0,10*ROW('Hygiene Data'!H118))="","",OFFSET('Hygiene Data'!$H$13,0,10*ROW('Hygiene Data'!H118)))</f>
        <v/>
      </c>
      <c r="ED124" s="388" t="str">
        <f ca="1">+IF(OFFSET('Hygiene Data'!$I$11,0,10*ROW('Hygiene Data'!I118))="","",OFFSET('Hygiene Data'!$I$11,0,10*ROW('Hygiene Data'!I118)))</f>
        <v/>
      </c>
      <c r="EE124" s="388" t="str">
        <f ca="1">+IF(OFFSET('Hygiene Data'!$I$12,0,10*ROW('Hygiene Data'!I118))="","",OFFSET('Hygiene Data'!$I$12,0,10*ROW('Hygiene Data'!I118)))</f>
        <v/>
      </c>
      <c r="EF124" s="388" t="str">
        <f ca="1">+IF(OFFSET('Hygiene Data'!$I$13,0,10*ROW('Hygiene Data'!I118))="","",OFFSET('Hygiene Data'!$I$13,0,10*ROW('Hygiene Data'!I118)))</f>
        <v/>
      </c>
    </row>
    <row r="125" spans="1:136" x14ac:dyDescent="0.25">
      <c r="A125" s="497" t="str">
        <f ca="1">+IF(OFFSET('Water Data'!$B$2,0,10*ROW('Water Data'!E119))="","",OFFSET('Water Data'!$B$2,0,10*ROW('Water Data'!E119)))</f>
        <v/>
      </c>
      <c r="B125" s="49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4" t="str">
        <f t="shared" ca="1" si="1"/>
        <v/>
      </c>
      <c r="D125" s="52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8" t="str">
        <f ca="1">+IF(OFFSET('Water Data'!$D$27,0,10*ROW('Water Data'!D119))="","",OFFSET('Water Data'!$D$27,0,10*ROW('Water Data'!D119)))</f>
        <v/>
      </c>
      <c r="BT125" s="388" t="str">
        <f ca="1">+IF(OFFSET('Water Data'!$D$28,0,10*ROW('Water Data'!D119))="","",OFFSET('Water Data'!$D$28,0,10*ROW('Water Data'!D119)))</f>
        <v/>
      </c>
      <c r="BU125" s="388" t="str">
        <f ca="1">+IF(OFFSET('Water Data'!$D$29,0,10*ROW('Water Data'!D119))="","",OFFSET('Water Data'!$D$29,0,10*ROW('Water Data'!D119)))</f>
        <v/>
      </c>
      <c r="BV125" s="388" t="str">
        <f ca="1">+IF(OFFSET('Water Data'!$E$27,0,10*ROW('Water Data'!E119))="","",OFFSET('Water Data'!$E$27,0,10*ROW('Water Data'!E119)))</f>
        <v/>
      </c>
      <c r="BW125" s="388" t="str">
        <f ca="1">+IF(OFFSET('Water Data'!$E$28,0,10*ROW('Water Data'!E119))="","",OFFSET('Water Data'!$E$28,0,10*ROW('Water Data'!E119)))</f>
        <v/>
      </c>
      <c r="BX125" s="388" t="str">
        <f ca="1">+IF(OFFSET('Water Data'!$E$29,0,10*ROW('Water Data'!E119))="","",OFFSET('Water Data'!$E$29,0,10*ROW('Water Data'!E119)))</f>
        <v/>
      </c>
      <c r="BY125" s="388" t="str">
        <f ca="1">+IF(OFFSET('Water Data'!$F$27,0,10*ROW('Water Data'!F119))="","",OFFSET('Water Data'!$F$27,0,10*ROW('Water Data'!F119)))</f>
        <v/>
      </c>
      <c r="BZ125" s="388" t="str">
        <f ca="1">+IF(OFFSET('Water Data'!$F$28,0,10*ROW('Water Data'!F119))="","",OFFSET('Water Data'!$F$28,0,10*ROW('Water Data'!F119)))</f>
        <v/>
      </c>
      <c r="CA125" s="388" t="str">
        <f ca="1">+IF(OFFSET('Water Data'!$F$29,0,10*ROW('Water Data'!F119))="","",OFFSET('Water Data'!$F$29,0,10*ROW('Water Data'!F119)))</f>
        <v/>
      </c>
      <c r="CB125" s="388" t="str">
        <f ca="1">+IF(OFFSET('Water Data'!$G$27,0,10*ROW('Water Data'!G119))="","",OFFSET('Water Data'!$G$27,0,10*ROW('Water Data'!G119)))</f>
        <v/>
      </c>
      <c r="CC125" s="388" t="str">
        <f ca="1">+IF(OFFSET('Water Data'!$G$28,0,10*ROW('Water Data'!G119))="","",OFFSET('Water Data'!$G$28,0,10*ROW('Water Data'!G119)))</f>
        <v/>
      </c>
      <c r="CD125" s="388" t="str">
        <f ca="1">+IF(OFFSET('Water Data'!$G$29,0,10*ROW('Water Data'!G119))="","",OFFSET('Water Data'!$G$29,0,10*ROW('Water Data'!G119)))</f>
        <v/>
      </c>
      <c r="CE125" s="388" t="str">
        <f ca="1">+IF(OFFSET('Water Data'!$H$27,0,10*ROW('Water Data'!H119))="","",OFFSET('Water Data'!$H$27,0,10*ROW('Water Data'!H119)))</f>
        <v/>
      </c>
      <c r="CF125" s="388" t="str">
        <f ca="1">+IF(OFFSET('Water Data'!$H$28,0,10*ROW('Water Data'!H119))="","",OFFSET('Water Data'!$H$28,0,10*ROW('Water Data'!H119)))</f>
        <v/>
      </c>
      <c r="CG125" s="388" t="str">
        <f ca="1">+IF(OFFSET('Water Data'!$H$29,0,10*ROW('Water Data'!H119))="","",OFFSET('Water Data'!$H$29,0,10*ROW('Water Data'!H119)))</f>
        <v/>
      </c>
      <c r="CH125" s="388" t="str">
        <f ca="1">+IF(OFFSET('Water Data'!$I$27,0,10*ROW('Water Data'!I119))="","",OFFSET('Water Data'!$I$27,0,10*ROW('Water Data'!I119)))</f>
        <v/>
      </c>
      <c r="CI125" s="388" t="str">
        <f ca="1">+IF(OFFSET('Water Data'!$I$28,0,10*ROW('Water Data'!I119))="","",OFFSET('Water Data'!$I$28,0,10*ROW('Water Data'!I119)))</f>
        <v/>
      </c>
      <c r="CJ125" s="388" t="str">
        <f ca="1">+IF(OFFSET('Water Data'!$I$29,0,10*ROW('Water Data'!I119))="","",OFFSET('Water Data'!$I$29,0,10*ROW('Water Data'!I119)))</f>
        <v/>
      </c>
      <c r="CK125" s="388" t="str">
        <f ca="1">+IF(OFFSET('Sanitation Data'!$D$28,0,10*ROW('Sanitation Data'!D119))="","",OFFSET('Sanitation Data'!$D$28,0,10*ROW('Sanitation Data'!D119)))</f>
        <v/>
      </c>
      <c r="CL125" s="388" t="str">
        <f ca="1">+IF(OFFSET('Sanitation Data'!$D$29,0,10*ROW('Sanitation Data'!D119))="","",OFFSET('Sanitation Data'!$D$29,0,10*ROW('Sanitation Data'!D119)))</f>
        <v/>
      </c>
      <c r="CM125" s="388" t="str">
        <f ca="1">+IF(OFFSET('Sanitation Data'!$D$30,0,10*ROW('Sanitation Data'!D119))="","",OFFSET('Sanitation Data'!$D$30,0,10*ROW('Sanitation Data'!D119)))</f>
        <v/>
      </c>
      <c r="CN125" s="388" t="str">
        <f ca="1">+IF(OFFSET('Sanitation Data'!$D$31,0,10*ROW('Sanitation Data'!D119))="","",OFFSET('Sanitation Data'!$D$31,0,10*ROW('Sanitation Data'!D119)))</f>
        <v/>
      </c>
      <c r="CO125" s="388" t="str">
        <f ca="1">+IF(OFFSET('Sanitation Data'!$D$32,0,10*ROW('Sanitation Data'!D119))="","",OFFSET('Sanitation Data'!$D$32,0,10*ROW('Sanitation Data'!D119)))</f>
        <v/>
      </c>
      <c r="CP125" s="388" t="str">
        <f ca="1">+IF(OFFSET('Sanitation Data'!$E$28,0,10*ROW('Sanitation Data'!E119))="","",OFFSET('Sanitation Data'!$E$28,0,10*ROW('Sanitation Data'!E119)))</f>
        <v/>
      </c>
      <c r="CQ125" s="388" t="str">
        <f ca="1">+IF(OFFSET('Sanitation Data'!$E$29,0,10*ROW('Sanitation Data'!E119))="","",OFFSET('Sanitation Data'!$E$29,0,10*ROW('Sanitation Data'!E119)))</f>
        <v/>
      </c>
      <c r="CR125" s="388" t="str">
        <f ca="1">+IF(OFFSET('Sanitation Data'!$E$30,0,10*ROW('Sanitation Data'!E119))="","",OFFSET('Sanitation Data'!$E$30,0,10*ROW('Sanitation Data'!E119)))</f>
        <v/>
      </c>
      <c r="CS125" s="388" t="str">
        <f ca="1">+IF(OFFSET('Sanitation Data'!$E$31,0,10*ROW('Sanitation Data'!E119))="","",OFFSET('Sanitation Data'!$E$31,0,10*ROW('Sanitation Data'!E119)))</f>
        <v/>
      </c>
      <c r="CT125" s="388" t="str">
        <f ca="1">+IF(OFFSET('Sanitation Data'!$E$32,0,10*ROW('Sanitation Data'!E119))="","",OFFSET('Sanitation Data'!$E$32,0,10*ROW('Sanitation Data'!E119)))</f>
        <v/>
      </c>
      <c r="CU125" s="388" t="str">
        <f ca="1">+IF(OFFSET('Sanitation Data'!$F$28,0,10*ROW('Sanitation Data'!F119))="","",OFFSET('Sanitation Data'!$F$28,0,10*ROW('Sanitation Data'!F119)))</f>
        <v/>
      </c>
      <c r="CV125" s="388" t="str">
        <f ca="1">+IF(OFFSET('Sanitation Data'!$F$29,0,10*ROW('Sanitation Data'!F119))="","",OFFSET('Sanitation Data'!$F$29,0,10*ROW('Sanitation Data'!F119)))</f>
        <v/>
      </c>
      <c r="CW125" s="388" t="str">
        <f ca="1">+IF(OFFSET('Sanitation Data'!$F$30,0,10*ROW('Sanitation Data'!F119))="","",OFFSET('Sanitation Data'!$F$30,0,10*ROW('Sanitation Data'!F119)))</f>
        <v/>
      </c>
      <c r="CX125" s="388" t="str">
        <f ca="1">+IF(OFFSET('Sanitation Data'!$F$31,0,10*ROW('Sanitation Data'!F119))="","",OFFSET('Sanitation Data'!$F$31,0,10*ROW('Sanitation Data'!F119)))</f>
        <v/>
      </c>
      <c r="CY125" s="388" t="str">
        <f ca="1">+IF(OFFSET('Sanitation Data'!$F$32,0,10*ROW('Sanitation Data'!F119))="","",OFFSET('Sanitation Data'!$F$32,0,10*ROW('Sanitation Data'!F119)))</f>
        <v/>
      </c>
      <c r="CZ125" s="388" t="str">
        <f ca="1">+IF(OFFSET('Sanitation Data'!$G$28,0,10*ROW('Sanitation Data'!G119))="","",OFFSET('Sanitation Data'!$G$28,0,10*ROW('Sanitation Data'!G119)))</f>
        <v/>
      </c>
      <c r="DA125" s="388" t="str">
        <f ca="1">+IF(OFFSET('Sanitation Data'!$G$29,0,10*ROW('Sanitation Data'!G119))="","",OFFSET('Sanitation Data'!$G$29,0,10*ROW('Sanitation Data'!G119)))</f>
        <v/>
      </c>
      <c r="DB125" s="388" t="str">
        <f ca="1">+IF(OFFSET('Sanitation Data'!$G$30,0,10*ROW('Sanitation Data'!G119))="","",OFFSET('Sanitation Data'!$G$30,0,10*ROW('Sanitation Data'!G119)))</f>
        <v/>
      </c>
      <c r="DC125" s="388" t="str">
        <f ca="1">+IF(OFFSET('Sanitation Data'!$G$31,0,10*ROW('Sanitation Data'!G119))="","",OFFSET('Sanitation Data'!$G$31,0,10*ROW('Sanitation Data'!G119)))</f>
        <v/>
      </c>
      <c r="DD125" s="388" t="str">
        <f ca="1">+IF(OFFSET('Sanitation Data'!$G$32,0,10*ROW('Sanitation Data'!G119))="","",OFFSET('Sanitation Data'!$G$32,0,10*ROW('Sanitation Data'!G119)))</f>
        <v/>
      </c>
      <c r="DE125" s="388" t="str">
        <f ca="1">+IF(OFFSET('Sanitation Data'!$H$28,0,10*ROW('Sanitation Data'!H119))="","",OFFSET('Sanitation Data'!$H$28,0,10*ROW('Sanitation Data'!H119)))</f>
        <v/>
      </c>
      <c r="DF125" s="388" t="str">
        <f ca="1">+IF(OFFSET('Sanitation Data'!$H$29,0,10*ROW('Sanitation Data'!H119))="","",OFFSET('Sanitation Data'!$H$29,0,10*ROW('Sanitation Data'!H119)))</f>
        <v/>
      </c>
      <c r="DG125" s="388" t="str">
        <f ca="1">+IF(OFFSET('Sanitation Data'!$H$30,0,10*ROW('Sanitation Data'!H119))="","",OFFSET('Sanitation Data'!$H$30,0,10*ROW('Sanitation Data'!H119)))</f>
        <v/>
      </c>
      <c r="DH125" s="388" t="str">
        <f ca="1">+IF(OFFSET('Sanitation Data'!$H$31,0,10*ROW('Sanitation Data'!H119))="","",OFFSET('Sanitation Data'!$H$31,0,10*ROW('Sanitation Data'!H119)))</f>
        <v/>
      </c>
      <c r="DI125" s="388" t="str">
        <f ca="1">+IF(OFFSET('Sanitation Data'!$H$32,0,10*ROW('Sanitation Data'!H119))="","",OFFSET('Sanitation Data'!$H$32,0,10*ROW('Sanitation Data'!H119)))</f>
        <v/>
      </c>
      <c r="DJ125" s="388" t="str">
        <f ca="1">+IF(OFFSET('Sanitation Data'!$I$28,0,10*ROW('Sanitation Data'!I119))="","",OFFSET('Sanitation Data'!$I$28,0,10*ROW('Sanitation Data'!I119)))</f>
        <v/>
      </c>
      <c r="DK125" s="388" t="str">
        <f ca="1">+IF(OFFSET('Sanitation Data'!$I$29,0,10*ROW('Sanitation Data'!I119))="","",OFFSET('Sanitation Data'!$I$29,0,10*ROW('Sanitation Data'!I119)))</f>
        <v/>
      </c>
      <c r="DL125" s="388" t="str">
        <f ca="1">+IF(OFFSET('Sanitation Data'!$I$30,0,10*ROW('Sanitation Data'!I119))="","",OFFSET('Sanitation Data'!$I$30,0,10*ROW('Sanitation Data'!I119)))</f>
        <v/>
      </c>
      <c r="DM125" s="388" t="str">
        <f ca="1">+IF(OFFSET('Sanitation Data'!$I$31,0,10*ROW('Sanitation Data'!I119))="","",OFFSET('Sanitation Data'!$I$31,0,10*ROW('Sanitation Data'!I119)))</f>
        <v/>
      </c>
      <c r="DN125" s="388" t="str">
        <f ca="1">+IF(OFFSET('Sanitation Data'!$I$32,0,10*ROW('Sanitation Data'!I119))="","",OFFSET('Sanitation Data'!$I$32,0,10*ROW('Sanitation Data'!I119)))</f>
        <v/>
      </c>
      <c r="DO125" s="388" t="str">
        <f ca="1">+IF(OFFSET('Hygiene Data'!$D$11,0,10*ROW('Hygiene Data'!D119))="","",OFFSET('Hygiene Data'!$D$11,0,10*ROW('Hygiene Data'!D119)))</f>
        <v/>
      </c>
      <c r="DP125" s="388" t="str">
        <f ca="1">+IF(OFFSET('Hygiene Data'!$D$12,0,10*ROW('Hygiene Data'!D119))="","",OFFSET('Hygiene Data'!$D$12,0,10*ROW('Hygiene Data'!D119)))</f>
        <v/>
      </c>
      <c r="DQ125" s="388" t="str">
        <f ca="1">+IF(OFFSET('Hygiene Data'!$D$13,0,10*ROW('Hygiene Data'!D119))="","",OFFSET('Hygiene Data'!$D$13,0,10*ROW('Hygiene Data'!D119)))</f>
        <v/>
      </c>
      <c r="DR125" s="388" t="str">
        <f ca="1">+IF(OFFSET('Hygiene Data'!$E$11,0,10*ROW('Hygiene Data'!E119))="","",OFFSET('Hygiene Data'!$E$11,0,10*ROW('Hygiene Data'!E119)))</f>
        <v/>
      </c>
      <c r="DS125" s="388" t="str">
        <f ca="1">+IF(OFFSET('Hygiene Data'!$E$12,0,10*ROW('Hygiene Data'!E119))="","",OFFSET('Hygiene Data'!$E$12,0,10*ROW('Hygiene Data'!E119)))</f>
        <v/>
      </c>
      <c r="DT125" s="388" t="str">
        <f ca="1">+IF(OFFSET('Hygiene Data'!$E$13,0,10*ROW('Hygiene Data'!E119))="","",OFFSET('Hygiene Data'!$E$13,0,10*ROW('Hygiene Data'!E119)))</f>
        <v/>
      </c>
      <c r="DU125" s="388" t="str">
        <f ca="1">+IF(OFFSET('Hygiene Data'!$F$11,0,10*ROW('Hygiene Data'!F119))="","",OFFSET('Hygiene Data'!$F$11,0,10*ROW('Hygiene Data'!F119)))</f>
        <v/>
      </c>
      <c r="DV125" s="388" t="str">
        <f ca="1">+IF(OFFSET('Hygiene Data'!$F$12,0,10*ROW('Hygiene Data'!F119))="","",OFFSET('Hygiene Data'!$F$12,0,10*ROW('Hygiene Data'!F119)))</f>
        <v/>
      </c>
      <c r="DW125" s="388" t="str">
        <f ca="1">+IF(OFFSET('Hygiene Data'!$F$13,0,10*ROW('Hygiene Data'!F119))="","",OFFSET('Hygiene Data'!$F$13,0,10*ROW('Hygiene Data'!F119)))</f>
        <v/>
      </c>
      <c r="DX125" s="388" t="str">
        <f ca="1">+IF(OFFSET('Hygiene Data'!$G$11,0,10*ROW('Hygiene Data'!G119))="","",OFFSET('Hygiene Data'!$G$11,0,10*ROW('Hygiene Data'!G119)))</f>
        <v/>
      </c>
      <c r="DY125" s="388" t="str">
        <f ca="1">+IF(OFFSET('Hygiene Data'!$G$12,0,10*ROW('Hygiene Data'!G119))="","",OFFSET('Hygiene Data'!$G$12,0,10*ROW('Hygiene Data'!G119)))</f>
        <v/>
      </c>
      <c r="DZ125" s="388" t="str">
        <f ca="1">+IF(OFFSET('Hygiene Data'!$G$13,0,10*ROW('Hygiene Data'!G119))="","",OFFSET('Hygiene Data'!$G$13,0,10*ROW('Hygiene Data'!G119)))</f>
        <v/>
      </c>
      <c r="EA125" s="388" t="str">
        <f ca="1">+IF(OFFSET('Hygiene Data'!$H$11,0,10*ROW('Hygiene Data'!H119))="","",OFFSET('Hygiene Data'!$H$11,0,10*ROW('Hygiene Data'!H119)))</f>
        <v/>
      </c>
      <c r="EB125" s="388" t="str">
        <f ca="1">+IF(OFFSET('Hygiene Data'!$H$12,0,10*ROW('Hygiene Data'!H119))="","",OFFSET('Hygiene Data'!$H$12,0,10*ROW('Hygiene Data'!H119)))</f>
        <v/>
      </c>
      <c r="EC125" s="388" t="str">
        <f ca="1">+IF(OFFSET('Hygiene Data'!$H$13,0,10*ROW('Hygiene Data'!H119))="","",OFFSET('Hygiene Data'!$H$13,0,10*ROW('Hygiene Data'!H119)))</f>
        <v/>
      </c>
      <c r="ED125" s="388" t="str">
        <f ca="1">+IF(OFFSET('Hygiene Data'!$I$11,0,10*ROW('Hygiene Data'!I119))="","",OFFSET('Hygiene Data'!$I$11,0,10*ROW('Hygiene Data'!I119)))</f>
        <v/>
      </c>
      <c r="EE125" s="388" t="str">
        <f ca="1">+IF(OFFSET('Hygiene Data'!$I$12,0,10*ROW('Hygiene Data'!I119))="","",OFFSET('Hygiene Data'!$I$12,0,10*ROW('Hygiene Data'!I119)))</f>
        <v/>
      </c>
      <c r="EF125" s="388" t="str">
        <f ca="1">+IF(OFFSET('Hygiene Data'!$I$13,0,10*ROW('Hygiene Data'!I119))="","",OFFSET('Hygiene Data'!$I$13,0,10*ROW('Hygiene Data'!I119)))</f>
        <v/>
      </c>
    </row>
    <row r="126" spans="1:136" x14ac:dyDescent="0.25">
      <c r="A126" s="497" t="str">
        <f ca="1">+IF(OFFSET('Water Data'!$B$2,0,10*ROW('Water Data'!E120))="","",OFFSET('Water Data'!$B$2,0,10*ROW('Water Data'!E120)))</f>
        <v/>
      </c>
      <c r="B126" s="49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4" t="str">
        <f t="shared" ca="1" si="1"/>
        <v/>
      </c>
      <c r="D126" s="52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8" t="str">
        <f ca="1">+IF(OFFSET('Water Data'!$D$27,0,10*ROW('Water Data'!D120))="","",OFFSET('Water Data'!$D$27,0,10*ROW('Water Data'!D120)))</f>
        <v/>
      </c>
      <c r="BT126" s="388" t="str">
        <f ca="1">+IF(OFFSET('Water Data'!$D$28,0,10*ROW('Water Data'!D120))="","",OFFSET('Water Data'!$D$28,0,10*ROW('Water Data'!D120)))</f>
        <v/>
      </c>
      <c r="BU126" s="388" t="str">
        <f ca="1">+IF(OFFSET('Water Data'!$D$29,0,10*ROW('Water Data'!D120))="","",OFFSET('Water Data'!$D$29,0,10*ROW('Water Data'!D120)))</f>
        <v/>
      </c>
      <c r="BV126" s="388" t="str">
        <f ca="1">+IF(OFFSET('Water Data'!$E$27,0,10*ROW('Water Data'!E120))="","",OFFSET('Water Data'!$E$27,0,10*ROW('Water Data'!E120)))</f>
        <v/>
      </c>
      <c r="BW126" s="388" t="str">
        <f ca="1">+IF(OFFSET('Water Data'!$E$28,0,10*ROW('Water Data'!E120))="","",OFFSET('Water Data'!$E$28,0,10*ROW('Water Data'!E120)))</f>
        <v/>
      </c>
      <c r="BX126" s="388" t="str">
        <f ca="1">+IF(OFFSET('Water Data'!$E$29,0,10*ROW('Water Data'!E120))="","",OFFSET('Water Data'!$E$29,0,10*ROW('Water Data'!E120)))</f>
        <v/>
      </c>
      <c r="BY126" s="388" t="str">
        <f ca="1">+IF(OFFSET('Water Data'!$F$27,0,10*ROW('Water Data'!F120))="","",OFFSET('Water Data'!$F$27,0,10*ROW('Water Data'!F120)))</f>
        <v/>
      </c>
      <c r="BZ126" s="388" t="str">
        <f ca="1">+IF(OFFSET('Water Data'!$F$28,0,10*ROW('Water Data'!F120))="","",OFFSET('Water Data'!$F$28,0,10*ROW('Water Data'!F120)))</f>
        <v/>
      </c>
      <c r="CA126" s="388" t="str">
        <f ca="1">+IF(OFFSET('Water Data'!$F$29,0,10*ROW('Water Data'!F120))="","",OFFSET('Water Data'!$F$29,0,10*ROW('Water Data'!F120)))</f>
        <v/>
      </c>
      <c r="CB126" s="388" t="str">
        <f ca="1">+IF(OFFSET('Water Data'!$G$27,0,10*ROW('Water Data'!G120))="","",OFFSET('Water Data'!$G$27,0,10*ROW('Water Data'!G120)))</f>
        <v/>
      </c>
      <c r="CC126" s="388" t="str">
        <f ca="1">+IF(OFFSET('Water Data'!$G$28,0,10*ROW('Water Data'!G120))="","",OFFSET('Water Data'!$G$28,0,10*ROW('Water Data'!G120)))</f>
        <v/>
      </c>
      <c r="CD126" s="388" t="str">
        <f ca="1">+IF(OFFSET('Water Data'!$G$29,0,10*ROW('Water Data'!G120))="","",OFFSET('Water Data'!$G$29,0,10*ROW('Water Data'!G120)))</f>
        <v/>
      </c>
      <c r="CE126" s="388" t="str">
        <f ca="1">+IF(OFFSET('Water Data'!$H$27,0,10*ROW('Water Data'!H120))="","",OFFSET('Water Data'!$H$27,0,10*ROW('Water Data'!H120)))</f>
        <v/>
      </c>
      <c r="CF126" s="388" t="str">
        <f ca="1">+IF(OFFSET('Water Data'!$H$28,0,10*ROW('Water Data'!H120))="","",OFFSET('Water Data'!$H$28,0,10*ROW('Water Data'!H120)))</f>
        <v/>
      </c>
      <c r="CG126" s="388" t="str">
        <f ca="1">+IF(OFFSET('Water Data'!$H$29,0,10*ROW('Water Data'!H120))="","",OFFSET('Water Data'!$H$29,0,10*ROW('Water Data'!H120)))</f>
        <v/>
      </c>
      <c r="CH126" s="388" t="str">
        <f ca="1">+IF(OFFSET('Water Data'!$I$27,0,10*ROW('Water Data'!I120))="","",OFFSET('Water Data'!$I$27,0,10*ROW('Water Data'!I120)))</f>
        <v/>
      </c>
      <c r="CI126" s="388" t="str">
        <f ca="1">+IF(OFFSET('Water Data'!$I$28,0,10*ROW('Water Data'!I120))="","",OFFSET('Water Data'!$I$28,0,10*ROW('Water Data'!I120)))</f>
        <v/>
      </c>
      <c r="CJ126" s="388" t="str">
        <f ca="1">+IF(OFFSET('Water Data'!$I$29,0,10*ROW('Water Data'!I120))="","",OFFSET('Water Data'!$I$29,0,10*ROW('Water Data'!I120)))</f>
        <v/>
      </c>
      <c r="CK126" s="388" t="str">
        <f ca="1">+IF(OFFSET('Sanitation Data'!$D$28,0,10*ROW('Sanitation Data'!D120))="","",OFFSET('Sanitation Data'!$D$28,0,10*ROW('Sanitation Data'!D120)))</f>
        <v/>
      </c>
      <c r="CL126" s="388" t="str">
        <f ca="1">+IF(OFFSET('Sanitation Data'!$D$29,0,10*ROW('Sanitation Data'!D120))="","",OFFSET('Sanitation Data'!$D$29,0,10*ROW('Sanitation Data'!D120)))</f>
        <v/>
      </c>
      <c r="CM126" s="388" t="str">
        <f ca="1">+IF(OFFSET('Sanitation Data'!$D$30,0,10*ROW('Sanitation Data'!D120))="","",OFFSET('Sanitation Data'!$D$30,0,10*ROW('Sanitation Data'!D120)))</f>
        <v/>
      </c>
      <c r="CN126" s="388" t="str">
        <f ca="1">+IF(OFFSET('Sanitation Data'!$D$31,0,10*ROW('Sanitation Data'!D120))="","",OFFSET('Sanitation Data'!$D$31,0,10*ROW('Sanitation Data'!D120)))</f>
        <v/>
      </c>
      <c r="CO126" s="388" t="str">
        <f ca="1">+IF(OFFSET('Sanitation Data'!$D$32,0,10*ROW('Sanitation Data'!D120))="","",OFFSET('Sanitation Data'!$D$32,0,10*ROW('Sanitation Data'!D120)))</f>
        <v/>
      </c>
      <c r="CP126" s="388" t="str">
        <f ca="1">+IF(OFFSET('Sanitation Data'!$E$28,0,10*ROW('Sanitation Data'!E120))="","",OFFSET('Sanitation Data'!$E$28,0,10*ROW('Sanitation Data'!E120)))</f>
        <v/>
      </c>
      <c r="CQ126" s="388" t="str">
        <f ca="1">+IF(OFFSET('Sanitation Data'!$E$29,0,10*ROW('Sanitation Data'!E120))="","",OFFSET('Sanitation Data'!$E$29,0,10*ROW('Sanitation Data'!E120)))</f>
        <v/>
      </c>
      <c r="CR126" s="388" t="str">
        <f ca="1">+IF(OFFSET('Sanitation Data'!$E$30,0,10*ROW('Sanitation Data'!E120))="","",OFFSET('Sanitation Data'!$E$30,0,10*ROW('Sanitation Data'!E120)))</f>
        <v/>
      </c>
      <c r="CS126" s="388" t="str">
        <f ca="1">+IF(OFFSET('Sanitation Data'!$E$31,0,10*ROW('Sanitation Data'!E120))="","",OFFSET('Sanitation Data'!$E$31,0,10*ROW('Sanitation Data'!E120)))</f>
        <v/>
      </c>
      <c r="CT126" s="388" t="str">
        <f ca="1">+IF(OFFSET('Sanitation Data'!$E$32,0,10*ROW('Sanitation Data'!E120))="","",OFFSET('Sanitation Data'!$E$32,0,10*ROW('Sanitation Data'!E120)))</f>
        <v/>
      </c>
      <c r="CU126" s="388" t="str">
        <f ca="1">+IF(OFFSET('Sanitation Data'!$F$28,0,10*ROW('Sanitation Data'!F120))="","",OFFSET('Sanitation Data'!$F$28,0,10*ROW('Sanitation Data'!F120)))</f>
        <v/>
      </c>
      <c r="CV126" s="388" t="str">
        <f ca="1">+IF(OFFSET('Sanitation Data'!$F$29,0,10*ROW('Sanitation Data'!F120))="","",OFFSET('Sanitation Data'!$F$29,0,10*ROW('Sanitation Data'!F120)))</f>
        <v/>
      </c>
      <c r="CW126" s="388" t="str">
        <f ca="1">+IF(OFFSET('Sanitation Data'!$F$30,0,10*ROW('Sanitation Data'!F120))="","",OFFSET('Sanitation Data'!$F$30,0,10*ROW('Sanitation Data'!F120)))</f>
        <v/>
      </c>
      <c r="CX126" s="388" t="str">
        <f ca="1">+IF(OFFSET('Sanitation Data'!$F$31,0,10*ROW('Sanitation Data'!F120))="","",OFFSET('Sanitation Data'!$F$31,0,10*ROW('Sanitation Data'!F120)))</f>
        <v/>
      </c>
      <c r="CY126" s="388" t="str">
        <f ca="1">+IF(OFFSET('Sanitation Data'!$F$32,0,10*ROW('Sanitation Data'!F120))="","",OFFSET('Sanitation Data'!$F$32,0,10*ROW('Sanitation Data'!F120)))</f>
        <v/>
      </c>
      <c r="CZ126" s="388" t="str">
        <f ca="1">+IF(OFFSET('Sanitation Data'!$G$28,0,10*ROW('Sanitation Data'!G120))="","",OFFSET('Sanitation Data'!$G$28,0,10*ROW('Sanitation Data'!G120)))</f>
        <v/>
      </c>
      <c r="DA126" s="388" t="str">
        <f ca="1">+IF(OFFSET('Sanitation Data'!$G$29,0,10*ROW('Sanitation Data'!G120))="","",OFFSET('Sanitation Data'!$G$29,0,10*ROW('Sanitation Data'!G120)))</f>
        <v/>
      </c>
      <c r="DB126" s="388" t="str">
        <f ca="1">+IF(OFFSET('Sanitation Data'!$G$30,0,10*ROW('Sanitation Data'!G120))="","",OFFSET('Sanitation Data'!$G$30,0,10*ROW('Sanitation Data'!G120)))</f>
        <v/>
      </c>
      <c r="DC126" s="388" t="str">
        <f ca="1">+IF(OFFSET('Sanitation Data'!$G$31,0,10*ROW('Sanitation Data'!G120))="","",OFFSET('Sanitation Data'!$G$31,0,10*ROW('Sanitation Data'!G120)))</f>
        <v/>
      </c>
      <c r="DD126" s="388" t="str">
        <f ca="1">+IF(OFFSET('Sanitation Data'!$G$32,0,10*ROW('Sanitation Data'!G120))="","",OFFSET('Sanitation Data'!$G$32,0,10*ROW('Sanitation Data'!G120)))</f>
        <v/>
      </c>
      <c r="DE126" s="388" t="str">
        <f ca="1">+IF(OFFSET('Sanitation Data'!$H$28,0,10*ROW('Sanitation Data'!H120))="","",OFFSET('Sanitation Data'!$H$28,0,10*ROW('Sanitation Data'!H120)))</f>
        <v/>
      </c>
      <c r="DF126" s="388" t="str">
        <f ca="1">+IF(OFFSET('Sanitation Data'!$H$29,0,10*ROW('Sanitation Data'!H120))="","",OFFSET('Sanitation Data'!$H$29,0,10*ROW('Sanitation Data'!H120)))</f>
        <v/>
      </c>
      <c r="DG126" s="388" t="str">
        <f ca="1">+IF(OFFSET('Sanitation Data'!$H$30,0,10*ROW('Sanitation Data'!H120))="","",OFFSET('Sanitation Data'!$H$30,0,10*ROW('Sanitation Data'!H120)))</f>
        <v/>
      </c>
      <c r="DH126" s="388" t="str">
        <f ca="1">+IF(OFFSET('Sanitation Data'!$H$31,0,10*ROW('Sanitation Data'!H120))="","",OFFSET('Sanitation Data'!$H$31,0,10*ROW('Sanitation Data'!H120)))</f>
        <v/>
      </c>
      <c r="DI126" s="388" t="str">
        <f ca="1">+IF(OFFSET('Sanitation Data'!$H$32,0,10*ROW('Sanitation Data'!H120))="","",OFFSET('Sanitation Data'!$H$32,0,10*ROW('Sanitation Data'!H120)))</f>
        <v/>
      </c>
      <c r="DJ126" s="388" t="str">
        <f ca="1">+IF(OFFSET('Sanitation Data'!$I$28,0,10*ROW('Sanitation Data'!I120))="","",OFFSET('Sanitation Data'!$I$28,0,10*ROW('Sanitation Data'!I120)))</f>
        <v/>
      </c>
      <c r="DK126" s="388" t="str">
        <f ca="1">+IF(OFFSET('Sanitation Data'!$I$29,0,10*ROW('Sanitation Data'!I120))="","",OFFSET('Sanitation Data'!$I$29,0,10*ROW('Sanitation Data'!I120)))</f>
        <v/>
      </c>
      <c r="DL126" s="388" t="str">
        <f ca="1">+IF(OFFSET('Sanitation Data'!$I$30,0,10*ROW('Sanitation Data'!I120))="","",OFFSET('Sanitation Data'!$I$30,0,10*ROW('Sanitation Data'!I120)))</f>
        <v/>
      </c>
      <c r="DM126" s="388" t="str">
        <f ca="1">+IF(OFFSET('Sanitation Data'!$I$31,0,10*ROW('Sanitation Data'!I120))="","",OFFSET('Sanitation Data'!$I$31,0,10*ROW('Sanitation Data'!I120)))</f>
        <v/>
      </c>
      <c r="DN126" s="388" t="str">
        <f ca="1">+IF(OFFSET('Sanitation Data'!$I$32,0,10*ROW('Sanitation Data'!I120))="","",OFFSET('Sanitation Data'!$I$32,0,10*ROW('Sanitation Data'!I120)))</f>
        <v/>
      </c>
      <c r="DO126" s="388" t="str">
        <f ca="1">+IF(OFFSET('Hygiene Data'!$D$11,0,10*ROW('Hygiene Data'!D120))="","",OFFSET('Hygiene Data'!$D$11,0,10*ROW('Hygiene Data'!D120)))</f>
        <v/>
      </c>
      <c r="DP126" s="388" t="str">
        <f ca="1">+IF(OFFSET('Hygiene Data'!$D$12,0,10*ROW('Hygiene Data'!D120))="","",OFFSET('Hygiene Data'!$D$12,0,10*ROW('Hygiene Data'!D120)))</f>
        <v/>
      </c>
      <c r="DQ126" s="388" t="str">
        <f ca="1">+IF(OFFSET('Hygiene Data'!$D$13,0,10*ROW('Hygiene Data'!D120))="","",OFFSET('Hygiene Data'!$D$13,0,10*ROW('Hygiene Data'!D120)))</f>
        <v/>
      </c>
      <c r="DR126" s="388" t="str">
        <f ca="1">+IF(OFFSET('Hygiene Data'!$E$11,0,10*ROW('Hygiene Data'!E120))="","",OFFSET('Hygiene Data'!$E$11,0,10*ROW('Hygiene Data'!E120)))</f>
        <v/>
      </c>
      <c r="DS126" s="388" t="str">
        <f ca="1">+IF(OFFSET('Hygiene Data'!$E$12,0,10*ROW('Hygiene Data'!E120))="","",OFFSET('Hygiene Data'!$E$12,0,10*ROW('Hygiene Data'!E120)))</f>
        <v/>
      </c>
      <c r="DT126" s="388" t="str">
        <f ca="1">+IF(OFFSET('Hygiene Data'!$E$13,0,10*ROW('Hygiene Data'!E120))="","",OFFSET('Hygiene Data'!$E$13,0,10*ROW('Hygiene Data'!E120)))</f>
        <v/>
      </c>
      <c r="DU126" s="388" t="str">
        <f ca="1">+IF(OFFSET('Hygiene Data'!$F$11,0,10*ROW('Hygiene Data'!F120))="","",OFFSET('Hygiene Data'!$F$11,0,10*ROW('Hygiene Data'!F120)))</f>
        <v/>
      </c>
      <c r="DV126" s="388" t="str">
        <f ca="1">+IF(OFFSET('Hygiene Data'!$F$12,0,10*ROW('Hygiene Data'!F120))="","",OFFSET('Hygiene Data'!$F$12,0,10*ROW('Hygiene Data'!F120)))</f>
        <v/>
      </c>
      <c r="DW126" s="388" t="str">
        <f ca="1">+IF(OFFSET('Hygiene Data'!$F$13,0,10*ROW('Hygiene Data'!F120))="","",OFFSET('Hygiene Data'!$F$13,0,10*ROW('Hygiene Data'!F120)))</f>
        <v/>
      </c>
      <c r="DX126" s="388" t="str">
        <f ca="1">+IF(OFFSET('Hygiene Data'!$G$11,0,10*ROW('Hygiene Data'!G120))="","",OFFSET('Hygiene Data'!$G$11,0,10*ROW('Hygiene Data'!G120)))</f>
        <v/>
      </c>
      <c r="DY126" s="388" t="str">
        <f ca="1">+IF(OFFSET('Hygiene Data'!$G$12,0,10*ROW('Hygiene Data'!G120))="","",OFFSET('Hygiene Data'!$G$12,0,10*ROW('Hygiene Data'!G120)))</f>
        <v/>
      </c>
      <c r="DZ126" s="388" t="str">
        <f ca="1">+IF(OFFSET('Hygiene Data'!$G$13,0,10*ROW('Hygiene Data'!G120))="","",OFFSET('Hygiene Data'!$G$13,0,10*ROW('Hygiene Data'!G120)))</f>
        <v/>
      </c>
      <c r="EA126" s="388" t="str">
        <f ca="1">+IF(OFFSET('Hygiene Data'!$H$11,0,10*ROW('Hygiene Data'!H120))="","",OFFSET('Hygiene Data'!$H$11,0,10*ROW('Hygiene Data'!H120)))</f>
        <v/>
      </c>
      <c r="EB126" s="388" t="str">
        <f ca="1">+IF(OFFSET('Hygiene Data'!$H$12,0,10*ROW('Hygiene Data'!H120))="","",OFFSET('Hygiene Data'!$H$12,0,10*ROW('Hygiene Data'!H120)))</f>
        <v/>
      </c>
      <c r="EC126" s="388" t="str">
        <f ca="1">+IF(OFFSET('Hygiene Data'!$H$13,0,10*ROW('Hygiene Data'!H120))="","",OFFSET('Hygiene Data'!$H$13,0,10*ROW('Hygiene Data'!H120)))</f>
        <v/>
      </c>
      <c r="ED126" s="388" t="str">
        <f ca="1">+IF(OFFSET('Hygiene Data'!$I$11,0,10*ROW('Hygiene Data'!I120))="","",OFFSET('Hygiene Data'!$I$11,0,10*ROW('Hygiene Data'!I120)))</f>
        <v/>
      </c>
      <c r="EE126" s="388" t="str">
        <f ca="1">+IF(OFFSET('Hygiene Data'!$I$12,0,10*ROW('Hygiene Data'!I120))="","",OFFSET('Hygiene Data'!$I$12,0,10*ROW('Hygiene Data'!I120)))</f>
        <v/>
      </c>
      <c r="EF126" s="388" t="str">
        <f ca="1">+IF(OFFSET('Hygiene Data'!$I$13,0,10*ROW('Hygiene Data'!I120))="","",OFFSET('Hygiene Data'!$I$13,0,10*ROW('Hygiene Data'!I120)))</f>
        <v/>
      </c>
    </row>
    <row r="127" spans="1:136" x14ac:dyDescent="0.25">
      <c r="A127" s="497" t="str">
        <f ca="1">+IF(OFFSET('Water Data'!$B$2,0,10*ROW('Water Data'!E121))="","",OFFSET('Water Data'!$B$2,0,10*ROW('Water Data'!E121)))</f>
        <v/>
      </c>
      <c r="B127" s="49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4" t="str">
        <f t="shared" ca="1" si="1"/>
        <v/>
      </c>
      <c r="D127" s="52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8" t="str">
        <f ca="1">+IF(OFFSET('Water Data'!$D$27,0,10*ROW('Water Data'!D121))="","",OFFSET('Water Data'!$D$27,0,10*ROW('Water Data'!D121)))</f>
        <v/>
      </c>
      <c r="BT127" s="388" t="str">
        <f ca="1">+IF(OFFSET('Water Data'!$D$28,0,10*ROW('Water Data'!D121))="","",OFFSET('Water Data'!$D$28,0,10*ROW('Water Data'!D121)))</f>
        <v/>
      </c>
      <c r="BU127" s="388" t="str">
        <f ca="1">+IF(OFFSET('Water Data'!$D$29,0,10*ROW('Water Data'!D121))="","",OFFSET('Water Data'!$D$29,0,10*ROW('Water Data'!D121)))</f>
        <v/>
      </c>
      <c r="BV127" s="388" t="str">
        <f ca="1">+IF(OFFSET('Water Data'!$E$27,0,10*ROW('Water Data'!E121))="","",OFFSET('Water Data'!$E$27,0,10*ROW('Water Data'!E121)))</f>
        <v/>
      </c>
      <c r="BW127" s="388" t="str">
        <f ca="1">+IF(OFFSET('Water Data'!$E$28,0,10*ROW('Water Data'!E121))="","",OFFSET('Water Data'!$E$28,0,10*ROW('Water Data'!E121)))</f>
        <v/>
      </c>
      <c r="BX127" s="388" t="str">
        <f ca="1">+IF(OFFSET('Water Data'!$E$29,0,10*ROW('Water Data'!E121))="","",OFFSET('Water Data'!$E$29,0,10*ROW('Water Data'!E121)))</f>
        <v/>
      </c>
      <c r="BY127" s="388" t="str">
        <f ca="1">+IF(OFFSET('Water Data'!$F$27,0,10*ROW('Water Data'!F121))="","",OFFSET('Water Data'!$F$27,0,10*ROW('Water Data'!F121)))</f>
        <v/>
      </c>
      <c r="BZ127" s="388" t="str">
        <f ca="1">+IF(OFFSET('Water Data'!$F$28,0,10*ROW('Water Data'!F121))="","",OFFSET('Water Data'!$F$28,0,10*ROW('Water Data'!F121)))</f>
        <v/>
      </c>
      <c r="CA127" s="388" t="str">
        <f ca="1">+IF(OFFSET('Water Data'!$F$29,0,10*ROW('Water Data'!F121))="","",OFFSET('Water Data'!$F$29,0,10*ROW('Water Data'!F121)))</f>
        <v/>
      </c>
      <c r="CB127" s="388" t="str">
        <f ca="1">+IF(OFFSET('Water Data'!$G$27,0,10*ROW('Water Data'!G121))="","",OFFSET('Water Data'!$G$27,0,10*ROW('Water Data'!G121)))</f>
        <v/>
      </c>
      <c r="CC127" s="388" t="str">
        <f ca="1">+IF(OFFSET('Water Data'!$G$28,0,10*ROW('Water Data'!G121))="","",OFFSET('Water Data'!$G$28,0,10*ROW('Water Data'!G121)))</f>
        <v/>
      </c>
      <c r="CD127" s="388" t="str">
        <f ca="1">+IF(OFFSET('Water Data'!$G$29,0,10*ROW('Water Data'!G121))="","",OFFSET('Water Data'!$G$29,0,10*ROW('Water Data'!G121)))</f>
        <v/>
      </c>
      <c r="CE127" s="388" t="str">
        <f ca="1">+IF(OFFSET('Water Data'!$H$27,0,10*ROW('Water Data'!H121))="","",OFFSET('Water Data'!$H$27,0,10*ROW('Water Data'!H121)))</f>
        <v/>
      </c>
      <c r="CF127" s="388" t="str">
        <f ca="1">+IF(OFFSET('Water Data'!$H$28,0,10*ROW('Water Data'!H121))="","",OFFSET('Water Data'!$H$28,0,10*ROW('Water Data'!H121)))</f>
        <v/>
      </c>
      <c r="CG127" s="388" t="str">
        <f ca="1">+IF(OFFSET('Water Data'!$H$29,0,10*ROW('Water Data'!H121))="","",OFFSET('Water Data'!$H$29,0,10*ROW('Water Data'!H121)))</f>
        <v/>
      </c>
      <c r="CH127" s="388" t="str">
        <f ca="1">+IF(OFFSET('Water Data'!$I$27,0,10*ROW('Water Data'!I121))="","",OFFSET('Water Data'!$I$27,0,10*ROW('Water Data'!I121)))</f>
        <v/>
      </c>
      <c r="CI127" s="388" t="str">
        <f ca="1">+IF(OFFSET('Water Data'!$I$28,0,10*ROW('Water Data'!I121))="","",OFFSET('Water Data'!$I$28,0,10*ROW('Water Data'!I121)))</f>
        <v/>
      </c>
      <c r="CJ127" s="388" t="str">
        <f ca="1">+IF(OFFSET('Water Data'!$I$29,0,10*ROW('Water Data'!I121))="","",OFFSET('Water Data'!$I$29,0,10*ROW('Water Data'!I121)))</f>
        <v/>
      </c>
      <c r="CK127" s="388" t="str">
        <f ca="1">+IF(OFFSET('Sanitation Data'!$D$28,0,10*ROW('Sanitation Data'!D121))="","",OFFSET('Sanitation Data'!$D$28,0,10*ROW('Sanitation Data'!D121)))</f>
        <v/>
      </c>
      <c r="CL127" s="388" t="str">
        <f ca="1">+IF(OFFSET('Sanitation Data'!$D$29,0,10*ROW('Sanitation Data'!D121))="","",OFFSET('Sanitation Data'!$D$29,0,10*ROW('Sanitation Data'!D121)))</f>
        <v/>
      </c>
      <c r="CM127" s="388" t="str">
        <f ca="1">+IF(OFFSET('Sanitation Data'!$D$30,0,10*ROW('Sanitation Data'!D121))="","",OFFSET('Sanitation Data'!$D$30,0,10*ROW('Sanitation Data'!D121)))</f>
        <v/>
      </c>
      <c r="CN127" s="388" t="str">
        <f ca="1">+IF(OFFSET('Sanitation Data'!$D$31,0,10*ROW('Sanitation Data'!D121))="","",OFFSET('Sanitation Data'!$D$31,0,10*ROW('Sanitation Data'!D121)))</f>
        <v/>
      </c>
      <c r="CO127" s="388" t="str">
        <f ca="1">+IF(OFFSET('Sanitation Data'!$D$32,0,10*ROW('Sanitation Data'!D121))="","",OFFSET('Sanitation Data'!$D$32,0,10*ROW('Sanitation Data'!D121)))</f>
        <v/>
      </c>
      <c r="CP127" s="388" t="str">
        <f ca="1">+IF(OFFSET('Sanitation Data'!$E$28,0,10*ROW('Sanitation Data'!E121))="","",OFFSET('Sanitation Data'!$E$28,0,10*ROW('Sanitation Data'!E121)))</f>
        <v/>
      </c>
      <c r="CQ127" s="388" t="str">
        <f ca="1">+IF(OFFSET('Sanitation Data'!$E$29,0,10*ROW('Sanitation Data'!E121))="","",OFFSET('Sanitation Data'!$E$29,0,10*ROW('Sanitation Data'!E121)))</f>
        <v/>
      </c>
      <c r="CR127" s="388" t="str">
        <f ca="1">+IF(OFFSET('Sanitation Data'!$E$30,0,10*ROW('Sanitation Data'!E121))="","",OFFSET('Sanitation Data'!$E$30,0,10*ROW('Sanitation Data'!E121)))</f>
        <v/>
      </c>
      <c r="CS127" s="388" t="str">
        <f ca="1">+IF(OFFSET('Sanitation Data'!$E$31,0,10*ROW('Sanitation Data'!E121))="","",OFFSET('Sanitation Data'!$E$31,0,10*ROW('Sanitation Data'!E121)))</f>
        <v/>
      </c>
      <c r="CT127" s="388" t="str">
        <f ca="1">+IF(OFFSET('Sanitation Data'!$E$32,0,10*ROW('Sanitation Data'!E121))="","",OFFSET('Sanitation Data'!$E$32,0,10*ROW('Sanitation Data'!E121)))</f>
        <v/>
      </c>
      <c r="CU127" s="388" t="str">
        <f ca="1">+IF(OFFSET('Sanitation Data'!$F$28,0,10*ROW('Sanitation Data'!F121))="","",OFFSET('Sanitation Data'!$F$28,0,10*ROW('Sanitation Data'!F121)))</f>
        <v/>
      </c>
      <c r="CV127" s="388" t="str">
        <f ca="1">+IF(OFFSET('Sanitation Data'!$F$29,0,10*ROW('Sanitation Data'!F121))="","",OFFSET('Sanitation Data'!$F$29,0,10*ROW('Sanitation Data'!F121)))</f>
        <v/>
      </c>
      <c r="CW127" s="388" t="str">
        <f ca="1">+IF(OFFSET('Sanitation Data'!$F$30,0,10*ROW('Sanitation Data'!F121))="","",OFFSET('Sanitation Data'!$F$30,0,10*ROW('Sanitation Data'!F121)))</f>
        <v/>
      </c>
      <c r="CX127" s="388" t="str">
        <f ca="1">+IF(OFFSET('Sanitation Data'!$F$31,0,10*ROW('Sanitation Data'!F121))="","",OFFSET('Sanitation Data'!$F$31,0,10*ROW('Sanitation Data'!F121)))</f>
        <v/>
      </c>
      <c r="CY127" s="388" t="str">
        <f ca="1">+IF(OFFSET('Sanitation Data'!$F$32,0,10*ROW('Sanitation Data'!F121))="","",OFFSET('Sanitation Data'!$F$32,0,10*ROW('Sanitation Data'!F121)))</f>
        <v/>
      </c>
      <c r="CZ127" s="388" t="str">
        <f ca="1">+IF(OFFSET('Sanitation Data'!$G$28,0,10*ROW('Sanitation Data'!G121))="","",OFFSET('Sanitation Data'!$G$28,0,10*ROW('Sanitation Data'!G121)))</f>
        <v/>
      </c>
      <c r="DA127" s="388" t="str">
        <f ca="1">+IF(OFFSET('Sanitation Data'!$G$29,0,10*ROW('Sanitation Data'!G121))="","",OFFSET('Sanitation Data'!$G$29,0,10*ROW('Sanitation Data'!G121)))</f>
        <v/>
      </c>
      <c r="DB127" s="388" t="str">
        <f ca="1">+IF(OFFSET('Sanitation Data'!$G$30,0,10*ROW('Sanitation Data'!G121))="","",OFFSET('Sanitation Data'!$G$30,0,10*ROW('Sanitation Data'!G121)))</f>
        <v/>
      </c>
      <c r="DC127" s="388" t="str">
        <f ca="1">+IF(OFFSET('Sanitation Data'!$G$31,0,10*ROW('Sanitation Data'!G121))="","",OFFSET('Sanitation Data'!$G$31,0,10*ROW('Sanitation Data'!G121)))</f>
        <v/>
      </c>
      <c r="DD127" s="388" t="str">
        <f ca="1">+IF(OFFSET('Sanitation Data'!$G$32,0,10*ROW('Sanitation Data'!G121))="","",OFFSET('Sanitation Data'!$G$32,0,10*ROW('Sanitation Data'!G121)))</f>
        <v/>
      </c>
      <c r="DE127" s="388" t="str">
        <f ca="1">+IF(OFFSET('Sanitation Data'!$H$28,0,10*ROW('Sanitation Data'!H121))="","",OFFSET('Sanitation Data'!$H$28,0,10*ROW('Sanitation Data'!H121)))</f>
        <v/>
      </c>
      <c r="DF127" s="388" t="str">
        <f ca="1">+IF(OFFSET('Sanitation Data'!$H$29,0,10*ROW('Sanitation Data'!H121))="","",OFFSET('Sanitation Data'!$H$29,0,10*ROW('Sanitation Data'!H121)))</f>
        <v/>
      </c>
      <c r="DG127" s="388" t="str">
        <f ca="1">+IF(OFFSET('Sanitation Data'!$H$30,0,10*ROW('Sanitation Data'!H121))="","",OFFSET('Sanitation Data'!$H$30,0,10*ROW('Sanitation Data'!H121)))</f>
        <v/>
      </c>
      <c r="DH127" s="388" t="str">
        <f ca="1">+IF(OFFSET('Sanitation Data'!$H$31,0,10*ROW('Sanitation Data'!H121))="","",OFFSET('Sanitation Data'!$H$31,0,10*ROW('Sanitation Data'!H121)))</f>
        <v/>
      </c>
      <c r="DI127" s="388" t="str">
        <f ca="1">+IF(OFFSET('Sanitation Data'!$H$32,0,10*ROW('Sanitation Data'!H121))="","",OFFSET('Sanitation Data'!$H$32,0,10*ROW('Sanitation Data'!H121)))</f>
        <v/>
      </c>
      <c r="DJ127" s="388" t="str">
        <f ca="1">+IF(OFFSET('Sanitation Data'!$I$28,0,10*ROW('Sanitation Data'!I121))="","",OFFSET('Sanitation Data'!$I$28,0,10*ROW('Sanitation Data'!I121)))</f>
        <v/>
      </c>
      <c r="DK127" s="388" t="str">
        <f ca="1">+IF(OFFSET('Sanitation Data'!$I$29,0,10*ROW('Sanitation Data'!I121))="","",OFFSET('Sanitation Data'!$I$29,0,10*ROW('Sanitation Data'!I121)))</f>
        <v/>
      </c>
      <c r="DL127" s="388" t="str">
        <f ca="1">+IF(OFFSET('Sanitation Data'!$I$30,0,10*ROW('Sanitation Data'!I121))="","",OFFSET('Sanitation Data'!$I$30,0,10*ROW('Sanitation Data'!I121)))</f>
        <v/>
      </c>
      <c r="DM127" s="388" t="str">
        <f ca="1">+IF(OFFSET('Sanitation Data'!$I$31,0,10*ROW('Sanitation Data'!I121))="","",OFFSET('Sanitation Data'!$I$31,0,10*ROW('Sanitation Data'!I121)))</f>
        <v/>
      </c>
      <c r="DN127" s="388" t="str">
        <f ca="1">+IF(OFFSET('Sanitation Data'!$I$32,0,10*ROW('Sanitation Data'!I121))="","",OFFSET('Sanitation Data'!$I$32,0,10*ROW('Sanitation Data'!I121)))</f>
        <v/>
      </c>
      <c r="DO127" s="388" t="str">
        <f ca="1">+IF(OFFSET('Hygiene Data'!$D$11,0,10*ROW('Hygiene Data'!D121))="","",OFFSET('Hygiene Data'!$D$11,0,10*ROW('Hygiene Data'!D121)))</f>
        <v/>
      </c>
      <c r="DP127" s="388" t="str">
        <f ca="1">+IF(OFFSET('Hygiene Data'!$D$12,0,10*ROW('Hygiene Data'!D121))="","",OFFSET('Hygiene Data'!$D$12,0,10*ROW('Hygiene Data'!D121)))</f>
        <v/>
      </c>
      <c r="DQ127" s="388" t="str">
        <f ca="1">+IF(OFFSET('Hygiene Data'!$D$13,0,10*ROW('Hygiene Data'!D121))="","",OFFSET('Hygiene Data'!$D$13,0,10*ROW('Hygiene Data'!D121)))</f>
        <v/>
      </c>
      <c r="DR127" s="388" t="str">
        <f ca="1">+IF(OFFSET('Hygiene Data'!$E$11,0,10*ROW('Hygiene Data'!E121))="","",OFFSET('Hygiene Data'!$E$11,0,10*ROW('Hygiene Data'!E121)))</f>
        <v/>
      </c>
      <c r="DS127" s="388" t="str">
        <f ca="1">+IF(OFFSET('Hygiene Data'!$E$12,0,10*ROW('Hygiene Data'!E121))="","",OFFSET('Hygiene Data'!$E$12,0,10*ROW('Hygiene Data'!E121)))</f>
        <v/>
      </c>
      <c r="DT127" s="388" t="str">
        <f ca="1">+IF(OFFSET('Hygiene Data'!$E$13,0,10*ROW('Hygiene Data'!E121))="","",OFFSET('Hygiene Data'!$E$13,0,10*ROW('Hygiene Data'!E121)))</f>
        <v/>
      </c>
      <c r="DU127" s="388" t="str">
        <f ca="1">+IF(OFFSET('Hygiene Data'!$F$11,0,10*ROW('Hygiene Data'!F121))="","",OFFSET('Hygiene Data'!$F$11,0,10*ROW('Hygiene Data'!F121)))</f>
        <v/>
      </c>
      <c r="DV127" s="388" t="str">
        <f ca="1">+IF(OFFSET('Hygiene Data'!$F$12,0,10*ROW('Hygiene Data'!F121))="","",OFFSET('Hygiene Data'!$F$12,0,10*ROW('Hygiene Data'!F121)))</f>
        <v/>
      </c>
      <c r="DW127" s="388" t="str">
        <f ca="1">+IF(OFFSET('Hygiene Data'!$F$13,0,10*ROW('Hygiene Data'!F121))="","",OFFSET('Hygiene Data'!$F$13,0,10*ROW('Hygiene Data'!F121)))</f>
        <v/>
      </c>
      <c r="DX127" s="388" t="str">
        <f ca="1">+IF(OFFSET('Hygiene Data'!$G$11,0,10*ROW('Hygiene Data'!G121))="","",OFFSET('Hygiene Data'!$G$11,0,10*ROW('Hygiene Data'!G121)))</f>
        <v/>
      </c>
      <c r="DY127" s="388" t="str">
        <f ca="1">+IF(OFFSET('Hygiene Data'!$G$12,0,10*ROW('Hygiene Data'!G121))="","",OFFSET('Hygiene Data'!$G$12,0,10*ROW('Hygiene Data'!G121)))</f>
        <v/>
      </c>
      <c r="DZ127" s="388" t="str">
        <f ca="1">+IF(OFFSET('Hygiene Data'!$G$13,0,10*ROW('Hygiene Data'!G121))="","",OFFSET('Hygiene Data'!$G$13,0,10*ROW('Hygiene Data'!G121)))</f>
        <v/>
      </c>
      <c r="EA127" s="388" t="str">
        <f ca="1">+IF(OFFSET('Hygiene Data'!$H$11,0,10*ROW('Hygiene Data'!H121))="","",OFFSET('Hygiene Data'!$H$11,0,10*ROW('Hygiene Data'!H121)))</f>
        <v/>
      </c>
      <c r="EB127" s="388" t="str">
        <f ca="1">+IF(OFFSET('Hygiene Data'!$H$12,0,10*ROW('Hygiene Data'!H121))="","",OFFSET('Hygiene Data'!$H$12,0,10*ROW('Hygiene Data'!H121)))</f>
        <v/>
      </c>
      <c r="EC127" s="388" t="str">
        <f ca="1">+IF(OFFSET('Hygiene Data'!$H$13,0,10*ROW('Hygiene Data'!H121))="","",OFFSET('Hygiene Data'!$H$13,0,10*ROW('Hygiene Data'!H121)))</f>
        <v/>
      </c>
      <c r="ED127" s="388" t="str">
        <f ca="1">+IF(OFFSET('Hygiene Data'!$I$11,0,10*ROW('Hygiene Data'!I121))="","",OFFSET('Hygiene Data'!$I$11,0,10*ROW('Hygiene Data'!I121)))</f>
        <v/>
      </c>
      <c r="EE127" s="388" t="str">
        <f ca="1">+IF(OFFSET('Hygiene Data'!$I$12,0,10*ROW('Hygiene Data'!I121))="","",OFFSET('Hygiene Data'!$I$12,0,10*ROW('Hygiene Data'!I121)))</f>
        <v/>
      </c>
      <c r="EF127" s="388" t="str">
        <f ca="1">+IF(OFFSET('Hygiene Data'!$I$13,0,10*ROW('Hygiene Data'!I121))="","",OFFSET('Hygiene Data'!$I$13,0,10*ROW('Hygiene Data'!I121)))</f>
        <v/>
      </c>
    </row>
    <row r="128" spans="1:136" x14ac:dyDescent="0.25">
      <c r="A128" s="497" t="str">
        <f ca="1">+IF(OFFSET('Water Data'!$B$2,0,10*ROW('Water Data'!E122))="","",OFFSET('Water Data'!$B$2,0,10*ROW('Water Data'!E122)))</f>
        <v/>
      </c>
      <c r="B128" s="49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4" t="str">
        <f t="shared" ca="1" si="1"/>
        <v/>
      </c>
      <c r="D128" s="52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8" t="str">
        <f ca="1">+IF(OFFSET('Water Data'!$D$27,0,10*ROW('Water Data'!D122))="","",OFFSET('Water Data'!$D$27,0,10*ROW('Water Data'!D122)))</f>
        <v/>
      </c>
      <c r="BT128" s="388" t="str">
        <f ca="1">+IF(OFFSET('Water Data'!$D$28,0,10*ROW('Water Data'!D122))="","",OFFSET('Water Data'!$D$28,0,10*ROW('Water Data'!D122)))</f>
        <v/>
      </c>
      <c r="BU128" s="388" t="str">
        <f ca="1">+IF(OFFSET('Water Data'!$D$29,0,10*ROW('Water Data'!D122))="","",OFFSET('Water Data'!$D$29,0,10*ROW('Water Data'!D122)))</f>
        <v/>
      </c>
      <c r="BV128" s="388" t="str">
        <f ca="1">+IF(OFFSET('Water Data'!$E$27,0,10*ROW('Water Data'!E122))="","",OFFSET('Water Data'!$E$27,0,10*ROW('Water Data'!E122)))</f>
        <v/>
      </c>
      <c r="BW128" s="388" t="str">
        <f ca="1">+IF(OFFSET('Water Data'!$E$28,0,10*ROW('Water Data'!E122))="","",OFFSET('Water Data'!$E$28,0,10*ROW('Water Data'!E122)))</f>
        <v/>
      </c>
      <c r="BX128" s="388" t="str">
        <f ca="1">+IF(OFFSET('Water Data'!$E$29,0,10*ROW('Water Data'!E122))="","",OFFSET('Water Data'!$E$29,0,10*ROW('Water Data'!E122)))</f>
        <v/>
      </c>
      <c r="BY128" s="388" t="str">
        <f ca="1">+IF(OFFSET('Water Data'!$F$27,0,10*ROW('Water Data'!F122))="","",OFFSET('Water Data'!$F$27,0,10*ROW('Water Data'!F122)))</f>
        <v/>
      </c>
      <c r="BZ128" s="388" t="str">
        <f ca="1">+IF(OFFSET('Water Data'!$F$28,0,10*ROW('Water Data'!F122))="","",OFFSET('Water Data'!$F$28,0,10*ROW('Water Data'!F122)))</f>
        <v/>
      </c>
      <c r="CA128" s="388" t="str">
        <f ca="1">+IF(OFFSET('Water Data'!$F$29,0,10*ROW('Water Data'!F122))="","",OFFSET('Water Data'!$F$29,0,10*ROW('Water Data'!F122)))</f>
        <v/>
      </c>
      <c r="CB128" s="388" t="str">
        <f ca="1">+IF(OFFSET('Water Data'!$G$27,0,10*ROW('Water Data'!G122))="","",OFFSET('Water Data'!$G$27,0,10*ROW('Water Data'!G122)))</f>
        <v/>
      </c>
      <c r="CC128" s="388" t="str">
        <f ca="1">+IF(OFFSET('Water Data'!$G$28,0,10*ROW('Water Data'!G122))="","",OFFSET('Water Data'!$G$28,0,10*ROW('Water Data'!G122)))</f>
        <v/>
      </c>
      <c r="CD128" s="388" t="str">
        <f ca="1">+IF(OFFSET('Water Data'!$G$29,0,10*ROW('Water Data'!G122))="","",OFFSET('Water Data'!$G$29,0,10*ROW('Water Data'!G122)))</f>
        <v/>
      </c>
      <c r="CE128" s="388" t="str">
        <f ca="1">+IF(OFFSET('Water Data'!$H$27,0,10*ROW('Water Data'!H122))="","",OFFSET('Water Data'!$H$27,0,10*ROW('Water Data'!H122)))</f>
        <v/>
      </c>
      <c r="CF128" s="388" t="str">
        <f ca="1">+IF(OFFSET('Water Data'!$H$28,0,10*ROW('Water Data'!H122))="","",OFFSET('Water Data'!$H$28,0,10*ROW('Water Data'!H122)))</f>
        <v/>
      </c>
      <c r="CG128" s="388" t="str">
        <f ca="1">+IF(OFFSET('Water Data'!$H$29,0,10*ROW('Water Data'!H122))="","",OFFSET('Water Data'!$H$29,0,10*ROW('Water Data'!H122)))</f>
        <v/>
      </c>
      <c r="CH128" s="388" t="str">
        <f ca="1">+IF(OFFSET('Water Data'!$I$27,0,10*ROW('Water Data'!I122))="","",OFFSET('Water Data'!$I$27,0,10*ROW('Water Data'!I122)))</f>
        <v/>
      </c>
      <c r="CI128" s="388" t="str">
        <f ca="1">+IF(OFFSET('Water Data'!$I$28,0,10*ROW('Water Data'!I122))="","",OFFSET('Water Data'!$I$28,0,10*ROW('Water Data'!I122)))</f>
        <v/>
      </c>
      <c r="CJ128" s="388" t="str">
        <f ca="1">+IF(OFFSET('Water Data'!$I$29,0,10*ROW('Water Data'!I122))="","",OFFSET('Water Data'!$I$29,0,10*ROW('Water Data'!I122)))</f>
        <v/>
      </c>
      <c r="CK128" s="388" t="str">
        <f ca="1">+IF(OFFSET('Sanitation Data'!$D$28,0,10*ROW('Sanitation Data'!D122))="","",OFFSET('Sanitation Data'!$D$28,0,10*ROW('Sanitation Data'!D122)))</f>
        <v/>
      </c>
      <c r="CL128" s="388" t="str">
        <f ca="1">+IF(OFFSET('Sanitation Data'!$D$29,0,10*ROW('Sanitation Data'!D122))="","",OFFSET('Sanitation Data'!$D$29,0,10*ROW('Sanitation Data'!D122)))</f>
        <v/>
      </c>
      <c r="CM128" s="388" t="str">
        <f ca="1">+IF(OFFSET('Sanitation Data'!$D$30,0,10*ROW('Sanitation Data'!D122))="","",OFFSET('Sanitation Data'!$D$30,0,10*ROW('Sanitation Data'!D122)))</f>
        <v/>
      </c>
      <c r="CN128" s="388" t="str">
        <f ca="1">+IF(OFFSET('Sanitation Data'!$D$31,0,10*ROW('Sanitation Data'!D122))="","",OFFSET('Sanitation Data'!$D$31,0,10*ROW('Sanitation Data'!D122)))</f>
        <v/>
      </c>
      <c r="CO128" s="388" t="str">
        <f ca="1">+IF(OFFSET('Sanitation Data'!$D$32,0,10*ROW('Sanitation Data'!D122))="","",OFFSET('Sanitation Data'!$D$32,0,10*ROW('Sanitation Data'!D122)))</f>
        <v/>
      </c>
      <c r="CP128" s="388" t="str">
        <f ca="1">+IF(OFFSET('Sanitation Data'!$E$28,0,10*ROW('Sanitation Data'!E122))="","",OFFSET('Sanitation Data'!$E$28,0,10*ROW('Sanitation Data'!E122)))</f>
        <v/>
      </c>
      <c r="CQ128" s="388" t="str">
        <f ca="1">+IF(OFFSET('Sanitation Data'!$E$29,0,10*ROW('Sanitation Data'!E122))="","",OFFSET('Sanitation Data'!$E$29,0,10*ROW('Sanitation Data'!E122)))</f>
        <v/>
      </c>
      <c r="CR128" s="388" t="str">
        <f ca="1">+IF(OFFSET('Sanitation Data'!$E$30,0,10*ROW('Sanitation Data'!E122))="","",OFFSET('Sanitation Data'!$E$30,0,10*ROW('Sanitation Data'!E122)))</f>
        <v/>
      </c>
      <c r="CS128" s="388" t="str">
        <f ca="1">+IF(OFFSET('Sanitation Data'!$E$31,0,10*ROW('Sanitation Data'!E122))="","",OFFSET('Sanitation Data'!$E$31,0,10*ROW('Sanitation Data'!E122)))</f>
        <v/>
      </c>
      <c r="CT128" s="388" t="str">
        <f ca="1">+IF(OFFSET('Sanitation Data'!$E$32,0,10*ROW('Sanitation Data'!E122))="","",OFFSET('Sanitation Data'!$E$32,0,10*ROW('Sanitation Data'!E122)))</f>
        <v/>
      </c>
      <c r="CU128" s="388" t="str">
        <f ca="1">+IF(OFFSET('Sanitation Data'!$F$28,0,10*ROW('Sanitation Data'!F122))="","",OFFSET('Sanitation Data'!$F$28,0,10*ROW('Sanitation Data'!F122)))</f>
        <v/>
      </c>
      <c r="CV128" s="388" t="str">
        <f ca="1">+IF(OFFSET('Sanitation Data'!$F$29,0,10*ROW('Sanitation Data'!F122))="","",OFFSET('Sanitation Data'!$F$29,0,10*ROW('Sanitation Data'!F122)))</f>
        <v/>
      </c>
      <c r="CW128" s="388" t="str">
        <f ca="1">+IF(OFFSET('Sanitation Data'!$F$30,0,10*ROW('Sanitation Data'!F122))="","",OFFSET('Sanitation Data'!$F$30,0,10*ROW('Sanitation Data'!F122)))</f>
        <v/>
      </c>
      <c r="CX128" s="388" t="str">
        <f ca="1">+IF(OFFSET('Sanitation Data'!$F$31,0,10*ROW('Sanitation Data'!F122))="","",OFFSET('Sanitation Data'!$F$31,0,10*ROW('Sanitation Data'!F122)))</f>
        <v/>
      </c>
      <c r="CY128" s="388" t="str">
        <f ca="1">+IF(OFFSET('Sanitation Data'!$F$32,0,10*ROW('Sanitation Data'!F122))="","",OFFSET('Sanitation Data'!$F$32,0,10*ROW('Sanitation Data'!F122)))</f>
        <v/>
      </c>
      <c r="CZ128" s="388" t="str">
        <f ca="1">+IF(OFFSET('Sanitation Data'!$G$28,0,10*ROW('Sanitation Data'!G122))="","",OFFSET('Sanitation Data'!$G$28,0,10*ROW('Sanitation Data'!G122)))</f>
        <v/>
      </c>
      <c r="DA128" s="388" t="str">
        <f ca="1">+IF(OFFSET('Sanitation Data'!$G$29,0,10*ROW('Sanitation Data'!G122))="","",OFFSET('Sanitation Data'!$G$29,0,10*ROW('Sanitation Data'!G122)))</f>
        <v/>
      </c>
      <c r="DB128" s="388" t="str">
        <f ca="1">+IF(OFFSET('Sanitation Data'!$G$30,0,10*ROW('Sanitation Data'!G122))="","",OFFSET('Sanitation Data'!$G$30,0,10*ROW('Sanitation Data'!G122)))</f>
        <v/>
      </c>
      <c r="DC128" s="388" t="str">
        <f ca="1">+IF(OFFSET('Sanitation Data'!$G$31,0,10*ROW('Sanitation Data'!G122))="","",OFFSET('Sanitation Data'!$G$31,0,10*ROW('Sanitation Data'!G122)))</f>
        <v/>
      </c>
      <c r="DD128" s="388" t="str">
        <f ca="1">+IF(OFFSET('Sanitation Data'!$G$32,0,10*ROW('Sanitation Data'!G122))="","",OFFSET('Sanitation Data'!$G$32,0,10*ROW('Sanitation Data'!G122)))</f>
        <v/>
      </c>
      <c r="DE128" s="388" t="str">
        <f ca="1">+IF(OFFSET('Sanitation Data'!$H$28,0,10*ROW('Sanitation Data'!H122))="","",OFFSET('Sanitation Data'!$H$28,0,10*ROW('Sanitation Data'!H122)))</f>
        <v/>
      </c>
      <c r="DF128" s="388" t="str">
        <f ca="1">+IF(OFFSET('Sanitation Data'!$H$29,0,10*ROW('Sanitation Data'!H122))="","",OFFSET('Sanitation Data'!$H$29,0,10*ROW('Sanitation Data'!H122)))</f>
        <v/>
      </c>
      <c r="DG128" s="388" t="str">
        <f ca="1">+IF(OFFSET('Sanitation Data'!$H$30,0,10*ROW('Sanitation Data'!H122))="","",OFFSET('Sanitation Data'!$H$30,0,10*ROW('Sanitation Data'!H122)))</f>
        <v/>
      </c>
      <c r="DH128" s="388" t="str">
        <f ca="1">+IF(OFFSET('Sanitation Data'!$H$31,0,10*ROW('Sanitation Data'!H122))="","",OFFSET('Sanitation Data'!$H$31,0,10*ROW('Sanitation Data'!H122)))</f>
        <v/>
      </c>
      <c r="DI128" s="388" t="str">
        <f ca="1">+IF(OFFSET('Sanitation Data'!$H$32,0,10*ROW('Sanitation Data'!H122))="","",OFFSET('Sanitation Data'!$H$32,0,10*ROW('Sanitation Data'!H122)))</f>
        <v/>
      </c>
      <c r="DJ128" s="388" t="str">
        <f ca="1">+IF(OFFSET('Sanitation Data'!$I$28,0,10*ROW('Sanitation Data'!I122))="","",OFFSET('Sanitation Data'!$I$28,0,10*ROW('Sanitation Data'!I122)))</f>
        <v/>
      </c>
      <c r="DK128" s="388" t="str">
        <f ca="1">+IF(OFFSET('Sanitation Data'!$I$29,0,10*ROW('Sanitation Data'!I122))="","",OFFSET('Sanitation Data'!$I$29,0,10*ROW('Sanitation Data'!I122)))</f>
        <v/>
      </c>
      <c r="DL128" s="388" t="str">
        <f ca="1">+IF(OFFSET('Sanitation Data'!$I$30,0,10*ROW('Sanitation Data'!I122))="","",OFFSET('Sanitation Data'!$I$30,0,10*ROW('Sanitation Data'!I122)))</f>
        <v/>
      </c>
      <c r="DM128" s="388" t="str">
        <f ca="1">+IF(OFFSET('Sanitation Data'!$I$31,0,10*ROW('Sanitation Data'!I122))="","",OFFSET('Sanitation Data'!$I$31,0,10*ROW('Sanitation Data'!I122)))</f>
        <v/>
      </c>
      <c r="DN128" s="388" t="str">
        <f ca="1">+IF(OFFSET('Sanitation Data'!$I$32,0,10*ROW('Sanitation Data'!I122))="","",OFFSET('Sanitation Data'!$I$32,0,10*ROW('Sanitation Data'!I122)))</f>
        <v/>
      </c>
      <c r="DO128" s="388" t="str">
        <f ca="1">+IF(OFFSET('Hygiene Data'!$D$11,0,10*ROW('Hygiene Data'!D122))="","",OFFSET('Hygiene Data'!$D$11,0,10*ROW('Hygiene Data'!D122)))</f>
        <v/>
      </c>
      <c r="DP128" s="388" t="str">
        <f ca="1">+IF(OFFSET('Hygiene Data'!$D$12,0,10*ROW('Hygiene Data'!D122))="","",OFFSET('Hygiene Data'!$D$12,0,10*ROW('Hygiene Data'!D122)))</f>
        <v/>
      </c>
      <c r="DQ128" s="388" t="str">
        <f ca="1">+IF(OFFSET('Hygiene Data'!$D$13,0,10*ROW('Hygiene Data'!D122))="","",OFFSET('Hygiene Data'!$D$13,0,10*ROW('Hygiene Data'!D122)))</f>
        <v/>
      </c>
      <c r="DR128" s="388" t="str">
        <f ca="1">+IF(OFFSET('Hygiene Data'!$E$11,0,10*ROW('Hygiene Data'!E122))="","",OFFSET('Hygiene Data'!$E$11,0,10*ROW('Hygiene Data'!E122)))</f>
        <v/>
      </c>
      <c r="DS128" s="388" t="str">
        <f ca="1">+IF(OFFSET('Hygiene Data'!$E$12,0,10*ROW('Hygiene Data'!E122))="","",OFFSET('Hygiene Data'!$E$12,0,10*ROW('Hygiene Data'!E122)))</f>
        <v/>
      </c>
      <c r="DT128" s="388" t="str">
        <f ca="1">+IF(OFFSET('Hygiene Data'!$E$13,0,10*ROW('Hygiene Data'!E122))="","",OFFSET('Hygiene Data'!$E$13,0,10*ROW('Hygiene Data'!E122)))</f>
        <v/>
      </c>
      <c r="DU128" s="388" t="str">
        <f ca="1">+IF(OFFSET('Hygiene Data'!$F$11,0,10*ROW('Hygiene Data'!F122))="","",OFFSET('Hygiene Data'!$F$11,0,10*ROW('Hygiene Data'!F122)))</f>
        <v/>
      </c>
      <c r="DV128" s="388" t="str">
        <f ca="1">+IF(OFFSET('Hygiene Data'!$F$12,0,10*ROW('Hygiene Data'!F122))="","",OFFSET('Hygiene Data'!$F$12,0,10*ROW('Hygiene Data'!F122)))</f>
        <v/>
      </c>
      <c r="DW128" s="388" t="str">
        <f ca="1">+IF(OFFSET('Hygiene Data'!$F$13,0,10*ROW('Hygiene Data'!F122))="","",OFFSET('Hygiene Data'!$F$13,0,10*ROW('Hygiene Data'!F122)))</f>
        <v/>
      </c>
      <c r="DX128" s="388" t="str">
        <f ca="1">+IF(OFFSET('Hygiene Data'!$G$11,0,10*ROW('Hygiene Data'!G122))="","",OFFSET('Hygiene Data'!$G$11,0,10*ROW('Hygiene Data'!G122)))</f>
        <v/>
      </c>
      <c r="DY128" s="388" t="str">
        <f ca="1">+IF(OFFSET('Hygiene Data'!$G$12,0,10*ROW('Hygiene Data'!G122))="","",OFFSET('Hygiene Data'!$G$12,0,10*ROW('Hygiene Data'!G122)))</f>
        <v/>
      </c>
      <c r="DZ128" s="388" t="str">
        <f ca="1">+IF(OFFSET('Hygiene Data'!$G$13,0,10*ROW('Hygiene Data'!G122))="","",OFFSET('Hygiene Data'!$G$13,0,10*ROW('Hygiene Data'!G122)))</f>
        <v/>
      </c>
      <c r="EA128" s="388" t="str">
        <f ca="1">+IF(OFFSET('Hygiene Data'!$H$11,0,10*ROW('Hygiene Data'!H122))="","",OFFSET('Hygiene Data'!$H$11,0,10*ROW('Hygiene Data'!H122)))</f>
        <v/>
      </c>
      <c r="EB128" s="388" t="str">
        <f ca="1">+IF(OFFSET('Hygiene Data'!$H$12,0,10*ROW('Hygiene Data'!H122))="","",OFFSET('Hygiene Data'!$H$12,0,10*ROW('Hygiene Data'!H122)))</f>
        <v/>
      </c>
      <c r="EC128" s="388" t="str">
        <f ca="1">+IF(OFFSET('Hygiene Data'!$H$13,0,10*ROW('Hygiene Data'!H122))="","",OFFSET('Hygiene Data'!$H$13,0,10*ROW('Hygiene Data'!H122)))</f>
        <v/>
      </c>
      <c r="ED128" s="388" t="str">
        <f ca="1">+IF(OFFSET('Hygiene Data'!$I$11,0,10*ROW('Hygiene Data'!I122))="","",OFFSET('Hygiene Data'!$I$11,0,10*ROW('Hygiene Data'!I122)))</f>
        <v/>
      </c>
      <c r="EE128" s="388" t="str">
        <f ca="1">+IF(OFFSET('Hygiene Data'!$I$12,0,10*ROW('Hygiene Data'!I122))="","",OFFSET('Hygiene Data'!$I$12,0,10*ROW('Hygiene Data'!I122)))</f>
        <v/>
      </c>
      <c r="EF128" s="388" t="str">
        <f ca="1">+IF(OFFSET('Hygiene Data'!$I$13,0,10*ROW('Hygiene Data'!I122))="","",OFFSET('Hygiene Data'!$I$13,0,10*ROW('Hygiene Data'!I122)))</f>
        <v/>
      </c>
    </row>
    <row r="129" spans="1:136" x14ac:dyDescent="0.25">
      <c r="A129" s="497" t="str">
        <f ca="1">+IF(OFFSET('Water Data'!$B$2,0,10*ROW('Water Data'!E123))="","",OFFSET('Water Data'!$B$2,0,10*ROW('Water Data'!E123)))</f>
        <v/>
      </c>
      <c r="B129" s="49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4" t="str">
        <f t="shared" ca="1" si="1"/>
        <v/>
      </c>
      <c r="D129" s="52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8" t="str">
        <f ca="1">+IF(OFFSET('Water Data'!$D$27,0,10*ROW('Water Data'!D123))="","",OFFSET('Water Data'!$D$27,0,10*ROW('Water Data'!D123)))</f>
        <v/>
      </c>
      <c r="BT129" s="388" t="str">
        <f ca="1">+IF(OFFSET('Water Data'!$D$28,0,10*ROW('Water Data'!D123))="","",OFFSET('Water Data'!$D$28,0,10*ROW('Water Data'!D123)))</f>
        <v/>
      </c>
      <c r="BU129" s="388" t="str">
        <f ca="1">+IF(OFFSET('Water Data'!$D$29,0,10*ROW('Water Data'!D123))="","",OFFSET('Water Data'!$D$29,0,10*ROW('Water Data'!D123)))</f>
        <v/>
      </c>
      <c r="BV129" s="388" t="str">
        <f ca="1">+IF(OFFSET('Water Data'!$E$27,0,10*ROW('Water Data'!E123))="","",OFFSET('Water Data'!$E$27,0,10*ROW('Water Data'!E123)))</f>
        <v/>
      </c>
      <c r="BW129" s="388" t="str">
        <f ca="1">+IF(OFFSET('Water Data'!$E$28,0,10*ROW('Water Data'!E123))="","",OFFSET('Water Data'!$E$28,0,10*ROW('Water Data'!E123)))</f>
        <v/>
      </c>
      <c r="BX129" s="388" t="str">
        <f ca="1">+IF(OFFSET('Water Data'!$E$29,0,10*ROW('Water Data'!E123))="","",OFFSET('Water Data'!$E$29,0,10*ROW('Water Data'!E123)))</f>
        <v/>
      </c>
      <c r="BY129" s="388" t="str">
        <f ca="1">+IF(OFFSET('Water Data'!$F$27,0,10*ROW('Water Data'!F123))="","",OFFSET('Water Data'!$F$27,0,10*ROW('Water Data'!F123)))</f>
        <v/>
      </c>
      <c r="BZ129" s="388" t="str">
        <f ca="1">+IF(OFFSET('Water Data'!$F$28,0,10*ROW('Water Data'!F123))="","",OFFSET('Water Data'!$F$28,0,10*ROW('Water Data'!F123)))</f>
        <v/>
      </c>
      <c r="CA129" s="388" t="str">
        <f ca="1">+IF(OFFSET('Water Data'!$F$29,0,10*ROW('Water Data'!F123))="","",OFFSET('Water Data'!$F$29,0,10*ROW('Water Data'!F123)))</f>
        <v/>
      </c>
      <c r="CB129" s="388" t="str">
        <f ca="1">+IF(OFFSET('Water Data'!$G$27,0,10*ROW('Water Data'!G123))="","",OFFSET('Water Data'!$G$27,0,10*ROW('Water Data'!G123)))</f>
        <v/>
      </c>
      <c r="CC129" s="388" t="str">
        <f ca="1">+IF(OFFSET('Water Data'!$G$28,0,10*ROW('Water Data'!G123))="","",OFFSET('Water Data'!$G$28,0,10*ROW('Water Data'!G123)))</f>
        <v/>
      </c>
      <c r="CD129" s="388" t="str">
        <f ca="1">+IF(OFFSET('Water Data'!$G$29,0,10*ROW('Water Data'!G123))="","",OFFSET('Water Data'!$G$29,0,10*ROW('Water Data'!G123)))</f>
        <v/>
      </c>
      <c r="CE129" s="388" t="str">
        <f ca="1">+IF(OFFSET('Water Data'!$H$27,0,10*ROW('Water Data'!H123))="","",OFFSET('Water Data'!$H$27,0,10*ROW('Water Data'!H123)))</f>
        <v/>
      </c>
      <c r="CF129" s="388" t="str">
        <f ca="1">+IF(OFFSET('Water Data'!$H$28,0,10*ROW('Water Data'!H123))="","",OFFSET('Water Data'!$H$28,0,10*ROW('Water Data'!H123)))</f>
        <v/>
      </c>
      <c r="CG129" s="388" t="str">
        <f ca="1">+IF(OFFSET('Water Data'!$H$29,0,10*ROW('Water Data'!H123))="","",OFFSET('Water Data'!$H$29,0,10*ROW('Water Data'!H123)))</f>
        <v/>
      </c>
      <c r="CH129" s="388" t="str">
        <f ca="1">+IF(OFFSET('Water Data'!$I$27,0,10*ROW('Water Data'!I123))="","",OFFSET('Water Data'!$I$27,0,10*ROW('Water Data'!I123)))</f>
        <v/>
      </c>
      <c r="CI129" s="388" t="str">
        <f ca="1">+IF(OFFSET('Water Data'!$I$28,0,10*ROW('Water Data'!I123))="","",OFFSET('Water Data'!$I$28,0,10*ROW('Water Data'!I123)))</f>
        <v/>
      </c>
      <c r="CJ129" s="388" t="str">
        <f ca="1">+IF(OFFSET('Water Data'!$I$29,0,10*ROW('Water Data'!I123))="","",OFFSET('Water Data'!$I$29,0,10*ROW('Water Data'!I123)))</f>
        <v/>
      </c>
      <c r="CK129" s="388" t="str">
        <f ca="1">+IF(OFFSET('Sanitation Data'!$D$28,0,10*ROW('Sanitation Data'!D123))="","",OFFSET('Sanitation Data'!$D$28,0,10*ROW('Sanitation Data'!D123)))</f>
        <v/>
      </c>
      <c r="CL129" s="388" t="str">
        <f ca="1">+IF(OFFSET('Sanitation Data'!$D$29,0,10*ROW('Sanitation Data'!D123))="","",OFFSET('Sanitation Data'!$D$29,0,10*ROW('Sanitation Data'!D123)))</f>
        <v/>
      </c>
      <c r="CM129" s="388" t="str">
        <f ca="1">+IF(OFFSET('Sanitation Data'!$D$30,0,10*ROW('Sanitation Data'!D123))="","",OFFSET('Sanitation Data'!$D$30,0,10*ROW('Sanitation Data'!D123)))</f>
        <v/>
      </c>
      <c r="CN129" s="388" t="str">
        <f ca="1">+IF(OFFSET('Sanitation Data'!$D$31,0,10*ROW('Sanitation Data'!D123))="","",OFFSET('Sanitation Data'!$D$31,0,10*ROW('Sanitation Data'!D123)))</f>
        <v/>
      </c>
      <c r="CO129" s="388" t="str">
        <f ca="1">+IF(OFFSET('Sanitation Data'!$D$32,0,10*ROW('Sanitation Data'!D123))="","",OFFSET('Sanitation Data'!$D$32,0,10*ROW('Sanitation Data'!D123)))</f>
        <v/>
      </c>
      <c r="CP129" s="388" t="str">
        <f ca="1">+IF(OFFSET('Sanitation Data'!$E$28,0,10*ROW('Sanitation Data'!E123))="","",OFFSET('Sanitation Data'!$E$28,0,10*ROW('Sanitation Data'!E123)))</f>
        <v/>
      </c>
      <c r="CQ129" s="388" t="str">
        <f ca="1">+IF(OFFSET('Sanitation Data'!$E$29,0,10*ROW('Sanitation Data'!E123))="","",OFFSET('Sanitation Data'!$E$29,0,10*ROW('Sanitation Data'!E123)))</f>
        <v/>
      </c>
      <c r="CR129" s="388" t="str">
        <f ca="1">+IF(OFFSET('Sanitation Data'!$E$30,0,10*ROW('Sanitation Data'!E123))="","",OFFSET('Sanitation Data'!$E$30,0,10*ROW('Sanitation Data'!E123)))</f>
        <v/>
      </c>
      <c r="CS129" s="388" t="str">
        <f ca="1">+IF(OFFSET('Sanitation Data'!$E$31,0,10*ROW('Sanitation Data'!E123))="","",OFFSET('Sanitation Data'!$E$31,0,10*ROW('Sanitation Data'!E123)))</f>
        <v/>
      </c>
      <c r="CT129" s="388" t="str">
        <f ca="1">+IF(OFFSET('Sanitation Data'!$E$32,0,10*ROW('Sanitation Data'!E123))="","",OFFSET('Sanitation Data'!$E$32,0,10*ROW('Sanitation Data'!E123)))</f>
        <v/>
      </c>
      <c r="CU129" s="388" t="str">
        <f ca="1">+IF(OFFSET('Sanitation Data'!$F$28,0,10*ROW('Sanitation Data'!F123))="","",OFFSET('Sanitation Data'!$F$28,0,10*ROW('Sanitation Data'!F123)))</f>
        <v/>
      </c>
      <c r="CV129" s="388" t="str">
        <f ca="1">+IF(OFFSET('Sanitation Data'!$F$29,0,10*ROW('Sanitation Data'!F123))="","",OFFSET('Sanitation Data'!$F$29,0,10*ROW('Sanitation Data'!F123)))</f>
        <v/>
      </c>
      <c r="CW129" s="388" t="str">
        <f ca="1">+IF(OFFSET('Sanitation Data'!$F$30,0,10*ROW('Sanitation Data'!F123))="","",OFFSET('Sanitation Data'!$F$30,0,10*ROW('Sanitation Data'!F123)))</f>
        <v/>
      </c>
      <c r="CX129" s="388" t="str">
        <f ca="1">+IF(OFFSET('Sanitation Data'!$F$31,0,10*ROW('Sanitation Data'!F123))="","",OFFSET('Sanitation Data'!$F$31,0,10*ROW('Sanitation Data'!F123)))</f>
        <v/>
      </c>
      <c r="CY129" s="388" t="str">
        <f ca="1">+IF(OFFSET('Sanitation Data'!$F$32,0,10*ROW('Sanitation Data'!F123))="","",OFFSET('Sanitation Data'!$F$32,0,10*ROW('Sanitation Data'!F123)))</f>
        <v/>
      </c>
      <c r="CZ129" s="388" t="str">
        <f ca="1">+IF(OFFSET('Sanitation Data'!$G$28,0,10*ROW('Sanitation Data'!G123))="","",OFFSET('Sanitation Data'!$G$28,0,10*ROW('Sanitation Data'!G123)))</f>
        <v/>
      </c>
      <c r="DA129" s="388" t="str">
        <f ca="1">+IF(OFFSET('Sanitation Data'!$G$29,0,10*ROW('Sanitation Data'!G123))="","",OFFSET('Sanitation Data'!$G$29,0,10*ROW('Sanitation Data'!G123)))</f>
        <v/>
      </c>
      <c r="DB129" s="388" t="str">
        <f ca="1">+IF(OFFSET('Sanitation Data'!$G$30,0,10*ROW('Sanitation Data'!G123))="","",OFFSET('Sanitation Data'!$G$30,0,10*ROW('Sanitation Data'!G123)))</f>
        <v/>
      </c>
      <c r="DC129" s="388" t="str">
        <f ca="1">+IF(OFFSET('Sanitation Data'!$G$31,0,10*ROW('Sanitation Data'!G123))="","",OFFSET('Sanitation Data'!$G$31,0,10*ROW('Sanitation Data'!G123)))</f>
        <v/>
      </c>
      <c r="DD129" s="388" t="str">
        <f ca="1">+IF(OFFSET('Sanitation Data'!$G$32,0,10*ROW('Sanitation Data'!G123))="","",OFFSET('Sanitation Data'!$G$32,0,10*ROW('Sanitation Data'!G123)))</f>
        <v/>
      </c>
      <c r="DE129" s="388" t="str">
        <f ca="1">+IF(OFFSET('Sanitation Data'!$H$28,0,10*ROW('Sanitation Data'!H123))="","",OFFSET('Sanitation Data'!$H$28,0,10*ROW('Sanitation Data'!H123)))</f>
        <v/>
      </c>
      <c r="DF129" s="388" t="str">
        <f ca="1">+IF(OFFSET('Sanitation Data'!$H$29,0,10*ROW('Sanitation Data'!H123))="","",OFFSET('Sanitation Data'!$H$29,0,10*ROW('Sanitation Data'!H123)))</f>
        <v/>
      </c>
      <c r="DG129" s="388" t="str">
        <f ca="1">+IF(OFFSET('Sanitation Data'!$H$30,0,10*ROW('Sanitation Data'!H123))="","",OFFSET('Sanitation Data'!$H$30,0,10*ROW('Sanitation Data'!H123)))</f>
        <v/>
      </c>
      <c r="DH129" s="388" t="str">
        <f ca="1">+IF(OFFSET('Sanitation Data'!$H$31,0,10*ROW('Sanitation Data'!H123))="","",OFFSET('Sanitation Data'!$H$31,0,10*ROW('Sanitation Data'!H123)))</f>
        <v/>
      </c>
      <c r="DI129" s="388" t="str">
        <f ca="1">+IF(OFFSET('Sanitation Data'!$H$32,0,10*ROW('Sanitation Data'!H123))="","",OFFSET('Sanitation Data'!$H$32,0,10*ROW('Sanitation Data'!H123)))</f>
        <v/>
      </c>
      <c r="DJ129" s="388" t="str">
        <f ca="1">+IF(OFFSET('Sanitation Data'!$I$28,0,10*ROW('Sanitation Data'!I123))="","",OFFSET('Sanitation Data'!$I$28,0,10*ROW('Sanitation Data'!I123)))</f>
        <v/>
      </c>
      <c r="DK129" s="388" t="str">
        <f ca="1">+IF(OFFSET('Sanitation Data'!$I$29,0,10*ROW('Sanitation Data'!I123))="","",OFFSET('Sanitation Data'!$I$29,0,10*ROW('Sanitation Data'!I123)))</f>
        <v/>
      </c>
      <c r="DL129" s="388" t="str">
        <f ca="1">+IF(OFFSET('Sanitation Data'!$I$30,0,10*ROW('Sanitation Data'!I123))="","",OFFSET('Sanitation Data'!$I$30,0,10*ROW('Sanitation Data'!I123)))</f>
        <v/>
      </c>
      <c r="DM129" s="388" t="str">
        <f ca="1">+IF(OFFSET('Sanitation Data'!$I$31,0,10*ROW('Sanitation Data'!I123))="","",OFFSET('Sanitation Data'!$I$31,0,10*ROW('Sanitation Data'!I123)))</f>
        <v/>
      </c>
      <c r="DN129" s="388" t="str">
        <f ca="1">+IF(OFFSET('Sanitation Data'!$I$32,0,10*ROW('Sanitation Data'!I123))="","",OFFSET('Sanitation Data'!$I$32,0,10*ROW('Sanitation Data'!I123)))</f>
        <v/>
      </c>
      <c r="DO129" s="388" t="str">
        <f ca="1">+IF(OFFSET('Hygiene Data'!$D$11,0,10*ROW('Hygiene Data'!D123))="","",OFFSET('Hygiene Data'!$D$11,0,10*ROW('Hygiene Data'!D123)))</f>
        <v/>
      </c>
      <c r="DP129" s="388" t="str">
        <f ca="1">+IF(OFFSET('Hygiene Data'!$D$12,0,10*ROW('Hygiene Data'!D123))="","",OFFSET('Hygiene Data'!$D$12,0,10*ROW('Hygiene Data'!D123)))</f>
        <v/>
      </c>
      <c r="DQ129" s="388" t="str">
        <f ca="1">+IF(OFFSET('Hygiene Data'!$D$13,0,10*ROW('Hygiene Data'!D123))="","",OFFSET('Hygiene Data'!$D$13,0,10*ROW('Hygiene Data'!D123)))</f>
        <v/>
      </c>
      <c r="DR129" s="388" t="str">
        <f ca="1">+IF(OFFSET('Hygiene Data'!$E$11,0,10*ROW('Hygiene Data'!E123))="","",OFFSET('Hygiene Data'!$E$11,0,10*ROW('Hygiene Data'!E123)))</f>
        <v/>
      </c>
      <c r="DS129" s="388" t="str">
        <f ca="1">+IF(OFFSET('Hygiene Data'!$E$12,0,10*ROW('Hygiene Data'!E123))="","",OFFSET('Hygiene Data'!$E$12,0,10*ROW('Hygiene Data'!E123)))</f>
        <v/>
      </c>
      <c r="DT129" s="388" t="str">
        <f ca="1">+IF(OFFSET('Hygiene Data'!$E$13,0,10*ROW('Hygiene Data'!E123))="","",OFFSET('Hygiene Data'!$E$13,0,10*ROW('Hygiene Data'!E123)))</f>
        <v/>
      </c>
      <c r="DU129" s="388" t="str">
        <f ca="1">+IF(OFFSET('Hygiene Data'!$F$11,0,10*ROW('Hygiene Data'!F123))="","",OFFSET('Hygiene Data'!$F$11,0,10*ROW('Hygiene Data'!F123)))</f>
        <v/>
      </c>
      <c r="DV129" s="388" t="str">
        <f ca="1">+IF(OFFSET('Hygiene Data'!$F$12,0,10*ROW('Hygiene Data'!F123))="","",OFFSET('Hygiene Data'!$F$12,0,10*ROW('Hygiene Data'!F123)))</f>
        <v/>
      </c>
      <c r="DW129" s="388" t="str">
        <f ca="1">+IF(OFFSET('Hygiene Data'!$F$13,0,10*ROW('Hygiene Data'!F123))="","",OFFSET('Hygiene Data'!$F$13,0,10*ROW('Hygiene Data'!F123)))</f>
        <v/>
      </c>
      <c r="DX129" s="388" t="str">
        <f ca="1">+IF(OFFSET('Hygiene Data'!$G$11,0,10*ROW('Hygiene Data'!G123))="","",OFFSET('Hygiene Data'!$G$11,0,10*ROW('Hygiene Data'!G123)))</f>
        <v/>
      </c>
      <c r="DY129" s="388" t="str">
        <f ca="1">+IF(OFFSET('Hygiene Data'!$G$12,0,10*ROW('Hygiene Data'!G123))="","",OFFSET('Hygiene Data'!$G$12,0,10*ROW('Hygiene Data'!G123)))</f>
        <v/>
      </c>
      <c r="DZ129" s="388" t="str">
        <f ca="1">+IF(OFFSET('Hygiene Data'!$G$13,0,10*ROW('Hygiene Data'!G123))="","",OFFSET('Hygiene Data'!$G$13,0,10*ROW('Hygiene Data'!G123)))</f>
        <v/>
      </c>
      <c r="EA129" s="388" t="str">
        <f ca="1">+IF(OFFSET('Hygiene Data'!$H$11,0,10*ROW('Hygiene Data'!H123))="","",OFFSET('Hygiene Data'!$H$11,0,10*ROW('Hygiene Data'!H123)))</f>
        <v/>
      </c>
      <c r="EB129" s="388" t="str">
        <f ca="1">+IF(OFFSET('Hygiene Data'!$H$12,0,10*ROW('Hygiene Data'!H123))="","",OFFSET('Hygiene Data'!$H$12,0,10*ROW('Hygiene Data'!H123)))</f>
        <v/>
      </c>
      <c r="EC129" s="388" t="str">
        <f ca="1">+IF(OFFSET('Hygiene Data'!$H$13,0,10*ROW('Hygiene Data'!H123))="","",OFFSET('Hygiene Data'!$H$13,0,10*ROW('Hygiene Data'!H123)))</f>
        <v/>
      </c>
      <c r="ED129" s="388" t="str">
        <f ca="1">+IF(OFFSET('Hygiene Data'!$I$11,0,10*ROW('Hygiene Data'!I123))="","",OFFSET('Hygiene Data'!$I$11,0,10*ROW('Hygiene Data'!I123)))</f>
        <v/>
      </c>
      <c r="EE129" s="388" t="str">
        <f ca="1">+IF(OFFSET('Hygiene Data'!$I$12,0,10*ROW('Hygiene Data'!I123))="","",OFFSET('Hygiene Data'!$I$12,0,10*ROW('Hygiene Data'!I123)))</f>
        <v/>
      </c>
      <c r="EF129" s="388" t="str">
        <f ca="1">+IF(OFFSET('Hygiene Data'!$I$13,0,10*ROW('Hygiene Data'!I123))="","",OFFSET('Hygiene Data'!$I$13,0,10*ROW('Hygiene Data'!I123)))</f>
        <v/>
      </c>
    </row>
    <row r="130" spans="1:136" x14ac:dyDescent="0.25">
      <c r="A130" s="497" t="str">
        <f ca="1">+IF(OFFSET('Water Data'!$B$2,0,10*ROW('Water Data'!E124))="","",OFFSET('Water Data'!$B$2,0,10*ROW('Water Data'!E124)))</f>
        <v/>
      </c>
      <c r="B130" s="49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4" t="str">
        <f t="shared" ca="1" si="1"/>
        <v/>
      </c>
      <c r="D130" s="52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8" t="str">
        <f ca="1">+IF(OFFSET('Water Data'!$D$27,0,10*ROW('Water Data'!D124))="","",OFFSET('Water Data'!$D$27,0,10*ROW('Water Data'!D124)))</f>
        <v/>
      </c>
      <c r="BT130" s="388" t="str">
        <f ca="1">+IF(OFFSET('Water Data'!$D$28,0,10*ROW('Water Data'!D124))="","",OFFSET('Water Data'!$D$28,0,10*ROW('Water Data'!D124)))</f>
        <v/>
      </c>
      <c r="BU130" s="388" t="str">
        <f ca="1">+IF(OFFSET('Water Data'!$D$29,0,10*ROW('Water Data'!D124))="","",OFFSET('Water Data'!$D$29,0,10*ROW('Water Data'!D124)))</f>
        <v/>
      </c>
      <c r="BV130" s="388" t="str">
        <f ca="1">+IF(OFFSET('Water Data'!$E$27,0,10*ROW('Water Data'!E124))="","",OFFSET('Water Data'!$E$27,0,10*ROW('Water Data'!E124)))</f>
        <v/>
      </c>
      <c r="BW130" s="388" t="str">
        <f ca="1">+IF(OFFSET('Water Data'!$E$28,0,10*ROW('Water Data'!E124))="","",OFFSET('Water Data'!$E$28,0,10*ROW('Water Data'!E124)))</f>
        <v/>
      </c>
      <c r="BX130" s="388" t="str">
        <f ca="1">+IF(OFFSET('Water Data'!$E$29,0,10*ROW('Water Data'!E124))="","",OFFSET('Water Data'!$E$29,0,10*ROW('Water Data'!E124)))</f>
        <v/>
      </c>
      <c r="BY130" s="388" t="str">
        <f ca="1">+IF(OFFSET('Water Data'!$F$27,0,10*ROW('Water Data'!F124))="","",OFFSET('Water Data'!$F$27,0,10*ROW('Water Data'!F124)))</f>
        <v/>
      </c>
      <c r="BZ130" s="388" t="str">
        <f ca="1">+IF(OFFSET('Water Data'!$F$28,0,10*ROW('Water Data'!F124))="","",OFFSET('Water Data'!$F$28,0,10*ROW('Water Data'!F124)))</f>
        <v/>
      </c>
      <c r="CA130" s="388" t="str">
        <f ca="1">+IF(OFFSET('Water Data'!$F$29,0,10*ROW('Water Data'!F124))="","",OFFSET('Water Data'!$F$29,0,10*ROW('Water Data'!F124)))</f>
        <v/>
      </c>
      <c r="CB130" s="388" t="str">
        <f ca="1">+IF(OFFSET('Water Data'!$G$27,0,10*ROW('Water Data'!G124))="","",OFFSET('Water Data'!$G$27,0,10*ROW('Water Data'!G124)))</f>
        <v/>
      </c>
      <c r="CC130" s="388" t="str">
        <f ca="1">+IF(OFFSET('Water Data'!$G$28,0,10*ROW('Water Data'!G124))="","",OFFSET('Water Data'!$G$28,0,10*ROW('Water Data'!G124)))</f>
        <v/>
      </c>
      <c r="CD130" s="388" t="str">
        <f ca="1">+IF(OFFSET('Water Data'!$G$29,0,10*ROW('Water Data'!G124))="","",OFFSET('Water Data'!$G$29,0,10*ROW('Water Data'!G124)))</f>
        <v/>
      </c>
      <c r="CE130" s="388" t="str">
        <f ca="1">+IF(OFFSET('Water Data'!$H$27,0,10*ROW('Water Data'!H124))="","",OFFSET('Water Data'!$H$27,0,10*ROW('Water Data'!H124)))</f>
        <v/>
      </c>
      <c r="CF130" s="388" t="str">
        <f ca="1">+IF(OFFSET('Water Data'!$H$28,0,10*ROW('Water Data'!H124))="","",OFFSET('Water Data'!$H$28,0,10*ROW('Water Data'!H124)))</f>
        <v/>
      </c>
      <c r="CG130" s="388" t="str">
        <f ca="1">+IF(OFFSET('Water Data'!$H$29,0,10*ROW('Water Data'!H124))="","",OFFSET('Water Data'!$H$29,0,10*ROW('Water Data'!H124)))</f>
        <v/>
      </c>
      <c r="CH130" s="388" t="str">
        <f ca="1">+IF(OFFSET('Water Data'!$I$27,0,10*ROW('Water Data'!I124))="","",OFFSET('Water Data'!$I$27,0,10*ROW('Water Data'!I124)))</f>
        <v/>
      </c>
      <c r="CI130" s="388" t="str">
        <f ca="1">+IF(OFFSET('Water Data'!$I$28,0,10*ROW('Water Data'!I124))="","",OFFSET('Water Data'!$I$28,0,10*ROW('Water Data'!I124)))</f>
        <v/>
      </c>
      <c r="CJ130" s="388" t="str">
        <f ca="1">+IF(OFFSET('Water Data'!$I$29,0,10*ROW('Water Data'!I124))="","",OFFSET('Water Data'!$I$29,0,10*ROW('Water Data'!I124)))</f>
        <v/>
      </c>
      <c r="CK130" s="388" t="str">
        <f ca="1">+IF(OFFSET('Sanitation Data'!$D$28,0,10*ROW('Sanitation Data'!D124))="","",OFFSET('Sanitation Data'!$D$28,0,10*ROW('Sanitation Data'!D124)))</f>
        <v/>
      </c>
      <c r="CL130" s="388" t="str">
        <f ca="1">+IF(OFFSET('Sanitation Data'!$D$29,0,10*ROW('Sanitation Data'!D124))="","",OFFSET('Sanitation Data'!$D$29,0,10*ROW('Sanitation Data'!D124)))</f>
        <v/>
      </c>
      <c r="CM130" s="388" t="str">
        <f ca="1">+IF(OFFSET('Sanitation Data'!$D$30,0,10*ROW('Sanitation Data'!D124))="","",OFFSET('Sanitation Data'!$D$30,0,10*ROW('Sanitation Data'!D124)))</f>
        <v/>
      </c>
      <c r="CN130" s="388" t="str">
        <f ca="1">+IF(OFFSET('Sanitation Data'!$D$31,0,10*ROW('Sanitation Data'!D124))="","",OFFSET('Sanitation Data'!$D$31,0,10*ROW('Sanitation Data'!D124)))</f>
        <v/>
      </c>
      <c r="CO130" s="388" t="str">
        <f ca="1">+IF(OFFSET('Sanitation Data'!$D$32,0,10*ROW('Sanitation Data'!D124))="","",OFFSET('Sanitation Data'!$D$32,0,10*ROW('Sanitation Data'!D124)))</f>
        <v/>
      </c>
      <c r="CP130" s="388" t="str">
        <f ca="1">+IF(OFFSET('Sanitation Data'!$E$28,0,10*ROW('Sanitation Data'!E124))="","",OFFSET('Sanitation Data'!$E$28,0,10*ROW('Sanitation Data'!E124)))</f>
        <v/>
      </c>
      <c r="CQ130" s="388" t="str">
        <f ca="1">+IF(OFFSET('Sanitation Data'!$E$29,0,10*ROW('Sanitation Data'!E124))="","",OFFSET('Sanitation Data'!$E$29,0,10*ROW('Sanitation Data'!E124)))</f>
        <v/>
      </c>
      <c r="CR130" s="388" t="str">
        <f ca="1">+IF(OFFSET('Sanitation Data'!$E$30,0,10*ROW('Sanitation Data'!E124))="","",OFFSET('Sanitation Data'!$E$30,0,10*ROW('Sanitation Data'!E124)))</f>
        <v/>
      </c>
      <c r="CS130" s="388" t="str">
        <f ca="1">+IF(OFFSET('Sanitation Data'!$E$31,0,10*ROW('Sanitation Data'!E124))="","",OFFSET('Sanitation Data'!$E$31,0,10*ROW('Sanitation Data'!E124)))</f>
        <v/>
      </c>
      <c r="CT130" s="388" t="str">
        <f ca="1">+IF(OFFSET('Sanitation Data'!$E$32,0,10*ROW('Sanitation Data'!E124))="","",OFFSET('Sanitation Data'!$E$32,0,10*ROW('Sanitation Data'!E124)))</f>
        <v/>
      </c>
      <c r="CU130" s="388" t="str">
        <f ca="1">+IF(OFFSET('Sanitation Data'!$F$28,0,10*ROW('Sanitation Data'!F124))="","",OFFSET('Sanitation Data'!$F$28,0,10*ROW('Sanitation Data'!F124)))</f>
        <v/>
      </c>
      <c r="CV130" s="388" t="str">
        <f ca="1">+IF(OFFSET('Sanitation Data'!$F$29,0,10*ROW('Sanitation Data'!F124))="","",OFFSET('Sanitation Data'!$F$29,0,10*ROW('Sanitation Data'!F124)))</f>
        <v/>
      </c>
      <c r="CW130" s="388" t="str">
        <f ca="1">+IF(OFFSET('Sanitation Data'!$F$30,0,10*ROW('Sanitation Data'!F124))="","",OFFSET('Sanitation Data'!$F$30,0,10*ROW('Sanitation Data'!F124)))</f>
        <v/>
      </c>
      <c r="CX130" s="388" t="str">
        <f ca="1">+IF(OFFSET('Sanitation Data'!$F$31,0,10*ROW('Sanitation Data'!F124))="","",OFFSET('Sanitation Data'!$F$31,0,10*ROW('Sanitation Data'!F124)))</f>
        <v/>
      </c>
      <c r="CY130" s="388" t="str">
        <f ca="1">+IF(OFFSET('Sanitation Data'!$F$32,0,10*ROW('Sanitation Data'!F124))="","",OFFSET('Sanitation Data'!$F$32,0,10*ROW('Sanitation Data'!F124)))</f>
        <v/>
      </c>
      <c r="CZ130" s="388" t="str">
        <f ca="1">+IF(OFFSET('Sanitation Data'!$G$28,0,10*ROW('Sanitation Data'!G124))="","",OFFSET('Sanitation Data'!$G$28,0,10*ROW('Sanitation Data'!G124)))</f>
        <v/>
      </c>
      <c r="DA130" s="388" t="str">
        <f ca="1">+IF(OFFSET('Sanitation Data'!$G$29,0,10*ROW('Sanitation Data'!G124))="","",OFFSET('Sanitation Data'!$G$29,0,10*ROW('Sanitation Data'!G124)))</f>
        <v/>
      </c>
      <c r="DB130" s="388" t="str">
        <f ca="1">+IF(OFFSET('Sanitation Data'!$G$30,0,10*ROW('Sanitation Data'!G124))="","",OFFSET('Sanitation Data'!$G$30,0,10*ROW('Sanitation Data'!G124)))</f>
        <v/>
      </c>
      <c r="DC130" s="388" t="str">
        <f ca="1">+IF(OFFSET('Sanitation Data'!$G$31,0,10*ROW('Sanitation Data'!G124))="","",OFFSET('Sanitation Data'!$G$31,0,10*ROW('Sanitation Data'!G124)))</f>
        <v/>
      </c>
      <c r="DD130" s="388" t="str">
        <f ca="1">+IF(OFFSET('Sanitation Data'!$G$32,0,10*ROW('Sanitation Data'!G124))="","",OFFSET('Sanitation Data'!$G$32,0,10*ROW('Sanitation Data'!G124)))</f>
        <v/>
      </c>
      <c r="DE130" s="388" t="str">
        <f ca="1">+IF(OFFSET('Sanitation Data'!$H$28,0,10*ROW('Sanitation Data'!H124))="","",OFFSET('Sanitation Data'!$H$28,0,10*ROW('Sanitation Data'!H124)))</f>
        <v/>
      </c>
      <c r="DF130" s="388" t="str">
        <f ca="1">+IF(OFFSET('Sanitation Data'!$H$29,0,10*ROW('Sanitation Data'!H124))="","",OFFSET('Sanitation Data'!$H$29,0,10*ROW('Sanitation Data'!H124)))</f>
        <v/>
      </c>
      <c r="DG130" s="388" t="str">
        <f ca="1">+IF(OFFSET('Sanitation Data'!$H$30,0,10*ROW('Sanitation Data'!H124))="","",OFFSET('Sanitation Data'!$H$30,0,10*ROW('Sanitation Data'!H124)))</f>
        <v/>
      </c>
      <c r="DH130" s="388" t="str">
        <f ca="1">+IF(OFFSET('Sanitation Data'!$H$31,0,10*ROW('Sanitation Data'!H124))="","",OFFSET('Sanitation Data'!$H$31,0,10*ROW('Sanitation Data'!H124)))</f>
        <v/>
      </c>
      <c r="DI130" s="388" t="str">
        <f ca="1">+IF(OFFSET('Sanitation Data'!$H$32,0,10*ROW('Sanitation Data'!H124))="","",OFFSET('Sanitation Data'!$H$32,0,10*ROW('Sanitation Data'!H124)))</f>
        <v/>
      </c>
      <c r="DJ130" s="388" t="str">
        <f ca="1">+IF(OFFSET('Sanitation Data'!$I$28,0,10*ROW('Sanitation Data'!I124))="","",OFFSET('Sanitation Data'!$I$28,0,10*ROW('Sanitation Data'!I124)))</f>
        <v/>
      </c>
      <c r="DK130" s="388" t="str">
        <f ca="1">+IF(OFFSET('Sanitation Data'!$I$29,0,10*ROW('Sanitation Data'!I124))="","",OFFSET('Sanitation Data'!$I$29,0,10*ROW('Sanitation Data'!I124)))</f>
        <v/>
      </c>
      <c r="DL130" s="388" t="str">
        <f ca="1">+IF(OFFSET('Sanitation Data'!$I$30,0,10*ROW('Sanitation Data'!I124))="","",OFFSET('Sanitation Data'!$I$30,0,10*ROW('Sanitation Data'!I124)))</f>
        <v/>
      </c>
      <c r="DM130" s="388" t="str">
        <f ca="1">+IF(OFFSET('Sanitation Data'!$I$31,0,10*ROW('Sanitation Data'!I124))="","",OFFSET('Sanitation Data'!$I$31,0,10*ROW('Sanitation Data'!I124)))</f>
        <v/>
      </c>
      <c r="DN130" s="388" t="str">
        <f ca="1">+IF(OFFSET('Sanitation Data'!$I$32,0,10*ROW('Sanitation Data'!I124))="","",OFFSET('Sanitation Data'!$I$32,0,10*ROW('Sanitation Data'!I124)))</f>
        <v/>
      </c>
      <c r="DO130" s="388" t="str">
        <f ca="1">+IF(OFFSET('Hygiene Data'!$D$11,0,10*ROW('Hygiene Data'!D124))="","",OFFSET('Hygiene Data'!$D$11,0,10*ROW('Hygiene Data'!D124)))</f>
        <v/>
      </c>
      <c r="DP130" s="388" t="str">
        <f ca="1">+IF(OFFSET('Hygiene Data'!$D$12,0,10*ROW('Hygiene Data'!D124))="","",OFFSET('Hygiene Data'!$D$12,0,10*ROW('Hygiene Data'!D124)))</f>
        <v/>
      </c>
      <c r="DQ130" s="388" t="str">
        <f ca="1">+IF(OFFSET('Hygiene Data'!$D$13,0,10*ROW('Hygiene Data'!D124))="","",OFFSET('Hygiene Data'!$D$13,0,10*ROW('Hygiene Data'!D124)))</f>
        <v/>
      </c>
      <c r="DR130" s="388" t="str">
        <f ca="1">+IF(OFFSET('Hygiene Data'!$E$11,0,10*ROW('Hygiene Data'!E124))="","",OFFSET('Hygiene Data'!$E$11,0,10*ROW('Hygiene Data'!E124)))</f>
        <v/>
      </c>
      <c r="DS130" s="388" t="str">
        <f ca="1">+IF(OFFSET('Hygiene Data'!$E$12,0,10*ROW('Hygiene Data'!E124))="","",OFFSET('Hygiene Data'!$E$12,0,10*ROW('Hygiene Data'!E124)))</f>
        <v/>
      </c>
      <c r="DT130" s="388" t="str">
        <f ca="1">+IF(OFFSET('Hygiene Data'!$E$13,0,10*ROW('Hygiene Data'!E124))="","",OFFSET('Hygiene Data'!$E$13,0,10*ROW('Hygiene Data'!E124)))</f>
        <v/>
      </c>
      <c r="DU130" s="388" t="str">
        <f ca="1">+IF(OFFSET('Hygiene Data'!$F$11,0,10*ROW('Hygiene Data'!F124))="","",OFFSET('Hygiene Data'!$F$11,0,10*ROW('Hygiene Data'!F124)))</f>
        <v/>
      </c>
      <c r="DV130" s="388" t="str">
        <f ca="1">+IF(OFFSET('Hygiene Data'!$F$12,0,10*ROW('Hygiene Data'!F124))="","",OFFSET('Hygiene Data'!$F$12,0,10*ROW('Hygiene Data'!F124)))</f>
        <v/>
      </c>
      <c r="DW130" s="388" t="str">
        <f ca="1">+IF(OFFSET('Hygiene Data'!$F$13,0,10*ROW('Hygiene Data'!F124))="","",OFFSET('Hygiene Data'!$F$13,0,10*ROW('Hygiene Data'!F124)))</f>
        <v/>
      </c>
      <c r="DX130" s="388" t="str">
        <f ca="1">+IF(OFFSET('Hygiene Data'!$G$11,0,10*ROW('Hygiene Data'!G124))="","",OFFSET('Hygiene Data'!$G$11,0,10*ROW('Hygiene Data'!G124)))</f>
        <v/>
      </c>
      <c r="DY130" s="388" t="str">
        <f ca="1">+IF(OFFSET('Hygiene Data'!$G$12,0,10*ROW('Hygiene Data'!G124))="","",OFFSET('Hygiene Data'!$G$12,0,10*ROW('Hygiene Data'!G124)))</f>
        <v/>
      </c>
      <c r="DZ130" s="388" t="str">
        <f ca="1">+IF(OFFSET('Hygiene Data'!$G$13,0,10*ROW('Hygiene Data'!G124))="","",OFFSET('Hygiene Data'!$G$13,0,10*ROW('Hygiene Data'!G124)))</f>
        <v/>
      </c>
      <c r="EA130" s="388" t="str">
        <f ca="1">+IF(OFFSET('Hygiene Data'!$H$11,0,10*ROW('Hygiene Data'!H124))="","",OFFSET('Hygiene Data'!$H$11,0,10*ROW('Hygiene Data'!H124)))</f>
        <v/>
      </c>
      <c r="EB130" s="388" t="str">
        <f ca="1">+IF(OFFSET('Hygiene Data'!$H$12,0,10*ROW('Hygiene Data'!H124))="","",OFFSET('Hygiene Data'!$H$12,0,10*ROW('Hygiene Data'!H124)))</f>
        <v/>
      </c>
      <c r="EC130" s="388" t="str">
        <f ca="1">+IF(OFFSET('Hygiene Data'!$H$13,0,10*ROW('Hygiene Data'!H124))="","",OFFSET('Hygiene Data'!$H$13,0,10*ROW('Hygiene Data'!H124)))</f>
        <v/>
      </c>
      <c r="ED130" s="388" t="str">
        <f ca="1">+IF(OFFSET('Hygiene Data'!$I$11,0,10*ROW('Hygiene Data'!I124))="","",OFFSET('Hygiene Data'!$I$11,0,10*ROW('Hygiene Data'!I124)))</f>
        <v/>
      </c>
      <c r="EE130" s="388" t="str">
        <f ca="1">+IF(OFFSET('Hygiene Data'!$I$12,0,10*ROW('Hygiene Data'!I124))="","",OFFSET('Hygiene Data'!$I$12,0,10*ROW('Hygiene Data'!I124)))</f>
        <v/>
      </c>
      <c r="EF130" s="388" t="str">
        <f ca="1">+IF(OFFSET('Hygiene Data'!$I$13,0,10*ROW('Hygiene Data'!I124))="","",OFFSET('Hygiene Data'!$I$13,0,10*ROW('Hygiene Data'!I124)))</f>
        <v/>
      </c>
    </row>
    <row r="131" spans="1:136" x14ac:dyDescent="0.25">
      <c r="A131" s="497" t="str">
        <f ca="1">+IF(OFFSET('Water Data'!$B$2,0,10*ROW('Water Data'!E125))="","",OFFSET('Water Data'!$B$2,0,10*ROW('Water Data'!E125)))</f>
        <v/>
      </c>
      <c r="B131" s="49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4" t="str">
        <f t="shared" ca="1" si="1"/>
        <v/>
      </c>
      <c r="D131" s="52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8" t="str">
        <f ca="1">+IF(OFFSET('Water Data'!$D$27,0,10*ROW('Water Data'!D125))="","",OFFSET('Water Data'!$D$27,0,10*ROW('Water Data'!D125)))</f>
        <v/>
      </c>
      <c r="BT131" s="388" t="str">
        <f ca="1">+IF(OFFSET('Water Data'!$D$28,0,10*ROW('Water Data'!D125))="","",OFFSET('Water Data'!$D$28,0,10*ROW('Water Data'!D125)))</f>
        <v/>
      </c>
      <c r="BU131" s="388" t="str">
        <f ca="1">+IF(OFFSET('Water Data'!$D$29,0,10*ROW('Water Data'!D125))="","",OFFSET('Water Data'!$D$29,0,10*ROW('Water Data'!D125)))</f>
        <v/>
      </c>
      <c r="BV131" s="388" t="str">
        <f ca="1">+IF(OFFSET('Water Data'!$E$27,0,10*ROW('Water Data'!E125))="","",OFFSET('Water Data'!$E$27,0,10*ROW('Water Data'!E125)))</f>
        <v/>
      </c>
      <c r="BW131" s="388" t="str">
        <f ca="1">+IF(OFFSET('Water Data'!$E$28,0,10*ROW('Water Data'!E125))="","",OFFSET('Water Data'!$E$28,0,10*ROW('Water Data'!E125)))</f>
        <v/>
      </c>
      <c r="BX131" s="388" t="str">
        <f ca="1">+IF(OFFSET('Water Data'!$E$29,0,10*ROW('Water Data'!E125))="","",OFFSET('Water Data'!$E$29,0,10*ROW('Water Data'!E125)))</f>
        <v/>
      </c>
      <c r="BY131" s="388" t="str">
        <f ca="1">+IF(OFFSET('Water Data'!$F$27,0,10*ROW('Water Data'!F125))="","",OFFSET('Water Data'!$F$27,0,10*ROW('Water Data'!F125)))</f>
        <v/>
      </c>
      <c r="BZ131" s="388" t="str">
        <f ca="1">+IF(OFFSET('Water Data'!$F$28,0,10*ROW('Water Data'!F125))="","",OFFSET('Water Data'!$F$28,0,10*ROW('Water Data'!F125)))</f>
        <v/>
      </c>
      <c r="CA131" s="388" t="str">
        <f ca="1">+IF(OFFSET('Water Data'!$F$29,0,10*ROW('Water Data'!F125))="","",OFFSET('Water Data'!$F$29,0,10*ROW('Water Data'!F125)))</f>
        <v/>
      </c>
      <c r="CB131" s="388" t="str">
        <f ca="1">+IF(OFFSET('Water Data'!$G$27,0,10*ROW('Water Data'!G125))="","",OFFSET('Water Data'!$G$27,0,10*ROW('Water Data'!G125)))</f>
        <v/>
      </c>
      <c r="CC131" s="388" t="str">
        <f ca="1">+IF(OFFSET('Water Data'!$G$28,0,10*ROW('Water Data'!G125))="","",OFFSET('Water Data'!$G$28,0,10*ROW('Water Data'!G125)))</f>
        <v/>
      </c>
      <c r="CD131" s="388" t="str">
        <f ca="1">+IF(OFFSET('Water Data'!$G$29,0,10*ROW('Water Data'!G125))="","",OFFSET('Water Data'!$G$29,0,10*ROW('Water Data'!G125)))</f>
        <v/>
      </c>
      <c r="CE131" s="388" t="str">
        <f ca="1">+IF(OFFSET('Water Data'!$H$27,0,10*ROW('Water Data'!H125))="","",OFFSET('Water Data'!$H$27,0,10*ROW('Water Data'!H125)))</f>
        <v/>
      </c>
      <c r="CF131" s="388" t="str">
        <f ca="1">+IF(OFFSET('Water Data'!$H$28,0,10*ROW('Water Data'!H125))="","",OFFSET('Water Data'!$H$28,0,10*ROW('Water Data'!H125)))</f>
        <v/>
      </c>
      <c r="CG131" s="388" t="str">
        <f ca="1">+IF(OFFSET('Water Data'!$H$29,0,10*ROW('Water Data'!H125))="","",OFFSET('Water Data'!$H$29,0,10*ROW('Water Data'!H125)))</f>
        <v/>
      </c>
      <c r="CH131" s="388" t="str">
        <f ca="1">+IF(OFFSET('Water Data'!$I$27,0,10*ROW('Water Data'!I125))="","",OFFSET('Water Data'!$I$27,0,10*ROW('Water Data'!I125)))</f>
        <v/>
      </c>
      <c r="CI131" s="388" t="str">
        <f ca="1">+IF(OFFSET('Water Data'!$I$28,0,10*ROW('Water Data'!I125))="","",OFFSET('Water Data'!$I$28,0,10*ROW('Water Data'!I125)))</f>
        <v/>
      </c>
      <c r="CJ131" s="388" t="str">
        <f ca="1">+IF(OFFSET('Water Data'!$I$29,0,10*ROW('Water Data'!I125))="","",OFFSET('Water Data'!$I$29,0,10*ROW('Water Data'!I125)))</f>
        <v/>
      </c>
      <c r="CK131" s="388" t="str">
        <f ca="1">+IF(OFFSET('Sanitation Data'!$D$28,0,10*ROW('Sanitation Data'!D125))="","",OFFSET('Sanitation Data'!$D$28,0,10*ROW('Sanitation Data'!D125)))</f>
        <v/>
      </c>
      <c r="CL131" s="388" t="str">
        <f ca="1">+IF(OFFSET('Sanitation Data'!$D$29,0,10*ROW('Sanitation Data'!D125))="","",OFFSET('Sanitation Data'!$D$29,0,10*ROW('Sanitation Data'!D125)))</f>
        <v/>
      </c>
      <c r="CM131" s="388" t="str">
        <f ca="1">+IF(OFFSET('Sanitation Data'!$D$30,0,10*ROW('Sanitation Data'!D125))="","",OFFSET('Sanitation Data'!$D$30,0,10*ROW('Sanitation Data'!D125)))</f>
        <v/>
      </c>
      <c r="CN131" s="388" t="str">
        <f ca="1">+IF(OFFSET('Sanitation Data'!$D$31,0,10*ROW('Sanitation Data'!D125))="","",OFFSET('Sanitation Data'!$D$31,0,10*ROW('Sanitation Data'!D125)))</f>
        <v/>
      </c>
      <c r="CO131" s="388" t="str">
        <f ca="1">+IF(OFFSET('Sanitation Data'!$D$32,0,10*ROW('Sanitation Data'!D125))="","",OFFSET('Sanitation Data'!$D$32,0,10*ROW('Sanitation Data'!D125)))</f>
        <v/>
      </c>
      <c r="CP131" s="388" t="str">
        <f ca="1">+IF(OFFSET('Sanitation Data'!$E$28,0,10*ROW('Sanitation Data'!E125))="","",OFFSET('Sanitation Data'!$E$28,0,10*ROW('Sanitation Data'!E125)))</f>
        <v/>
      </c>
      <c r="CQ131" s="388" t="str">
        <f ca="1">+IF(OFFSET('Sanitation Data'!$E$29,0,10*ROW('Sanitation Data'!E125))="","",OFFSET('Sanitation Data'!$E$29,0,10*ROW('Sanitation Data'!E125)))</f>
        <v/>
      </c>
      <c r="CR131" s="388" t="str">
        <f ca="1">+IF(OFFSET('Sanitation Data'!$E$30,0,10*ROW('Sanitation Data'!E125))="","",OFFSET('Sanitation Data'!$E$30,0,10*ROW('Sanitation Data'!E125)))</f>
        <v/>
      </c>
      <c r="CS131" s="388" t="str">
        <f ca="1">+IF(OFFSET('Sanitation Data'!$E$31,0,10*ROW('Sanitation Data'!E125))="","",OFFSET('Sanitation Data'!$E$31,0,10*ROW('Sanitation Data'!E125)))</f>
        <v/>
      </c>
      <c r="CT131" s="388" t="str">
        <f ca="1">+IF(OFFSET('Sanitation Data'!$E$32,0,10*ROW('Sanitation Data'!E125))="","",OFFSET('Sanitation Data'!$E$32,0,10*ROW('Sanitation Data'!E125)))</f>
        <v/>
      </c>
      <c r="CU131" s="388" t="str">
        <f ca="1">+IF(OFFSET('Sanitation Data'!$F$28,0,10*ROW('Sanitation Data'!F125))="","",OFFSET('Sanitation Data'!$F$28,0,10*ROW('Sanitation Data'!F125)))</f>
        <v/>
      </c>
      <c r="CV131" s="388" t="str">
        <f ca="1">+IF(OFFSET('Sanitation Data'!$F$29,0,10*ROW('Sanitation Data'!F125))="","",OFFSET('Sanitation Data'!$F$29,0,10*ROW('Sanitation Data'!F125)))</f>
        <v/>
      </c>
      <c r="CW131" s="388" t="str">
        <f ca="1">+IF(OFFSET('Sanitation Data'!$F$30,0,10*ROW('Sanitation Data'!F125))="","",OFFSET('Sanitation Data'!$F$30,0,10*ROW('Sanitation Data'!F125)))</f>
        <v/>
      </c>
      <c r="CX131" s="388" t="str">
        <f ca="1">+IF(OFFSET('Sanitation Data'!$F$31,0,10*ROW('Sanitation Data'!F125))="","",OFFSET('Sanitation Data'!$F$31,0,10*ROW('Sanitation Data'!F125)))</f>
        <v/>
      </c>
      <c r="CY131" s="388" t="str">
        <f ca="1">+IF(OFFSET('Sanitation Data'!$F$32,0,10*ROW('Sanitation Data'!F125))="","",OFFSET('Sanitation Data'!$F$32,0,10*ROW('Sanitation Data'!F125)))</f>
        <v/>
      </c>
      <c r="CZ131" s="388" t="str">
        <f ca="1">+IF(OFFSET('Sanitation Data'!$G$28,0,10*ROW('Sanitation Data'!G125))="","",OFFSET('Sanitation Data'!$G$28,0,10*ROW('Sanitation Data'!G125)))</f>
        <v/>
      </c>
      <c r="DA131" s="388" t="str">
        <f ca="1">+IF(OFFSET('Sanitation Data'!$G$29,0,10*ROW('Sanitation Data'!G125))="","",OFFSET('Sanitation Data'!$G$29,0,10*ROW('Sanitation Data'!G125)))</f>
        <v/>
      </c>
      <c r="DB131" s="388" t="str">
        <f ca="1">+IF(OFFSET('Sanitation Data'!$G$30,0,10*ROW('Sanitation Data'!G125))="","",OFFSET('Sanitation Data'!$G$30,0,10*ROW('Sanitation Data'!G125)))</f>
        <v/>
      </c>
      <c r="DC131" s="388" t="str">
        <f ca="1">+IF(OFFSET('Sanitation Data'!$G$31,0,10*ROW('Sanitation Data'!G125))="","",OFFSET('Sanitation Data'!$G$31,0,10*ROW('Sanitation Data'!G125)))</f>
        <v/>
      </c>
      <c r="DD131" s="388" t="str">
        <f ca="1">+IF(OFFSET('Sanitation Data'!$G$32,0,10*ROW('Sanitation Data'!G125))="","",OFFSET('Sanitation Data'!$G$32,0,10*ROW('Sanitation Data'!G125)))</f>
        <v/>
      </c>
      <c r="DE131" s="388" t="str">
        <f ca="1">+IF(OFFSET('Sanitation Data'!$H$28,0,10*ROW('Sanitation Data'!H125))="","",OFFSET('Sanitation Data'!$H$28,0,10*ROW('Sanitation Data'!H125)))</f>
        <v/>
      </c>
      <c r="DF131" s="388" t="str">
        <f ca="1">+IF(OFFSET('Sanitation Data'!$H$29,0,10*ROW('Sanitation Data'!H125))="","",OFFSET('Sanitation Data'!$H$29,0,10*ROW('Sanitation Data'!H125)))</f>
        <v/>
      </c>
      <c r="DG131" s="388" t="str">
        <f ca="1">+IF(OFFSET('Sanitation Data'!$H$30,0,10*ROW('Sanitation Data'!H125))="","",OFFSET('Sanitation Data'!$H$30,0,10*ROW('Sanitation Data'!H125)))</f>
        <v/>
      </c>
      <c r="DH131" s="388" t="str">
        <f ca="1">+IF(OFFSET('Sanitation Data'!$H$31,0,10*ROW('Sanitation Data'!H125))="","",OFFSET('Sanitation Data'!$H$31,0,10*ROW('Sanitation Data'!H125)))</f>
        <v/>
      </c>
      <c r="DI131" s="388" t="str">
        <f ca="1">+IF(OFFSET('Sanitation Data'!$H$32,0,10*ROW('Sanitation Data'!H125))="","",OFFSET('Sanitation Data'!$H$32,0,10*ROW('Sanitation Data'!H125)))</f>
        <v/>
      </c>
      <c r="DJ131" s="388" t="str">
        <f ca="1">+IF(OFFSET('Sanitation Data'!$I$28,0,10*ROW('Sanitation Data'!I125))="","",OFFSET('Sanitation Data'!$I$28,0,10*ROW('Sanitation Data'!I125)))</f>
        <v/>
      </c>
      <c r="DK131" s="388" t="str">
        <f ca="1">+IF(OFFSET('Sanitation Data'!$I$29,0,10*ROW('Sanitation Data'!I125))="","",OFFSET('Sanitation Data'!$I$29,0,10*ROW('Sanitation Data'!I125)))</f>
        <v/>
      </c>
      <c r="DL131" s="388" t="str">
        <f ca="1">+IF(OFFSET('Sanitation Data'!$I$30,0,10*ROW('Sanitation Data'!I125))="","",OFFSET('Sanitation Data'!$I$30,0,10*ROW('Sanitation Data'!I125)))</f>
        <v/>
      </c>
      <c r="DM131" s="388" t="str">
        <f ca="1">+IF(OFFSET('Sanitation Data'!$I$31,0,10*ROW('Sanitation Data'!I125))="","",OFFSET('Sanitation Data'!$I$31,0,10*ROW('Sanitation Data'!I125)))</f>
        <v/>
      </c>
      <c r="DN131" s="388" t="str">
        <f ca="1">+IF(OFFSET('Sanitation Data'!$I$32,0,10*ROW('Sanitation Data'!I125))="","",OFFSET('Sanitation Data'!$I$32,0,10*ROW('Sanitation Data'!I125)))</f>
        <v/>
      </c>
      <c r="DO131" s="388" t="str">
        <f ca="1">+IF(OFFSET('Hygiene Data'!$D$11,0,10*ROW('Hygiene Data'!D125))="","",OFFSET('Hygiene Data'!$D$11,0,10*ROW('Hygiene Data'!D125)))</f>
        <v/>
      </c>
      <c r="DP131" s="388" t="str">
        <f ca="1">+IF(OFFSET('Hygiene Data'!$D$12,0,10*ROW('Hygiene Data'!D125))="","",OFFSET('Hygiene Data'!$D$12,0,10*ROW('Hygiene Data'!D125)))</f>
        <v/>
      </c>
      <c r="DQ131" s="388" t="str">
        <f ca="1">+IF(OFFSET('Hygiene Data'!$D$13,0,10*ROW('Hygiene Data'!D125))="","",OFFSET('Hygiene Data'!$D$13,0,10*ROW('Hygiene Data'!D125)))</f>
        <v/>
      </c>
      <c r="DR131" s="388" t="str">
        <f ca="1">+IF(OFFSET('Hygiene Data'!$E$11,0,10*ROW('Hygiene Data'!E125))="","",OFFSET('Hygiene Data'!$E$11,0,10*ROW('Hygiene Data'!E125)))</f>
        <v/>
      </c>
      <c r="DS131" s="388" t="str">
        <f ca="1">+IF(OFFSET('Hygiene Data'!$E$12,0,10*ROW('Hygiene Data'!E125))="","",OFFSET('Hygiene Data'!$E$12,0,10*ROW('Hygiene Data'!E125)))</f>
        <v/>
      </c>
      <c r="DT131" s="388" t="str">
        <f ca="1">+IF(OFFSET('Hygiene Data'!$E$13,0,10*ROW('Hygiene Data'!E125))="","",OFFSET('Hygiene Data'!$E$13,0,10*ROW('Hygiene Data'!E125)))</f>
        <v/>
      </c>
      <c r="DU131" s="388" t="str">
        <f ca="1">+IF(OFFSET('Hygiene Data'!$F$11,0,10*ROW('Hygiene Data'!F125))="","",OFFSET('Hygiene Data'!$F$11,0,10*ROW('Hygiene Data'!F125)))</f>
        <v/>
      </c>
      <c r="DV131" s="388" t="str">
        <f ca="1">+IF(OFFSET('Hygiene Data'!$F$12,0,10*ROW('Hygiene Data'!F125))="","",OFFSET('Hygiene Data'!$F$12,0,10*ROW('Hygiene Data'!F125)))</f>
        <v/>
      </c>
      <c r="DW131" s="388" t="str">
        <f ca="1">+IF(OFFSET('Hygiene Data'!$F$13,0,10*ROW('Hygiene Data'!F125))="","",OFFSET('Hygiene Data'!$F$13,0,10*ROW('Hygiene Data'!F125)))</f>
        <v/>
      </c>
      <c r="DX131" s="388" t="str">
        <f ca="1">+IF(OFFSET('Hygiene Data'!$G$11,0,10*ROW('Hygiene Data'!G125))="","",OFFSET('Hygiene Data'!$G$11,0,10*ROW('Hygiene Data'!G125)))</f>
        <v/>
      </c>
      <c r="DY131" s="388" t="str">
        <f ca="1">+IF(OFFSET('Hygiene Data'!$G$12,0,10*ROW('Hygiene Data'!G125))="","",OFFSET('Hygiene Data'!$G$12,0,10*ROW('Hygiene Data'!G125)))</f>
        <v/>
      </c>
      <c r="DZ131" s="388" t="str">
        <f ca="1">+IF(OFFSET('Hygiene Data'!$G$13,0,10*ROW('Hygiene Data'!G125))="","",OFFSET('Hygiene Data'!$G$13,0,10*ROW('Hygiene Data'!G125)))</f>
        <v/>
      </c>
      <c r="EA131" s="388" t="str">
        <f ca="1">+IF(OFFSET('Hygiene Data'!$H$11,0,10*ROW('Hygiene Data'!H125))="","",OFFSET('Hygiene Data'!$H$11,0,10*ROW('Hygiene Data'!H125)))</f>
        <v/>
      </c>
      <c r="EB131" s="388" t="str">
        <f ca="1">+IF(OFFSET('Hygiene Data'!$H$12,0,10*ROW('Hygiene Data'!H125))="","",OFFSET('Hygiene Data'!$H$12,0,10*ROW('Hygiene Data'!H125)))</f>
        <v/>
      </c>
      <c r="EC131" s="388" t="str">
        <f ca="1">+IF(OFFSET('Hygiene Data'!$H$13,0,10*ROW('Hygiene Data'!H125))="","",OFFSET('Hygiene Data'!$H$13,0,10*ROW('Hygiene Data'!H125)))</f>
        <v/>
      </c>
      <c r="ED131" s="388" t="str">
        <f ca="1">+IF(OFFSET('Hygiene Data'!$I$11,0,10*ROW('Hygiene Data'!I125))="","",OFFSET('Hygiene Data'!$I$11,0,10*ROW('Hygiene Data'!I125)))</f>
        <v/>
      </c>
      <c r="EE131" s="388" t="str">
        <f ca="1">+IF(OFFSET('Hygiene Data'!$I$12,0,10*ROW('Hygiene Data'!I125))="","",OFFSET('Hygiene Data'!$I$12,0,10*ROW('Hygiene Data'!I125)))</f>
        <v/>
      </c>
      <c r="EF131" s="388" t="str">
        <f ca="1">+IF(OFFSET('Hygiene Data'!$I$13,0,10*ROW('Hygiene Data'!I125))="","",OFFSET('Hygiene Data'!$I$13,0,10*ROW('Hygiene Data'!I125)))</f>
        <v/>
      </c>
    </row>
    <row r="132" spans="1:136" x14ac:dyDescent="0.25">
      <c r="A132" s="497" t="str">
        <f ca="1">+IF(OFFSET('Water Data'!$B$2,0,10*ROW('Water Data'!E126))="","",OFFSET('Water Data'!$B$2,0,10*ROW('Water Data'!E126)))</f>
        <v/>
      </c>
      <c r="B132" s="49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4" t="str">
        <f t="shared" ca="1" si="1"/>
        <v/>
      </c>
      <c r="D132" s="52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8" t="str">
        <f ca="1">+IF(OFFSET('Water Data'!$D$27,0,10*ROW('Water Data'!D126))="","",OFFSET('Water Data'!$D$27,0,10*ROW('Water Data'!D126)))</f>
        <v/>
      </c>
      <c r="BT132" s="388" t="str">
        <f ca="1">+IF(OFFSET('Water Data'!$D$28,0,10*ROW('Water Data'!D126))="","",OFFSET('Water Data'!$D$28,0,10*ROW('Water Data'!D126)))</f>
        <v/>
      </c>
      <c r="BU132" s="388" t="str">
        <f ca="1">+IF(OFFSET('Water Data'!$D$29,0,10*ROW('Water Data'!D126))="","",OFFSET('Water Data'!$D$29,0,10*ROW('Water Data'!D126)))</f>
        <v/>
      </c>
      <c r="BV132" s="388" t="str">
        <f ca="1">+IF(OFFSET('Water Data'!$E$27,0,10*ROW('Water Data'!E126))="","",OFFSET('Water Data'!$E$27,0,10*ROW('Water Data'!E126)))</f>
        <v/>
      </c>
      <c r="BW132" s="388" t="str">
        <f ca="1">+IF(OFFSET('Water Data'!$E$28,0,10*ROW('Water Data'!E126))="","",OFFSET('Water Data'!$E$28,0,10*ROW('Water Data'!E126)))</f>
        <v/>
      </c>
      <c r="BX132" s="388" t="str">
        <f ca="1">+IF(OFFSET('Water Data'!$E$29,0,10*ROW('Water Data'!E126))="","",OFFSET('Water Data'!$E$29,0,10*ROW('Water Data'!E126)))</f>
        <v/>
      </c>
      <c r="BY132" s="388" t="str">
        <f ca="1">+IF(OFFSET('Water Data'!$F$27,0,10*ROW('Water Data'!F126))="","",OFFSET('Water Data'!$F$27,0,10*ROW('Water Data'!F126)))</f>
        <v/>
      </c>
      <c r="BZ132" s="388" t="str">
        <f ca="1">+IF(OFFSET('Water Data'!$F$28,0,10*ROW('Water Data'!F126))="","",OFFSET('Water Data'!$F$28,0,10*ROW('Water Data'!F126)))</f>
        <v/>
      </c>
      <c r="CA132" s="388" t="str">
        <f ca="1">+IF(OFFSET('Water Data'!$F$29,0,10*ROW('Water Data'!F126))="","",OFFSET('Water Data'!$F$29,0,10*ROW('Water Data'!F126)))</f>
        <v/>
      </c>
      <c r="CB132" s="388" t="str">
        <f ca="1">+IF(OFFSET('Water Data'!$G$27,0,10*ROW('Water Data'!G126))="","",OFFSET('Water Data'!$G$27,0,10*ROW('Water Data'!G126)))</f>
        <v/>
      </c>
      <c r="CC132" s="388" t="str">
        <f ca="1">+IF(OFFSET('Water Data'!$G$28,0,10*ROW('Water Data'!G126))="","",OFFSET('Water Data'!$G$28,0,10*ROW('Water Data'!G126)))</f>
        <v/>
      </c>
      <c r="CD132" s="388" t="str">
        <f ca="1">+IF(OFFSET('Water Data'!$G$29,0,10*ROW('Water Data'!G126))="","",OFFSET('Water Data'!$G$29,0,10*ROW('Water Data'!G126)))</f>
        <v/>
      </c>
      <c r="CE132" s="388" t="str">
        <f ca="1">+IF(OFFSET('Water Data'!$H$27,0,10*ROW('Water Data'!H126))="","",OFFSET('Water Data'!$H$27,0,10*ROW('Water Data'!H126)))</f>
        <v/>
      </c>
      <c r="CF132" s="388" t="str">
        <f ca="1">+IF(OFFSET('Water Data'!$H$28,0,10*ROW('Water Data'!H126))="","",OFFSET('Water Data'!$H$28,0,10*ROW('Water Data'!H126)))</f>
        <v/>
      </c>
      <c r="CG132" s="388" t="str">
        <f ca="1">+IF(OFFSET('Water Data'!$H$29,0,10*ROW('Water Data'!H126))="","",OFFSET('Water Data'!$H$29,0,10*ROW('Water Data'!H126)))</f>
        <v/>
      </c>
      <c r="CH132" s="388" t="str">
        <f ca="1">+IF(OFFSET('Water Data'!$I$27,0,10*ROW('Water Data'!I126))="","",OFFSET('Water Data'!$I$27,0,10*ROW('Water Data'!I126)))</f>
        <v/>
      </c>
      <c r="CI132" s="388" t="str">
        <f ca="1">+IF(OFFSET('Water Data'!$I$28,0,10*ROW('Water Data'!I126))="","",OFFSET('Water Data'!$I$28,0,10*ROW('Water Data'!I126)))</f>
        <v/>
      </c>
      <c r="CJ132" s="388" t="str">
        <f ca="1">+IF(OFFSET('Water Data'!$I$29,0,10*ROW('Water Data'!I126))="","",OFFSET('Water Data'!$I$29,0,10*ROW('Water Data'!I126)))</f>
        <v/>
      </c>
      <c r="CK132" s="388" t="str">
        <f ca="1">+IF(OFFSET('Sanitation Data'!$D$28,0,10*ROW('Sanitation Data'!D126))="","",OFFSET('Sanitation Data'!$D$28,0,10*ROW('Sanitation Data'!D126)))</f>
        <v/>
      </c>
      <c r="CL132" s="388" t="str">
        <f ca="1">+IF(OFFSET('Sanitation Data'!$D$29,0,10*ROW('Sanitation Data'!D126))="","",OFFSET('Sanitation Data'!$D$29,0,10*ROW('Sanitation Data'!D126)))</f>
        <v/>
      </c>
      <c r="CM132" s="388" t="str">
        <f ca="1">+IF(OFFSET('Sanitation Data'!$D$30,0,10*ROW('Sanitation Data'!D126))="","",OFFSET('Sanitation Data'!$D$30,0,10*ROW('Sanitation Data'!D126)))</f>
        <v/>
      </c>
      <c r="CN132" s="388" t="str">
        <f ca="1">+IF(OFFSET('Sanitation Data'!$D$31,0,10*ROW('Sanitation Data'!D126))="","",OFFSET('Sanitation Data'!$D$31,0,10*ROW('Sanitation Data'!D126)))</f>
        <v/>
      </c>
      <c r="CO132" s="388" t="str">
        <f ca="1">+IF(OFFSET('Sanitation Data'!$D$32,0,10*ROW('Sanitation Data'!D126))="","",OFFSET('Sanitation Data'!$D$32,0,10*ROW('Sanitation Data'!D126)))</f>
        <v/>
      </c>
      <c r="CP132" s="388" t="str">
        <f ca="1">+IF(OFFSET('Sanitation Data'!$E$28,0,10*ROW('Sanitation Data'!E126))="","",OFFSET('Sanitation Data'!$E$28,0,10*ROW('Sanitation Data'!E126)))</f>
        <v/>
      </c>
      <c r="CQ132" s="388" t="str">
        <f ca="1">+IF(OFFSET('Sanitation Data'!$E$29,0,10*ROW('Sanitation Data'!E126))="","",OFFSET('Sanitation Data'!$E$29,0,10*ROW('Sanitation Data'!E126)))</f>
        <v/>
      </c>
      <c r="CR132" s="388" t="str">
        <f ca="1">+IF(OFFSET('Sanitation Data'!$E$30,0,10*ROW('Sanitation Data'!E126))="","",OFFSET('Sanitation Data'!$E$30,0,10*ROW('Sanitation Data'!E126)))</f>
        <v/>
      </c>
      <c r="CS132" s="388" t="str">
        <f ca="1">+IF(OFFSET('Sanitation Data'!$E$31,0,10*ROW('Sanitation Data'!E126))="","",OFFSET('Sanitation Data'!$E$31,0,10*ROW('Sanitation Data'!E126)))</f>
        <v/>
      </c>
      <c r="CT132" s="388" t="str">
        <f ca="1">+IF(OFFSET('Sanitation Data'!$E$32,0,10*ROW('Sanitation Data'!E126))="","",OFFSET('Sanitation Data'!$E$32,0,10*ROW('Sanitation Data'!E126)))</f>
        <v/>
      </c>
      <c r="CU132" s="388" t="str">
        <f ca="1">+IF(OFFSET('Sanitation Data'!$F$28,0,10*ROW('Sanitation Data'!F126))="","",OFFSET('Sanitation Data'!$F$28,0,10*ROW('Sanitation Data'!F126)))</f>
        <v/>
      </c>
      <c r="CV132" s="388" t="str">
        <f ca="1">+IF(OFFSET('Sanitation Data'!$F$29,0,10*ROW('Sanitation Data'!F126))="","",OFFSET('Sanitation Data'!$F$29,0,10*ROW('Sanitation Data'!F126)))</f>
        <v/>
      </c>
      <c r="CW132" s="388" t="str">
        <f ca="1">+IF(OFFSET('Sanitation Data'!$F$30,0,10*ROW('Sanitation Data'!F126))="","",OFFSET('Sanitation Data'!$F$30,0,10*ROW('Sanitation Data'!F126)))</f>
        <v/>
      </c>
      <c r="CX132" s="388" t="str">
        <f ca="1">+IF(OFFSET('Sanitation Data'!$F$31,0,10*ROW('Sanitation Data'!F126))="","",OFFSET('Sanitation Data'!$F$31,0,10*ROW('Sanitation Data'!F126)))</f>
        <v/>
      </c>
      <c r="CY132" s="388" t="str">
        <f ca="1">+IF(OFFSET('Sanitation Data'!$F$32,0,10*ROW('Sanitation Data'!F126))="","",OFFSET('Sanitation Data'!$F$32,0,10*ROW('Sanitation Data'!F126)))</f>
        <v/>
      </c>
      <c r="CZ132" s="388" t="str">
        <f ca="1">+IF(OFFSET('Sanitation Data'!$G$28,0,10*ROW('Sanitation Data'!G126))="","",OFFSET('Sanitation Data'!$G$28,0,10*ROW('Sanitation Data'!G126)))</f>
        <v/>
      </c>
      <c r="DA132" s="388" t="str">
        <f ca="1">+IF(OFFSET('Sanitation Data'!$G$29,0,10*ROW('Sanitation Data'!G126))="","",OFFSET('Sanitation Data'!$G$29,0,10*ROW('Sanitation Data'!G126)))</f>
        <v/>
      </c>
      <c r="DB132" s="388" t="str">
        <f ca="1">+IF(OFFSET('Sanitation Data'!$G$30,0,10*ROW('Sanitation Data'!G126))="","",OFFSET('Sanitation Data'!$G$30,0,10*ROW('Sanitation Data'!G126)))</f>
        <v/>
      </c>
      <c r="DC132" s="388" t="str">
        <f ca="1">+IF(OFFSET('Sanitation Data'!$G$31,0,10*ROW('Sanitation Data'!G126))="","",OFFSET('Sanitation Data'!$G$31,0,10*ROW('Sanitation Data'!G126)))</f>
        <v/>
      </c>
      <c r="DD132" s="388" t="str">
        <f ca="1">+IF(OFFSET('Sanitation Data'!$G$32,0,10*ROW('Sanitation Data'!G126))="","",OFFSET('Sanitation Data'!$G$32,0,10*ROW('Sanitation Data'!G126)))</f>
        <v/>
      </c>
      <c r="DE132" s="388" t="str">
        <f ca="1">+IF(OFFSET('Sanitation Data'!$H$28,0,10*ROW('Sanitation Data'!H126))="","",OFFSET('Sanitation Data'!$H$28,0,10*ROW('Sanitation Data'!H126)))</f>
        <v/>
      </c>
      <c r="DF132" s="388" t="str">
        <f ca="1">+IF(OFFSET('Sanitation Data'!$H$29,0,10*ROW('Sanitation Data'!H126))="","",OFFSET('Sanitation Data'!$H$29,0,10*ROW('Sanitation Data'!H126)))</f>
        <v/>
      </c>
      <c r="DG132" s="388" t="str">
        <f ca="1">+IF(OFFSET('Sanitation Data'!$H$30,0,10*ROW('Sanitation Data'!H126))="","",OFFSET('Sanitation Data'!$H$30,0,10*ROW('Sanitation Data'!H126)))</f>
        <v/>
      </c>
      <c r="DH132" s="388" t="str">
        <f ca="1">+IF(OFFSET('Sanitation Data'!$H$31,0,10*ROW('Sanitation Data'!H126))="","",OFFSET('Sanitation Data'!$H$31,0,10*ROW('Sanitation Data'!H126)))</f>
        <v/>
      </c>
      <c r="DI132" s="388" t="str">
        <f ca="1">+IF(OFFSET('Sanitation Data'!$H$32,0,10*ROW('Sanitation Data'!H126))="","",OFFSET('Sanitation Data'!$H$32,0,10*ROW('Sanitation Data'!H126)))</f>
        <v/>
      </c>
      <c r="DJ132" s="388" t="str">
        <f ca="1">+IF(OFFSET('Sanitation Data'!$I$28,0,10*ROW('Sanitation Data'!I126))="","",OFFSET('Sanitation Data'!$I$28,0,10*ROW('Sanitation Data'!I126)))</f>
        <v/>
      </c>
      <c r="DK132" s="388" t="str">
        <f ca="1">+IF(OFFSET('Sanitation Data'!$I$29,0,10*ROW('Sanitation Data'!I126))="","",OFFSET('Sanitation Data'!$I$29,0,10*ROW('Sanitation Data'!I126)))</f>
        <v/>
      </c>
      <c r="DL132" s="388" t="str">
        <f ca="1">+IF(OFFSET('Sanitation Data'!$I$30,0,10*ROW('Sanitation Data'!I126))="","",OFFSET('Sanitation Data'!$I$30,0,10*ROW('Sanitation Data'!I126)))</f>
        <v/>
      </c>
      <c r="DM132" s="388" t="str">
        <f ca="1">+IF(OFFSET('Sanitation Data'!$I$31,0,10*ROW('Sanitation Data'!I126))="","",OFFSET('Sanitation Data'!$I$31,0,10*ROW('Sanitation Data'!I126)))</f>
        <v/>
      </c>
      <c r="DN132" s="388" t="str">
        <f ca="1">+IF(OFFSET('Sanitation Data'!$I$32,0,10*ROW('Sanitation Data'!I126))="","",OFFSET('Sanitation Data'!$I$32,0,10*ROW('Sanitation Data'!I126)))</f>
        <v/>
      </c>
      <c r="DO132" s="388" t="str">
        <f ca="1">+IF(OFFSET('Hygiene Data'!$D$11,0,10*ROW('Hygiene Data'!D126))="","",OFFSET('Hygiene Data'!$D$11,0,10*ROW('Hygiene Data'!D126)))</f>
        <v/>
      </c>
      <c r="DP132" s="388" t="str">
        <f ca="1">+IF(OFFSET('Hygiene Data'!$D$12,0,10*ROW('Hygiene Data'!D126))="","",OFFSET('Hygiene Data'!$D$12,0,10*ROW('Hygiene Data'!D126)))</f>
        <v/>
      </c>
      <c r="DQ132" s="388" t="str">
        <f ca="1">+IF(OFFSET('Hygiene Data'!$D$13,0,10*ROW('Hygiene Data'!D126))="","",OFFSET('Hygiene Data'!$D$13,0,10*ROW('Hygiene Data'!D126)))</f>
        <v/>
      </c>
      <c r="DR132" s="388" t="str">
        <f ca="1">+IF(OFFSET('Hygiene Data'!$E$11,0,10*ROW('Hygiene Data'!E126))="","",OFFSET('Hygiene Data'!$E$11,0,10*ROW('Hygiene Data'!E126)))</f>
        <v/>
      </c>
      <c r="DS132" s="388" t="str">
        <f ca="1">+IF(OFFSET('Hygiene Data'!$E$12,0,10*ROW('Hygiene Data'!E126))="","",OFFSET('Hygiene Data'!$E$12,0,10*ROW('Hygiene Data'!E126)))</f>
        <v/>
      </c>
      <c r="DT132" s="388" t="str">
        <f ca="1">+IF(OFFSET('Hygiene Data'!$E$13,0,10*ROW('Hygiene Data'!E126))="","",OFFSET('Hygiene Data'!$E$13,0,10*ROW('Hygiene Data'!E126)))</f>
        <v/>
      </c>
      <c r="DU132" s="388" t="str">
        <f ca="1">+IF(OFFSET('Hygiene Data'!$F$11,0,10*ROW('Hygiene Data'!F126))="","",OFFSET('Hygiene Data'!$F$11,0,10*ROW('Hygiene Data'!F126)))</f>
        <v/>
      </c>
      <c r="DV132" s="388" t="str">
        <f ca="1">+IF(OFFSET('Hygiene Data'!$F$12,0,10*ROW('Hygiene Data'!F126))="","",OFFSET('Hygiene Data'!$F$12,0,10*ROW('Hygiene Data'!F126)))</f>
        <v/>
      </c>
      <c r="DW132" s="388" t="str">
        <f ca="1">+IF(OFFSET('Hygiene Data'!$F$13,0,10*ROW('Hygiene Data'!F126))="","",OFFSET('Hygiene Data'!$F$13,0,10*ROW('Hygiene Data'!F126)))</f>
        <v/>
      </c>
      <c r="DX132" s="388" t="str">
        <f ca="1">+IF(OFFSET('Hygiene Data'!$G$11,0,10*ROW('Hygiene Data'!G126))="","",OFFSET('Hygiene Data'!$G$11,0,10*ROW('Hygiene Data'!G126)))</f>
        <v/>
      </c>
      <c r="DY132" s="388" t="str">
        <f ca="1">+IF(OFFSET('Hygiene Data'!$G$12,0,10*ROW('Hygiene Data'!G126))="","",OFFSET('Hygiene Data'!$G$12,0,10*ROW('Hygiene Data'!G126)))</f>
        <v/>
      </c>
      <c r="DZ132" s="388" t="str">
        <f ca="1">+IF(OFFSET('Hygiene Data'!$G$13,0,10*ROW('Hygiene Data'!G126))="","",OFFSET('Hygiene Data'!$G$13,0,10*ROW('Hygiene Data'!G126)))</f>
        <v/>
      </c>
      <c r="EA132" s="388" t="str">
        <f ca="1">+IF(OFFSET('Hygiene Data'!$H$11,0,10*ROW('Hygiene Data'!H126))="","",OFFSET('Hygiene Data'!$H$11,0,10*ROW('Hygiene Data'!H126)))</f>
        <v/>
      </c>
      <c r="EB132" s="388" t="str">
        <f ca="1">+IF(OFFSET('Hygiene Data'!$H$12,0,10*ROW('Hygiene Data'!H126))="","",OFFSET('Hygiene Data'!$H$12,0,10*ROW('Hygiene Data'!H126)))</f>
        <v/>
      </c>
      <c r="EC132" s="388" t="str">
        <f ca="1">+IF(OFFSET('Hygiene Data'!$H$13,0,10*ROW('Hygiene Data'!H126))="","",OFFSET('Hygiene Data'!$H$13,0,10*ROW('Hygiene Data'!H126)))</f>
        <v/>
      </c>
      <c r="ED132" s="388" t="str">
        <f ca="1">+IF(OFFSET('Hygiene Data'!$I$11,0,10*ROW('Hygiene Data'!I126))="","",OFFSET('Hygiene Data'!$I$11,0,10*ROW('Hygiene Data'!I126)))</f>
        <v/>
      </c>
      <c r="EE132" s="388" t="str">
        <f ca="1">+IF(OFFSET('Hygiene Data'!$I$12,0,10*ROW('Hygiene Data'!I126))="","",OFFSET('Hygiene Data'!$I$12,0,10*ROW('Hygiene Data'!I126)))</f>
        <v/>
      </c>
      <c r="EF132" s="388" t="str">
        <f ca="1">+IF(OFFSET('Hygiene Data'!$I$13,0,10*ROW('Hygiene Data'!I126))="","",OFFSET('Hygiene Data'!$I$13,0,10*ROW('Hygiene Data'!I126)))</f>
        <v/>
      </c>
    </row>
    <row r="133" spans="1:136" x14ac:dyDescent="0.25">
      <c r="A133" s="497" t="str">
        <f ca="1">+IF(OFFSET('Water Data'!$B$2,0,10*ROW('Water Data'!E127))="","",OFFSET('Water Data'!$B$2,0,10*ROW('Water Data'!E127)))</f>
        <v/>
      </c>
      <c r="B133" s="49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4" t="str">
        <f t="shared" ca="1" si="1"/>
        <v/>
      </c>
      <c r="D133" s="52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8" t="str">
        <f ca="1">+IF(OFFSET('Water Data'!$D$27,0,10*ROW('Water Data'!D127))="","",OFFSET('Water Data'!$D$27,0,10*ROW('Water Data'!D127)))</f>
        <v/>
      </c>
      <c r="BT133" s="388" t="str">
        <f ca="1">+IF(OFFSET('Water Data'!$D$28,0,10*ROW('Water Data'!D127))="","",OFFSET('Water Data'!$D$28,0,10*ROW('Water Data'!D127)))</f>
        <v/>
      </c>
      <c r="BU133" s="388" t="str">
        <f ca="1">+IF(OFFSET('Water Data'!$D$29,0,10*ROW('Water Data'!D127))="","",OFFSET('Water Data'!$D$29,0,10*ROW('Water Data'!D127)))</f>
        <v/>
      </c>
      <c r="BV133" s="388" t="str">
        <f ca="1">+IF(OFFSET('Water Data'!$E$27,0,10*ROW('Water Data'!E127))="","",OFFSET('Water Data'!$E$27,0,10*ROW('Water Data'!E127)))</f>
        <v/>
      </c>
      <c r="BW133" s="388" t="str">
        <f ca="1">+IF(OFFSET('Water Data'!$E$28,0,10*ROW('Water Data'!E127))="","",OFFSET('Water Data'!$E$28,0,10*ROW('Water Data'!E127)))</f>
        <v/>
      </c>
      <c r="BX133" s="388" t="str">
        <f ca="1">+IF(OFFSET('Water Data'!$E$29,0,10*ROW('Water Data'!E127))="","",OFFSET('Water Data'!$E$29,0,10*ROW('Water Data'!E127)))</f>
        <v/>
      </c>
      <c r="BY133" s="388" t="str">
        <f ca="1">+IF(OFFSET('Water Data'!$F$27,0,10*ROW('Water Data'!F127))="","",OFFSET('Water Data'!$F$27,0,10*ROW('Water Data'!F127)))</f>
        <v/>
      </c>
      <c r="BZ133" s="388" t="str">
        <f ca="1">+IF(OFFSET('Water Data'!$F$28,0,10*ROW('Water Data'!F127))="","",OFFSET('Water Data'!$F$28,0,10*ROW('Water Data'!F127)))</f>
        <v/>
      </c>
      <c r="CA133" s="388" t="str">
        <f ca="1">+IF(OFFSET('Water Data'!$F$29,0,10*ROW('Water Data'!F127))="","",OFFSET('Water Data'!$F$29,0,10*ROW('Water Data'!F127)))</f>
        <v/>
      </c>
      <c r="CB133" s="388" t="str">
        <f ca="1">+IF(OFFSET('Water Data'!$G$27,0,10*ROW('Water Data'!G127))="","",OFFSET('Water Data'!$G$27,0,10*ROW('Water Data'!G127)))</f>
        <v/>
      </c>
      <c r="CC133" s="388" t="str">
        <f ca="1">+IF(OFFSET('Water Data'!$G$28,0,10*ROW('Water Data'!G127))="","",OFFSET('Water Data'!$G$28,0,10*ROW('Water Data'!G127)))</f>
        <v/>
      </c>
      <c r="CD133" s="388" t="str">
        <f ca="1">+IF(OFFSET('Water Data'!$G$29,0,10*ROW('Water Data'!G127))="","",OFFSET('Water Data'!$G$29,0,10*ROW('Water Data'!G127)))</f>
        <v/>
      </c>
      <c r="CE133" s="388" t="str">
        <f ca="1">+IF(OFFSET('Water Data'!$H$27,0,10*ROW('Water Data'!H127))="","",OFFSET('Water Data'!$H$27,0,10*ROW('Water Data'!H127)))</f>
        <v/>
      </c>
      <c r="CF133" s="388" t="str">
        <f ca="1">+IF(OFFSET('Water Data'!$H$28,0,10*ROW('Water Data'!H127))="","",OFFSET('Water Data'!$H$28,0,10*ROW('Water Data'!H127)))</f>
        <v/>
      </c>
      <c r="CG133" s="388" t="str">
        <f ca="1">+IF(OFFSET('Water Data'!$H$29,0,10*ROW('Water Data'!H127))="","",OFFSET('Water Data'!$H$29,0,10*ROW('Water Data'!H127)))</f>
        <v/>
      </c>
      <c r="CH133" s="388" t="str">
        <f ca="1">+IF(OFFSET('Water Data'!$I$27,0,10*ROW('Water Data'!I127))="","",OFFSET('Water Data'!$I$27,0,10*ROW('Water Data'!I127)))</f>
        <v/>
      </c>
      <c r="CI133" s="388" t="str">
        <f ca="1">+IF(OFFSET('Water Data'!$I$28,0,10*ROW('Water Data'!I127))="","",OFFSET('Water Data'!$I$28,0,10*ROW('Water Data'!I127)))</f>
        <v/>
      </c>
      <c r="CJ133" s="388" t="str">
        <f ca="1">+IF(OFFSET('Water Data'!$I$29,0,10*ROW('Water Data'!I127))="","",OFFSET('Water Data'!$I$29,0,10*ROW('Water Data'!I127)))</f>
        <v/>
      </c>
      <c r="CK133" s="388" t="str">
        <f ca="1">+IF(OFFSET('Sanitation Data'!$D$28,0,10*ROW('Sanitation Data'!D127))="","",OFFSET('Sanitation Data'!$D$28,0,10*ROW('Sanitation Data'!D127)))</f>
        <v/>
      </c>
      <c r="CL133" s="388" t="str">
        <f ca="1">+IF(OFFSET('Sanitation Data'!$D$29,0,10*ROW('Sanitation Data'!D127))="","",OFFSET('Sanitation Data'!$D$29,0,10*ROW('Sanitation Data'!D127)))</f>
        <v/>
      </c>
      <c r="CM133" s="388" t="str">
        <f ca="1">+IF(OFFSET('Sanitation Data'!$D$30,0,10*ROW('Sanitation Data'!D127))="","",OFFSET('Sanitation Data'!$D$30,0,10*ROW('Sanitation Data'!D127)))</f>
        <v/>
      </c>
      <c r="CN133" s="388" t="str">
        <f ca="1">+IF(OFFSET('Sanitation Data'!$D$31,0,10*ROW('Sanitation Data'!D127))="","",OFFSET('Sanitation Data'!$D$31,0,10*ROW('Sanitation Data'!D127)))</f>
        <v/>
      </c>
      <c r="CO133" s="388" t="str">
        <f ca="1">+IF(OFFSET('Sanitation Data'!$D$32,0,10*ROW('Sanitation Data'!D127))="","",OFFSET('Sanitation Data'!$D$32,0,10*ROW('Sanitation Data'!D127)))</f>
        <v/>
      </c>
      <c r="CP133" s="388" t="str">
        <f ca="1">+IF(OFFSET('Sanitation Data'!$E$28,0,10*ROW('Sanitation Data'!E127))="","",OFFSET('Sanitation Data'!$E$28,0,10*ROW('Sanitation Data'!E127)))</f>
        <v/>
      </c>
      <c r="CQ133" s="388" t="str">
        <f ca="1">+IF(OFFSET('Sanitation Data'!$E$29,0,10*ROW('Sanitation Data'!E127))="","",OFFSET('Sanitation Data'!$E$29,0,10*ROW('Sanitation Data'!E127)))</f>
        <v/>
      </c>
      <c r="CR133" s="388" t="str">
        <f ca="1">+IF(OFFSET('Sanitation Data'!$E$30,0,10*ROW('Sanitation Data'!E127))="","",OFFSET('Sanitation Data'!$E$30,0,10*ROW('Sanitation Data'!E127)))</f>
        <v/>
      </c>
      <c r="CS133" s="388" t="str">
        <f ca="1">+IF(OFFSET('Sanitation Data'!$E$31,0,10*ROW('Sanitation Data'!E127))="","",OFFSET('Sanitation Data'!$E$31,0,10*ROW('Sanitation Data'!E127)))</f>
        <v/>
      </c>
      <c r="CT133" s="388" t="str">
        <f ca="1">+IF(OFFSET('Sanitation Data'!$E$32,0,10*ROW('Sanitation Data'!E127))="","",OFFSET('Sanitation Data'!$E$32,0,10*ROW('Sanitation Data'!E127)))</f>
        <v/>
      </c>
      <c r="CU133" s="388" t="str">
        <f ca="1">+IF(OFFSET('Sanitation Data'!$F$28,0,10*ROW('Sanitation Data'!F127))="","",OFFSET('Sanitation Data'!$F$28,0,10*ROW('Sanitation Data'!F127)))</f>
        <v/>
      </c>
      <c r="CV133" s="388" t="str">
        <f ca="1">+IF(OFFSET('Sanitation Data'!$F$29,0,10*ROW('Sanitation Data'!F127))="","",OFFSET('Sanitation Data'!$F$29,0,10*ROW('Sanitation Data'!F127)))</f>
        <v/>
      </c>
      <c r="CW133" s="388" t="str">
        <f ca="1">+IF(OFFSET('Sanitation Data'!$F$30,0,10*ROW('Sanitation Data'!F127))="","",OFFSET('Sanitation Data'!$F$30,0,10*ROW('Sanitation Data'!F127)))</f>
        <v/>
      </c>
      <c r="CX133" s="388" t="str">
        <f ca="1">+IF(OFFSET('Sanitation Data'!$F$31,0,10*ROW('Sanitation Data'!F127))="","",OFFSET('Sanitation Data'!$F$31,0,10*ROW('Sanitation Data'!F127)))</f>
        <v/>
      </c>
      <c r="CY133" s="388" t="str">
        <f ca="1">+IF(OFFSET('Sanitation Data'!$F$32,0,10*ROW('Sanitation Data'!F127))="","",OFFSET('Sanitation Data'!$F$32,0,10*ROW('Sanitation Data'!F127)))</f>
        <v/>
      </c>
      <c r="CZ133" s="388" t="str">
        <f ca="1">+IF(OFFSET('Sanitation Data'!$G$28,0,10*ROW('Sanitation Data'!G127))="","",OFFSET('Sanitation Data'!$G$28,0,10*ROW('Sanitation Data'!G127)))</f>
        <v/>
      </c>
      <c r="DA133" s="388" t="str">
        <f ca="1">+IF(OFFSET('Sanitation Data'!$G$29,0,10*ROW('Sanitation Data'!G127))="","",OFFSET('Sanitation Data'!$G$29,0,10*ROW('Sanitation Data'!G127)))</f>
        <v/>
      </c>
      <c r="DB133" s="388" t="str">
        <f ca="1">+IF(OFFSET('Sanitation Data'!$G$30,0,10*ROW('Sanitation Data'!G127))="","",OFFSET('Sanitation Data'!$G$30,0,10*ROW('Sanitation Data'!G127)))</f>
        <v/>
      </c>
      <c r="DC133" s="388" t="str">
        <f ca="1">+IF(OFFSET('Sanitation Data'!$G$31,0,10*ROW('Sanitation Data'!G127))="","",OFFSET('Sanitation Data'!$G$31,0,10*ROW('Sanitation Data'!G127)))</f>
        <v/>
      </c>
      <c r="DD133" s="388" t="str">
        <f ca="1">+IF(OFFSET('Sanitation Data'!$G$32,0,10*ROW('Sanitation Data'!G127))="","",OFFSET('Sanitation Data'!$G$32,0,10*ROW('Sanitation Data'!G127)))</f>
        <v/>
      </c>
      <c r="DE133" s="388" t="str">
        <f ca="1">+IF(OFFSET('Sanitation Data'!$H$28,0,10*ROW('Sanitation Data'!H127))="","",OFFSET('Sanitation Data'!$H$28,0,10*ROW('Sanitation Data'!H127)))</f>
        <v/>
      </c>
      <c r="DF133" s="388" t="str">
        <f ca="1">+IF(OFFSET('Sanitation Data'!$H$29,0,10*ROW('Sanitation Data'!H127))="","",OFFSET('Sanitation Data'!$H$29,0,10*ROW('Sanitation Data'!H127)))</f>
        <v/>
      </c>
      <c r="DG133" s="388" t="str">
        <f ca="1">+IF(OFFSET('Sanitation Data'!$H$30,0,10*ROW('Sanitation Data'!H127))="","",OFFSET('Sanitation Data'!$H$30,0,10*ROW('Sanitation Data'!H127)))</f>
        <v/>
      </c>
      <c r="DH133" s="388" t="str">
        <f ca="1">+IF(OFFSET('Sanitation Data'!$H$31,0,10*ROW('Sanitation Data'!H127))="","",OFFSET('Sanitation Data'!$H$31,0,10*ROW('Sanitation Data'!H127)))</f>
        <v/>
      </c>
      <c r="DI133" s="388" t="str">
        <f ca="1">+IF(OFFSET('Sanitation Data'!$H$32,0,10*ROW('Sanitation Data'!H127))="","",OFFSET('Sanitation Data'!$H$32,0,10*ROW('Sanitation Data'!H127)))</f>
        <v/>
      </c>
      <c r="DJ133" s="388" t="str">
        <f ca="1">+IF(OFFSET('Sanitation Data'!$I$28,0,10*ROW('Sanitation Data'!I127))="","",OFFSET('Sanitation Data'!$I$28,0,10*ROW('Sanitation Data'!I127)))</f>
        <v/>
      </c>
      <c r="DK133" s="388" t="str">
        <f ca="1">+IF(OFFSET('Sanitation Data'!$I$29,0,10*ROW('Sanitation Data'!I127))="","",OFFSET('Sanitation Data'!$I$29,0,10*ROW('Sanitation Data'!I127)))</f>
        <v/>
      </c>
      <c r="DL133" s="388" t="str">
        <f ca="1">+IF(OFFSET('Sanitation Data'!$I$30,0,10*ROW('Sanitation Data'!I127))="","",OFFSET('Sanitation Data'!$I$30,0,10*ROW('Sanitation Data'!I127)))</f>
        <v/>
      </c>
      <c r="DM133" s="388" t="str">
        <f ca="1">+IF(OFFSET('Sanitation Data'!$I$31,0,10*ROW('Sanitation Data'!I127))="","",OFFSET('Sanitation Data'!$I$31,0,10*ROW('Sanitation Data'!I127)))</f>
        <v/>
      </c>
      <c r="DN133" s="388" t="str">
        <f ca="1">+IF(OFFSET('Sanitation Data'!$I$32,0,10*ROW('Sanitation Data'!I127))="","",OFFSET('Sanitation Data'!$I$32,0,10*ROW('Sanitation Data'!I127)))</f>
        <v/>
      </c>
      <c r="DO133" s="388" t="str">
        <f ca="1">+IF(OFFSET('Hygiene Data'!$D$11,0,10*ROW('Hygiene Data'!D127))="","",OFFSET('Hygiene Data'!$D$11,0,10*ROW('Hygiene Data'!D127)))</f>
        <v/>
      </c>
      <c r="DP133" s="388" t="str">
        <f ca="1">+IF(OFFSET('Hygiene Data'!$D$12,0,10*ROW('Hygiene Data'!D127))="","",OFFSET('Hygiene Data'!$D$12,0,10*ROW('Hygiene Data'!D127)))</f>
        <v/>
      </c>
      <c r="DQ133" s="388" t="str">
        <f ca="1">+IF(OFFSET('Hygiene Data'!$D$13,0,10*ROW('Hygiene Data'!D127))="","",OFFSET('Hygiene Data'!$D$13,0,10*ROW('Hygiene Data'!D127)))</f>
        <v/>
      </c>
      <c r="DR133" s="388" t="str">
        <f ca="1">+IF(OFFSET('Hygiene Data'!$E$11,0,10*ROW('Hygiene Data'!E127))="","",OFFSET('Hygiene Data'!$E$11,0,10*ROW('Hygiene Data'!E127)))</f>
        <v/>
      </c>
      <c r="DS133" s="388" t="str">
        <f ca="1">+IF(OFFSET('Hygiene Data'!$E$12,0,10*ROW('Hygiene Data'!E127))="","",OFFSET('Hygiene Data'!$E$12,0,10*ROW('Hygiene Data'!E127)))</f>
        <v/>
      </c>
      <c r="DT133" s="388" t="str">
        <f ca="1">+IF(OFFSET('Hygiene Data'!$E$13,0,10*ROW('Hygiene Data'!E127))="","",OFFSET('Hygiene Data'!$E$13,0,10*ROW('Hygiene Data'!E127)))</f>
        <v/>
      </c>
      <c r="DU133" s="388" t="str">
        <f ca="1">+IF(OFFSET('Hygiene Data'!$F$11,0,10*ROW('Hygiene Data'!F127))="","",OFFSET('Hygiene Data'!$F$11,0,10*ROW('Hygiene Data'!F127)))</f>
        <v/>
      </c>
      <c r="DV133" s="388" t="str">
        <f ca="1">+IF(OFFSET('Hygiene Data'!$F$12,0,10*ROW('Hygiene Data'!F127))="","",OFFSET('Hygiene Data'!$F$12,0,10*ROW('Hygiene Data'!F127)))</f>
        <v/>
      </c>
      <c r="DW133" s="388" t="str">
        <f ca="1">+IF(OFFSET('Hygiene Data'!$F$13,0,10*ROW('Hygiene Data'!F127))="","",OFFSET('Hygiene Data'!$F$13,0,10*ROW('Hygiene Data'!F127)))</f>
        <v/>
      </c>
      <c r="DX133" s="388" t="str">
        <f ca="1">+IF(OFFSET('Hygiene Data'!$G$11,0,10*ROW('Hygiene Data'!G127))="","",OFFSET('Hygiene Data'!$G$11,0,10*ROW('Hygiene Data'!G127)))</f>
        <v/>
      </c>
      <c r="DY133" s="388" t="str">
        <f ca="1">+IF(OFFSET('Hygiene Data'!$G$12,0,10*ROW('Hygiene Data'!G127))="","",OFFSET('Hygiene Data'!$G$12,0,10*ROW('Hygiene Data'!G127)))</f>
        <v/>
      </c>
      <c r="DZ133" s="388" t="str">
        <f ca="1">+IF(OFFSET('Hygiene Data'!$G$13,0,10*ROW('Hygiene Data'!G127))="","",OFFSET('Hygiene Data'!$G$13,0,10*ROW('Hygiene Data'!G127)))</f>
        <v/>
      </c>
      <c r="EA133" s="388" t="str">
        <f ca="1">+IF(OFFSET('Hygiene Data'!$H$11,0,10*ROW('Hygiene Data'!H127))="","",OFFSET('Hygiene Data'!$H$11,0,10*ROW('Hygiene Data'!H127)))</f>
        <v/>
      </c>
      <c r="EB133" s="388" t="str">
        <f ca="1">+IF(OFFSET('Hygiene Data'!$H$12,0,10*ROW('Hygiene Data'!H127))="","",OFFSET('Hygiene Data'!$H$12,0,10*ROW('Hygiene Data'!H127)))</f>
        <v/>
      </c>
      <c r="EC133" s="388" t="str">
        <f ca="1">+IF(OFFSET('Hygiene Data'!$H$13,0,10*ROW('Hygiene Data'!H127))="","",OFFSET('Hygiene Data'!$H$13,0,10*ROW('Hygiene Data'!H127)))</f>
        <v/>
      </c>
      <c r="ED133" s="388" t="str">
        <f ca="1">+IF(OFFSET('Hygiene Data'!$I$11,0,10*ROW('Hygiene Data'!I127))="","",OFFSET('Hygiene Data'!$I$11,0,10*ROW('Hygiene Data'!I127)))</f>
        <v/>
      </c>
      <c r="EE133" s="388" t="str">
        <f ca="1">+IF(OFFSET('Hygiene Data'!$I$12,0,10*ROW('Hygiene Data'!I127))="","",OFFSET('Hygiene Data'!$I$12,0,10*ROW('Hygiene Data'!I127)))</f>
        <v/>
      </c>
      <c r="EF133" s="388" t="str">
        <f ca="1">+IF(OFFSET('Hygiene Data'!$I$13,0,10*ROW('Hygiene Data'!I127))="","",OFFSET('Hygiene Data'!$I$13,0,10*ROW('Hygiene Data'!I127)))</f>
        <v/>
      </c>
    </row>
    <row r="134" spans="1:136" x14ac:dyDescent="0.25">
      <c r="A134" s="497" t="str">
        <f ca="1">+IF(OFFSET('Water Data'!$B$2,0,10*ROW('Water Data'!E128))="","",OFFSET('Water Data'!$B$2,0,10*ROW('Water Data'!E128)))</f>
        <v/>
      </c>
      <c r="B134" s="49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4" t="str">
        <f t="shared" ca="1" si="1"/>
        <v/>
      </c>
      <c r="D134" s="52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8" t="str">
        <f ca="1">+IF(OFFSET('Water Data'!$D$27,0,10*ROW('Water Data'!D128))="","",OFFSET('Water Data'!$D$27,0,10*ROW('Water Data'!D128)))</f>
        <v/>
      </c>
      <c r="BT134" s="388" t="str">
        <f ca="1">+IF(OFFSET('Water Data'!$D$28,0,10*ROW('Water Data'!D128))="","",OFFSET('Water Data'!$D$28,0,10*ROW('Water Data'!D128)))</f>
        <v/>
      </c>
      <c r="BU134" s="388" t="str">
        <f ca="1">+IF(OFFSET('Water Data'!$D$29,0,10*ROW('Water Data'!D128))="","",OFFSET('Water Data'!$D$29,0,10*ROW('Water Data'!D128)))</f>
        <v/>
      </c>
      <c r="BV134" s="388" t="str">
        <f ca="1">+IF(OFFSET('Water Data'!$E$27,0,10*ROW('Water Data'!E128))="","",OFFSET('Water Data'!$E$27,0,10*ROW('Water Data'!E128)))</f>
        <v/>
      </c>
      <c r="BW134" s="388" t="str">
        <f ca="1">+IF(OFFSET('Water Data'!$E$28,0,10*ROW('Water Data'!E128))="","",OFFSET('Water Data'!$E$28,0,10*ROW('Water Data'!E128)))</f>
        <v/>
      </c>
      <c r="BX134" s="388" t="str">
        <f ca="1">+IF(OFFSET('Water Data'!$E$29,0,10*ROW('Water Data'!E128))="","",OFFSET('Water Data'!$E$29,0,10*ROW('Water Data'!E128)))</f>
        <v/>
      </c>
      <c r="BY134" s="388" t="str">
        <f ca="1">+IF(OFFSET('Water Data'!$F$27,0,10*ROW('Water Data'!F128))="","",OFFSET('Water Data'!$F$27,0,10*ROW('Water Data'!F128)))</f>
        <v/>
      </c>
      <c r="BZ134" s="388" t="str">
        <f ca="1">+IF(OFFSET('Water Data'!$F$28,0,10*ROW('Water Data'!F128))="","",OFFSET('Water Data'!$F$28,0,10*ROW('Water Data'!F128)))</f>
        <v/>
      </c>
      <c r="CA134" s="388" t="str">
        <f ca="1">+IF(OFFSET('Water Data'!$F$29,0,10*ROW('Water Data'!F128))="","",OFFSET('Water Data'!$F$29,0,10*ROW('Water Data'!F128)))</f>
        <v/>
      </c>
      <c r="CB134" s="388" t="str">
        <f ca="1">+IF(OFFSET('Water Data'!$G$27,0,10*ROW('Water Data'!G128))="","",OFFSET('Water Data'!$G$27,0,10*ROW('Water Data'!G128)))</f>
        <v/>
      </c>
      <c r="CC134" s="388" t="str">
        <f ca="1">+IF(OFFSET('Water Data'!$G$28,0,10*ROW('Water Data'!G128))="","",OFFSET('Water Data'!$G$28,0,10*ROW('Water Data'!G128)))</f>
        <v/>
      </c>
      <c r="CD134" s="388" t="str">
        <f ca="1">+IF(OFFSET('Water Data'!$G$29,0,10*ROW('Water Data'!G128))="","",OFFSET('Water Data'!$G$29,0,10*ROW('Water Data'!G128)))</f>
        <v/>
      </c>
      <c r="CE134" s="388" t="str">
        <f ca="1">+IF(OFFSET('Water Data'!$H$27,0,10*ROW('Water Data'!H128))="","",OFFSET('Water Data'!$H$27,0,10*ROW('Water Data'!H128)))</f>
        <v/>
      </c>
      <c r="CF134" s="388" t="str">
        <f ca="1">+IF(OFFSET('Water Data'!$H$28,0,10*ROW('Water Data'!H128))="","",OFFSET('Water Data'!$H$28,0,10*ROW('Water Data'!H128)))</f>
        <v/>
      </c>
      <c r="CG134" s="388" t="str">
        <f ca="1">+IF(OFFSET('Water Data'!$H$29,0,10*ROW('Water Data'!H128))="","",OFFSET('Water Data'!$H$29,0,10*ROW('Water Data'!H128)))</f>
        <v/>
      </c>
      <c r="CH134" s="388" t="str">
        <f ca="1">+IF(OFFSET('Water Data'!$I$27,0,10*ROW('Water Data'!I128))="","",OFFSET('Water Data'!$I$27,0,10*ROW('Water Data'!I128)))</f>
        <v/>
      </c>
      <c r="CI134" s="388" t="str">
        <f ca="1">+IF(OFFSET('Water Data'!$I$28,0,10*ROW('Water Data'!I128))="","",OFFSET('Water Data'!$I$28,0,10*ROW('Water Data'!I128)))</f>
        <v/>
      </c>
      <c r="CJ134" s="388" t="str">
        <f ca="1">+IF(OFFSET('Water Data'!$I$29,0,10*ROW('Water Data'!I128))="","",OFFSET('Water Data'!$I$29,0,10*ROW('Water Data'!I128)))</f>
        <v/>
      </c>
      <c r="CK134" s="388" t="str">
        <f ca="1">+IF(OFFSET('Sanitation Data'!$D$28,0,10*ROW('Sanitation Data'!D128))="","",OFFSET('Sanitation Data'!$D$28,0,10*ROW('Sanitation Data'!D128)))</f>
        <v/>
      </c>
      <c r="CL134" s="388" t="str">
        <f ca="1">+IF(OFFSET('Sanitation Data'!$D$29,0,10*ROW('Sanitation Data'!D128))="","",OFFSET('Sanitation Data'!$D$29,0,10*ROW('Sanitation Data'!D128)))</f>
        <v/>
      </c>
      <c r="CM134" s="388" t="str">
        <f ca="1">+IF(OFFSET('Sanitation Data'!$D$30,0,10*ROW('Sanitation Data'!D128))="","",OFFSET('Sanitation Data'!$D$30,0,10*ROW('Sanitation Data'!D128)))</f>
        <v/>
      </c>
      <c r="CN134" s="388" t="str">
        <f ca="1">+IF(OFFSET('Sanitation Data'!$D$31,0,10*ROW('Sanitation Data'!D128))="","",OFFSET('Sanitation Data'!$D$31,0,10*ROW('Sanitation Data'!D128)))</f>
        <v/>
      </c>
      <c r="CO134" s="388" t="str">
        <f ca="1">+IF(OFFSET('Sanitation Data'!$D$32,0,10*ROW('Sanitation Data'!D128))="","",OFFSET('Sanitation Data'!$D$32,0,10*ROW('Sanitation Data'!D128)))</f>
        <v/>
      </c>
      <c r="CP134" s="388" t="str">
        <f ca="1">+IF(OFFSET('Sanitation Data'!$E$28,0,10*ROW('Sanitation Data'!E128))="","",OFFSET('Sanitation Data'!$E$28,0,10*ROW('Sanitation Data'!E128)))</f>
        <v/>
      </c>
      <c r="CQ134" s="388" t="str">
        <f ca="1">+IF(OFFSET('Sanitation Data'!$E$29,0,10*ROW('Sanitation Data'!E128))="","",OFFSET('Sanitation Data'!$E$29,0,10*ROW('Sanitation Data'!E128)))</f>
        <v/>
      </c>
      <c r="CR134" s="388" t="str">
        <f ca="1">+IF(OFFSET('Sanitation Data'!$E$30,0,10*ROW('Sanitation Data'!E128))="","",OFFSET('Sanitation Data'!$E$30,0,10*ROW('Sanitation Data'!E128)))</f>
        <v/>
      </c>
      <c r="CS134" s="388" t="str">
        <f ca="1">+IF(OFFSET('Sanitation Data'!$E$31,0,10*ROW('Sanitation Data'!E128))="","",OFFSET('Sanitation Data'!$E$31,0,10*ROW('Sanitation Data'!E128)))</f>
        <v/>
      </c>
      <c r="CT134" s="388" t="str">
        <f ca="1">+IF(OFFSET('Sanitation Data'!$E$32,0,10*ROW('Sanitation Data'!E128))="","",OFFSET('Sanitation Data'!$E$32,0,10*ROW('Sanitation Data'!E128)))</f>
        <v/>
      </c>
      <c r="CU134" s="388" t="str">
        <f ca="1">+IF(OFFSET('Sanitation Data'!$F$28,0,10*ROW('Sanitation Data'!F128))="","",OFFSET('Sanitation Data'!$F$28,0,10*ROW('Sanitation Data'!F128)))</f>
        <v/>
      </c>
      <c r="CV134" s="388" t="str">
        <f ca="1">+IF(OFFSET('Sanitation Data'!$F$29,0,10*ROW('Sanitation Data'!F128))="","",OFFSET('Sanitation Data'!$F$29,0,10*ROW('Sanitation Data'!F128)))</f>
        <v/>
      </c>
      <c r="CW134" s="388" t="str">
        <f ca="1">+IF(OFFSET('Sanitation Data'!$F$30,0,10*ROW('Sanitation Data'!F128))="","",OFFSET('Sanitation Data'!$F$30,0,10*ROW('Sanitation Data'!F128)))</f>
        <v/>
      </c>
      <c r="CX134" s="388" t="str">
        <f ca="1">+IF(OFFSET('Sanitation Data'!$F$31,0,10*ROW('Sanitation Data'!F128))="","",OFFSET('Sanitation Data'!$F$31,0,10*ROW('Sanitation Data'!F128)))</f>
        <v/>
      </c>
      <c r="CY134" s="388" t="str">
        <f ca="1">+IF(OFFSET('Sanitation Data'!$F$32,0,10*ROW('Sanitation Data'!F128))="","",OFFSET('Sanitation Data'!$F$32,0,10*ROW('Sanitation Data'!F128)))</f>
        <v/>
      </c>
      <c r="CZ134" s="388" t="str">
        <f ca="1">+IF(OFFSET('Sanitation Data'!$G$28,0,10*ROW('Sanitation Data'!G128))="","",OFFSET('Sanitation Data'!$G$28,0,10*ROW('Sanitation Data'!G128)))</f>
        <v/>
      </c>
      <c r="DA134" s="388" t="str">
        <f ca="1">+IF(OFFSET('Sanitation Data'!$G$29,0,10*ROW('Sanitation Data'!G128))="","",OFFSET('Sanitation Data'!$G$29,0,10*ROW('Sanitation Data'!G128)))</f>
        <v/>
      </c>
      <c r="DB134" s="388" t="str">
        <f ca="1">+IF(OFFSET('Sanitation Data'!$G$30,0,10*ROW('Sanitation Data'!G128))="","",OFFSET('Sanitation Data'!$G$30,0,10*ROW('Sanitation Data'!G128)))</f>
        <v/>
      </c>
      <c r="DC134" s="388" t="str">
        <f ca="1">+IF(OFFSET('Sanitation Data'!$G$31,0,10*ROW('Sanitation Data'!G128))="","",OFFSET('Sanitation Data'!$G$31,0,10*ROW('Sanitation Data'!G128)))</f>
        <v/>
      </c>
      <c r="DD134" s="388" t="str">
        <f ca="1">+IF(OFFSET('Sanitation Data'!$G$32,0,10*ROW('Sanitation Data'!G128))="","",OFFSET('Sanitation Data'!$G$32,0,10*ROW('Sanitation Data'!G128)))</f>
        <v/>
      </c>
      <c r="DE134" s="388" t="str">
        <f ca="1">+IF(OFFSET('Sanitation Data'!$H$28,0,10*ROW('Sanitation Data'!H128))="","",OFFSET('Sanitation Data'!$H$28,0,10*ROW('Sanitation Data'!H128)))</f>
        <v/>
      </c>
      <c r="DF134" s="388" t="str">
        <f ca="1">+IF(OFFSET('Sanitation Data'!$H$29,0,10*ROW('Sanitation Data'!H128))="","",OFFSET('Sanitation Data'!$H$29,0,10*ROW('Sanitation Data'!H128)))</f>
        <v/>
      </c>
      <c r="DG134" s="388" t="str">
        <f ca="1">+IF(OFFSET('Sanitation Data'!$H$30,0,10*ROW('Sanitation Data'!H128))="","",OFFSET('Sanitation Data'!$H$30,0,10*ROW('Sanitation Data'!H128)))</f>
        <v/>
      </c>
      <c r="DH134" s="388" t="str">
        <f ca="1">+IF(OFFSET('Sanitation Data'!$H$31,0,10*ROW('Sanitation Data'!H128))="","",OFFSET('Sanitation Data'!$H$31,0,10*ROW('Sanitation Data'!H128)))</f>
        <v/>
      </c>
      <c r="DI134" s="388" t="str">
        <f ca="1">+IF(OFFSET('Sanitation Data'!$H$32,0,10*ROW('Sanitation Data'!H128))="","",OFFSET('Sanitation Data'!$H$32,0,10*ROW('Sanitation Data'!H128)))</f>
        <v/>
      </c>
      <c r="DJ134" s="388" t="str">
        <f ca="1">+IF(OFFSET('Sanitation Data'!$I$28,0,10*ROW('Sanitation Data'!I128))="","",OFFSET('Sanitation Data'!$I$28,0,10*ROW('Sanitation Data'!I128)))</f>
        <v/>
      </c>
      <c r="DK134" s="388" t="str">
        <f ca="1">+IF(OFFSET('Sanitation Data'!$I$29,0,10*ROW('Sanitation Data'!I128))="","",OFFSET('Sanitation Data'!$I$29,0,10*ROW('Sanitation Data'!I128)))</f>
        <v/>
      </c>
      <c r="DL134" s="388" t="str">
        <f ca="1">+IF(OFFSET('Sanitation Data'!$I$30,0,10*ROW('Sanitation Data'!I128))="","",OFFSET('Sanitation Data'!$I$30,0,10*ROW('Sanitation Data'!I128)))</f>
        <v/>
      </c>
      <c r="DM134" s="388" t="str">
        <f ca="1">+IF(OFFSET('Sanitation Data'!$I$31,0,10*ROW('Sanitation Data'!I128))="","",OFFSET('Sanitation Data'!$I$31,0,10*ROW('Sanitation Data'!I128)))</f>
        <v/>
      </c>
      <c r="DN134" s="388" t="str">
        <f ca="1">+IF(OFFSET('Sanitation Data'!$I$32,0,10*ROW('Sanitation Data'!I128))="","",OFFSET('Sanitation Data'!$I$32,0,10*ROW('Sanitation Data'!I128)))</f>
        <v/>
      </c>
      <c r="DO134" s="388" t="str">
        <f ca="1">+IF(OFFSET('Hygiene Data'!$D$11,0,10*ROW('Hygiene Data'!D128))="","",OFFSET('Hygiene Data'!$D$11,0,10*ROW('Hygiene Data'!D128)))</f>
        <v/>
      </c>
      <c r="DP134" s="388" t="str">
        <f ca="1">+IF(OFFSET('Hygiene Data'!$D$12,0,10*ROW('Hygiene Data'!D128))="","",OFFSET('Hygiene Data'!$D$12,0,10*ROW('Hygiene Data'!D128)))</f>
        <v/>
      </c>
      <c r="DQ134" s="388" t="str">
        <f ca="1">+IF(OFFSET('Hygiene Data'!$D$13,0,10*ROW('Hygiene Data'!D128))="","",OFFSET('Hygiene Data'!$D$13,0,10*ROW('Hygiene Data'!D128)))</f>
        <v/>
      </c>
      <c r="DR134" s="388" t="str">
        <f ca="1">+IF(OFFSET('Hygiene Data'!$E$11,0,10*ROW('Hygiene Data'!E128))="","",OFFSET('Hygiene Data'!$E$11,0,10*ROW('Hygiene Data'!E128)))</f>
        <v/>
      </c>
      <c r="DS134" s="388" t="str">
        <f ca="1">+IF(OFFSET('Hygiene Data'!$E$12,0,10*ROW('Hygiene Data'!E128))="","",OFFSET('Hygiene Data'!$E$12,0,10*ROW('Hygiene Data'!E128)))</f>
        <v/>
      </c>
      <c r="DT134" s="388" t="str">
        <f ca="1">+IF(OFFSET('Hygiene Data'!$E$13,0,10*ROW('Hygiene Data'!E128))="","",OFFSET('Hygiene Data'!$E$13,0,10*ROW('Hygiene Data'!E128)))</f>
        <v/>
      </c>
      <c r="DU134" s="388" t="str">
        <f ca="1">+IF(OFFSET('Hygiene Data'!$F$11,0,10*ROW('Hygiene Data'!F128))="","",OFFSET('Hygiene Data'!$F$11,0,10*ROW('Hygiene Data'!F128)))</f>
        <v/>
      </c>
      <c r="DV134" s="388" t="str">
        <f ca="1">+IF(OFFSET('Hygiene Data'!$F$12,0,10*ROW('Hygiene Data'!F128))="","",OFFSET('Hygiene Data'!$F$12,0,10*ROW('Hygiene Data'!F128)))</f>
        <v/>
      </c>
      <c r="DW134" s="388" t="str">
        <f ca="1">+IF(OFFSET('Hygiene Data'!$F$13,0,10*ROW('Hygiene Data'!F128))="","",OFFSET('Hygiene Data'!$F$13,0,10*ROW('Hygiene Data'!F128)))</f>
        <v/>
      </c>
      <c r="DX134" s="388" t="str">
        <f ca="1">+IF(OFFSET('Hygiene Data'!$G$11,0,10*ROW('Hygiene Data'!G128))="","",OFFSET('Hygiene Data'!$G$11,0,10*ROW('Hygiene Data'!G128)))</f>
        <v/>
      </c>
      <c r="DY134" s="388" t="str">
        <f ca="1">+IF(OFFSET('Hygiene Data'!$G$12,0,10*ROW('Hygiene Data'!G128))="","",OFFSET('Hygiene Data'!$G$12,0,10*ROW('Hygiene Data'!G128)))</f>
        <v/>
      </c>
      <c r="DZ134" s="388" t="str">
        <f ca="1">+IF(OFFSET('Hygiene Data'!$G$13,0,10*ROW('Hygiene Data'!G128))="","",OFFSET('Hygiene Data'!$G$13,0,10*ROW('Hygiene Data'!G128)))</f>
        <v/>
      </c>
      <c r="EA134" s="388" t="str">
        <f ca="1">+IF(OFFSET('Hygiene Data'!$H$11,0,10*ROW('Hygiene Data'!H128))="","",OFFSET('Hygiene Data'!$H$11,0,10*ROW('Hygiene Data'!H128)))</f>
        <v/>
      </c>
      <c r="EB134" s="388" t="str">
        <f ca="1">+IF(OFFSET('Hygiene Data'!$H$12,0,10*ROW('Hygiene Data'!H128))="","",OFFSET('Hygiene Data'!$H$12,0,10*ROW('Hygiene Data'!H128)))</f>
        <v/>
      </c>
      <c r="EC134" s="388" t="str">
        <f ca="1">+IF(OFFSET('Hygiene Data'!$H$13,0,10*ROW('Hygiene Data'!H128))="","",OFFSET('Hygiene Data'!$H$13,0,10*ROW('Hygiene Data'!H128)))</f>
        <v/>
      </c>
      <c r="ED134" s="388" t="str">
        <f ca="1">+IF(OFFSET('Hygiene Data'!$I$11,0,10*ROW('Hygiene Data'!I128))="","",OFFSET('Hygiene Data'!$I$11,0,10*ROW('Hygiene Data'!I128)))</f>
        <v/>
      </c>
      <c r="EE134" s="388" t="str">
        <f ca="1">+IF(OFFSET('Hygiene Data'!$I$12,0,10*ROW('Hygiene Data'!I128))="","",OFFSET('Hygiene Data'!$I$12,0,10*ROW('Hygiene Data'!I128)))</f>
        <v/>
      </c>
      <c r="EF134" s="388" t="str">
        <f ca="1">+IF(OFFSET('Hygiene Data'!$I$13,0,10*ROW('Hygiene Data'!I128))="","",OFFSET('Hygiene Data'!$I$13,0,10*ROW('Hygiene Data'!I128)))</f>
        <v/>
      </c>
    </row>
    <row r="135" spans="1:136" x14ac:dyDescent="0.25">
      <c r="A135" s="497" t="str">
        <f ca="1">+IF(OFFSET('Water Data'!$B$2,0,10*ROW('Water Data'!E129))="","",OFFSET('Water Data'!$B$2,0,10*ROW('Water Data'!E129)))</f>
        <v/>
      </c>
      <c r="B135" s="49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4" t="str">
        <f t="shared" ref="C135:C198" ca="1" si="2">+IF(ISNUMBER(VALUE(MID(A135,5,4))), VALUE(MID(A135, 5,4)),"")</f>
        <v/>
      </c>
      <c r="D135" s="52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8" t="str">
        <f ca="1">+IF(OFFSET('Water Data'!$D$27,0,10*ROW('Water Data'!D129))="","",OFFSET('Water Data'!$D$27,0,10*ROW('Water Data'!D129)))</f>
        <v/>
      </c>
      <c r="BT135" s="388" t="str">
        <f ca="1">+IF(OFFSET('Water Data'!$D$28,0,10*ROW('Water Data'!D129))="","",OFFSET('Water Data'!$D$28,0,10*ROW('Water Data'!D129)))</f>
        <v/>
      </c>
      <c r="BU135" s="388" t="str">
        <f ca="1">+IF(OFFSET('Water Data'!$D$29,0,10*ROW('Water Data'!D129))="","",OFFSET('Water Data'!$D$29,0,10*ROW('Water Data'!D129)))</f>
        <v/>
      </c>
      <c r="BV135" s="388" t="str">
        <f ca="1">+IF(OFFSET('Water Data'!$E$27,0,10*ROW('Water Data'!E129))="","",OFFSET('Water Data'!$E$27,0,10*ROW('Water Data'!E129)))</f>
        <v/>
      </c>
      <c r="BW135" s="388" t="str">
        <f ca="1">+IF(OFFSET('Water Data'!$E$28,0,10*ROW('Water Data'!E129))="","",OFFSET('Water Data'!$E$28,0,10*ROW('Water Data'!E129)))</f>
        <v/>
      </c>
      <c r="BX135" s="388" t="str">
        <f ca="1">+IF(OFFSET('Water Data'!$E$29,0,10*ROW('Water Data'!E129))="","",OFFSET('Water Data'!$E$29,0,10*ROW('Water Data'!E129)))</f>
        <v/>
      </c>
      <c r="BY135" s="388" t="str">
        <f ca="1">+IF(OFFSET('Water Data'!$F$27,0,10*ROW('Water Data'!F129))="","",OFFSET('Water Data'!$F$27,0,10*ROW('Water Data'!F129)))</f>
        <v/>
      </c>
      <c r="BZ135" s="388" t="str">
        <f ca="1">+IF(OFFSET('Water Data'!$F$28,0,10*ROW('Water Data'!F129))="","",OFFSET('Water Data'!$F$28,0,10*ROW('Water Data'!F129)))</f>
        <v/>
      </c>
      <c r="CA135" s="388" t="str">
        <f ca="1">+IF(OFFSET('Water Data'!$F$29,0,10*ROW('Water Data'!F129))="","",OFFSET('Water Data'!$F$29,0,10*ROW('Water Data'!F129)))</f>
        <v/>
      </c>
      <c r="CB135" s="388" t="str">
        <f ca="1">+IF(OFFSET('Water Data'!$G$27,0,10*ROW('Water Data'!G129))="","",OFFSET('Water Data'!$G$27,0,10*ROW('Water Data'!G129)))</f>
        <v/>
      </c>
      <c r="CC135" s="388" t="str">
        <f ca="1">+IF(OFFSET('Water Data'!$G$28,0,10*ROW('Water Data'!G129))="","",OFFSET('Water Data'!$G$28,0,10*ROW('Water Data'!G129)))</f>
        <v/>
      </c>
      <c r="CD135" s="388" t="str">
        <f ca="1">+IF(OFFSET('Water Data'!$G$29,0,10*ROW('Water Data'!G129))="","",OFFSET('Water Data'!$G$29,0,10*ROW('Water Data'!G129)))</f>
        <v/>
      </c>
      <c r="CE135" s="388" t="str">
        <f ca="1">+IF(OFFSET('Water Data'!$H$27,0,10*ROW('Water Data'!H129))="","",OFFSET('Water Data'!$H$27,0,10*ROW('Water Data'!H129)))</f>
        <v/>
      </c>
      <c r="CF135" s="388" t="str">
        <f ca="1">+IF(OFFSET('Water Data'!$H$28,0,10*ROW('Water Data'!H129))="","",OFFSET('Water Data'!$H$28,0,10*ROW('Water Data'!H129)))</f>
        <v/>
      </c>
      <c r="CG135" s="388" t="str">
        <f ca="1">+IF(OFFSET('Water Data'!$H$29,0,10*ROW('Water Data'!H129))="","",OFFSET('Water Data'!$H$29,0,10*ROW('Water Data'!H129)))</f>
        <v/>
      </c>
      <c r="CH135" s="388" t="str">
        <f ca="1">+IF(OFFSET('Water Data'!$I$27,0,10*ROW('Water Data'!I129))="","",OFFSET('Water Data'!$I$27,0,10*ROW('Water Data'!I129)))</f>
        <v/>
      </c>
      <c r="CI135" s="388" t="str">
        <f ca="1">+IF(OFFSET('Water Data'!$I$28,0,10*ROW('Water Data'!I129))="","",OFFSET('Water Data'!$I$28,0,10*ROW('Water Data'!I129)))</f>
        <v/>
      </c>
      <c r="CJ135" s="388" t="str">
        <f ca="1">+IF(OFFSET('Water Data'!$I$29,0,10*ROW('Water Data'!I129))="","",OFFSET('Water Data'!$I$29,0,10*ROW('Water Data'!I129)))</f>
        <v/>
      </c>
      <c r="CK135" s="388" t="str">
        <f ca="1">+IF(OFFSET('Sanitation Data'!$D$28,0,10*ROW('Sanitation Data'!D129))="","",OFFSET('Sanitation Data'!$D$28,0,10*ROW('Sanitation Data'!D129)))</f>
        <v/>
      </c>
      <c r="CL135" s="388" t="str">
        <f ca="1">+IF(OFFSET('Sanitation Data'!$D$29,0,10*ROW('Sanitation Data'!D129))="","",OFFSET('Sanitation Data'!$D$29,0,10*ROW('Sanitation Data'!D129)))</f>
        <v/>
      </c>
      <c r="CM135" s="388" t="str">
        <f ca="1">+IF(OFFSET('Sanitation Data'!$D$30,0,10*ROW('Sanitation Data'!D129))="","",OFFSET('Sanitation Data'!$D$30,0,10*ROW('Sanitation Data'!D129)))</f>
        <v/>
      </c>
      <c r="CN135" s="388" t="str">
        <f ca="1">+IF(OFFSET('Sanitation Data'!$D$31,0,10*ROW('Sanitation Data'!D129))="","",OFFSET('Sanitation Data'!$D$31,0,10*ROW('Sanitation Data'!D129)))</f>
        <v/>
      </c>
      <c r="CO135" s="388" t="str">
        <f ca="1">+IF(OFFSET('Sanitation Data'!$D$32,0,10*ROW('Sanitation Data'!D129))="","",OFFSET('Sanitation Data'!$D$32,0,10*ROW('Sanitation Data'!D129)))</f>
        <v/>
      </c>
      <c r="CP135" s="388" t="str">
        <f ca="1">+IF(OFFSET('Sanitation Data'!$E$28,0,10*ROW('Sanitation Data'!E129))="","",OFFSET('Sanitation Data'!$E$28,0,10*ROW('Sanitation Data'!E129)))</f>
        <v/>
      </c>
      <c r="CQ135" s="388" t="str">
        <f ca="1">+IF(OFFSET('Sanitation Data'!$E$29,0,10*ROW('Sanitation Data'!E129))="","",OFFSET('Sanitation Data'!$E$29,0,10*ROW('Sanitation Data'!E129)))</f>
        <v/>
      </c>
      <c r="CR135" s="388" t="str">
        <f ca="1">+IF(OFFSET('Sanitation Data'!$E$30,0,10*ROW('Sanitation Data'!E129))="","",OFFSET('Sanitation Data'!$E$30,0,10*ROW('Sanitation Data'!E129)))</f>
        <v/>
      </c>
      <c r="CS135" s="388" t="str">
        <f ca="1">+IF(OFFSET('Sanitation Data'!$E$31,0,10*ROW('Sanitation Data'!E129))="","",OFFSET('Sanitation Data'!$E$31,0,10*ROW('Sanitation Data'!E129)))</f>
        <v/>
      </c>
      <c r="CT135" s="388" t="str">
        <f ca="1">+IF(OFFSET('Sanitation Data'!$E$32,0,10*ROW('Sanitation Data'!E129))="","",OFFSET('Sanitation Data'!$E$32,0,10*ROW('Sanitation Data'!E129)))</f>
        <v/>
      </c>
      <c r="CU135" s="388" t="str">
        <f ca="1">+IF(OFFSET('Sanitation Data'!$F$28,0,10*ROW('Sanitation Data'!F129))="","",OFFSET('Sanitation Data'!$F$28,0,10*ROW('Sanitation Data'!F129)))</f>
        <v/>
      </c>
      <c r="CV135" s="388" t="str">
        <f ca="1">+IF(OFFSET('Sanitation Data'!$F$29,0,10*ROW('Sanitation Data'!F129))="","",OFFSET('Sanitation Data'!$F$29,0,10*ROW('Sanitation Data'!F129)))</f>
        <v/>
      </c>
      <c r="CW135" s="388" t="str">
        <f ca="1">+IF(OFFSET('Sanitation Data'!$F$30,0,10*ROW('Sanitation Data'!F129))="","",OFFSET('Sanitation Data'!$F$30,0,10*ROW('Sanitation Data'!F129)))</f>
        <v/>
      </c>
      <c r="CX135" s="388" t="str">
        <f ca="1">+IF(OFFSET('Sanitation Data'!$F$31,0,10*ROW('Sanitation Data'!F129))="","",OFFSET('Sanitation Data'!$F$31,0,10*ROW('Sanitation Data'!F129)))</f>
        <v/>
      </c>
      <c r="CY135" s="388" t="str">
        <f ca="1">+IF(OFFSET('Sanitation Data'!$F$32,0,10*ROW('Sanitation Data'!F129))="","",OFFSET('Sanitation Data'!$F$32,0,10*ROW('Sanitation Data'!F129)))</f>
        <v/>
      </c>
      <c r="CZ135" s="388" t="str">
        <f ca="1">+IF(OFFSET('Sanitation Data'!$G$28,0,10*ROW('Sanitation Data'!G129))="","",OFFSET('Sanitation Data'!$G$28,0,10*ROW('Sanitation Data'!G129)))</f>
        <v/>
      </c>
      <c r="DA135" s="388" t="str">
        <f ca="1">+IF(OFFSET('Sanitation Data'!$G$29,0,10*ROW('Sanitation Data'!G129))="","",OFFSET('Sanitation Data'!$G$29,0,10*ROW('Sanitation Data'!G129)))</f>
        <v/>
      </c>
      <c r="DB135" s="388" t="str">
        <f ca="1">+IF(OFFSET('Sanitation Data'!$G$30,0,10*ROW('Sanitation Data'!G129))="","",OFFSET('Sanitation Data'!$G$30,0,10*ROW('Sanitation Data'!G129)))</f>
        <v/>
      </c>
      <c r="DC135" s="388" t="str">
        <f ca="1">+IF(OFFSET('Sanitation Data'!$G$31,0,10*ROW('Sanitation Data'!G129))="","",OFFSET('Sanitation Data'!$G$31,0,10*ROW('Sanitation Data'!G129)))</f>
        <v/>
      </c>
      <c r="DD135" s="388" t="str">
        <f ca="1">+IF(OFFSET('Sanitation Data'!$G$32,0,10*ROW('Sanitation Data'!G129))="","",OFFSET('Sanitation Data'!$G$32,0,10*ROW('Sanitation Data'!G129)))</f>
        <v/>
      </c>
      <c r="DE135" s="388" t="str">
        <f ca="1">+IF(OFFSET('Sanitation Data'!$H$28,0,10*ROW('Sanitation Data'!H129))="","",OFFSET('Sanitation Data'!$H$28,0,10*ROW('Sanitation Data'!H129)))</f>
        <v/>
      </c>
      <c r="DF135" s="388" t="str">
        <f ca="1">+IF(OFFSET('Sanitation Data'!$H$29,0,10*ROW('Sanitation Data'!H129))="","",OFFSET('Sanitation Data'!$H$29,0,10*ROW('Sanitation Data'!H129)))</f>
        <v/>
      </c>
      <c r="DG135" s="388" t="str">
        <f ca="1">+IF(OFFSET('Sanitation Data'!$H$30,0,10*ROW('Sanitation Data'!H129))="","",OFFSET('Sanitation Data'!$H$30,0,10*ROW('Sanitation Data'!H129)))</f>
        <v/>
      </c>
      <c r="DH135" s="388" t="str">
        <f ca="1">+IF(OFFSET('Sanitation Data'!$H$31,0,10*ROW('Sanitation Data'!H129))="","",OFFSET('Sanitation Data'!$H$31,0,10*ROW('Sanitation Data'!H129)))</f>
        <v/>
      </c>
      <c r="DI135" s="388" t="str">
        <f ca="1">+IF(OFFSET('Sanitation Data'!$H$32,0,10*ROW('Sanitation Data'!H129))="","",OFFSET('Sanitation Data'!$H$32,0,10*ROW('Sanitation Data'!H129)))</f>
        <v/>
      </c>
      <c r="DJ135" s="388" t="str">
        <f ca="1">+IF(OFFSET('Sanitation Data'!$I$28,0,10*ROW('Sanitation Data'!I129))="","",OFFSET('Sanitation Data'!$I$28,0,10*ROW('Sanitation Data'!I129)))</f>
        <v/>
      </c>
      <c r="DK135" s="388" t="str">
        <f ca="1">+IF(OFFSET('Sanitation Data'!$I$29,0,10*ROW('Sanitation Data'!I129))="","",OFFSET('Sanitation Data'!$I$29,0,10*ROW('Sanitation Data'!I129)))</f>
        <v/>
      </c>
      <c r="DL135" s="388" t="str">
        <f ca="1">+IF(OFFSET('Sanitation Data'!$I$30,0,10*ROW('Sanitation Data'!I129))="","",OFFSET('Sanitation Data'!$I$30,0,10*ROW('Sanitation Data'!I129)))</f>
        <v/>
      </c>
      <c r="DM135" s="388" t="str">
        <f ca="1">+IF(OFFSET('Sanitation Data'!$I$31,0,10*ROW('Sanitation Data'!I129))="","",OFFSET('Sanitation Data'!$I$31,0,10*ROW('Sanitation Data'!I129)))</f>
        <v/>
      </c>
      <c r="DN135" s="388" t="str">
        <f ca="1">+IF(OFFSET('Sanitation Data'!$I$32,0,10*ROW('Sanitation Data'!I129))="","",OFFSET('Sanitation Data'!$I$32,0,10*ROW('Sanitation Data'!I129)))</f>
        <v/>
      </c>
      <c r="DO135" s="388" t="str">
        <f ca="1">+IF(OFFSET('Hygiene Data'!$D$11,0,10*ROW('Hygiene Data'!D129))="","",OFFSET('Hygiene Data'!$D$11,0,10*ROW('Hygiene Data'!D129)))</f>
        <v/>
      </c>
      <c r="DP135" s="388" t="str">
        <f ca="1">+IF(OFFSET('Hygiene Data'!$D$12,0,10*ROW('Hygiene Data'!D129))="","",OFFSET('Hygiene Data'!$D$12,0,10*ROW('Hygiene Data'!D129)))</f>
        <v/>
      </c>
      <c r="DQ135" s="388" t="str">
        <f ca="1">+IF(OFFSET('Hygiene Data'!$D$13,0,10*ROW('Hygiene Data'!D129))="","",OFFSET('Hygiene Data'!$D$13,0,10*ROW('Hygiene Data'!D129)))</f>
        <v/>
      </c>
      <c r="DR135" s="388" t="str">
        <f ca="1">+IF(OFFSET('Hygiene Data'!$E$11,0,10*ROW('Hygiene Data'!E129))="","",OFFSET('Hygiene Data'!$E$11,0,10*ROW('Hygiene Data'!E129)))</f>
        <v/>
      </c>
      <c r="DS135" s="388" t="str">
        <f ca="1">+IF(OFFSET('Hygiene Data'!$E$12,0,10*ROW('Hygiene Data'!E129))="","",OFFSET('Hygiene Data'!$E$12,0,10*ROW('Hygiene Data'!E129)))</f>
        <v/>
      </c>
      <c r="DT135" s="388" t="str">
        <f ca="1">+IF(OFFSET('Hygiene Data'!$E$13,0,10*ROW('Hygiene Data'!E129))="","",OFFSET('Hygiene Data'!$E$13,0,10*ROW('Hygiene Data'!E129)))</f>
        <v/>
      </c>
      <c r="DU135" s="388" t="str">
        <f ca="1">+IF(OFFSET('Hygiene Data'!$F$11,0,10*ROW('Hygiene Data'!F129))="","",OFFSET('Hygiene Data'!$F$11,0,10*ROW('Hygiene Data'!F129)))</f>
        <v/>
      </c>
      <c r="DV135" s="388" t="str">
        <f ca="1">+IF(OFFSET('Hygiene Data'!$F$12,0,10*ROW('Hygiene Data'!F129))="","",OFFSET('Hygiene Data'!$F$12,0,10*ROW('Hygiene Data'!F129)))</f>
        <v/>
      </c>
      <c r="DW135" s="388" t="str">
        <f ca="1">+IF(OFFSET('Hygiene Data'!$F$13,0,10*ROW('Hygiene Data'!F129))="","",OFFSET('Hygiene Data'!$F$13,0,10*ROW('Hygiene Data'!F129)))</f>
        <v/>
      </c>
      <c r="DX135" s="388" t="str">
        <f ca="1">+IF(OFFSET('Hygiene Data'!$G$11,0,10*ROW('Hygiene Data'!G129))="","",OFFSET('Hygiene Data'!$G$11,0,10*ROW('Hygiene Data'!G129)))</f>
        <v/>
      </c>
      <c r="DY135" s="388" t="str">
        <f ca="1">+IF(OFFSET('Hygiene Data'!$G$12,0,10*ROW('Hygiene Data'!G129))="","",OFFSET('Hygiene Data'!$G$12,0,10*ROW('Hygiene Data'!G129)))</f>
        <v/>
      </c>
      <c r="DZ135" s="388" t="str">
        <f ca="1">+IF(OFFSET('Hygiene Data'!$G$13,0,10*ROW('Hygiene Data'!G129))="","",OFFSET('Hygiene Data'!$G$13,0,10*ROW('Hygiene Data'!G129)))</f>
        <v/>
      </c>
      <c r="EA135" s="388" t="str">
        <f ca="1">+IF(OFFSET('Hygiene Data'!$H$11,0,10*ROW('Hygiene Data'!H129))="","",OFFSET('Hygiene Data'!$H$11,0,10*ROW('Hygiene Data'!H129)))</f>
        <v/>
      </c>
      <c r="EB135" s="388" t="str">
        <f ca="1">+IF(OFFSET('Hygiene Data'!$H$12,0,10*ROW('Hygiene Data'!H129))="","",OFFSET('Hygiene Data'!$H$12,0,10*ROW('Hygiene Data'!H129)))</f>
        <v/>
      </c>
      <c r="EC135" s="388" t="str">
        <f ca="1">+IF(OFFSET('Hygiene Data'!$H$13,0,10*ROW('Hygiene Data'!H129))="","",OFFSET('Hygiene Data'!$H$13,0,10*ROW('Hygiene Data'!H129)))</f>
        <v/>
      </c>
      <c r="ED135" s="388" t="str">
        <f ca="1">+IF(OFFSET('Hygiene Data'!$I$11,0,10*ROW('Hygiene Data'!I129))="","",OFFSET('Hygiene Data'!$I$11,0,10*ROW('Hygiene Data'!I129)))</f>
        <v/>
      </c>
      <c r="EE135" s="388" t="str">
        <f ca="1">+IF(OFFSET('Hygiene Data'!$I$12,0,10*ROW('Hygiene Data'!I129))="","",OFFSET('Hygiene Data'!$I$12,0,10*ROW('Hygiene Data'!I129)))</f>
        <v/>
      </c>
      <c r="EF135" s="388" t="str">
        <f ca="1">+IF(OFFSET('Hygiene Data'!$I$13,0,10*ROW('Hygiene Data'!I129))="","",OFFSET('Hygiene Data'!$I$13,0,10*ROW('Hygiene Data'!I129)))</f>
        <v/>
      </c>
    </row>
    <row r="136" spans="1:136" x14ac:dyDescent="0.25">
      <c r="A136" s="497" t="str">
        <f ca="1">+IF(OFFSET('Water Data'!$B$2,0,10*ROW('Water Data'!E130))="","",OFFSET('Water Data'!$B$2,0,10*ROW('Water Data'!E130)))</f>
        <v/>
      </c>
      <c r="B136" s="49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4" t="str">
        <f t="shared" ca="1" si="2"/>
        <v/>
      </c>
      <c r="D136" s="52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8" t="str">
        <f ca="1">+IF(OFFSET('Water Data'!$D$27,0,10*ROW('Water Data'!D130))="","",OFFSET('Water Data'!$D$27,0,10*ROW('Water Data'!D130)))</f>
        <v/>
      </c>
      <c r="BT136" s="388" t="str">
        <f ca="1">+IF(OFFSET('Water Data'!$D$28,0,10*ROW('Water Data'!D130))="","",OFFSET('Water Data'!$D$28,0,10*ROW('Water Data'!D130)))</f>
        <v/>
      </c>
      <c r="BU136" s="388" t="str">
        <f ca="1">+IF(OFFSET('Water Data'!$D$29,0,10*ROW('Water Data'!D130))="","",OFFSET('Water Data'!$D$29,0,10*ROW('Water Data'!D130)))</f>
        <v/>
      </c>
      <c r="BV136" s="388" t="str">
        <f ca="1">+IF(OFFSET('Water Data'!$E$27,0,10*ROW('Water Data'!E130))="","",OFFSET('Water Data'!$E$27,0,10*ROW('Water Data'!E130)))</f>
        <v/>
      </c>
      <c r="BW136" s="388" t="str">
        <f ca="1">+IF(OFFSET('Water Data'!$E$28,0,10*ROW('Water Data'!E130))="","",OFFSET('Water Data'!$E$28,0,10*ROW('Water Data'!E130)))</f>
        <v/>
      </c>
      <c r="BX136" s="388" t="str">
        <f ca="1">+IF(OFFSET('Water Data'!$E$29,0,10*ROW('Water Data'!E130))="","",OFFSET('Water Data'!$E$29,0,10*ROW('Water Data'!E130)))</f>
        <v/>
      </c>
      <c r="BY136" s="388" t="str">
        <f ca="1">+IF(OFFSET('Water Data'!$F$27,0,10*ROW('Water Data'!F130))="","",OFFSET('Water Data'!$F$27,0,10*ROW('Water Data'!F130)))</f>
        <v/>
      </c>
      <c r="BZ136" s="388" t="str">
        <f ca="1">+IF(OFFSET('Water Data'!$F$28,0,10*ROW('Water Data'!F130))="","",OFFSET('Water Data'!$F$28,0,10*ROW('Water Data'!F130)))</f>
        <v/>
      </c>
      <c r="CA136" s="388" t="str">
        <f ca="1">+IF(OFFSET('Water Data'!$F$29,0,10*ROW('Water Data'!F130))="","",OFFSET('Water Data'!$F$29,0,10*ROW('Water Data'!F130)))</f>
        <v/>
      </c>
      <c r="CB136" s="388" t="str">
        <f ca="1">+IF(OFFSET('Water Data'!$G$27,0,10*ROW('Water Data'!G130))="","",OFFSET('Water Data'!$G$27,0,10*ROW('Water Data'!G130)))</f>
        <v/>
      </c>
      <c r="CC136" s="388" t="str">
        <f ca="1">+IF(OFFSET('Water Data'!$G$28,0,10*ROW('Water Data'!G130))="","",OFFSET('Water Data'!$G$28,0,10*ROW('Water Data'!G130)))</f>
        <v/>
      </c>
      <c r="CD136" s="388" t="str">
        <f ca="1">+IF(OFFSET('Water Data'!$G$29,0,10*ROW('Water Data'!G130))="","",OFFSET('Water Data'!$G$29,0,10*ROW('Water Data'!G130)))</f>
        <v/>
      </c>
      <c r="CE136" s="388" t="str">
        <f ca="1">+IF(OFFSET('Water Data'!$H$27,0,10*ROW('Water Data'!H130))="","",OFFSET('Water Data'!$H$27,0,10*ROW('Water Data'!H130)))</f>
        <v/>
      </c>
      <c r="CF136" s="388" t="str">
        <f ca="1">+IF(OFFSET('Water Data'!$H$28,0,10*ROW('Water Data'!H130))="","",OFFSET('Water Data'!$H$28,0,10*ROW('Water Data'!H130)))</f>
        <v/>
      </c>
      <c r="CG136" s="388" t="str">
        <f ca="1">+IF(OFFSET('Water Data'!$H$29,0,10*ROW('Water Data'!H130))="","",OFFSET('Water Data'!$H$29,0,10*ROW('Water Data'!H130)))</f>
        <v/>
      </c>
      <c r="CH136" s="388" t="str">
        <f ca="1">+IF(OFFSET('Water Data'!$I$27,0,10*ROW('Water Data'!I130))="","",OFFSET('Water Data'!$I$27,0,10*ROW('Water Data'!I130)))</f>
        <v/>
      </c>
      <c r="CI136" s="388" t="str">
        <f ca="1">+IF(OFFSET('Water Data'!$I$28,0,10*ROW('Water Data'!I130))="","",OFFSET('Water Data'!$I$28,0,10*ROW('Water Data'!I130)))</f>
        <v/>
      </c>
      <c r="CJ136" s="388" t="str">
        <f ca="1">+IF(OFFSET('Water Data'!$I$29,0,10*ROW('Water Data'!I130))="","",OFFSET('Water Data'!$I$29,0,10*ROW('Water Data'!I130)))</f>
        <v/>
      </c>
      <c r="CK136" s="388" t="str">
        <f ca="1">+IF(OFFSET('Sanitation Data'!$D$28,0,10*ROW('Sanitation Data'!D130))="","",OFFSET('Sanitation Data'!$D$28,0,10*ROW('Sanitation Data'!D130)))</f>
        <v/>
      </c>
      <c r="CL136" s="388" t="str">
        <f ca="1">+IF(OFFSET('Sanitation Data'!$D$29,0,10*ROW('Sanitation Data'!D130))="","",OFFSET('Sanitation Data'!$D$29,0,10*ROW('Sanitation Data'!D130)))</f>
        <v/>
      </c>
      <c r="CM136" s="388" t="str">
        <f ca="1">+IF(OFFSET('Sanitation Data'!$D$30,0,10*ROW('Sanitation Data'!D130))="","",OFFSET('Sanitation Data'!$D$30,0,10*ROW('Sanitation Data'!D130)))</f>
        <v/>
      </c>
      <c r="CN136" s="388" t="str">
        <f ca="1">+IF(OFFSET('Sanitation Data'!$D$31,0,10*ROW('Sanitation Data'!D130))="","",OFFSET('Sanitation Data'!$D$31,0,10*ROW('Sanitation Data'!D130)))</f>
        <v/>
      </c>
      <c r="CO136" s="388" t="str">
        <f ca="1">+IF(OFFSET('Sanitation Data'!$D$32,0,10*ROW('Sanitation Data'!D130))="","",OFFSET('Sanitation Data'!$D$32,0,10*ROW('Sanitation Data'!D130)))</f>
        <v/>
      </c>
      <c r="CP136" s="388" t="str">
        <f ca="1">+IF(OFFSET('Sanitation Data'!$E$28,0,10*ROW('Sanitation Data'!E130))="","",OFFSET('Sanitation Data'!$E$28,0,10*ROW('Sanitation Data'!E130)))</f>
        <v/>
      </c>
      <c r="CQ136" s="388" t="str">
        <f ca="1">+IF(OFFSET('Sanitation Data'!$E$29,0,10*ROW('Sanitation Data'!E130))="","",OFFSET('Sanitation Data'!$E$29,0,10*ROW('Sanitation Data'!E130)))</f>
        <v/>
      </c>
      <c r="CR136" s="388" t="str">
        <f ca="1">+IF(OFFSET('Sanitation Data'!$E$30,0,10*ROW('Sanitation Data'!E130))="","",OFFSET('Sanitation Data'!$E$30,0,10*ROW('Sanitation Data'!E130)))</f>
        <v/>
      </c>
      <c r="CS136" s="388" t="str">
        <f ca="1">+IF(OFFSET('Sanitation Data'!$E$31,0,10*ROW('Sanitation Data'!E130))="","",OFFSET('Sanitation Data'!$E$31,0,10*ROW('Sanitation Data'!E130)))</f>
        <v/>
      </c>
      <c r="CT136" s="388" t="str">
        <f ca="1">+IF(OFFSET('Sanitation Data'!$E$32,0,10*ROW('Sanitation Data'!E130))="","",OFFSET('Sanitation Data'!$E$32,0,10*ROW('Sanitation Data'!E130)))</f>
        <v/>
      </c>
      <c r="CU136" s="388" t="str">
        <f ca="1">+IF(OFFSET('Sanitation Data'!$F$28,0,10*ROW('Sanitation Data'!F130))="","",OFFSET('Sanitation Data'!$F$28,0,10*ROW('Sanitation Data'!F130)))</f>
        <v/>
      </c>
      <c r="CV136" s="388" t="str">
        <f ca="1">+IF(OFFSET('Sanitation Data'!$F$29,0,10*ROW('Sanitation Data'!F130))="","",OFFSET('Sanitation Data'!$F$29,0,10*ROW('Sanitation Data'!F130)))</f>
        <v/>
      </c>
      <c r="CW136" s="388" t="str">
        <f ca="1">+IF(OFFSET('Sanitation Data'!$F$30,0,10*ROW('Sanitation Data'!F130))="","",OFFSET('Sanitation Data'!$F$30,0,10*ROW('Sanitation Data'!F130)))</f>
        <v/>
      </c>
      <c r="CX136" s="388" t="str">
        <f ca="1">+IF(OFFSET('Sanitation Data'!$F$31,0,10*ROW('Sanitation Data'!F130))="","",OFFSET('Sanitation Data'!$F$31,0,10*ROW('Sanitation Data'!F130)))</f>
        <v/>
      </c>
      <c r="CY136" s="388" t="str">
        <f ca="1">+IF(OFFSET('Sanitation Data'!$F$32,0,10*ROW('Sanitation Data'!F130))="","",OFFSET('Sanitation Data'!$F$32,0,10*ROW('Sanitation Data'!F130)))</f>
        <v/>
      </c>
      <c r="CZ136" s="388" t="str">
        <f ca="1">+IF(OFFSET('Sanitation Data'!$G$28,0,10*ROW('Sanitation Data'!G130))="","",OFFSET('Sanitation Data'!$G$28,0,10*ROW('Sanitation Data'!G130)))</f>
        <v/>
      </c>
      <c r="DA136" s="388" t="str">
        <f ca="1">+IF(OFFSET('Sanitation Data'!$G$29,0,10*ROW('Sanitation Data'!G130))="","",OFFSET('Sanitation Data'!$G$29,0,10*ROW('Sanitation Data'!G130)))</f>
        <v/>
      </c>
      <c r="DB136" s="388" t="str">
        <f ca="1">+IF(OFFSET('Sanitation Data'!$G$30,0,10*ROW('Sanitation Data'!G130))="","",OFFSET('Sanitation Data'!$G$30,0,10*ROW('Sanitation Data'!G130)))</f>
        <v/>
      </c>
      <c r="DC136" s="388" t="str">
        <f ca="1">+IF(OFFSET('Sanitation Data'!$G$31,0,10*ROW('Sanitation Data'!G130))="","",OFFSET('Sanitation Data'!$G$31,0,10*ROW('Sanitation Data'!G130)))</f>
        <v/>
      </c>
      <c r="DD136" s="388" t="str">
        <f ca="1">+IF(OFFSET('Sanitation Data'!$G$32,0,10*ROW('Sanitation Data'!G130))="","",OFFSET('Sanitation Data'!$G$32,0,10*ROW('Sanitation Data'!G130)))</f>
        <v/>
      </c>
      <c r="DE136" s="388" t="str">
        <f ca="1">+IF(OFFSET('Sanitation Data'!$H$28,0,10*ROW('Sanitation Data'!H130))="","",OFFSET('Sanitation Data'!$H$28,0,10*ROW('Sanitation Data'!H130)))</f>
        <v/>
      </c>
      <c r="DF136" s="388" t="str">
        <f ca="1">+IF(OFFSET('Sanitation Data'!$H$29,0,10*ROW('Sanitation Data'!H130))="","",OFFSET('Sanitation Data'!$H$29,0,10*ROW('Sanitation Data'!H130)))</f>
        <v/>
      </c>
      <c r="DG136" s="388" t="str">
        <f ca="1">+IF(OFFSET('Sanitation Data'!$H$30,0,10*ROW('Sanitation Data'!H130))="","",OFFSET('Sanitation Data'!$H$30,0,10*ROW('Sanitation Data'!H130)))</f>
        <v/>
      </c>
      <c r="DH136" s="388" t="str">
        <f ca="1">+IF(OFFSET('Sanitation Data'!$H$31,0,10*ROW('Sanitation Data'!H130))="","",OFFSET('Sanitation Data'!$H$31,0,10*ROW('Sanitation Data'!H130)))</f>
        <v/>
      </c>
      <c r="DI136" s="388" t="str">
        <f ca="1">+IF(OFFSET('Sanitation Data'!$H$32,0,10*ROW('Sanitation Data'!H130))="","",OFFSET('Sanitation Data'!$H$32,0,10*ROW('Sanitation Data'!H130)))</f>
        <v/>
      </c>
      <c r="DJ136" s="388" t="str">
        <f ca="1">+IF(OFFSET('Sanitation Data'!$I$28,0,10*ROW('Sanitation Data'!I130))="","",OFFSET('Sanitation Data'!$I$28,0,10*ROW('Sanitation Data'!I130)))</f>
        <v/>
      </c>
      <c r="DK136" s="388" t="str">
        <f ca="1">+IF(OFFSET('Sanitation Data'!$I$29,0,10*ROW('Sanitation Data'!I130))="","",OFFSET('Sanitation Data'!$I$29,0,10*ROW('Sanitation Data'!I130)))</f>
        <v/>
      </c>
      <c r="DL136" s="388" t="str">
        <f ca="1">+IF(OFFSET('Sanitation Data'!$I$30,0,10*ROW('Sanitation Data'!I130))="","",OFFSET('Sanitation Data'!$I$30,0,10*ROW('Sanitation Data'!I130)))</f>
        <v/>
      </c>
      <c r="DM136" s="388" t="str">
        <f ca="1">+IF(OFFSET('Sanitation Data'!$I$31,0,10*ROW('Sanitation Data'!I130))="","",OFFSET('Sanitation Data'!$I$31,0,10*ROW('Sanitation Data'!I130)))</f>
        <v/>
      </c>
      <c r="DN136" s="388" t="str">
        <f ca="1">+IF(OFFSET('Sanitation Data'!$I$32,0,10*ROW('Sanitation Data'!I130))="","",OFFSET('Sanitation Data'!$I$32,0,10*ROW('Sanitation Data'!I130)))</f>
        <v/>
      </c>
      <c r="DO136" s="388" t="str">
        <f ca="1">+IF(OFFSET('Hygiene Data'!$D$11,0,10*ROW('Hygiene Data'!D130))="","",OFFSET('Hygiene Data'!$D$11,0,10*ROW('Hygiene Data'!D130)))</f>
        <v/>
      </c>
      <c r="DP136" s="388" t="str">
        <f ca="1">+IF(OFFSET('Hygiene Data'!$D$12,0,10*ROW('Hygiene Data'!D130))="","",OFFSET('Hygiene Data'!$D$12,0,10*ROW('Hygiene Data'!D130)))</f>
        <v/>
      </c>
      <c r="DQ136" s="388" t="str">
        <f ca="1">+IF(OFFSET('Hygiene Data'!$D$13,0,10*ROW('Hygiene Data'!D130))="","",OFFSET('Hygiene Data'!$D$13,0,10*ROW('Hygiene Data'!D130)))</f>
        <v/>
      </c>
      <c r="DR136" s="388" t="str">
        <f ca="1">+IF(OFFSET('Hygiene Data'!$E$11,0,10*ROW('Hygiene Data'!E130))="","",OFFSET('Hygiene Data'!$E$11,0,10*ROW('Hygiene Data'!E130)))</f>
        <v/>
      </c>
      <c r="DS136" s="388" t="str">
        <f ca="1">+IF(OFFSET('Hygiene Data'!$E$12,0,10*ROW('Hygiene Data'!E130))="","",OFFSET('Hygiene Data'!$E$12,0,10*ROW('Hygiene Data'!E130)))</f>
        <v/>
      </c>
      <c r="DT136" s="388" t="str">
        <f ca="1">+IF(OFFSET('Hygiene Data'!$E$13,0,10*ROW('Hygiene Data'!E130))="","",OFFSET('Hygiene Data'!$E$13,0,10*ROW('Hygiene Data'!E130)))</f>
        <v/>
      </c>
      <c r="DU136" s="388" t="str">
        <f ca="1">+IF(OFFSET('Hygiene Data'!$F$11,0,10*ROW('Hygiene Data'!F130))="","",OFFSET('Hygiene Data'!$F$11,0,10*ROW('Hygiene Data'!F130)))</f>
        <v/>
      </c>
      <c r="DV136" s="388" t="str">
        <f ca="1">+IF(OFFSET('Hygiene Data'!$F$12,0,10*ROW('Hygiene Data'!F130))="","",OFFSET('Hygiene Data'!$F$12,0,10*ROW('Hygiene Data'!F130)))</f>
        <v/>
      </c>
      <c r="DW136" s="388" t="str">
        <f ca="1">+IF(OFFSET('Hygiene Data'!$F$13,0,10*ROW('Hygiene Data'!F130))="","",OFFSET('Hygiene Data'!$F$13,0,10*ROW('Hygiene Data'!F130)))</f>
        <v/>
      </c>
      <c r="DX136" s="388" t="str">
        <f ca="1">+IF(OFFSET('Hygiene Data'!$G$11,0,10*ROW('Hygiene Data'!G130))="","",OFFSET('Hygiene Data'!$G$11,0,10*ROW('Hygiene Data'!G130)))</f>
        <v/>
      </c>
      <c r="DY136" s="388" t="str">
        <f ca="1">+IF(OFFSET('Hygiene Data'!$G$12,0,10*ROW('Hygiene Data'!G130))="","",OFFSET('Hygiene Data'!$G$12,0,10*ROW('Hygiene Data'!G130)))</f>
        <v/>
      </c>
      <c r="DZ136" s="388" t="str">
        <f ca="1">+IF(OFFSET('Hygiene Data'!$G$13,0,10*ROW('Hygiene Data'!G130))="","",OFFSET('Hygiene Data'!$G$13,0,10*ROW('Hygiene Data'!G130)))</f>
        <v/>
      </c>
      <c r="EA136" s="388" t="str">
        <f ca="1">+IF(OFFSET('Hygiene Data'!$H$11,0,10*ROW('Hygiene Data'!H130))="","",OFFSET('Hygiene Data'!$H$11,0,10*ROW('Hygiene Data'!H130)))</f>
        <v/>
      </c>
      <c r="EB136" s="388" t="str">
        <f ca="1">+IF(OFFSET('Hygiene Data'!$H$12,0,10*ROW('Hygiene Data'!H130))="","",OFFSET('Hygiene Data'!$H$12,0,10*ROW('Hygiene Data'!H130)))</f>
        <v/>
      </c>
      <c r="EC136" s="388" t="str">
        <f ca="1">+IF(OFFSET('Hygiene Data'!$H$13,0,10*ROW('Hygiene Data'!H130))="","",OFFSET('Hygiene Data'!$H$13,0,10*ROW('Hygiene Data'!H130)))</f>
        <v/>
      </c>
      <c r="ED136" s="388" t="str">
        <f ca="1">+IF(OFFSET('Hygiene Data'!$I$11,0,10*ROW('Hygiene Data'!I130))="","",OFFSET('Hygiene Data'!$I$11,0,10*ROW('Hygiene Data'!I130)))</f>
        <v/>
      </c>
      <c r="EE136" s="388" t="str">
        <f ca="1">+IF(OFFSET('Hygiene Data'!$I$12,0,10*ROW('Hygiene Data'!I130))="","",OFFSET('Hygiene Data'!$I$12,0,10*ROW('Hygiene Data'!I130)))</f>
        <v/>
      </c>
      <c r="EF136" s="388" t="str">
        <f ca="1">+IF(OFFSET('Hygiene Data'!$I$13,0,10*ROW('Hygiene Data'!I130))="","",OFFSET('Hygiene Data'!$I$13,0,10*ROW('Hygiene Data'!I130)))</f>
        <v/>
      </c>
    </row>
    <row r="137" spans="1:136" x14ac:dyDescent="0.25">
      <c r="A137" s="497" t="str">
        <f ca="1">+IF(OFFSET('Water Data'!$B$2,0,10*ROW('Water Data'!E131))="","",OFFSET('Water Data'!$B$2,0,10*ROW('Water Data'!E131)))</f>
        <v/>
      </c>
      <c r="B137" s="49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4" t="str">
        <f t="shared" ca="1" si="2"/>
        <v/>
      </c>
      <c r="D137" s="52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8" t="str">
        <f ca="1">+IF(OFFSET('Water Data'!$D$27,0,10*ROW('Water Data'!D131))="","",OFFSET('Water Data'!$D$27,0,10*ROW('Water Data'!D131)))</f>
        <v/>
      </c>
      <c r="BT137" s="388" t="str">
        <f ca="1">+IF(OFFSET('Water Data'!$D$28,0,10*ROW('Water Data'!D131))="","",OFFSET('Water Data'!$D$28,0,10*ROW('Water Data'!D131)))</f>
        <v/>
      </c>
      <c r="BU137" s="388" t="str">
        <f ca="1">+IF(OFFSET('Water Data'!$D$29,0,10*ROW('Water Data'!D131))="","",OFFSET('Water Data'!$D$29,0,10*ROW('Water Data'!D131)))</f>
        <v/>
      </c>
      <c r="BV137" s="388" t="str">
        <f ca="1">+IF(OFFSET('Water Data'!$E$27,0,10*ROW('Water Data'!E131))="","",OFFSET('Water Data'!$E$27,0,10*ROW('Water Data'!E131)))</f>
        <v/>
      </c>
      <c r="BW137" s="388" t="str">
        <f ca="1">+IF(OFFSET('Water Data'!$E$28,0,10*ROW('Water Data'!E131))="","",OFFSET('Water Data'!$E$28,0,10*ROW('Water Data'!E131)))</f>
        <v/>
      </c>
      <c r="BX137" s="388" t="str">
        <f ca="1">+IF(OFFSET('Water Data'!$E$29,0,10*ROW('Water Data'!E131))="","",OFFSET('Water Data'!$E$29,0,10*ROW('Water Data'!E131)))</f>
        <v/>
      </c>
      <c r="BY137" s="388" t="str">
        <f ca="1">+IF(OFFSET('Water Data'!$F$27,0,10*ROW('Water Data'!F131))="","",OFFSET('Water Data'!$F$27,0,10*ROW('Water Data'!F131)))</f>
        <v/>
      </c>
      <c r="BZ137" s="388" t="str">
        <f ca="1">+IF(OFFSET('Water Data'!$F$28,0,10*ROW('Water Data'!F131))="","",OFFSET('Water Data'!$F$28,0,10*ROW('Water Data'!F131)))</f>
        <v/>
      </c>
      <c r="CA137" s="388" t="str">
        <f ca="1">+IF(OFFSET('Water Data'!$F$29,0,10*ROW('Water Data'!F131))="","",OFFSET('Water Data'!$F$29,0,10*ROW('Water Data'!F131)))</f>
        <v/>
      </c>
      <c r="CB137" s="388" t="str">
        <f ca="1">+IF(OFFSET('Water Data'!$G$27,0,10*ROW('Water Data'!G131))="","",OFFSET('Water Data'!$G$27,0,10*ROW('Water Data'!G131)))</f>
        <v/>
      </c>
      <c r="CC137" s="388" t="str">
        <f ca="1">+IF(OFFSET('Water Data'!$G$28,0,10*ROW('Water Data'!G131))="","",OFFSET('Water Data'!$G$28,0,10*ROW('Water Data'!G131)))</f>
        <v/>
      </c>
      <c r="CD137" s="388" t="str">
        <f ca="1">+IF(OFFSET('Water Data'!$G$29,0,10*ROW('Water Data'!G131))="","",OFFSET('Water Data'!$G$29,0,10*ROW('Water Data'!G131)))</f>
        <v/>
      </c>
      <c r="CE137" s="388" t="str">
        <f ca="1">+IF(OFFSET('Water Data'!$H$27,0,10*ROW('Water Data'!H131))="","",OFFSET('Water Data'!$H$27,0,10*ROW('Water Data'!H131)))</f>
        <v/>
      </c>
      <c r="CF137" s="388" t="str">
        <f ca="1">+IF(OFFSET('Water Data'!$H$28,0,10*ROW('Water Data'!H131))="","",OFFSET('Water Data'!$H$28,0,10*ROW('Water Data'!H131)))</f>
        <v/>
      </c>
      <c r="CG137" s="388" t="str">
        <f ca="1">+IF(OFFSET('Water Data'!$H$29,0,10*ROW('Water Data'!H131))="","",OFFSET('Water Data'!$H$29,0,10*ROW('Water Data'!H131)))</f>
        <v/>
      </c>
      <c r="CH137" s="388" t="str">
        <f ca="1">+IF(OFFSET('Water Data'!$I$27,0,10*ROW('Water Data'!I131))="","",OFFSET('Water Data'!$I$27,0,10*ROW('Water Data'!I131)))</f>
        <v/>
      </c>
      <c r="CI137" s="388" t="str">
        <f ca="1">+IF(OFFSET('Water Data'!$I$28,0,10*ROW('Water Data'!I131))="","",OFFSET('Water Data'!$I$28,0,10*ROW('Water Data'!I131)))</f>
        <v/>
      </c>
      <c r="CJ137" s="388" t="str">
        <f ca="1">+IF(OFFSET('Water Data'!$I$29,0,10*ROW('Water Data'!I131))="","",OFFSET('Water Data'!$I$29,0,10*ROW('Water Data'!I131)))</f>
        <v/>
      </c>
      <c r="CK137" s="388" t="str">
        <f ca="1">+IF(OFFSET('Sanitation Data'!$D$28,0,10*ROW('Sanitation Data'!D131))="","",OFFSET('Sanitation Data'!$D$28,0,10*ROW('Sanitation Data'!D131)))</f>
        <v/>
      </c>
      <c r="CL137" s="388" t="str">
        <f ca="1">+IF(OFFSET('Sanitation Data'!$D$29,0,10*ROW('Sanitation Data'!D131))="","",OFFSET('Sanitation Data'!$D$29,0,10*ROW('Sanitation Data'!D131)))</f>
        <v/>
      </c>
      <c r="CM137" s="388" t="str">
        <f ca="1">+IF(OFFSET('Sanitation Data'!$D$30,0,10*ROW('Sanitation Data'!D131))="","",OFFSET('Sanitation Data'!$D$30,0,10*ROW('Sanitation Data'!D131)))</f>
        <v/>
      </c>
      <c r="CN137" s="388" t="str">
        <f ca="1">+IF(OFFSET('Sanitation Data'!$D$31,0,10*ROW('Sanitation Data'!D131))="","",OFFSET('Sanitation Data'!$D$31,0,10*ROW('Sanitation Data'!D131)))</f>
        <v/>
      </c>
      <c r="CO137" s="388" t="str">
        <f ca="1">+IF(OFFSET('Sanitation Data'!$D$32,0,10*ROW('Sanitation Data'!D131))="","",OFFSET('Sanitation Data'!$D$32,0,10*ROW('Sanitation Data'!D131)))</f>
        <v/>
      </c>
      <c r="CP137" s="388" t="str">
        <f ca="1">+IF(OFFSET('Sanitation Data'!$E$28,0,10*ROW('Sanitation Data'!E131))="","",OFFSET('Sanitation Data'!$E$28,0,10*ROW('Sanitation Data'!E131)))</f>
        <v/>
      </c>
      <c r="CQ137" s="388" t="str">
        <f ca="1">+IF(OFFSET('Sanitation Data'!$E$29,0,10*ROW('Sanitation Data'!E131))="","",OFFSET('Sanitation Data'!$E$29,0,10*ROW('Sanitation Data'!E131)))</f>
        <v/>
      </c>
      <c r="CR137" s="388" t="str">
        <f ca="1">+IF(OFFSET('Sanitation Data'!$E$30,0,10*ROW('Sanitation Data'!E131))="","",OFFSET('Sanitation Data'!$E$30,0,10*ROW('Sanitation Data'!E131)))</f>
        <v/>
      </c>
      <c r="CS137" s="388" t="str">
        <f ca="1">+IF(OFFSET('Sanitation Data'!$E$31,0,10*ROW('Sanitation Data'!E131))="","",OFFSET('Sanitation Data'!$E$31,0,10*ROW('Sanitation Data'!E131)))</f>
        <v/>
      </c>
      <c r="CT137" s="388" t="str">
        <f ca="1">+IF(OFFSET('Sanitation Data'!$E$32,0,10*ROW('Sanitation Data'!E131))="","",OFFSET('Sanitation Data'!$E$32,0,10*ROW('Sanitation Data'!E131)))</f>
        <v/>
      </c>
      <c r="CU137" s="388" t="str">
        <f ca="1">+IF(OFFSET('Sanitation Data'!$F$28,0,10*ROW('Sanitation Data'!F131))="","",OFFSET('Sanitation Data'!$F$28,0,10*ROW('Sanitation Data'!F131)))</f>
        <v/>
      </c>
      <c r="CV137" s="388" t="str">
        <f ca="1">+IF(OFFSET('Sanitation Data'!$F$29,0,10*ROW('Sanitation Data'!F131))="","",OFFSET('Sanitation Data'!$F$29,0,10*ROW('Sanitation Data'!F131)))</f>
        <v/>
      </c>
      <c r="CW137" s="388" t="str">
        <f ca="1">+IF(OFFSET('Sanitation Data'!$F$30,0,10*ROW('Sanitation Data'!F131))="","",OFFSET('Sanitation Data'!$F$30,0,10*ROW('Sanitation Data'!F131)))</f>
        <v/>
      </c>
      <c r="CX137" s="388" t="str">
        <f ca="1">+IF(OFFSET('Sanitation Data'!$F$31,0,10*ROW('Sanitation Data'!F131))="","",OFFSET('Sanitation Data'!$F$31,0,10*ROW('Sanitation Data'!F131)))</f>
        <v/>
      </c>
      <c r="CY137" s="388" t="str">
        <f ca="1">+IF(OFFSET('Sanitation Data'!$F$32,0,10*ROW('Sanitation Data'!F131))="","",OFFSET('Sanitation Data'!$F$32,0,10*ROW('Sanitation Data'!F131)))</f>
        <v/>
      </c>
      <c r="CZ137" s="388" t="str">
        <f ca="1">+IF(OFFSET('Sanitation Data'!$G$28,0,10*ROW('Sanitation Data'!G131))="","",OFFSET('Sanitation Data'!$G$28,0,10*ROW('Sanitation Data'!G131)))</f>
        <v/>
      </c>
      <c r="DA137" s="388" t="str">
        <f ca="1">+IF(OFFSET('Sanitation Data'!$G$29,0,10*ROW('Sanitation Data'!G131))="","",OFFSET('Sanitation Data'!$G$29,0,10*ROW('Sanitation Data'!G131)))</f>
        <v/>
      </c>
      <c r="DB137" s="388" t="str">
        <f ca="1">+IF(OFFSET('Sanitation Data'!$G$30,0,10*ROW('Sanitation Data'!G131))="","",OFFSET('Sanitation Data'!$G$30,0,10*ROW('Sanitation Data'!G131)))</f>
        <v/>
      </c>
      <c r="DC137" s="388" t="str">
        <f ca="1">+IF(OFFSET('Sanitation Data'!$G$31,0,10*ROW('Sanitation Data'!G131))="","",OFFSET('Sanitation Data'!$G$31,0,10*ROW('Sanitation Data'!G131)))</f>
        <v/>
      </c>
      <c r="DD137" s="388" t="str">
        <f ca="1">+IF(OFFSET('Sanitation Data'!$G$32,0,10*ROW('Sanitation Data'!G131))="","",OFFSET('Sanitation Data'!$G$32,0,10*ROW('Sanitation Data'!G131)))</f>
        <v/>
      </c>
      <c r="DE137" s="388" t="str">
        <f ca="1">+IF(OFFSET('Sanitation Data'!$H$28,0,10*ROW('Sanitation Data'!H131))="","",OFFSET('Sanitation Data'!$H$28,0,10*ROW('Sanitation Data'!H131)))</f>
        <v/>
      </c>
      <c r="DF137" s="388" t="str">
        <f ca="1">+IF(OFFSET('Sanitation Data'!$H$29,0,10*ROW('Sanitation Data'!H131))="","",OFFSET('Sanitation Data'!$H$29,0,10*ROW('Sanitation Data'!H131)))</f>
        <v/>
      </c>
      <c r="DG137" s="388" t="str">
        <f ca="1">+IF(OFFSET('Sanitation Data'!$H$30,0,10*ROW('Sanitation Data'!H131))="","",OFFSET('Sanitation Data'!$H$30,0,10*ROW('Sanitation Data'!H131)))</f>
        <v/>
      </c>
      <c r="DH137" s="388" t="str">
        <f ca="1">+IF(OFFSET('Sanitation Data'!$H$31,0,10*ROW('Sanitation Data'!H131))="","",OFFSET('Sanitation Data'!$H$31,0,10*ROW('Sanitation Data'!H131)))</f>
        <v/>
      </c>
      <c r="DI137" s="388" t="str">
        <f ca="1">+IF(OFFSET('Sanitation Data'!$H$32,0,10*ROW('Sanitation Data'!H131))="","",OFFSET('Sanitation Data'!$H$32,0,10*ROW('Sanitation Data'!H131)))</f>
        <v/>
      </c>
      <c r="DJ137" s="388" t="str">
        <f ca="1">+IF(OFFSET('Sanitation Data'!$I$28,0,10*ROW('Sanitation Data'!I131))="","",OFFSET('Sanitation Data'!$I$28,0,10*ROW('Sanitation Data'!I131)))</f>
        <v/>
      </c>
      <c r="DK137" s="388" t="str">
        <f ca="1">+IF(OFFSET('Sanitation Data'!$I$29,0,10*ROW('Sanitation Data'!I131))="","",OFFSET('Sanitation Data'!$I$29,0,10*ROW('Sanitation Data'!I131)))</f>
        <v/>
      </c>
      <c r="DL137" s="388" t="str">
        <f ca="1">+IF(OFFSET('Sanitation Data'!$I$30,0,10*ROW('Sanitation Data'!I131))="","",OFFSET('Sanitation Data'!$I$30,0,10*ROW('Sanitation Data'!I131)))</f>
        <v/>
      </c>
      <c r="DM137" s="388" t="str">
        <f ca="1">+IF(OFFSET('Sanitation Data'!$I$31,0,10*ROW('Sanitation Data'!I131))="","",OFFSET('Sanitation Data'!$I$31,0,10*ROW('Sanitation Data'!I131)))</f>
        <v/>
      </c>
      <c r="DN137" s="388" t="str">
        <f ca="1">+IF(OFFSET('Sanitation Data'!$I$32,0,10*ROW('Sanitation Data'!I131))="","",OFFSET('Sanitation Data'!$I$32,0,10*ROW('Sanitation Data'!I131)))</f>
        <v/>
      </c>
      <c r="DO137" s="388" t="str">
        <f ca="1">+IF(OFFSET('Hygiene Data'!$D$11,0,10*ROW('Hygiene Data'!D131))="","",OFFSET('Hygiene Data'!$D$11,0,10*ROW('Hygiene Data'!D131)))</f>
        <v/>
      </c>
      <c r="DP137" s="388" t="str">
        <f ca="1">+IF(OFFSET('Hygiene Data'!$D$12,0,10*ROW('Hygiene Data'!D131))="","",OFFSET('Hygiene Data'!$D$12,0,10*ROW('Hygiene Data'!D131)))</f>
        <v/>
      </c>
      <c r="DQ137" s="388" t="str">
        <f ca="1">+IF(OFFSET('Hygiene Data'!$D$13,0,10*ROW('Hygiene Data'!D131))="","",OFFSET('Hygiene Data'!$D$13,0,10*ROW('Hygiene Data'!D131)))</f>
        <v/>
      </c>
      <c r="DR137" s="388" t="str">
        <f ca="1">+IF(OFFSET('Hygiene Data'!$E$11,0,10*ROW('Hygiene Data'!E131))="","",OFFSET('Hygiene Data'!$E$11,0,10*ROW('Hygiene Data'!E131)))</f>
        <v/>
      </c>
      <c r="DS137" s="388" t="str">
        <f ca="1">+IF(OFFSET('Hygiene Data'!$E$12,0,10*ROW('Hygiene Data'!E131))="","",OFFSET('Hygiene Data'!$E$12,0,10*ROW('Hygiene Data'!E131)))</f>
        <v/>
      </c>
      <c r="DT137" s="388" t="str">
        <f ca="1">+IF(OFFSET('Hygiene Data'!$E$13,0,10*ROW('Hygiene Data'!E131))="","",OFFSET('Hygiene Data'!$E$13,0,10*ROW('Hygiene Data'!E131)))</f>
        <v/>
      </c>
      <c r="DU137" s="388" t="str">
        <f ca="1">+IF(OFFSET('Hygiene Data'!$F$11,0,10*ROW('Hygiene Data'!F131))="","",OFFSET('Hygiene Data'!$F$11,0,10*ROW('Hygiene Data'!F131)))</f>
        <v/>
      </c>
      <c r="DV137" s="388" t="str">
        <f ca="1">+IF(OFFSET('Hygiene Data'!$F$12,0,10*ROW('Hygiene Data'!F131))="","",OFFSET('Hygiene Data'!$F$12,0,10*ROW('Hygiene Data'!F131)))</f>
        <v/>
      </c>
      <c r="DW137" s="388" t="str">
        <f ca="1">+IF(OFFSET('Hygiene Data'!$F$13,0,10*ROW('Hygiene Data'!F131))="","",OFFSET('Hygiene Data'!$F$13,0,10*ROW('Hygiene Data'!F131)))</f>
        <v/>
      </c>
      <c r="DX137" s="388" t="str">
        <f ca="1">+IF(OFFSET('Hygiene Data'!$G$11,0,10*ROW('Hygiene Data'!G131))="","",OFFSET('Hygiene Data'!$G$11,0,10*ROW('Hygiene Data'!G131)))</f>
        <v/>
      </c>
      <c r="DY137" s="388" t="str">
        <f ca="1">+IF(OFFSET('Hygiene Data'!$G$12,0,10*ROW('Hygiene Data'!G131))="","",OFFSET('Hygiene Data'!$G$12,0,10*ROW('Hygiene Data'!G131)))</f>
        <v/>
      </c>
      <c r="DZ137" s="388" t="str">
        <f ca="1">+IF(OFFSET('Hygiene Data'!$G$13,0,10*ROW('Hygiene Data'!G131))="","",OFFSET('Hygiene Data'!$G$13,0,10*ROW('Hygiene Data'!G131)))</f>
        <v/>
      </c>
      <c r="EA137" s="388" t="str">
        <f ca="1">+IF(OFFSET('Hygiene Data'!$H$11,0,10*ROW('Hygiene Data'!H131))="","",OFFSET('Hygiene Data'!$H$11,0,10*ROW('Hygiene Data'!H131)))</f>
        <v/>
      </c>
      <c r="EB137" s="388" t="str">
        <f ca="1">+IF(OFFSET('Hygiene Data'!$H$12,0,10*ROW('Hygiene Data'!H131))="","",OFFSET('Hygiene Data'!$H$12,0,10*ROW('Hygiene Data'!H131)))</f>
        <v/>
      </c>
      <c r="EC137" s="388" t="str">
        <f ca="1">+IF(OFFSET('Hygiene Data'!$H$13,0,10*ROW('Hygiene Data'!H131))="","",OFFSET('Hygiene Data'!$H$13,0,10*ROW('Hygiene Data'!H131)))</f>
        <v/>
      </c>
      <c r="ED137" s="388" t="str">
        <f ca="1">+IF(OFFSET('Hygiene Data'!$I$11,0,10*ROW('Hygiene Data'!I131))="","",OFFSET('Hygiene Data'!$I$11,0,10*ROW('Hygiene Data'!I131)))</f>
        <v/>
      </c>
      <c r="EE137" s="388" t="str">
        <f ca="1">+IF(OFFSET('Hygiene Data'!$I$12,0,10*ROW('Hygiene Data'!I131))="","",OFFSET('Hygiene Data'!$I$12,0,10*ROW('Hygiene Data'!I131)))</f>
        <v/>
      </c>
      <c r="EF137" s="388" t="str">
        <f ca="1">+IF(OFFSET('Hygiene Data'!$I$13,0,10*ROW('Hygiene Data'!I131))="","",OFFSET('Hygiene Data'!$I$13,0,10*ROW('Hygiene Data'!I131)))</f>
        <v/>
      </c>
    </row>
    <row r="138" spans="1:136" x14ac:dyDescent="0.25">
      <c r="A138" s="497" t="str">
        <f ca="1">+IF(OFFSET('Water Data'!$B$2,0,10*ROW('Water Data'!E132))="","",OFFSET('Water Data'!$B$2,0,10*ROW('Water Data'!E132)))</f>
        <v/>
      </c>
      <c r="B138" s="49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4" t="str">
        <f t="shared" ca="1" si="2"/>
        <v/>
      </c>
      <c r="D138" s="52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8" t="str">
        <f ca="1">+IF(OFFSET('Water Data'!$D$27,0,10*ROW('Water Data'!D132))="","",OFFSET('Water Data'!$D$27,0,10*ROW('Water Data'!D132)))</f>
        <v/>
      </c>
      <c r="BT138" s="388" t="str">
        <f ca="1">+IF(OFFSET('Water Data'!$D$28,0,10*ROW('Water Data'!D132))="","",OFFSET('Water Data'!$D$28,0,10*ROW('Water Data'!D132)))</f>
        <v/>
      </c>
      <c r="BU138" s="388" t="str">
        <f ca="1">+IF(OFFSET('Water Data'!$D$29,0,10*ROW('Water Data'!D132))="","",OFFSET('Water Data'!$D$29,0,10*ROW('Water Data'!D132)))</f>
        <v/>
      </c>
      <c r="BV138" s="388" t="str">
        <f ca="1">+IF(OFFSET('Water Data'!$E$27,0,10*ROW('Water Data'!E132))="","",OFFSET('Water Data'!$E$27,0,10*ROW('Water Data'!E132)))</f>
        <v/>
      </c>
      <c r="BW138" s="388" t="str">
        <f ca="1">+IF(OFFSET('Water Data'!$E$28,0,10*ROW('Water Data'!E132))="","",OFFSET('Water Data'!$E$28,0,10*ROW('Water Data'!E132)))</f>
        <v/>
      </c>
      <c r="BX138" s="388" t="str">
        <f ca="1">+IF(OFFSET('Water Data'!$E$29,0,10*ROW('Water Data'!E132))="","",OFFSET('Water Data'!$E$29,0,10*ROW('Water Data'!E132)))</f>
        <v/>
      </c>
      <c r="BY138" s="388" t="str">
        <f ca="1">+IF(OFFSET('Water Data'!$F$27,0,10*ROW('Water Data'!F132))="","",OFFSET('Water Data'!$F$27,0,10*ROW('Water Data'!F132)))</f>
        <v/>
      </c>
      <c r="BZ138" s="388" t="str">
        <f ca="1">+IF(OFFSET('Water Data'!$F$28,0,10*ROW('Water Data'!F132))="","",OFFSET('Water Data'!$F$28,0,10*ROW('Water Data'!F132)))</f>
        <v/>
      </c>
      <c r="CA138" s="388" t="str">
        <f ca="1">+IF(OFFSET('Water Data'!$F$29,0,10*ROW('Water Data'!F132))="","",OFFSET('Water Data'!$F$29,0,10*ROW('Water Data'!F132)))</f>
        <v/>
      </c>
      <c r="CB138" s="388" t="str">
        <f ca="1">+IF(OFFSET('Water Data'!$G$27,0,10*ROW('Water Data'!G132))="","",OFFSET('Water Data'!$G$27,0,10*ROW('Water Data'!G132)))</f>
        <v/>
      </c>
      <c r="CC138" s="388" t="str">
        <f ca="1">+IF(OFFSET('Water Data'!$G$28,0,10*ROW('Water Data'!G132))="","",OFFSET('Water Data'!$G$28,0,10*ROW('Water Data'!G132)))</f>
        <v/>
      </c>
      <c r="CD138" s="388" t="str">
        <f ca="1">+IF(OFFSET('Water Data'!$G$29,0,10*ROW('Water Data'!G132))="","",OFFSET('Water Data'!$G$29,0,10*ROW('Water Data'!G132)))</f>
        <v/>
      </c>
      <c r="CE138" s="388" t="str">
        <f ca="1">+IF(OFFSET('Water Data'!$H$27,0,10*ROW('Water Data'!H132))="","",OFFSET('Water Data'!$H$27,0,10*ROW('Water Data'!H132)))</f>
        <v/>
      </c>
      <c r="CF138" s="388" t="str">
        <f ca="1">+IF(OFFSET('Water Data'!$H$28,0,10*ROW('Water Data'!H132))="","",OFFSET('Water Data'!$H$28,0,10*ROW('Water Data'!H132)))</f>
        <v/>
      </c>
      <c r="CG138" s="388" t="str">
        <f ca="1">+IF(OFFSET('Water Data'!$H$29,0,10*ROW('Water Data'!H132))="","",OFFSET('Water Data'!$H$29,0,10*ROW('Water Data'!H132)))</f>
        <v/>
      </c>
      <c r="CH138" s="388" t="str">
        <f ca="1">+IF(OFFSET('Water Data'!$I$27,0,10*ROW('Water Data'!I132))="","",OFFSET('Water Data'!$I$27,0,10*ROW('Water Data'!I132)))</f>
        <v/>
      </c>
      <c r="CI138" s="388" t="str">
        <f ca="1">+IF(OFFSET('Water Data'!$I$28,0,10*ROW('Water Data'!I132))="","",OFFSET('Water Data'!$I$28,0,10*ROW('Water Data'!I132)))</f>
        <v/>
      </c>
      <c r="CJ138" s="388" t="str">
        <f ca="1">+IF(OFFSET('Water Data'!$I$29,0,10*ROW('Water Data'!I132))="","",OFFSET('Water Data'!$I$29,0,10*ROW('Water Data'!I132)))</f>
        <v/>
      </c>
      <c r="CK138" s="388" t="str">
        <f ca="1">+IF(OFFSET('Sanitation Data'!$D$28,0,10*ROW('Sanitation Data'!D132))="","",OFFSET('Sanitation Data'!$D$28,0,10*ROW('Sanitation Data'!D132)))</f>
        <v/>
      </c>
      <c r="CL138" s="388" t="str">
        <f ca="1">+IF(OFFSET('Sanitation Data'!$D$29,0,10*ROW('Sanitation Data'!D132))="","",OFFSET('Sanitation Data'!$D$29,0,10*ROW('Sanitation Data'!D132)))</f>
        <v/>
      </c>
      <c r="CM138" s="388" t="str">
        <f ca="1">+IF(OFFSET('Sanitation Data'!$D$30,0,10*ROW('Sanitation Data'!D132))="","",OFFSET('Sanitation Data'!$D$30,0,10*ROW('Sanitation Data'!D132)))</f>
        <v/>
      </c>
      <c r="CN138" s="388" t="str">
        <f ca="1">+IF(OFFSET('Sanitation Data'!$D$31,0,10*ROW('Sanitation Data'!D132))="","",OFFSET('Sanitation Data'!$D$31,0,10*ROW('Sanitation Data'!D132)))</f>
        <v/>
      </c>
      <c r="CO138" s="388" t="str">
        <f ca="1">+IF(OFFSET('Sanitation Data'!$D$32,0,10*ROW('Sanitation Data'!D132))="","",OFFSET('Sanitation Data'!$D$32,0,10*ROW('Sanitation Data'!D132)))</f>
        <v/>
      </c>
      <c r="CP138" s="388" t="str">
        <f ca="1">+IF(OFFSET('Sanitation Data'!$E$28,0,10*ROW('Sanitation Data'!E132))="","",OFFSET('Sanitation Data'!$E$28,0,10*ROW('Sanitation Data'!E132)))</f>
        <v/>
      </c>
      <c r="CQ138" s="388" t="str">
        <f ca="1">+IF(OFFSET('Sanitation Data'!$E$29,0,10*ROW('Sanitation Data'!E132))="","",OFFSET('Sanitation Data'!$E$29,0,10*ROW('Sanitation Data'!E132)))</f>
        <v/>
      </c>
      <c r="CR138" s="388" t="str">
        <f ca="1">+IF(OFFSET('Sanitation Data'!$E$30,0,10*ROW('Sanitation Data'!E132))="","",OFFSET('Sanitation Data'!$E$30,0,10*ROW('Sanitation Data'!E132)))</f>
        <v/>
      </c>
      <c r="CS138" s="388" t="str">
        <f ca="1">+IF(OFFSET('Sanitation Data'!$E$31,0,10*ROW('Sanitation Data'!E132))="","",OFFSET('Sanitation Data'!$E$31,0,10*ROW('Sanitation Data'!E132)))</f>
        <v/>
      </c>
      <c r="CT138" s="388" t="str">
        <f ca="1">+IF(OFFSET('Sanitation Data'!$E$32,0,10*ROW('Sanitation Data'!E132))="","",OFFSET('Sanitation Data'!$E$32,0,10*ROW('Sanitation Data'!E132)))</f>
        <v/>
      </c>
      <c r="CU138" s="388" t="str">
        <f ca="1">+IF(OFFSET('Sanitation Data'!$F$28,0,10*ROW('Sanitation Data'!F132))="","",OFFSET('Sanitation Data'!$F$28,0,10*ROW('Sanitation Data'!F132)))</f>
        <v/>
      </c>
      <c r="CV138" s="388" t="str">
        <f ca="1">+IF(OFFSET('Sanitation Data'!$F$29,0,10*ROW('Sanitation Data'!F132))="","",OFFSET('Sanitation Data'!$F$29,0,10*ROW('Sanitation Data'!F132)))</f>
        <v/>
      </c>
      <c r="CW138" s="388" t="str">
        <f ca="1">+IF(OFFSET('Sanitation Data'!$F$30,0,10*ROW('Sanitation Data'!F132))="","",OFFSET('Sanitation Data'!$F$30,0,10*ROW('Sanitation Data'!F132)))</f>
        <v/>
      </c>
      <c r="CX138" s="388" t="str">
        <f ca="1">+IF(OFFSET('Sanitation Data'!$F$31,0,10*ROW('Sanitation Data'!F132))="","",OFFSET('Sanitation Data'!$F$31,0,10*ROW('Sanitation Data'!F132)))</f>
        <v/>
      </c>
      <c r="CY138" s="388" t="str">
        <f ca="1">+IF(OFFSET('Sanitation Data'!$F$32,0,10*ROW('Sanitation Data'!F132))="","",OFFSET('Sanitation Data'!$F$32,0,10*ROW('Sanitation Data'!F132)))</f>
        <v/>
      </c>
      <c r="CZ138" s="388" t="str">
        <f ca="1">+IF(OFFSET('Sanitation Data'!$G$28,0,10*ROW('Sanitation Data'!G132))="","",OFFSET('Sanitation Data'!$G$28,0,10*ROW('Sanitation Data'!G132)))</f>
        <v/>
      </c>
      <c r="DA138" s="388" t="str">
        <f ca="1">+IF(OFFSET('Sanitation Data'!$G$29,0,10*ROW('Sanitation Data'!G132))="","",OFFSET('Sanitation Data'!$G$29,0,10*ROW('Sanitation Data'!G132)))</f>
        <v/>
      </c>
      <c r="DB138" s="388" t="str">
        <f ca="1">+IF(OFFSET('Sanitation Data'!$G$30,0,10*ROW('Sanitation Data'!G132))="","",OFFSET('Sanitation Data'!$G$30,0,10*ROW('Sanitation Data'!G132)))</f>
        <v/>
      </c>
      <c r="DC138" s="388" t="str">
        <f ca="1">+IF(OFFSET('Sanitation Data'!$G$31,0,10*ROW('Sanitation Data'!G132))="","",OFFSET('Sanitation Data'!$G$31,0,10*ROW('Sanitation Data'!G132)))</f>
        <v/>
      </c>
      <c r="DD138" s="388" t="str">
        <f ca="1">+IF(OFFSET('Sanitation Data'!$G$32,0,10*ROW('Sanitation Data'!G132))="","",OFFSET('Sanitation Data'!$G$32,0,10*ROW('Sanitation Data'!G132)))</f>
        <v/>
      </c>
      <c r="DE138" s="388" t="str">
        <f ca="1">+IF(OFFSET('Sanitation Data'!$H$28,0,10*ROW('Sanitation Data'!H132))="","",OFFSET('Sanitation Data'!$H$28,0,10*ROW('Sanitation Data'!H132)))</f>
        <v/>
      </c>
      <c r="DF138" s="388" t="str">
        <f ca="1">+IF(OFFSET('Sanitation Data'!$H$29,0,10*ROW('Sanitation Data'!H132))="","",OFFSET('Sanitation Data'!$H$29,0,10*ROW('Sanitation Data'!H132)))</f>
        <v/>
      </c>
      <c r="DG138" s="388" t="str">
        <f ca="1">+IF(OFFSET('Sanitation Data'!$H$30,0,10*ROW('Sanitation Data'!H132))="","",OFFSET('Sanitation Data'!$H$30,0,10*ROW('Sanitation Data'!H132)))</f>
        <v/>
      </c>
      <c r="DH138" s="388" t="str">
        <f ca="1">+IF(OFFSET('Sanitation Data'!$H$31,0,10*ROW('Sanitation Data'!H132))="","",OFFSET('Sanitation Data'!$H$31,0,10*ROW('Sanitation Data'!H132)))</f>
        <v/>
      </c>
      <c r="DI138" s="388" t="str">
        <f ca="1">+IF(OFFSET('Sanitation Data'!$H$32,0,10*ROW('Sanitation Data'!H132))="","",OFFSET('Sanitation Data'!$H$32,0,10*ROW('Sanitation Data'!H132)))</f>
        <v/>
      </c>
      <c r="DJ138" s="388" t="str">
        <f ca="1">+IF(OFFSET('Sanitation Data'!$I$28,0,10*ROW('Sanitation Data'!I132))="","",OFFSET('Sanitation Data'!$I$28,0,10*ROW('Sanitation Data'!I132)))</f>
        <v/>
      </c>
      <c r="DK138" s="388" t="str">
        <f ca="1">+IF(OFFSET('Sanitation Data'!$I$29,0,10*ROW('Sanitation Data'!I132))="","",OFFSET('Sanitation Data'!$I$29,0,10*ROW('Sanitation Data'!I132)))</f>
        <v/>
      </c>
      <c r="DL138" s="388" t="str">
        <f ca="1">+IF(OFFSET('Sanitation Data'!$I$30,0,10*ROW('Sanitation Data'!I132))="","",OFFSET('Sanitation Data'!$I$30,0,10*ROW('Sanitation Data'!I132)))</f>
        <v/>
      </c>
      <c r="DM138" s="388" t="str">
        <f ca="1">+IF(OFFSET('Sanitation Data'!$I$31,0,10*ROW('Sanitation Data'!I132))="","",OFFSET('Sanitation Data'!$I$31,0,10*ROW('Sanitation Data'!I132)))</f>
        <v/>
      </c>
      <c r="DN138" s="388" t="str">
        <f ca="1">+IF(OFFSET('Sanitation Data'!$I$32,0,10*ROW('Sanitation Data'!I132))="","",OFFSET('Sanitation Data'!$I$32,0,10*ROW('Sanitation Data'!I132)))</f>
        <v/>
      </c>
      <c r="DO138" s="388" t="str">
        <f ca="1">+IF(OFFSET('Hygiene Data'!$D$11,0,10*ROW('Hygiene Data'!D132))="","",OFFSET('Hygiene Data'!$D$11,0,10*ROW('Hygiene Data'!D132)))</f>
        <v/>
      </c>
      <c r="DP138" s="388" t="str">
        <f ca="1">+IF(OFFSET('Hygiene Data'!$D$12,0,10*ROW('Hygiene Data'!D132))="","",OFFSET('Hygiene Data'!$D$12,0,10*ROW('Hygiene Data'!D132)))</f>
        <v/>
      </c>
      <c r="DQ138" s="388" t="str">
        <f ca="1">+IF(OFFSET('Hygiene Data'!$D$13,0,10*ROW('Hygiene Data'!D132))="","",OFFSET('Hygiene Data'!$D$13,0,10*ROW('Hygiene Data'!D132)))</f>
        <v/>
      </c>
      <c r="DR138" s="388" t="str">
        <f ca="1">+IF(OFFSET('Hygiene Data'!$E$11,0,10*ROW('Hygiene Data'!E132))="","",OFFSET('Hygiene Data'!$E$11,0,10*ROW('Hygiene Data'!E132)))</f>
        <v/>
      </c>
      <c r="DS138" s="388" t="str">
        <f ca="1">+IF(OFFSET('Hygiene Data'!$E$12,0,10*ROW('Hygiene Data'!E132))="","",OFFSET('Hygiene Data'!$E$12,0,10*ROW('Hygiene Data'!E132)))</f>
        <v/>
      </c>
      <c r="DT138" s="388" t="str">
        <f ca="1">+IF(OFFSET('Hygiene Data'!$E$13,0,10*ROW('Hygiene Data'!E132))="","",OFFSET('Hygiene Data'!$E$13,0,10*ROW('Hygiene Data'!E132)))</f>
        <v/>
      </c>
      <c r="DU138" s="388" t="str">
        <f ca="1">+IF(OFFSET('Hygiene Data'!$F$11,0,10*ROW('Hygiene Data'!F132))="","",OFFSET('Hygiene Data'!$F$11,0,10*ROW('Hygiene Data'!F132)))</f>
        <v/>
      </c>
      <c r="DV138" s="388" t="str">
        <f ca="1">+IF(OFFSET('Hygiene Data'!$F$12,0,10*ROW('Hygiene Data'!F132))="","",OFFSET('Hygiene Data'!$F$12,0,10*ROW('Hygiene Data'!F132)))</f>
        <v/>
      </c>
      <c r="DW138" s="388" t="str">
        <f ca="1">+IF(OFFSET('Hygiene Data'!$F$13,0,10*ROW('Hygiene Data'!F132))="","",OFFSET('Hygiene Data'!$F$13,0,10*ROW('Hygiene Data'!F132)))</f>
        <v/>
      </c>
      <c r="DX138" s="388" t="str">
        <f ca="1">+IF(OFFSET('Hygiene Data'!$G$11,0,10*ROW('Hygiene Data'!G132))="","",OFFSET('Hygiene Data'!$G$11,0,10*ROW('Hygiene Data'!G132)))</f>
        <v/>
      </c>
      <c r="DY138" s="388" t="str">
        <f ca="1">+IF(OFFSET('Hygiene Data'!$G$12,0,10*ROW('Hygiene Data'!G132))="","",OFFSET('Hygiene Data'!$G$12,0,10*ROW('Hygiene Data'!G132)))</f>
        <v/>
      </c>
      <c r="DZ138" s="388" t="str">
        <f ca="1">+IF(OFFSET('Hygiene Data'!$G$13,0,10*ROW('Hygiene Data'!G132))="","",OFFSET('Hygiene Data'!$G$13,0,10*ROW('Hygiene Data'!G132)))</f>
        <v/>
      </c>
      <c r="EA138" s="388" t="str">
        <f ca="1">+IF(OFFSET('Hygiene Data'!$H$11,0,10*ROW('Hygiene Data'!H132))="","",OFFSET('Hygiene Data'!$H$11,0,10*ROW('Hygiene Data'!H132)))</f>
        <v/>
      </c>
      <c r="EB138" s="388" t="str">
        <f ca="1">+IF(OFFSET('Hygiene Data'!$H$12,0,10*ROW('Hygiene Data'!H132))="","",OFFSET('Hygiene Data'!$H$12,0,10*ROW('Hygiene Data'!H132)))</f>
        <v/>
      </c>
      <c r="EC138" s="388" t="str">
        <f ca="1">+IF(OFFSET('Hygiene Data'!$H$13,0,10*ROW('Hygiene Data'!H132))="","",OFFSET('Hygiene Data'!$H$13,0,10*ROW('Hygiene Data'!H132)))</f>
        <v/>
      </c>
      <c r="ED138" s="388" t="str">
        <f ca="1">+IF(OFFSET('Hygiene Data'!$I$11,0,10*ROW('Hygiene Data'!I132))="","",OFFSET('Hygiene Data'!$I$11,0,10*ROW('Hygiene Data'!I132)))</f>
        <v/>
      </c>
      <c r="EE138" s="388" t="str">
        <f ca="1">+IF(OFFSET('Hygiene Data'!$I$12,0,10*ROW('Hygiene Data'!I132))="","",OFFSET('Hygiene Data'!$I$12,0,10*ROW('Hygiene Data'!I132)))</f>
        <v/>
      </c>
      <c r="EF138" s="388" t="str">
        <f ca="1">+IF(OFFSET('Hygiene Data'!$I$13,0,10*ROW('Hygiene Data'!I132))="","",OFFSET('Hygiene Data'!$I$13,0,10*ROW('Hygiene Data'!I132)))</f>
        <v/>
      </c>
    </row>
    <row r="139" spans="1:136" x14ac:dyDescent="0.25">
      <c r="A139" s="497" t="str">
        <f ca="1">+IF(OFFSET('Water Data'!$B$2,0,10*ROW('Water Data'!E133))="","",OFFSET('Water Data'!$B$2,0,10*ROW('Water Data'!E133)))</f>
        <v/>
      </c>
      <c r="B139" s="49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4" t="str">
        <f t="shared" ca="1" si="2"/>
        <v/>
      </c>
      <c r="D139" s="52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8" t="str">
        <f ca="1">+IF(OFFSET('Water Data'!$D$27,0,10*ROW('Water Data'!D133))="","",OFFSET('Water Data'!$D$27,0,10*ROW('Water Data'!D133)))</f>
        <v/>
      </c>
      <c r="BT139" s="388" t="str">
        <f ca="1">+IF(OFFSET('Water Data'!$D$28,0,10*ROW('Water Data'!D133))="","",OFFSET('Water Data'!$D$28,0,10*ROW('Water Data'!D133)))</f>
        <v/>
      </c>
      <c r="BU139" s="388" t="str">
        <f ca="1">+IF(OFFSET('Water Data'!$D$29,0,10*ROW('Water Data'!D133))="","",OFFSET('Water Data'!$D$29,0,10*ROW('Water Data'!D133)))</f>
        <v/>
      </c>
      <c r="BV139" s="388" t="str">
        <f ca="1">+IF(OFFSET('Water Data'!$E$27,0,10*ROW('Water Data'!E133))="","",OFFSET('Water Data'!$E$27,0,10*ROW('Water Data'!E133)))</f>
        <v/>
      </c>
      <c r="BW139" s="388" t="str">
        <f ca="1">+IF(OFFSET('Water Data'!$E$28,0,10*ROW('Water Data'!E133))="","",OFFSET('Water Data'!$E$28,0,10*ROW('Water Data'!E133)))</f>
        <v/>
      </c>
      <c r="BX139" s="388" t="str">
        <f ca="1">+IF(OFFSET('Water Data'!$E$29,0,10*ROW('Water Data'!E133))="","",OFFSET('Water Data'!$E$29,0,10*ROW('Water Data'!E133)))</f>
        <v/>
      </c>
      <c r="BY139" s="388" t="str">
        <f ca="1">+IF(OFFSET('Water Data'!$F$27,0,10*ROW('Water Data'!F133))="","",OFFSET('Water Data'!$F$27,0,10*ROW('Water Data'!F133)))</f>
        <v/>
      </c>
      <c r="BZ139" s="388" t="str">
        <f ca="1">+IF(OFFSET('Water Data'!$F$28,0,10*ROW('Water Data'!F133))="","",OFFSET('Water Data'!$F$28,0,10*ROW('Water Data'!F133)))</f>
        <v/>
      </c>
      <c r="CA139" s="388" t="str">
        <f ca="1">+IF(OFFSET('Water Data'!$F$29,0,10*ROW('Water Data'!F133))="","",OFFSET('Water Data'!$F$29,0,10*ROW('Water Data'!F133)))</f>
        <v/>
      </c>
      <c r="CB139" s="388" t="str">
        <f ca="1">+IF(OFFSET('Water Data'!$G$27,0,10*ROW('Water Data'!G133))="","",OFFSET('Water Data'!$G$27,0,10*ROW('Water Data'!G133)))</f>
        <v/>
      </c>
      <c r="CC139" s="388" t="str">
        <f ca="1">+IF(OFFSET('Water Data'!$G$28,0,10*ROW('Water Data'!G133))="","",OFFSET('Water Data'!$G$28,0,10*ROW('Water Data'!G133)))</f>
        <v/>
      </c>
      <c r="CD139" s="388" t="str">
        <f ca="1">+IF(OFFSET('Water Data'!$G$29,0,10*ROW('Water Data'!G133))="","",OFFSET('Water Data'!$G$29,0,10*ROW('Water Data'!G133)))</f>
        <v/>
      </c>
      <c r="CE139" s="388" t="str">
        <f ca="1">+IF(OFFSET('Water Data'!$H$27,0,10*ROW('Water Data'!H133))="","",OFFSET('Water Data'!$H$27,0,10*ROW('Water Data'!H133)))</f>
        <v/>
      </c>
      <c r="CF139" s="388" t="str">
        <f ca="1">+IF(OFFSET('Water Data'!$H$28,0,10*ROW('Water Data'!H133))="","",OFFSET('Water Data'!$H$28,0,10*ROW('Water Data'!H133)))</f>
        <v/>
      </c>
      <c r="CG139" s="388" t="str">
        <f ca="1">+IF(OFFSET('Water Data'!$H$29,0,10*ROW('Water Data'!H133))="","",OFFSET('Water Data'!$H$29,0,10*ROW('Water Data'!H133)))</f>
        <v/>
      </c>
      <c r="CH139" s="388" t="str">
        <f ca="1">+IF(OFFSET('Water Data'!$I$27,0,10*ROW('Water Data'!I133))="","",OFFSET('Water Data'!$I$27,0,10*ROW('Water Data'!I133)))</f>
        <v/>
      </c>
      <c r="CI139" s="388" t="str">
        <f ca="1">+IF(OFFSET('Water Data'!$I$28,0,10*ROW('Water Data'!I133))="","",OFFSET('Water Data'!$I$28,0,10*ROW('Water Data'!I133)))</f>
        <v/>
      </c>
      <c r="CJ139" s="388" t="str">
        <f ca="1">+IF(OFFSET('Water Data'!$I$29,0,10*ROW('Water Data'!I133))="","",OFFSET('Water Data'!$I$29,0,10*ROW('Water Data'!I133)))</f>
        <v/>
      </c>
      <c r="CK139" s="388" t="str">
        <f ca="1">+IF(OFFSET('Sanitation Data'!$D$28,0,10*ROW('Sanitation Data'!D133))="","",OFFSET('Sanitation Data'!$D$28,0,10*ROW('Sanitation Data'!D133)))</f>
        <v/>
      </c>
      <c r="CL139" s="388" t="str">
        <f ca="1">+IF(OFFSET('Sanitation Data'!$D$29,0,10*ROW('Sanitation Data'!D133))="","",OFFSET('Sanitation Data'!$D$29,0,10*ROW('Sanitation Data'!D133)))</f>
        <v/>
      </c>
      <c r="CM139" s="388" t="str">
        <f ca="1">+IF(OFFSET('Sanitation Data'!$D$30,0,10*ROW('Sanitation Data'!D133))="","",OFFSET('Sanitation Data'!$D$30,0,10*ROW('Sanitation Data'!D133)))</f>
        <v/>
      </c>
      <c r="CN139" s="388" t="str">
        <f ca="1">+IF(OFFSET('Sanitation Data'!$D$31,0,10*ROW('Sanitation Data'!D133))="","",OFFSET('Sanitation Data'!$D$31,0,10*ROW('Sanitation Data'!D133)))</f>
        <v/>
      </c>
      <c r="CO139" s="388" t="str">
        <f ca="1">+IF(OFFSET('Sanitation Data'!$D$32,0,10*ROW('Sanitation Data'!D133))="","",OFFSET('Sanitation Data'!$D$32,0,10*ROW('Sanitation Data'!D133)))</f>
        <v/>
      </c>
      <c r="CP139" s="388" t="str">
        <f ca="1">+IF(OFFSET('Sanitation Data'!$E$28,0,10*ROW('Sanitation Data'!E133))="","",OFFSET('Sanitation Data'!$E$28,0,10*ROW('Sanitation Data'!E133)))</f>
        <v/>
      </c>
      <c r="CQ139" s="388" t="str">
        <f ca="1">+IF(OFFSET('Sanitation Data'!$E$29,0,10*ROW('Sanitation Data'!E133))="","",OFFSET('Sanitation Data'!$E$29,0,10*ROW('Sanitation Data'!E133)))</f>
        <v/>
      </c>
      <c r="CR139" s="388" t="str">
        <f ca="1">+IF(OFFSET('Sanitation Data'!$E$30,0,10*ROW('Sanitation Data'!E133))="","",OFFSET('Sanitation Data'!$E$30,0,10*ROW('Sanitation Data'!E133)))</f>
        <v/>
      </c>
      <c r="CS139" s="388" t="str">
        <f ca="1">+IF(OFFSET('Sanitation Data'!$E$31,0,10*ROW('Sanitation Data'!E133))="","",OFFSET('Sanitation Data'!$E$31,0,10*ROW('Sanitation Data'!E133)))</f>
        <v/>
      </c>
      <c r="CT139" s="388" t="str">
        <f ca="1">+IF(OFFSET('Sanitation Data'!$E$32,0,10*ROW('Sanitation Data'!E133))="","",OFFSET('Sanitation Data'!$E$32,0,10*ROW('Sanitation Data'!E133)))</f>
        <v/>
      </c>
      <c r="CU139" s="388" t="str">
        <f ca="1">+IF(OFFSET('Sanitation Data'!$F$28,0,10*ROW('Sanitation Data'!F133))="","",OFFSET('Sanitation Data'!$F$28,0,10*ROW('Sanitation Data'!F133)))</f>
        <v/>
      </c>
      <c r="CV139" s="388" t="str">
        <f ca="1">+IF(OFFSET('Sanitation Data'!$F$29,0,10*ROW('Sanitation Data'!F133))="","",OFFSET('Sanitation Data'!$F$29,0,10*ROW('Sanitation Data'!F133)))</f>
        <v/>
      </c>
      <c r="CW139" s="388" t="str">
        <f ca="1">+IF(OFFSET('Sanitation Data'!$F$30,0,10*ROW('Sanitation Data'!F133))="","",OFFSET('Sanitation Data'!$F$30,0,10*ROW('Sanitation Data'!F133)))</f>
        <v/>
      </c>
      <c r="CX139" s="388" t="str">
        <f ca="1">+IF(OFFSET('Sanitation Data'!$F$31,0,10*ROW('Sanitation Data'!F133))="","",OFFSET('Sanitation Data'!$F$31,0,10*ROW('Sanitation Data'!F133)))</f>
        <v/>
      </c>
      <c r="CY139" s="388" t="str">
        <f ca="1">+IF(OFFSET('Sanitation Data'!$F$32,0,10*ROW('Sanitation Data'!F133))="","",OFFSET('Sanitation Data'!$F$32,0,10*ROW('Sanitation Data'!F133)))</f>
        <v/>
      </c>
      <c r="CZ139" s="388" t="str">
        <f ca="1">+IF(OFFSET('Sanitation Data'!$G$28,0,10*ROW('Sanitation Data'!G133))="","",OFFSET('Sanitation Data'!$G$28,0,10*ROW('Sanitation Data'!G133)))</f>
        <v/>
      </c>
      <c r="DA139" s="388" t="str">
        <f ca="1">+IF(OFFSET('Sanitation Data'!$G$29,0,10*ROW('Sanitation Data'!G133))="","",OFFSET('Sanitation Data'!$G$29,0,10*ROW('Sanitation Data'!G133)))</f>
        <v/>
      </c>
      <c r="DB139" s="388" t="str">
        <f ca="1">+IF(OFFSET('Sanitation Data'!$G$30,0,10*ROW('Sanitation Data'!G133))="","",OFFSET('Sanitation Data'!$G$30,0,10*ROW('Sanitation Data'!G133)))</f>
        <v/>
      </c>
      <c r="DC139" s="388" t="str">
        <f ca="1">+IF(OFFSET('Sanitation Data'!$G$31,0,10*ROW('Sanitation Data'!G133))="","",OFFSET('Sanitation Data'!$G$31,0,10*ROW('Sanitation Data'!G133)))</f>
        <v/>
      </c>
      <c r="DD139" s="388" t="str">
        <f ca="1">+IF(OFFSET('Sanitation Data'!$G$32,0,10*ROW('Sanitation Data'!G133))="","",OFFSET('Sanitation Data'!$G$32,0,10*ROW('Sanitation Data'!G133)))</f>
        <v/>
      </c>
      <c r="DE139" s="388" t="str">
        <f ca="1">+IF(OFFSET('Sanitation Data'!$H$28,0,10*ROW('Sanitation Data'!H133))="","",OFFSET('Sanitation Data'!$H$28,0,10*ROW('Sanitation Data'!H133)))</f>
        <v/>
      </c>
      <c r="DF139" s="388" t="str">
        <f ca="1">+IF(OFFSET('Sanitation Data'!$H$29,0,10*ROW('Sanitation Data'!H133))="","",OFFSET('Sanitation Data'!$H$29,0,10*ROW('Sanitation Data'!H133)))</f>
        <v/>
      </c>
      <c r="DG139" s="388" t="str">
        <f ca="1">+IF(OFFSET('Sanitation Data'!$H$30,0,10*ROW('Sanitation Data'!H133))="","",OFFSET('Sanitation Data'!$H$30,0,10*ROW('Sanitation Data'!H133)))</f>
        <v/>
      </c>
      <c r="DH139" s="388" t="str">
        <f ca="1">+IF(OFFSET('Sanitation Data'!$H$31,0,10*ROW('Sanitation Data'!H133))="","",OFFSET('Sanitation Data'!$H$31,0,10*ROW('Sanitation Data'!H133)))</f>
        <v/>
      </c>
      <c r="DI139" s="388" t="str">
        <f ca="1">+IF(OFFSET('Sanitation Data'!$H$32,0,10*ROW('Sanitation Data'!H133))="","",OFFSET('Sanitation Data'!$H$32,0,10*ROW('Sanitation Data'!H133)))</f>
        <v/>
      </c>
      <c r="DJ139" s="388" t="str">
        <f ca="1">+IF(OFFSET('Sanitation Data'!$I$28,0,10*ROW('Sanitation Data'!I133))="","",OFFSET('Sanitation Data'!$I$28,0,10*ROW('Sanitation Data'!I133)))</f>
        <v/>
      </c>
      <c r="DK139" s="388" t="str">
        <f ca="1">+IF(OFFSET('Sanitation Data'!$I$29,0,10*ROW('Sanitation Data'!I133))="","",OFFSET('Sanitation Data'!$I$29,0,10*ROW('Sanitation Data'!I133)))</f>
        <v/>
      </c>
      <c r="DL139" s="388" t="str">
        <f ca="1">+IF(OFFSET('Sanitation Data'!$I$30,0,10*ROW('Sanitation Data'!I133))="","",OFFSET('Sanitation Data'!$I$30,0,10*ROW('Sanitation Data'!I133)))</f>
        <v/>
      </c>
      <c r="DM139" s="388" t="str">
        <f ca="1">+IF(OFFSET('Sanitation Data'!$I$31,0,10*ROW('Sanitation Data'!I133))="","",OFFSET('Sanitation Data'!$I$31,0,10*ROW('Sanitation Data'!I133)))</f>
        <v/>
      </c>
      <c r="DN139" s="388" t="str">
        <f ca="1">+IF(OFFSET('Sanitation Data'!$I$32,0,10*ROW('Sanitation Data'!I133))="","",OFFSET('Sanitation Data'!$I$32,0,10*ROW('Sanitation Data'!I133)))</f>
        <v/>
      </c>
      <c r="DO139" s="388" t="str">
        <f ca="1">+IF(OFFSET('Hygiene Data'!$D$11,0,10*ROW('Hygiene Data'!D133))="","",OFFSET('Hygiene Data'!$D$11,0,10*ROW('Hygiene Data'!D133)))</f>
        <v/>
      </c>
      <c r="DP139" s="388" t="str">
        <f ca="1">+IF(OFFSET('Hygiene Data'!$D$12,0,10*ROW('Hygiene Data'!D133))="","",OFFSET('Hygiene Data'!$D$12,0,10*ROW('Hygiene Data'!D133)))</f>
        <v/>
      </c>
      <c r="DQ139" s="388" t="str">
        <f ca="1">+IF(OFFSET('Hygiene Data'!$D$13,0,10*ROW('Hygiene Data'!D133))="","",OFFSET('Hygiene Data'!$D$13,0,10*ROW('Hygiene Data'!D133)))</f>
        <v/>
      </c>
      <c r="DR139" s="388" t="str">
        <f ca="1">+IF(OFFSET('Hygiene Data'!$E$11,0,10*ROW('Hygiene Data'!E133))="","",OFFSET('Hygiene Data'!$E$11,0,10*ROW('Hygiene Data'!E133)))</f>
        <v/>
      </c>
      <c r="DS139" s="388" t="str">
        <f ca="1">+IF(OFFSET('Hygiene Data'!$E$12,0,10*ROW('Hygiene Data'!E133))="","",OFFSET('Hygiene Data'!$E$12,0,10*ROW('Hygiene Data'!E133)))</f>
        <v/>
      </c>
      <c r="DT139" s="388" t="str">
        <f ca="1">+IF(OFFSET('Hygiene Data'!$E$13,0,10*ROW('Hygiene Data'!E133))="","",OFFSET('Hygiene Data'!$E$13,0,10*ROW('Hygiene Data'!E133)))</f>
        <v/>
      </c>
      <c r="DU139" s="388" t="str">
        <f ca="1">+IF(OFFSET('Hygiene Data'!$F$11,0,10*ROW('Hygiene Data'!F133))="","",OFFSET('Hygiene Data'!$F$11,0,10*ROW('Hygiene Data'!F133)))</f>
        <v/>
      </c>
      <c r="DV139" s="388" t="str">
        <f ca="1">+IF(OFFSET('Hygiene Data'!$F$12,0,10*ROW('Hygiene Data'!F133))="","",OFFSET('Hygiene Data'!$F$12,0,10*ROW('Hygiene Data'!F133)))</f>
        <v/>
      </c>
      <c r="DW139" s="388" t="str">
        <f ca="1">+IF(OFFSET('Hygiene Data'!$F$13,0,10*ROW('Hygiene Data'!F133))="","",OFFSET('Hygiene Data'!$F$13,0,10*ROW('Hygiene Data'!F133)))</f>
        <v/>
      </c>
      <c r="DX139" s="388" t="str">
        <f ca="1">+IF(OFFSET('Hygiene Data'!$G$11,0,10*ROW('Hygiene Data'!G133))="","",OFFSET('Hygiene Data'!$G$11,0,10*ROW('Hygiene Data'!G133)))</f>
        <v/>
      </c>
      <c r="DY139" s="388" t="str">
        <f ca="1">+IF(OFFSET('Hygiene Data'!$G$12,0,10*ROW('Hygiene Data'!G133))="","",OFFSET('Hygiene Data'!$G$12,0,10*ROW('Hygiene Data'!G133)))</f>
        <v/>
      </c>
      <c r="DZ139" s="388" t="str">
        <f ca="1">+IF(OFFSET('Hygiene Data'!$G$13,0,10*ROW('Hygiene Data'!G133))="","",OFFSET('Hygiene Data'!$G$13,0,10*ROW('Hygiene Data'!G133)))</f>
        <v/>
      </c>
      <c r="EA139" s="388" t="str">
        <f ca="1">+IF(OFFSET('Hygiene Data'!$H$11,0,10*ROW('Hygiene Data'!H133))="","",OFFSET('Hygiene Data'!$H$11,0,10*ROW('Hygiene Data'!H133)))</f>
        <v/>
      </c>
      <c r="EB139" s="388" t="str">
        <f ca="1">+IF(OFFSET('Hygiene Data'!$H$12,0,10*ROW('Hygiene Data'!H133))="","",OFFSET('Hygiene Data'!$H$12,0,10*ROW('Hygiene Data'!H133)))</f>
        <v/>
      </c>
      <c r="EC139" s="388" t="str">
        <f ca="1">+IF(OFFSET('Hygiene Data'!$H$13,0,10*ROW('Hygiene Data'!H133))="","",OFFSET('Hygiene Data'!$H$13,0,10*ROW('Hygiene Data'!H133)))</f>
        <v/>
      </c>
      <c r="ED139" s="388" t="str">
        <f ca="1">+IF(OFFSET('Hygiene Data'!$I$11,0,10*ROW('Hygiene Data'!I133))="","",OFFSET('Hygiene Data'!$I$11,0,10*ROW('Hygiene Data'!I133)))</f>
        <v/>
      </c>
      <c r="EE139" s="388" t="str">
        <f ca="1">+IF(OFFSET('Hygiene Data'!$I$12,0,10*ROW('Hygiene Data'!I133))="","",OFFSET('Hygiene Data'!$I$12,0,10*ROW('Hygiene Data'!I133)))</f>
        <v/>
      </c>
      <c r="EF139" s="388" t="str">
        <f ca="1">+IF(OFFSET('Hygiene Data'!$I$13,0,10*ROW('Hygiene Data'!I133))="","",OFFSET('Hygiene Data'!$I$13,0,10*ROW('Hygiene Data'!I133)))</f>
        <v/>
      </c>
    </row>
    <row r="140" spans="1:136" x14ac:dyDescent="0.25">
      <c r="A140" s="497" t="str">
        <f ca="1">+IF(OFFSET('Water Data'!$B$2,0,10*ROW('Water Data'!E134))="","",OFFSET('Water Data'!$B$2,0,10*ROW('Water Data'!E134)))</f>
        <v/>
      </c>
      <c r="B140" s="49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4" t="str">
        <f t="shared" ca="1" si="2"/>
        <v/>
      </c>
      <c r="D140" s="52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8" t="str">
        <f ca="1">+IF(OFFSET('Water Data'!$D$27,0,10*ROW('Water Data'!D134))="","",OFFSET('Water Data'!$D$27,0,10*ROW('Water Data'!D134)))</f>
        <v/>
      </c>
      <c r="BT140" s="388" t="str">
        <f ca="1">+IF(OFFSET('Water Data'!$D$28,0,10*ROW('Water Data'!D134))="","",OFFSET('Water Data'!$D$28,0,10*ROW('Water Data'!D134)))</f>
        <v/>
      </c>
      <c r="BU140" s="388" t="str">
        <f ca="1">+IF(OFFSET('Water Data'!$D$29,0,10*ROW('Water Data'!D134))="","",OFFSET('Water Data'!$D$29,0,10*ROW('Water Data'!D134)))</f>
        <v/>
      </c>
      <c r="BV140" s="388" t="str">
        <f ca="1">+IF(OFFSET('Water Data'!$E$27,0,10*ROW('Water Data'!E134))="","",OFFSET('Water Data'!$E$27,0,10*ROW('Water Data'!E134)))</f>
        <v/>
      </c>
      <c r="BW140" s="388" t="str">
        <f ca="1">+IF(OFFSET('Water Data'!$E$28,0,10*ROW('Water Data'!E134))="","",OFFSET('Water Data'!$E$28,0,10*ROW('Water Data'!E134)))</f>
        <v/>
      </c>
      <c r="BX140" s="388" t="str">
        <f ca="1">+IF(OFFSET('Water Data'!$E$29,0,10*ROW('Water Data'!E134))="","",OFFSET('Water Data'!$E$29,0,10*ROW('Water Data'!E134)))</f>
        <v/>
      </c>
      <c r="BY140" s="388" t="str">
        <f ca="1">+IF(OFFSET('Water Data'!$F$27,0,10*ROW('Water Data'!F134))="","",OFFSET('Water Data'!$F$27,0,10*ROW('Water Data'!F134)))</f>
        <v/>
      </c>
      <c r="BZ140" s="388" t="str">
        <f ca="1">+IF(OFFSET('Water Data'!$F$28,0,10*ROW('Water Data'!F134))="","",OFFSET('Water Data'!$F$28,0,10*ROW('Water Data'!F134)))</f>
        <v/>
      </c>
      <c r="CA140" s="388" t="str">
        <f ca="1">+IF(OFFSET('Water Data'!$F$29,0,10*ROW('Water Data'!F134))="","",OFFSET('Water Data'!$F$29,0,10*ROW('Water Data'!F134)))</f>
        <v/>
      </c>
      <c r="CB140" s="388" t="str">
        <f ca="1">+IF(OFFSET('Water Data'!$G$27,0,10*ROW('Water Data'!G134))="","",OFFSET('Water Data'!$G$27,0,10*ROW('Water Data'!G134)))</f>
        <v/>
      </c>
      <c r="CC140" s="388" t="str">
        <f ca="1">+IF(OFFSET('Water Data'!$G$28,0,10*ROW('Water Data'!G134))="","",OFFSET('Water Data'!$G$28,0,10*ROW('Water Data'!G134)))</f>
        <v/>
      </c>
      <c r="CD140" s="388" t="str">
        <f ca="1">+IF(OFFSET('Water Data'!$G$29,0,10*ROW('Water Data'!G134))="","",OFFSET('Water Data'!$G$29,0,10*ROW('Water Data'!G134)))</f>
        <v/>
      </c>
      <c r="CE140" s="388" t="str">
        <f ca="1">+IF(OFFSET('Water Data'!$H$27,0,10*ROW('Water Data'!H134))="","",OFFSET('Water Data'!$H$27,0,10*ROW('Water Data'!H134)))</f>
        <v/>
      </c>
      <c r="CF140" s="388" t="str">
        <f ca="1">+IF(OFFSET('Water Data'!$H$28,0,10*ROW('Water Data'!H134))="","",OFFSET('Water Data'!$H$28,0,10*ROW('Water Data'!H134)))</f>
        <v/>
      </c>
      <c r="CG140" s="388" t="str">
        <f ca="1">+IF(OFFSET('Water Data'!$H$29,0,10*ROW('Water Data'!H134))="","",OFFSET('Water Data'!$H$29,0,10*ROW('Water Data'!H134)))</f>
        <v/>
      </c>
      <c r="CH140" s="388" t="str">
        <f ca="1">+IF(OFFSET('Water Data'!$I$27,0,10*ROW('Water Data'!I134))="","",OFFSET('Water Data'!$I$27,0,10*ROW('Water Data'!I134)))</f>
        <v/>
      </c>
      <c r="CI140" s="388" t="str">
        <f ca="1">+IF(OFFSET('Water Data'!$I$28,0,10*ROW('Water Data'!I134))="","",OFFSET('Water Data'!$I$28,0,10*ROW('Water Data'!I134)))</f>
        <v/>
      </c>
      <c r="CJ140" s="388" t="str">
        <f ca="1">+IF(OFFSET('Water Data'!$I$29,0,10*ROW('Water Data'!I134))="","",OFFSET('Water Data'!$I$29,0,10*ROW('Water Data'!I134)))</f>
        <v/>
      </c>
      <c r="CK140" s="388" t="str">
        <f ca="1">+IF(OFFSET('Sanitation Data'!$D$28,0,10*ROW('Sanitation Data'!D134))="","",OFFSET('Sanitation Data'!$D$28,0,10*ROW('Sanitation Data'!D134)))</f>
        <v/>
      </c>
      <c r="CL140" s="388" t="str">
        <f ca="1">+IF(OFFSET('Sanitation Data'!$D$29,0,10*ROW('Sanitation Data'!D134))="","",OFFSET('Sanitation Data'!$D$29,0,10*ROW('Sanitation Data'!D134)))</f>
        <v/>
      </c>
      <c r="CM140" s="388" t="str">
        <f ca="1">+IF(OFFSET('Sanitation Data'!$D$30,0,10*ROW('Sanitation Data'!D134))="","",OFFSET('Sanitation Data'!$D$30,0,10*ROW('Sanitation Data'!D134)))</f>
        <v/>
      </c>
      <c r="CN140" s="388" t="str">
        <f ca="1">+IF(OFFSET('Sanitation Data'!$D$31,0,10*ROW('Sanitation Data'!D134))="","",OFFSET('Sanitation Data'!$D$31,0,10*ROW('Sanitation Data'!D134)))</f>
        <v/>
      </c>
      <c r="CO140" s="388" t="str">
        <f ca="1">+IF(OFFSET('Sanitation Data'!$D$32,0,10*ROW('Sanitation Data'!D134))="","",OFFSET('Sanitation Data'!$D$32,0,10*ROW('Sanitation Data'!D134)))</f>
        <v/>
      </c>
      <c r="CP140" s="388" t="str">
        <f ca="1">+IF(OFFSET('Sanitation Data'!$E$28,0,10*ROW('Sanitation Data'!E134))="","",OFFSET('Sanitation Data'!$E$28,0,10*ROW('Sanitation Data'!E134)))</f>
        <v/>
      </c>
      <c r="CQ140" s="388" t="str">
        <f ca="1">+IF(OFFSET('Sanitation Data'!$E$29,0,10*ROW('Sanitation Data'!E134))="","",OFFSET('Sanitation Data'!$E$29,0,10*ROW('Sanitation Data'!E134)))</f>
        <v/>
      </c>
      <c r="CR140" s="388" t="str">
        <f ca="1">+IF(OFFSET('Sanitation Data'!$E$30,0,10*ROW('Sanitation Data'!E134))="","",OFFSET('Sanitation Data'!$E$30,0,10*ROW('Sanitation Data'!E134)))</f>
        <v/>
      </c>
      <c r="CS140" s="388" t="str">
        <f ca="1">+IF(OFFSET('Sanitation Data'!$E$31,0,10*ROW('Sanitation Data'!E134))="","",OFFSET('Sanitation Data'!$E$31,0,10*ROW('Sanitation Data'!E134)))</f>
        <v/>
      </c>
      <c r="CT140" s="388" t="str">
        <f ca="1">+IF(OFFSET('Sanitation Data'!$E$32,0,10*ROW('Sanitation Data'!E134))="","",OFFSET('Sanitation Data'!$E$32,0,10*ROW('Sanitation Data'!E134)))</f>
        <v/>
      </c>
      <c r="CU140" s="388" t="str">
        <f ca="1">+IF(OFFSET('Sanitation Data'!$F$28,0,10*ROW('Sanitation Data'!F134))="","",OFFSET('Sanitation Data'!$F$28,0,10*ROW('Sanitation Data'!F134)))</f>
        <v/>
      </c>
      <c r="CV140" s="388" t="str">
        <f ca="1">+IF(OFFSET('Sanitation Data'!$F$29,0,10*ROW('Sanitation Data'!F134))="","",OFFSET('Sanitation Data'!$F$29,0,10*ROW('Sanitation Data'!F134)))</f>
        <v/>
      </c>
      <c r="CW140" s="388" t="str">
        <f ca="1">+IF(OFFSET('Sanitation Data'!$F$30,0,10*ROW('Sanitation Data'!F134))="","",OFFSET('Sanitation Data'!$F$30,0,10*ROW('Sanitation Data'!F134)))</f>
        <v/>
      </c>
      <c r="CX140" s="388" t="str">
        <f ca="1">+IF(OFFSET('Sanitation Data'!$F$31,0,10*ROW('Sanitation Data'!F134))="","",OFFSET('Sanitation Data'!$F$31,0,10*ROW('Sanitation Data'!F134)))</f>
        <v/>
      </c>
      <c r="CY140" s="388" t="str">
        <f ca="1">+IF(OFFSET('Sanitation Data'!$F$32,0,10*ROW('Sanitation Data'!F134))="","",OFFSET('Sanitation Data'!$F$32,0,10*ROW('Sanitation Data'!F134)))</f>
        <v/>
      </c>
      <c r="CZ140" s="388" t="str">
        <f ca="1">+IF(OFFSET('Sanitation Data'!$G$28,0,10*ROW('Sanitation Data'!G134))="","",OFFSET('Sanitation Data'!$G$28,0,10*ROW('Sanitation Data'!G134)))</f>
        <v/>
      </c>
      <c r="DA140" s="388" t="str">
        <f ca="1">+IF(OFFSET('Sanitation Data'!$G$29,0,10*ROW('Sanitation Data'!G134))="","",OFFSET('Sanitation Data'!$G$29,0,10*ROW('Sanitation Data'!G134)))</f>
        <v/>
      </c>
      <c r="DB140" s="388" t="str">
        <f ca="1">+IF(OFFSET('Sanitation Data'!$G$30,0,10*ROW('Sanitation Data'!G134))="","",OFFSET('Sanitation Data'!$G$30,0,10*ROW('Sanitation Data'!G134)))</f>
        <v/>
      </c>
      <c r="DC140" s="388" t="str">
        <f ca="1">+IF(OFFSET('Sanitation Data'!$G$31,0,10*ROW('Sanitation Data'!G134))="","",OFFSET('Sanitation Data'!$G$31,0,10*ROW('Sanitation Data'!G134)))</f>
        <v/>
      </c>
      <c r="DD140" s="388" t="str">
        <f ca="1">+IF(OFFSET('Sanitation Data'!$G$32,0,10*ROW('Sanitation Data'!G134))="","",OFFSET('Sanitation Data'!$G$32,0,10*ROW('Sanitation Data'!G134)))</f>
        <v/>
      </c>
      <c r="DE140" s="388" t="str">
        <f ca="1">+IF(OFFSET('Sanitation Data'!$H$28,0,10*ROW('Sanitation Data'!H134))="","",OFFSET('Sanitation Data'!$H$28,0,10*ROW('Sanitation Data'!H134)))</f>
        <v/>
      </c>
      <c r="DF140" s="388" t="str">
        <f ca="1">+IF(OFFSET('Sanitation Data'!$H$29,0,10*ROW('Sanitation Data'!H134))="","",OFFSET('Sanitation Data'!$H$29,0,10*ROW('Sanitation Data'!H134)))</f>
        <v/>
      </c>
      <c r="DG140" s="388" t="str">
        <f ca="1">+IF(OFFSET('Sanitation Data'!$H$30,0,10*ROW('Sanitation Data'!H134))="","",OFFSET('Sanitation Data'!$H$30,0,10*ROW('Sanitation Data'!H134)))</f>
        <v/>
      </c>
      <c r="DH140" s="388" t="str">
        <f ca="1">+IF(OFFSET('Sanitation Data'!$H$31,0,10*ROW('Sanitation Data'!H134))="","",OFFSET('Sanitation Data'!$H$31,0,10*ROW('Sanitation Data'!H134)))</f>
        <v/>
      </c>
      <c r="DI140" s="388" t="str">
        <f ca="1">+IF(OFFSET('Sanitation Data'!$H$32,0,10*ROW('Sanitation Data'!H134))="","",OFFSET('Sanitation Data'!$H$32,0,10*ROW('Sanitation Data'!H134)))</f>
        <v/>
      </c>
      <c r="DJ140" s="388" t="str">
        <f ca="1">+IF(OFFSET('Sanitation Data'!$I$28,0,10*ROW('Sanitation Data'!I134))="","",OFFSET('Sanitation Data'!$I$28,0,10*ROW('Sanitation Data'!I134)))</f>
        <v/>
      </c>
      <c r="DK140" s="388" t="str">
        <f ca="1">+IF(OFFSET('Sanitation Data'!$I$29,0,10*ROW('Sanitation Data'!I134))="","",OFFSET('Sanitation Data'!$I$29,0,10*ROW('Sanitation Data'!I134)))</f>
        <v/>
      </c>
      <c r="DL140" s="388" t="str">
        <f ca="1">+IF(OFFSET('Sanitation Data'!$I$30,0,10*ROW('Sanitation Data'!I134))="","",OFFSET('Sanitation Data'!$I$30,0,10*ROW('Sanitation Data'!I134)))</f>
        <v/>
      </c>
      <c r="DM140" s="388" t="str">
        <f ca="1">+IF(OFFSET('Sanitation Data'!$I$31,0,10*ROW('Sanitation Data'!I134))="","",OFFSET('Sanitation Data'!$I$31,0,10*ROW('Sanitation Data'!I134)))</f>
        <v/>
      </c>
      <c r="DN140" s="388" t="str">
        <f ca="1">+IF(OFFSET('Sanitation Data'!$I$32,0,10*ROW('Sanitation Data'!I134))="","",OFFSET('Sanitation Data'!$I$32,0,10*ROW('Sanitation Data'!I134)))</f>
        <v/>
      </c>
      <c r="DO140" s="388" t="str">
        <f ca="1">+IF(OFFSET('Hygiene Data'!$D$11,0,10*ROW('Hygiene Data'!D134))="","",OFFSET('Hygiene Data'!$D$11,0,10*ROW('Hygiene Data'!D134)))</f>
        <v/>
      </c>
      <c r="DP140" s="388" t="str">
        <f ca="1">+IF(OFFSET('Hygiene Data'!$D$12,0,10*ROW('Hygiene Data'!D134))="","",OFFSET('Hygiene Data'!$D$12,0,10*ROW('Hygiene Data'!D134)))</f>
        <v/>
      </c>
      <c r="DQ140" s="388" t="str">
        <f ca="1">+IF(OFFSET('Hygiene Data'!$D$13,0,10*ROW('Hygiene Data'!D134))="","",OFFSET('Hygiene Data'!$D$13,0,10*ROW('Hygiene Data'!D134)))</f>
        <v/>
      </c>
      <c r="DR140" s="388" t="str">
        <f ca="1">+IF(OFFSET('Hygiene Data'!$E$11,0,10*ROW('Hygiene Data'!E134))="","",OFFSET('Hygiene Data'!$E$11,0,10*ROW('Hygiene Data'!E134)))</f>
        <v/>
      </c>
      <c r="DS140" s="388" t="str">
        <f ca="1">+IF(OFFSET('Hygiene Data'!$E$12,0,10*ROW('Hygiene Data'!E134))="","",OFFSET('Hygiene Data'!$E$12,0,10*ROW('Hygiene Data'!E134)))</f>
        <v/>
      </c>
      <c r="DT140" s="388" t="str">
        <f ca="1">+IF(OFFSET('Hygiene Data'!$E$13,0,10*ROW('Hygiene Data'!E134))="","",OFFSET('Hygiene Data'!$E$13,0,10*ROW('Hygiene Data'!E134)))</f>
        <v/>
      </c>
      <c r="DU140" s="388" t="str">
        <f ca="1">+IF(OFFSET('Hygiene Data'!$F$11,0,10*ROW('Hygiene Data'!F134))="","",OFFSET('Hygiene Data'!$F$11,0,10*ROW('Hygiene Data'!F134)))</f>
        <v/>
      </c>
      <c r="DV140" s="388" t="str">
        <f ca="1">+IF(OFFSET('Hygiene Data'!$F$12,0,10*ROW('Hygiene Data'!F134))="","",OFFSET('Hygiene Data'!$F$12,0,10*ROW('Hygiene Data'!F134)))</f>
        <v/>
      </c>
      <c r="DW140" s="388" t="str">
        <f ca="1">+IF(OFFSET('Hygiene Data'!$F$13,0,10*ROW('Hygiene Data'!F134))="","",OFFSET('Hygiene Data'!$F$13,0,10*ROW('Hygiene Data'!F134)))</f>
        <v/>
      </c>
      <c r="DX140" s="388" t="str">
        <f ca="1">+IF(OFFSET('Hygiene Data'!$G$11,0,10*ROW('Hygiene Data'!G134))="","",OFFSET('Hygiene Data'!$G$11,0,10*ROW('Hygiene Data'!G134)))</f>
        <v/>
      </c>
      <c r="DY140" s="388" t="str">
        <f ca="1">+IF(OFFSET('Hygiene Data'!$G$12,0,10*ROW('Hygiene Data'!G134))="","",OFFSET('Hygiene Data'!$G$12,0,10*ROW('Hygiene Data'!G134)))</f>
        <v/>
      </c>
      <c r="DZ140" s="388" t="str">
        <f ca="1">+IF(OFFSET('Hygiene Data'!$G$13,0,10*ROW('Hygiene Data'!G134))="","",OFFSET('Hygiene Data'!$G$13,0,10*ROW('Hygiene Data'!G134)))</f>
        <v/>
      </c>
      <c r="EA140" s="388" t="str">
        <f ca="1">+IF(OFFSET('Hygiene Data'!$H$11,0,10*ROW('Hygiene Data'!H134))="","",OFFSET('Hygiene Data'!$H$11,0,10*ROW('Hygiene Data'!H134)))</f>
        <v/>
      </c>
      <c r="EB140" s="388" t="str">
        <f ca="1">+IF(OFFSET('Hygiene Data'!$H$12,0,10*ROW('Hygiene Data'!H134))="","",OFFSET('Hygiene Data'!$H$12,0,10*ROW('Hygiene Data'!H134)))</f>
        <v/>
      </c>
      <c r="EC140" s="388" t="str">
        <f ca="1">+IF(OFFSET('Hygiene Data'!$H$13,0,10*ROW('Hygiene Data'!H134))="","",OFFSET('Hygiene Data'!$H$13,0,10*ROW('Hygiene Data'!H134)))</f>
        <v/>
      </c>
      <c r="ED140" s="388" t="str">
        <f ca="1">+IF(OFFSET('Hygiene Data'!$I$11,0,10*ROW('Hygiene Data'!I134))="","",OFFSET('Hygiene Data'!$I$11,0,10*ROW('Hygiene Data'!I134)))</f>
        <v/>
      </c>
      <c r="EE140" s="388" t="str">
        <f ca="1">+IF(OFFSET('Hygiene Data'!$I$12,0,10*ROW('Hygiene Data'!I134))="","",OFFSET('Hygiene Data'!$I$12,0,10*ROW('Hygiene Data'!I134)))</f>
        <v/>
      </c>
      <c r="EF140" s="388" t="str">
        <f ca="1">+IF(OFFSET('Hygiene Data'!$I$13,0,10*ROW('Hygiene Data'!I134))="","",OFFSET('Hygiene Data'!$I$13,0,10*ROW('Hygiene Data'!I134)))</f>
        <v/>
      </c>
    </row>
    <row r="141" spans="1:136" x14ac:dyDescent="0.25">
      <c r="A141" s="497" t="str">
        <f ca="1">+IF(OFFSET('Water Data'!$B$2,0,10*ROW('Water Data'!E135))="","",OFFSET('Water Data'!$B$2,0,10*ROW('Water Data'!E135)))</f>
        <v/>
      </c>
      <c r="B141" s="49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4" t="str">
        <f t="shared" ca="1" si="2"/>
        <v/>
      </c>
      <c r="D141" s="52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8" t="str">
        <f ca="1">+IF(OFFSET('Water Data'!$D$27,0,10*ROW('Water Data'!D135))="","",OFFSET('Water Data'!$D$27,0,10*ROW('Water Data'!D135)))</f>
        <v/>
      </c>
      <c r="BT141" s="388" t="str">
        <f ca="1">+IF(OFFSET('Water Data'!$D$28,0,10*ROW('Water Data'!D135))="","",OFFSET('Water Data'!$D$28,0,10*ROW('Water Data'!D135)))</f>
        <v/>
      </c>
      <c r="BU141" s="388" t="str">
        <f ca="1">+IF(OFFSET('Water Data'!$D$29,0,10*ROW('Water Data'!D135))="","",OFFSET('Water Data'!$D$29,0,10*ROW('Water Data'!D135)))</f>
        <v/>
      </c>
      <c r="BV141" s="388" t="str">
        <f ca="1">+IF(OFFSET('Water Data'!$E$27,0,10*ROW('Water Data'!E135))="","",OFFSET('Water Data'!$E$27,0,10*ROW('Water Data'!E135)))</f>
        <v/>
      </c>
      <c r="BW141" s="388" t="str">
        <f ca="1">+IF(OFFSET('Water Data'!$E$28,0,10*ROW('Water Data'!E135))="","",OFFSET('Water Data'!$E$28,0,10*ROW('Water Data'!E135)))</f>
        <v/>
      </c>
      <c r="BX141" s="388" t="str">
        <f ca="1">+IF(OFFSET('Water Data'!$E$29,0,10*ROW('Water Data'!E135))="","",OFFSET('Water Data'!$E$29,0,10*ROW('Water Data'!E135)))</f>
        <v/>
      </c>
      <c r="BY141" s="388" t="str">
        <f ca="1">+IF(OFFSET('Water Data'!$F$27,0,10*ROW('Water Data'!F135))="","",OFFSET('Water Data'!$F$27,0,10*ROW('Water Data'!F135)))</f>
        <v/>
      </c>
      <c r="BZ141" s="388" t="str">
        <f ca="1">+IF(OFFSET('Water Data'!$F$28,0,10*ROW('Water Data'!F135))="","",OFFSET('Water Data'!$F$28,0,10*ROW('Water Data'!F135)))</f>
        <v/>
      </c>
      <c r="CA141" s="388" t="str">
        <f ca="1">+IF(OFFSET('Water Data'!$F$29,0,10*ROW('Water Data'!F135))="","",OFFSET('Water Data'!$F$29,0,10*ROW('Water Data'!F135)))</f>
        <v/>
      </c>
      <c r="CB141" s="388" t="str">
        <f ca="1">+IF(OFFSET('Water Data'!$G$27,0,10*ROW('Water Data'!G135))="","",OFFSET('Water Data'!$G$27,0,10*ROW('Water Data'!G135)))</f>
        <v/>
      </c>
      <c r="CC141" s="388" t="str">
        <f ca="1">+IF(OFFSET('Water Data'!$G$28,0,10*ROW('Water Data'!G135))="","",OFFSET('Water Data'!$G$28,0,10*ROW('Water Data'!G135)))</f>
        <v/>
      </c>
      <c r="CD141" s="388" t="str">
        <f ca="1">+IF(OFFSET('Water Data'!$G$29,0,10*ROW('Water Data'!G135))="","",OFFSET('Water Data'!$G$29,0,10*ROW('Water Data'!G135)))</f>
        <v/>
      </c>
      <c r="CE141" s="388" t="str">
        <f ca="1">+IF(OFFSET('Water Data'!$H$27,0,10*ROW('Water Data'!H135))="","",OFFSET('Water Data'!$H$27,0,10*ROW('Water Data'!H135)))</f>
        <v/>
      </c>
      <c r="CF141" s="388" t="str">
        <f ca="1">+IF(OFFSET('Water Data'!$H$28,0,10*ROW('Water Data'!H135))="","",OFFSET('Water Data'!$H$28,0,10*ROW('Water Data'!H135)))</f>
        <v/>
      </c>
      <c r="CG141" s="388" t="str">
        <f ca="1">+IF(OFFSET('Water Data'!$H$29,0,10*ROW('Water Data'!H135))="","",OFFSET('Water Data'!$H$29,0,10*ROW('Water Data'!H135)))</f>
        <v/>
      </c>
      <c r="CH141" s="388" t="str">
        <f ca="1">+IF(OFFSET('Water Data'!$I$27,0,10*ROW('Water Data'!I135))="","",OFFSET('Water Data'!$I$27,0,10*ROW('Water Data'!I135)))</f>
        <v/>
      </c>
      <c r="CI141" s="388" t="str">
        <f ca="1">+IF(OFFSET('Water Data'!$I$28,0,10*ROW('Water Data'!I135))="","",OFFSET('Water Data'!$I$28,0,10*ROW('Water Data'!I135)))</f>
        <v/>
      </c>
      <c r="CJ141" s="388" t="str">
        <f ca="1">+IF(OFFSET('Water Data'!$I$29,0,10*ROW('Water Data'!I135))="","",OFFSET('Water Data'!$I$29,0,10*ROW('Water Data'!I135)))</f>
        <v/>
      </c>
      <c r="CK141" s="388" t="str">
        <f ca="1">+IF(OFFSET('Sanitation Data'!$D$28,0,10*ROW('Sanitation Data'!D135))="","",OFFSET('Sanitation Data'!$D$28,0,10*ROW('Sanitation Data'!D135)))</f>
        <v/>
      </c>
      <c r="CL141" s="388" t="str">
        <f ca="1">+IF(OFFSET('Sanitation Data'!$D$29,0,10*ROW('Sanitation Data'!D135))="","",OFFSET('Sanitation Data'!$D$29,0,10*ROW('Sanitation Data'!D135)))</f>
        <v/>
      </c>
      <c r="CM141" s="388" t="str">
        <f ca="1">+IF(OFFSET('Sanitation Data'!$D$30,0,10*ROW('Sanitation Data'!D135))="","",OFFSET('Sanitation Data'!$D$30,0,10*ROW('Sanitation Data'!D135)))</f>
        <v/>
      </c>
      <c r="CN141" s="388" t="str">
        <f ca="1">+IF(OFFSET('Sanitation Data'!$D$31,0,10*ROW('Sanitation Data'!D135))="","",OFFSET('Sanitation Data'!$D$31,0,10*ROW('Sanitation Data'!D135)))</f>
        <v/>
      </c>
      <c r="CO141" s="388" t="str">
        <f ca="1">+IF(OFFSET('Sanitation Data'!$D$32,0,10*ROW('Sanitation Data'!D135))="","",OFFSET('Sanitation Data'!$D$32,0,10*ROW('Sanitation Data'!D135)))</f>
        <v/>
      </c>
      <c r="CP141" s="388" t="str">
        <f ca="1">+IF(OFFSET('Sanitation Data'!$E$28,0,10*ROW('Sanitation Data'!E135))="","",OFFSET('Sanitation Data'!$E$28,0,10*ROW('Sanitation Data'!E135)))</f>
        <v/>
      </c>
      <c r="CQ141" s="388" t="str">
        <f ca="1">+IF(OFFSET('Sanitation Data'!$E$29,0,10*ROW('Sanitation Data'!E135))="","",OFFSET('Sanitation Data'!$E$29,0,10*ROW('Sanitation Data'!E135)))</f>
        <v/>
      </c>
      <c r="CR141" s="388" t="str">
        <f ca="1">+IF(OFFSET('Sanitation Data'!$E$30,0,10*ROW('Sanitation Data'!E135))="","",OFFSET('Sanitation Data'!$E$30,0,10*ROW('Sanitation Data'!E135)))</f>
        <v/>
      </c>
      <c r="CS141" s="388" t="str">
        <f ca="1">+IF(OFFSET('Sanitation Data'!$E$31,0,10*ROW('Sanitation Data'!E135))="","",OFFSET('Sanitation Data'!$E$31,0,10*ROW('Sanitation Data'!E135)))</f>
        <v/>
      </c>
      <c r="CT141" s="388" t="str">
        <f ca="1">+IF(OFFSET('Sanitation Data'!$E$32,0,10*ROW('Sanitation Data'!E135))="","",OFFSET('Sanitation Data'!$E$32,0,10*ROW('Sanitation Data'!E135)))</f>
        <v/>
      </c>
      <c r="CU141" s="388" t="str">
        <f ca="1">+IF(OFFSET('Sanitation Data'!$F$28,0,10*ROW('Sanitation Data'!F135))="","",OFFSET('Sanitation Data'!$F$28,0,10*ROW('Sanitation Data'!F135)))</f>
        <v/>
      </c>
      <c r="CV141" s="388" t="str">
        <f ca="1">+IF(OFFSET('Sanitation Data'!$F$29,0,10*ROW('Sanitation Data'!F135))="","",OFFSET('Sanitation Data'!$F$29,0,10*ROW('Sanitation Data'!F135)))</f>
        <v/>
      </c>
      <c r="CW141" s="388" t="str">
        <f ca="1">+IF(OFFSET('Sanitation Data'!$F$30,0,10*ROW('Sanitation Data'!F135))="","",OFFSET('Sanitation Data'!$F$30,0,10*ROW('Sanitation Data'!F135)))</f>
        <v/>
      </c>
      <c r="CX141" s="388" t="str">
        <f ca="1">+IF(OFFSET('Sanitation Data'!$F$31,0,10*ROW('Sanitation Data'!F135))="","",OFFSET('Sanitation Data'!$F$31,0,10*ROW('Sanitation Data'!F135)))</f>
        <v/>
      </c>
      <c r="CY141" s="388" t="str">
        <f ca="1">+IF(OFFSET('Sanitation Data'!$F$32,0,10*ROW('Sanitation Data'!F135))="","",OFFSET('Sanitation Data'!$F$32,0,10*ROW('Sanitation Data'!F135)))</f>
        <v/>
      </c>
      <c r="CZ141" s="388" t="str">
        <f ca="1">+IF(OFFSET('Sanitation Data'!$G$28,0,10*ROW('Sanitation Data'!G135))="","",OFFSET('Sanitation Data'!$G$28,0,10*ROW('Sanitation Data'!G135)))</f>
        <v/>
      </c>
      <c r="DA141" s="388" t="str">
        <f ca="1">+IF(OFFSET('Sanitation Data'!$G$29,0,10*ROW('Sanitation Data'!G135))="","",OFFSET('Sanitation Data'!$G$29,0,10*ROW('Sanitation Data'!G135)))</f>
        <v/>
      </c>
      <c r="DB141" s="388" t="str">
        <f ca="1">+IF(OFFSET('Sanitation Data'!$G$30,0,10*ROW('Sanitation Data'!G135))="","",OFFSET('Sanitation Data'!$G$30,0,10*ROW('Sanitation Data'!G135)))</f>
        <v/>
      </c>
      <c r="DC141" s="388" t="str">
        <f ca="1">+IF(OFFSET('Sanitation Data'!$G$31,0,10*ROW('Sanitation Data'!G135))="","",OFFSET('Sanitation Data'!$G$31,0,10*ROW('Sanitation Data'!G135)))</f>
        <v/>
      </c>
      <c r="DD141" s="388" t="str">
        <f ca="1">+IF(OFFSET('Sanitation Data'!$G$32,0,10*ROW('Sanitation Data'!G135))="","",OFFSET('Sanitation Data'!$G$32,0,10*ROW('Sanitation Data'!G135)))</f>
        <v/>
      </c>
      <c r="DE141" s="388" t="str">
        <f ca="1">+IF(OFFSET('Sanitation Data'!$H$28,0,10*ROW('Sanitation Data'!H135))="","",OFFSET('Sanitation Data'!$H$28,0,10*ROW('Sanitation Data'!H135)))</f>
        <v/>
      </c>
      <c r="DF141" s="388" t="str">
        <f ca="1">+IF(OFFSET('Sanitation Data'!$H$29,0,10*ROW('Sanitation Data'!H135))="","",OFFSET('Sanitation Data'!$H$29,0,10*ROW('Sanitation Data'!H135)))</f>
        <v/>
      </c>
      <c r="DG141" s="388" t="str">
        <f ca="1">+IF(OFFSET('Sanitation Data'!$H$30,0,10*ROW('Sanitation Data'!H135))="","",OFFSET('Sanitation Data'!$H$30,0,10*ROW('Sanitation Data'!H135)))</f>
        <v/>
      </c>
      <c r="DH141" s="388" t="str">
        <f ca="1">+IF(OFFSET('Sanitation Data'!$H$31,0,10*ROW('Sanitation Data'!H135))="","",OFFSET('Sanitation Data'!$H$31,0,10*ROW('Sanitation Data'!H135)))</f>
        <v/>
      </c>
      <c r="DI141" s="388" t="str">
        <f ca="1">+IF(OFFSET('Sanitation Data'!$H$32,0,10*ROW('Sanitation Data'!H135))="","",OFFSET('Sanitation Data'!$H$32,0,10*ROW('Sanitation Data'!H135)))</f>
        <v/>
      </c>
      <c r="DJ141" s="388" t="str">
        <f ca="1">+IF(OFFSET('Sanitation Data'!$I$28,0,10*ROW('Sanitation Data'!I135))="","",OFFSET('Sanitation Data'!$I$28,0,10*ROW('Sanitation Data'!I135)))</f>
        <v/>
      </c>
      <c r="DK141" s="388" t="str">
        <f ca="1">+IF(OFFSET('Sanitation Data'!$I$29,0,10*ROW('Sanitation Data'!I135))="","",OFFSET('Sanitation Data'!$I$29,0,10*ROW('Sanitation Data'!I135)))</f>
        <v/>
      </c>
      <c r="DL141" s="388" t="str">
        <f ca="1">+IF(OFFSET('Sanitation Data'!$I$30,0,10*ROW('Sanitation Data'!I135))="","",OFFSET('Sanitation Data'!$I$30,0,10*ROW('Sanitation Data'!I135)))</f>
        <v/>
      </c>
      <c r="DM141" s="388" t="str">
        <f ca="1">+IF(OFFSET('Sanitation Data'!$I$31,0,10*ROW('Sanitation Data'!I135))="","",OFFSET('Sanitation Data'!$I$31,0,10*ROW('Sanitation Data'!I135)))</f>
        <v/>
      </c>
      <c r="DN141" s="388" t="str">
        <f ca="1">+IF(OFFSET('Sanitation Data'!$I$32,0,10*ROW('Sanitation Data'!I135))="","",OFFSET('Sanitation Data'!$I$32,0,10*ROW('Sanitation Data'!I135)))</f>
        <v/>
      </c>
      <c r="DO141" s="388" t="str">
        <f ca="1">+IF(OFFSET('Hygiene Data'!$D$11,0,10*ROW('Hygiene Data'!D135))="","",OFFSET('Hygiene Data'!$D$11,0,10*ROW('Hygiene Data'!D135)))</f>
        <v/>
      </c>
      <c r="DP141" s="388" t="str">
        <f ca="1">+IF(OFFSET('Hygiene Data'!$D$12,0,10*ROW('Hygiene Data'!D135))="","",OFFSET('Hygiene Data'!$D$12,0,10*ROW('Hygiene Data'!D135)))</f>
        <v/>
      </c>
      <c r="DQ141" s="388" t="str">
        <f ca="1">+IF(OFFSET('Hygiene Data'!$D$13,0,10*ROW('Hygiene Data'!D135))="","",OFFSET('Hygiene Data'!$D$13,0,10*ROW('Hygiene Data'!D135)))</f>
        <v/>
      </c>
      <c r="DR141" s="388" t="str">
        <f ca="1">+IF(OFFSET('Hygiene Data'!$E$11,0,10*ROW('Hygiene Data'!E135))="","",OFFSET('Hygiene Data'!$E$11,0,10*ROW('Hygiene Data'!E135)))</f>
        <v/>
      </c>
      <c r="DS141" s="388" t="str">
        <f ca="1">+IF(OFFSET('Hygiene Data'!$E$12,0,10*ROW('Hygiene Data'!E135))="","",OFFSET('Hygiene Data'!$E$12,0,10*ROW('Hygiene Data'!E135)))</f>
        <v/>
      </c>
      <c r="DT141" s="388" t="str">
        <f ca="1">+IF(OFFSET('Hygiene Data'!$E$13,0,10*ROW('Hygiene Data'!E135))="","",OFFSET('Hygiene Data'!$E$13,0,10*ROW('Hygiene Data'!E135)))</f>
        <v/>
      </c>
      <c r="DU141" s="388" t="str">
        <f ca="1">+IF(OFFSET('Hygiene Data'!$F$11,0,10*ROW('Hygiene Data'!F135))="","",OFFSET('Hygiene Data'!$F$11,0,10*ROW('Hygiene Data'!F135)))</f>
        <v/>
      </c>
      <c r="DV141" s="388" t="str">
        <f ca="1">+IF(OFFSET('Hygiene Data'!$F$12,0,10*ROW('Hygiene Data'!F135))="","",OFFSET('Hygiene Data'!$F$12,0,10*ROW('Hygiene Data'!F135)))</f>
        <v/>
      </c>
      <c r="DW141" s="388" t="str">
        <f ca="1">+IF(OFFSET('Hygiene Data'!$F$13,0,10*ROW('Hygiene Data'!F135))="","",OFFSET('Hygiene Data'!$F$13,0,10*ROW('Hygiene Data'!F135)))</f>
        <v/>
      </c>
      <c r="DX141" s="388" t="str">
        <f ca="1">+IF(OFFSET('Hygiene Data'!$G$11,0,10*ROW('Hygiene Data'!G135))="","",OFFSET('Hygiene Data'!$G$11,0,10*ROW('Hygiene Data'!G135)))</f>
        <v/>
      </c>
      <c r="DY141" s="388" t="str">
        <f ca="1">+IF(OFFSET('Hygiene Data'!$G$12,0,10*ROW('Hygiene Data'!G135))="","",OFFSET('Hygiene Data'!$G$12,0,10*ROW('Hygiene Data'!G135)))</f>
        <v/>
      </c>
      <c r="DZ141" s="388" t="str">
        <f ca="1">+IF(OFFSET('Hygiene Data'!$G$13,0,10*ROW('Hygiene Data'!G135))="","",OFFSET('Hygiene Data'!$G$13,0,10*ROW('Hygiene Data'!G135)))</f>
        <v/>
      </c>
      <c r="EA141" s="388" t="str">
        <f ca="1">+IF(OFFSET('Hygiene Data'!$H$11,0,10*ROW('Hygiene Data'!H135))="","",OFFSET('Hygiene Data'!$H$11,0,10*ROW('Hygiene Data'!H135)))</f>
        <v/>
      </c>
      <c r="EB141" s="388" t="str">
        <f ca="1">+IF(OFFSET('Hygiene Data'!$H$12,0,10*ROW('Hygiene Data'!H135))="","",OFFSET('Hygiene Data'!$H$12,0,10*ROW('Hygiene Data'!H135)))</f>
        <v/>
      </c>
      <c r="EC141" s="388" t="str">
        <f ca="1">+IF(OFFSET('Hygiene Data'!$H$13,0,10*ROW('Hygiene Data'!H135))="","",OFFSET('Hygiene Data'!$H$13,0,10*ROW('Hygiene Data'!H135)))</f>
        <v/>
      </c>
      <c r="ED141" s="388" t="str">
        <f ca="1">+IF(OFFSET('Hygiene Data'!$I$11,0,10*ROW('Hygiene Data'!I135))="","",OFFSET('Hygiene Data'!$I$11,0,10*ROW('Hygiene Data'!I135)))</f>
        <v/>
      </c>
      <c r="EE141" s="388" t="str">
        <f ca="1">+IF(OFFSET('Hygiene Data'!$I$12,0,10*ROW('Hygiene Data'!I135))="","",OFFSET('Hygiene Data'!$I$12,0,10*ROW('Hygiene Data'!I135)))</f>
        <v/>
      </c>
      <c r="EF141" s="388" t="str">
        <f ca="1">+IF(OFFSET('Hygiene Data'!$I$13,0,10*ROW('Hygiene Data'!I135))="","",OFFSET('Hygiene Data'!$I$13,0,10*ROW('Hygiene Data'!I135)))</f>
        <v/>
      </c>
    </row>
    <row r="142" spans="1:136" x14ac:dyDescent="0.25">
      <c r="A142" s="497" t="str">
        <f ca="1">+IF(OFFSET('Water Data'!$B$2,0,10*ROW('Water Data'!E136))="","",OFFSET('Water Data'!$B$2,0,10*ROW('Water Data'!E136)))</f>
        <v/>
      </c>
      <c r="B142" s="49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4" t="str">
        <f t="shared" ca="1" si="2"/>
        <v/>
      </c>
      <c r="D142" s="52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8" t="str">
        <f ca="1">+IF(OFFSET('Water Data'!$D$27,0,10*ROW('Water Data'!D136))="","",OFFSET('Water Data'!$D$27,0,10*ROW('Water Data'!D136)))</f>
        <v/>
      </c>
      <c r="BT142" s="388" t="str">
        <f ca="1">+IF(OFFSET('Water Data'!$D$28,0,10*ROW('Water Data'!D136))="","",OFFSET('Water Data'!$D$28,0,10*ROW('Water Data'!D136)))</f>
        <v/>
      </c>
      <c r="BU142" s="388" t="str">
        <f ca="1">+IF(OFFSET('Water Data'!$D$29,0,10*ROW('Water Data'!D136))="","",OFFSET('Water Data'!$D$29,0,10*ROW('Water Data'!D136)))</f>
        <v/>
      </c>
      <c r="BV142" s="388" t="str">
        <f ca="1">+IF(OFFSET('Water Data'!$E$27,0,10*ROW('Water Data'!E136))="","",OFFSET('Water Data'!$E$27,0,10*ROW('Water Data'!E136)))</f>
        <v/>
      </c>
      <c r="BW142" s="388" t="str">
        <f ca="1">+IF(OFFSET('Water Data'!$E$28,0,10*ROW('Water Data'!E136))="","",OFFSET('Water Data'!$E$28,0,10*ROW('Water Data'!E136)))</f>
        <v/>
      </c>
      <c r="BX142" s="388" t="str">
        <f ca="1">+IF(OFFSET('Water Data'!$E$29,0,10*ROW('Water Data'!E136))="","",OFFSET('Water Data'!$E$29,0,10*ROW('Water Data'!E136)))</f>
        <v/>
      </c>
      <c r="BY142" s="388" t="str">
        <f ca="1">+IF(OFFSET('Water Data'!$F$27,0,10*ROW('Water Data'!F136))="","",OFFSET('Water Data'!$F$27,0,10*ROW('Water Data'!F136)))</f>
        <v/>
      </c>
      <c r="BZ142" s="388" t="str">
        <f ca="1">+IF(OFFSET('Water Data'!$F$28,0,10*ROW('Water Data'!F136))="","",OFFSET('Water Data'!$F$28,0,10*ROW('Water Data'!F136)))</f>
        <v/>
      </c>
      <c r="CA142" s="388" t="str">
        <f ca="1">+IF(OFFSET('Water Data'!$F$29,0,10*ROW('Water Data'!F136))="","",OFFSET('Water Data'!$F$29,0,10*ROW('Water Data'!F136)))</f>
        <v/>
      </c>
      <c r="CB142" s="388" t="str">
        <f ca="1">+IF(OFFSET('Water Data'!$G$27,0,10*ROW('Water Data'!G136))="","",OFFSET('Water Data'!$G$27,0,10*ROW('Water Data'!G136)))</f>
        <v/>
      </c>
      <c r="CC142" s="388" t="str">
        <f ca="1">+IF(OFFSET('Water Data'!$G$28,0,10*ROW('Water Data'!G136))="","",OFFSET('Water Data'!$G$28,0,10*ROW('Water Data'!G136)))</f>
        <v/>
      </c>
      <c r="CD142" s="388" t="str">
        <f ca="1">+IF(OFFSET('Water Data'!$G$29,0,10*ROW('Water Data'!G136))="","",OFFSET('Water Data'!$G$29,0,10*ROW('Water Data'!G136)))</f>
        <v/>
      </c>
      <c r="CE142" s="388" t="str">
        <f ca="1">+IF(OFFSET('Water Data'!$H$27,0,10*ROW('Water Data'!H136))="","",OFFSET('Water Data'!$H$27,0,10*ROW('Water Data'!H136)))</f>
        <v/>
      </c>
      <c r="CF142" s="388" t="str">
        <f ca="1">+IF(OFFSET('Water Data'!$H$28,0,10*ROW('Water Data'!H136))="","",OFFSET('Water Data'!$H$28,0,10*ROW('Water Data'!H136)))</f>
        <v/>
      </c>
      <c r="CG142" s="388" t="str">
        <f ca="1">+IF(OFFSET('Water Data'!$H$29,0,10*ROW('Water Data'!H136))="","",OFFSET('Water Data'!$H$29,0,10*ROW('Water Data'!H136)))</f>
        <v/>
      </c>
      <c r="CH142" s="388" t="str">
        <f ca="1">+IF(OFFSET('Water Data'!$I$27,0,10*ROW('Water Data'!I136))="","",OFFSET('Water Data'!$I$27,0,10*ROW('Water Data'!I136)))</f>
        <v/>
      </c>
      <c r="CI142" s="388" t="str">
        <f ca="1">+IF(OFFSET('Water Data'!$I$28,0,10*ROW('Water Data'!I136))="","",OFFSET('Water Data'!$I$28,0,10*ROW('Water Data'!I136)))</f>
        <v/>
      </c>
      <c r="CJ142" s="388" t="str">
        <f ca="1">+IF(OFFSET('Water Data'!$I$29,0,10*ROW('Water Data'!I136))="","",OFFSET('Water Data'!$I$29,0,10*ROW('Water Data'!I136)))</f>
        <v/>
      </c>
      <c r="CK142" s="388" t="str">
        <f ca="1">+IF(OFFSET('Sanitation Data'!$D$28,0,10*ROW('Sanitation Data'!D136))="","",OFFSET('Sanitation Data'!$D$28,0,10*ROW('Sanitation Data'!D136)))</f>
        <v/>
      </c>
      <c r="CL142" s="388" t="str">
        <f ca="1">+IF(OFFSET('Sanitation Data'!$D$29,0,10*ROW('Sanitation Data'!D136))="","",OFFSET('Sanitation Data'!$D$29,0,10*ROW('Sanitation Data'!D136)))</f>
        <v/>
      </c>
      <c r="CM142" s="388" t="str">
        <f ca="1">+IF(OFFSET('Sanitation Data'!$D$30,0,10*ROW('Sanitation Data'!D136))="","",OFFSET('Sanitation Data'!$D$30,0,10*ROW('Sanitation Data'!D136)))</f>
        <v/>
      </c>
      <c r="CN142" s="388" t="str">
        <f ca="1">+IF(OFFSET('Sanitation Data'!$D$31,0,10*ROW('Sanitation Data'!D136))="","",OFFSET('Sanitation Data'!$D$31,0,10*ROW('Sanitation Data'!D136)))</f>
        <v/>
      </c>
      <c r="CO142" s="388" t="str">
        <f ca="1">+IF(OFFSET('Sanitation Data'!$D$32,0,10*ROW('Sanitation Data'!D136))="","",OFFSET('Sanitation Data'!$D$32,0,10*ROW('Sanitation Data'!D136)))</f>
        <v/>
      </c>
      <c r="CP142" s="388" t="str">
        <f ca="1">+IF(OFFSET('Sanitation Data'!$E$28,0,10*ROW('Sanitation Data'!E136))="","",OFFSET('Sanitation Data'!$E$28,0,10*ROW('Sanitation Data'!E136)))</f>
        <v/>
      </c>
      <c r="CQ142" s="388" t="str">
        <f ca="1">+IF(OFFSET('Sanitation Data'!$E$29,0,10*ROW('Sanitation Data'!E136))="","",OFFSET('Sanitation Data'!$E$29,0,10*ROW('Sanitation Data'!E136)))</f>
        <v/>
      </c>
      <c r="CR142" s="388" t="str">
        <f ca="1">+IF(OFFSET('Sanitation Data'!$E$30,0,10*ROW('Sanitation Data'!E136))="","",OFFSET('Sanitation Data'!$E$30,0,10*ROW('Sanitation Data'!E136)))</f>
        <v/>
      </c>
      <c r="CS142" s="388" t="str">
        <f ca="1">+IF(OFFSET('Sanitation Data'!$E$31,0,10*ROW('Sanitation Data'!E136))="","",OFFSET('Sanitation Data'!$E$31,0,10*ROW('Sanitation Data'!E136)))</f>
        <v/>
      </c>
      <c r="CT142" s="388" t="str">
        <f ca="1">+IF(OFFSET('Sanitation Data'!$E$32,0,10*ROW('Sanitation Data'!E136))="","",OFFSET('Sanitation Data'!$E$32,0,10*ROW('Sanitation Data'!E136)))</f>
        <v/>
      </c>
      <c r="CU142" s="388" t="str">
        <f ca="1">+IF(OFFSET('Sanitation Data'!$F$28,0,10*ROW('Sanitation Data'!F136))="","",OFFSET('Sanitation Data'!$F$28,0,10*ROW('Sanitation Data'!F136)))</f>
        <v/>
      </c>
      <c r="CV142" s="388" t="str">
        <f ca="1">+IF(OFFSET('Sanitation Data'!$F$29,0,10*ROW('Sanitation Data'!F136))="","",OFFSET('Sanitation Data'!$F$29,0,10*ROW('Sanitation Data'!F136)))</f>
        <v/>
      </c>
      <c r="CW142" s="388" t="str">
        <f ca="1">+IF(OFFSET('Sanitation Data'!$F$30,0,10*ROW('Sanitation Data'!F136))="","",OFFSET('Sanitation Data'!$F$30,0,10*ROW('Sanitation Data'!F136)))</f>
        <v/>
      </c>
      <c r="CX142" s="388" t="str">
        <f ca="1">+IF(OFFSET('Sanitation Data'!$F$31,0,10*ROW('Sanitation Data'!F136))="","",OFFSET('Sanitation Data'!$F$31,0,10*ROW('Sanitation Data'!F136)))</f>
        <v/>
      </c>
      <c r="CY142" s="388" t="str">
        <f ca="1">+IF(OFFSET('Sanitation Data'!$F$32,0,10*ROW('Sanitation Data'!F136))="","",OFFSET('Sanitation Data'!$F$32,0,10*ROW('Sanitation Data'!F136)))</f>
        <v/>
      </c>
      <c r="CZ142" s="388" t="str">
        <f ca="1">+IF(OFFSET('Sanitation Data'!$G$28,0,10*ROW('Sanitation Data'!G136))="","",OFFSET('Sanitation Data'!$G$28,0,10*ROW('Sanitation Data'!G136)))</f>
        <v/>
      </c>
      <c r="DA142" s="388" t="str">
        <f ca="1">+IF(OFFSET('Sanitation Data'!$G$29,0,10*ROW('Sanitation Data'!G136))="","",OFFSET('Sanitation Data'!$G$29,0,10*ROW('Sanitation Data'!G136)))</f>
        <v/>
      </c>
      <c r="DB142" s="388" t="str">
        <f ca="1">+IF(OFFSET('Sanitation Data'!$G$30,0,10*ROW('Sanitation Data'!G136))="","",OFFSET('Sanitation Data'!$G$30,0,10*ROW('Sanitation Data'!G136)))</f>
        <v/>
      </c>
      <c r="DC142" s="388" t="str">
        <f ca="1">+IF(OFFSET('Sanitation Data'!$G$31,0,10*ROW('Sanitation Data'!G136))="","",OFFSET('Sanitation Data'!$G$31,0,10*ROW('Sanitation Data'!G136)))</f>
        <v/>
      </c>
      <c r="DD142" s="388" t="str">
        <f ca="1">+IF(OFFSET('Sanitation Data'!$G$32,0,10*ROW('Sanitation Data'!G136))="","",OFFSET('Sanitation Data'!$G$32,0,10*ROW('Sanitation Data'!G136)))</f>
        <v/>
      </c>
      <c r="DE142" s="388" t="str">
        <f ca="1">+IF(OFFSET('Sanitation Data'!$H$28,0,10*ROW('Sanitation Data'!H136))="","",OFFSET('Sanitation Data'!$H$28,0,10*ROW('Sanitation Data'!H136)))</f>
        <v/>
      </c>
      <c r="DF142" s="388" t="str">
        <f ca="1">+IF(OFFSET('Sanitation Data'!$H$29,0,10*ROW('Sanitation Data'!H136))="","",OFFSET('Sanitation Data'!$H$29,0,10*ROW('Sanitation Data'!H136)))</f>
        <v/>
      </c>
      <c r="DG142" s="388" t="str">
        <f ca="1">+IF(OFFSET('Sanitation Data'!$H$30,0,10*ROW('Sanitation Data'!H136))="","",OFFSET('Sanitation Data'!$H$30,0,10*ROW('Sanitation Data'!H136)))</f>
        <v/>
      </c>
      <c r="DH142" s="388" t="str">
        <f ca="1">+IF(OFFSET('Sanitation Data'!$H$31,0,10*ROW('Sanitation Data'!H136))="","",OFFSET('Sanitation Data'!$H$31,0,10*ROW('Sanitation Data'!H136)))</f>
        <v/>
      </c>
      <c r="DI142" s="388" t="str">
        <f ca="1">+IF(OFFSET('Sanitation Data'!$H$32,0,10*ROW('Sanitation Data'!H136))="","",OFFSET('Sanitation Data'!$H$32,0,10*ROW('Sanitation Data'!H136)))</f>
        <v/>
      </c>
      <c r="DJ142" s="388" t="str">
        <f ca="1">+IF(OFFSET('Sanitation Data'!$I$28,0,10*ROW('Sanitation Data'!I136))="","",OFFSET('Sanitation Data'!$I$28,0,10*ROW('Sanitation Data'!I136)))</f>
        <v/>
      </c>
      <c r="DK142" s="388" t="str">
        <f ca="1">+IF(OFFSET('Sanitation Data'!$I$29,0,10*ROW('Sanitation Data'!I136))="","",OFFSET('Sanitation Data'!$I$29,0,10*ROW('Sanitation Data'!I136)))</f>
        <v/>
      </c>
      <c r="DL142" s="388" t="str">
        <f ca="1">+IF(OFFSET('Sanitation Data'!$I$30,0,10*ROW('Sanitation Data'!I136))="","",OFFSET('Sanitation Data'!$I$30,0,10*ROW('Sanitation Data'!I136)))</f>
        <v/>
      </c>
      <c r="DM142" s="388" t="str">
        <f ca="1">+IF(OFFSET('Sanitation Data'!$I$31,0,10*ROW('Sanitation Data'!I136))="","",OFFSET('Sanitation Data'!$I$31,0,10*ROW('Sanitation Data'!I136)))</f>
        <v/>
      </c>
      <c r="DN142" s="388" t="str">
        <f ca="1">+IF(OFFSET('Sanitation Data'!$I$32,0,10*ROW('Sanitation Data'!I136))="","",OFFSET('Sanitation Data'!$I$32,0,10*ROW('Sanitation Data'!I136)))</f>
        <v/>
      </c>
      <c r="DO142" s="388" t="str">
        <f ca="1">+IF(OFFSET('Hygiene Data'!$D$11,0,10*ROW('Hygiene Data'!D136))="","",OFFSET('Hygiene Data'!$D$11,0,10*ROW('Hygiene Data'!D136)))</f>
        <v/>
      </c>
      <c r="DP142" s="388" t="str">
        <f ca="1">+IF(OFFSET('Hygiene Data'!$D$12,0,10*ROW('Hygiene Data'!D136))="","",OFFSET('Hygiene Data'!$D$12,0,10*ROW('Hygiene Data'!D136)))</f>
        <v/>
      </c>
      <c r="DQ142" s="388" t="str">
        <f ca="1">+IF(OFFSET('Hygiene Data'!$D$13,0,10*ROW('Hygiene Data'!D136))="","",OFFSET('Hygiene Data'!$D$13,0,10*ROW('Hygiene Data'!D136)))</f>
        <v/>
      </c>
      <c r="DR142" s="388" t="str">
        <f ca="1">+IF(OFFSET('Hygiene Data'!$E$11,0,10*ROW('Hygiene Data'!E136))="","",OFFSET('Hygiene Data'!$E$11,0,10*ROW('Hygiene Data'!E136)))</f>
        <v/>
      </c>
      <c r="DS142" s="388" t="str">
        <f ca="1">+IF(OFFSET('Hygiene Data'!$E$12,0,10*ROW('Hygiene Data'!E136))="","",OFFSET('Hygiene Data'!$E$12,0,10*ROW('Hygiene Data'!E136)))</f>
        <v/>
      </c>
      <c r="DT142" s="388" t="str">
        <f ca="1">+IF(OFFSET('Hygiene Data'!$E$13,0,10*ROW('Hygiene Data'!E136))="","",OFFSET('Hygiene Data'!$E$13,0,10*ROW('Hygiene Data'!E136)))</f>
        <v/>
      </c>
      <c r="DU142" s="388" t="str">
        <f ca="1">+IF(OFFSET('Hygiene Data'!$F$11,0,10*ROW('Hygiene Data'!F136))="","",OFFSET('Hygiene Data'!$F$11,0,10*ROW('Hygiene Data'!F136)))</f>
        <v/>
      </c>
      <c r="DV142" s="388" t="str">
        <f ca="1">+IF(OFFSET('Hygiene Data'!$F$12,0,10*ROW('Hygiene Data'!F136))="","",OFFSET('Hygiene Data'!$F$12,0,10*ROW('Hygiene Data'!F136)))</f>
        <v/>
      </c>
      <c r="DW142" s="388" t="str">
        <f ca="1">+IF(OFFSET('Hygiene Data'!$F$13,0,10*ROW('Hygiene Data'!F136))="","",OFFSET('Hygiene Data'!$F$13,0,10*ROW('Hygiene Data'!F136)))</f>
        <v/>
      </c>
      <c r="DX142" s="388" t="str">
        <f ca="1">+IF(OFFSET('Hygiene Data'!$G$11,0,10*ROW('Hygiene Data'!G136))="","",OFFSET('Hygiene Data'!$G$11,0,10*ROW('Hygiene Data'!G136)))</f>
        <v/>
      </c>
      <c r="DY142" s="388" t="str">
        <f ca="1">+IF(OFFSET('Hygiene Data'!$G$12,0,10*ROW('Hygiene Data'!G136))="","",OFFSET('Hygiene Data'!$G$12,0,10*ROW('Hygiene Data'!G136)))</f>
        <v/>
      </c>
      <c r="DZ142" s="388" t="str">
        <f ca="1">+IF(OFFSET('Hygiene Data'!$G$13,0,10*ROW('Hygiene Data'!G136))="","",OFFSET('Hygiene Data'!$G$13,0,10*ROW('Hygiene Data'!G136)))</f>
        <v/>
      </c>
      <c r="EA142" s="388" t="str">
        <f ca="1">+IF(OFFSET('Hygiene Data'!$H$11,0,10*ROW('Hygiene Data'!H136))="","",OFFSET('Hygiene Data'!$H$11,0,10*ROW('Hygiene Data'!H136)))</f>
        <v/>
      </c>
      <c r="EB142" s="388" t="str">
        <f ca="1">+IF(OFFSET('Hygiene Data'!$H$12,0,10*ROW('Hygiene Data'!H136))="","",OFFSET('Hygiene Data'!$H$12,0,10*ROW('Hygiene Data'!H136)))</f>
        <v/>
      </c>
      <c r="EC142" s="388" t="str">
        <f ca="1">+IF(OFFSET('Hygiene Data'!$H$13,0,10*ROW('Hygiene Data'!H136))="","",OFFSET('Hygiene Data'!$H$13,0,10*ROW('Hygiene Data'!H136)))</f>
        <v/>
      </c>
      <c r="ED142" s="388" t="str">
        <f ca="1">+IF(OFFSET('Hygiene Data'!$I$11,0,10*ROW('Hygiene Data'!I136))="","",OFFSET('Hygiene Data'!$I$11,0,10*ROW('Hygiene Data'!I136)))</f>
        <v/>
      </c>
      <c r="EE142" s="388" t="str">
        <f ca="1">+IF(OFFSET('Hygiene Data'!$I$12,0,10*ROW('Hygiene Data'!I136))="","",OFFSET('Hygiene Data'!$I$12,0,10*ROW('Hygiene Data'!I136)))</f>
        <v/>
      </c>
      <c r="EF142" s="388" t="str">
        <f ca="1">+IF(OFFSET('Hygiene Data'!$I$13,0,10*ROW('Hygiene Data'!I136))="","",OFFSET('Hygiene Data'!$I$13,0,10*ROW('Hygiene Data'!I136)))</f>
        <v/>
      </c>
    </row>
    <row r="143" spans="1:136" x14ac:dyDescent="0.25">
      <c r="A143" s="497" t="str">
        <f ca="1">+IF(OFFSET('Water Data'!$B$2,0,10*ROW('Water Data'!E137))="","",OFFSET('Water Data'!$B$2,0,10*ROW('Water Data'!E137)))</f>
        <v/>
      </c>
      <c r="B143" s="49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4" t="str">
        <f t="shared" ca="1" si="2"/>
        <v/>
      </c>
      <c r="D143" s="52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8" t="str">
        <f ca="1">+IF(OFFSET('Water Data'!$D$27,0,10*ROW('Water Data'!D137))="","",OFFSET('Water Data'!$D$27,0,10*ROW('Water Data'!D137)))</f>
        <v/>
      </c>
      <c r="BT143" s="388" t="str">
        <f ca="1">+IF(OFFSET('Water Data'!$D$28,0,10*ROW('Water Data'!D137))="","",OFFSET('Water Data'!$D$28,0,10*ROW('Water Data'!D137)))</f>
        <v/>
      </c>
      <c r="BU143" s="388" t="str">
        <f ca="1">+IF(OFFSET('Water Data'!$D$29,0,10*ROW('Water Data'!D137))="","",OFFSET('Water Data'!$D$29,0,10*ROW('Water Data'!D137)))</f>
        <v/>
      </c>
      <c r="BV143" s="388" t="str">
        <f ca="1">+IF(OFFSET('Water Data'!$E$27,0,10*ROW('Water Data'!E137))="","",OFFSET('Water Data'!$E$27,0,10*ROW('Water Data'!E137)))</f>
        <v/>
      </c>
      <c r="BW143" s="388" t="str">
        <f ca="1">+IF(OFFSET('Water Data'!$E$28,0,10*ROW('Water Data'!E137))="","",OFFSET('Water Data'!$E$28,0,10*ROW('Water Data'!E137)))</f>
        <v/>
      </c>
      <c r="BX143" s="388" t="str">
        <f ca="1">+IF(OFFSET('Water Data'!$E$29,0,10*ROW('Water Data'!E137))="","",OFFSET('Water Data'!$E$29,0,10*ROW('Water Data'!E137)))</f>
        <v/>
      </c>
      <c r="BY143" s="388" t="str">
        <f ca="1">+IF(OFFSET('Water Data'!$F$27,0,10*ROW('Water Data'!F137))="","",OFFSET('Water Data'!$F$27,0,10*ROW('Water Data'!F137)))</f>
        <v/>
      </c>
      <c r="BZ143" s="388" t="str">
        <f ca="1">+IF(OFFSET('Water Data'!$F$28,0,10*ROW('Water Data'!F137))="","",OFFSET('Water Data'!$F$28,0,10*ROW('Water Data'!F137)))</f>
        <v/>
      </c>
      <c r="CA143" s="388" t="str">
        <f ca="1">+IF(OFFSET('Water Data'!$F$29,0,10*ROW('Water Data'!F137))="","",OFFSET('Water Data'!$F$29,0,10*ROW('Water Data'!F137)))</f>
        <v/>
      </c>
      <c r="CB143" s="388" t="str">
        <f ca="1">+IF(OFFSET('Water Data'!$G$27,0,10*ROW('Water Data'!G137))="","",OFFSET('Water Data'!$G$27,0,10*ROW('Water Data'!G137)))</f>
        <v/>
      </c>
      <c r="CC143" s="388" t="str">
        <f ca="1">+IF(OFFSET('Water Data'!$G$28,0,10*ROW('Water Data'!G137))="","",OFFSET('Water Data'!$G$28,0,10*ROW('Water Data'!G137)))</f>
        <v/>
      </c>
      <c r="CD143" s="388" t="str">
        <f ca="1">+IF(OFFSET('Water Data'!$G$29,0,10*ROW('Water Data'!G137))="","",OFFSET('Water Data'!$G$29,0,10*ROW('Water Data'!G137)))</f>
        <v/>
      </c>
      <c r="CE143" s="388" t="str">
        <f ca="1">+IF(OFFSET('Water Data'!$H$27,0,10*ROW('Water Data'!H137))="","",OFFSET('Water Data'!$H$27,0,10*ROW('Water Data'!H137)))</f>
        <v/>
      </c>
      <c r="CF143" s="388" t="str">
        <f ca="1">+IF(OFFSET('Water Data'!$H$28,0,10*ROW('Water Data'!H137))="","",OFFSET('Water Data'!$H$28,0,10*ROW('Water Data'!H137)))</f>
        <v/>
      </c>
      <c r="CG143" s="388" t="str">
        <f ca="1">+IF(OFFSET('Water Data'!$H$29,0,10*ROW('Water Data'!H137))="","",OFFSET('Water Data'!$H$29,0,10*ROW('Water Data'!H137)))</f>
        <v/>
      </c>
      <c r="CH143" s="388" t="str">
        <f ca="1">+IF(OFFSET('Water Data'!$I$27,0,10*ROW('Water Data'!I137))="","",OFFSET('Water Data'!$I$27,0,10*ROW('Water Data'!I137)))</f>
        <v/>
      </c>
      <c r="CI143" s="388" t="str">
        <f ca="1">+IF(OFFSET('Water Data'!$I$28,0,10*ROW('Water Data'!I137))="","",OFFSET('Water Data'!$I$28,0,10*ROW('Water Data'!I137)))</f>
        <v/>
      </c>
      <c r="CJ143" s="388" t="str">
        <f ca="1">+IF(OFFSET('Water Data'!$I$29,0,10*ROW('Water Data'!I137))="","",OFFSET('Water Data'!$I$29,0,10*ROW('Water Data'!I137)))</f>
        <v/>
      </c>
      <c r="CK143" s="388" t="str">
        <f ca="1">+IF(OFFSET('Sanitation Data'!$D$28,0,10*ROW('Sanitation Data'!D137))="","",OFFSET('Sanitation Data'!$D$28,0,10*ROW('Sanitation Data'!D137)))</f>
        <v/>
      </c>
      <c r="CL143" s="388" t="str">
        <f ca="1">+IF(OFFSET('Sanitation Data'!$D$29,0,10*ROW('Sanitation Data'!D137))="","",OFFSET('Sanitation Data'!$D$29,0,10*ROW('Sanitation Data'!D137)))</f>
        <v/>
      </c>
      <c r="CM143" s="388" t="str">
        <f ca="1">+IF(OFFSET('Sanitation Data'!$D$30,0,10*ROW('Sanitation Data'!D137))="","",OFFSET('Sanitation Data'!$D$30,0,10*ROW('Sanitation Data'!D137)))</f>
        <v/>
      </c>
      <c r="CN143" s="388" t="str">
        <f ca="1">+IF(OFFSET('Sanitation Data'!$D$31,0,10*ROW('Sanitation Data'!D137))="","",OFFSET('Sanitation Data'!$D$31,0,10*ROW('Sanitation Data'!D137)))</f>
        <v/>
      </c>
      <c r="CO143" s="388" t="str">
        <f ca="1">+IF(OFFSET('Sanitation Data'!$D$32,0,10*ROW('Sanitation Data'!D137))="","",OFFSET('Sanitation Data'!$D$32,0,10*ROW('Sanitation Data'!D137)))</f>
        <v/>
      </c>
      <c r="CP143" s="388" t="str">
        <f ca="1">+IF(OFFSET('Sanitation Data'!$E$28,0,10*ROW('Sanitation Data'!E137))="","",OFFSET('Sanitation Data'!$E$28,0,10*ROW('Sanitation Data'!E137)))</f>
        <v/>
      </c>
      <c r="CQ143" s="388" t="str">
        <f ca="1">+IF(OFFSET('Sanitation Data'!$E$29,0,10*ROW('Sanitation Data'!E137))="","",OFFSET('Sanitation Data'!$E$29,0,10*ROW('Sanitation Data'!E137)))</f>
        <v/>
      </c>
      <c r="CR143" s="388" t="str">
        <f ca="1">+IF(OFFSET('Sanitation Data'!$E$30,0,10*ROW('Sanitation Data'!E137))="","",OFFSET('Sanitation Data'!$E$30,0,10*ROW('Sanitation Data'!E137)))</f>
        <v/>
      </c>
      <c r="CS143" s="388" t="str">
        <f ca="1">+IF(OFFSET('Sanitation Data'!$E$31,0,10*ROW('Sanitation Data'!E137))="","",OFFSET('Sanitation Data'!$E$31,0,10*ROW('Sanitation Data'!E137)))</f>
        <v/>
      </c>
      <c r="CT143" s="388" t="str">
        <f ca="1">+IF(OFFSET('Sanitation Data'!$E$32,0,10*ROW('Sanitation Data'!E137))="","",OFFSET('Sanitation Data'!$E$32,0,10*ROW('Sanitation Data'!E137)))</f>
        <v/>
      </c>
      <c r="CU143" s="388" t="str">
        <f ca="1">+IF(OFFSET('Sanitation Data'!$F$28,0,10*ROW('Sanitation Data'!F137))="","",OFFSET('Sanitation Data'!$F$28,0,10*ROW('Sanitation Data'!F137)))</f>
        <v/>
      </c>
      <c r="CV143" s="388" t="str">
        <f ca="1">+IF(OFFSET('Sanitation Data'!$F$29,0,10*ROW('Sanitation Data'!F137))="","",OFFSET('Sanitation Data'!$F$29,0,10*ROW('Sanitation Data'!F137)))</f>
        <v/>
      </c>
      <c r="CW143" s="388" t="str">
        <f ca="1">+IF(OFFSET('Sanitation Data'!$F$30,0,10*ROW('Sanitation Data'!F137))="","",OFFSET('Sanitation Data'!$F$30,0,10*ROW('Sanitation Data'!F137)))</f>
        <v/>
      </c>
      <c r="CX143" s="388" t="str">
        <f ca="1">+IF(OFFSET('Sanitation Data'!$F$31,0,10*ROW('Sanitation Data'!F137))="","",OFFSET('Sanitation Data'!$F$31,0,10*ROW('Sanitation Data'!F137)))</f>
        <v/>
      </c>
      <c r="CY143" s="388" t="str">
        <f ca="1">+IF(OFFSET('Sanitation Data'!$F$32,0,10*ROW('Sanitation Data'!F137))="","",OFFSET('Sanitation Data'!$F$32,0,10*ROW('Sanitation Data'!F137)))</f>
        <v/>
      </c>
      <c r="CZ143" s="388" t="str">
        <f ca="1">+IF(OFFSET('Sanitation Data'!$G$28,0,10*ROW('Sanitation Data'!G137))="","",OFFSET('Sanitation Data'!$G$28,0,10*ROW('Sanitation Data'!G137)))</f>
        <v/>
      </c>
      <c r="DA143" s="388" t="str">
        <f ca="1">+IF(OFFSET('Sanitation Data'!$G$29,0,10*ROW('Sanitation Data'!G137))="","",OFFSET('Sanitation Data'!$G$29,0,10*ROW('Sanitation Data'!G137)))</f>
        <v/>
      </c>
      <c r="DB143" s="388" t="str">
        <f ca="1">+IF(OFFSET('Sanitation Data'!$G$30,0,10*ROW('Sanitation Data'!G137))="","",OFFSET('Sanitation Data'!$G$30,0,10*ROW('Sanitation Data'!G137)))</f>
        <v/>
      </c>
      <c r="DC143" s="388" t="str">
        <f ca="1">+IF(OFFSET('Sanitation Data'!$G$31,0,10*ROW('Sanitation Data'!G137))="","",OFFSET('Sanitation Data'!$G$31,0,10*ROW('Sanitation Data'!G137)))</f>
        <v/>
      </c>
      <c r="DD143" s="388" t="str">
        <f ca="1">+IF(OFFSET('Sanitation Data'!$G$32,0,10*ROW('Sanitation Data'!G137))="","",OFFSET('Sanitation Data'!$G$32,0,10*ROW('Sanitation Data'!G137)))</f>
        <v/>
      </c>
      <c r="DE143" s="388" t="str">
        <f ca="1">+IF(OFFSET('Sanitation Data'!$H$28,0,10*ROW('Sanitation Data'!H137))="","",OFFSET('Sanitation Data'!$H$28,0,10*ROW('Sanitation Data'!H137)))</f>
        <v/>
      </c>
      <c r="DF143" s="388" t="str">
        <f ca="1">+IF(OFFSET('Sanitation Data'!$H$29,0,10*ROW('Sanitation Data'!H137))="","",OFFSET('Sanitation Data'!$H$29,0,10*ROW('Sanitation Data'!H137)))</f>
        <v/>
      </c>
      <c r="DG143" s="388" t="str">
        <f ca="1">+IF(OFFSET('Sanitation Data'!$H$30,0,10*ROW('Sanitation Data'!H137))="","",OFFSET('Sanitation Data'!$H$30,0,10*ROW('Sanitation Data'!H137)))</f>
        <v/>
      </c>
      <c r="DH143" s="388" t="str">
        <f ca="1">+IF(OFFSET('Sanitation Data'!$H$31,0,10*ROW('Sanitation Data'!H137))="","",OFFSET('Sanitation Data'!$H$31,0,10*ROW('Sanitation Data'!H137)))</f>
        <v/>
      </c>
      <c r="DI143" s="388" t="str">
        <f ca="1">+IF(OFFSET('Sanitation Data'!$H$32,0,10*ROW('Sanitation Data'!H137))="","",OFFSET('Sanitation Data'!$H$32,0,10*ROW('Sanitation Data'!H137)))</f>
        <v/>
      </c>
      <c r="DJ143" s="388" t="str">
        <f ca="1">+IF(OFFSET('Sanitation Data'!$I$28,0,10*ROW('Sanitation Data'!I137))="","",OFFSET('Sanitation Data'!$I$28,0,10*ROW('Sanitation Data'!I137)))</f>
        <v/>
      </c>
      <c r="DK143" s="388" t="str">
        <f ca="1">+IF(OFFSET('Sanitation Data'!$I$29,0,10*ROW('Sanitation Data'!I137))="","",OFFSET('Sanitation Data'!$I$29,0,10*ROW('Sanitation Data'!I137)))</f>
        <v/>
      </c>
      <c r="DL143" s="388" t="str">
        <f ca="1">+IF(OFFSET('Sanitation Data'!$I$30,0,10*ROW('Sanitation Data'!I137))="","",OFFSET('Sanitation Data'!$I$30,0,10*ROW('Sanitation Data'!I137)))</f>
        <v/>
      </c>
      <c r="DM143" s="388" t="str">
        <f ca="1">+IF(OFFSET('Sanitation Data'!$I$31,0,10*ROW('Sanitation Data'!I137))="","",OFFSET('Sanitation Data'!$I$31,0,10*ROW('Sanitation Data'!I137)))</f>
        <v/>
      </c>
      <c r="DN143" s="388" t="str">
        <f ca="1">+IF(OFFSET('Sanitation Data'!$I$32,0,10*ROW('Sanitation Data'!I137))="","",OFFSET('Sanitation Data'!$I$32,0,10*ROW('Sanitation Data'!I137)))</f>
        <v/>
      </c>
      <c r="DO143" s="388" t="str">
        <f ca="1">+IF(OFFSET('Hygiene Data'!$D$11,0,10*ROW('Hygiene Data'!D137))="","",OFFSET('Hygiene Data'!$D$11,0,10*ROW('Hygiene Data'!D137)))</f>
        <v/>
      </c>
      <c r="DP143" s="388" t="str">
        <f ca="1">+IF(OFFSET('Hygiene Data'!$D$12,0,10*ROW('Hygiene Data'!D137))="","",OFFSET('Hygiene Data'!$D$12,0,10*ROW('Hygiene Data'!D137)))</f>
        <v/>
      </c>
      <c r="DQ143" s="388" t="str">
        <f ca="1">+IF(OFFSET('Hygiene Data'!$D$13,0,10*ROW('Hygiene Data'!D137))="","",OFFSET('Hygiene Data'!$D$13,0,10*ROW('Hygiene Data'!D137)))</f>
        <v/>
      </c>
      <c r="DR143" s="388" t="str">
        <f ca="1">+IF(OFFSET('Hygiene Data'!$E$11,0,10*ROW('Hygiene Data'!E137))="","",OFFSET('Hygiene Data'!$E$11,0,10*ROW('Hygiene Data'!E137)))</f>
        <v/>
      </c>
      <c r="DS143" s="388" t="str">
        <f ca="1">+IF(OFFSET('Hygiene Data'!$E$12,0,10*ROW('Hygiene Data'!E137))="","",OFFSET('Hygiene Data'!$E$12,0,10*ROW('Hygiene Data'!E137)))</f>
        <v/>
      </c>
      <c r="DT143" s="388" t="str">
        <f ca="1">+IF(OFFSET('Hygiene Data'!$E$13,0,10*ROW('Hygiene Data'!E137))="","",OFFSET('Hygiene Data'!$E$13,0,10*ROW('Hygiene Data'!E137)))</f>
        <v/>
      </c>
      <c r="DU143" s="388" t="str">
        <f ca="1">+IF(OFFSET('Hygiene Data'!$F$11,0,10*ROW('Hygiene Data'!F137))="","",OFFSET('Hygiene Data'!$F$11,0,10*ROW('Hygiene Data'!F137)))</f>
        <v/>
      </c>
      <c r="DV143" s="388" t="str">
        <f ca="1">+IF(OFFSET('Hygiene Data'!$F$12,0,10*ROW('Hygiene Data'!F137))="","",OFFSET('Hygiene Data'!$F$12,0,10*ROW('Hygiene Data'!F137)))</f>
        <v/>
      </c>
      <c r="DW143" s="388" t="str">
        <f ca="1">+IF(OFFSET('Hygiene Data'!$F$13,0,10*ROW('Hygiene Data'!F137))="","",OFFSET('Hygiene Data'!$F$13,0,10*ROW('Hygiene Data'!F137)))</f>
        <v/>
      </c>
      <c r="DX143" s="388" t="str">
        <f ca="1">+IF(OFFSET('Hygiene Data'!$G$11,0,10*ROW('Hygiene Data'!G137))="","",OFFSET('Hygiene Data'!$G$11,0,10*ROW('Hygiene Data'!G137)))</f>
        <v/>
      </c>
      <c r="DY143" s="388" t="str">
        <f ca="1">+IF(OFFSET('Hygiene Data'!$G$12,0,10*ROW('Hygiene Data'!G137))="","",OFFSET('Hygiene Data'!$G$12,0,10*ROW('Hygiene Data'!G137)))</f>
        <v/>
      </c>
      <c r="DZ143" s="388" t="str">
        <f ca="1">+IF(OFFSET('Hygiene Data'!$G$13,0,10*ROW('Hygiene Data'!G137))="","",OFFSET('Hygiene Data'!$G$13,0,10*ROW('Hygiene Data'!G137)))</f>
        <v/>
      </c>
      <c r="EA143" s="388" t="str">
        <f ca="1">+IF(OFFSET('Hygiene Data'!$H$11,0,10*ROW('Hygiene Data'!H137))="","",OFFSET('Hygiene Data'!$H$11,0,10*ROW('Hygiene Data'!H137)))</f>
        <v/>
      </c>
      <c r="EB143" s="388" t="str">
        <f ca="1">+IF(OFFSET('Hygiene Data'!$H$12,0,10*ROW('Hygiene Data'!H137))="","",OFFSET('Hygiene Data'!$H$12,0,10*ROW('Hygiene Data'!H137)))</f>
        <v/>
      </c>
      <c r="EC143" s="388" t="str">
        <f ca="1">+IF(OFFSET('Hygiene Data'!$H$13,0,10*ROW('Hygiene Data'!H137))="","",OFFSET('Hygiene Data'!$H$13,0,10*ROW('Hygiene Data'!H137)))</f>
        <v/>
      </c>
      <c r="ED143" s="388" t="str">
        <f ca="1">+IF(OFFSET('Hygiene Data'!$I$11,0,10*ROW('Hygiene Data'!I137))="","",OFFSET('Hygiene Data'!$I$11,0,10*ROW('Hygiene Data'!I137)))</f>
        <v/>
      </c>
      <c r="EE143" s="388" t="str">
        <f ca="1">+IF(OFFSET('Hygiene Data'!$I$12,0,10*ROW('Hygiene Data'!I137))="","",OFFSET('Hygiene Data'!$I$12,0,10*ROW('Hygiene Data'!I137)))</f>
        <v/>
      </c>
      <c r="EF143" s="388" t="str">
        <f ca="1">+IF(OFFSET('Hygiene Data'!$I$13,0,10*ROW('Hygiene Data'!I137))="","",OFFSET('Hygiene Data'!$I$13,0,10*ROW('Hygiene Data'!I137)))</f>
        <v/>
      </c>
    </row>
    <row r="144" spans="1:136" x14ac:dyDescent="0.25">
      <c r="A144" s="497" t="str">
        <f ca="1">+IF(OFFSET('Water Data'!$B$2,0,10*ROW('Water Data'!E138))="","",OFFSET('Water Data'!$B$2,0,10*ROW('Water Data'!E138)))</f>
        <v/>
      </c>
      <c r="B144" s="49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4" t="str">
        <f t="shared" ca="1" si="2"/>
        <v/>
      </c>
      <c r="D144" s="52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8" t="str">
        <f ca="1">+IF(OFFSET('Water Data'!$D$27,0,10*ROW('Water Data'!D138))="","",OFFSET('Water Data'!$D$27,0,10*ROW('Water Data'!D138)))</f>
        <v/>
      </c>
      <c r="BT144" s="388" t="str">
        <f ca="1">+IF(OFFSET('Water Data'!$D$28,0,10*ROW('Water Data'!D138))="","",OFFSET('Water Data'!$D$28,0,10*ROW('Water Data'!D138)))</f>
        <v/>
      </c>
      <c r="BU144" s="388" t="str">
        <f ca="1">+IF(OFFSET('Water Data'!$D$29,0,10*ROW('Water Data'!D138))="","",OFFSET('Water Data'!$D$29,0,10*ROW('Water Data'!D138)))</f>
        <v/>
      </c>
      <c r="BV144" s="388" t="str">
        <f ca="1">+IF(OFFSET('Water Data'!$E$27,0,10*ROW('Water Data'!E138))="","",OFFSET('Water Data'!$E$27,0,10*ROW('Water Data'!E138)))</f>
        <v/>
      </c>
      <c r="BW144" s="388" t="str">
        <f ca="1">+IF(OFFSET('Water Data'!$E$28,0,10*ROW('Water Data'!E138))="","",OFFSET('Water Data'!$E$28,0,10*ROW('Water Data'!E138)))</f>
        <v/>
      </c>
      <c r="BX144" s="388" t="str">
        <f ca="1">+IF(OFFSET('Water Data'!$E$29,0,10*ROW('Water Data'!E138))="","",OFFSET('Water Data'!$E$29,0,10*ROW('Water Data'!E138)))</f>
        <v/>
      </c>
      <c r="BY144" s="388" t="str">
        <f ca="1">+IF(OFFSET('Water Data'!$F$27,0,10*ROW('Water Data'!F138))="","",OFFSET('Water Data'!$F$27,0,10*ROW('Water Data'!F138)))</f>
        <v/>
      </c>
      <c r="BZ144" s="388" t="str">
        <f ca="1">+IF(OFFSET('Water Data'!$F$28,0,10*ROW('Water Data'!F138))="","",OFFSET('Water Data'!$F$28,0,10*ROW('Water Data'!F138)))</f>
        <v/>
      </c>
      <c r="CA144" s="388" t="str">
        <f ca="1">+IF(OFFSET('Water Data'!$F$29,0,10*ROW('Water Data'!F138))="","",OFFSET('Water Data'!$F$29,0,10*ROW('Water Data'!F138)))</f>
        <v/>
      </c>
      <c r="CB144" s="388" t="str">
        <f ca="1">+IF(OFFSET('Water Data'!$G$27,0,10*ROW('Water Data'!G138))="","",OFFSET('Water Data'!$G$27,0,10*ROW('Water Data'!G138)))</f>
        <v/>
      </c>
      <c r="CC144" s="388" t="str">
        <f ca="1">+IF(OFFSET('Water Data'!$G$28,0,10*ROW('Water Data'!G138))="","",OFFSET('Water Data'!$G$28,0,10*ROW('Water Data'!G138)))</f>
        <v/>
      </c>
      <c r="CD144" s="388" t="str">
        <f ca="1">+IF(OFFSET('Water Data'!$G$29,0,10*ROW('Water Data'!G138))="","",OFFSET('Water Data'!$G$29,0,10*ROW('Water Data'!G138)))</f>
        <v/>
      </c>
      <c r="CE144" s="388" t="str">
        <f ca="1">+IF(OFFSET('Water Data'!$H$27,0,10*ROW('Water Data'!H138))="","",OFFSET('Water Data'!$H$27,0,10*ROW('Water Data'!H138)))</f>
        <v/>
      </c>
      <c r="CF144" s="388" t="str">
        <f ca="1">+IF(OFFSET('Water Data'!$H$28,0,10*ROW('Water Data'!H138))="","",OFFSET('Water Data'!$H$28,0,10*ROW('Water Data'!H138)))</f>
        <v/>
      </c>
      <c r="CG144" s="388" t="str">
        <f ca="1">+IF(OFFSET('Water Data'!$H$29,0,10*ROW('Water Data'!H138))="","",OFFSET('Water Data'!$H$29,0,10*ROW('Water Data'!H138)))</f>
        <v/>
      </c>
      <c r="CH144" s="388" t="str">
        <f ca="1">+IF(OFFSET('Water Data'!$I$27,0,10*ROW('Water Data'!I138))="","",OFFSET('Water Data'!$I$27,0,10*ROW('Water Data'!I138)))</f>
        <v/>
      </c>
      <c r="CI144" s="388" t="str">
        <f ca="1">+IF(OFFSET('Water Data'!$I$28,0,10*ROW('Water Data'!I138))="","",OFFSET('Water Data'!$I$28,0,10*ROW('Water Data'!I138)))</f>
        <v/>
      </c>
      <c r="CJ144" s="388" t="str">
        <f ca="1">+IF(OFFSET('Water Data'!$I$29,0,10*ROW('Water Data'!I138))="","",OFFSET('Water Data'!$I$29,0,10*ROW('Water Data'!I138)))</f>
        <v/>
      </c>
      <c r="CK144" s="388" t="str">
        <f ca="1">+IF(OFFSET('Sanitation Data'!$D$28,0,10*ROW('Sanitation Data'!D138))="","",OFFSET('Sanitation Data'!$D$28,0,10*ROW('Sanitation Data'!D138)))</f>
        <v/>
      </c>
      <c r="CL144" s="388" t="str">
        <f ca="1">+IF(OFFSET('Sanitation Data'!$D$29,0,10*ROW('Sanitation Data'!D138))="","",OFFSET('Sanitation Data'!$D$29,0,10*ROW('Sanitation Data'!D138)))</f>
        <v/>
      </c>
      <c r="CM144" s="388" t="str">
        <f ca="1">+IF(OFFSET('Sanitation Data'!$D$30,0,10*ROW('Sanitation Data'!D138))="","",OFFSET('Sanitation Data'!$D$30,0,10*ROW('Sanitation Data'!D138)))</f>
        <v/>
      </c>
      <c r="CN144" s="388" t="str">
        <f ca="1">+IF(OFFSET('Sanitation Data'!$D$31,0,10*ROW('Sanitation Data'!D138))="","",OFFSET('Sanitation Data'!$D$31,0,10*ROW('Sanitation Data'!D138)))</f>
        <v/>
      </c>
      <c r="CO144" s="388" t="str">
        <f ca="1">+IF(OFFSET('Sanitation Data'!$D$32,0,10*ROW('Sanitation Data'!D138))="","",OFFSET('Sanitation Data'!$D$32,0,10*ROW('Sanitation Data'!D138)))</f>
        <v/>
      </c>
      <c r="CP144" s="388" t="str">
        <f ca="1">+IF(OFFSET('Sanitation Data'!$E$28,0,10*ROW('Sanitation Data'!E138))="","",OFFSET('Sanitation Data'!$E$28,0,10*ROW('Sanitation Data'!E138)))</f>
        <v/>
      </c>
      <c r="CQ144" s="388" t="str">
        <f ca="1">+IF(OFFSET('Sanitation Data'!$E$29,0,10*ROW('Sanitation Data'!E138))="","",OFFSET('Sanitation Data'!$E$29,0,10*ROW('Sanitation Data'!E138)))</f>
        <v/>
      </c>
      <c r="CR144" s="388" t="str">
        <f ca="1">+IF(OFFSET('Sanitation Data'!$E$30,0,10*ROW('Sanitation Data'!E138))="","",OFFSET('Sanitation Data'!$E$30,0,10*ROW('Sanitation Data'!E138)))</f>
        <v/>
      </c>
      <c r="CS144" s="388" t="str">
        <f ca="1">+IF(OFFSET('Sanitation Data'!$E$31,0,10*ROW('Sanitation Data'!E138))="","",OFFSET('Sanitation Data'!$E$31,0,10*ROW('Sanitation Data'!E138)))</f>
        <v/>
      </c>
      <c r="CT144" s="388" t="str">
        <f ca="1">+IF(OFFSET('Sanitation Data'!$E$32,0,10*ROW('Sanitation Data'!E138))="","",OFFSET('Sanitation Data'!$E$32,0,10*ROW('Sanitation Data'!E138)))</f>
        <v/>
      </c>
      <c r="CU144" s="388" t="str">
        <f ca="1">+IF(OFFSET('Sanitation Data'!$F$28,0,10*ROW('Sanitation Data'!F138))="","",OFFSET('Sanitation Data'!$F$28,0,10*ROW('Sanitation Data'!F138)))</f>
        <v/>
      </c>
      <c r="CV144" s="388" t="str">
        <f ca="1">+IF(OFFSET('Sanitation Data'!$F$29,0,10*ROW('Sanitation Data'!F138))="","",OFFSET('Sanitation Data'!$F$29,0,10*ROW('Sanitation Data'!F138)))</f>
        <v/>
      </c>
      <c r="CW144" s="388" t="str">
        <f ca="1">+IF(OFFSET('Sanitation Data'!$F$30,0,10*ROW('Sanitation Data'!F138))="","",OFFSET('Sanitation Data'!$F$30,0,10*ROW('Sanitation Data'!F138)))</f>
        <v/>
      </c>
      <c r="CX144" s="388" t="str">
        <f ca="1">+IF(OFFSET('Sanitation Data'!$F$31,0,10*ROW('Sanitation Data'!F138))="","",OFFSET('Sanitation Data'!$F$31,0,10*ROW('Sanitation Data'!F138)))</f>
        <v/>
      </c>
      <c r="CY144" s="388" t="str">
        <f ca="1">+IF(OFFSET('Sanitation Data'!$F$32,0,10*ROW('Sanitation Data'!F138))="","",OFFSET('Sanitation Data'!$F$32,0,10*ROW('Sanitation Data'!F138)))</f>
        <v/>
      </c>
      <c r="CZ144" s="388" t="str">
        <f ca="1">+IF(OFFSET('Sanitation Data'!$G$28,0,10*ROW('Sanitation Data'!G138))="","",OFFSET('Sanitation Data'!$G$28,0,10*ROW('Sanitation Data'!G138)))</f>
        <v/>
      </c>
      <c r="DA144" s="388" t="str">
        <f ca="1">+IF(OFFSET('Sanitation Data'!$G$29,0,10*ROW('Sanitation Data'!G138))="","",OFFSET('Sanitation Data'!$G$29,0,10*ROW('Sanitation Data'!G138)))</f>
        <v/>
      </c>
      <c r="DB144" s="388" t="str">
        <f ca="1">+IF(OFFSET('Sanitation Data'!$G$30,0,10*ROW('Sanitation Data'!G138))="","",OFFSET('Sanitation Data'!$G$30,0,10*ROW('Sanitation Data'!G138)))</f>
        <v/>
      </c>
      <c r="DC144" s="388" t="str">
        <f ca="1">+IF(OFFSET('Sanitation Data'!$G$31,0,10*ROW('Sanitation Data'!G138))="","",OFFSET('Sanitation Data'!$G$31,0,10*ROW('Sanitation Data'!G138)))</f>
        <v/>
      </c>
      <c r="DD144" s="388" t="str">
        <f ca="1">+IF(OFFSET('Sanitation Data'!$G$32,0,10*ROW('Sanitation Data'!G138))="","",OFFSET('Sanitation Data'!$G$32,0,10*ROW('Sanitation Data'!G138)))</f>
        <v/>
      </c>
      <c r="DE144" s="388" t="str">
        <f ca="1">+IF(OFFSET('Sanitation Data'!$H$28,0,10*ROW('Sanitation Data'!H138))="","",OFFSET('Sanitation Data'!$H$28,0,10*ROW('Sanitation Data'!H138)))</f>
        <v/>
      </c>
      <c r="DF144" s="388" t="str">
        <f ca="1">+IF(OFFSET('Sanitation Data'!$H$29,0,10*ROW('Sanitation Data'!H138))="","",OFFSET('Sanitation Data'!$H$29,0,10*ROW('Sanitation Data'!H138)))</f>
        <v/>
      </c>
      <c r="DG144" s="388" t="str">
        <f ca="1">+IF(OFFSET('Sanitation Data'!$H$30,0,10*ROW('Sanitation Data'!H138))="","",OFFSET('Sanitation Data'!$H$30,0,10*ROW('Sanitation Data'!H138)))</f>
        <v/>
      </c>
      <c r="DH144" s="388" t="str">
        <f ca="1">+IF(OFFSET('Sanitation Data'!$H$31,0,10*ROW('Sanitation Data'!H138))="","",OFFSET('Sanitation Data'!$H$31,0,10*ROW('Sanitation Data'!H138)))</f>
        <v/>
      </c>
      <c r="DI144" s="388" t="str">
        <f ca="1">+IF(OFFSET('Sanitation Data'!$H$32,0,10*ROW('Sanitation Data'!H138))="","",OFFSET('Sanitation Data'!$H$32,0,10*ROW('Sanitation Data'!H138)))</f>
        <v/>
      </c>
      <c r="DJ144" s="388" t="str">
        <f ca="1">+IF(OFFSET('Sanitation Data'!$I$28,0,10*ROW('Sanitation Data'!I138))="","",OFFSET('Sanitation Data'!$I$28,0,10*ROW('Sanitation Data'!I138)))</f>
        <v/>
      </c>
      <c r="DK144" s="388" t="str">
        <f ca="1">+IF(OFFSET('Sanitation Data'!$I$29,0,10*ROW('Sanitation Data'!I138))="","",OFFSET('Sanitation Data'!$I$29,0,10*ROW('Sanitation Data'!I138)))</f>
        <v/>
      </c>
      <c r="DL144" s="388" t="str">
        <f ca="1">+IF(OFFSET('Sanitation Data'!$I$30,0,10*ROW('Sanitation Data'!I138))="","",OFFSET('Sanitation Data'!$I$30,0,10*ROW('Sanitation Data'!I138)))</f>
        <v/>
      </c>
      <c r="DM144" s="388" t="str">
        <f ca="1">+IF(OFFSET('Sanitation Data'!$I$31,0,10*ROW('Sanitation Data'!I138))="","",OFFSET('Sanitation Data'!$I$31,0,10*ROW('Sanitation Data'!I138)))</f>
        <v/>
      </c>
      <c r="DN144" s="388" t="str">
        <f ca="1">+IF(OFFSET('Sanitation Data'!$I$32,0,10*ROW('Sanitation Data'!I138))="","",OFFSET('Sanitation Data'!$I$32,0,10*ROW('Sanitation Data'!I138)))</f>
        <v/>
      </c>
      <c r="DO144" s="388" t="str">
        <f ca="1">+IF(OFFSET('Hygiene Data'!$D$11,0,10*ROW('Hygiene Data'!D138))="","",OFFSET('Hygiene Data'!$D$11,0,10*ROW('Hygiene Data'!D138)))</f>
        <v/>
      </c>
      <c r="DP144" s="388" t="str">
        <f ca="1">+IF(OFFSET('Hygiene Data'!$D$12,0,10*ROW('Hygiene Data'!D138))="","",OFFSET('Hygiene Data'!$D$12,0,10*ROW('Hygiene Data'!D138)))</f>
        <v/>
      </c>
      <c r="DQ144" s="388" t="str">
        <f ca="1">+IF(OFFSET('Hygiene Data'!$D$13,0,10*ROW('Hygiene Data'!D138))="","",OFFSET('Hygiene Data'!$D$13,0,10*ROW('Hygiene Data'!D138)))</f>
        <v/>
      </c>
      <c r="DR144" s="388" t="str">
        <f ca="1">+IF(OFFSET('Hygiene Data'!$E$11,0,10*ROW('Hygiene Data'!E138))="","",OFFSET('Hygiene Data'!$E$11,0,10*ROW('Hygiene Data'!E138)))</f>
        <v/>
      </c>
      <c r="DS144" s="388" t="str">
        <f ca="1">+IF(OFFSET('Hygiene Data'!$E$12,0,10*ROW('Hygiene Data'!E138))="","",OFFSET('Hygiene Data'!$E$12,0,10*ROW('Hygiene Data'!E138)))</f>
        <v/>
      </c>
      <c r="DT144" s="388" t="str">
        <f ca="1">+IF(OFFSET('Hygiene Data'!$E$13,0,10*ROW('Hygiene Data'!E138))="","",OFFSET('Hygiene Data'!$E$13,0,10*ROW('Hygiene Data'!E138)))</f>
        <v/>
      </c>
      <c r="DU144" s="388" t="str">
        <f ca="1">+IF(OFFSET('Hygiene Data'!$F$11,0,10*ROW('Hygiene Data'!F138))="","",OFFSET('Hygiene Data'!$F$11,0,10*ROW('Hygiene Data'!F138)))</f>
        <v/>
      </c>
      <c r="DV144" s="388" t="str">
        <f ca="1">+IF(OFFSET('Hygiene Data'!$F$12,0,10*ROW('Hygiene Data'!F138))="","",OFFSET('Hygiene Data'!$F$12,0,10*ROW('Hygiene Data'!F138)))</f>
        <v/>
      </c>
      <c r="DW144" s="388" t="str">
        <f ca="1">+IF(OFFSET('Hygiene Data'!$F$13,0,10*ROW('Hygiene Data'!F138))="","",OFFSET('Hygiene Data'!$F$13,0,10*ROW('Hygiene Data'!F138)))</f>
        <v/>
      </c>
      <c r="DX144" s="388" t="str">
        <f ca="1">+IF(OFFSET('Hygiene Data'!$G$11,0,10*ROW('Hygiene Data'!G138))="","",OFFSET('Hygiene Data'!$G$11,0,10*ROW('Hygiene Data'!G138)))</f>
        <v/>
      </c>
      <c r="DY144" s="388" t="str">
        <f ca="1">+IF(OFFSET('Hygiene Data'!$G$12,0,10*ROW('Hygiene Data'!G138))="","",OFFSET('Hygiene Data'!$G$12,0,10*ROW('Hygiene Data'!G138)))</f>
        <v/>
      </c>
      <c r="DZ144" s="388" t="str">
        <f ca="1">+IF(OFFSET('Hygiene Data'!$G$13,0,10*ROW('Hygiene Data'!G138))="","",OFFSET('Hygiene Data'!$G$13,0,10*ROW('Hygiene Data'!G138)))</f>
        <v/>
      </c>
      <c r="EA144" s="388" t="str">
        <f ca="1">+IF(OFFSET('Hygiene Data'!$H$11,0,10*ROW('Hygiene Data'!H138))="","",OFFSET('Hygiene Data'!$H$11,0,10*ROW('Hygiene Data'!H138)))</f>
        <v/>
      </c>
      <c r="EB144" s="388" t="str">
        <f ca="1">+IF(OFFSET('Hygiene Data'!$H$12,0,10*ROW('Hygiene Data'!H138))="","",OFFSET('Hygiene Data'!$H$12,0,10*ROW('Hygiene Data'!H138)))</f>
        <v/>
      </c>
      <c r="EC144" s="388" t="str">
        <f ca="1">+IF(OFFSET('Hygiene Data'!$H$13,0,10*ROW('Hygiene Data'!H138))="","",OFFSET('Hygiene Data'!$H$13,0,10*ROW('Hygiene Data'!H138)))</f>
        <v/>
      </c>
      <c r="ED144" s="388" t="str">
        <f ca="1">+IF(OFFSET('Hygiene Data'!$I$11,0,10*ROW('Hygiene Data'!I138))="","",OFFSET('Hygiene Data'!$I$11,0,10*ROW('Hygiene Data'!I138)))</f>
        <v/>
      </c>
      <c r="EE144" s="388" t="str">
        <f ca="1">+IF(OFFSET('Hygiene Data'!$I$12,0,10*ROW('Hygiene Data'!I138))="","",OFFSET('Hygiene Data'!$I$12,0,10*ROW('Hygiene Data'!I138)))</f>
        <v/>
      </c>
      <c r="EF144" s="388" t="str">
        <f ca="1">+IF(OFFSET('Hygiene Data'!$I$13,0,10*ROW('Hygiene Data'!I138))="","",OFFSET('Hygiene Data'!$I$13,0,10*ROW('Hygiene Data'!I138)))</f>
        <v/>
      </c>
    </row>
    <row r="145" spans="1:136" x14ac:dyDescent="0.25">
      <c r="A145" s="497" t="str">
        <f ca="1">+IF(OFFSET('Water Data'!$B$2,0,10*ROW('Water Data'!E139))="","",OFFSET('Water Data'!$B$2,0,10*ROW('Water Data'!E139)))</f>
        <v/>
      </c>
      <c r="B145" s="49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4" t="str">
        <f t="shared" ca="1" si="2"/>
        <v/>
      </c>
      <c r="D145" s="52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8" t="str">
        <f ca="1">+IF(OFFSET('Water Data'!$D$27,0,10*ROW('Water Data'!D139))="","",OFFSET('Water Data'!$D$27,0,10*ROW('Water Data'!D139)))</f>
        <v/>
      </c>
      <c r="BT145" s="388" t="str">
        <f ca="1">+IF(OFFSET('Water Data'!$D$28,0,10*ROW('Water Data'!D139))="","",OFFSET('Water Data'!$D$28,0,10*ROW('Water Data'!D139)))</f>
        <v/>
      </c>
      <c r="BU145" s="388" t="str">
        <f ca="1">+IF(OFFSET('Water Data'!$D$29,0,10*ROW('Water Data'!D139))="","",OFFSET('Water Data'!$D$29,0,10*ROW('Water Data'!D139)))</f>
        <v/>
      </c>
      <c r="BV145" s="388" t="str">
        <f ca="1">+IF(OFFSET('Water Data'!$E$27,0,10*ROW('Water Data'!E139))="","",OFFSET('Water Data'!$E$27,0,10*ROW('Water Data'!E139)))</f>
        <v/>
      </c>
      <c r="BW145" s="388" t="str">
        <f ca="1">+IF(OFFSET('Water Data'!$E$28,0,10*ROW('Water Data'!E139))="","",OFFSET('Water Data'!$E$28,0,10*ROW('Water Data'!E139)))</f>
        <v/>
      </c>
      <c r="BX145" s="388" t="str">
        <f ca="1">+IF(OFFSET('Water Data'!$E$29,0,10*ROW('Water Data'!E139))="","",OFFSET('Water Data'!$E$29,0,10*ROW('Water Data'!E139)))</f>
        <v/>
      </c>
      <c r="BY145" s="388" t="str">
        <f ca="1">+IF(OFFSET('Water Data'!$F$27,0,10*ROW('Water Data'!F139))="","",OFFSET('Water Data'!$F$27,0,10*ROW('Water Data'!F139)))</f>
        <v/>
      </c>
      <c r="BZ145" s="388" t="str">
        <f ca="1">+IF(OFFSET('Water Data'!$F$28,0,10*ROW('Water Data'!F139))="","",OFFSET('Water Data'!$F$28,0,10*ROW('Water Data'!F139)))</f>
        <v/>
      </c>
      <c r="CA145" s="388" t="str">
        <f ca="1">+IF(OFFSET('Water Data'!$F$29,0,10*ROW('Water Data'!F139))="","",OFFSET('Water Data'!$F$29,0,10*ROW('Water Data'!F139)))</f>
        <v/>
      </c>
      <c r="CB145" s="388" t="str">
        <f ca="1">+IF(OFFSET('Water Data'!$G$27,0,10*ROW('Water Data'!G139))="","",OFFSET('Water Data'!$G$27,0,10*ROW('Water Data'!G139)))</f>
        <v/>
      </c>
      <c r="CC145" s="388" t="str">
        <f ca="1">+IF(OFFSET('Water Data'!$G$28,0,10*ROW('Water Data'!G139))="","",OFFSET('Water Data'!$G$28,0,10*ROW('Water Data'!G139)))</f>
        <v/>
      </c>
      <c r="CD145" s="388" t="str">
        <f ca="1">+IF(OFFSET('Water Data'!$G$29,0,10*ROW('Water Data'!G139))="","",OFFSET('Water Data'!$G$29,0,10*ROW('Water Data'!G139)))</f>
        <v/>
      </c>
      <c r="CE145" s="388" t="str">
        <f ca="1">+IF(OFFSET('Water Data'!$H$27,0,10*ROW('Water Data'!H139))="","",OFFSET('Water Data'!$H$27,0,10*ROW('Water Data'!H139)))</f>
        <v/>
      </c>
      <c r="CF145" s="388" t="str">
        <f ca="1">+IF(OFFSET('Water Data'!$H$28,0,10*ROW('Water Data'!H139))="","",OFFSET('Water Data'!$H$28,0,10*ROW('Water Data'!H139)))</f>
        <v/>
      </c>
      <c r="CG145" s="388" t="str">
        <f ca="1">+IF(OFFSET('Water Data'!$H$29,0,10*ROW('Water Data'!H139))="","",OFFSET('Water Data'!$H$29,0,10*ROW('Water Data'!H139)))</f>
        <v/>
      </c>
      <c r="CH145" s="388" t="str">
        <f ca="1">+IF(OFFSET('Water Data'!$I$27,0,10*ROW('Water Data'!I139))="","",OFFSET('Water Data'!$I$27,0,10*ROW('Water Data'!I139)))</f>
        <v/>
      </c>
      <c r="CI145" s="388" t="str">
        <f ca="1">+IF(OFFSET('Water Data'!$I$28,0,10*ROW('Water Data'!I139))="","",OFFSET('Water Data'!$I$28,0,10*ROW('Water Data'!I139)))</f>
        <v/>
      </c>
      <c r="CJ145" s="388" t="str">
        <f ca="1">+IF(OFFSET('Water Data'!$I$29,0,10*ROW('Water Data'!I139))="","",OFFSET('Water Data'!$I$29,0,10*ROW('Water Data'!I139)))</f>
        <v/>
      </c>
      <c r="CK145" s="388" t="str">
        <f ca="1">+IF(OFFSET('Sanitation Data'!$D$28,0,10*ROW('Sanitation Data'!D139))="","",OFFSET('Sanitation Data'!$D$28,0,10*ROW('Sanitation Data'!D139)))</f>
        <v/>
      </c>
      <c r="CL145" s="388" t="str">
        <f ca="1">+IF(OFFSET('Sanitation Data'!$D$29,0,10*ROW('Sanitation Data'!D139))="","",OFFSET('Sanitation Data'!$D$29,0,10*ROW('Sanitation Data'!D139)))</f>
        <v/>
      </c>
      <c r="CM145" s="388" t="str">
        <f ca="1">+IF(OFFSET('Sanitation Data'!$D$30,0,10*ROW('Sanitation Data'!D139))="","",OFFSET('Sanitation Data'!$D$30,0,10*ROW('Sanitation Data'!D139)))</f>
        <v/>
      </c>
      <c r="CN145" s="388" t="str">
        <f ca="1">+IF(OFFSET('Sanitation Data'!$D$31,0,10*ROW('Sanitation Data'!D139))="","",OFFSET('Sanitation Data'!$D$31,0,10*ROW('Sanitation Data'!D139)))</f>
        <v/>
      </c>
      <c r="CO145" s="388" t="str">
        <f ca="1">+IF(OFFSET('Sanitation Data'!$D$32,0,10*ROW('Sanitation Data'!D139))="","",OFFSET('Sanitation Data'!$D$32,0,10*ROW('Sanitation Data'!D139)))</f>
        <v/>
      </c>
      <c r="CP145" s="388" t="str">
        <f ca="1">+IF(OFFSET('Sanitation Data'!$E$28,0,10*ROW('Sanitation Data'!E139))="","",OFFSET('Sanitation Data'!$E$28,0,10*ROW('Sanitation Data'!E139)))</f>
        <v/>
      </c>
      <c r="CQ145" s="388" t="str">
        <f ca="1">+IF(OFFSET('Sanitation Data'!$E$29,0,10*ROW('Sanitation Data'!E139))="","",OFFSET('Sanitation Data'!$E$29,0,10*ROW('Sanitation Data'!E139)))</f>
        <v/>
      </c>
      <c r="CR145" s="388" t="str">
        <f ca="1">+IF(OFFSET('Sanitation Data'!$E$30,0,10*ROW('Sanitation Data'!E139))="","",OFFSET('Sanitation Data'!$E$30,0,10*ROW('Sanitation Data'!E139)))</f>
        <v/>
      </c>
      <c r="CS145" s="388" t="str">
        <f ca="1">+IF(OFFSET('Sanitation Data'!$E$31,0,10*ROW('Sanitation Data'!E139))="","",OFFSET('Sanitation Data'!$E$31,0,10*ROW('Sanitation Data'!E139)))</f>
        <v/>
      </c>
      <c r="CT145" s="388" t="str">
        <f ca="1">+IF(OFFSET('Sanitation Data'!$E$32,0,10*ROW('Sanitation Data'!E139))="","",OFFSET('Sanitation Data'!$E$32,0,10*ROW('Sanitation Data'!E139)))</f>
        <v/>
      </c>
      <c r="CU145" s="388" t="str">
        <f ca="1">+IF(OFFSET('Sanitation Data'!$F$28,0,10*ROW('Sanitation Data'!F139))="","",OFFSET('Sanitation Data'!$F$28,0,10*ROW('Sanitation Data'!F139)))</f>
        <v/>
      </c>
      <c r="CV145" s="388" t="str">
        <f ca="1">+IF(OFFSET('Sanitation Data'!$F$29,0,10*ROW('Sanitation Data'!F139))="","",OFFSET('Sanitation Data'!$F$29,0,10*ROW('Sanitation Data'!F139)))</f>
        <v/>
      </c>
      <c r="CW145" s="388" t="str">
        <f ca="1">+IF(OFFSET('Sanitation Data'!$F$30,0,10*ROW('Sanitation Data'!F139))="","",OFFSET('Sanitation Data'!$F$30,0,10*ROW('Sanitation Data'!F139)))</f>
        <v/>
      </c>
      <c r="CX145" s="388" t="str">
        <f ca="1">+IF(OFFSET('Sanitation Data'!$F$31,0,10*ROW('Sanitation Data'!F139))="","",OFFSET('Sanitation Data'!$F$31,0,10*ROW('Sanitation Data'!F139)))</f>
        <v/>
      </c>
      <c r="CY145" s="388" t="str">
        <f ca="1">+IF(OFFSET('Sanitation Data'!$F$32,0,10*ROW('Sanitation Data'!F139))="","",OFFSET('Sanitation Data'!$F$32,0,10*ROW('Sanitation Data'!F139)))</f>
        <v/>
      </c>
      <c r="CZ145" s="388" t="str">
        <f ca="1">+IF(OFFSET('Sanitation Data'!$G$28,0,10*ROW('Sanitation Data'!G139))="","",OFFSET('Sanitation Data'!$G$28,0,10*ROW('Sanitation Data'!G139)))</f>
        <v/>
      </c>
      <c r="DA145" s="388" t="str">
        <f ca="1">+IF(OFFSET('Sanitation Data'!$G$29,0,10*ROW('Sanitation Data'!G139))="","",OFFSET('Sanitation Data'!$G$29,0,10*ROW('Sanitation Data'!G139)))</f>
        <v/>
      </c>
      <c r="DB145" s="388" t="str">
        <f ca="1">+IF(OFFSET('Sanitation Data'!$G$30,0,10*ROW('Sanitation Data'!G139))="","",OFFSET('Sanitation Data'!$G$30,0,10*ROW('Sanitation Data'!G139)))</f>
        <v/>
      </c>
      <c r="DC145" s="388" t="str">
        <f ca="1">+IF(OFFSET('Sanitation Data'!$G$31,0,10*ROW('Sanitation Data'!G139))="","",OFFSET('Sanitation Data'!$G$31,0,10*ROW('Sanitation Data'!G139)))</f>
        <v/>
      </c>
      <c r="DD145" s="388" t="str">
        <f ca="1">+IF(OFFSET('Sanitation Data'!$G$32,0,10*ROW('Sanitation Data'!G139))="","",OFFSET('Sanitation Data'!$G$32,0,10*ROW('Sanitation Data'!G139)))</f>
        <v/>
      </c>
      <c r="DE145" s="388" t="str">
        <f ca="1">+IF(OFFSET('Sanitation Data'!$H$28,0,10*ROW('Sanitation Data'!H139))="","",OFFSET('Sanitation Data'!$H$28,0,10*ROW('Sanitation Data'!H139)))</f>
        <v/>
      </c>
      <c r="DF145" s="388" t="str">
        <f ca="1">+IF(OFFSET('Sanitation Data'!$H$29,0,10*ROW('Sanitation Data'!H139))="","",OFFSET('Sanitation Data'!$H$29,0,10*ROW('Sanitation Data'!H139)))</f>
        <v/>
      </c>
      <c r="DG145" s="388" t="str">
        <f ca="1">+IF(OFFSET('Sanitation Data'!$H$30,0,10*ROW('Sanitation Data'!H139))="","",OFFSET('Sanitation Data'!$H$30,0,10*ROW('Sanitation Data'!H139)))</f>
        <v/>
      </c>
      <c r="DH145" s="388" t="str">
        <f ca="1">+IF(OFFSET('Sanitation Data'!$H$31,0,10*ROW('Sanitation Data'!H139))="","",OFFSET('Sanitation Data'!$H$31,0,10*ROW('Sanitation Data'!H139)))</f>
        <v/>
      </c>
      <c r="DI145" s="388" t="str">
        <f ca="1">+IF(OFFSET('Sanitation Data'!$H$32,0,10*ROW('Sanitation Data'!H139))="","",OFFSET('Sanitation Data'!$H$32,0,10*ROW('Sanitation Data'!H139)))</f>
        <v/>
      </c>
      <c r="DJ145" s="388" t="str">
        <f ca="1">+IF(OFFSET('Sanitation Data'!$I$28,0,10*ROW('Sanitation Data'!I139))="","",OFFSET('Sanitation Data'!$I$28,0,10*ROW('Sanitation Data'!I139)))</f>
        <v/>
      </c>
      <c r="DK145" s="388" t="str">
        <f ca="1">+IF(OFFSET('Sanitation Data'!$I$29,0,10*ROW('Sanitation Data'!I139))="","",OFFSET('Sanitation Data'!$I$29,0,10*ROW('Sanitation Data'!I139)))</f>
        <v/>
      </c>
      <c r="DL145" s="388" t="str">
        <f ca="1">+IF(OFFSET('Sanitation Data'!$I$30,0,10*ROW('Sanitation Data'!I139))="","",OFFSET('Sanitation Data'!$I$30,0,10*ROW('Sanitation Data'!I139)))</f>
        <v/>
      </c>
      <c r="DM145" s="388" t="str">
        <f ca="1">+IF(OFFSET('Sanitation Data'!$I$31,0,10*ROW('Sanitation Data'!I139))="","",OFFSET('Sanitation Data'!$I$31,0,10*ROW('Sanitation Data'!I139)))</f>
        <v/>
      </c>
      <c r="DN145" s="388" t="str">
        <f ca="1">+IF(OFFSET('Sanitation Data'!$I$32,0,10*ROW('Sanitation Data'!I139))="","",OFFSET('Sanitation Data'!$I$32,0,10*ROW('Sanitation Data'!I139)))</f>
        <v/>
      </c>
      <c r="DO145" s="388" t="str">
        <f ca="1">+IF(OFFSET('Hygiene Data'!$D$11,0,10*ROW('Hygiene Data'!D139))="","",OFFSET('Hygiene Data'!$D$11,0,10*ROW('Hygiene Data'!D139)))</f>
        <v/>
      </c>
      <c r="DP145" s="388" t="str">
        <f ca="1">+IF(OFFSET('Hygiene Data'!$D$12,0,10*ROW('Hygiene Data'!D139))="","",OFFSET('Hygiene Data'!$D$12,0,10*ROW('Hygiene Data'!D139)))</f>
        <v/>
      </c>
      <c r="DQ145" s="388" t="str">
        <f ca="1">+IF(OFFSET('Hygiene Data'!$D$13,0,10*ROW('Hygiene Data'!D139))="","",OFFSET('Hygiene Data'!$D$13,0,10*ROW('Hygiene Data'!D139)))</f>
        <v/>
      </c>
      <c r="DR145" s="388" t="str">
        <f ca="1">+IF(OFFSET('Hygiene Data'!$E$11,0,10*ROW('Hygiene Data'!E139))="","",OFFSET('Hygiene Data'!$E$11,0,10*ROW('Hygiene Data'!E139)))</f>
        <v/>
      </c>
      <c r="DS145" s="388" t="str">
        <f ca="1">+IF(OFFSET('Hygiene Data'!$E$12,0,10*ROW('Hygiene Data'!E139))="","",OFFSET('Hygiene Data'!$E$12,0,10*ROW('Hygiene Data'!E139)))</f>
        <v/>
      </c>
      <c r="DT145" s="388" t="str">
        <f ca="1">+IF(OFFSET('Hygiene Data'!$E$13,0,10*ROW('Hygiene Data'!E139))="","",OFFSET('Hygiene Data'!$E$13,0,10*ROW('Hygiene Data'!E139)))</f>
        <v/>
      </c>
      <c r="DU145" s="388" t="str">
        <f ca="1">+IF(OFFSET('Hygiene Data'!$F$11,0,10*ROW('Hygiene Data'!F139))="","",OFFSET('Hygiene Data'!$F$11,0,10*ROW('Hygiene Data'!F139)))</f>
        <v/>
      </c>
      <c r="DV145" s="388" t="str">
        <f ca="1">+IF(OFFSET('Hygiene Data'!$F$12,0,10*ROW('Hygiene Data'!F139))="","",OFFSET('Hygiene Data'!$F$12,0,10*ROW('Hygiene Data'!F139)))</f>
        <v/>
      </c>
      <c r="DW145" s="388" t="str">
        <f ca="1">+IF(OFFSET('Hygiene Data'!$F$13,0,10*ROW('Hygiene Data'!F139))="","",OFFSET('Hygiene Data'!$F$13,0,10*ROW('Hygiene Data'!F139)))</f>
        <v/>
      </c>
      <c r="DX145" s="388" t="str">
        <f ca="1">+IF(OFFSET('Hygiene Data'!$G$11,0,10*ROW('Hygiene Data'!G139))="","",OFFSET('Hygiene Data'!$G$11,0,10*ROW('Hygiene Data'!G139)))</f>
        <v/>
      </c>
      <c r="DY145" s="388" t="str">
        <f ca="1">+IF(OFFSET('Hygiene Data'!$G$12,0,10*ROW('Hygiene Data'!G139))="","",OFFSET('Hygiene Data'!$G$12,0,10*ROW('Hygiene Data'!G139)))</f>
        <v/>
      </c>
      <c r="DZ145" s="388" t="str">
        <f ca="1">+IF(OFFSET('Hygiene Data'!$G$13,0,10*ROW('Hygiene Data'!G139))="","",OFFSET('Hygiene Data'!$G$13,0,10*ROW('Hygiene Data'!G139)))</f>
        <v/>
      </c>
      <c r="EA145" s="388" t="str">
        <f ca="1">+IF(OFFSET('Hygiene Data'!$H$11,0,10*ROW('Hygiene Data'!H139))="","",OFFSET('Hygiene Data'!$H$11,0,10*ROW('Hygiene Data'!H139)))</f>
        <v/>
      </c>
      <c r="EB145" s="388" t="str">
        <f ca="1">+IF(OFFSET('Hygiene Data'!$H$12,0,10*ROW('Hygiene Data'!H139))="","",OFFSET('Hygiene Data'!$H$12,0,10*ROW('Hygiene Data'!H139)))</f>
        <v/>
      </c>
      <c r="EC145" s="388" t="str">
        <f ca="1">+IF(OFFSET('Hygiene Data'!$H$13,0,10*ROW('Hygiene Data'!H139))="","",OFFSET('Hygiene Data'!$H$13,0,10*ROW('Hygiene Data'!H139)))</f>
        <v/>
      </c>
      <c r="ED145" s="388" t="str">
        <f ca="1">+IF(OFFSET('Hygiene Data'!$I$11,0,10*ROW('Hygiene Data'!I139))="","",OFFSET('Hygiene Data'!$I$11,0,10*ROW('Hygiene Data'!I139)))</f>
        <v/>
      </c>
      <c r="EE145" s="388" t="str">
        <f ca="1">+IF(OFFSET('Hygiene Data'!$I$12,0,10*ROW('Hygiene Data'!I139))="","",OFFSET('Hygiene Data'!$I$12,0,10*ROW('Hygiene Data'!I139)))</f>
        <v/>
      </c>
      <c r="EF145" s="388" t="str">
        <f ca="1">+IF(OFFSET('Hygiene Data'!$I$13,0,10*ROW('Hygiene Data'!I139))="","",OFFSET('Hygiene Data'!$I$13,0,10*ROW('Hygiene Data'!I139)))</f>
        <v/>
      </c>
    </row>
    <row r="146" spans="1:136" x14ac:dyDescent="0.25">
      <c r="A146" s="497" t="str">
        <f ca="1">+IF(OFFSET('Water Data'!$B$2,0,10*ROW('Water Data'!E140))="","",OFFSET('Water Data'!$B$2,0,10*ROW('Water Data'!E140)))</f>
        <v/>
      </c>
      <c r="B146" s="49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4" t="str">
        <f t="shared" ca="1" si="2"/>
        <v/>
      </c>
      <c r="D146" s="52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8" t="str">
        <f ca="1">+IF(OFFSET('Water Data'!$D$27,0,10*ROW('Water Data'!D140))="","",OFFSET('Water Data'!$D$27,0,10*ROW('Water Data'!D140)))</f>
        <v/>
      </c>
      <c r="BT146" s="388" t="str">
        <f ca="1">+IF(OFFSET('Water Data'!$D$28,0,10*ROW('Water Data'!D140))="","",OFFSET('Water Data'!$D$28,0,10*ROW('Water Data'!D140)))</f>
        <v/>
      </c>
      <c r="BU146" s="388" t="str">
        <f ca="1">+IF(OFFSET('Water Data'!$D$29,0,10*ROW('Water Data'!D140))="","",OFFSET('Water Data'!$D$29,0,10*ROW('Water Data'!D140)))</f>
        <v/>
      </c>
      <c r="BV146" s="388" t="str">
        <f ca="1">+IF(OFFSET('Water Data'!$E$27,0,10*ROW('Water Data'!E140))="","",OFFSET('Water Data'!$E$27,0,10*ROW('Water Data'!E140)))</f>
        <v/>
      </c>
      <c r="BW146" s="388" t="str">
        <f ca="1">+IF(OFFSET('Water Data'!$E$28,0,10*ROW('Water Data'!E140))="","",OFFSET('Water Data'!$E$28,0,10*ROW('Water Data'!E140)))</f>
        <v/>
      </c>
      <c r="BX146" s="388" t="str">
        <f ca="1">+IF(OFFSET('Water Data'!$E$29,0,10*ROW('Water Data'!E140))="","",OFFSET('Water Data'!$E$29,0,10*ROW('Water Data'!E140)))</f>
        <v/>
      </c>
      <c r="BY146" s="388" t="str">
        <f ca="1">+IF(OFFSET('Water Data'!$F$27,0,10*ROW('Water Data'!F140))="","",OFFSET('Water Data'!$F$27,0,10*ROW('Water Data'!F140)))</f>
        <v/>
      </c>
      <c r="BZ146" s="388" t="str">
        <f ca="1">+IF(OFFSET('Water Data'!$F$28,0,10*ROW('Water Data'!F140))="","",OFFSET('Water Data'!$F$28,0,10*ROW('Water Data'!F140)))</f>
        <v/>
      </c>
      <c r="CA146" s="388" t="str">
        <f ca="1">+IF(OFFSET('Water Data'!$F$29,0,10*ROW('Water Data'!F140))="","",OFFSET('Water Data'!$F$29,0,10*ROW('Water Data'!F140)))</f>
        <v/>
      </c>
      <c r="CB146" s="388" t="str">
        <f ca="1">+IF(OFFSET('Water Data'!$G$27,0,10*ROW('Water Data'!G140))="","",OFFSET('Water Data'!$G$27,0,10*ROW('Water Data'!G140)))</f>
        <v/>
      </c>
      <c r="CC146" s="388" t="str">
        <f ca="1">+IF(OFFSET('Water Data'!$G$28,0,10*ROW('Water Data'!G140))="","",OFFSET('Water Data'!$G$28,0,10*ROW('Water Data'!G140)))</f>
        <v/>
      </c>
      <c r="CD146" s="388" t="str">
        <f ca="1">+IF(OFFSET('Water Data'!$G$29,0,10*ROW('Water Data'!G140))="","",OFFSET('Water Data'!$G$29,0,10*ROW('Water Data'!G140)))</f>
        <v/>
      </c>
      <c r="CE146" s="388" t="str">
        <f ca="1">+IF(OFFSET('Water Data'!$H$27,0,10*ROW('Water Data'!H140))="","",OFFSET('Water Data'!$H$27,0,10*ROW('Water Data'!H140)))</f>
        <v/>
      </c>
      <c r="CF146" s="388" t="str">
        <f ca="1">+IF(OFFSET('Water Data'!$H$28,0,10*ROW('Water Data'!H140))="","",OFFSET('Water Data'!$H$28,0,10*ROW('Water Data'!H140)))</f>
        <v/>
      </c>
      <c r="CG146" s="388" t="str">
        <f ca="1">+IF(OFFSET('Water Data'!$H$29,0,10*ROW('Water Data'!H140))="","",OFFSET('Water Data'!$H$29,0,10*ROW('Water Data'!H140)))</f>
        <v/>
      </c>
      <c r="CH146" s="388" t="str">
        <f ca="1">+IF(OFFSET('Water Data'!$I$27,0,10*ROW('Water Data'!I140))="","",OFFSET('Water Data'!$I$27,0,10*ROW('Water Data'!I140)))</f>
        <v/>
      </c>
      <c r="CI146" s="388" t="str">
        <f ca="1">+IF(OFFSET('Water Data'!$I$28,0,10*ROW('Water Data'!I140))="","",OFFSET('Water Data'!$I$28,0,10*ROW('Water Data'!I140)))</f>
        <v/>
      </c>
      <c r="CJ146" s="388" t="str">
        <f ca="1">+IF(OFFSET('Water Data'!$I$29,0,10*ROW('Water Data'!I140))="","",OFFSET('Water Data'!$I$29,0,10*ROW('Water Data'!I140)))</f>
        <v/>
      </c>
      <c r="CK146" s="388" t="str">
        <f ca="1">+IF(OFFSET('Sanitation Data'!$D$28,0,10*ROW('Sanitation Data'!D140))="","",OFFSET('Sanitation Data'!$D$28,0,10*ROW('Sanitation Data'!D140)))</f>
        <v/>
      </c>
      <c r="CL146" s="388" t="str">
        <f ca="1">+IF(OFFSET('Sanitation Data'!$D$29,0,10*ROW('Sanitation Data'!D140))="","",OFFSET('Sanitation Data'!$D$29,0,10*ROW('Sanitation Data'!D140)))</f>
        <v/>
      </c>
      <c r="CM146" s="388" t="str">
        <f ca="1">+IF(OFFSET('Sanitation Data'!$D$30,0,10*ROW('Sanitation Data'!D140))="","",OFFSET('Sanitation Data'!$D$30,0,10*ROW('Sanitation Data'!D140)))</f>
        <v/>
      </c>
      <c r="CN146" s="388" t="str">
        <f ca="1">+IF(OFFSET('Sanitation Data'!$D$31,0,10*ROW('Sanitation Data'!D140))="","",OFFSET('Sanitation Data'!$D$31,0,10*ROW('Sanitation Data'!D140)))</f>
        <v/>
      </c>
      <c r="CO146" s="388" t="str">
        <f ca="1">+IF(OFFSET('Sanitation Data'!$D$32,0,10*ROW('Sanitation Data'!D140))="","",OFFSET('Sanitation Data'!$D$32,0,10*ROW('Sanitation Data'!D140)))</f>
        <v/>
      </c>
      <c r="CP146" s="388" t="str">
        <f ca="1">+IF(OFFSET('Sanitation Data'!$E$28,0,10*ROW('Sanitation Data'!E140))="","",OFFSET('Sanitation Data'!$E$28,0,10*ROW('Sanitation Data'!E140)))</f>
        <v/>
      </c>
      <c r="CQ146" s="388" t="str">
        <f ca="1">+IF(OFFSET('Sanitation Data'!$E$29,0,10*ROW('Sanitation Data'!E140))="","",OFFSET('Sanitation Data'!$E$29,0,10*ROW('Sanitation Data'!E140)))</f>
        <v/>
      </c>
      <c r="CR146" s="388" t="str">
        <f ca="1">+IF(OFFSET('Sanitation Data'!$E$30,0,10*ROW('Sanitation Data'!E140))="","",OFFSET('Sanitation Data'!$E$30,0,10*ROW('Sanitation Data'!E140)))</f>
        <v/>
      </c>
      <c r="CS146" s="388" t="str">
        <f ca="1">+IF(OFFSET('Sanitation Data'!$E$31,0,10*ROW('Sanitation Data'!E140))="","",OFFSET('Sanitation Data'!$E$31,0,10*ROW('Sanitation Data'!E140)))</f>
        <v/>
      </c>
      <c r="CT146" s="388" t="str">
        <f ca="1">+IF(OFFSET('Sanitation Data'!$E$32,0,10*ROW('Sanitation Data'!E140))="","",OFFSET('Sanitation Data'!$E$32,0,10*ROW('Sanitation Data'!E140)))</f>
        <v/>
      </c>
      <c r="CU146" s="388" t="str">
        <f ca="1">+IF(OFFSET('Sanitation Data'!$F$28,0,10*ROW('Sanitation Data'!F140))="","",OFFSET('Sanitation Data'!$F$28,0,10*ROW('Sanitation Data'!F140)))</f>
        <v/>
      </c>
      <c r="CV146" s="388" t="str">
        <f ca="1">+IF(OFFSET('Sanitation Data'!$F$29,0,10*ROW('Sanitation Data'!F140))="","",OFFSET('Sanitation Data'!$F$29,0,10*ROW('Sanitation Data'!F140)))</f>
        <v/>
      </c>
      <c r="CW146" s="388" t="str">
        <f ca="1">+IF(OFFSET('Sanitation Data'!$F$30,0,10*ROW('Sanitation Data'!F140))="","",OFFSET('Sanitation Data'!$F$30,0,10*ROW('Sanitation Data'!F140)))</f>
        <v/>
      </c>
      <c r="CX146" s="388" t="str">
        <f ca="1">+IF(OFFSET('Sanitation Data'!$F$31,0,10*ROW('Sanitation Data'!F140))="","",OFFSET('Sanitation Data'!$F$31,0,10*ROW('Sanitation Data'!F140)))</f>
        <v/>
      </c>
      <c r="CY146" s="388" t="str">
        <f ca="1">+IF(OFFSET('Sanitation Data'!$F$32,0,10*ROW('Sanitation Data'!F140))="","",OFFSET('Sanitation Data'!$F$32,0,10*ROW('Sanitation Data'!F140)))</f>
        <v/>
      </c>
      <c r="CZ146" s="388" t="str">
        <f ca="1">+IF(OFFSET('Sanitation Data'!$G$28,0,10*ROW('Sanitation Data'!G140))="","",OFFSET('Sanitation Data'!$G$28,0,10*ROW('Sanitation Data'!G140)))</f>
        <v/>
      </c>
      <c r="DA146" s="388" t="str">
        <f ca="1">+IF(OFFSET('Sanitation Data'!$G$29,0,10*ROW('Sanitation Data'!G140))="","",OFFSET('Sanitation Data'!$G$29,0,10*ROW('Sanitation Data'!G140)))</f>
        <v/>
      </c>
      <c r="DB146" s="388" t="str">
        <f ca="1">+IF(OFFSET('Sanitation Data'!$G$30,0,10*ROW('Sanitation Data'!G140))="","",OFFSET('Sanitation Data'!$G$30,0,10*ROW('Sanitation Data'!G140)))</f>
        <v/>
      </c>
      <c r="DC146" s="388" t="str">
        <f ca="1">+IF(OFFSET('Sanitation Data'!$G$31,0,10*ROW('Sanitation Data'!G140))="","",OFFSET('Sanitation Data'!$G$31,0,10*ROW('Sanitation Data'!G140)))</f>
        <v/>
      </c>
      <c r="DD146" s="388" t="str">
        <f ca="1">+IF(OFFSET('Sanitation Data'!$G$32,0,10*ROW('Sanitation Data'!G140))="","",OFFSET('Sanitation Data'!$G$32,0,10*ROW('Sanitation Data'!G140)))</f>
        <v/>
      </c>
      <c r="DE146" s="388" t="str">
        <f ca="1">+IF(OFFSET('Sanitation Data'!$H$28,0,10*ROW('Sanitation Data'!H140))="","",OFFSET('Sanitation Data'!$H$28,0,10*ROW('Sanitation Data'!H140)))</f>
        <v/>
      </c>
      <c r="DF146" s="388" t="str">
        <f ca="1">+IF(OFFSET('Sanitation Data'!$H$29,0,10*ROW('Sanitation Data'!H140))="","",OFFSET('Sanitation Data'!$H$29,0,10*ROW('Sanitation Data'!H140)))</f>
        <v/>
      </c>
      <c r="DG146" s="388" t="str">
        <f ca="1">+IF(OFFSET('Sanitation Data'!$H$30,0,10*ROW('Sanitation Data'!H140))="","",OFFSET('Sanitation Data'!$H$30,0,10*ROW('Sanitation Data'!H140)))</f>
        <v/>
      </c>
      <c r="DH146" s="388" t="str">
        <f ca="1">+IF(OFFSET('Sanitation Data'!$H$31,0,10*ROW('Sanitation Data'!H140))="","",OFFSET('Sanitation Data'!$H$31,0,10*ROW('Sanitation Data'!H140)))</f>
        <v/>
      </c>
      <c r="DI146" s="388" t="str">
        <f ca="1">+IF(OFFSET('Sanitation Data'!$H$32,0,10*ROW('Sanitation Data'!H140))="","",OFFSET('Sanitation Data'!$H$32,0,10*ROW('Sanitation Data'!H140)))</f>
        <v/>
      </c>
      <c r="DJ146" s="388" t="str">
        <f ca="1">+IF(OFFSET('Sanitation Data'!$I$28,0,10*ROW('Sanitation Data'!I140))="","",OFFSET('Sanitation Data'!$I$28,0,10*ROW('Sanitation Data'!I140)))</f>
        <v/>
      </c>
      <c r="DK146" s="388" t="str">
        <f ca="1">+IF(OFFSET('Sanitation Data'!$I$29,0,10*ROW('Sanitation Data'!I140))="","",OFFSET('Sanitation Data'!$I$29,0,10*ROW('Sanitation Data'!I140)))</f>
        <v/>
      </c>
      <c r="DL146" s="388" t="str">
        <f ca="1">+IF(OFFSET('Sanitation Data'!$I$30,0,10*ROW('Sanitation Data'!I140))="","",OFFSET('Sanitation Data'!$I$30,0,10*ROW('Sanitation Data'!I140)))</f>
        <v/>
      </c>
      <c r="DM146" s="388" t="str">
        <f ca="1">+IF(OFFSET('Sanitation Data'!$I$31,0,10*ROW('Sanitation Data'!I140))="","",OFFSET('Sanitation Data'!$I$31,0,10*ROW('Sanitation Data'!I140)))</f>
        <v/>
      </c>
      <c r="DN146" s="388" t="str">
        <f ca="1">+IF(OFFSET('Sanitation Data'!$I$32,0,10*ROW('Sanitation Data'!I140))="","",OFFSET('Sanitation Data'!$I$32,0,10*ROW('Sanitation Data'!I140)))</f>
        <v/>
      </c>
      <c r="DO146" s="388" t="str">
        <f ca="1">+IF(OFFSET('Hygiene Data'!$D$11,0,10*ROW('Hygiene Data'!D140))="","",OFFSET('Hygiene Data'!$D$11,0,10*ROW('Hygiene Data'!D140)))</f>
        <v/>
      </c>
      <c r="DP146" s="388" t="str">
        <f ca="1">+IF(OFFSET('Hygiene Data'!$D$12,0,10*ROW('Hygiene Data'!D140))="","",OFFSET('Hygiene Data'!$D$12,0,10*ROW('Hygiene Data'!D140)))</f>
        <v/>
      </c>
      <c r="DQ146" s="388" t="str">
        <f ca="1">+IF(OFFSET('Hygiene Data'!$D$13,0,10*ROW('Hygiene Data'!D140))="","",OFFSET('Hygiene Data'!$D$13,0,10*ROW('Hygiene Data'!D140)))</f>
        <v/>
      </c>
      <c r="DR146" s="388" t="str">
        <f ca="1">+IF(OFFSET('Hygiene Data'!$E$11,0,10*ROW('Hygiene Data'!E140))="","",OFFSET('Hygiene Data'!$E$11,0,10*ROW('Hygiene Data'!E140)))</f>
        <v/>
      </c>
      <c r="DS146" s="388" t="str">
        <f ca="1">+IF(OFFSET('Hygiene Data'!$E$12,0,10*ROW('Hygiene Data'!E140))="","",OFFSET('Hygiene Data'!$E$12,0,10*ROW('Hygiene Data'!E140)))</f>
        <v/>
      </c>
      <c r="DT146" s="388" t="str">
        <f ca="1">+IF(OFFSET('Hygiene Data'!$E$13,0,10*ROW('Hygiene Data'!E140))="","",OFFSET('Hygiene Data'!$E$13,0,10*ROW('Hygiene Data'!E140)))</f>
        <v/>
      </c>
      <c r="DU146" s="388" t="str">
        <f ca="1">+IF(OFFSET('Hygiene Data'!$F$11,0,10*ROW('Hygiene Data'!F140))="","",OFFSET('Hygiene Data'!$F$11,0,10*ROW('Hygiene Data'!F140)))</f>
        <v/>
      </c>
      <c r="DV146" s="388" t="str">
        <f ca="1">+IF(OFFSET('Hygiene Data'!$F$12,0,10*ROW('Hygiene Data'!F140))="","",OFFSET('Hygiene Data'!$F$12,0,10*ROW('Hygiene Data'!F140)))</f>
        <v/>
      </c>
      <c r="DW146" s="388" t="str">
        <f ca="1">+IF(OFFSET('Hygiene Data'!$F$13,0,10*ROW('Hygiene Data'!F140))="","",OFFSET('Hygiene Data'!$F$13,0,10*ROW('Hygiene Data'!F140)))</f>
        <v/>
      </c>
      <c r="DX146" s="388" t="str">
        <f ca="1">+IF(OFFSET('Hygiene Data'!$G$11,0,10*ROW('Hygiene Data'!G140))="","",OFFSET('Hygiene Data'!$G$11,0,10*ROW('Hygiene Data'!G140)))</f>
        <v/>
      </c>
      <c r="DY146" s="388" t="str">
        <f ca="1">+IF(OFFSET('Hygiene Data'!$G$12,0,10*ROW('Hygiene Data'!G140))="","",OFFSET('Hygiene Data'!$G$12,0,10*ROW('Hygiene Data'!G140)))</f>
        <v/>
      </c>
      <c r="DZ146" s="388" t="str">
        <f ca="1">+IF(OFFSET('Hygiene Data'!$G$13,0,10*ROW('Hygiene Data'!G140))="","",OFFSET('Hygiene Data'!$G$13,0,10*ROW('Hygiene Data'!G140)))</f>
        <v/>
      </c>
      <c r="EA146" s="388" t="str">
        <f ca="1">+IF(OFFSET('Hygiene Data'!$H$11,0,10*ROW('Hygiene Data'!H140))="","",OFFSET('Hygiene Data'!$H$11,0,10*ROW('Hygiene Data'!H140)))</f>
        <v/>
      </c>
      <c r="EB146" s="388" t="str">
        <f ca="1">+IF(OFFSET('Hygiene Data'!$H$12,0,10*ROW('Hygiene Data'!H140))="","",OFFSET('Hygiene Data'!$H$12,0,10*ROW('Hygiene Data'!H140)))</f>
        <v/>
      </c>
      <c r="EC146" s="388" t="str">
        <f ca="1">+IF(OFFSET('Hygiene Data'!$H$13,0,10*ROW('Hygiene Data'!H140))="","",OFFSET('Hygiene Data'!$H$13,0,10*ROW('Hygiene Data'!H140)))</f>
        <v/>
      </c>
      <c r="ED146" s="388" t="str">
        <f ca="1">+IF(OFFSET('Hygiene Data'!$I$11,0,10*ROW('Hygiene Data'!I140))="","",OFFSET('Hygiene Data'!$I$11,0,10*ROW('Hygiene Data'!I140)))</f>
        <v/>
      </c>
      <c r="EE146" s="388" t="str">
        <f ca="1">+IF(OFFSET('Hygiene Data'!$I$12,0,10*ROW('Hygiene Data'!I140))="","",OFFSET('Hygiene Data'!$I$12,0,10*ROW('Hygiene Data'!I140)))</f>
        <v/>
      </c>
      <c r="EF146" s="388" t="str">
        <f ca="1">+IF(OFFSET('Hygiene Data'!$I$13,0,10*ROW('Hygiene Data'!I140))="","",OFFSET('Hygiene Data'!$I$13,0,10*ROW('Hygiene Data'!I140)))</f>
        <v/>
      </c>
    </row>
    <row r="147" spans="1:136" x14ac:dyDescent="0.25">
      <c r="A147" s="497" t="str">
        <f ca="1">+IF(OFFSET('Water Data'!$B$2,0,10*ROW('Water Data'!E141))="","",OFFSET('Water Data'!$B$2,0,10*ROW('Water Data'!E141)))</f>
        <v/>
      </c>
      <c r="B147" s="49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4" t="str">
        <f t="shared" ca="1" si="2"/>
        <v/>
      </c>
      <c r="D147" s="52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8" t="str">
        <f ca="1">+IF(OFFSET('Water Data'!$D$27,0,10*ROW('Water Data'!D141))="","",OFFSET('Water Data'!$D$27,0,10*ROW('Water Data'!D141)))</f>
        <v/>
      </c>
      <c r="BT147" s="388" t="str">
        <f ca="1">+IF(OFFSET('Water Data'!$D$28,0,10*ROW('Water Data'!D141))="","",OFFSET('Water Data'!$D$28,0,10*ROW('Water Data'!D141)))</f>
        <v/>
      </c>
      <c r="BU147" s="388" t="str">
        <f ca="1">+IF(OFFSET('Water Data'!$D$29,0,10*ROW('Water Data'!D141))="","",OFFSET('Water Data'!$D$29,0,10*ROW('Water Data'!D141)))</f>
        <v/>
      </c>
      <c r="BV147" s="388" t="str">
        <f ca="1">+IF(OFFSET('Water Data'!$E$27,0,10*ROW('Water Data'!E141))="","",OFFSET('Water Data'!$E$27,0,10*ROW('Water Data'!E141)))</f>
        <v/>
      </c>
      <c r="BW147" s="388" t="str">
        <f ca="1">+IF(OFFSET('Water Data'!$E$28,0,10*ROW('Water Data'!E141))="","",OFFSET('Water Data'!$E$28,0,10*ROW('Water Data'!E141)))</f>
        <v/>
      </c>
      <c r="BX147" s="388" t="str">
        <f ca="1">+IF(OFFSET('Water Data'!$E$29,0,10*ROW('Water Data'!E141))="","",OFFSET('Water Data'!$E$29,0,10*ROW('Water Data'!E141)))</f>
        <v/>
      </c>
      <c r="BY147" s="388" t="str">
        <f ca="1">+IF(OFFSET('Water Data'!$F$27,0,10*ROW('Water Data'!F141))="","",OFFSET('Water Data'!$F$27,0,10*ROW('Water Data'!F141)))</f>
        <v/>
      </c>
      <c r="BZ147" s="388" t="str">
        <f ca="1">+IF(OFFSET('Water Data'!$F$28,0,10*ROW('Water Data'!F141))="","",OFFSET('Water Data'!$F$28,0,10*ROW('Water Data'!F141)))</f>
        <v/>
      </c>
      <c r="CA147" s="388" t="str">
        <f ca="1">+IF(OFFSET('Water Data'!$F$29,0,10*ROW('Water Data'!F141))="","",OFFSET('Water Data'!$F$29,0,10*ROW('Water Data'!F141)))</f>
        <v/>
      </c>
      <c r="CB147" s="388" t="str">
        <f ca="1">+IF(OFFSET('Water Data'!$G$27,0,10*ROW('Water Data'!G141))="","",OFFSET('Water Data'!$G$27,0,10*ROW('Water Data'!G141)))</f>
        <v/>
      </c>
      <c r="CC147" s="388" t="str">
        <f ca="1">+IF(OFFSET('Water Data'!$G$28,0,10*ROW('Water Data'!G141))="","",OFFSET('Water Data'!$G$28,0,10*ROW('Water Data'!G141)))</f>
        <v/>
      </c>
      <c r="CD147" s="388" t="str">
        <f ca="1">+IF(OFFSET('Water Data'!$G$29,0,10*ROW('Water Data'!G141))="","",OFFSET('Water Data'!$G$29,0,10*ROW('Water Data'!G141)))</f>
        <v/>
      </c>
      <c r="CE147" s="388" t="str">
        <f ca="1">+IF(OFFSET('Water Data'!$H$27,0,10*ROW('Water Data'!H141))="","",OFFSET('Water Data'!$H$27,0,10*ROW('Water Data'!H141)))</f>
        <v/>
      </c>
      <c r="CF147" s="388" t="str">
        <f ca="1">+IF(OFFSET('Water Data'!$H$28,0,10*ROW('Water Data'!H141))="","",OFFSET('Water Data'!$H$28,0,10*ROW('Water Data'!H141)))</f>
        <v/>
      </c>
      <c r="CG147" s="388" t="str">
        <f ca="1">+IF(OFFSET('Water Data'!$H$29,0,10*ROW('Water Data'!H141))="","",OFFSET('Water Data'!$H$29,0,10*ROW('Water Data'!H141)))</f>
        <v/>
      </c>
      <c r="CH147" s="388" t="str">
        <f ca="1">+IF(OFFSET('Water Data'!$I$27,0,10*ROW('Water Data'!I141))="","",OFFSET('Water Data'!$I$27,0,10*ROW('Water Data'!I141)))</f>
        <v/>
      </c>
      <c r="CI147" s="388" t="str">
        <f ca="1">+IF(OFFSET('Water Data'!$I$28,0,10*ROW('Water Data'!I141))="","",OFFSET('Water Data'!$I$28,0,10*ROW('Water Data'!I141)))</f>
        <v/>
      </c>
      <c r="CJ147" s="388" t="str">
        <f ca="1">+IF(OFFSET('Water Data'!$I$29,0,10*ROW('Water Data'!I141))="","",OFFSET('Water Data'!$I$29,0,10*ROW('Water Data'!I141)))</f>
        <v/>
      </c>
      <c r="CK147" s="388" t="str">
        <f ca="1">+IF(OFFSET('Sanitation Data'!$D$28,0,10*ROW('Sanitation Data'!D141))="","",OFFSET('Sanitation Data'!$D$28,0,10*ROW('Sanitation Data'!D141)))</f>
        <v/>
      </c>
      <c r="CL147" s="388" t="str">
        <f ca="1">+IF(OFFSET('Sanitation Data'!$D$29,0,10*ROW('Sanitation Data'!D141))="","",OFFSET('Sanitation Data'!$D$29,0,10*ROW('Sanitation Data'!D141)))</f>
        <v/>
      </c>
      <c r="CM147" s="388" t="str">
        <f ca="1">+IF(OFFSET('Sanitation Data'!$D$30,0,10*ROW('Sanitation Data'!D141))="","",OFFSET('Sanitation Data'!$D$30,0,10*ROW('Sanitation Data'!D141)))</f>
        <v/>
      </c>
      <c r="CN147" s="388" t="str">
        <f ca="1">+IF(OFFSET('Sanitation Data'!$D$31,0,10*ROW('Sanitation Data'!D141))="","",OFFSET('Sanitation Data'!$D$31,0,10*ROW('Sanitation Data'!D141)))</f>
        <v/>
      </c>
      <c r="CO147" s="388" t="str">
        <f ca="1">+IF(OFFSET('Sanitation Data'!$D$32,0,10*ROW('Sanitation Data'!D141))="","",OFFSET('Sanitation Data'!$D$32,0,10*ROW('Sanitation Data'!D141)))</f>
        <v/>
      </c>
      <c r="CP147" s="388" t="str">
        <f ca="1">+IF(OFFSET('Sanitation Data'!$E$28,0,10*ROW('Sanitation Data'!E141))="","",OFFSET('Sanitation Data'!$E$28,0,10*ROW('Sanitation Data'!E141)))</f>
        <v/>
      </c>
      <c r="CQ147" s="388" t="str">
        <f ca="1">+IF(OFFSET('Sanitation Data'!$E$29,0,10*ROW('Sanitation Data'!E141))="","",OFFSET('Sanitation Data'!$E$29,0,10*ROW('Sanitation Data'!E141)))</f>
        <v/>
      </c>
      <c r="CR147" s="388" t="str">
        <f ca="1">+IF(OFFSET('Sanitation Data'!$E$30,0,10*ROW('Sanitation Data'!E141))="","",OFFSET('Sanitation Data'!$E$30,0,10*ROW('Sanitation Data'!E141)))</f>
        <v/>
      </c>
      <c r="CS147" s="388" t="str">
        <f ca="1">+IF(OFFSET('Sanitation Data'!$E$31,0,10*ROW('Sanitation Data'!E141))="","",OFFSET('Sanitation Data'!$E$31,0,10*ROW('Sanitation Data'!E141)))</f>
        <v/>
      </c>
      <c r="CT147" s="388" t="str">
        <f ca="1">+IF(OFFSET('Sanitation Data'!$E$32,0,10*ROW('Sanitation Data'!E141))="","",OFFSET('Sanitation Data'!$E$32,0,10*ROW('Sanitation Data'!E141)))</f>
        <v/>
      </c>
      <c r="CU147" s="388" t="str">
        <f ca="1">+IF(OFFSET('Sanitation Data'!$F$28,0,10*ROW('Sanitation Data'!F141))="","",OFFSET('Sanitation Data'!$F$28,0,10*ROW('Sanitation Data'!F141)))</f>
        <v/>
      </c>
      <c r="CV147" s="388" t="str">
        <f ca="1">+IF(OFFSET('Sanitation Data'!$F$29,0,10*ROW('Sanitation Data'!F141))="","",OFFSET('Sanitation Data'!$F$29,0,10*ROW('Sanitation Data'!F141)))</f>
        <v/>
      </c>
      <c r="CW147" s="388" t="str">
        <f ca="1">+IF(OFFSET('Sanitation Data'!$F$30,0,10*ROW('Sanitation Data'!F141))="","",OFFSET('Sanitation Data'!$F$30,0,10*ROW('Sanitation Data'!F141)))</f>
        <v/>
      </c>
      <c r="CX147" s="388" t="str">
        <f ca="1">+IF(OFFSET('Sanitation Data'!$F$31,0,10*ROW('Sanitation Data'!F141))="","",OFFSET('Sanitation Data'!$F$31,0,10*ROW('Sanitation Data'!F141)))</f>
        <v/>
      </c>
      <c r="CY147" s="388" t="str">
        <f ca="1">+IF(OFFSET('Sanitation Data'!$F$32,0,10*ROW('Sanitation Data'!F141))="","",OFFSET('Sanitation Data'!$F$32,0,10*ROW('Sanitation Data'!F141)))</f>
        <v/>
      </c>
      <c r="CZ147" s="388" t="str">
        <f ca="1">+IF(OFFSET('Sanitation Data'!$G$28,0,10*ROW('Sanitation Data'!G141))="","",OFFSET('Sanitation Data'!$G$28,0,10*ROW('Sanitation Data'!G141)))</f>
        <v/>
      </c>
      <c r="DA147" s="388" t="str">
        <f ca="1">+IF(OFFSET('Sanitation Data'!$G$29,0,10*ROW('Sanitation Data'!G141))="","",OFFSET('Sanitation Data'!$G$29,0,10*ROW('Sanitation Data'!G141)))</f>
        <v/>
      </c>
      <c r="DB147" s="388" t="str">
        <f ca="1">+IF(OFFSET('Sanitation Data'!$G$30,0,10*ROW('Sanitation Data'!G141))="","",OFFSET('Sanitation Data'!$G$30,0,10*ROW('Sanitation Data'!G141)))</f>
        <v/>
      </c>
      <c r="DC147" s="388" t="str">
        <f ca="1">+IF(OFFSET('Sanitation Data'!$G$31,0,10*ROW('Sanitation Data'!G141))="","",OFFSET('Sanitation Data'!$G$31,0,10*ROW('Sanitation Data'!G141)))</f>
        <v/>
      </c>
      <c r="DD147" s="388" t="str">
        <f ca="1">+IF(OFFSET('Sanitation Data'!$G$32,0,10*ROW('Sanitation Data'!G141))="","",OFFSET('Sanitation Data'!$G$32,0,10*ROW('Sanitation Data'!G141)))</f>
        <v/>
      </c>
      <c r="DE147" s="388" t="str">
        <f ca="1">+IF(OFFSET('Sanitation Data'!$H$28,0,10*ROW('Sanitation Data'!H141))="","",OFFSET('Sanitation Data'!$H$28,0,10*ROW('Sanitation Data'!H141)))</f>
        <v/>
      </c>
      <c r="DF147" s="388" t="str">
        <f ca="1">+IF(OFFSET('Sanitation Data'!$H$29,0,10*ROW('Sanitation Data'!H141))="","",OFFSET('Sanitation Data'!$H$29,0,10*ROW('Sanitation Data'!H141)))</f>
        <v/>
      </c>
      <c r="DG147" s="388" t="str">
        <f ca="1">+IF(OFFSET('Sanitation Data'!$H$30,0,10*ROW('Sanitation Data'!H141))="","",OFFSET('Sanitation Data'!$H$30,0,10*ROW('Sanitation Data'!H141)))</f>
        <v/>
      </c>
      <c r="DH147" s="388" t="str">
        <f ca="1">+IF(OFFSET('Sanitation Data'!$H$31,0,10*ROW('Sanitation Data'!H141))="","",OFFSET('Sanitation Data'!$H$31,0,10*ROW('Sanitation Data'!H141)))</f>
        <v/>
      </c>
      <c r="DI147" s="388" t="str">
        <f ca="1">+IF(OFFSET('Sanitation Data'!$H$32,0,10*ROW('Sanitation Data'!H141))="","",OFFSET('Sanitation Data'!$H$32,0,10*ROW('Sanitation Data'!H141)))</f>
        <v/>
      </c>
      <c r="DJ147" s="388" t="str">
        <f ca="1">+IF(OFFSET('Sanitation Data'!$I$28,0,10*ROW('Sanitation Data'!I141))="","",OFFSET('Sanitation Data'!$I$28,0,10*ROW('Sanitation Data'!I141)))</f>
        <v/>
      </c>
      <c r="DK147" s="388" t="str">
        <f ca="1">+IF(OFFSET('Sanitation Data'!$I$29,0,10*ROW('Sanitation Data'!I141))="","",OFFSET('Sanitation Data'!$I$29,0,10*ROW('Sanitation Data'!I141)))</f>
        <v/>
      </c>
      <c r="DL147" s="388" t="str">
        <f ca="1">+IF(OFFSET('Sanitation Data'!$I$30,0,10*ROW('Sanitation Data'!I141))="","",OFFSET('Sanitation Data'!$I$30,0,10*ROW('Sanitation Data'!I141)))</f>
        <v/>
      </c>
      <c r="DM147" s="388" t="str">
        <f ca="1">+IF(OFFSET('Sanitation Data'!$I$31,0,10*ROW('Sanitation Data'!I141))="","",OFFSET('Sanitation Data'!$I$31,0,10*ROW('Sanitation Data'!I141)))</f>
        <v/>
      </c>
      <c r="DN147" s="388" t="str">
        <f ca="1">+IF(OFFSET('Sanitation Data'!$I$32,0,10*ROW('Sanitation Data'!I141))="","",OFFSET('Sanitation Data'!$I$32,0,10*ROW('Sanitation Data'!I141)))</f>
        <v/>
      </c>
      <c r="DO147" s="388" t="str">
        <f ca="1">+IF(OFFSET('Hygiene Data'!$D$11,0,10*ROW('Hygiene Data'!D141))="","",OFFSET('Hygiene Data'!$D$11,0,10*ROW('Hygiene Data'!D141)))</f>
        <v/>
      </c>
      <c r="DP147" s="388" t="str">
        <f ca="1">+IF(OFFSET('Hygiene Data'!$D$12,0,10*ROW('Hygiene Data'!D141))="","",OFFSET('Hygiene Data'!$D$12,0,10*ROW('Hygiene Data'!D141)))</f>
        <v/>
      </c>
      <c r="DQ147" s="388" t="str">
        <f ca="1">+IF(OFFSET('Hygiene Data'!$D$13,0,10*ROW('Hygiene Data'!D141))="","",OFFSET('Hygiene Data'!$D$13,0,10*ROW('Hygiene Data'!D141)))</f>
        <v/>
      </c>
      <c r="DR147" s="388" t="str">
        <f ca="1">+IF(OFFSET('Hygiene Data'!$E$11,0,10*ROW('Hygiene Data'!E141))="","",OFFSET('Hygiene Data'!$E$11,0,10*ROW('Hygiene Data'!E141)))</f>
        <v/>
      </c>
      <c r="DS147" s="388" t="str">
        <f ca="1">+IF(OFFSET('Hygiene Data'!$E$12,0,10*ROW('Hygiene Data'!E141))="","",OFFSET('Hygiene Data'!$E$12,0,10*ROW('Hygiene Data'!E141)))</f>
        <v/>
      </c>
      <c r="DT147" s="388" t="str">
        <f ca="1">+IF(OFFSET('Hygiene Data'!$E$13,0,10*ROW('Hygiene Data'!E141))="","",OFFSET('Hygiene Data'!$E$13,0,10*ROW('Hygiene Data'!E141)))</f>
        <v/>
      </c>
      <c r="DU147" s="388" t="str">
        <f ca="1">+IF(OFFSET('Hygiene Data'!$F$11,0,10*ROW('Hygiene Data'!F141))="","",OFFSET('Hygiene Data'!$F$11,0,10*ROW('Hygiene Data'!F141)))</f>
        <v/>
      </c>
      <c r="DV147" s="388" t="str">
        <f ca="1">+IF(OFFSET('Hygiene Data'!$F$12,0,10*ROW('Hygiene Data'!F141))="","",OFFSET('Hygiene Data'!$F$12,0,10*ROW('Hygiene Data'!F141)))</f>
        <v/>
      </c>
      <c r="DW147" s="388" t="str">
        <f ca="1">+IF(OFFSET('Hygiene Data'!$F$13,0,10*ROW('Hygiene Data'!F141))="","",OFFSET('Hygiene Data'!$F$13,0,10*ROW('Hygiene Data'!F141)))</f>
        <v/>
      </c>
      <c r="DX147" s="388" t="str">
        <f ca="1">+IF(OFFSET('Hygiene Data'!$G$11,0,10*ROW('Hygiene Data'!G141))="","",OFFSET('Hygiene Data'!$G$11,0,10*ROW('Hygiene Data'!G141)))</f>
        <v/>
      </c>
      <c r="DY147" s="388" t="str">
        <f ca="1">+IF(OFFSET('Hygiene Data'!$G$12,0,10*ROW('Hygiene Data'!G141))="","",OFFSET('Hygiene Data'!$G$12,0,10*ROW('Hygiene Data'!G141)))</f>
        <v/>
      </c>
      <c r="DZ147" s="388" t="str">
        <f ca="1">+IF(OFFSET('Hygiene Data'!$G$13,0,10*ROW('Hygiene Data'!G141))="","",OFFSET('Hygiene Data'!$G$13,0,10*ROW('Hygiene Data'!G141)))</f>
        <v/>
      </c>
      <c r="EA147" s="388" t="str">
        <f ca="1">+IF(OFFSET('Hygiene Data'!$H$11,0,10*ROW('Hygiene Data'!H141))="","",OFFSET('Hygiene Data'!$H$11,0,10*ROW('Hygiene Data'!H141)))</f>
        <v/>
      </c>
      <c r="EB147" s="388" t="str">
        <f ca="1">+IF(OFFSET('Hygiene Data'!$H$12,0,10*ROW('Hygiene Data'!H141))="","",OFFSET('Hygiene Data'!$H$12,0,10*ROW('Hygiene Data'!H141)))</f>
        <v/>
      </c>
      <c r="EC147" s="388" t="str">
        <f ca="1">+IF(OFFSET('Hygiene Data'!$H$13,0,10*ROW('Hygiene Data'!H141))="","",OFFSET('Hygiene Data'!$H$13,0,10*ROW('Hygiene Data'!H141)))</f>
        <v/>
      </c>
      <c r="ED147" s="388" t="str">
        <f ca="1">+IF(OFFSET('Hygiene Data'!$I$11,0,10*ROW('Hygiene Data'!I141))="","",OFFSET('Hygiene Data'!$I$11,0,10*ROW('Hygiene Data'!I141)))</f>
        <v/>
      </c>
      <c r="EE147" s="388" t="str">
        <f ca="1">+IF(OFFSET('Hygiene Data'!$I$12,0,10*ROW('Hygiene Data'!I141))="","",OFFSET('Hygiene Data'!$I$12,0,10*ROW('Hygiene Data'!I141)))</f>
        <v/>
      </c>
      <c r="EF147" s="388" t="str">
        <f ca="1">+IF(OFFSET('Hygiene Data'!$I$13,0,10*ROW('Hygiene Data'!I141))="","",OFFSET('Hygiene Data'!$I$13,0,10*ROW('Hygiene Data'!I141)))</f>
        <v/>
      </c>
    </row>
    <row r="148" spans="1:136" x14ac:dyDescent="0.25">
      <c r="A148" s="497" t="str">
        <f ca="1">+IF(OFFSET('Water Data'!$B$2,0,10*ROW('Water Data'!E142))="","",OFFSET('Water Data'!$B$2,0,10*ROW('Water Data'!E142)))</f>
        <v/>
      </c>
      <c r="B148" s="49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4" t="str">
        <f t="shared" ca="1" si="2"/>
        <v/>
      </c>
      <c r="D148" s="52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8" t="str">
        <f ca="1">+IF(OFFSET('Water Data'!$D$27,0,10*ROW('Water Data'!D142))="","",OFFSET('Water Data'!$D$27,0,10*ROW('Water Data'!D142)))</f>
        <v/>
      </c>
      <c r="BT148" s="388" t="str">
        <f ca="1">+IF(OFFSET('Water Data'!$D$28,0,10*ROW('Water Data'!D142))="","",OFFSET('Water Data'!$D$28,0,10*ROW('Water Data'!D142)))</f>
        <v/>
      </c>
      <c r="BU148" s="388" t="str">
        <f ca="1">+IF(OFFSET('Water Data'!$D$29,0,10*ROW('Water Data'!D142))="","",OFFSET('Water Data'!$D$29,0,10*ROW('Water Data'!D142)))</f>
        <v/>
      </c>
      <c r="BV148" s="388" t="str">
        <f ca="1">+IF(OFFSET('Water Data'!$E$27,0,10*ROW('Water Data'!E142))="","",OFFSET('Water Data'!$E$27,0,10*ROW('Water Data'!E142)))</f>
        <v/>
      </c>
      <c r="BW148" s="388" t="str">
        <f ca="1">+IF(OFFSET('Water Data'!$E$28,0,10*ROW('Water Data'!E142))="","",OFFSET('Water Data'!$E$28,0,10*ROW('Water Data'!E142)))</f>
        <v/>
      </c>
      <c r="BX148" s="388" t="str">
        <f ca="1">+IF(OFFSET('Water Data'!$E$29,0,10*ROW('Water Data'!E142))="","",OFFSET('Water Data'!$E$29,0,10*ROW('Water Data'!E142)))</f>
        <v/>
      </c>
      <c r="BY148" s="388" t="str">
        <f ca="1">+IF(OFFSET('Water Data'!$F$27,0,10*ROW('Water Data'!F142))="","",OFFSET('Water Data'!$F$27,0,10*ROW('Water Data'!F142)))</f>
        <v/>
      </c>
      <c r="BZ148" s="388" t="str">
        <f ca="1">+IF(OFFSET('Water Data'!$F$28,0,10*ROW('Water Data'!F142))="","",OFFSET('Water Data'!$F$28,0,10*ROW('Water Data'!F142)))</f>
        <v/>
      </c>
      <c r="CA148" s="388" t="str">
        <f ca="1">+IF(OFFSET('Water Data'!$F$29,0,10*ROW('Water Data'!F142))="","",OFFSET('Water Data'!$F$29,0,10*ROW('Water Data'!F142)))</f>
        <v/>
      </c>
      <c r="CB148" s="388" t="str">
        <f ca="1">+IF(OFFSET('Water Data'!$G$27,0,10*ROW('Water Data'!G142))="","",OFFSET('Water Data'!$G$27,0,10*ROW('Water Data'!G142)))</f>
        <v/>
      </c>
      <c r="CC148" s="388" t="str">
        <f ca="1">+IF(OFFSET('Water Data'!$G$28,0,10*ROW('Water Data'!G142))="","",OFFSET('Water Data'!$G$28,0,10*ROW('Water Data'!G142)))</f>
        <v/>
      </c>
      <c r="CD148" s="388" t="str">
        <f ca="1">+IF(OFFSET('Water Data'!$G$29,0,10*ROW('Water Data'!G142))="","",OFFSET('Water Data'!$G$29,0,10*ROW('Water Data'!G142)))</f>
        <v/>
      </c>
      <c r="CE148" s="388" t="str">
        <f ca="1">+IF(OFFSET('Water Data'!$H$27,0,10*ROW('Water Data'!H142))="","",OFFSET('Water Data'!$H$27,0,10*ROW('Water Data'!H142)))</f>
        <v/>
      </c>
      <c r="CF148" s="388" t="str">
        <f ca="1">+IF(OFFSET('Water Data'!$H$28,0,10*ROW('Water Data'!H142))="","",OFFSET('Water Data'!$H$28,0,10*ROW('Water Data'!H142)))</f>
        <v/>
      </c>
      <c r="CG148" s="388" t="str">
        <f ca="1">+IF(OFFSET('Water Data'!$H$29,0,10*ROW('Water Data'!H142))="","",OFFSET('Water Data'!$H$29,0,10*ROW('Water Data'!H142)))</f>
        <v/>
      </c>
      <c r="CH148" s="388" t="str">
        <f ca="1">+IF(OFFSET('Water Data'!$I$27,0,10*ROW('Water Data'!I142))="","",OFFSET('Water Data'!$I$27,0,10*ROW('Water Data'!I142)))</f>
        <v/>
      </c>
      <c r="CI148" s="388" t="str">
        <f ca="1">+IF(OFFSET('Water Data'!$I$28,0,10*ROW('Water Data'!I142))="","",OFFSET('Water Data'!$I$28,0,10*ROW('Water Data'!I142)))</f>
        <v/>
      </c>
      <c r="CJ148" s="388" t="str">
        <f ca="1">+IF(OFFSET('Water Data'!$I$29,0,10*ROW('Water Data'!I142))="","",OFFSET('Water Data'!$I$29,0,10*ROW('Water Data'!I142)))</f>
        <v/>
      </c>
      <c r="CK148" s="388" t="str">
        <f ca="1">+IF(OFFSET('Sanitation Data'!$D$28,0,10*ROW('Sanitation Data'!D142))="","",OFFSET('Sanitation Data'!$D$28,0,10*ROW('Sanitation Data'!D142)))</f>
        <v/>
      </c>
      <c r="CL148" s="388" t="str">
        <f ca="1">+IF(OFFSET('Sanitation Data'!$D$29,0,10*ROW('Sanitation Data'!D142))="","",OFFSET('Sanitation Data'!$D$29,0,10*ROW('Sanitation Data'!D142)))</f>
        <v/>
      </c>
      <c r="CM148" s="388" t="str">
        <f ca="1">+IF(OFFSET('Sanitation Data'!$D$30,0,10*ROW('Sanitation Data'!D142))="","",OFFSET('Sanitation Data'!$D$30,0,10*ROW('Sanitation Data'!D142)))</f>
        <v/>
      </c>
      <c r="CN148" s="388" t="str">
        <f ca="1">+IF(OFFSET('Sanitation Data'!$D$31,0,10*ROW('Sanitation Data'!D142))="","",OFFSET('Sanitation Data'!$D$31,0,10*ROW('Sanitation Data'!D142)))</f>
        <v/>
      </c>
      <c r="CO148" s="388" t="str">
        <f ca="1">+IF(OFFSET('Sanitation Data'!$D$32,0,10*ROW('Sanitation Data'!D142))="","",OFFSET('Sanitation Data'!$D$32,0,10*ROW('Sanitation Data'!D142)))</f>
        <v/>
      </c>
      <c r="CP148" s="388" t="str">
        <f ca="1">+IF(OFFSET('Sanitation Data'!$E$28,0,10*ROW('Sanitation Data'!E142))="","",OFFSET('Sanitation Data'!$E$28,0,10*ROW('Sanitation Data'!E142)))</f>
        <v/>
      </c>
      <c r="CQ148" s="388" t="str">
        <f ca="1">+IF(OFFSET('Sanitation Data'!$E$29,0,10*ROW('Sanitation Data'!E142))="","",OFFSET('Sanitation Data'!$E$29,0,10*ROW('Sanitation Data'!E142)))</f>
        <v/>
      </c>
      <c r="CR148" s="388" t="str">
        <f ca="1">+IF(OFFSET('Sanitation Data'!$E$30,0,10*ROW('Sanitation Data'!E142))="","",OFFSET('Sanitation Data'!$E$30,0,10*ROW('Sanitation Data'!E142)))</f>
        <v/>
      </c>
      <c r="CS148" s="388" t="str">
        <f ca="1">+IF(OFFSET('Sanitation Data'!$E$31,0,10*ROW('Sanitation Data'!E142))="","",OFFSET('Sanitation Data'!$E$31,0,10*ROW('Sanitation Data'!E142)))</f>
        <v/>
      </c>
      <c r="CT148" s="388" t="str">
        <f ca="1">+IF(OFFSET('Sanitation Data'!$E$32,0,10*ROW('Sanitation Data'!E142))="","",OFFSET('Sanitation Data'!$E$32,0,10*ROW('Sanitation Data'!E142)))</f>
        <v/>
      </c>
      <c r="CU148" s="388" t="str">
        <f ca="1">+IF(OFFSET('Sanitation Data'!$F$28,0,10*ROW('Sanitation Data'!F142))="","",OFFSET('Sanitation Data'!$F$28,0,10*ROW('Sanitation Data'!F142)))</f>
        <v/>
      </c>
      <c r="CV148" s="388" t="str">
        <f ca="1">+IF(OFFSET('Sanitation Data'!$F$29,0,10*ROW('Sanitation Data'!F142))="","",OFFSET('Sanitation Data'!$F$29,0,10*ROW('Sanitation Data'!F142)))</f>
        <v/>
      </c>
      <c r="CW148" s="388" t="str">
        <f ca="1">+IF(OFFSET('Sanitation Data'!$F$30,0,10*ROW('Sanitation Data'!F142))="","",OFFSET('Sanitation Data'!$F$30,0,10*ROW('Sanitation Data'!F142)))</f>
        <v/>
      </c>
      <c r="CX148" s="388" t="str">
        <f ca="1">+IF(OFFSET('Sanitation Data'!$F$31,0,10*ROW('Sanitation Data'!F142))="","",OFFSET('Sanitation Data'!$F$31,0,10*ROW('Sanitation Data'!F142)))</f>
        <v/>
      </c>
      <c r="CY148" s="388" t="str">
        <f ca="1">+IF(OFFSET('Sanitation Data'!$F$32,0,10*ROW('Sanitation Data'!F142))="","",OFFSET('Sanitation Data'!$F$32,0,10*ROW('Sanitation Data'!F142)))</f>
        <v/>
      </c>
      <c r="CZ148" s="388" t="str">
        <f ca="1">+IF(OFFSET('Sanitation Data'!$G$28,0,10*ROW('Sanitation Data'!G142))="","",OFFSET('Sanitation Data'!$G$28,0,10*ROW('Sanitation Data'!G142)))</f>
        <v/>
      </c>
      <c r="DA148" s="388" t="str">
        <f ca="1">+IF(OFFSET('Sanitation Data'!$G$29,0,10*ROW('Sanitation Data'!G142))="","",OFFSET('Sanitation Data'!$G$29,0,10*ROW('Sanitation Data'!G142)))</f>
        <v/>
      </c>
      <c r="DB148" s="388" t="str">
        <f ca="1">+IF(OFFSET('Sanitation Data'!$G$30,0,10*ROW('Sanitation Data'!G142))="","",OFFSET('Sanitation Data'!$G$30,0,10*ROW('Sanitation Data'!G142)))</f>
        <v/>
      </c>
      <c r="DC148" s="388" t="str">
        <f ca="1">+IF(OFFSET('Sanitation Data'!$G$31,0,10*ROW('Sanitation Data'!G142))="","",OFFSET('Sanitation Data'!$G$31,0,10*ROW('Sanitation Data'!G142)))</f>
        <v/>
      </c>
      <c r="DD148" s="388" t="str">
        <f ca="1">+IF(OFFSET('Sanitation Data'!$G$32,0,10*ROW('Sanitation Data'!G142))="","",OFFSET('Sanitation Data'!$G$32,0,10*ROW('Sanitation Data'!G142)))</f>
        <v/>
      </c>
      <c r="DE148" s="388" t="str">
        <f ca="1">+IF(OFFSET('Sanitation Data'!$H$28,0,10*ROW('Sanitation Data'!H142))="","",OFFSET('Sanitation Data'!$H$28,0,10*ROW('Sanitation Data'!H142)))</f>
        <v/>
      </c>
      <c r="DF148" s="388" t="str">
        <f ca="1">+IF(OFFSET('Sanitation Data'!$H$29,0,10*ROW('Sanitation Data'!H142))="","",OFFSET('Sanitation Data'!$H$29,0,10*ROW('Sanitation Data'!H142)))</f>
        <v/>
      </c>
      <c r="DG148" s="388" t="str">
        <f ca="1">+IF(OFFSET('Sanitation Data'!$H$30,0,10*ROW('Sanitation Data'!H142))="","",OFFSET('Sanitation Data'!$H$30,0,10*ROW('Sanitation Data'!H142)))</f>
        <v/>
      </c>
      <c r="DH148" s="388" t="str">
        <f ca="1">+IF(OFFSET('Sanitation Data'!$H$31,0,10*ROW('Sanitation Data'!H142))="","",OFFSET('Sanitation Data'!$H$31,0,10*ROW('Sanitation Data'!H142)))</f>
        <v/>
      </c>
      <c r="DI148" s="388" t="str">
        <f ca="1">+IF(OFFSET('Sanitation Data'!$H$32,0,10*ROW('Sanitation Data'!H142))="","",OFFSET('Sanitation Data'!$H$32,0,10*ROW('Sanitation Data'!H142)))</f>
        <v/>
      </c>
      <c r="DJ148" s="388" t="str">
        <f ca="1">+IF(OFFSET('Sanitation Data'!$I$28,0,10*ROW('Sanitation Data'!I142))="","",OFFSET('Sanitation Data'!$I$28,0,10*ROW('Sanitation Data'!I142)))</f>
        <v/>
      </c>
      <c r="DK148" s="388" t="str">
        <f ca="1">+IF(OFFSET('Sanitation Data'!$I$29,0,10*ROW('Sanitation Data'!I142))="","",OFFSET('Sanitation Data'!$I$29,0,10*ROW('Sanitation Data'!I142)))</f>
        <v/>
      </c>
      <c r="DL148" s="388" t="str">
        <f ca="1">+IF(OFFSET('Sanitation Data'!$I$30,0,10*ROW('Sanitation Data'!I142))="","",OFFSET('Sanitation Data'!$I$30,0,10*ROW('Sanitation Data'!I142)))</f>
        <v/>
      </c>
      <c r="DM148" s="388" t="str">
        <f ca="1">+IF(OFFSET('Sanitation Data'!$I$31,0,10*ROW('Sanitation Data'!I142))="","",OFFSET('Sanitation Data'!$I$31,0,10*ROW('Sanitation Data'!I142)))</f>
        <v/>
      </c>
      <c r="DN148" s="388" t="str">
        <f ca="1">+IF(OFFSET('Sanitation Data'!$I$32,0,10*ROW('Sanitation Data'!I142))="","",OFFSET('Sanitation Data'!$I$32,0,10*ROW('Sanitation Data'!I142)))</f>
        <v/>
      </c>
      <c r="DO148" s="388" t="str">
        <f ca="1">+IF(OFFSET('Hygiene Data'!$D$11,0,10*ROW('Hygiene Data'!D142))="","",OFFSET('Hygiene Data'!$D$11,0,10*ROW('Hygiene Data'!D142)))</f>
        <v/>
      </c>
      <c r="DP148" s="388" t="str">
        <f ca="1">+IF(OFFSET('Hygiene Data'!$D$12,0,10*ROW('Hygiene Data'!D142))="","",OFFSET('Hygiene Data'!$D$12,0,10*ROW('Hygiene Data'!D142)))</f>
        <v/>
      </c>
      <c r="DQ148" s="388" t="str">
        <f ca="1">+IF(OFFSET('Hygiene Data'!$D$13,0,10*ROW('Hygiene Data'!D142))="","",OFFSET('Hygiene Data'!$D$13,0,10*ROW('Hygiene Data'!D142)))</f>
        <v/>
      </c>
      <c r="DR148" s="388" t="str">
        <f ca="1">+IF(OFFSET('Hygiene Data'!$E$11,0,10*ROW('Hygiene Data'!E142))="","",OFFSET('Hygiene Data'!$E$11,0,10*ROW('Hygiene Data'!E142)))</f>
        <v/>
      </c>
      <c r="DS148" s="388" t="str">
        <f ca="1">+IF(OFFSET('Hygiene Data'!$E$12,0,10*ROW('Hygiene Data'!E142))="","",OFFSET('Hygiene Data'!$E$12,0,10*ROW('Hygiene Data'!E142)))</f>
        <v/>
      </c>
      <c r="DT148" s="388" t="str">
        <f ca="1">+IF(OFFSET('Hygiene Data'!$E$13,0,10*ROW('Hygiene Data'!E142))="","",OFFSET('Hygiene Data'!$E$13,0,10*ROW('Hygiene Data'!E142)))</f>
        <v/>
      </c>
      <c r="DU148" s="388" t="str">
        <f ca="1">+IF(OFFSET('Hygiene Data'!$F$11,0,10*ROW('Hygiene Data'!F142))="","",OFFSET('Hygiene Data'!$F$11,0,10*ROW('Hygiene Data'!F142)))</f>
        <v/>
      </c>
      <c r="DV148" s="388" t="str">
        <f ca="1">+IF(OFFSET('Hygiene Data'!$F$12,0,10*ROW('Hygiene Data'!F142))="","",OFFSET('Hygiene Data'!$F$12,0,10*ROW('Hygiene Data'!F142)))</f>
        <v/>
      </c>
      <c r="DW148" s="388" t="str">
        <f ca="1">+IF(OFFSET('Hygiene Data'!$F$13,0,10*ROW('Hygiene Data'!F142))="","",OFFSET('Hygiene Data'!$F$13,0,10*ROW('Hygiene Data'!F142)))</f>
        <v/>
      </c>
      <c r="DX148" s="388" t="str">
        <f ca="1">+IF(OFFSET('Hygiene Data'!$G$11,0,10*ROW('Hygiene Data'!G142))="","",OFFSET('Hygiene Data'!$G$11,0,10*ROW('Hygiene Data'!G142)))</f>
        <v/>
      </c>
      <c r="DY148" s="388" t="str">
        <f ca="1">+IF(OFFSET('Hygiene Data'!$G$12,0,10*ROW('Hygiene Data'!G142))="","",OFFSET('Hygiene Data'!$G$12,0,10*ROW('Hygiene Data'!G142)))</f>
        <v/>
      </c>
      <c r="DZ148" s="388" t="str">
        <f ca="1">+IF(OFFSET('Hygiene Data'!$G$13,0,10*ROW('Hygiene Data'!G142))="","",OFFSET('Hygiene Data'!$G$13,0,10*ROW('Hygiene Data'!G142)))</f>
        <v/>
      </c>
      <c r="EA148" s="388" t="str">
        <f ca="1">+IF(OFFSET('Hygiene Data'!$H$11,0,10*ROW('Hygiene Data'!H142))="","",OFFSET('Hygiene Data'!$H$11,0,10*ROW('Hygiene Data'!H142)))</f>
        <v/>
      </c>
      <c r="EB148" s="388" t="str">
        <f ca="1">+IF(OFFSET('Hygiene Data'!$H$12,0,10*ROW('Hygiene Data'!H142))="","",OFFSET('Hygiene Data'!$H$12,0,10*ROW('Hygiene Data'!H142)))</f>
        <v/>
      </c>
      <c r="EC148" s="388" t="str">
        <f ca="1">+IF(OFFSET('Hygiene Data'!$H$13,0,10*ROW('Hygiene Data'!H142))="","",OFFSET('Hygiene Data'!$H$13,0,10*ROW('Hygiene Data'!H142)))</f>
        <v/>
      </c>
      <c r="ED148" s="388" t="str">
        <f ca="1">+IF(OFFSET('Hygiene Data'!$I$11,0,10*ROW('Hygiene Data'!I142))="","",OFFSET('Hygiene Data'!$I$11,0,10*ROW('Hygiene Data'!I142)))</f>
        <v/>
      </c>
      <c r="EE148" s="388" t="str">
        <f ca="1">+IF(OFFSET('Hygiene Data'!$I$12,0,10*ROW('Hygiene Data'!I142))="","",OFFSET('Hygiene Data'!$I$12,0,10*ROW('Hygiene Data'!I142)))</f>
        <v/>
      </c>
      <c r="EF148" s="388" t="str">
        <f ca="1">+IF(OFFSET('Hygiene Data'!$I$13,0,10*ROW('Hygiene Data'!I142))="","",OFFSET('Hygiene Data'!$I$13,0,10*ROW('Hygiene Data'!I142)))</f>
        <v/>
      </c>
    </row>
    <row r="149" spans="1:136" x14ac:dyDescent="0.25">
      <c r="A149" s="497" t="str">
        <f ca="1">+IF(OFFSET('Water Data'!$B$2,0,10*ROW('Water Data'!E143))="","",OFFSET('Water Data'!$B$2,0,10*ROW('Water Data'!E143)))</f>
        <v/>
      </c>
      <c r="B149" s="49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4" t="str">
        <f t="shared" ca="1" si="2"/>
        <v/>
      </c>
      <c r="D149" s="52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8" t="str">
        <f ca="1">+IF(OFFSET('Water Data'!$D$27,0,10*ROW('Water Data'!D143))="","",OFFSET('Water Data'!$D$27,0,10*ROW('Water Data'!D143)))</f>
        <v/>
      </c>
      <c r="BT149" s="388" t="str">
        <f ca="1">+IF(OFFSET('Water Data'!$D$28,0,10*ROW('Water Data'!D143))="","",OFFSET('Water Data'!$D$28,0,10*ROW('Water Data'!D143)))</f>
        <v/>
      </c>
      <c r="BU149" s="388" t="str">
        <f ca="1">+IF(OFFSET('Water Data'!$D$29,0,10*ROW('Water Data'!D143))="","",OFFSET('Water Data'!$D$29,0,10*ROW('Water Data'!D143)))</f>
        <v/>
      </c>
      <c r="BV149" s="388" t="str">
        <f ca="1">+IF(OFFSET('Water Data'!$E$27,0,10*ROW('Water Data'!E143))="","",OFFSET('Water Data'!$E$27,0,10*ROW('Water Data'!E143)))</f>
        <v/>
      </c>
      <c r="BW149" s="388" t="str">
        <f ca="1">+IF(OFFSET('Water Data'!$E$28,0,10*ROW('Water Data'!E143))="","",OFFSET('Water Data'!$E$28,0,10*ROW('Water Data'!E143)))</f>
        <v/>
      </c>
      <c r="BX149" s="388" t="str">
        <f ca="1">+IF(OFFSET('Water Data'!$E$29,0,10*ROW('Water Data'!E143))="","",OFFSET('Water Data'!$E$29,0,10*ROW('Water Data'!E143)))</f>
        <v/>
      </c>
      <c r="BY149" s="388" t="str">
        <f ca="1">+IF(OFFSET('Water Data'!$F$27,0,10*ROW('Water Data'!F143))="","",OFFSET('Water Data'!$F$27,0,10*ROW('Water Data'!F143)))</f>
        <v/>
      </c>
      <c r="BZ149" s="388" t="str">
        <f ca="1">+IF(OFFSET('Water Data'!$F$28,0,10*ROW('Water Data'!F143))="","",OFFSET('Water Data'!$F$28,0,10*ROW('Water Data'!F143)))</f>
        <v/>
      </c>
      <c r="CA149" s="388" t="str">
        <f ca="1">+IF(OFFSET('Water Data'!$F$29,0,10*ROW('Water Data'!F143))="","",OFFSET('Water Data'!$F$29,0,10*ROW('Water Data'!F143)))</f>
        <v/>
      </c>
      <c r="CB149" s="388" t="str">
        <f ca="1">+IF(OFFSET('Water Data'!$G$27,0,10*ROW('Water Data'!G143))="","",OFFSET('Water Data'!$G$27,0,10*ROW('Water Data'!G143)))</f>
        <v/>
      </c>
      <c r="CC149" s="388" t="str">
        <f ca="1">+IF(OFFSET('Water Data'!$G$28,0,10*ROW('Water Data'!G143))="","",OFFSET('Water Data'!$G$28,0,10*ROW('Water Data'!G143)))</f>
        <v/>
      </c>
      <c r="CD149" s="388" t="str">
        <f ca="1">+IF(OFFSET('Water Data'!$G$29,0,10*ROW('Water Data'!G143))="","",OFFSET('Water Data'!$G$29,0,10*ROW('Water Data'!G143)))</f>
        <v/>
      </c>
      <c r="CE149" s="388" t="str">
        <f ca="1">+IF(OFFSET('Water Data'!$H$27,0,10*ROW('Water Data'!H143))="","",OFFSET('Water Data'!$H$27,0,10*ROW('Water Data'!H143)))</f>
        <v/>
      </c>
      <c r="CF149" s="388" t="str">
        <f ca="1">+IF(OFFSET('Water Data'!$H$28,0,10*ROW('Water Data'!H143))="","",OFFSET('Water Data'!$H$28,0,10*ROW('Water Data'!H143)))</f>
        <v/>
      </c>
      <c r="CG149" s="388" t="str">
        <f ca="1">+IF(OFFSET('Water Data'!$H$29,0,10*ROW('Water Data'!H143))="","",OFFSET('Water Data'!$H$29,0,10*ROW('Water Data'!H143)))</f>
        <v/>
      </c>
      <c r="CH149" s="388" t="str">
        <f ca="1">+IF(OFFSET('Water Data'!$I$27,0,10*ROW('Water Data'!I143))="","",OFFSET('Water Data'!$I$27,0,10*ROW('Water Data'!I143)))</f>
        <v/>
      </c>
      <c r="CI149" s="388" t="str">
        <f ca="1">+IF(OFFSET('Water Data'!$I$28,0,10*ROW('Water Data'!I143))="","",OFFSET('Water Data'!$I$28,0,10*ROW('Water Data'!I143)))</f>
        <v/>
      </c>
      <c r="CJ149" s="388" t="str">
        <f ca="1">+IF(OFFSET('Water Data'!$I$29,0,10*ROW('Water Data'!I143))="","",OFFSET('Water Data'!$I$29,0,10*ROW('Water Data'!I143)))</f>
        <v/>
      </c>
      <c r="CK149" s="388" t="str">
        <f ca="1">+IF(OFFSET('Sanitation Data'!$D$28,0,10*ROW('Sanitation Data'!D143))="","",OFFSET('Sanitation Data'!$D$28,0,10*ROW('Sanitation Data'!D143)))</f>
        <v/>
      </c>
      <c r="CL149" s="388" t="str">
        <f ca="1">+IF(OFFSET('Sanitation Data'!$D$29,0,10*ROW('Sanitation Data'!D143))="","",OFFSET('Sanitation Data'!$D$29,0,10*ROW('Sanitation Data'!D143)))</f>
        <v/>
      </c>
      <c r="CM149" s="388" t="str">
        <f ca="1">+IF(OFFSET('Sanitation Data'!$D$30,0,10*ROW('Sanitation Data'!D143))="","",OFFSET('Sanitation Data'!$D$30,0,10*ROW('Sanitation Data'!D143)))</f>
        <v/>
      </c>
      <c r="CN149" s="388" t="str">
        <f ca="1">+IF(OFFSET('Sanitation Data'!$D$31,0,10*ROW('Sanitation Data'!D143))="","",OFFSET('Sanitation Data'!$D$31,0,10*ROW('Sanitation Data'!D143)))</f>
        <v/>
      </c>
      <c r="CO149" s="388" t="str">
        <f ca="1">+IF(OFFSET('Sanitation Data'!$D$32,0,10*ROW('Sanitation Data'!D143))="","",OFFSET('Sanitation Data'!$D$32,0,10*ROW('Sanitation Data'!D143)))</f>
        <v/>
      </c>
      <c r="CP149" s="388" t="str">
        <f ca="1">+IF(OFFSET('Sanitation Data'!$E$28,0,10*ROW('Sanitation Data'!E143))="","",OFFSET('Sanitation Data'!$E$28,0,10*ROW('Sanitation Data'!E143)))</f>
        <v/>
      </c>
      <c r="CQ149" s="388" t="str">
        <f ca="1">+IF(OFFSET('Sanitation Data'!$E$29,0,10*ROW('Sanitation Data'!E143))="","",OFFSET('Sanitation Data'!$E$29,0,10*ROW('Sanitation Data'!E143)))</f>
        <v/>
      </c>
      <c r="CR149" s="388" t="str">
        <f ca="1">+IF(OFFSET('Sanitation Data'!$E$30,0,10*ROW('Sanitation Data'!E143))="","",OFFSET('Sanitation Data'!$E$30,0,10*ROW('Sanitation Data'!E143)))</f>
        <v/>
      </c>
      <c r="CS149" s="388" t="str">
        <f ca="1">+IF(OFFSET('Sanitation Data'!$E$31,0,10*ROW('Sanitation Data'!E143))="","",OFFSET('Sanitation Data'!$E$31,0,10*ROW('Sanitation Data'!E143)))</f>
        <v/>
      </c>
      <c r="CT149" s="388" t="str">
        <f ca="1">+IF(OFFSET('Sanitation Data'!$E$32,0,10*ROW('Sanitation Data'!E143))="","",OFFSET('Sanitation Data'!$E$32,0,10*ROW('Sanitation Data'!E143)))</f>
        <v/>
      </c>
      <c r="CU149" s="388" t="str">
        <f ca="1">+IF(OFFSET('Sanitation Data'!$F$28,0,10*ROW('Sanitation Data'!F143))="","",OFFSET('Sanitation Data'!$F$28,0,10*ROW('Sanitation Data'!F143)))</f>
        <v/>
      </c>
      <c r="CV149" s="388" t="str">
        <f ca="1">+IF(OFFSET('Sanitation Data'!$F$29,0,10*ROW('Sanitation Data'!F143))="","",OFFSET('Sanitation Data'!$F$29,0,10*ROW('Sanitation Data'!F143)))</f>
        <v/>
      </c>
      <c r="CW149" s="388" t="str">
        <f ca="1">+IF(OFFSET('Sanitation Data'!$F$30,0,10*ROW('Sanitation Data'!F143))="","",OFFSET('Sanitation Data'!$F$30,0,10*ROW('Sanitation Data'!F143)))</f>
        <v/>
      </c>
      <c r="CX149" s="388" t="str">
        <f ca="1">+IF(OFFSET('Sanitation Data'!$F$31,0,10*ROW('Sanitation Data'!F143))="","",OFFSET('Sanitation Data'!$F$31,0,10*ROW('Sanitation Data'!F143)))</f>
        <v/>
      </c>
      <c r="CY149" s="388" t="str">
        <f ca="1">+IF(OFFSET('Sanitation Data'!$F$32,0,10*ROW('Sanitation Data'!F143))="","",OFFSET('Sanitation Data'!$F$32,0,10*ROW('Sanitation Data'!F143)))</f>
        <v/>
      </c>
      <c r="CZ149" s="388" t="str">
        <f ca="1">+IF(OFFSET('Sanitation Data'!$G$28,0,10*ROW('Sanitation Data'!G143))="","",OFFSET('Sanitation Data'!$G$28,0,10*ROW('Sanitation Data'!G143)))</f>
        <v/>
      </c>
      <c r="DA149" s="388" t="str">
        <f ca="1">+IF(OFFSET('Sanitation Data'!$G$29,0,10*ROW('Sanitation Data'!G143))="","",OFFSET('Sanitation Data'!$G$29,0,10*ROW('Sanitation Data'!G143)))</f>
        <v/>
      </c>
      <c r="DB149" s="388" t="str">
        <f ca="1">+IF(OFFSET('Sanitation Data'!$G$30,0,10*ROW('Sanitation Data'!G143))="","",OFFSET('Sanitation Data'!$G$30,0,10*ROW('Sanitation Data'!G143)))</f>
        <v/>
      </c>
      <c r="DC149" s="388" t="str">
        <f ca="1">+IF(OFFSET('Sanitation Data'!$G$31,0,10*ROW('Sanitation Data'!G143))="","",OFFSET('Sanitation Data'!$G$31,0,10*ROW('Sanitation Data'!G143)))</f>
        <v/>
      </c>
      <c r="DD149" s="388" t="str">
        <f ca="1">+IF(OFFSET('Sanitation Data'!$G$32,0,10*ROW('Sanitation Data'!G143))="","",OFFSET('Sanitation Data'!$G$32,0,10*ROW('Sanitation Data'!G143)))</f>
        <v/>
      </c>
      <c r="DE149" s="388" t="str">
        <f ca="1">+IF(OFFSET('Sanitation Data'!$H$28,0,10*ROW('Sanitation Data'!H143))="","",OFFSET('Sanitation Data'!$H$28,0,10*ROW('Sanitation Data'!H143)))</f>
        <v/>
      </c>
      <c r="DF149" s="388" t="str">
        <f ca="1">+IF(OFFSET('Sanitation Data'!$H$29,0,10*ROW('Sanitation Data'!H143))="","",OFFSET('Sanitation Data'!$H$29,0,10*ROW('Sanitation Data'!H143)))</f>
        <v/>
      </c>
      <c r="DG149" s="388" t="str">
        <f ca="1">+IF(OFFSET('Sanitation Data'!$H$30,0,10*ROW('Sanitation Data'!H143))="","",OFFSET('Sanitation Data'!$H$30,0,10*ROW('Sanitation Data'!H143)))</f>
        <v/>
      </c>
      <c r="DH149" s="388" t="str">
        <f ca="1">+IF(OFFSET('Sanitation Data'!$H$31,0,10*ROW('Sanitation Data'!H143))="","",OFFSET('Sanitation Data'!$H$31,0,10*ROW('Sanitation Data'!H143)))</f>
        <v/>
      </c>
      <c r="DI149" s="388" t="str">
        <f ca="1">+IF(OFFSET('Sanitation Data'!$H$32,0,10*ROW('Sanitation Data'!H143))="","",OFFSET('Sanitation Data'!$H$32,0,10*ROW('Sanitation Data'!H143)))</f>
        <v/>
      </c>
      <c r="DJ149" s="388" t="str">
        <f ca="1">+IF(OFFSET('Sanitation Data'!$I$28,0,10*ROW('Sanitation Data'!I143))="","",OFFSET('Sanitation Data'!$I$28,0,10*ROW('Sanitation Data'!I143)))</f>
        <v/>
      </c>
      <c r="DK149" s="388" t="str">
        <f ca="1">+IF(OFFSET('Sanitation Data'!$I$29,0,10*ROW('Sanitation Data'!I143))="","",OFFSET('Sanitation Data'!$I$29,0,10*ROW('Sanitation Data'!I143)))</f>
        <v/>
      </c>
      <c r="DL149" s="388" t="str">
        <f ca="1">+IF(OFFSET('Sanitation Data'!$I$30,0,10*ROW('Sanitation Data'!I143))="","",OFFSET('Sanitation Data'!$I$30,0,10*ROW('Sanitation Data'!I143)))</f>
        <v/>
      </c>
      <c r="DM149" s="388" t="str">
        <f ca="1">+IF(OFFSET('Sanitation Data'!$I$31,0,10*ROW('Sanitation Data'!I143))="","",OFFSET('Sanitation Data'!$I$31,0,10*ROW('Sanitation Data'!I143)))</f>
        <v/>
      </c>
      <c r="DN149" s="388" t="str">
        <f ca="1">+IF(OFFSET('Sanitation Data'!$I$32,0,10*ROW('Sanitation Data'!I143))="","",OFFSET('Sanitation Data'!$I$32,0,10*ROW('Sanitation Data'!I143)))</f>
        <v/>
      </c>
      <c r="DO149" s="388" t="str">
        <f ca="1">+IF(OFFSET('Hygiene Data'!$D$11,0,10*ROW('Hygiene Data'!D143))="","",OFFSET('Hygiene Data'!$D$11,0,10*ROW('Hygiene Data'!D143)))</f>
        <v/>
      </c>
      <c r="DP149" s="388" t="str">
        <f ca="1">+IF(OFFSET('Hygiene Data'!$D$12,0,10*ROW('Hygiene Data'!D143))="","",OFFSET('Hygiene Data'!$D$12,0,10*ROW('Hygiene Data'!D143)))</f>
        <v/>
      </c>
      <c r="DQ149" s="388" t="str">
        <f ca="1">+IF(OFFSET('Hygiene Data'!$D$13,0,10*ROW('Hygiene Data'!D143))="","",OFFSET('Hygiene Data'!$D$13,0,10*ROW('Hygiene Data'!D143)))</f>
        <v/>
      </c>
      <c r="DR149" s="388" t="str">
        <f ca="1">+IF(OFFSET('Hygiene Data'!$E$11,0,10*ROW('Hygiene Data'!E143))="","",OFFSET('Hygiene Data'!$E$11,0,10*ROW('Hygiene Data'!E143)))</f>
        <v/>
      </c>
      <c r="DS149" s="388" t="str">
        <f ca="1">+IF(OFFSET('Hygiene Data'!$E$12,0,10*ROW('Hygiene Data'!E143))="","",OFFSET('Hygiene Data'!$E$12,0,10*ROW('Hygiene Data'!E143)))</f>
        <v/>
      </c>
      <c r="DT149" s="388" t="str">
        <f ca="1">+IF(OFFSET('Hygiene Data'!$E$13,0,10*ROW('Hygiene Data'!E143))="","",OFFSET('Hygiene Data'!$E$13,0,10*ROW('Hygiene Data'!E143)))</f>
        <v/>
      </c>
      <c r="DU149" s="388" t="str">
        <f ca="1">+IF(OFFSET('Hygiene Data'!$F$11,0,10*ROW('Hygiene Data'!F143))="","",OFFSET('Hygiene Data'!$F$11,0,10*ROW('Hygiene Data'!F143)))</f>
        <v/>
      </c>
      <c r="DV149" s="388" t="str">
        <f ca="1">+IF(OFFSET('Hygiene Data'!$F$12,0,10*ROW('Hygiene Data'!F143))="","",OFFSET('Hygiene Data'!$F$12,0,10*ROW('Hygiene Data'!F143)))</f>
        <v/>
      </c>
      <c r="DW149" s="388" t="str">
        <f ca="1">+IF(OFFSET('Hygiene Data'!$F$13,0,10*ROW('Hygiene Data'!F143))="","",OFFSET('Hygiene Data'!$F$13,0,10*ROW('Hygiene Data'!F143)))</f>
        <v/>
      </c>
      <c r="DX149" s="388" t="str">
        <f ca="1">+IF(OFFSET('Hygiene Data'!$G$11,0,10*ROW('Hygiene Data'!G143))="","",OFFSET('Hygiene Data'!$G$11,0,10*ROW('Hygiene Data'!G143)))</f>
        <v/>
      </c>
      <c r="DY149" s="388" t="str">
        <f ca="1">+IF(OFFSET('Hygiene Data'!$G$12,0,10*ROW('Hygiene Data'!G143))="","",OFFSET('Hygiene Data'!$G$12,0,10*ROW('Hygiene Data'!G143)))</f>
        <v/>
      </c>
      <c r="DZ149" s="388" t="str">
        <f ca="1">+IF(OFFSET('Hygiene Data'!$G$13,0,10*ROW('Hygiene Data'!G143))="","",OFFSET('Hygiene Data'!$G$13,0,10*ROW('Hygiene Data'!G143)))</f>
        <v/>
      </c>
      <c r="EA149" s="388" t="str">
        <f ca="1">+IF(OFFSET('Hygiene Data'!$H$11,0,10*ROW('Hygiene Data'!H143))="","",OFFSET('Hygiene Data'!$H$11,0,10*ROW('Hygiene Data'!H143)))</f>
        <v/>
      </c>
      <c r="EB149" s="388" t="str">
        <f ca="1">+IF(OFFSET('Hygiene Data'!$H$12,0,10*ROW('Hygiene Data'!H143))="","",OFFSET('Hygiene Data'!$H$12,0,10*ROW('Hygiene Data'!H143)))</f>
        <v/>
      </c>
      <c r="EC149" s="388" t="str">
        <f ca="1">+IF(OFFSET('Hygiene Data'!$H$13,0,10*ROW('Hygiene Data'!H143))="","",OFFSET('Hygiene Data'!$H$13,0,10*ROW('Hygiene Data'!H143)))</f>
        <v/>
      </c>
      <c r="ED149" s="388" t="str">
        <f ca="1">+IF(OFFSET('Hygiene Data'!$I$11,0,10*ROW('Hygiene Data'!I143))="","",OFFSET('Hygiene Data'!$I$11,0,10*ROW('Hygiene Data'!I143)))</f>
        <v/>
      </c>
      <c r="EE149" s="388" t="str">
        <f ca="1">+IF(OFFSET('Hygiene Data'!$I$12,0,10*ROW('Hygiene Data'!I143))="","",OFFSET('Hygiene Data'!$I$12,0,10*ROW('Hygiene Data'!I143)))</f>
        <v/>
      </c>
      <c r="EF149" s="388" t="str">
        <f ca="1">+IF(OFFSET('Hygiene Data'!$I$13,0,10*ROW('Hygiene Data'!I143))="","",OFFSET('Hygiene Data'!$I$13,0,10*ROW('Hygiene Data'!I143)))</f>
        <v/>
      </c>
    </row>
    <row r="150" spans="1:136" x14ac:dyDescent="0.25">
      <c r="A150" s="497" t="str">
        <f ca="1">+IF(OFFSET('Water Data'!$B$2,0,10*ROW('Water Data'!E144))="","",OFFSET('Water Data'!$B$2,0,10*ROW('Water Data'!E144)))</f>
        <v/>
      </c>
      <c r="B150" s="49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4" t="str">
        <f t="shared" ca="1" si="2"/>
        <v/>
      </c>
      <c r="D150" s="52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8" t="str">
        <f ca="1">+IF(OFFSET('Water Data'!$D$27,0,10*ROW('Water Data'!D144))="","",OFFSET('Water Data'!$D$27,0,10*ROW('Water Data'!D144)))</f>
        <v/>
      </c>
      <c r="BT150" s="388" t="str">
        <f ca="1">+IF(OFFSET('Water Data'!$D$28,0,10*ROW('Water Data'!D144))="","",OFFSET('Water Data'!$D$28,0,10*ROW('Water Data'!D144)))</f>
        <v/>
      </c>
      <c r="BU150" s="388" t="str">
        <f ca="1">+IF(OFFSET('Water Data'!$D$29,0,10*ROW('Water Data'!D144))="","",OFFSET('Water Data'!$D$29,0,10*ROW('Water Data'!D144)))</f>
        <v/>
      </c>
      <c r="BV150" s="388" t="str">
        <f ca="1">+IF(OFFSET('Water Data'!$E$27,0,10*ROW('Water Data'!E144))="","",OFFSET('Water Data'!$E$27,0,10*ROW('Water Data'!E144)))</f>
        <v/>
      </c>
      <c r="BW150" s="388" t="str">
        <f ca="1">+IF(OFFSET('Water Data'!$E$28,0,10*ROW('Water Data'!E144))="","",OFFSET('Water Data'!$E$28,0,10*ROW('Water Data'!E144)))</f>
        <v/>
      </c>
      <c r="BX150" s="388" t="str">
        <f ca="1">+IF(OFFSET('Water Data'!$E$29,0,10*ROW('Water Data'!E144))="","",OFFSET('Water Data'!$E$29,0,10*ROW('Water Data'!E144)))</f>
        <v/>
      </c>
      <c r="BY150" s="388" t="str">
        <f ca="1">+IF(OFFSET('Water Data'!$F$27,0,10*ROW('Water Data'!F144))="","",OFFSET('Water Data'!$F$27,0,10*ROW('Water Data'!F144)))</f>
        <v/>
      </c>
      <c r="BZ150" s="388" t="str">
        <f ca="1">+IF(OFFSET('Water Data'!$F$28,0,10*ROW('Water Data'!F144))="","",OFFSET('Water Data'!$F$28,0,10*ROW('Water Data'!F144)))</f>
        <v/>
      </c>
      <c r="CA150" s="388" t="str">
        <f ca="1">+IF(OFFSET('Water Data'!$F$29,0,10*ROW('Water Data'!F144))="","",OFFSET('Water Data'!$F$29,0,10*ROW('Water Data'!F144)))</f>
        <v/>
      </c>
      <c r="CB150" s="388" t="str">
        <f ca="1">+IF(OFFSET('Water Data'!$G$27,0,10*ROW('Water Data'!G144))="","",OFFSET('Water Data'!$G$27,0,10*ROW('Water Data'!G144)))</f>
        <v/>
      </c>
      <c r="CC150" s="388" t="str">
        <f ca="1">+IF(OFFSET('Water Data'!$G$28,0,10*ROW('Water Data'!G144))="","",OFFSET('Water Data'!$G$28,0,10*ROW('Water Data'!G144)))</f>
        <v/>
      </c>
      <c r="CD150" s="388" t="str">
        <f ca="1">+IF(OFFSET('Water Data'!$G$29,0,10*ROW('Water Data'!G144))="","",OFFSET('Water Data'!$G$29,0,10*ROW('Water Data'!G144)))</f>
        <v/>
      </c>
      <c r="CE150" s="388" t="str">
        <f ca="1">+IF(OFFSET('Water Data'!$H$27,0,10*ROW('Water Data'!H144))="","",OFFSET('Water Data'!$H$27,0,10*ROW('Water Data'!H144)))</f>
        <v/>
      </c>
      <c r="CF150" s="388" t="str">
        <f ca="1">+IF(OFFSET('Water Data'!$H$28,0,10*ROW('Water Data'!H144))="","",OFFSET('Water Data'!$H$28,0,10*ROW('Water Data'!H144)))</f>
        <v/>
      </c>
      <c r="CG150" s="388" t="str">
        <f ca="1">+IF(OFFSET('Water Data'!$H$29,0,10*ROW('Water Data'!H144))="","",OFFSET('Water Data'!$H$29,0,10*ROW('Water Data'!H144)))</f>
        <v/>
      </c>
      <c r="CH150" s="388" t="str">
        <f ca="1">+IF(OFFSET('Water Data'!$I$27,0,10*ROW('Water Data'!I144))="","",OFFSET('Water Data'!$I$27,0,10*ROW('Water Data'!I144)))</f>
        <v/>
      </c>
      <c r="CI150" s="388" t="str">
        <f ca="1">+IF(OFFSET('Water Data'!$I$28,0,10*ROW('Water Data'!I144))="","",OFFSET('Water Data'!$I$28,0,10*ROW('Water Data'!I144)))</f>
        <v/>
      </c>
      <c r="CJ150" s="388" t="str">
        <f ca="1">+IF(OFFSET('Water Data'!$I$29,0,10*ROW('Water Data'!I144))="","",OFFSET('Water Data'!$I$29,0,10*ROW('Water Data'!I144)))</f>
        <v/>
      </c>
      <c r="CK150" s="388" t="str">
        <f ca="1">+IF(OFFSET('Sanitation Data'!$D$28,0,10*ROW('Sanitation Data'!D144))="","",OFFSET('Sanitation Data'!$D$28,0,10*ROW('Sanitation Data'!D144)))</f>
        <v/>
      </c>
      <c r="CL150" s="388" t="str">
        <f ca="1">+IF(OFFSET('Sanitation Data'!$D$29,0,10*ROW('Sanitation Data'!D144))="","",OFFSET('Sanitation Data'!$D$29,0,10*ROW('Sanitation Data'!D144)))</f>
        <v/>
      </c>
      <c r="CM150" s="388" t="str">
        <f ca="1">+IF(OFFSET('Sanitation Data'!$D$30,0,10*ROW('Sanitation Data'!D144))="","",OFFSET('Sanitation Data'!$D$30,0,10*ROW('Sanitation Data'!D144)))</f>
        <v/>
      </c>
      <c r="CN150" s="388" t="str">
        <f ca="1">+IF(OFFSET('Sanitation Data'!$D$31,0,10*ROW('Sanitation Data'!D144))="","",OFFSET('Sanitation Data'!$D$31,0,10*ROW('Sanitation Data'!D144)))</f>
        <v/>
      </c>
      <c r="CO150" s="388" t="str">
        <f ca="1">+IF(OFFSET('Sanitation Data'!$D$32,0,10*ROW('Sanitation Data'!D144))="","",OFFSET('Sanitation Data'!$D$32,0,10*ROW('Sanitation Data'!D144)))</f>
        <v/>
      </c>
      <c r="CP150" s="388" t="str">
        <f ca="1">+IF(OFFSET('Sanitation Data'!$E$28,0,10*ROW('Sanitation Data'!E144))="","",OFFSET('Sanitation Data'!$E$28,0,10*ROW('Sanitation Data'!E144)))</f>
        <v/>
      </c>
      <c r="CQ150" s="388" t="str">
        <f ca="1">+IF(OFFSET('Sanitation Data'!$E$29,0,10*ROW('Sanitation Data'!E144))="","",OFFSET('Sanitation Data'!$E$29,0,10*ROW('Sanitation Data'!E144)))</f>
        <v/>
      </c>
      <c r="CR150" s="388" t="str">
        <f ca="1">+IF(OFFSET('Sanitation Data'!$E$30,0,10*ROW('Sanitation Data'!E144))="","",OFFSET('Sanitation Data'!$E$30,0,10*ROW('Sanitation Data'!E144)))</f>
        <v/>
      </c>
      <c r="CS150" s="388" t="str">
        <f ca="1">+IF(OFFSET('Sanitation Data'!$E$31,0,10*ROW('Sanitation Data'!E144))="","",OFFSET('Sanitation Data'!$E$31,0,10*ROW('Sanitation Data'!E144)))</f>
        <v/>
      </c>
      <c r="CT150" s="388" t="str">
        <f ca="1">+IF(OFFSET('Sanitation Data'!$E$32,0,10*ROW('Sanitation Data'!E144))="","",OFFSET('Sanitation Data'!$E$32,0,10*ROW('Sanitation Data'!E144)))</f>
        <v/>
      </c>
      <c r="CU150" s="388" t="str">
        <f ca="1">+IF(OFFSET('Sanitation Data'!$F$28,0,10*ROW('Sanitation Data'!F144))="","",OFFSET('Sanitation Data'!$F$28,0,10*ROW('Sanitation Data'!F144)))</f>
        <v/>
      </c>
      <c r="CV150" s="388" t="str">
        <f ca="1">+IF(OFFSET('Sanitation Data'!$F$29,0,10*ROW('Sanitation Data'!F144))="","",OFFSET('Sanitation Data'!$F$29,0,10*ROW('Sanitation Data'!F144)))</f>
        <v/>
      </c>
      <c r="CW150" s="388" t="str">
        <f ca="1">+IF(OFFSET('Sanitation Data'!$F$30,0,10*ROW('Sanitation Data'!F144))="","",OFFSET('Sanitation Data'!$F$30,0,10*ROW('Sanitation Data'!F144)))</f>
        <v/>
      </c>
      <c r="CX150" s="388" t="str">
        <f ca="1">+IF(OFFSET('Sanitation Data'!$F$31,0,10*ROW('Sanitation Data'!F144))="","",OFFSET('Sanitation Data'!$F$31,0,10*ROW('Sanitation Data'!F144)))</f>
        <v/>
      </c>
      <c r="CY150" s="388" t="str">
        <f ca="1">+IF(OFFSET('Sanitation Data'!$F$32,0,10*ROW('Sanitation Data'!F144))="","",OFFSET('Sanitation Data'!$F$32,0,10*ROW('Sanitation Data'!F144)))</f>
        <v/>
      </c>
      <c r="CZ150" s="388" t="str">
        <f ca="1">+IF(OFFSET('Sanitation Data'!$G$28,0,10*ROW('Sanitation Data'!G144))="","",OFFSET('Sanitation Data'!$G$28,0,10*ROW('Sanitation Data'!G144)))</f>
        <v/>
      </c>
      <c r="DA150" s="388" t="str">
        <f ca="1">+IF(OFFSET('Sanitation Data'!$G$29,0,10*ROW('Sanitation Data'!G144))="","",OFFSET('Sanitation Data'!$G$29,0,10*ROW('Sanitation Data'!G144)))</f>
        <v/>
      </c>
      <c r="DB150" s="388" t="str">
        <f ca="1">+IF(OFFSET('Sanitation Data'!$G$30,0,10*ROW('Sanitation Data'!G144))="","",OFFSET('Sanitation Data'!$G$30,0,10*ROW('Sanitation Data'!G144)))</f>
        <v/>
      </c>
      <c r="DC150" s="388" t="str">
        <f ca="1">+IF(OFFSET('Sanitation Data'!$G$31,0,10*ROW('Sanitation Data'!G144))="","",OFFSET('Sanitation Data'!$G$31,0,10*ROW('Sanitation Data'!G144)))</f>
        <v/>
      </c>
      <c r="DD150" s="388" t="str">
        <f ca="1">+IF(OFFSET('Sanitation Data'!$G$32,0,10*ROW('Sanitation Data'!G144))="","",OFFSET('Sanitation Data'!$G$32,0,10*ROW('Sanitation Data'!G144)))</f>
        <v/>
      </c>
      <c r="DE150" s="388" t="str">
        <f ca="1">+IF(OFFSET('Sanitation Data'!$H$28,0,10*ROW('Sanitation Data'!H144))="","",OFFSET('Sanitation Data'!$H$28,0,10*ROW('Sanitation Data'!H144)))</f>
        <v/>
      </c>
      <c r="DF150" s="388" t="str">
        <f ca="1">+IF(OFFSET('Sanitation Data'!$H$29,0,10*ROW('Sanitation Data'!H144))="","",OFFSET('Sanitation Data'!$H$29,0,10*ROW('Sanitation Data'!H144)))</f>
        <v/>
      </c>
      <c r="DG150" s="388" t="str">
        <f ca="1">+IF(OFFSET('Sanitation Data'!$H$30,0,10*ROW('Sanitation Data'!H144))="","",OFFSET('Sanitation Data'!$H$30,0,10*ROW('Sanitation Data'!H144)))</f>
        <v/>
      </c>
      <c r="DH150" s="388" t="str">
        <f ca="1">+IF(OFFSET('Sanitation Data'!$H$31,0,10*ROW('Sanitation Data'!H144))="","",OFFSET('Sanitation Data'!$H$31,0,10*ROW('Sanitation Data'!H144)))</f>
        <v/>
      </c>
      <c r="DI150" s="388" t="str">
        <f ca="1">+IF(OFFSET('Sanitation Data'!$H$32,0,10*ROW('Sanitation Data'!H144))="","",OFFSET('Sanitation Data'!$H$32,0,10*ROW('Sanitation Data'!H144)))</f>
        <v/>
      </c>
      <c r="DJ150" s="388" t="str">
        <f ca="1">+IF(OFFSET('Sanitation Data'!$I$28,0,10*ROW('Sanitation Data'!I144))="","",OFFSET('Sanitation Data'!$I$28,0,10*ROW('Sanitation Data'!I144)))</f>
        <v/>
      </c>
      <c r="DK150" s="388" t="str">
        <f ca="1">+IF(OFFSET('Sanitation Data'!$I$29,0,10*ROW('Sanitation Data'!I144))="","",OFFSET('Sanitation Data'!$I$29,0,10*ROW('Sanitation Data'!I144)))</f>
        <v/>
      </c>
      <c r="DL150" s="388" t="str">
        <f ca="1">+IF(OFFSET('Sanitation Data'!$I$30,0,10*ROW('Sanitation Data'!I144))="","",OFFSET('Sanitation Data'!$I$30,0,10*ROW('Sanitation Data'!I144)))</f>
        <v/>
      </c>
      <c r="DM150" s="388" t="str">
        <f ca="1">+IF(OFFSET('Sanitation Data'!$I$31,0,10*ROW('Sanitation Data'!I144))="","",OFFSET('Sanitation Data'!$I$31,0,10*ROW('Sanitation Data'!I144)))</f>
        <v/>
      </c>
      <c r="DN150" s="388" t="str">
        <f ca="1">+IF(OFFSET('Sanitation Data'!$I$32,0,10*ROW('Sanitation Data'!I144))="","",OFFSET('Sanitation Data'!$I$32,0,10*ROW('Sanitation Data'!I144)))</f>
        <v/>
      </c>
      <c r="DO150" s="388" t="str">
        <f ca="1">+IF(OFFSET('Hygiene Data'!$D$11,0,10*ROW('Hygiene Data'!D144))="","",OFFSET('Hygiene Data'!$D$11,0,10*ROW('Hygiene Data'!D144)))</f>
        <v/>
      </c>
      <c r="DP150" s="388" t="str">
        <f ca="1">+IF(OFFSET('Hygiene Data'!$D$12,0,10*ROW('Hygiene Data'!D144))="","",OFFSET('Hygiene Data'!$D$12,0,10*ROW('Hygiene Data'!D144)))</f>
        <v/>
      </c>
      <c r="DQ150" s="388" t="str">
        <f ca="1">+IF(OFFSET('Hygiene Data'!$D$13,0,10*ROW('Hygiene Data'!D144))="","",OFFSET('Hygiene Data'!$D$13,0,10*ROW('Hygiene Data'!D144)))</f>
        <v/>
      </c>
      <c r="DR150" s="388" t="str">
        <f ca="1">+IF(OFFSET('Hygiene Data'!$E$11,0,10*ROW('Hygiene Data'!E144))="","",OFFSET('Hygiene Data'!$E$11,0,10*ROW('Hygiene Data'!E144)))</f>
        <v/>
      </c>
      <c r="DS150" s="388" t="str">
        <f ca="1">+IF(OFFSET('Hygiene Data'!$E$12,0,10*ROW('Hygiene Data'!E144))="","",OFFSET('Hygiene Data'!$E$12,0,10*ROW('Hygiene Data'!E144)))</f>
        <v/>
      </c>
      <c r="DT150" s="388" t="str">
        <f ca="1">+IF(OFFSET('Hygiene Data'!$E$13,0,10*ROW('Hygiene Data'!E144))="","",OFFSET('Hygiene Data'!$E$13,0,10*ROW('Hygiene Data'!E144)))</f>
        <v/>
      </c>
      <c r="DU150" s="388" t="str">
        <f ca="1">+IF(OFFSET('Hygiene Data'!$F$11,0,10*ROW('Hygiene Data'!F144))="","",OFFSET('Hygiene Data'!$F$11,0,10*ROW('Hygiene Data'!F144)))</f>
        <v/>
      </c>
      <c r="DV150" s="388" t="str">
        <f ca="1">+IF(OFFSET('Hygiene Data'!$F$12,0,10*ROW('Hygiene Data'!F144))="","",OFFSET('Hygiene Data'!$F$12,0,10*ROW('Hygiene Data'!F144)))</f>
        <v/>
      </c>
      <c r="DW150" s="388" t="str">
        <f ca="1">+IF(OFFSET('Hygiene Data'!$F$13,0,10*ROW('Hygiene Data'!F144))="","",OFFSET('Hygiene Data'!$F$13,0,10*ROW('Hygiene Data'!F144)))</f>
        <v/>
      </c>
      <c r="DX150" s="388" t="str">
        <f ca="1">+IF(OFFSET('Hygiene Data'!$G$11,0,10*ROW('Hygiene Data'!G144))="","",OFFSET('Hygiene Data'!$G$11,0,10*ROW('Hygiene Data'!G144)))</f>
        <v/>
      </c>
      <c r="DY150" s="388" t="str">
        <f ca="1">+IF(OFFSET('Hygiene Data'!$G$12,0,10*ROW('Hygiene Data'!G144))="","",OFFSET('Hygiene Data'!$G$12,0,10*ROW('Hygiene Data'!G144)))</f>
        <v/>
      </c>
      <c r="DZ150" s="388" t="str">
        <f ca="1">+IF(OFFSET('Hygiene Data'!$G$13,0,10*ROW('Hygiene Data'!G144))="","",OFFSET('Hygiene Data'!$G$13,0,10*ROW('Hygiene Data'!G144)))</f>
        <v/>
      </c>
      <c r="EA150" s="388" t="str">
        <f ca="1">+IF(OFFSET('Hygiene Data'!$H$11,0,10*ROW('Hygiene Data'!H144))="","",OFFSET('Hygiene Data'!$H$11,0,10*ROW('Hygiene Data'!H144)))</f>
        <v/>
      </c>
      <c r="EB150" s="388" t="str">
        <f ca="1">+IF(OFFSET('Hygiene Data'!$H$12,0,10*ROW('Hygiene Data'!H144))="","",OFFSET('Hygiene Data'!$H$12,0,10*ROW('Hygiene Data'!H144)))</f>
        <v/>
      </c>
      <c r="EC150" s="388" t="str">
        <f ca="1">+IF(OFFSET('Hygiene Data'!$H$13,0,10*ROW('Hygiene Data'!H144))="","",OFFSET('Hygiene Data'!$H$13,0,10*ROW('Hygiene Data'!H144)))</f>
        <v/>
      </c>
      <c r="ED150" s="388" t="str">
        <f ca="1">+IF(OFFSET('Hygiene Data'!$I$11,0,10*ROW('Hygiene Data'!I144))="","",OFFSET('Hygiene Data'!$I$11,0,10*ROW('Hygiene Data'!I144)))</f>
        <v/>
      </c>
      <c r="EE150" s="388" t="str">
        <f ca="1">+IF(OFFSET('Hygiene Data'!$I$12,0,10*ROW('Hygiene Data'!I144))="","",OFFSET('Hygiene Data'!$I$12,0,10*ROW('Hygiene Data'!I144)))</f>
        <v/>
      </c>
      <c r="EF150" s="388" t="str">
        <f ca="1">+IF(OFFSET('Hygiene Data'!$I$13,0,10*ROW('Hygiene Data'!I144))="","",OFFSET('Hygiene Data'!$I$13,0,10*ROW('Hygiene Data'!I144)))</f>
        <v/>
      </c>
    </row>
    <row r="151" spans="1:136" x14ac:dyDescent="0.25">
      <c r="A151" s="497" t="str">
        <f ca="1">+IF(OFFSET('Water Data'!$B$2,0,10*ROW('Water Data'!E145))="","",OFFSET('Water Data'!$B$2,0,10*ROW('Water Data'!E145)))</f>
        <v/>
      </c>
      <c r="B151" s="49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4" t="str">
        <f t="shared" ca="1" si="2"/>
        <v/>
      </c>
      <c r="D151" s="52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8" t="str">
        <f ca="1">+IF(OFFSET('Water Data'!$D$27,0,10*ROW('Water Data'!D145))="","",OFFSET('Water Data'!$D$27,0,10*ROW('Water Data'!D145)))</f>
        <v/>
      </c>
      <c r="BT151" s="388" t="str">
        <f ca="1">+IF(OFFSET('Water Data'!$D$28,0,10*ROW('Water Data'!D145))="","",OFFSET('Water Data'!$D$28,0,10*ROW('Water Data'!D145)))</f>
        <v/>
      </c>
      <c r="BU151" s="388" t="str">
        <f ca="1">+IF(OFFSET('Water Data'!$D$29,0,10*ROW('Water Data'!D145))="","",OFFSET('Water Data'!$D$29,0,10*ROW('Water Data'!D145)))</f>
        <v/>
      </c>
      <c r="BV151" s="388" t="str">
        <f ca="1">+IF(OFFSET('Water Data'!$E$27,0,10*ROW('Water Data'!E145))="","",OFFSET('Water Data'!$E$27,0,10*ROW('Water Data'!E145)))</f>
        <v/>
      </c>
      <c r="BW151" s="388" t="str">
        <f ca="1">+IF(OFFSET('Water Data'!$E$28,0,10*ROW('Water Data'!E145))="","",OFFSET('Water Data'!$E$28,0,10*ROW('Water Data'!E145)))</f>
        <v/>
      </c>
      <c r="BX151" s="388" t="str">
        <f ca="1">+IF(OFFSET('Water Data'!$E$29,0,10*ROW('Water Data'!E145))="","",OFFSET('Water Data'!$E$29,0,10*ROW('Water Data'!E145)))</f>
        <v/>
      </c>
      <c r="BY151" s="388" t="str">
        <f ca="1">+IF(OFFSET('Water Data'!$F$27,0,10*ROW('Water Data'!F145))="","",OFFSET('Water Data'!$F$27,0,10*ROW('Water Data'!F145)))</f>
        <v/>
      </c>
      <c r="BZ151" s="388" t="str">
        <f ca="1">+IF(OFFSET('Water Data'!$F$28,0,10*ROW('Water Data'!F145))="","",OFFSET('Water Data'!$F$28,0,10*ROW('Water Data'!F145)))</f>
        <v/>
      </c>
      <c r="CA151" s="388" t="str">
        <f ca="1">+IF(OFFSET('Water Data'!$F$29,0,10*ROW('Water Data'!F145))="","",OFFSET('Water Data'!$F$29,0,10*ROW('Water Data'!F145)))</f>
        <v/>
      </c>
      <c r="CB151" s="388" t="str">
        <f ca="1">+IF(OFFSET('Water Data'!$G$27,0,10*ROW('Water Data'!G145))="","",OFFSET('Water Data'!$G$27,0,10*ROW('Water Data'!G145)))</f>
        <v/>
      </c>
      <c r="CC151" s="388" t="str">
        <f ca="1">+IF(OFFSET('Water Data'!$G$28,0,10*ROW('Water Data'!G145))="","",OFFSET('Water Data'!$G$28,0,10*ROW('Water Data'!G145)))</f>
        <v/>
      </c>
      <c r="CD151" s="388" t="str">
        <f ca="1">+IF(OFFSET('Water Data'!$G$29,0,10*ROW('Water Data'!G145))="","",OFFSET('Water Data'!$G$29,0,10*ROW('Water Data'!G145)))</f>
        <v/>
      </c>
      <c r="CE151" s="388" t="str">
        <f ca="1">+IF(OFFSET('Water Data'!$H$27,0,10*ROW('Water Data'!H145))="","",OFFSET('Water Data'!$H$27,0,10*ROW('Water Data'!H145)))</f>
        <v/>
      </c>
      <c r="CF151" s="388" t="str">
        <f ca="1">+IF(OFFSET('Water Data'!$H$28,0,10*ROW('Water Data'!H145))="","",OFFSET('Water Data'!$H$28,0,10*ROW('Water Data'!H145)))</f>
        <v/>
      </c>
      <c r="CG151" s="388" t="str">
        <f ca="1">+IF(OFFSET('Water Data'!$H$29,0,10*ROW('Water Data'!H145))="","",OFFSET('Water Data'!$H$29,0,10*ROW('Water Data'!H145)))</f>
        <v/>
      </c>
      <c r="CH151" s="388" t="str">
        <f ca="1">+IF(OFFSET('Water Data'!$I$27,0,10*ROW('Water Data'!I145))="","",OFFSET('Water Data'!$I$27,0,10*ROW('Water Data'!I145)))</f>
        <v/>
      </c>
      <c r="CI151" s="388" t="str">
        <f ca="1">+IF(OFFSET('Water Data'!$I$28,0,10*ROW('Water Data'!I145))="","",OFFSET('Water Data'!$I$28,0,10*ROW('Water Data'!I145)))</f>
        <v/>
      </c>
      <c r="CJ151" s="388" t="str">
        <f ca="1">+IF(OFFSET('Water Data'!$I$29,0,10*ROW('Water Data'!I145))="","",OFFSET('Water Data'!$I$29,0,10*ROW('Water Data'!I145)))</f>
        <v/>
      </c>
      <c r="CK151" s="388" t="str">
        <f ca="1">+IF(OFFSET('Sanitation Data'!$D$28,0,10*ROW('Sanitation Data'!D145))="","",OFFSET('Sanitation Data'!$D$28,0,10*ROW('Sanitation Data'!D145)))</f>
        <v/>
      </c>
      <c r="CL151" s="388" t="str">
        <f ca="1">+IF(OFFSET('Sanitation Data'!$D$29,0,10*ROW('Sanitation Data'!D145))="","",OFFSET('Sanitation Data'!$D$29,0,10*ROW('Sanitation Data'!D145)))</f>
        <v/>
      </c>
      <c r="CM151" s="388" t="str">
        <f ca="1">+IF(OFFSET('Sanitation Data'!$D$30,0,10*ROW('Sanitation Data'!D145))="","",OFFSET('Sanitation Data'!$D$30,0,10*ROW('Sanitation Data'!D145)))</f>
        <v/>
      </c>
      <c r="CN151" s="388" t="str">
        <f ca="1">+IF(OFFSET('Sanitation Data'!$D$31,0,10*ROW('Sanitation Data'!D145))="","",OFFSET('Sanitation Data'!$D$31,0,10*ROW('Sanitation Data'!D145)))</f>
        <v/>
      </c>
      <c r="CO151" s="388" t="str">
        <f ca="1">+IF(OFFSET('Sanitation Data'!$D$32,0,10*ROW('Sanitation Data'!D145))="","",OFFSET('Sanitation Data'!$D$32,0,10*ROW('Sanitation Data'!D145)))</f>
        <v/>
      </c>
      <c r="CP151" s="388" t="str">
        <f ca="1">+IF(OFFSET('Sanitation Data'!$E$28,0,10*ROW('Sanitation Data'!E145))="","",OFFSET('Sanitation Data'!$E$28,0,10*ROW('Sanitation Data'!E145)))</f>
        <v/>
      </c>
      <c r="CQ151" s="388" t="str">
        <f ca="1">+IF(OFFSET('Sanitation Data'!$E$29,0,10*ROW('Sanitation Data'!E145))="","",OFFSET('Sanitation Data'!$E$29,0,10*ROW('Sanitation Data'!E145)))</f>
        <v/>
      </c>
      <c r="CR151" s="388" t="str">
        <f ca="1">+IF(OFFSET('Sanitation Data'!$E$30,0,10*ROW('Sanitation Data'!E145))="","",OFFSET('Sanitation Data'!$E$30,0,10*ROW('Sanitation Data'!E145)))</f>
        <v/>
      </c>
      <c r="CS151" s="388" t="str">
        <f ca="1">+IF(OFFSET('Sanitation Data'!$E$31,0,10*ROW('Sanitation Data'!E145))="","",OFFSET('Sanitation Data'!$E$31,0,10*ROW('Sanitation Data'!E145)))</f>
        <v/>
      </c>
      <c r="CT151" s="388" t="str">
        <f ca="1">+IF(OFFSET('Sanitation Data'!$E$32,0,10*ROW('Sanitation Data'!E145))="","",OFFSET('Sanitation Data'!$E$32,0,10*ROW('Sanitation Data'!E145)))</f>
        <v/>
      </c>
      <c r="CU151" s="388" t="str">
        <f ca="1">+IF(OFFSET('Sanitation Data'!$F$28,0,10*ROW('Sanitation Data'!F145))="","",OFFSET('Sanitation Data'!$F$28,0,10*ROW('Sanitation Data'!F145)))</f>
        <v/>
      </c>
      <c r="CV151" s="388" t="str">
        <f ca="1">+IF(OFFSET('Sanitation Data'!$F$29,0,10*ROW('Sanitation Data'!F145))="","",OFFSET('Sanitation Data'!$F$29,0,10*ROW('Sanitation Data'!F145)))</f>
        <v/>
      </c>
      <c r="CW151" s="388" t="str">
        <f ca="1">+IF(OFFSET('Sanitation Data'!$F$30,0,10*ROW('Sanitation Data'!F145))="","",OFFSET('Sanitation Data'!$F$30,0,10*ROW('Sanitation Data'!F145)))</f>
        <v/>
      </c>
      <c r="CX151" s="388" t="str">
        <f ca="1">+IF(OFFSET('Sanitation Data'!$F$31,0,10*ROW('Sanitation Data'!F145))="","",OFFSET('Sanitation Data'!$F$31,0,10*ROW('Sanitation Data'!F145)))</f>
        <v/>
      </c>
      <c r="CY151" s="388" t="str">
        <f ca="1">+IF(OFFSET('Sanitation Data'!$F$32,0,10*ROW('Sanitation Data'!F145))="","",OFFSET('Sanitation Data'!$F$32,0,10*ROW('Sanitation Data'!F145)))</f>
        <v/>
      </c>
      <c r="CZ151" s="388" t="str">
        <f ca="1">+IF(OFFSET('Sanitation Data'!$G$28,0,10*ROW('Sanitation Data'!G145))="","",OFFSET('Sanitation Data'!$G$28,0,10*ROW('Sanitation Data'!G145)))</f>
        <v/>
      </c>
      <c r="DA151" s="388" t="str">
        <f ca="1">+IF(OFFSET('Sanitation Data'!$G$29,0,10*ROW('Sanitation Data'!G145))="","",OFFSET('Sanitation Data'!$G$29,0,10*ROW('Sanitation Data'!G145)))</f>
        <v/>
      </c>
      <c r="DB151" s="388" t="str">
        <f ca="1">+IF(OFFSET('Sanitation Data'!$G$30,0,10*ROW('Sanitation Data'!G145))="","",OFFSET('Sanitation Data'!$G$30,0,10*ROW('Sanitation Data'!G145)))</f>
        <v/>
      </c>
      <c r="DC151" s="388" t="str">
        <f ca="1">+IF(OFFSET('Sanitation Data'!$G$31,0,10*ROW('Sanitation Data'!G145))="","",OFFSET('Sanitation Data'!$G$31,0,10*ROW('Sanitation Data'!G145)))</f>
        <v/>
      </c>
      <c r="DD151" s="388" t="str">
        <f ca="1">+IF(OFFSET('Sanitation Data'!$G$32,0,10*ROW('Sanitation Data'!G145))="","",OFFSET('Sanitation Data'!$G$32,0,10*ROW('Sanitation Data'!G145)))</f>
        <v/>
      </c>
      <c r="DE151" s="388" t="str">
        <f ca="1">+IF(OFFSET('Sanitation Data'!$H$28,0,10*ROW('Sanitation Data'!H145))="","",OFFSET('Sanitation Data'!$H$28,0,10*ROW('Sanitation Data'!H145)))</f>
        <v/>
      </c>
      <c r="DF151" s="388" t="str">
        <f ca="1">+IF(OFFSET('Sanitation Data'!$H$29,0,10*ROW('Sanitation Data'!H145))="","",OFFSET('Sanitation Data'!$H$29,0,10*ROW('Sanitation Data'!H145)))</f>
        <v/>
      </c>
      <c r="DG151" s="388" t="str">
        <f ca="1">+IF(OFFSET('Sanitation Data'!$H$30,0,10*ROW('Sanitation Data'!H145))="","",OFFSET('Sanitation Data'!$H$30,0,10*ROW('Sanitation Data'!H145)))</f>
        <v/>
      </c>
      <c r="DH151" s="388" t="str">
        <f ca="1">+IF(OFFSET('Sanitation Data'!$H$31,0,10*ROW('Sanitation Data'!H145))="","",OFFSET('Sanitation Data'!$H$31,0,10*ROW('Sanitation Data'!H145)))</f>
        <v/>
      </c>
      <c r="DI151" s="388" t="str">
        <f ca="1">+IF(OFFSET('Sanitation Data'!$H$32,0,10*ROW('Sanitation Data'!H145))="","",OFFSET('Sanitation Data'!$H$32,0,10*ROW('Sanitation Data'!H145)))</f>
        <v/>
      </c>
      <c r="DJ151" s="388" t="str">
        <f ca="1">+IF(OFFSET('Sanitation Data'!$I$28,0,10*ROW('Sanitation Data'!I145))="","",OFFSET('Sanitation Data'!$I$28,0,10*ROW('Sanitation Data'!I145)))</f>
        <v/>
      </c>
      <c r="DK151" s="388" t="str">
        <f ca="1">+IF(OFFSET('Sanitation Data'!$I$29,0,10*ROW('Sanitation Data'!I145))="","",OFFSET('Sanitation Data'!$I$29,0,10*ROW('Sanitation Data'!I145)))</f>
        <v/>
      </c>
      <c r="DL151" s="388" t="str">
        <f ca="1">+IF(OFFSET('Sanitation Data'!$I$30,0,10*ROW('Sanitation Data'!I145))="","",OFFSET('Sanitation Data'!$I$30,0,10*ROW('Sanitation Data'!I145)))</f>
        <v/>
      </c>
      <c r="DM151" s="388" t="str">
        <f ca="1">+IF(OFFSET('Sanitation Data'!$I$31,0,10*ROW('Sanitation Data'!I145))="","",OFFSET('Sanitation Data'!$I$31,0,10*ROW('Sanitation Data'!I145)))</f>
        <v/>
      </c>
      <c r="DN151" s="388" t="str">
        <f ca="1">+IF(OFFSET('Sanitation Data'!$I$32,0,10*ROW('Sanitation Data'!I145))="","",OFFSET('Sanitation Data'!$I$32,0,10*ROW('Sanitation Data'!I145)))</f>
        <v/>
      </c>
      <c r="DO151" s="388" t="str">
        <f ca="1">+IF(OFFSET('Hygiene Data'!$D$11,0,10*ROW('Hygiene Data'!D145))="","",OFFSET('Hygiene Data'!$D$11,0,10*ROW('Hygiene Data'!D145)))</f>
        <v/>
      </c>
      <c r="DP151" s="388" t="str">
        <f ca="1">+IF(OFFSET('Hygiene Data'!$D$12,0,10*ROW('Hygiene Data'!D145))="","",OFFSET('Hygiene Data'!$D$12,0,10*ROW('Hygiene Data'!D145)))</f>
        <v/>
      </c>
      <c r="DQ151" s="388" t="str">
        <f ca="1">+IF(OFFSET('Hygiene Data'!$D$13,0,10*ROW('Hygiene Data'!D145))="","",OFFSET('Hygiene Data'!$D$13,0,10*ROW('Hygiene Data'!D145)))</f>
        <v/>
      </c>
      <c r="DR151" s="388" t="str">
        <f ca="1">+IF(OFFSET('Hygiene Data'!$E$11,0,10*ROW('Hygiene Data'!E145))="","",OFFSET('Hygiene Data'!$E$11,0,10*ROW('Hygiene Data'!E145)))</f>
        <v/>
      </c>
      <c r="DS151" s="388" t="str">
        <f ca="1">+IF(OFFSET('Hygiene Data'!$E$12,0,10*ROW('Hygiene Data'!E145))="","",OFFSET('Hygiene Data'!$E$12,0,10*ROW('Hygiene Data'!E145)))</f>
        <v/>
      </c>
      <c r="DT151" s="388" t="str">
        <f ca="1">+IF(OFFSET('Hygiene Data'!$E$13,0,10*ROW('Hygiene Data'!E145))="","",OFFSET('Hygiene Data'!$E$13,0,10*ROW('Hygiene Data'!E145)))</f>
        <v/>
      </c>
      <c r="DU151" s="388" t="str">
        <f ca="1">+IF(OFFSET('Hygiene Data'!$F$11,0,10*ROW('Hygiene Data'!F145))="","",OFFSET('Hygiene Data'!$F$11,0,10*ROW('Hygiene Data'!F145)))</f>
        <v/>
      </c>
      <c r="DV151" s="388" t="str">
        <f ca="1">+IF(OFFSET('Hygiene Data'!$F$12,0,10*ROW('Hygiene Data'!F145))="","",OFFSET('Hygiene Data'!$F$12,0,10*ROW('Hygiene Data'!F145)))</f>
        <v/>
      </c>
      <c r="DW151" s="388" t="str">
        <f ca="1">+IF(OFFSET('Hygiene Data'!$F$13,0,10*ROW('Hygiene Data'!F145))="","",OFFSET('Hygiene Data'!$F$13,0,10*ROW('Hygiene Data'!F145)))</f>
        <v/>
      </c>
      <c r="DX151" s="388" t="str">
        <f ca="1">+IF(OFFSET('Hygiene Data'!$G$11,0,10*ROW('Hygiene Data'!G145))="","",OFFSET('Hygiene Data'!$G$11,0,10*ROW('Hygiene Data'!G145)))</f>
        <v/>
      </c>
      <c r="DY151" s="388" t="str">
        <f ca="1">+IF(OFFSET('Hygiene Data'!$G$12,0,10*ROW('Hygiene Data'!G145))="","",OFFSET('Hygiene Data'!$G$12,0,10*ROW('Hygiene Data'!G145)))</f>
        <v/>
      </c>
      <c r="DZ151" s="388" t="str">
        <f ca="1">+IF(OFFSET('Hygiene Data'!$G$13,0,10*ROW('Hygiene Data'!G145))="","",OFFSET('Hygiene Data'!$G$13,0,10*ROW('Hygiene Data'!G145)))</f>
        <v/>
      </c>
      <c r="EA151" s="388" t="str">
        <f ca="1">+IF(OFFSET('Hygiene Data'!$H$11,0,10*ROW('Hygiene Data'!H145))="","",OFFSET('Hygiene Data'!$H$11,0,10*ROW('Hygiene Data'!H145)))</f>
        <v/>
      </c>
      <c r="EB151" s="388" t="str">
        <f ca="1">+IF(OFFSET('Hygiene Data'!$H$12,0,10*ROW('Hygiene Data'!H145))="","",OFFSET('Hygiene Data'!$H$12,0,10*ROW('Hygiene Data'!H145)))</f>
        <v/>
      </c>
      <c r="EC151" s="388" t="str">
        <f ca="1">+IF(OFFSET('Hygiene Data'!$H$13,0,10*ROW('Hygiene Data'!H145))="","",OFFSET('Hygiene Data'!$H$13,0,10*ROW('Hygiene Data'!H145)))</f>
        <v/>
      </c>
      <c r="ED151" s="388" t="str">
        <f ca="1">+IF(OFFSET('Hygiene Data'!$I$11,0,10*ROW('Hygiene Data'!I145))="","",OFFSET('Hygiene Data'!$I$11,0,10*ROW('Hygiene Data'!I145)))</f>
        <v/>
      </c>
      <c r="EE151" s="388" t="str">
        <f ca="1">+IF(OFFSET('Hygiene Data'!$I$12,0,10*ROW('Hygiene Data'!I145))="","",OFFSET('Hygiene Data'!$I$12,0,10*ROW('Hygiene Data'!I145)))</f>
        <v/>
      </c>
      <c r="EF151" s="388" t="str">
        <f ca="1">+IF(OFFSET('Hygiene Data'!$I$13,0,10*ROW('Hygiene Data'!I145))="","",OFFSET('Hygiene Data'!$I$13,0,10*ROW('Hygiene Data'!I145)))</f>
        <v/>
      </c>
    </row>
    <row r="152" spans="1:136" x14ac:dyDescent="0.25">
      <c r="A152" s="497" t="str">
        <f ca="1">+IF(OFFSET('Water Data'!$B$2,0,10*ROW('Water Data'!E146))="","",OFFSET('Water Data'!$B$2,0,10*ROW('Water Data'!E146)))</f>
        <v/>
      </c>
      <c r="B152" s="49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4" t="str">
        <f t="shared" ca="1" si="2"/>
        <v/>
      </c>
      <c r="D152" s="52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8" t="str">
        <f ca="1">+IF(OFFSET('Water Data'!$D$27,0,10*ROW('Water Data'!D146))="","",OFFSET('Water Data'!$D$27,0,10*ROW('Water Data'!D146)))</f>
        <v/>
      </c>
      <c r="BT152" s="388" t="str">
        <f ca="1">+IF(OFFSET('Water Data'!$D$28,0,10*ROW('Water Data'!D146))="","",OFFSET('Water Data'!$D$28,0,10*ROW('Water Data'!D146)))</f>
        <v/>
      </c>
      <c r="BU152" s="388" t="str">
        <f ca="1">+IF(OFFSET('Water Data'!$D$29,0,10*ROW('Water Data'!D146))="","",OFFSET('Water Data'!$D$29,0,10*ROW('Water Data'!D146)))</f>
        <v/>
      </c>
      <c r="BV152" s="388" t="str">
        <f ca="1">+IF(OFFSET('Water Data'!$E$27,0,10*ROW('Water Data'!E146))="","",OFFSET('Water Data'!$E$27,0,10*ROW('Water Data'!E146)))</f>
        <v/>
      </c>
      <c r="BW152" s="388" t="str">
        <f ca="1">+IF(OFFSET('Water Data'!$E$28,0,10*ROW('Water Data'!E146))="","",OFFSET('Water Data'!$E$28,0,10*ROW('Water Data'!E146)))</f>
        <v/>
      </c>
      <c r="BX152" s="388" t="str">
        <f ca="1">+IF(OFFSET('Water Data'!$E$29,0,10*ROW('Water Data'!E146))="","",OFFSET('Water Data'!$E$29,0,10*ROW('Water Data'!E146)))</f>
        <v/>
      </c>
      <c r="BY152" s="388" t="str">
        <f ca="1">+IF(OFFSET('Water Data'!$F$27,0,10*ROW('Water Data'!F146))="","",OFFSET('Water Data'!$F$27,0,10*ROW('Water Data'!F146)))</f>
        <v/>
      </c>
      <c r="BZ152" s="388" t="str">
        <f ca="1">+IF(OFFSET('Water Data'!$F$28,0,10*ROW('Water Data'!F146))="","",OFFSET('Water Data'!$F$28,0,10*ROW('Water Data'!F146)))</f>
        <v/>
      </c>
      <c r="CA152" s="388" t="str">
        <f ca="1">+IF(OFFSET('Water Data'!$F$29,0,10*ROW('Water Data'!F146))="","",OFFSET('Water Data'!$F$29,0,10*ROW('Water Data'!F146)))</f>
        <v/>
      </c>
      <c r="CB152" s="388" t="str">
        <f ca="1">+IF(OFFSET('Water Data'!$G$27,0,10*ROW('Water Data'!G146))="","",OFFSET('Water Data'!$G$27,0,10*ROW('Water Data'!G146)))</f>
        <v/>
      </c>
      <c r="CC152" s="388" t="str">
        <f ca="1">+IF(OFFSET('Water Data'!$G$28,0,10*ROW('Water Data'!G146))="","",OFFSET('Water Data'!$G$28,0,10*ROW('Water Data'!G146)))</f>
        <v/>
      </c>
      <c r="CD152" s="388" t="str">
        <f ca="1">+IF(OFFSET('Water Data'!$G$29,0,10*ROW('Water Data'!G146))="","",OFFSET('Water Data'!$G$29,0,10*ROW('Water Data'!G146)))</f>
        <v/>
      </c>
      <c r="CE152" s="388" t="str">
        <f ca="1">+IF(OFFSET('Water Data'!$H$27,0,10*ROW('Water Data'!H146))="","",OFFSET('Water Data'!$H$27,0,10*ROW('Water Data'!H146)))</f>
        <v/>
      </c>
      <c r="CF152" s="388" t="str">
        <f ca="1">+IF(OFFSET('Water Data'!$H$28,0,10*ROW('Water Data'!H146))="","",OFFSET('Water Data'!$H$28,0,10*ROW('Water Data'!H146)))</f>
        <v/>
      </c>
      <c r="CG152" s="388" t="str">
        <f ca="1">+IF(OFFSET('Water Data'!$H$29,0,10*ROW('Water Data'!H146))="","",OFFSET('Water Data'!$H$29,0,10*ROW('Water Data'!H146)))</f>
        <v/>
      </c>
      <c r="CH152" s="388" t="str">
        <f ca="1">+IF(OFFSET('Water Data'!$I$27,0,10*ROW('Water Data'!I146))="","",OFFSET('Water Data'!$I$27,0,10*ROW('Water Data'!I146)))</f>
        <v/>
      </c>
      <c r="CI152" s="388" t="str">
        <f ca="1">+IF(OFFSET('Water Data'!$I$28,0,10*ROW('Water Data'!I146))="","",OFFSET('Water Data'!$I$28,0,10*ROW('Water Data'!I146)))</f>
        <v/>
      </c>
      <c r="CJ152" s="388" t="str">
        <f ca="1">+IF(OFFSET('Water Data'!$I$29,0,10*ROW('Water Data'!I146))="","",OFFSET('Water Data'!$I$29,0,10*ROW('Water Data'!I146)))</f>
        <v/>
      </c>
      <c r="CK152" s="388" t="str">
        <f ca="1">+IF(OFFSET('Sanitation Data'!$D$28,0,10*ROW('Sanitation Data'!D146))="","",OFFSET('Sanitation Data'!$D$28,0,10*ROW('Sanitation Data'!D146)))</f>
        <v/>
      </c>
      <c r="CL152" s="388" t="str">
        <f ca="1">+IF(OFFSET('Sanitation Data'!$D$29,0,10*ROW('Sanitation Data'!D146))="","",OFFSET('Sanitation Data'!$D$29,0,10*ROW('Sanitation Data'!D146)))</f>
        <v/>
      </c>
      <c r="CM152" s="388" t="str">
        <f ca="1">+IF(OFFSET('Sanitation Data'!$D$30,0,10*ROW('Sanitation Data'!D146))="","",OFFSET('Sanitation Data'!$D$30,0,10*ROW('Sanitation Data'!D146)))</f>
        <v/>
      </c>
      <c r="CN152" s="388" t="str">
        <f ca="1">+IF(OFFSET('Sanitation Data'!$D$31,0,10*ROW('Sanitation Data'!D146))="","",OFFSET('Sanitation Data'!$D$31,0,10*ROW('Sanitation Data'!D146)))</f>
        <v/>
      </c>
      <c r="CO152" s="388" t="str">
        <f ca="1">+IF(OFFSET('Sanitation Data'!$D$32,0,10*ROW('Sanitation Data'!D146))="","",OFFSET('Sanitation Data'!$D$32,0,10*ROW('Sanitation Data'!D146)))</f>
        <v/>
      </c>
      <c r="CP152" s="388" t="str">
        <f ca="1">+IF(OFFSET('Sanitation Data'!$E$28,0,10*ROW('Sanitation Data'!E146))="","",OFFSET('Sanitation Data'!$E$28,0,10*ROW('Sanitation Data'!E146)))</f>
        <v/>
      </c>
      <c r="CQ152" s="388" t="str">
        <f ca="1">+IF(OFFSET('Sanitation Data'!$E$29,0,10*ROW('Sanitation Data'!E146))="","",OFFSET('Sanitation Data'!$E$29,0,10*ROW('Sanitation Data'!E146)))</f>
        <v/>
      </c>
      <c r="CR152" s="388" t="str">
        <f ca="1">+IF(OFFSET('Sanitation Data'!$E$30,0,10*ROW('Sanitation Data'!E146))="","",OFFSET('Sanitation Data'!$E$30,0,10*ROW('Sanitation Data'!E146)))</f>
        <v/>
      </c>
      <c r="CS152" s="388" t="str">
        <f ca="1">+IF(OFFSET('Sanitation Data'!$E$31,0,10*ROW('Sanitation Data'!E146))="","",OFFSET('Sanitation Data'!$E$31,0,10*ROW('Sanitation Data'!E146)))</f>
        <v/>
      </c>
      <c r="CT152" s="388" t="str">
        <f ca="1">+IF(OFFSET('Sanitation Data'!$E$32,0,10*ROW('Sanitation Data'!E146))="","",OFFSET('Sanitation Data'!$E$32,0,10*ROW('Sanitation Data'!E146)))</f>
        <v/>
      </c>
      <c r="CU152" s="388" t="str">
        <f ca="1">+IF(OFFSET('Sanitation Data'!$F$28,0,10*ROW('Sanitation Data'!F146))="","",OFFSET('Sanitation Data'!$F$28,0,10*ROW('Sanitation Data'!F146)))</f>
        <v/>
      </c>
      <c r="CV152" s="388" t="str">
        <f ca="1">+IF(OFFSET('Sanitation Data'!$F$29,0,10*ROW('Sanitation Data'!F146))="","",OFFSET('Sanitation Data'!$F$29,0,10*ROW('Sanitation Data'!F146)))</f>
        <v/>
      </c>
      <c r="CW152" s="388" t="str">
        <f ca="1">+IF(OFFSET('Sanitation Data'!$F$30,0,10*ROW('Sanitation Data'!F146))="","",OFFSET('Sanitation Data'!$F$30,0,10*ROW('Sanitation Data'!F146)))</f>
        <v/>
      </c>
      <c r="CX152" s="388" t="str">
        <f ca="1">+IF(OFFSET('Sanitation Data'!$F$31,0,10*ROW('Sanitation Data'!F146))="","",OFFSET('Sanitation Data'!$F$31,0,10*ROW('Sanitation Data'!F146)))</f>
        <v/>
      </c>
      <c r="CY152" s="388" t="str">
        <f ca="1">+IF(OFFSET('Sanitation Data'!$F$32,0,10*ROW('Sanitation Data'!F146))="","",OFFSET('Sanitation Data'!$F$32,0,10*ROW('Sanitation Data'!F146)))</f>
        <v/>
      </c>
      <c r="CZ152" s="388" t="str">
        <f ca="1">+IF(OFFSET('Sanitation Data'!$G$28,0,10*ROW('Sanitation Data'!G146))="","",OFFSET('Sanitation Data'!$G$28,0,10*ROW('Sanitation Data'!G146)))</f>
        <v/>
      </c>
      <c r="DA152" s="388" t="str">
        <f ca="1">+IF(OFFSET('Sanitation Data'!$G$29,0,10*ROW('Sanitation Data'!G146))="","",OFFSET('Sanitation Data'!$G$29,0,10*ROW('Sanitation Data'!G146)))</f>
        <v/>
      </c>
      <c r="DB152" s="388" t="str">
        <f ca="1">+IF(OFFSET('Sanitation Data'!$G$30,0,10*ROW('Sanitation Data'!G146))="","",OFFSET('Sanitation Data'!$G$30,0,10*ROW('Sanitation Data'!G146)))</f>
        <v/>
      </c>
      <c r="DC152" s="388" t="str">
        <f ca="1">+IF(OFFSET('Sanitation Data'!$G$31,0,10*ROW('Sanitation Data'!G146))="","",OFFSET('Sanitation Data'!$G$31,0,10*ROW('Sanitation Data'!G146)))</f>
        <v/>
      </c>
      <c r="DD152" s="388" t="str">
        <f ca="1">+IF(OFFSET('Sanitation Data'!$G$32,0,10*ROW('Sanitation Data'!G146))="","",OFFSET('Sanitation Data'!$G$32,0,10*ROW('Sanitation Data'!G146)))</f>
        <v/>
      </c>
      <c r="DE152" s="388" t="str">
        <f ca="1">+IF(OFFSET('Sanitation Data'!$H$28,0,10*ROW('Sanitation Data'!H146))="","",OFFSET('Sanitation Data'!$H$28,0,10*ROW('Sanitation Data'!H146)))</f>
        <v/>
      </c>
      <c r="DF152" s="388" t="str">
        <f ca="1">+IF(OFFSET('Sanitation Data'!$H$29,0,10*ROW('Sanitation Data'!H146))="","",OFFSET('Sanitation Data'!$H$29,0,10*ROW('Sanitation Data'!H146)))</f>
        <v/>
      </c>
      <c r="DG152" s="388" t="str">
        <f ca="1">+IF(OFFSET('Sanitation Data'!$H$30,0,10*ROW('Sanitation Data'!H146))="","",OFFSET('Sanitation Data'!$H$30,0,10*ROW('Sanitation Data'!H146)))</f>
        <v/>
      </c>
      <c r="DH152" s="388" t="str">
        <f ca="1">+IF(OFFSET('Sanitation Data'!$H$31,0,10*ROW('Sanitation Data'!H146))="","",OFFSET('Sanitation Data'!$H$31,0,10*ROW('Sanitation Data'!H146)))</f>
        <v/>
      </c>
      <c r="DI152" s="388" t="str">
        <f ca="1">+IF(OFFSET('Sanitation Data'!$H$32,0,10*ROW('Sanitation Data'!H146))="","",OFFSET('Sanitation Data'!$H$32,0,10*ROW('Sanitation Data'!H146)))</f>
        <v/>
      </c>
      <c r="DJ152" s="388" t="str">
        <f ca="1">+IF(OFFSET('Sanitation Data'!$I$28,0,10*ROW('Sanitation Data'!I146))="","",OFFSET('Sanitation Data'!$I$28,0,10*ROW('Sanitation Data'!I146)))</f>
        <v/>
      </c>
      <c r="DK152" s="388" t="str">
        <f ca="1">+IF(OFFSET('Sanitation Data'!$I$29,0,10*ROW('Sanitation Data'!I146))="","",OFFSET('Sanitation Data'!$I$29,0,10*ROW('Sanitation Data'!I146)))</f>
        <v/>
      </c>
      <c r="DL152" s="388" t="str">
        <f ca="1">+IF(OFFSET('Sanitation Data'!$I$30,0,10*ROW('Sanitation Data'!I146))="","",OFFSET('Sanitation Data'!$I$30,0,10*ROW('Sanitation Data'!I146)))</f>
        <v/>
      </c>
      <c r="DM152" s="388" t="str">
        <f ca="1">+IF(OFFSET('Sanitation Data'!$I$31,0,10*ROW('Sanitation Data'!I146))="","",OFFSET('Sanitation Data'!$I$31,0,10*ROW('Sanitation Data'!I146)))</f>
        <v/>
      </c>
      <c r="DN152" s="388" t="str">
        <f ca="1">+IF(OFFSET('Sanitation Data'!$I$32,0,10*ROW('Sanitation Data'!I146))="","",OFFSET('Sanitation Data'!$I$32,0,10*ROW('Sanitation Data'!I146)))</f>
        <v/>
      </c>
      <c r="DO152" s="388" t="str">
        <f ca="1">+IF(OFFSET('Hygiene Data'!$D$11,0,10*ROW('Hygiene Data'!D146))="","",OFFSET('Hygiene Data'!$D$11,0,10*ROW('Hygiene Data'!D146)))</f>
        <v/>
      </c>
      <c r="DP152" s="388" t="str">
        <f ca="1">+IF(OFFSET('Hygiene Data'!$D$12,0,10*ROW('Hygiene Data'!D146))="","",OFFSET('Hygiene Data'!$D$12,0,10*ROW('Hygiene Data'!D146)))</f>
        <v/>
      </c>
      <c r="DQ152" s="388" t="str">
        <f ca="1">+IF(OFFSET('Hygiene Data'!$D$13,0,10*ROW('Hygiene Data'!D146))="","",OFFSET('Hygiene Data'!$D$13,0,10*ROW('Hygiene Data'!D146)))</f>
        <v/>
      </c>
      <c r="DR152" s="388" t="str">
        <f ca="1">+IF(OFFSET('Hygiene Data'!$E$11,0,10*ROW('Hygiene Data'!E146))="","",OFFSET('Hygiene Data'!$E$11,0,10*ROW('Hygiene Data'!E146)))</f>
        <v/>
      </c>
      <c r="DS152" s="388" t="str">
        <f ca="1">+IF(OFFSET('Hygiene Data'!$E$12,0,10*ROW('Hygiene Data'!E146))="","",OFFSET('Hygiene Data'!$E$12,0,10*ROW('Hygiene Data'!E146)))</f>
        <v/>
      </c>
      <c r="DT152" s="388" t="str">
        <f ca="1">+IF(OFFSET('Hygiene Data'!$E$13,0,10*ROW('Hygiene Data'!E146))="","",OFFSET('Hygiene Data'!$E$13,0,10*ROW('Hygiene Data'!E146)))</f>
        <v/>
      </c>
      <c r="DU152" s="388" t="str">
        <f ca="1">+IF(OFFSET('Hygiene Data'!$F$11,0,10*ROW('Hygiene Data'!F146))="","",OFFSET('Hygiene Data'!$F$11,0,10*ROW('Hygiene Data'!F146)))</f>
        <v/>
      </c>
      <c r="DV152" s="388" t="str">
        <f ca="1">+IF(OFFSET('Hygiene Data'!$F$12,0,10*ROW('Hygiene Data'!F146))="","",OFFSET('Hygiene Data'!$F$12,0,10*ROW('Hygiene Data'!F146)))</f>
        <v/>
      </c>
      <c r="DW152" s="388" t="str">
        <f ca="1">+IF(OFFSET('Hygiene Data'!$F$13,0,10*ROW('Hygiene Data'!F146))="","",OFFSET('Hygiene Data'!$F$13,0,10*ROW('Hygiene Data'!F146)))</f>
        <v/>
      </c>
      <c r="DX152" s="388" t="str">
        <f ca="1">+IF(OFFSET('Hygiene Data'!$G$11,0,10*ROW('Hygiene Data'!G146))="","",OFFSET('Hygiene Data'!$G$11,0,10*ROW('Hygiene Data'!G146)))</f>
        <v/>
      </c>
      <c r="DY152" s="388" t="str">
        <f ca="1">+IF(OFFSET('Hygiene Data'!$G$12,0,10*ROW('Hygiene Data'!G146))="","",OFFSET('Hygiene Data'!$G$12,0,10*ROW('Hygiene Data'!G146)))</f>
        <v/>
      </c>
      <c r="DZ152" s="388" t="str">
        <f ca="1">+IF(OFFSET('Hygiene Data'!$G$13,0,10*ROW('Hygiene Data'!G146))="","",OFFSET('Hygiene Data'!$G$13,0,10*ROW('Hygiene Data'!G146)))</f>
        <v/>
      </c>
      <c r="EA152" s="388" t="str">
        <f ca="1">+IF(OFFSET('Hygiene Data'!$H$11,0,10*ROW('Hygiene Data'!H146))="","",OFFSET('Hygiene Data'!$H$11,0,10*ROW('Hygiene Data'!H146)))</f>
        <v/>
      </c>
      <c r="EB152" s="388" t="str">
        <f ca="1">+IF(OFFSET('Hygiene Data'!$H$12,0,10*ROW('Hygiene Data'!H146))="","",OFFSET('Hygiene Data'!$H$12,0,10*ROW('Hygiene Data'!H146)))</f>
        <v/>
      </c>
      <c r="EC152" s="388" t="str">
        <f ca="1">+IF(OFFSET('Hygiene Data'!$H$13,0,10*ROW('Hygiene Data'!H146))="","",OFFSET('Hygiene Data'!$H$13,0,10*ROW('Hygiene Data'!H146)))</f>
        <v/>
      </c>
      <c r="ED152" s="388" t="str">
        <f ca="1">+IF(OFFSET('Hygiene Data'!$I$11,0,10*ROW('Hygiene Data'!I146))="","",OFFSET('Hygiene Data'!$I$11,0,10*ROW('Hygiene Data'!I146)))</f>
        <v/>
      </c>
      <c r="EE152" s="388" t="str">
        <f ca="1">+IF(OFFSET('Hygiene Data'!$I$12,0,10*ROW('Hygiene Data'!I146))="","",OFFSET('Hygiene Data'!$I$12,0,10*ROW('Hygiene Data'!I146)))</f>
        <v/>
      </c>
      <c r="EF152" s="388" t="str">
        <f ca="1">+IF(OFFSET('Hygiene Data'!$I$13,0,10*ROW('Hygiene Data'!I146))="","",OFFSET('Hygiene Data'!$I$13,0,10*ROW('Hygiene Data'!I146)))</f>
        <v/>
      </c>
    </row>
    <row r="153" spans="1:136" x14ac:dyDescent="0.25">
      <c r="A153" s="497" t="str">
        <f ca="1">+IF(OFFSET('Water Data'!$B$2,0,10*ROW('Water Data'!E147))="","",OFFSET('Water Data'!$B$2,0,10*ROW('Water Data'!E147)))</f>
        <v/>
      </c>
      <c r="B153" s="49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4" t="str">
        <f t="shared" ca="1" si="2"/>
        <v/>
      </c>
      <c r="D153" s="52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8" t="str">
        <f ca="1">+IF(OFFSET('Water Data'!$D$27,0,10*ROW('Water Data'!D147))="","",OFFSET('Water Data'!$D$27,0,10*ROW('Water Data'!D147)))</f>
        <v/>
      </c>
      <c r="BT153" s="388" t="str">
        <f ca="1">+IF(OFFSET('Water Data'!$D$28,0,10*ROW('Water Data'!D147))="","",OFFSET('Water Data'!$D$28,0,10*ROW('Water Data'!D147)))</f>
        <v/>
      </c>
      <c r="BU153" s="388" t="str">
        <f ca="1">+IF(OFFSET('Water Data'!$D$29,0,10*ROW('Water Data'!D147))="","",OFFSET('Water Data'!$D$29,0,10*ROW('Water Data'!D147)))</f>
        <v/>
      </c>
      <c r="BV153" s="388" t="str">
        <f ca="1">+IF(OFFSET('Water Data'!$E$27,0,10*ROW('Water Data'!E147))="","",OFFSET('Water Data'!$E$27,0,10*ROW('Water Data'!E147)))</f>
        <v/>
      </c>
      <c r="BW153" s="388" t="str">
        <f ca="1">+IF(OFFSET('Water Data'!$E$28,0,10*ROW('Water Data'!E147))="","",OFFSET('Water Data'!$E$28,0,10*ROW('Water Data'!E147)))</f>
        <v/>
      </c>
      <c r="BX153" s="388" t="str">
        <f ca="1">+IF(OFFSET('Water Data'!$E$29,0,10*ROW('Water Data'!E147))="","",OFFSET('Water Data'!$E$29,0,10*ROW('Water Data'!E147)))</f>
        <v/>
      </c>
      <c r="BY153" s="388" t="str">
        <f ca="1">+IF(OFFSET('Water Data'!$F$27,0,10*ROW('Water Data'!F147))="","",OFFSET('Water Data'!$F$27,0,10*ROW('Water Data'!F147)))</f>
        <v/>
      </c>
      <c r="BZ153" s="388" t="str">
        <f ca="1">+IF(OFFSET('Water Data'!$F$28,0,10*ROW('Water Data'!F147))="","",OFFSET('Water Data'!$F$28,0,10*ROW('Water Data'!F147)))</f>
        <v/>
      </c>
      <c r="CA153" s="388" t="str">
        <f ca="1">+IF(OFFSET('Water Data'!$F$29,0,10*ROW('Water Data'!F147))="","",OFFSET('Water Data'!$F$29,0,10*ROW('Water Data'!F147)))</f>
        <v/>
      </c>
      <c r="CB153" s="388" t="str">
        <f ca="1">+IF(OFFSET('Water Data'!$G$27,0,10*ROW('Water Data'!G147))="","",OFFSET('Water Data'!$G$27,0,10*ROW('Water Data'!G147)))</f>
        <v/>
      </c>
      <c r="CC153" s="388" t="str">
        <f ca="1">+IF(OFFSET('Water Data'!$G$28,0,10*ROW('Water Data'!G147))="","",OFFSET('Water Data'!$G$28,0,10*ROW('Water Data'!G147)))</f>
        <v/>
      </c>
      <c r="CD153" s="388" t="str">
        <f ca="1">+IF(OFFSET('Water Data'!$G$29,0,10*ROW('Water Data'!G147))="","",OFFSET('Water Data'!$G$29,0,10*ROW('Water Data'!G147)))</f>
        <v/>
      </c>
      <c r="CE153" s="388" t="str">
        <f ca="1">+IF(OFFSET('Water Data'!$H$27,0,10*ROW('Water Data'!H147))="","",OFFSET('Water Data'!$H$27,0,10*ROW('Water Data'!H147)))</f>
        <v/>
      </c>
      <c r="CF153" s="388" t="str">
        <f ca="1">+IF(OFFSET('Water Data'!$H$28,0,10*ROW('Water Data'!H147))="","",OFFSET('Water Data'!$H$28,0,10*ROW('Water Data'!H147)))</f>
        <v/>
      </c>
      <c r="CG153" s="388" t="str">
        <f ca="1">+IF(OFFSET('Water Data'!$H$29,0,10*ROW('Water Data'!H147))="","",OFFSET('Water Data'!$H$29,0,10*ROW('Water Data'!H147)))</f>
        <v/>
      </c>
      <c r="CH153" s="388" t="str">
        <f ca="1">+IF(OFFSET('Water Data'!$I$27,0,10*ROW('Water Data'!I147))="","",OFFSET('Water Data'!$I$27,0,10*ROW('Water Data'!I147)))</f>
        <v/>
      </c>
      <c r="CI153" s="388" t="str">
        <f ca="1">+IF(OFFSET('Water Data'!$I$28,0,10*ROW('Water Data'!I147))="","",OFFSET('Water Data'!$I$28,0,10*ROW('Water Data'!I147)))</f>
        <v/>
      </c>
      <c r="CJ153" s="388" t="str">
        <f ca="1">+IF(OFFSET('Water Data'!$I$29,0,10*ROW('Water Data'!I147))="","",OFFSET('Water Data'!$I$29,0,10*ROW('Water Data'!I147)))</f>
        <v/>
      </c>
      <c r="CK153" s="388" t="str">
        <f ca="1">+IF(OFFSET('Sanitation Data'!$D$28,0,10*ROW('Sanitation Data'!D147))="","",OFFSET('Sanitation Data'!$D$28,0,10*ROW('Sanitation Data'!D147)))</f>
        <v/>
      </c>
      <c r="CL153" s="388" t="str">
        <f ca="1">+IF(OFFSET('Sanitation Data'!$D$29,0,10*ROW('Sanitation Data'!D147))="","",OFFSET('Sanitation Data'!$D$29,0,10*ROW('Sanitation Data'!D147)))</f>
        <v/>
      </c>
      <c r="CM153" s="388" t="str">
        <f ca="1">+IF(OFFSET('Sanitation Data'!$D$30,0,10*ROW('Sanitation Data'!D147))="","",OFFSET('Sanitation Data'!$D$30,0,10*ROW('Sanitation Data'!D147)))</f>
        <v/>
      </c>
      <c r="CN153" s="388" t="str">
        <f ca="1">+IF(OFFSET('Sanitation Data'!$D$31,0,10*ROW('Sanitation Data'!D147))="","",OFFSET('Sanitation Data'!$D$31,0,10*ROW('Sanitation Data'!D147)))</f>
        <v/>
      </c>
      <c r="CO153" s="388" t="str">
        <f ca="1">+IF(OFFSET('Sanitation Data'!$D$32,0,10*ROW('Sanitation Data'!D147))="","",OFFSET('Sanitation Data'!$D$32,0,10*ROW('Sanitation Data'!D147)))</f>
        <v/>
      </c>
      <c r="CP153" s="388" t="str">
        <f ca="1">+IF(OFFSET('Sanitation Data'!$E$28,0,10*ROW('Sanitation Data'!E147))="","",OFFSET('Sanitation Data'!$E$28,0,10*ROW('Sanitation Data'!E147)))</f>
        <v/>
      </c>
      <c r="CQ153" s="388" t="str">
        <f ca="1">+IF(OFFSET('Sanitation Data'!$E$29,0,10*ROW('Sanitation Data'!E147))="","",OFFSET('Sanitation Data'!$E$29,0,10*ROW('Sanitation Data'!E147)))</f>
        <v/>
      </c>
      <c r="CR153" s="388" t="str">
        <f ca="1">+IF(OFFSET('Sanitation Data'!$E$30,0,10*ROW('Sanitation Data'!E147))="","",OFFSET('Sanitation Data'!$E$30,0,10*ROW('Sanitation Data'!E147)))</f>
        <v/>
      </c>
      <c r="CS153" s="388" t="str">
        <f ca="1">+IF(OFFSET('Sanitation Data'!$E$31,0,10*ROW('Sanitation Data'!E147))="","",OFFSET('Sanitation Data'!$E$31,0,10*ROW('Sanitation Data'!E147)))</f>
        <v/>
      </c>
      <c r="CT153" s="388" t="str">
        <f ca="1">+IF(OFFSET('Sanitation Data'!$E$32,0,10*ROW('Sanitation Data'!E147))="","",OFFSET('Sanitation Data'!$E$32,0,10*ROW('Sanitation Data'!E147)))</f>
        <v/>
      </c>
      <c r="CU153" s="388" t="str">
        <f ca="1">+IF(OFFSET('Sanitation Data'!$F$28,0,10*ROW('Sanitation Data'!F147))="","",OFFSET('Sanitation Data'!$F$28,0,10*ROW('Sanitation Data'!F147)))</f>
        <v/>
      </c>
      <c r="CV153" s="388" t="str">
        <f ca="1">+IF(OFFSET('Sanitation Data'!$F$29,0,10*ROW('Sanitation Data'!F147))="","",OFFSET('Sanitation Data'!$F$29,0,10*ROW('Sanitation Data'!F147)))</f>
        <v/>
      </c>
      <c r="CW153" s="388" t="str">
        <f ca="1">+IF(OFFSET('Sanitation Data'!$F$30,0,10*ROW('Sanitation Data'!F147))="","",OFFSET('Sanitation Data'!$F$30,0,10*ROW('Sanitation Data'!F147)))</f>
        <v/>
      </c>
      <c r="CX153" s="388" t="str">
        <f ca="1">+IF(OFFSET('Sanitation Data'!$F$31,0,10*ROW('Sanitation Data'!F147))="","",OFFSET('Sanitation Data'!$F$31,0,10*ROW('Sanitation Data'!F147)))</f>
        <v/>
      </c>
      <c r="CY153" s="388" t="str">
        <f ca="1">+IF(OFFSET('Sanitation Data'!$F$32,0,10*ROW('Sanitation Data'!F147))="","",OFFSET('Sanitation Data'!$F$32,0,10*ROW('Sanitation Data'!F147)))</f>
        <v/>
      </c>
      <c r="CZ153" s="388" t="str">
        <f ca="1">+IF(OFFSET('Sanitation Data'!$G$28,0,10*ROW('Sanitation Data'!G147))="","",OFFSET('Sanitation Data'!$G$28,0,10*ROW('Sanitation Data'!G147)))</f>
        <v/>
      </c>
      <c r="DA153" s="388" t="str">
        <f ca="1">+IF(OFFSET('Sanitation Data'!$G$29,0,10*ROW('Sanitation Data'!G147))="","",OFFSET('Sanitation Data'!$G$29,0,10*ROW('Sanitation Data'!G147)))</f>
        <v/>
      </c>
      <c r="DB153" s="388" t="str">
        <f ca="1">+IF(OFFSET('Sanitation Data'!$G$30,0,10*ROW('Sanitation Data'!G147))="","",OFFSET('Sanitation Data'!$G$30,0,10*ROW('Sanitation Data'!G147)))</f>
        <v/>
      </c>
      <c r="DC153" s="388" t="str">
        <f ca="1">+IF(OFFSET('Sanitation Data'!$G$31,0,10*ROW('Sanitation Data'!G147))="","",OFFSET('Sanitation Data'!$G$31,0,10*ROW('Sanitation Data'!G147)))</f>
        <v/>
      </c>
      <c r="DD153" s="388" t="str">
        <f ca="1">+IF(OFFSET('Sanitation Data'!$G$32,0,10*ROW('Sanitation Data'!G147))="","",OFFSET('Sanitation Data'!$G$32,0,10*ROW('Sanitation Data'!G147)))</f>
        <v/>
      </c>
      <c r="DE153" s="388" t="str">
        <f ca="1">+IF(OFFSET('Sanitation Data'!$H$28,0,10*ROW('Sanitation Data'!H147))="","",OFFSET('Sanitation Data'!$H$28,0,10*ROW('Sanitation Data'!H147)))</f>
        <v/>
      </c>
      <c r="DF153" s="388" t="str">
        <f ca="1">+IF(OFFSET('Sanitation Data'!$H$29,0,10*ROW('Sanitation Data'!H147))="","",OFFSET('Sanitation Data'!$H$29,0,10*ROW('Sanitation Data'!H147)))</f>
        <v/>
      </c>
      <c r="DG153" s="388" t="str">
        <f ca="1">+IF(OFFSET('Sanitation Data'!$H$30,0,10*ROW('Sanitation Data'!H147))="","",OFFSET('Sanitation Data'!$H$30,0,10*ROW('Sanitation Data'!H147)))</f>
        <v/>
      </c>
      <c r="DH153" s="388" t="str">
        <f ca="1">+IF(OFFSET('Sanitation Data'!$H$31,0,10*ROW('Sanitation Data'!H147))="","",OFFSET('Sanitation Data'!$H$31,0,10*ROW('Sanitation Data'!H147)))</f>
        <v/>
      </c>
      <c r="DI153" s="388" t="str">
        <f ca="1">+IF(OFFSET('Sanitation Data'!$H$32,0,10*ROW('Sanitation Data'!H147))="","",OFFSET('Sanitation Data'!$H$32,0,10*ROW('Sanitation Data'!H147)))</f>
        <v/>
      </c>
      <c r="DJ153" s="388" t="str">
        <f ca="1">+IF(OFFSET('Sanitation Data'!$I$28,0,10*ROW('Sanitation Data'!I147))="","",OFFSET('Sanitation Data'!$I$28,0,10*ROW('Sanitation Data'!I147)))</f>
        <v/>
      </c>
      <c r="DK153" s="388" t="str">
        <f ca="1">+IF(OFFSET('Sanitation Data'!$I$29,0,10*ROW('Sanitation Data'!I147))="","",OFFSET('Sanitation Data'!$I$29,0,10*ROW('Sanitation Data'!I147)))</f>
        <v/>
      </c>
      <c r="DL153" s="388" t="str">
        <f ca="1">+IF(OFFSET('Sanitation Data'!$I$30,0,10*ROW('Sanitation Data'!I147))="","",OFFSET('Sanitation Data'!$I$30,0,10*ROW('Sanitation Data'!I147)))</f>
        <v/>
      </c>
      <c r="DM153" s="388" t="str">
        <f ca="1">+IF(OFFSET('Sanitation Data'!$I$31,0,10*ROW('Sanitation Data'!I147))="","",OFFSET('Sanitation Data'!$I$31,0,10*ROW('Sanitation Data'!I147)))</f>
        <v/>
      </c>
      <c r="DN153" s="388" t="str">
        <f ca="1">+IF(OFFSET('Sanitation Data'!$I$32,0,10*ROW('Sanitation Data'!I147))="","",OFFSET('Sanitation Data'!$I$32,0,10*ROW('Sanitation Data'!I147)))</f>
        <v/>
      </c>
      <c r="DO153" s="388" t="str">
        <f ca="1">+IF(OFFSET('Hygiene Data'!$D$11,0,10*ROW('Hygiene Data'!D147))="","",OFFSET('Hygiene Data'!$D$11,0,10*ROW('Hygiene Data'!D147)))</f>
        <v/>
      </c>
      <c r="DP153" s="388" t="str">
        <f ca="1">+IF(OFFSET('Hygiene Data'!$D$12,0,10*ROW('Hygiene Data'!D147))="","",OFFSET('Hygiene Data'!$D$12,0,10*ROW('Hygiene Data'!D147)))</f>
        <v/>
      </c>
      <c r="DQ153" s="388" t="str">
        <f ca="1">+IF(OFFSET('Hygiene Data'!$D$13,0,10*ROW('Hygiene Data'!D147))="","",OFFSET('Hygiene Data'!$D$13,0,10*ROW('Hygiene Data'!D147)))</f>
        <v/>
      </c>
      <c r="DR153" s="388" t="str">
        <f ca="1">+IF(OFFSET('Hygiene Data'!$E$11,0,10*ROW('Hygiene Data'!E147))="","",OFFSET('Hygiene Data'!$E$11,0,10*ROW('Hygiene Data'!E147)))</f>
        <v/>
      </c>
      <c r="DS153" s="388" t="str">
        <f ca="1">+IF(OFFSET('Hygiene Data'!$E$12,0,10*ROW('Hygiene Data'!E147))="","",OFFSET('Hygiene Data'!$E$12,0,10*ROW('Hygiene Data'!E147)))</f>
        <v/>
      </c>
      <c r="DT153" s="388" t="str">
        <f ca="1">+IF(OFFSET('Hygiene Data'!$E$13,0,10*ROW('Hygiene Data'!E147))="","",OFFSET('Hygiene Data'!$E$13,0,10*ROW('Hygiene Data'!E147)))</f>
        <v/>
      </c>
      <c r="DU153" s="388" t="str">
        <f ca="1">+IF(OFFSET('Hygiene Data'!$F$11,0,10*ROW('Hygiene Data'!F147))="","",OFFSET('Hygiene Data'!$F$11,0,10*ROW('Hygiene Data'!F147)))</f>
        <v/>
      </c>
      <c r="DV153" s="388" t="str">
        <f ca="1">+IF(OFFSET('Hygiene Data'!$F$12,0,10*ROW('Hygiene Data'!F147))="","",OFFSET('Hygiene Data'!$F$12,0,10*ROW('Hygiene Data'!F147)))</f>
        <v/>
      </c>
      <c r="DW153" s="388" t="str">
        <f ca="1">+IF(OFFSET('Hygiene Data'!$F$13,0,10*ROW('Hygiene Data'!F147))="","",OFFSET('Hygiene Data'!$F$13,0,10*ROW('Hygiene Data'!F147)))</f>
        <v/>
      </c>
      <c r="DX153" s="388" t="str">
        <f ca="1">+IF(OFFSET('Hygiene Data'!$G$11,0,10*ROW('Hygiene Data'!G147))="","",OFFSET('Hygiene Data'!$G$11,0,10*ROW('Hygiene Data'!G147)))</f>
        <v/>
      </c>
      <c r="DY153" s="388" t="str">
        <f ca="1">+IF(OFFSET('Hygiene Data'!$G$12,0,10*ROW('Hygiene Data'!G147))="","",OFFSET('Hygiene Data'!$G$12,0,10*ROW('Hygiene Data'!G147)))</f>
        <v/>
      </c>
      <c r="DZ153" s="388" t="str">
        <f ca="1">+IF(OFFSET('Hygiene Data'!$G$13,0,10*ROW('Hygiene Data'!G147))="","",OFFSET('Hygiene Data'!$G$13,0,10*ROW('Hygiene Data'!G147)))</f>
        <v/>
      </c>
      <c r="EA153" s="388" t="str">
        <f ca="1">+IF(OFFSET('Hygiene Data'!$H$11,0,10*ROW('Hygiene Data'!H147))="","",OFFSET('Hygiene Data'!$H$11,0,10*ROW('Hygiene Data'!H147)))</f>
        <v/>
      </c>
      <c r="EB153" s="388" t="str">
        <f ca="1">+IF(OFFSET('Hygiene Data'!$H$12,0,10*ROW('Hygiene Data'!H147))="","",OFFSET('Hygiene Data'!$H$12,0,10*ROW('Hygiene Data'!H147)))</f>
        <v/>
      </c>
      <c r="EC153" s="388" t="str">
        <f ca="1">+IF(OFFSET('Hygiene Data'!$H$13,0,10*ROW('Hygiene Data'!H147))="","",OFFSET('Hygiene Data'!$H$13,0,10*ROW('Hygiene Data'!H147)))</f>
        <v/>
      </c>
      <c r="ED153" s="388" t="str">
        <f ca="1">+IF(OFFSET('Hygiene Data'!$I$11,0,10*ROW('Hygiene Data'!I147))="","",OFFSET('Hygiene Data'!$I$11,0,10*ROW('Hygiene Data'!I147)))</f>
        <v/>
      </c>
      <c r="EE153" s="388" t="str">
        <f ca="1">+IF(OFFSET('Hygiene Data'!$I$12,0,10*ROW('Hygiene Data'!I147))="","",OFFSET('Hygiene Data'!$I$12,0,10*ROW('Hygiene Data'!I147)))</f>
        <v/>
      </c>
      <c r="EF153" s="388" t="str">
        <f ca="1">+IF(OFFSET('Hygiene Data'!$I$13,0,10*ROW('Hygiene Data'!I147))="","",OFFSET('Hygiene Data'!$I$13,0,10*ROW('Hygiene Data'!I147)))</f>
        <v/>
      </c>
    </row>
    <row r="154" spans="1:136" x14ac:dyDescent="0.25">
      <c r="A154" s="497" t="str">
        <f ca="1">+IF(OFFSET('Water Data'!$B$2,0,10*ROW('Water Data'!E148))="","",OFFSET('Water Data'!$B$2,0,10*ROW('Water Data'!E148)))</f>
        <v/>
      </c>
      <c r="B154" s="49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4" t="str">
        <f t="shared" ca="1" si="2"/>
        <v/>
      </c>
      <c r="D154" s="52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8" t="str">
        <f ca="1">+IF(OFFSET('Water Data'!$D$27,0,10*ROW('Water Data'!D148))="","",OFFSET('Water Data'!$D$27,0,10*ROW('Water Data'!D148)))</f>
        <v/>
      </c>
      <c r="BT154" s="388" t="str">
        <f ca="1">+IF(OFFSET('Water Data'!$D$28,0,10*ROW('Water Data'!D148))="","",OFFSET('Water Data'!$D$28,0,10*ROW('Water Data'!D148)))</f>
        <v/>
      </c>
      <c r="BU154" s="388" t="str">
        <f ca="1">+IF(OFFSET('Water Data'!$D$29,0,10*ROW('Water Data'!D148))="","",OFFSET('Water Data'!$D$29,0,10*ROW('Water Data'!D148)))</f>
        <v/>
      </c>
      <c r="BV154" s="388" t="str">
        <f ca="1">+IF(OFFSET('Water Data'!$E$27,0,10*ROW('Water Data'!E148))="","",OFFSET('Water Data'!$E$27,0,10*ROW('Water Data'!E148)))</f>
        <v/>
      </c>
      <c r="BW154" s="388" t="str">
        <f ca="1">+IF(OFFSET('Water Data'!$E$28,0,10*ROW('Water Data'!E148))="","",OFFSET('Water Data'!$E$28,0,10*ROW('Water Data'!E148)))</f>
        <v/>
      </c>
      <c r="BX154" s="388" t="str">
        <f ca="1">+IF(OFFSET('Water Data'!$E$29,0,10*ROW('Water Data'!E148))="","",OFFSET('Water Data'!$E$29,0,10*ROW('Water Data'!E148)))</f>
        <v/>
      </c>
      <c r="BY154" s="388" t="str">
        <f ca="1">+IF(OFFSET('Water Data'!$F$27,0,10*ROW('Water Data'!F148))="","",OFFSET('Water Data'!$F$27,0,10*ROW('Water Data'!F148)))</f>
        <v/>
      </c>
      <c r="BZ154" s="388" t="str">
        <f ca="1">+IF(OFFSET('Water Data'!$F$28,0,10*ROW('Water Data'!F148))="","",OFFSET('Water Data'!$F$28,0,10*ROW('Water Data'!F148)))</f>
        <v/>
      </c>
      <c r="CA154" s="388" t="str">
        <f ca="1">+IF(OFFSET('Water Data'!$F$29,0,10*ROW('Water Data'!F148))="","",OFFSET('Water Data'!$F$29,0,10*ROW('Water Data'!F148)))</f>
        <v/>
      </c>
      <c r="CB154" s="388" t="str">
        <f ca="1">+IF(OFFSET('Water Data'!$G$27,0,10*ROW('Water Data'!G148))="","",OFFSET('Water Data'!$G$27,0,10*ROW('Water Data'!G148)))</f>
        <v/>
      </c>
      <c r="CC154" s="388" t="str">
        <f ca="1">+IF(OFFSET('Water Data'!$G$28,0,10*ROW('Water Data'!G148))="","",OFFSET('Water Data'!$G$28,0,10*ROW('Water Data'!G148)))</f>
        <v/>
      </c>
      <c r="CD154" s="388" t="str">
        <f ca="1">+IF(OFFSET('Water Data'!$G$29,0,10*ROW('Water Data'!G148))="","",OFFSET('Water Data'!$G$29,0,10*ROW('Water Data'!G148)))</f>
        <v/>
      </c>
      <c r="CE154" s="388" t="str">
        <f ca="1">+IF(OFFSET('Water Data'!$H$27,0,10*ROW('Water Data'!H148))="","",OFFSET('Water Data'!$H$27,0,10*ROW('Water Data'!H148)))</f>
        <v/>
      </c>
      <c r="CF154" s="388" t="str">
        <f ca="1">+IF(OFFSET('Water Data'!$H$28,0,10*ROW('Water Data'!H148))="","",OFFSET('Water Data'!$H$28,0,10*ROW('Water Data'!H148)))</f>
        <v/>
      </c>
      <c r="CG154" s="388" t="str">
        <f ca="1">+IF(OFFSET('Water Data'!$H$29,0,10*ROW('Water Data'!H148))="","",OFFSET('Water Data'!$H$29,0,10*ROW('Water Data'!H148)))</f>
        <v/>
      </c>
      <c r="CH154" s="388" t="str">
        <f ca="1">+IF(OFFSET('Water Data'!$I$27,0,10*ROW('Water Data'!I148))="","",OFFSET('Water Data'!$I$27,0,10*ROW('Water Data'!I148)))</f>
        <v/>
      </c>
      <c r="CI154" s="388" t="str">
        <f ca="1">+IF(OFFSET('Water Data'!$I$28,0,10*ROW('Water Data'!I148))="","",OFFSET('Water Data'!$I$28,0,10*ROW('Water Data'!I148)))</f>
        <v/>
      </c>
      <c r="CJ154" s="388" t="str">
        <f ca="1">+IF(OFFSET('Water Data'!$I$29,0,10*ROW('Water Data'!I148))="","",OFFSET('Water Data'!$I$29,0,10*ROW('Water Data'!I148)))</f>
        <v/>
      </c>
      <c r="CK154" s="388" t="str">
        <f ca="1">+IF(OFFSET('Sanitation Data'!$D$28,0,10*ROW('Sanitation Data'!D148))="","",OFFSET('Sanitation Data'!$D$28,0,10*ROW('Sanitation Data'!D148)))</f>
        <v/>
      </c>
      <c r="CL154" s="388" t="str">
        <f ca="1">+IF(OFFSET('Sanitation Data'!$D$29,0,10*ROW('Sanitation Data'!D148))="","",OFFSET('Sanitation Data'!$D$29,0,10*ROW('Sanitation Data'!D148)))</f>
        <v/>
      </c>
      <c r="CM154" s="388" t="str">
        <f ca="1">+IF(OFFSET('Sanitation Data'!$D$30,0,10*ROW('Sanitation Data'!D148))="","",OFFSET('Sanitation Data'!$D$30,0,10*ROW('Sanitation Data'!D148)))</f>
        <v/>
      </c>
      <c r="CN154" s="388" t="str">
        <f ca="1">+IF(OFFSET('Sanitation Data'!$D$31,0,10*ROW('Sanitation Data'!D148))="","",OFFSET('Sanitation Data'!$D$31,0,10*ROW('Sanitation Data'!D148)))</f>
        <v/>
      </c>
      <c r="CO154" s="388" t="str">
        <f ca="1">+IF(OFFSET('Sanitation Data'!$D$32,0,10*ROW('Sanitation Data'!D148))="","",OFFSET('Sanitation Data'!$D$32,0,10*ROW('Sanitation Data'!D148)))</f>
        <v/>
      </c>
      <c r="CP154" s="388" t="str">
        <f ca="1">+IF(OFFSET('Sanitation Data'!$E$28,0,10*ROW('Sanitation Data'!E148))="","",OFFSET('Sanitation Data'!$E$28,0,10*ROW('Sanitation Data'!E148)))</f>
        <v/>
      </c>
      <c r="CQ154" s="388" t="str">
        <f ca="1">+IF(OFFSET('Sanitation Data'!$E$29,0,10*ROW('Sanitation Data'!E148))="","",OFFSET('Sanitation Data'!$E$29,0,10*ROW('Sanitation Data'!E148)))</f>
        <v/>
      </c>
      <c r="CR154" s="388" t="str">
        <f ca="1">+IF(OFFSET('Sanitation Data'!$E$30,0,10*ROW('Sanitation Data'!E148))="","",OFFSET('Sanitation Data'!$E$30,0,10*ROW('Sanitation Data'!E148)))</f>
        <v/>
      </c>
      <c r="CS154" s="388" t="str">
        <f ca="1">+IF(OFFSET('Sanitation Data'!$E$31,0,10*ROW('Sanitation Data'!E148))="","",OFFSET('Sanitation Data'!$E$31,0,10*ROW('Sanitation Data'!E148)))</f>
        <v/>
      </c>
      <c r="CT154" s="388" t="str">
        <f ca="1">+IF(OFFSET('Sanitation Data'!$E$32,0,10*ROW('Sanitation Data'!E148))="","",OFFSET('Sanitation Data'!$E$32,0,10*ROW('Sanitation Data'!E148)))</f>
        <v/>
      </c>
      <c r="CU154" s="388" t="str">
        <f ca="1">+IF(OFFSET('Sanitation Data'!$F$28,0,10*ROW('Sanitation Data'!F148))="","",OFFSET('Sanitation Data'!$F$28,0,10*ROW('Sanitation Data'!F148)))</f>
        <v/>
      </c>
      <c r="CV154" s="388" t="str">
        <f ca="1">+IF(OFFSET('Sanitation Data'!$F$29,0,10*ROW('Sanitation Data'!F148))="","",OFFSET('Sanitation Data'!$F$29,0,10*ROW('Sanitation Data'!F148)))</f>
        <v/>
      </c>
      <c r="CW154" s="388" t="str">
        <f ca="1">+IF(OFFSET('Sanitation Data'!$F$30,0,10*ROW('Sanitation Data'!F148))="","",OFFSET('Sanitation Data'!$F$30,0,10*ROW('Sanitation Data'!F148)))</f>
        <v/>
      </c>
      <c r="CX154" s="388" t="str">
        <f ca="1">+IF(OFFSET('Sanitation Data'!$F$31,0,10*ROW('Sanitation Data'!F148))="","",OFFSET('Sanitation Data'!$F$31,0,10*ROW('Sanitation Data'!F148)))</f>
        <v/>
      </c>
      <c r="CY154" s="388" t="str">
        <f ca="1">+IF(OFFSET('Sanitation Data'!$F$32,0,10*ROW('Sanitation Data'!F148))="","",OFFSET('Sanitation Data'!$F$32,0,10*ROW('Sanitation Data'!F148)))</f>
        <v/>
      </c>
      <c r="CZ154" s="388" t="str">
        <f ca="1">+IF(OFFSET('Sanitation Data'!$G$28,0,10*ROW('Sanitation Data'!G148))="","",OFFSET('Sanitation Data'!$G$28,0,10*ROW('Sanitation Data'!G148)))</f>
        <v/>
      </c>
      <c r="DA154" s="388" t="str">
        <f ca="1">+IF(OFFSET('Sanitation Data'!$G$29,0,10*ROW('Sanitation Data'!G148))="","",OFFSET('Sanitation Data'!$G$29,0,10*ROW('Sanitation Data'!G148)))</f>
        <v/>
      </c>
      <c r="DB154" s="388" t="str">
        <f ca="1">+IF(OFFSET('Sanitation Data'!$G$30,0,10*ROW('Sanitation Data'!G148))="","",OFFSET('Sanitation Data'!$G$30,0,10*ROW('Sanitation Data'!G148)))</f>
        <v/>
      </c>
      <c r="DC154" s="388" t="str">
        <f ca="1">+IF(OFFSET('Sanitation Data'!$G$31,0,10*ROW('Sanitation Data'!G148))="","",OFFSET('Sanitation Data'!$G$31,0,10*ROW('Sanitation Data'!G148)))</f>
        <v/>
      </c>
      <c r="DD154" s="388" t="str">
        <f ca="1">+IF(OFFSET('Sanitation Data'!$G$32,0,10*ROW('Sanitation Data'!G148))="","",OFFSET('Sanitation Data'!$G$32,0,10*ROW('Sanitation Data'!G148)))</f>
        <v/>
      </c>
      <c r="DE154" s="388" t="str">
        <f ca="1">+IF(OFFSET('Sanitation Data'!$H$28,0,10*ROW('Sanitation Data'!H148))="","",OFFSET('Sanitation Data'!$H$28,0,10*ROW('Sanitation Data'!H148)))</f>
        <v/>
      </c>
      <c r="DF154" s="388" t="str">
        <f ca="1">+IF(OFFSET('Sanitation Data'!$H$29,0,10*ROW('Sanitation Data'!H148))="","",OFFSET('Sanitation Data'!$H$29,0,10*ROW('Sanitation Data'!H148)))</f>
        <v/>
      </c>
      <c r="DG154" s="388" t="str">
        <f ca="1">+IF(OFFSET('Sanitation Data'!$H$30,0,10*ROW('Sanitation Data'!H148))="","",OFFSET('Sanitation Data'!$H$30,0,10*ROW('Sanitation Data'!H148)))</f>
        <v/>
      </c>
      <c r="DH154" s="388" t="str">
        <f ca="1">+IF(OFFSET('Sanitation Data'!$H$31,0,10*ROW('Sanitation Data'!H148))="","",OFFSET('Sanitation Data'!$H$31,0,10*ROW('Sanitation Data'!H148)))</f>
        <v/>
      </c>
      <c r="DI154" s="388" t="str">
        <f ca="1">+IF(OFFSET('Sanitation Data'!$H$32,0,10*ROW('Sanitation Data'!H148))="","",OFFSET('Sanitation Data'!$H$32,0,10*ROW('Sanitation Data'!H148)))</f>
        <v/>
      </c>
      <c r="DJ154" s="388" t="str">
        <f ca="1">+IF(OFFSET('Sanitation Data'!$I$28,0,10*ROW('Sanitation Data'!I148))="","",OFFSET('Sanitation Data'!$I$28,0,10*ROW('Sanitation Data'!I148)))</f>
        <v/>
      </c>
      <c r="DK154" s="388" t="str">
        <f ca="1">+IF(OFFSET('Sanitation Data'!$I$29,0,10*ROW('Sanitation Data'!I148))="","",OFFSET('Sanitation Data'!$I$29,0,10*ROW('Sanitation Data'!I148)))</f>
        <v/>
      </c>
      <c r="DL154" s="388" t="str">
        <f ca="1">+IF(OFFSET('Sanitation Data'!$I$30,0,10*ROW('Sanitation Data'!I148))="","",OFFSET('Sanitation Data'!$I$30,0,10*ROW('Sanitation Data'!I148)))</f>
        <v/>
      </c>
      <c r="DM154" s="388" t="str">
        <f ca="1">+IF(OFFSET('Sanitation Data'!$I$31,0,10*ROW('Sanitation Data'!I148))="","",OFFSET('Sanitation Data'!$I$31,0,10*ROW('Sanitation Data'!I148)))</f>
        <v/>
      </c>
      <c r="DN154" s="388" t="str">
        <f ca="1">+IF(OFFSET('Sanitation Data'!$I$32,0,10*ROW('Sanitation Data'!I148))="","",OFFSET('Sanitation Data'!$I$32,0,10*ROW('Sanitation Data'!I148)))</f>
        <v/>
      </c>
      <c r="DO154" s="388" t="str">
        <f ca="1">+IF(OFFSET('Hygiene Data'!$D$11,0,10*ROW('Hygiene Data'!D148))="","",OFFSET('Hygiene Data'!$D$11,0,10*ROW('Hygiene Data'!D148)))</f>
        <v/>
      </c>
      <c r="DP154" s="388" t="str">
        <f ca="1">+IF(OFFSET('Hygiene Data'!$D$12,0,10*ROW('Hygiene Data'!D148))="","",OFFSET('Hygiene Data'!$D$12,0,10*ROW('Hygiene Data'!D148)))</f>
        <v/>
      </c>
      <c r="DQ154" s="388" t="str">
        <f ca="1">+IF(OFFSET('Hygiene Data'!$D$13,0,10*ROW('Hygiene Data'!D148))="","",OFFSET('Hygiene Data'!$D$13,0,10*ROW('Hygiene Data'!D148)))</f>
        <v/>
      </c>
      <c r="DR154" s="388" t="str">
        <f ca="1">+IF(OFFSET('Hygiene Data'!$E$11,0,10*ROW('Hygiene Data'!E148))="","",OFFSET('Hygiene Data'!$E$11,0,10*ROW('Hygiene Data'!E148)))</f>
        <v/>
      </c>
      <c r="DS154" s="388" t="str">
        <f ca="1">+IF(OFFSET('Hygiene Data'!$E$12,0,10*ROW('Hygiene Data'!E148))="","",OFFSET('Hygiene Data'!$E$12,0,10*ROW('Hygiene Data'!E148)))</f>
        <v/>
      </c>
      <c r="DT154" s="388" t="str">
        <f ca="1">+IF(OFFSET('Hygiene Data'!$E$13,0,10*ROW('Hygiene Data'!E148))="","",OFFSET('Hygiene Data'!$E$13,0,10*ROW('Hygiene Data'!E148)))</f>
        <v/>
      </c>
      <c r="DU154" s="388" t="str">
        <f ca="1">+IF(OFFSET('Hygiene Data'!$F$11,0,10*ROW('Hygiene Data'!F148))="","",OFFSET('Hygiene Data'!$F$11,0,10*ROW('Hygiene Data'!F148)))</f>
        <v/>
      </c>
      <c r="DV154" s="388" t="str">
        <f ca="1">+IF(OFFSET('Hygiene Data'!$F$12,0,10*ROW('Hygiene Data'!F148))="","",OFFSET('Hygiene Data'!$F$12,0,10*ROW('Hygiene Data'!F148)))</f>
        <v/>
      </c>
      <c r="DW154" s="388" t="str">
        <f ca="1">+IF(OFFSET('Hygiene Data'!$F$13,0,10*ROW('Hygiene Data'!F148))="","",OFFSET('Hygiene Data'!$F$13,0,10*ROW('Hygiene Data'!F148)))</f>
        <v/>
      </c>
      <c r="DX154" s="388" t="str">
        <f ca="1">+IF(OFFSET('Hygiene Data'!$G$11,0,10*ROW('Hygiene Data'!G148))="","",OFFSET('Hygiene Data'!$G$11,0,10*ROW('Hygiene Data'!G148)))</f>
        <v/>
      </c>
      <c r="DY154" s="388" t="str">
        <f ca="1">+IF(OFFSET('Hygiene Data'!$G$12,0,10*ROW('Hygiene Data'!G148))="","",OFFSET('Hygiene Data'!$G$12,0,10*ROW('Hygiene Data'!G148)))</f>
        <v/>
      </c>
      <c r="DZ154" s="388" t="str">
        <f ca="1">+IF(OFFSET('Hygiene Data'!$G$13,0,10*ROW('Hygiene Data'!G148))="","",OFFSET('Hygiene Data'!$G$13,0,10*ROW('Hygiene Data'!G148)))</f>
        <v/>
      </c>
      <c r="EA154" s="388" t="str">
        <f ca="1">+IF(OFFSET('Hygiene Data'!$H$11,0,10*ROW('Hygiene Data'!H148))="","",OFFSET('Hygiene Data'!$H$11,0,10*ROW('Hygiene Data'!H148)))</f>
        <v/>
      </c>
      <c r="EB154" s="388" t="str">
        <f ca="1">+IF(OFFSET('Hygiene Data'!$H$12,0,10*ROW('Hygiene Data'!H148))="","",OFFSET('Hygiene Data'!$H$12,0,10*ROW('Hygiene Data'!H148)))</f>
        <v/>
      </c>
      <c r="EC154" s="388" t="str">
        <f ca="1">+IF(OFFSET('Hygiene Data'!$H$13,0,10*ROW('Hygiene Data'!H148))="","",OFFSET('Hygiene Data'!$H$13,0,10*ROW('Hygiene Data'!H148)))</f>
        <v/>
      </c>
      <c r="ED154" s="388" t="str">
        <f ca="1">+IF(OFFSET('Hygiene Data'!$I$11,0,10*ROW('Hygiene Data'!I148))="","",OFFSET('Hygiene Data'!$I$11,0,10*ROW('Hygiene Data'!I148)))</f>
        <v/>
      </c>
      <c r="EE154" s="388" t="str">
        <f ca="1">+IF(OFFSET('Hygiene Data'!$I$12,0,10*ROW('Hygiene Data'!I148))="","",OFFSET('Hygiene Data'!$I$12,0,10*ROW('Hygiene Data'!I148)))</f>
        <v/>
      </c>
      <c r="EF154" s="388" t="str">
        <f ca="1">+IF(OFFSET('Hygiene Data'!$I$13,0,10*ROW('Hygiene Data'!I148))="","",OFFSET('Hygiene Data'!$I$13,0,10*ROW('Hygiene Data'!I148)))</f>
        <v/>
      </c>
    </row>
    <row r="155" spans="1:136" x14ac:dyDescent="0.25">
      <c r="A155" s="497" t="str">
        <f ca="1">+IF(OFFSET('Water Data'!$B$2,0,10*ROW('Water Data'!E149))="","",OFFSET('Water Data'!$B$2,0,10*ROW('Water Data'!E149)))</f>
        <v/>
      </c>
      <c r="B155" s="49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4" t="str">
        <f t="shared" ca="1" si="2"/>
        <v/>
      </c>
      <c r="D155" s="52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8" t="str">
        <f ca="1">+IF(OFFSET('Water Data'!$D$27,0,10*ROW('Water Data'!D149))="","",OFFSET('Water Data'!$D$27,0,10*ROW('Water Data'!D149)))</f>
        <v/>
      </c>
      <c r="BT155" s="388" t="str">
        <f ca="1">+IF(OFFSET('Water Data'!$D$28,0,10*ROW('Water Data'!D149))="","",OFFSET('Water Data'!$D$28,0,10*ROW('Water Data'!D149)))</f>
        <v/>
      </c>
      <c r="BU155" s="388" t="str">
        <f ca="1">+IF(OFFSET('Water Data'!$D$29,0,10*ROW('Water Data'!D149))="","",OFFSET('Water Data'!$D$29,0,10*ROW('Water Data'!D149)))</f>
        <v/>
      </c>
      <c r="BV155" s="388" t="str">
        <f ca="1">+IF(OFFSET('Water Data'!$E$27,0,10*ROW('Water Data'!E149))="","",OFFSET('Water Data'!$E$27,0,10*ROW('Water Data'!E149)))</f>
        <v/>
      </c>
      <c r="BW155" s="388" t="str">
        <f ca="1">+IF(OFFSET('Water Data'!$E$28,0,10*ROW('Water Data'!E149))="","",OFFSET('Water Data'!$E$28,0,10*ROW('Water Data'!E149)))</f>
        <v/>
      </c>
      <c r="BX155" s="388" t="str">
        <f ca="1">+IF(OFFSET('Water Data'!$E$29,0,10*ROW('Water Data'!E149))="","",OFFSET('Water Data'!$E$29,0,10*ROW('Water Data'!E149)))</f>
        <v/>
      </c>
      <c r="BY155" s="388" t="str">
        <f ca="1">+IF(OFFSET('Water Data'!$F$27,0,10*ROW('Water Data'!F149))="","",OFFSET('Water Data'!$F$27,0,10*ROW('Water Data'!F149)))</f>
        <v/>
      </c>
      <c r="BZ155" s="388" t="str">
        <f ca="1">+IF(OFFSET('Water Data'!$F$28,0,10*ROW('Water Data'!F149))="","",OFFSET('Water Data'!$F$28,0,10*ROW('Water Data'!F149)))</f>
        <v/>
      </c>
      <c r="CA155" s="388" t="str">
        <f ca="1">+IF(OFFSET('Water Data'!$F$29,0,10*ROW('Water Data'!F149))="","",OFFSET('Water Data'!$F$29,0,10*ROW('Water Data'!F149)))</f>
        <v/>
      </c>
      <c r="CB155" s="388" t="str">
        <f ca="1">+IF(OFFSET('Water Data'!$G$27,0,10*ROW('Water Data'!G149))="","",OFFSET('Water Data'!$G$27,0,10*ROW('Water Data'!G149)))</f>
        <v/>
      </c>
      <c r="CC155" s="388" t="str">
        <f ca="1">+IF(OFFSET('Water Data'!$G$28,0,10*ROW('Water Data'!G149))="","",OFFSET('Water Data'!$G$28,0,10*ROW('Water Data'!G149)))</f>
        <v/>
      </c>
      <c r="CD155" s="388" t="str">
        <f ca="1">+IF(OFFSET('Water Data'!$G$29,0,10*ROW('Water Data'!G149))="","",OFFSET('Water Data'!$G$29,0,10*ROW('Water Data'!G149)))</f>
        <v/>
      </c>
      <c r="CE155" s="388" t="str">
        <f ca="1">+IF(OFFSET('Water Data'!$H$27,0,10*ROW('Water Data'!H149))="","",OFFSET('Water Data'!$H$27,0,10*ROW('Water Data'!H149)))</f>
        <v/>
      </c>
      <c r="CF155" s="388" t="str">
        <f ca="1">+IF(OFFSET('Water Data'!$H$28,0,10*ROW('Water Data'!H149))="","",OFFSET('Water Data'!$H$28,0,10*ROW('Water Data'!H149)))</f>
        <v/>
      </c>
      <c r="CG155" s="388" t="str">
        <f ca="1">+IF(OFFSET('Water Data'!$H$29,0,10*ROW('Water Data'!H149))="","",OFFSET('Water Data'!$H$29,0,10*ROW('Water Data'!H149)))</f>
        <v/>
      </c>
      <c r="CH155" s="388" t="str">
        <f ca="1">+IF(OFFSET('Water Data'!$I$27,0,10*ROW('Water Data'!I149))="","",OFFSET('Water Data'!$I$27,0,10*ROW('Water Data'!I149)))</f>
        <v/>
      </c>
      <c r="CI155" s="388" t="str">
        <f ca="1">+IF(OFFSET('Water Data'!$I$28,0,10*ROW('Water Data'!I149))="","",OFFSET('Water Data'!$I$28,0,10*ROW('Water Data'!I149)))</f>
        <v/>
      </c>
      <c r="CJ155" s="388" t="str">
        <f ca="1">+IF(OFFSET('Water Data'!$I$29,0,10*ROW('Water Data'!I149))="","",OFFSET('Water Data'!$I$29,0,10*ROW('Water Data'!I149)))</f>
        <v/>
      </c>
      <c r="CK155" s="388" t="str">
        <f ca="1">+IF(OFFSET('Sanitation Data'!$D$28,0,10*ROW('Sanitation Data'!D149))="","",OFFSET('Sanitation Data'!$D$28,0,10*ROW('Sanitation Data'!D149)))</f>
        <v/>
      </c>
      <c r="CL155" s="388" t="str">
        <f ca="1">+IF(OFFSET('Sanitation Data'!$D$29,0,10*ROW('Sanitation Data'!D149))="","",OFFSET('Sanitation Data'!$D$29,0,10*ROW('Sanitation Data'!D149)))</f>
        <v/>
      </c>
      <c r="CM155" s="388" t="str">
        <f ca="1">+IF(OFFSET('Sanitation Data'!$D$30,0,10*ROW('Sanitation Data'!D149))="","",OFFSET('Sanitation Data'!$D$30,0,10*ROW('Sanitation Data'!D149)))</f>
        <v/>
      </c>
      <c r="CN155" s="388" t="str">
        <f ca="1">+IF(OFFSET('Sanitation Data'!$D$31,0,10*ROW('Sanitation Data'!D149))="","",OFFSET('Sanitation Data'!$D$31,0,10*ROW('Sanitation Data'!D149)))</f>
        <v/>
      </c>
      <c r="CO155" s="388" t="str">
        <f ca="1">+IF(OFFSET('Sanitation Data'!$D$32,0,10*ROW('Sanitation Data'!D149))="","",OFFSET('Sanitation Data'!$D$32,0,10*ROW('Sanitation Data'!D149)))</f>
        <v/>
      </c>
      <c r="CP155" s="388" t="str">
        <f ca="1">+IF(OFFSET('Sanitation Data'!$E$28,0,10*ROW('Sanitation Data'!E149))="","",OFFSET('Sanitation Data'!$E$28,0,10*ROW('Sanitation Data'!E149)))</f>
        <v/>
      </c>
      <c r="CQ155" s="388" t="str">
        <f ca="1">+IF(OFFSET('Sanitation Data'!$E$29,0,10*ROW('Sanitation Data'!E149))="","",OFFSET('Sanitation Data'!$E$29,0,10*ROW('Sanitation Data'!E149)))</f>
        <v/>
      </c>
      <c r="CR155" s="388" t="str">
        <f ca="1">+IF(OFFSET('Sanitation Data'!$E$30,0,10*ROW('Sanitation Data'!E149))="","",OFFSET('Sanitation Data'!$E$30,0,10*ROW('Sanitation Data'!E149)))</f>
        <v/>
      </c>
      <c r="CS155" s="388" t="str">
        <f ca="1">+IF(OFFSET('Sanitation Data'!$E$31,0,10*ROW('Sanitation Data'!E149))="","",OFFSET('Sanitation Data'!$E$31,0,10*ROW('Sanitation Data'!E149)))</f>
        <v/>
      </c>
      <c r="CT155" s="388" t="str">
        <f ca="1">+IF(OFFSET('Sanitation Data'!$E$32,0,10*ROW('Sanitation Data'!E149))="","",OFFSET('Sanitation Data'!$E$32,0,10*ROW('Sanitation Data'!E149)))</f>
        <v/>
      </c>
      <c r="CU155" s="388" t="str">
        <f ca="1">+IF(OFFSET('Sanitation Data'!$F$28,0,10*ROW('Sanitation Data'!F149))="","",OFFSET('Sanitation Data'!$F$28,0,10*ROW('Sanitation Data'!F149)))</f>
        <v/>
      </c>
      <c r="CV155" s="388" t="str">
        <f ca="1">+IF(OFFSET('Sanitation Data'!$F$29,0,10*ROW('Sanitation Data'!F149))="","",OFFSET('Sanitation Data'!$F$29,0,10*ROW('Sanitation Data'!F149)))</f>
        <v/>
      </c>
      <c r="CW155" s="388" t="str">
        <f ca="1">+IF(OFFSET('Sanitation Data'!$F$30,0,10*ROW('Sanitation Data'!F149))="","",OFFSET('Sanitation Data'!$F$30,0,10*ROW('Sanitation Data'!F149)))</f>
        <v/>
      </c>
      <c r="CX155" s="388" t="str">
        <f ca="1">+IF(OFFSET('Sanitation Data'!$F$31,0,10*ROW('Sanitation Data'!F149))="","",OFFSET('Sanitation Data'!$F$31,0,10*ROW('Sanitation Data'!F149)))</f>
        <v/>
      </c>
      <c r="CY155" s="388" t="str">
        <f ca="1">+IF(OFFSET('Sanitation Data'!$F$32,0,10*ROW('Sanitation Data'!F149))="","",OFFSET('Sanitation Data'!$F$32,0,10*ROW('Sanitation Data'!F149)))</f>
        <v/>
      </c>
      <c r="CZ155" s="388" t="str">
        <f ca="1">+IF(OFFSET('Sanitation Data'!$G$28,0,10*ROW('Sanitation Data'!G149))="","",OFFSET('Sanitation Data'!$G$28,0,10*ROW('Sanitation Data'!G149)))</f>
        <v/>
      </c>
      <c r="DA155" s="388" t="str">
        <f ca="1">+IF(OFFSET('Sanitation Data'!$G$29,0,10*ROW('Sanitation Data'!G149))="","",OFFSET('Sanitation Data'!$G$29,0,10*ROW('Sanitation Data'!G149)))</f>
        <v/>
      </c>
      <c r="DB155" s="388" t="str">
        <f ca="1">+IF(OFFSET('Sanitation Data'!$G$30,0,10*ROW('Sanitation Data'!G149))="","",OFFSET('Sanitation Data'!$G$30,0,10*ROW('Sanitation Data'!G149)))</f>
        <v/>
      </c>
      <c r="DC155" s="388" t="str">
        <f ca="1">+IF(OFFSET('Sanitation Data'!$G$31,0,10*ROW('Sanitation Data'!G149))="","",OFFSET('Sanitation Data'!$G$31,0,10*ROW('Sanitation Data'!G149)))</f>
        <v/>
      </c>
      <c r="DD155" s="388" t="str">
        <f ca="1">+IF(OFFSET('Sanitation Data'!$G$32,0,10*ROW('Sanitation Data'!G149))="","",OFFSET('Sanitation Data'!$G$32,0,10*ROW('Sanitation Data'!G149)))</f>
        <v/>
      </c>
      <c r="DE155" s="388" t="str">
        <f ca="1">+IF(OFFSET('Sanitation Data'!$H$28,0,10*ROW('Sanitation Data'!H149))="","",OFFSET('Sanitation Data'!$H$28,0,10*ROW('Sanitation Data'!H149)))</f>
        <v/>
      </c>
      <c r="DF155" s="388" t="str">
        <f ca="1">+IF(OFFSET('Sanitation Data'!$H$29,0,10*ROW('Sanitation Data'!H149))="","",OFFSET('Sanitation Data'!$H$29,0,10*ROW('Sanitation Data'!H149)))</f>
        <v/>
      </c>
      <c r="DG155" s="388" t="str">
        <f ca="1">+IF(OFFSET('Sanitation Data'!$H$30,0,10*ROW('Sanitation Data'!H149))="","",OFFSET('Sanitation Data'!$H$30,0,10*ROW('Sanitation Data'!H149)))</f>
        <v/>
      </c>
      <c r="DH155" s="388" t="str">
        <f ca="1">+IF(OFFSET('Sanitation Data'!$H$31,0,10*ROW('Sanitation Data'!H149))="","",OFFSET('Sanitation Data'!$H$31,0,10*ROW('Sanitation Data'!H149)))</f>
        <v/>
      </c>
      <c r="DI155" s="388" t="str">
        <f ca="1">+IF(OFFSET('Sanitation Data'!$H$32,0,10*ROW('Sanitation Data'!H149))="","",OFFSET('Sanitation Data'!$H$32,0,10*ROW('Sanitation Data'!H149)))</f>
        <v/>
      </c>
      <c r="DJ155" s="388" t="str">
        <f ca="1">+IF(OFFSET('Sanitation Data'!$I$28,0,10*ROW('Sanitation Data'!I149))="","",OFFSET('Sanitation Data'!$I$28,0,10*ROW('Sanitation Data'!I149)))</f>
        <v/>
      </c>
      <c r="DK155" s="388" t="str">
        <f ca="1">+IF(OFFSET('Sanitation Data'!$I$29,0,10*ROW('Sanitation Data'!I149))="","",OFFSET('Sanitation Data'!$I$29,0,10*ROW('Sanitation Data'!I149)))</f>
        <v/>
      </c>
      <c r="DL155" s="388" t="str">
        <f ca="1">+IF(OFFSET('Sanitation Data'!$I$30,0,10*ROW('Sanitation Data'!I149))="","",OFFSET('Sanitation Data'!$I$30,0,10*ROW('Sanitation Data'!I149)))</f>
        <v/>
      </c>
      <c r="DM155" s="388" t="str">
        <f ca="1">+IF(OFFSET('Sanitation Data'!$I$31,0,10*ROW('Sanitation Data'!I149))="","",OFFSET('Sanitation Data'!$I$31,0,10*ROW('Sanitation Data'!I149)))</f>
        <v/>
      </c>
      <c r="DN155" s="388" t="str">
        <f ca="1">+IF(OFFSET('Sanitation Data'!$I$32,0,10*ROW('Sanitation Data'!I149))="","",OFFSET('Sanitation Data'!$I$32,0,10*ROW('Sanitation Data'!I149)))</f>
        <v/>
      </c>
      <c r="DO155" s="388" t="str">
        <f ca="1">+IF(OFFSET('Hygiene Data'!$D$11,0,10*ROW('Hygiene Data'!D149))="","",OFFSET('Hygiene Data'!$D$11,0,10*ROW('Hygiene Data'!D149)))</f>
        <v/>
      </c>
      <c r="DP155" s="388" t="str">
        <f ca="1">+IF(OFFSET('Hygiene Data'!$D$12,0,10*ROW('Hygiene Data'!D149))="","",OFFSET('Hygiene Data'!$D$12,0,10*ROW('Hygiene Data'!D149)))</f>
        <v/>
      </c>
      <c r="DQ155" s="388" t="str">
        <f ca="1">+IF(OFFSET('Hygiene Data'!$D$13,0,10*ROW('Hygiene Data'!D149))="","",OFFSET('Hygiene Data'!$D$13,0,10*ROW('Hygiene Data'!D149)))</f>
        <v/>
      </c>
      <c r="DR155" s="388" t="str">
        <f ca="1">+IF(OFFSET('Hygiene Data'!$E$11,0,10*ROW('Hygiene Data'!E149))="","",OFFSET('Hygiene Data'!$E$11,0,10*ROW('Hygiene Data'!E149)))</f>
        <v/>
      </c>
      <c r="DS155" s="388" t="str">
        <f ca="1">+IF(OFFSET('Hygiene Data'!$E$12,0,10*ROW('Hygiene Data'!E149))="","",OFFSET('Hygiene Data'!$E$12,0,10*ROW('Hygiene Data'!E149)))</f>
        <v/>
      </c>
      <c r="DT155" s="388" t="str">
        <f ca="1">+IF(OFFSET('Hygiene Data'!$E$13,0,10*ROW('Hygiene Data'!E149))="","",OFFSET('Hygiene Data'!$E$13,0,10*ROW('Hygiene Data'!E149)))</f>
        <v/>
      </c>
      <c r="DU155" s="388" t="str">
        <f ca="1">+IF(OFFSET('Hygiene Data'!$F$11,0,10*ROW('Hygiene Data'!F149))="","",OFFSET('Hygiene Data'!$F$11,0,10*ROW('Hygiene Data'!F149)))</f>
        <v/>
      </c>
      <c r="DV155" s="388" t="str">
        <f ca="1">+IF(OFFSET('Hygiene Data'!$F$12,0,10*ROW('Hygiene Data'!F149))="","",OFFSET('Hygiene Data'!$F$12,0,10*ROW('Hygiene Data'!F149)))</f>
        <v/>
      </c>
      <c r="DW155" s="388" t="str">
        <f ca="1">+IF(OFFSET('Hygiene Data'!$F$13,0,10*ROW('Hygiene Data'!F149))="","",OFFSET('Hygiene Data'!$F$13,0,10*ROW('Hygiene Data'!F149)))</f>
        <v/>
      </c>
      <c r="DX155" s="388" t="str">
        <f ca="1">+IF(OFFSET('Hygiene Data'!$G$11,0,10*ROW('Hygiene Data'!G149))="","",OFFSET('Hygiene Data'!$G$11,0,10*ROW('Hygiene Data'!G149)))</f>
        <v/>
      </c>
      <c r="DY155" s="388" t="str">
        <f ca="1">+IF(OFFSET('Hygiene Data'!$G$12,0,10*ROW('Hygiene Data'!G149))="","",OFFSET('Hygiene Data'!$G$12,0,10*ROW('Hygiene Data'!G149)))</f>
        <v/>
      </c>
      <c r="DZ155" s="388" t="str">
        <f ca="1">+IF(OFFSET('Hygiene Data'!$G$13,0,10*ROW('Hygiene Data'!G149))="","",OFFSET('Hygiene Data'!$G$13,0,10*ROW('Hygiene Data'!G149)))</f>
        <v/>
      </c>
      <c r="EA155" s="388" t="str">
        <f ca="1">+IF(OFFSET('Hygiene Data'!$H$11,0,10*ROW('Hygiene Data'!H149))="","",OFFSET('Hygiene Data'!$H$11,0,10*ROW('Hygiene Data'!H149)))</f>
        <v/>
      </c>
      <c r="EB155" s="388" t="str">
        <f ca="1">+IF(OFFSET('Hygiene Data'!$H$12,0,10*ROW('Hygiene Data'!H149))="","",OFFSET('Hygiene Data'!$H$12,0,10*ROW('Hygiene Data'!H149)))</f>
        <v/>
      </c>
      <c r="EC155" s="388" t="str">
        <f ca="1">+IF(OFFSET('Hygiene Data'!$H$13,0,10*ROW('Hygiene Data'!H149))="","",OFFSET('Hygiene Data'!$H$13,0,10*ROW('Hygiene Data'!H149)))</f>
        <v/>
      </c>
      <c r="ED155" s="388" t="str">
        <f ca="1">+IF(OFFSET('Hygiene Data'!$I$11,0,10*ROW('Hygiene Data'!I149))="","",OFFSET('Hygiene Data'!$I$11,0,10*ROW('Hygiene Data'!I149)))</f>
        <v/>
      </c>
      <c r="EE155" s="388" t="str">
        <f ca="1">+IF(OFFSET('Hygiene Data'!$I$12,0,10*ROW('Hygiene Data'!I149))="","",OFFSET('Hygiene Data'!$I$12,0,10*ROW('Hygiene Data'!I149)))</f>
        <v/>
      </c>
      <c r="EF155" s="388" t="str">
        <f ca="1">+IF(OFFSET('Hygiene Data'!$I$13,0,10*ROW('Hygiene Data'!I149))="","",OFFSET('Hygiene Data'!$I$13,0,10*ROW('Hygiene Data'!I149)))</f>
        <v/>
      </c>
    </row>
    <row r="156" spans="1:136" x14ac:dyDescent="0.25">
      <c r="A156" s="497" t="str">
        <f ca="1">+IF(OFFSET('Water Data'!$B$2,0,10*ROW('Water Data'!E150))="","",OFFSET('Water Data'!$B$2,0,10*ROW('Water Data'!E150)))</f>
        <v/>
      </c>
      <c r="B156" s="49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4" t="str">
        <f t="shared" ca="1" si="2"/>
        <v/>
      </c>
      <c r="D156" s="52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8" t="str">
        <f ca="1">+IF(OFFSET('Water Data'!$D$27,0,10*ROW('Water Data'!D150))="","",OFFSET('Water Data'!$D$27,0,10*ROW('Water Data'!D150)))</f>
        <v/>
      </c>
      <c r="BT156" s="388" t="str">
        <f ca="1">+IF(OFFSET('Water Data'!$D$28,0,10*ROW('Water Data'!D150))="","",OFFSET('Water Data'!$D$28,0,10*ROW('Water Data'!D150)))</f>
        <v/>
      </c>
      <c r="BU156" s="388" t="str">
        <f ca="1">+IF(OFFSET('Water Data'!$D$29,0,10*ROW('Water Data'!D150))="","",OFFSET('Water Data'!$D$29,0,10*ROW('Water Data'!D150)))</f>
        <v/>
      </c>
      <c r="BV156" s="388" t="str">
        <f ca="1">+IF(OFFSET('Water Data'!$E$27,0,10*ROW('Water Data'!E150))="","",OFFSET('Water Data'!$E$27,0,10*ROW('Water Data'!E150)))</f>
        <v/>
      </c>
      <c r="BW156" s="388" t="str">
        <f ca="1">+IF(OFFSET('Water Data'!$E$28,0,10*ROW('Water Data'!E150))="","",OFFSET('Water Data'!$E$28,0,10*ROW('Water Data'!E150)))</f>
        <v/>
      </c>
      <c r="BX156" s="388" t="str">
        <f ca="1">+IF(OFFSET('Water Data'!$E$29,0,10*ROW('Water Data'!E150))="","",OFFSET('Water Data'!$E$29,0,10*ROW('Water Data'!E150)))</f>
        <v/>
      </c>
      <c r="BY156" s="388" t="str">
        <f ca="1">+IF(OFFSET('Water Data'!$F$27,0,10*ROW('Water Data'!F150))="","",OFFSET('Water Data'!$F$27,0,10*ROW('Water Data'!F150)))</f>
        <v/>
      </c>
      <c r="BZ156" s="388" t="str">
        <f ca="1">+IF(OFFSET('Water Data'!$F$28,0,10*ROW('Water Data'!F150))="","",OFFSET('Water Data'!$F$28,0,10*ROW('Water Data'!F150)))</f>
        <v/>
      </c>
      <c r="CA156" s="388" t="str">
        <f ca="1">+IF(OFFSET('Water Data'!$F$29,0,10*ROW('Water Data'!F150))="","",OFFSET('Water Data'!$F$29,0,10*ROW('Water Data'!F150)))</f>
        <v/>
      </c>
      <c r="CB156" s="388" t="str">
        <f ca="1">+IF(OFFSET('Water Data'!$G$27,0,10*ROW('Water Data'!G150))="","",OFFSET('Water Data'!$G$27,0,10*ROW('Water Data'!G150)))</f>
        <v/>
      </c>
      <c r="CC156" s="388" t="str">
        <f ca="1">+IF(OFFSET('Water Data'!$G$28,0,10*ROW('Water Data'!G150))="","",OFFSET('Water Data'!$G$28,0,10*ROW('Water Data'!G150)))</f>
        <v/>
      </c>
      <c r="CD156" s="388" t="str">
        <f ca="1">+IF(OFFSET('Water Data'!$G$29,0,10*ROW('Water Data'!G150))="","",OFFSET('Water Data'!$G$29,0,10*ROW('Water Data'!G150)))</f>
        <v/>
      </c>
      <c r="CE156" s="388" t="str">
        <f ca="1">+IF(OFFSET('Water Data'!$H$27,0,10*ROW('Water Data'!H150))="","",OFFSET('Water Data'!$H$27,0,10*ROW('Water Data'!H150)))</f>
        <v/>
      </c>
      <c r="CF156" s="388" t="str">
        <f ca="1">+IF(OFFSET('Water Data'!$H$28,0,10*ROW('Water Data'!H150))="","",OFFSET('Water Data'!$H$28,0,10*ROW('Water Data'!H150)))</f>
        <v/>
      </c>
      <c r="CG156" s="388" t="str">
        <f ca="1">+IF(OFFSET('Water Data'!$H$29,0,10*ROW('Water Data'!H150))="","",OFFSET('Water Data'!$H$29,0,10*ROW('Water Data'!H150)))</f>
        <v/>
      </c>
      <c r="CH156" s="388" t="str">
        <f ca="1">+IF(OFFSET('Water Data'!$I$27,0,10*ROW('Water Data'!I150))="","",OFFSET('Water Data'!$I$27,0,10*ROW('Water Data'!I150)))</f>
        <v/>
      </c>
      <c r="CI156" s="388" t="str">
        <f ca="1">+IF(OFFSET('Water Data'!$I$28,0,10*ROW('Water Data'!I150))="","",OFFSET('Water Data'!$I$28,0,10*ROW('Water Data'!I150)))</f>
        <v/>
      </c>
      <c r="CJ156" s="388" t="str">
        <f ca="1">+IF(OFFSET('Water Data'!$I$29,0,10*ROW('Water Data'!I150))="","",OFFSET('Water Data'!$I$29,0,10*ROW('Water Data'!I150)))</f>
        <v/>
      </c>
      <c r="CK156" s="388" t="str">
        <f ca="1">+IF(OFFSET('Sanitation Data'!$D$28,0,10*ROW('Sanitation Data'!D150))="","",OFFSET('Sanitation Data'!$D$28,0,10*ROW('Sanitation Data'!D150)))</f>
        <v/>
      </c>
      <c r="CL156" s="388" t="str">
        <f ca="1">+IF(OFFSET('Sanitation Data'!$D$29,0,10*ROW('Sanitation Data'!D150))="","",OFFSET('Sanitation Data'!$D$29,0,10*ROW('Sanitation Data'!D150)))</f>
        <v/>
      </c>
      <c r="CM156" s="388" t="str">
        <f ca="1">+IF(OFFSET('Sanitation Data'!$D$30,0,10*ROW('Sanitation Data'!D150))="","",OFFSET('Sanitation Data'!$D$30,0,10*ROW('Sanitation Data'!D150)))</f>
        <v/>
      </c>
      <c r="CN156" s="388" t="str">
        <f ca="1">+IF(OFFSET('Sanitation Data'!$D$31,0,10*ROW('Sanitation Data'!D150))="","",OFFSET('Sanitation Data'!$D$31,0,10*ROW('Sanitation Data'!D150)))</f>
        <v/>
      </c>
      <c r="CO156" s="388" t="str">
        <f ca="1">+IF(OFFSET('Sanitation Data'!$D$32,0,10*ROW('Sanitation Data'!D150))="","",OFFSET('Sanitation Data'!$D$32,0,10*ROW('Sanitation Data'!D150)))</f>
        <v/>
      </c>
      <c r="CP156" s="388" t="str">
        <f ca="1">+IF(OFFSET('Sanitation Data'!$E$28,0,10*ROW('Sanitation Data'!E150))="","",OFFSET('Sanitation Data'!$E$28,0,10*ROW('Sanitation Data'!E150)))</f>
        <v/>
      </c>
      <c r="CQ156" s="388" t="str">
        <f ca="1">+IF(OFFSET('Sanitation Data'!$E$29,0,10*ROW('Sanitation Data'!E150))="","",OFFSET('Sanitation Data'!$E$29,0,10*ROW('Sanitation Data'!E150)))</f>
        <v/>
      </c>
      <c r="CR156" s="388" t="str">
        <f ca="1">+IF(OFFSET('Sanitation Data'!$E$30,0,10*ROW('Sanitation Data'!E150))="","",OFFSET('Sanitation Data'!$E$30,0,10*ROW('Sanitation Data'!E150)))</f>
        <v/>
      </c>
      <c r="CS156" s="388" t="str">
        <f ca="1">+IF(OFFSET('Sanitation Data'!$E$31,0,10*ROW('Sanitation Data'!E150))="","",OFFSET('Sanitation Data'!$E$31,0,10*ROW('Sanitation Data'!E150)))</f>
        <v/>
      </c>
      <c r="CT156" s="388" t="str">
        <f ca="1">+IF(OFFSET('Sanitation Data'!$E$32,0,10*ROW('Sanitation Data'!E150))="","",OFFSET('Sanitation Data'!$E$32,0,10*ROW('Sanitation Data'!E150)))</f>
        <v/>
      </c>
      <c r="CU156" s="388" t="str">
        <f ca="1">+IF(OFFSET('Sanitation Data'!$F$28,0,10*ROW('Sanitation Data'!F150))="","",OFFSET('Sanitation Data'!$F$28,0,10*ROW('Sanitation Data'!F150)))</f>
        <v/>
      </c>
      <c r="CV156" s="388" t="str">
        <f ca="1">+IF(OFFSET('Sanitation Data'!$F$29,0,10*ROW('Sanitation Data'!F150))="","",OFFSET('Sanitation Data'!$F$29,0,10*ROW('Sanitation Data'!F150)))</f>
        <v/>
      </c>
      <c r="CW156" s="388" t="str">
        <f ca="1">+IF(OFFSET('Sanitation Data'!$F$30,0,10*ROW('Sanitation Data'!F150))="","",OFFSET('Sanitation Data'!$F$30,0,10*ROW('Sanitation Data'!F150)))</f>
        <v/>
      </c>
      <c r="CX156" s="388" t="str">
        <f ca="1">+IF(OFFSET('Sanitation Data'!$F$31,0,10*ROW('Sanitation Data'!F150))="","",OFFSET('Sanitation Data'!$F$31,0,10*ROW('Sanitation Data'!F150)))</f>
        <v/>
      </c>
      <c r="CY156" s="388" t="str">
        <f ca="1">+IF(OFFSET('Sanitation Data'!$F$32,0,10*ROW('Sanitation Data'!F150))="","",OFFSET('Sanitation Data'!$F$32,0,10*ROW('Sanitation Data'!F150)))</f>
        <v/>
      </c>
      <c r="CZ156" s="388" t="str">
        <f ca="1">+IF(OFFSET('Sanitation Data'!$G$28,0,10*ROW('Sanitation Data'!G150))="","",OFFSET('Sanitation Data'!$G$28,0,10*ROW('Sanitation Data'!G150)))</f>
        <v/>
      </c>
      <c r="DA156" s="388" t="str">
        <f ca="1">+IF(OFFSET('Sanitation Data'!$G$29,0,10*ROW('Sanitation Data'!G150))="","",OFFSET('Sanitation Data'!$G$29,0,10*ROW('Sanitation Data'!G150)))</f>
        <v/>
      </c>
      <c r="DB156" s="388" t="str">
        <f ca="1">+IF(OFFSET('Sanitation Data'!$G$30,0,10*ROW('Sanitation Data'!G150))="","",OFFSET('Sanitation Data'!$G$30,0,10*ROW('Sanitation Data'!G150)))</f>
        <v/>
      </c>
      <c r="DC156" s="388" t="str">
        <f ca="1">+IF(OFFSET('Sanitation Data'!$G$31,0,10*ROW('Sanitation Data'!G150))="","",OFFSET('Sanitation Data'!$G$31,0,10*ROW('Sanitation Data'!G150)))</f>
        <v/>
      </c>
      <c r="DD156" s="388" t="str">
        <f ca="1">+IF(OFFSET('Sanitation Data'!$G$32,0,10*ROW('Sanitation Data'!G150))="","",OFFSET('Sanitation Data'!$G$32,0,10*ROW('Sanitation Data'!G150)))</f>
        <v/>
      </c>
      <c r="DE156" s="388" t="str">
        <f ca="1">+IF(OFFSET('Sanitation Data'!$H$28,0,10*ROW('Sanitation Data'!H150))="","",OFFSET('Sanitation Data'!$H$28,0,10*ROW('Sanitation Data'!H150)))</f>
        <v/>
      </c>
      <c r="DF156" s="388" t="str">
        <f ca="1">+IF(OFFSET('Sanitation Data'!$H$29,0,10*ROW('Sanitation Data'!H150))="","",OFFSET('Sanitation Data'!$H$29,0,10*ROW('Sanitation Data'!H150)))</f>
        <v/>
      </c>
      <c r="DG156" s="388" t="str">
        <f ca="1">+IF(OFFSET('Sanitation Data'!$H$30,0,10*ROW('Sanitation Data'!H150))="","",OFFSET('Sanitation Data'!$H$30,0,10*ROW('Sanitation Data'!H150)))</f>
        <v/>
      </c>
      <c r="DH156" s="388" t="str">
        <f ca="1">+IF(OFFSET('Sanitation Data'!$H$31,0,10*ROW('Sanitation Data'!H150))="","",OFFSET('Sanitation Data'!$H$31,0,10*ROW('Sanitation Data'!H150)))</f>
        <v/>
      </c>
      <c r="DI156" s="388" t="str">
        <f ca="1">+IF(OFFSET('Sanitation Data'!$H$32,0,10*ROW('Sanitation Data'!H150))="","",OFFSET('Sanitation Data'!$H$32,0,10*ROW('Sanitation Data'!H150)))</f>
        <v/>
      </c>
      <c r="DJ156" s="388" t="str">
        <f ca="1">+IF(OFFSET('Sanitation Data'!$I$28,0,10*ROW('Sanitation Data'!I150))="","",OFFSET('Sanitation Data'!$I$28,0,10*ROW('Sanitation Data'!I150)))</f>
        <v/>
      </c>
      <c r="DK156" s="388" t="str">
        <f ca="1">+IF(OFFSET('Sanitation Data'!$I$29,0,10*ROW('Sanitation Data'!I150))="","",OFFSET('Sanitation Data'!$I$29,0,10*ROW('Sanitation Data'!I150)))</f>
        <v/>
      </c>
      <c r="DL156" s="388" t="str">
        <f ca="1">+IF(OFFSET('Sanitation Data'!$I$30,0,10*ROW('Sanitation Data'!I150))="","",OFFSET('Sanitation Data'!$I$30,0,10*ROW('Sanitation Data'!I150)))</f>
        <v/>
      </c>
      <c r="DM156" s="388" t="str">
        <f ca="1">+IF(OFFSET('Sanitation Data'!$I$31,0,10*ROW('Sanitation Data'!I150))="","",OFFSET('Sanitation Data'!$I$31,0,10*ROW('Sanitation Data'!I150)))</f>
        <v/>
      </c>
      <c r="DN156" s="388" t="str">
        <f ca="1">+IF(OFFSET('Sanitation Data'!$I$32,0,10*ROW('Sanitation Data'!I150))="","",OFFSET('Sanitation Data'!$I$32,0,10*ROW('Sanitation Data'!I150)))</f>
        <v/>
      </c>
      <c r="DO156" s="388" t="str">
        <f ca="1">+IF(OFFSET('Hygiene Data'!$D$11,0,10*ROW('Hygiene Data'!D150))="","",OFFSET('Hygiene Data'!$D$11,0,10*ROW('Hygiene Data'!D150)))</f>
        <v/>
      </c>
      <c r="DP156" s="388" t="str">
        <f ca="1">+IF(OFFSET('Hygiene Data'!$D$12,0,10*ROW('Hygiene Data'!D150))="","",OFFSET('Hygiene Data'!$D$12,0,10*ROW('Hygiene Data'!D150)))</f>
        <v/>
      </c>
      <c r="DQ156" s="388" t="str">
        <f ca="1">+IF(OFFSET('Hygiene Data'!$D$13,0,10*ROW('Hygiene Data'!D150))="","",OFFSET('Hygiene Data'!$D$13,0,10*ROW('Hygiene Data'!D150)))</f>
        <v/>
      </c>
      <c r="DR156" s="388" t="str">
        <f ca="1">+IF(OFFSET('Hygiene Data'!$E$11,0,10*ROW('Hygiene Data'!E150))="","",OFFSET('Hygiene Data'!$E$11,0,10*ROW('Hygiene Data'!E150)))</f>
        <v/>
      </c>
      <c r="DS156" s="388" t="str">
        <f ca="1">+IF(OFFSET('Hygiene Data'!$E$12,0,10*ROW('Hygiene Data'!E150))="","",OFFSET('Hygiene Data'!$E$12,0,10*ROW('Hygiene Data'!E150)))</f>
        <v/>
      </c>
      <c r="DT156" s="388" t="str">
        <f ca="1">+IF(OFFSET('Hygiene Data'!$E$13,0,10*ROW('Hygiene Data'!E150))="","",OFFSET('Hygiene Data'!$E$13,0,10*ROW('Hygiene Data'!E150)))</f>
        <v/>
      </c>
      <c r="DU156" s="388" t="str">
        <f ca="1">+IF(OFFSET('Hygiene Data'!$F$11,0,10*ROW('Hygiene Data'!F150))="","",OFFSET('Hygiene Data'!$F$11,0,10*ROW('Hygiene Data'!F150)))</f>
        <v/>
      </c>
      <c r="DV156" s="388" t="str">
        <f ca="1">+IF(OFFSET('Hygiene Data'!$F$12,0,10*ROW('Hygiene Data'!F150))="","",OFFSET('Hygiene Data'!$F$12,0,10*ROW('Hygiene Data'!F150)))</f>
        <v/>
      </c>
      <c r="DW156" s="388" t="str">
        <f ca="1">+IF(OFFSET('Hygiene Data'!$F$13,0,10*ROW('Hygiene Data'!F150))="","",OFFSET('Hygiene Data'!$F$13,0,10*ROW('Hygiene Data'!F150)))</f>
        <v/>
      </c>
      <c r="DX156" s="388" t="str">
        <f ca="1">+IF(OFFSET('Hygiene Data'!$G$11,0,10*ROW('Hygiene Data'!G150))="","",OFFSET('Hygiene Data'!$G$11,0,10*ROW('Hygiene Data'!G150)))</f>
        <v/>
      </c>
      <c r="DY156" s="388" t="str">
        <f ca="1">+IF(OFFSET('Hygiene Data'!$G$12,0,10*ROW('Hygiene Data'!G150))="","",OFFSET('Hygiene Data'!$G$12,0,10*ROW('Hygiene Data'!G150)))</f>
        <v/>
      </c>
      <c r="DZ156" s="388" t="str">
        <f ca="1">+IF(OFFSET('Hygiene Data'!$G$13,0,10*ROW('Hygiene Data'!G150))="","",OFFSET('Hygiene Data'!$G$13,0,10*ROW('Hygiene Data'!G150)))</f>
        <v/>
      </c>
      <c r="EA156" s="388" t="str">
        <f ca="1">+IF(OFFSET('Hygiene Data'!$H$11,0,10*ROW('Hygiene Data'!H150))="","",OFFSET('Hygiene Data'!$H$11,0,10*ROW('Hygiene Data'!H150)))</f>
        <v/>
      </c>
      <c r="EB156" s="388" t="str">
        <f ca="1">+IF(OFFSET('Hygiene Data'!$H$12,0,10*ROW('Hygiene Data'!H150))="","",OFFSET('Hygiene Data'!$H$12,0,10*ROW('Hygiene Data'!H150)))</f>
        <v/>
      </c>
      <c r="EC156" s="388" t="str">
        <f ca="1">+IF(OFFSET('Hygiene Data'!$H$13,0,10*ROW('Hygiene Data'!H150))="","",OFFSET('Hygiene Data'!$H$13,0,10*ROW('Hygiene Data'!H150)))</f>
        <v/>
      </c>
      <c r="ED156" s="388" t="str">
        <f ca="1">+IF(OFFSET('Hygiene Data'!$I$11,0,10*ROW('Hygiene Data'!I150))="","",OFFSET('Hygiene Data'!$I$11,0,10*ROW('Hygiene Data'!I150)))</f>
        <v/>
      </c>
      <c r="EE156" s="388" t="str">
        <f ca="1">+IF(OFFSET('Hygiene Data'!$I$12,0,10*ROW('Hygiene Data'!I150))="","",OFFSET('Hygiene Data'!$I$12,0,10*ROW('Hygiene Data'!I150)))</f>
        <v/>
      </c>
      <c r="EF156" s="388" t="str">
        <f ca="1">+IF(OFFSET('Hygiene Data'!$I$13,0,10*ROW('Hygiene Data'!I150))="","",OFFSET('Hygiene Data'!$I$13,0,10*ROW('Hygiene Data'!I150)))</f>
        <v/>
      </c>
    </row>
    <row r="157" spans="1:136" x14ac:dyDescent="0.25">
      <c r="A157" s="497" t="str">
        <f ca="1">+IF(OFFSET('Water Data'!$B$2,0,10*ROW('Water Data'!E151))="","",OFFSET('Water Data'!$B$2,0,10*ROW('Water Data'!E151)))</f>
        <v/>
      </c>
      <c r="B157" s="49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4" t="str">
        <f t="shared" ca="1" si="2"/>
        <v/>
      </c>
      <c r="D157" s="52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8" t="str">
        <f ca="1">+IF(OFFSET('Water Data'!$D$27,0,10*ROW('Water Data'!D151))="","",OFFSET('Water Data'!$D$27,0,10*ROW('Water Data'!D151)))</f>
        <v/>
      </c>
      <c r="BT157" s="388" t="str">
        <f ca="1">+IF(OFFSET('Water Data'!$D$28,0,10*ROW('Water Data'!D151))="","",OFFSET('Water Data'!$D$28,0,10*ROW('Water Data'!D151)))</f>
        <v/>
      </c>
      <c r="BU157" s="388" t="str">
        <f ca="1">+IF(OFFSET('Water Data'!$D$29,0,10*ROW('Water Data'!D151))="","",OFFSET('Water Data'!$D$29,0,10*ROW('Water Data'!D151)))</f>
        <v/>
      </c>
      <c r="BV157" s="388" t="str">
        <f ca="1">+IF(OFFSET('Water Data'!$E$27,0,10*ROW('Water Data'!E151))="","",OFFSET('Water Data'!$E$27,0,10*ROW('Water Data'!E151)))</f>
        <v/>
      </c>
      <c r="BW157" s="388" t="str">
        <f ca="1">+IF(OFFSET('Water Data'!$E$28,0,10*ROW('Water Data'!E151))="","",OFFSET('Water Data'!$E$28,0,10*ROW('Water Data'!E151)))</f>
        <v/>
      </c>
      <c r="BX157" s="388" t="str">
        <f ca="1">+IF(OFFSET('Water Data'!$E$29,0,10*ROW('Water Data'!E151))="","",OFFSET('Water Data'!$E$29,0,10*ROW('Water Data'!E151)))</f>
        <v/>
      </c>
      <c r="BY157" s="388" t="str">
        <f ca="1">+IF(OFFSET('Water Data'!$F$27,0,10*ROW('Water Data'!F151))="","",OFFSET('Water Data'!$F$27,0,10*ROW('Water Data'!F151)))</f>
        <v/>
      </c>
      <c r="BZ157" s="388" t="str">
        <f ca="1">+IF(OFFSET('Water Data'!$F$28,0,10*ROW('Water Data'!F151))="","",OFFSET('Water Data'!$F$28,0,10*ROW('Water Data'!F151)))</f>
        <v/>
      </c>
      <c r="CA157" s="388" t="str">
        <f ca="1">+IF(OFFSET('Water Data'!$F$29,0,10*ROW('Water Data'!F151))="","",OFFSET('Water Data'!$F$29,0,10*ROW('Water Data'!F151)))</f>
        <v/>
      </c>
      <c r="CB157" s="388" t="str">
        <f ca="1">+IF(OFFSET('Water Data'!$G$27,0,10*ROW('Water Data'!G151))="","",OFFSET('Water Data'!$G$27,0,10*ROW('Water Data'!G151)))</f>
        <v/>
      </c>
      <c r="CC157" s="388" t="str">
        <f ca="1">+IF(OFFSET('Water Data'!$G$28,0,10*ROW('Water Data'!G151))="","",OFFSET('Water Data'!$G$28,0,10*ROW('Water Data'!G151)))</f>
        <v/>
      </c>
      <c r="CD157" s="388" t="str">
        <f ca="1">+IF(OFFSET('Water Data'!$G$29,0,10*ROW('Water Data'!G151))="","",OFFSET('Water Data'!$G$29,0,10*ROW('Water Data'!G151)))</f>
        <v/>
      </c>
      <c r="CE157" s="388" t="str">
        <f ca="1">+IF(OFFSET('Water Data'!$H$27,0,10*ROW('Water Data'!H151))="","",OFFSET('Water Data'!$H$27,0,10*ROW('Water Data'!H151)))</f>
        <v/>
      </c>
      <c r="CF157" s="388" t="str">
        <f ca="1">+IF(OFFSET('Water Data'!$H$28,0,10*ROW('Water Data'!H151))="","",OFFSET('Water Data'!$H$28,0,10*ROW('Water Data'!H151)))</f>
        <v/>
      </c>
      <c r="CG157" s="388" t="str">
        <f ca="1">+IF(OFFSET('Water Data'!$H$29,0,10*ROW('Water Data'!H151))="","",OFFSET('Water Data'!$H$29,0,10*ROW('Water Data'!H151)))</f>
        <v/>
      </c>
      <c r="CH157" s="388" t="str">
        <f ca="1">+IF(OFFSET('Water Data'!$I$27,0,10*ROW('Water Data'!I151))="","",OFFSET('Water Data'!$I$27,0,10*ROW('Water Data'!I151)))</f>
        <v/>
      </c>
      <c r="CI157" s="388" t="str">
        <f ca="1">+IF(OFFSET('Water Data'!$I$28,0,10*ROW('Water Data'!I151))="","",OFFSET('Water Data'!$I$28,0,10*ROW('Water Data'!I151)))</f>
        <v/>
      </c>
      <c r="CJ157" s="388" t="str">
        <f ca="1">+IF(OFFSET('Water Data'!$I$29,0,10*ROW('Water Data'!I151))="","",OFFSET('Water Data'!$I$29,0,10*ROW('Water Data'!I151)))</f>
        <v/>
      </c>
      <c r="CK157" s="388" t="str">
        <f ca="1">+IF(OFFSET('Sanitation Data'!$D$28,0,10*ROW('Sanitation Data'!D151))="","",OFFSET('Sanitation Data'!$D$28,0,10*ROW('Sanitation Data'!D151)))</f>
        <v/>
      </c>
      <c r="CL157" s="388" t="str">
        <f ca="1">+IF(OFFSET('Sanitation Data'!$D$29,0,10*ROW('Sanitation Data'!D151))="","",OFFSET('Sanitation Data'!$D$29,0,10*ROW('Sanitation Data'!D151)))</f>
        <v/>
      </c>
      <c r="CM157" s="388" t="str">
        <f ca="1">+IF(OFFSET('Sanitation Data'!$D$30,0,10*ROW('Sanitation Data'!D151))="","",OFFSET('Sanitation Data'!$D$30,0,10*ROW('Sanitation Data'!D151)))</f>
        <v/>
      </c>
      <c r="CN157" s="388" t="str">
        <f ca="1">+IF(OFFSET('Sanitation Data'!$D$31,0,10*ROW('Sanitation Data'!D151))="","",OFFSET('Sanitation Data'!$D$31,0,10*ROW('Sanitation Data'!D151)))</f>
        <v/>
      </c>
      <c r="CO157" s="388" t="str">
        <f ca="1">+IF(OFFSET('Sanitation Data'!$D$32,0,10*ROW('Sanitation Data'!D151))="","",OFFSET('Sanitation Data'!$D$32,0,10*ROW('Sanitation Data'!D151)))</f>
        <v/>
      </c>
      <c r="CP157" s="388" t="str">
        <f ca="1">+IF(OFFSET('Sanitation Data'!$E$28,0,10*ROW('Sanitation Data'!E151))="","",OFFSET('Sanitation Data'!$E$28,0,10*ROW('Sanitation Data'!E151)))</f>
        <v/>
      </c>
      <c r="CQ157" s="388" t="str">
        <f ca="1">+IF(OFFSET('Sanitation Data'!$E$29,0,10*ROW('Sanitation Data'!E151))="","",OFFSET('Sanitation Data'!$E$29,0,10*ROW('Sanitation Data'!E151)))</f>
        <v/>
      </c>
      <c r="CR157" s="388" t="str">
        <f ca="1">+IF(OFFSET('Sanitation Data'!$E$30,0,10*ROW('Sanitation Data'!E151))="","",OFFSET('Sanitation Data'!$E$30,0,10*ROW('Sanitation Data'!E151)))</f>
        <v/>
      </c>
      <c r="CS157" s="388" t="str">
        <f ca="1">+IF(OFFSET('Sanitation Data'!$E$31,0,10*ROW('Sanitation Data'!E151))="","",OFFSET('Sanitation Data'!$E$31,0,10*ROW('Sanitation Data'!E151)))</f>
        <v/>
      </c>
      <c r="CT157" s="388" t="str">
        <f ca="1">+IF(OFFSET('Sanitation Data'!$E$32,0,10*ROW('Sanitation Data'!E151))="","",OFFSET('Sanitation Data'!$E$32,0,10*ROW('Sanitation Data'!E151)))</f>
        <v/>
      </c>
      <c r="CU157" s="388" t="str">
        <f ca="1">+IF(OFFSET('Sanitation Data'!$F$28,0,10*ROW('Sanitation Data'!F151))="","",OFFSET('Sanitation Data'!$F$28,0,10*ROW('Sanitation Data'!F151)))</f>
        <v/>
      </c>
      <c r="CV157" s="388" t="str">
        <f ca="1">+IF(OFFSET('Sanitation Data'!$F$29,0,10*ROW('Sanitation Data'!F151))="","",OFFSET('Sanitation Data'!$F$29,0,10*ROW('Sanitation Data'!F151)))</f>
        <v/>
      </c>
      <c r="CW157" s="388" t="str">
        <f ca="1">+IF(OFFSET('Sanitation Data'!$F$30,0,10*ROW('Sanitation Data'!F151))="","",OFFSET('Sanitation Data'!$F$30,0,10*ROW('Sanitation Data'!F151)))</f>
        <v/>
      </c>
      <c r="CX157" s="388" t="str">
        <f ca="1">+IF(OFFSET('Sanitation Data'!$F$31,0,10*ROW('Sanitation Data'!F151))="","",OFFSET('Sanitation Data'!$F$31,0,10*ROW('Sanitation Data'!F151)))</f>
        <v/>
      </c>
      <c r="CY157" s="388" t="str">
        <f ca="1">+IF(OFFSET('Sanitation Data'!$F$32,0,10*ROW('Sanitation Data'!F151))="","",OFFSET('Sanitation Data'!$F$32,0,10*ROW('Sanitation Data'!F151)))</f>
        <v/>
      </c>
      <c r="CZ157" s="388" t="str">
        <f ca="1">+IF(OFFSET('Sanitation Data'!$G$28,0,10*ROW('Sanitation Data'!G151))="","",OFFSET('Sanitation Data'!$G$28,0,10*ROW('Sanitation Data'!G151)))</f>
        <v/>
      </c>
      <c r="DA157" s="388" t="str">
        <f ca="1">+IF(OFFSET('Sanitation Data'!$G$29,0,10*ROW('Sanitation Data'!G151))="","",OFFSET('Sanitation Data'!$G$29,0,10*ROW('Sanitation Data'!G151)))</f>
        <v/>
      </c>
      <c r="DB157" s="388" t="str">
        <f ca="1">+IF(OFFSET('Sanitation Data'!$G$30,0,10*ROW('Sanitation Data'!G151))="","",OFFSET('Sanitation Data'!$G$30,0,10*ROW('Sanitation Data'!G151)))</f>
        <v/>
      </c>
      <c r="DC157" s="388" t="str">
        <f ca="1">+IF(OFFSET('Sanitation Data'!$G$31,0,10*ROW('Sanitation Data'!G151))="","",OFFSET('Sanitation Data'!$G$31,0,10*ROW('Sanitation Data'!G151)))</f>
        <v/>
      </c>
      <c r="DD157" s="388" t="str">
        <f ca="1">+IF(OFFSET('Sanitation Data'!$G$32,0,10*ROW('Sanitation Data'!G151))="","",OFFSET('Sanitation Data'!$G$32,0,10*ROW('Sanitation Data'!G151)))</f>
        <v/>
      </c>
      <c r="DE157" s="388" t="str">
        <f ca="1">+IF(OFFSET('Sanitation Data'!$H$28,0,10*ROW('Sanitation Data'!H151))="","",OFFSET('Sanitation Data'!$H$28,0,10*ROW('Sanitation Data'!H151)))</f>
        <v/>
      </c>
      <c r="DF157" s="388" t="str">
        <f ca="1">+IF(OFFSET('Sanitation Data'!$H$29,0,10*ROW('Sanitation Data'!H151))="","",OFFSET('Sanitation Data'!$H$29,0,10*ROW('Sanitation Data'!H151)))</f>
        <v/>
      </c>
      <c r="DG157" s="388" t="str">
        <f ca="1">+IF(OFFSET('Sanitation Data'!$H$30,0,10*ROW('Sanitation Data'!H151))="","",OFFSET('Sanitation Data'!$H$30,0,10*ROW('Sanitation Data'!H151)))</f>
        <v/>
      </c>
      <c r="DH157" s="388" t="str">
        <f ca="1">+IF(OFFSET('Sanitation Data'!$H$31,0,10*ROW('Sanitation Data'!H151))="","",OFFSET('Sanitation Data'!$H$31,0,10*ROW('Sanitation Data'!H151)))</f>
        <v/>
      </c>
      <c r="DI157" s="388" t="str">
        <f ca="1">+IF(OFFSET('Sanitation Data'!$H$32,0,10*ROW('Sanitation Data'!H151))="","",OFFSET('Sanitation Data'!$H$32,0,10*ROW('Sanitation Data'!H151)))</f>
        <v/>
      </c>
      <c r="DJ157" s="388" t="str">
        <f ca="1">+IF(OFFSET('Sanitation Data'!$I$28,0,10*ROW('Sanitation Data'!I151))="","",OFFSET('Sanitation Data'!$I$28,0,10*ROW('Sanitation Data'!I151)))</f>
        <v/>
      </c>
      <c r="DK157" s="388" t="str">
        <f ca="1">+IF(OFFSET('Sanitation Data'!$I$29,0,10*ROW('Sanitation Data'!I151))="","",OFFSET('Sanitation Data'!$I$29,0,10*ROW('Sanitation Data'!I151)))</f>
        <v/>
      </c>
      <c r="DL157" s="388" t="str">
        <f ca="1">+IF(OFFSET('Sanitation Data'!$I$30,0,10*ROW('Sanitation Data'!I151))="","",OFFSET('Sanitation Data'!$I$30,0,10*ROW('Sanitation Data'!I151)))</f>
        <v/>
      </c>
      <c r="DM157" s="388" t="str">
        <f ca="1">+IF(OFFSET('Sanitation Data'!$I$31,0,10*ROW('Sanitation Data'!I151))="","",OFFSET('Sanitation Data'!$I$31,0,10*ROW('Sanitation Data'!I151)))</f>
        <v/>
      </c>
      <c r="DN157" s="388" t="str">
        <f ca="1">+IF(OFFSET('Sanitation Data'!$I$32,0,10*ROW('Sanitation Data'!I151))="","",OFFSET('Sanitation Data'!$I$32,0,10*ROW('Sanitation Data'!I151)))</f>
        <v/>
      </c>
      <c r="DO157" s="388" t="str">
        <f ca="1">+IF(OFFSET('Hygiene Data'!$D$11,0,10*ROW('Hygiene Data'!D151))="","",OFFSET('Hygiene Data'!$D$11,0,10*ROW('Hygiene Data'!D151)))</f>
        <v/>
      </c>
      <c r="DP157" s="388" t="str">
        <f ca="1">+IF(OFFSET('Hygiene Data'!$D$12,0,10*ROW('Hygiene Data'!D151))="","",OFFSET('Hygiene Data'!$D$12,0,10*ROW('Hygiene Data'!D151)))</f>
        <v/>
      </c>
      <c r="DQ157" s="388" t="str">
        <f ca="1">+IF(OFFSET('Hygiene Data'!$D$13,0,10*ROW('Hygiene Data'!D151))="","",OFFSET('Hygiene Data'!$D$13,0,10*ROW('Hygiene Data'!D151)))</f>
        <v/>
      </c>
      <c r="DR157" s="388" t="str">
        <f ca="1">+IF(OFFSET('Hygiene Data'!$E$11,0,10*ROW('Hygiene Data'!E151))="","",OFFSET('Hygiene Data'!$E$11,0,10*ROW('Hygiene Data'!E151)))</f>
        <v/>
      </c>
      <c r="DS157" s="388" t="str">
        <f ca="1">+IF(OFFSET('Hygiene Data'!$E$12,0,10*ROW('Hygiene Data'!E151))="","",OFFSET('Hygiene Data'!$E$12,0,10*ROW('Hygiene Data'!E151)))</f>
        <v/>
      </c>
      <c r="DT157" s="388" t="str">
        <f ca="1">+IF(OFFSET('Hygiene Data'!$E$13,0,10*ROW('Hygiene Data'!E151))="","",OFFSET('Hygiene Data'!$E$13,0,10*ROW('Hygiene Data'!E151)))</f>
        <v/>
      </c>
      <c r="DU157" s="388" t="str">
        <f ca="1">+IF(OFFSET('Hygiene Data'!$F$11,0,10*ROW('Hygiene Data'!F151))="","",OFFSET('Hygiene Data'!$F$11,0,10*ROW('Hygiene Data'!F151)))</f>
        <v/>
      </c>
      <c r="DV157" s="388" t="str">
        <f ca="1">+IF(OFFSET('Hygiene Data'!$F$12,0,10*ROW('Hygiene Data'!F151))="","",OFFSET('Hygiene Data'!$F$12,0,10*ROW('Hygiene Data'!F151)))</f>
        <v/>
      </c>
      <c r="DW157" s="388" t="str">
        <f ca="1">+IF(OFFSET('Hygiene Data'!$F$13,0,10*ROW('Hygiene Data'!F151))="","",OFFSET('Hygiene Data'!$F$13,0,10*ROW('Hygiene Data'!F151)))</f>
        <v/>
      </c>
      <c r="DX157" s="388" t="str">
        <f ca="1">+IF(OFFSET('Hygiene Data'!$G$11,0,10*ROW('Hygiene Data'!G151))="","",OFFSET('Hygiene Data'!$G$11,0,10*ROW('Hygiene Data'!G151)))</f>
        <v/>
      </c>
      <c r="DY157" s="388" t="str">
        <f ca="1">+IF(OFFSET('Hygiene Data'!$G$12,0,10*ROW('Hygiene Data'!G151))="","",OFFSET('Hygiene Data'!$G$12,0,10*ROW('Hygiene Data'!G151)))</f>
        <v/>
      </c>
      <c r="DZ157" s="388" t="str">
        <f ca="1">+IF(OFFSET('Hygiene Data'!$G$13,0,10*ROW('Hygiene Data'!G151))="","",OFFSET('Hygiene Data'!$G$13,0,10*ROW('Hygiene Data'!G151)))</f>
        <v/>
      </c>
      <c r="EA157" s="388" t="str">
        <f ca="1">+IF(OFFSET('Hygiene Data'!$H$11,0,10*ROW('Hygiene Data'!H151))="","",OFFSET('Hygiene Data'!$H$11,0,10*ROW('Hygiene Data'!H151)))</f>
        <v/>
      </c>
      <c r="EB157" s="388" t="str">
        <f ca="1">+IF(OFFSET('Hygiene Data'!$H$12,0,10*ROW('Hygiene Data'!H151))="","",OFFSET('Hygiene Data'!$H$12,0,10*ROW('Hygiene Data'!H151)))</f>
        <v/>
      </c>
      <c r="EC157" s="388" t="str">
        <f ca="1">+IF(OFFSET('Hygiene Data'!$H$13,0,10*ROW('Hygiene Data'!H151))="","",OFFSET('Hygiene Data'!$H$13,0,10*ROW('Hygiene Data'!H151)))</f>
        <v/>
      </c>
      <c r="ED157" s="388" t="str">
        <f ca="1">+IF(OFFSET('Hygiene Data'!$I$11,0,10*ROW('Hygiene Data'!I151))="","",OFFSET('Hygiene Data'!$I$11,0,10*ROW('Hygiene Data'!I151)))</f>
        <v/>
      </c>
      <c r="EE157" s="388" t="str">
        <f ca="1">+IF(OFFSET('Hygiene Data'!$I$12,0,10*ROW('Hygiene Data'!I151))="","",OFFSET('Hygiene Data'!$I$12,0,10*ROW('Hygiene Data'!I151)))</f>
        <v/>
      </c>
      <c r="EF157" s="388" t="str">
        <f ca="1">+IF(OFFSET('Hygiene Data'!$I$13,0,10*ROW('Hygiene Data'!I151))="","",OFFSET('Hygiene Data'!$I$13,0,10*ROW('Hygiene Data'!I151)))</f>
        <v/>
      </c>
    </row>
    <row r="158" spans="1:136" x14ac:dyDescent="0.25">
      <c r="A158" s="497" t="str">
        <f ca="1">+IF(OFFSET('Water Data'!$B$2,0,10*ROW('Water Data'!E152))="","",OFFSET('Water Data'!$B$2,0,10*ROW('Water Data'!E152)))</f>
        <v/>
      </c>
      <c r="B158" s="49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4" t="str">
        <f t="shared" ca="1" si="2"/>
        <v/>
      </c>
      <c r="D158" s="52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8" t="str">
        <f ca="1">+IF(OFFSET('Water Data'!$D$27,0,10*ROW('Water Data'!D152))="","",OFFSET('Water Data'!$D$27,0,10*ROW('Water Data'!D152)))</f>
        <v/>
      </c>
      <c r="BT158" s="388" t="str">
        <f ca="1">+IF(OFFSET('Water Data'!$D$28,0,10*ROW('Water Data'!D152))="","",OFFSET('Water Data'!$D$28,0,10*ROW('Water Data'!D152)))</f>
        <v/>
      </c>
      <c r="BU158" s="388" t="str">
        <f ca="1">+IF(OFFSET('Water Data'!$D$29,0,10*ROW('Water Data'!D152))="","",OFFSET('Water Data'!$D$29,0,10*ROW('Water Data'!D152)))</f>
        <v/>
      </c>
      <c r="BV158" s="388" t="str">
        <f ca="1">+IF(OFFSET('Water Data'!$E$27,0,10*ROW('Water Data'!E152))="","",OFFSET('Water Data'!$E$27,0,10*ROW('Water Data'!E152)))</f>
        <v/>
      </c>
      <c r="BW158" s="388" t="str">
        <f ca="1">+IF(OFFSET('Water Data'!$E$28,0,10*ROW('Water Data'!E152))="","",OFFSET('Water Data'!$E$28,0,10*ROW('Water Data'!E152)))</f>
        <v/>
      </c>
      <c r="BX158" s="388" t="str">
        <f ca="1">+IF(OFFSET('Water Data'!$E$29,0,10*ROW('Water Data'!E152))="","",OFFSET('Water Data'!$E$29,0,10*ROW('Water Data'!E152)))</f>
        <v/>
      </c>
      <c r="BY158" s="388" t="str">
        <f ca="1">+IF(OFFSET('Water Data'!$F$27,0,10*ROW('Water Data'!F152))="","",OFFSET('Water Data'!$F$27,0,10*ROW('Water Data'!F152)))</f>
        <v/>
      </c>
      <c r="BZ158" s="388" t="str">
        <f ca="1">+IF(OFFSET('Water Data'!$F$28,0,10*ROW('Water Data'!F152))="","",OFFSET('Water Data'!$F$28,0,10*ROW('Water Data'!F152)))</f>
        <v/>
      </c>
      <c r="CA158" s="388" t="str">
        <f ca="1">+IF(OFFSET('Water Data'!$F$29,0,10*ROW('Water Data'!F152))="","",OFFSET('Water Data'!$F$29,0,10*ROW('Water Data'!F152)))</f>
        <v/>
      </c>
      <c r="CB158" s="388" t="str">
        <f ca="1">+IF(OFFSET('Water Data'!$G$27,0,10*ROW('Water Data'!G152))="","",OFFSET('Water Data'!$G$27,0,10*ROW('Water Data'!G152)))</f>
        <v/>
      </c>
      <c r="CC158" s="388" t="str">
        <f ca="1">+IF(OFFSET('Water Data'!$G$28,0,10*ROW('Water Data'!G152))="","",OFFSET('Water Data'!$G$28,0,10*ROW('Water Data'!G152)))</f>
        <v/>
      </c>
      <c r="CD158" s="388" t="str">
        <f ca="1">+IF(OFFSET('Water Data'!$G$29,0,10*ROW('Water Data'!G152))="","",OFFSET('Water Data'!$G$29,0,10*ROW('Water Data'!G152)))</f>
        <v/>
      </c>
      <c r="CE158" s="388" t="str">
        <f ca="1">+IF(OFFSET('Water Data'!$H$27,0,10*ROW('Water Data'!H152))="","",OFFSET('Water Data'!$H$27,0,10*ROW('Water Data'!H152)))</f>
        <v/>
      </c>
      <c r="CF158" s="388" t="str">
        <f ca="1">+IF(OFFSET('Water Data'!$H$28,0,10*ROW('Water Data'!H152))="","",OFFSET('Water Data'!$H$28,0,10*ROW('Water Data'!H152)))</f>
        <v/>
      </c>
      <c r="CG158" s="388" t="str">
        <f ca="1">+IF(OFFSET('Water Data'!$H$29,0,10*ROW('Water Data'!H152))="","",OFFSET('Water Data'!$H$29,0,10*ROW('Water Data'!H152)))</f>
        <v/>
      </c>
      <c r="CH158" s="388" t="str">
        <f ca="1">+IF(OFFSET('Water Data'!$I$27,0,10*ROW('Water Data'!I152))="","",OFFSET('Water Data'!$I$27,0,10*ROW('Water Data'!I152)))</f>
        <v/>
      </c>
      <c r="CI158" s="388" t="str">
        <f ca="1">+IF(OFFSET('Water Data'!$I$28,0,10*ROW('Water Data'!I152))="","",OFFSET('Water Data'!$I$28,0,10*ROW('Water Data'!I152)))</f>
        <v/>
      </c>
      <c r="CJ158" s="388" t="str">
        <f ca="1">+IF(OFFSET('Water Data'!$I$29,0,10*ROW('Water Data'!I152))="","",OFFSET('Water Data'!$I$29,0,10*ROW('Water Data'!I152)))</f>
        <v/>
      </c>
      <c r="CK158" s="388" t="str">
        <f ca="1">+IF(OFFSET('Sanitation Data'!$D$28,0,10*ROW('Sanitation Data'!D152))="","",OFFSET('Sanitation Data'!$D$28,0,10*ROW('Sanitation Data'!D152)))</f>
        <v/>
      </c>
      <c r="CL158" s="388" t="str">
        <f ca="1">+IF(OFFSET('Sanitation Data'!$D$29,0,10*ROW('Sanitation Data'!D152))="","",OFFSET('Sanitation Data'!$D$29,0,10*ROW('Sanitation Data'!D152)))</f>
        <v/>
      </c>
      <c r="CM158" s="388" t="str">
        <f ca="1">+IF(OFFSET('Sanitation Data'!$D$30,0,10*ROW('Sanitation Data'!D152))="","",OFFSET('Sanitation Data'!$D$30,0,10*ROW('Sanitation Data'!D152)))</f>
        <v/>
      </c>
      <c r="CN158" s="388" t="str">
        <f ca="1">+IF(OFFSET('Sanitation Data'!$D$31,0,10*ROW('Sanitation Data'!D152))="","",OFFSET('Sanitation Data'!$D$31,0,10*ROW('Sanitation Data'!D152)))</f>
        <v/>
      </c>
      <c r="CO158" s="388" t="str">
        <f ca="1">+IF(OFFSET('Sanitation Data'!$D$32,0,10*ROW('Sanitation Data'!D152))="","",OFFSET('Sanitation Data'!$D$32,0,10*ROW('Sanitation Data'!D152)))</f>
        <v/>
      </c>
      <c r="CP158" s="388" t="str">
        <f ca="1">+IF(OFFSET('Sanitation Data'!$E$28,0,10*ROW('Sanitation Data'!E152))="","",OFFSET('Sanitation Data'!$E$28,0,10*ROW('Sanitation Data'!E152)))</f>
        <v/>
      </c>
      <c r="CQ158" s="388" t="str">
        <f ca="1">+IF(OFFSET('Sanitation Data'!$E$29,0,10*ROW('Sanitation Data'!E152))="","",OFFSET('Sanitation Data'!$E$29,0,10*ROW('Sanitation Data'!E152)))</f>
        <v/>
      </c>
      <c r="CR158" s="388" t="str">
        <f ca="1">+IF(OFFSET('Sanitation Data'!$E$30,0,10*ROW('Sanitation Data'!E152))="","",OFFSET('Sanitation Data'!$E$30,0,10*ROW('Sanitation Data'!E152)))</f>
        <v/>
      </c>
      <c r="CS158" s="388" t="str">
        <f ca="1">+IF(OFFSET('Sanitation Data'!$E$31,0,10*ROW('Sanitation Data'!E152))="","",OFFSET('Sanitation Data'!$E$31,0,10*ROW('Sanitation Data'!E152)))</f>
        <v/>
      </c>
      <c r="CT158" s="388" t="str">
        <f ca="1">+IF(OFFSET('Sanitation Data'!$E$32,0,10*ROW('Sanitation Data'!E152))="","",OFFSET('Sanitation Data'!$E$32,0,10*ROW('Sanitation Data'!E152)))</f>
        <v/>
      </c>
      <c r="CU158" s="388" t="str">
        <f ca="1">+IF(OFFSET('Sanitation Data'!$F$28,0,10*ROW('Sanitation Data'!F152))="","",OFFSET('Sanitation Data'!$F$28,0,10*ROW('Sanitation Data'!F152)))</f>
        <v/>
      </c>
      <c r="CV158" s="388" t="str">
        <f ca="1">+IF(OFFSET('Sanitation Data'!$F$29,0,10*ROW('Sanitation Data'!F152))="","",OFFSET('Sanitation Data'!$F$29,0,10*ROW('Sanitation Data'!F152)))</f>
        <v/>
      </c>
      <c r="CW158" s="388" t="str">
        <f ca="1">+IF(OFFSET('Sanitation Data'!$F$30,0,10*ROW('Sanitation Data'!F152))="","",OFFSET('Sanitation Data'!$F$30,0,10*ROW('Sanitation Data'!F152)))</f>
        <v/>
      </c>
      <c r="CX158" s="388" t="str">
        <f ca="1">+IF(OFFSET('Sanitation Data'!$F$31,0,10*ROW('Sanitation Data'!F152))="","",OFFSET('Sanitation Data'!$F$31,0,10*ROW('Sanitation Data'!F152)))</f>
        <v/>
      </c>
      <c r="CY158" s="388" t="str">
        <f ca="1">+IF(OFFSET('Sanitation Data'!$F$32,0,10*ROW('Sanitation Data'!F152))="","",OFFSET('Sanitation Data'!$F$32,0,10*ROW('Sanitation Data'!F152)))</f>
        <v/>
      </c>
      <c r="CZ158" s="388" t="str">
        <f ca="1">+IF(OFFSET('Sanitation Data'!$G$28,0,10*ROW('Sanitation Data'!G152))="","",OFFSET('Sanitation Data'!$G$28,0,10*ROW('Sanitation Data'!G152)))</f>
        <v/>
      </c>
      <c r="DA158" s="388" t="str">
        <f ca="1">+IF(OFFSET('Sanitation Data'!$G$29,0,10*ROW('Sanitation Data'!G152))="","",OFFSET('Sanitation Data'!$G$29,0,10*ROW('Sanitation Data'!G152)))</f>
        <v/>
      </c>
      <c r="DB158" s="388" t="str">
        <f ca="1">+IF(OFFSET('Sanitation Data'!$G$30,0,10*ROW('Sanitation Data'!G152))="","",OFFSET('Sanitation Data'!$G$30,0,10*ROW('Sanitation Data'!G152)))</f>
        <v/>
      </c>
      <c r="DC158" s="388" t="str">
        <f ca="1">+IF(OFFSET('Sanitation Data'!$G$31,0,10*ROW('Sanitation Data'!G152))="","",OFFSET('Sanitation Data'!$G$31,0,10*ROW('Sanitation Data'!G152)))</f>
        <v/>
      </c>
      <c r="DD158" s="388" t="str">
        <f ca="1">+IF(OFFSET('Sanitation Data'!$G$32,0,10*ROW('Sanitation Data'!G152))="","",OFFSET('Sanitation Data'!$G$32,0,10*ROW('Sanitation Data'!G152)))</f>
        <v/>
      </c>
      <c r="DE158" s="388" t="str">
        <f ca="1">+IF(OFFSET('Sanitation Data'!$H$28,0,10*ROW('Sanitation Data'!H152))="","",OFFSET('Sanitation Data'!$H$28,0,10*ROW('Sanitation Data'!H152)))</f>
        <v/>
      </c>
      <c r="DF158" s="388" t="str">
        <f ca="1">+IF(OFFSET('Sanitation Data'!$H$29,0,10*ROW('Sanitation Data'!H152))="","",OFFSET('Sanitation Data'!$H$29,0,10*ROW('Sanitation Data'!H152)))</f>
        <v/>
      </c>
      <c r="DG158" s="388" t="str">
        <f ca="1">+IF(OFFSET('Sanitation Data'!$H$30,0,10*ROW('Sanitation Data'!H152))="","",OFFSET('Sanitation Data'!$H$30,0,10*ROW('Sanitation Data'!H152)))</f>
        <v/>
      </c>
      <c r="DH158" s="388" t="str">
        <f ca="1">+IF(OFFSET('Sanitation Data'!$H$31,0,10*ROW('Sanitation Data'!H152))="","",OFFSET('Sanitation Data'!$H$31,0,10*ROW('Sanitation Data'!H152)))</f>
        <v/>
      </c>
      <c r="DI158" s="388" t="str">
        <f ca="1">+IF(OFFSET('Sanitation Data'!$H$32,0,10*ROW('Sanitation Data'!H152))="","",OFFSET('Sanitation Data'!$H$32,0,10*ROW('Sanitation Data'!H152)))</f>
        <v/>
      </c>
      <c r="DJ158" s="388" t="str">
        <f ca="1">+IF(OFFSET('Sanitation Data'!$I$28,0,10*ROW('Sanitation Data'!I152))="","",OFFSET('Sanitation Data'!$I$28,0,10*ROW('Sanitation Data'!I152)))</f>
        <v/>
      </c>
      <c r="DK158" s="388" t="str">
        <f ca="1">+IF(OFFSET('Sanitation Data'!$I$29,0,10*ROW('Sanitation Data'!I152))="","",OFFSET('Sanitation Data'!$I$29,0,10*ROW('Sanitation Data'!I152)))</f>
        <v/>
      </c>
      <c r="DL158" s="388" t="str">
        <f ca="1">+IF(OFFSET('Sanitation Data'!$I$30,0,10*ROW('Sanitation Data'!I152))="","",OFFSET('Sanitation Data'!$I$30,0,10*ROW('Sanitation Data'!I152)))</f>
        <v/>
      </c>
      <c r="DM158" s="388" t="str">
        <f ca="1">+IF(OFFSET('Sanitation Data'!$I$31,0,10*ROW('Sanitation Data'!I152))="","",OFFSET('Sanitation Data'!$I$31,0,10*ROW('Sanitation Data'!I152)))</f>
        <v/>
      </c>
      <c r="DN158" s="388" t="str">
        <f ca="1">+IF(OFFSET('Sanitation Data'!$I$32,0,10*ROW('Sanitation Data'!I152))="","",OFFSET('Sanitation Data'!$I$32,0,10*ROW('Sanitation Data'!I152)))</f>
        <v/>
      </c>
      <c r="DO158" s="388" t="str">
        <f ca="1">+IF(OFFSET('Hygiene Data'!$D$11,0,10*ROW('Hygiene Data'!D152))="","",OFFSET('Hygiene Data'!$D$11,0,10*ROW('Hygiene Data'!D152)))</f>
        <v/>
      </c>
      <c r="DP158" s="388" t="str">
        <f ca="1">+IF(OFFSET('Hygiene Data'!$D$12,0,10*ROW('Hygiene Data'!D152))="","",OFFSET('Hygiene Data'!$D$12,0,10*ROW('Hygiene Data'!D152)))</f>
        <v/>
      </c>
      <c r="DQ158" s="388" t="str">
        <f ca="1">+IF(OFFSET('Hygiene Data'!$D$13,0,10*ROW('Hygiene Data'!D152))="","",OFFSET('Hygiene Data'!$D$13,0,10*ROW('Hygiene Data'!D152)))</f>
        <v/>
      </c>
      <c r="DR158" s="388" t="str">
        <f ca="1">+IF(OFFSET('Hygiene Data'!$E$11,0,10*ROW('Hygiene Data'!E152))="","",OFFSET('Hygiene Data'!$E$11,0,10*ROW('Hygiene Data'!E152)))</f>
        <v/>
      </c>
      <c r="DS158" s="388" t="str">
        <f ca="1">+IF(OFFSET('Hygiene Data'!$E$12,0,10*ROW('Hygiene Data'!E152))="","",OFFSET('Hygiene Data'!$E$12,0,10*ROW('Hygiene Data'!E152)))</f>
        <v/>
      </c>
      <c r="DT158" s="388" t="str">
        <f ca="1">+IF(OFFSET('Hygiene Data'!$E$13,0,10*ROW('Hygiene Data'!E152))="","",OFFSET('Hygiene Data'!$E$13,0,10*ROW('Hygiene Data'!E152)))</f>
        <v/>
      </c>
      <c r="DU158" s="388" t="str">
        <f ca="1">+IF(OFFSET('Hygiene Data'!$F$11,0,10*ROW('Hygiene Data'!F152))="","",OFFSET('Hygiene Data'!$F$11,0,10*ROW('Hygiene Data'!F152)))</f>
        <v/>
      </c>
      <c r="DV158" s="388" t="str">
        <f ca="1">+IF(OFFSET('Hygiene Data'!$F$12,0,10*ROW('Hygiene Data'!F152))="","",OFFSET('Hygiene Data'!$F$12,0,10*ROW('Hygiene Data'!F152)))</f>
        <v/>
      </c>
      <c r="DW158" s="388" t="str">
        <f ca="1">+IF(OFFSET('Hygiene Data'!$F$13,0,10*ROW('Hygiene Data'!F152))="","",OFFSET('Hygiene Data'!$F$13,0,10*ROW('Hygiene Data'!F152)))</f>
        <v/>
      </c>
      <c r="DX158" s="388" t="str">
        <f ca="1">+IF(OFFSET('Hygiene Data'!$G$11,0,10*ROW('Hygiene Data'!G152))="","",OFFSET('Hygiene Data'!$G$11,0,10*ROW('Hygiene Data'!G152)))</f>
        <v/>
      </c>
      <c r="DY158" s="388" t="str">
        <f ca="1">+IF(OFFSET('Hygiene Data'!$G$12,0,10*ROW('Hygiene Data'!G152))="","",OFFSET('Hygiene Data'!$G$12,0,10*ROW('Hygiene Data'!G152)))</f>
        <v/>
      </c>
      <c r="DZ158" s="388" t="str">
        <f ca="1">+IF(OFFSET('Hygiene Data'!$G$13,0,10*ROW('Hygiene Data'!G152))="","",OFFSET('Hygiene Data'!$G$13,0,10*ROW('Hygiene Data'!G152)))</f>
        <v/>
      </c>
      <c r="EA158" s="388" t="str">
        <f ca="1">+IF(OFFSET('Hygiene Data'!$H$11,0,10*ROW('Hygiene Data'!H152))="","",OFFSET('Hygiene Data'!$H$11,0,10*ROW('Hygiene Data'!H152)))</f>
        <v/>
      </c>
      <c r="EB158" s="388" t="str">
        <f ca="1">+IF(OFFSET('Hygiene Data'!$H$12,0,10*ROW('Hygiene Data'!H152))="","",OFFSET('Hygiene Data'!$H$12,0,10*ROW('Hygiene Data'!H152)))</f>
        <v/>
      </c>
      <c r="EC158" s="388" t="str">
        <f ca="1">+IF(OFFSET('Hygiene Data'!$H$13,0,10*ROW('Hygiene Data'!H152))="","",OFFSET('Hygiene Data'!$H$13,0,10*ROW('Hygiene Data'!H152)))</f>
        <v/>
      </c>
      <c r="ED158" s="388" t="str">
        <f ca="1">+IF(OFFSET('Hygiene Data'!$I$11,0,10*ROW('Hygiene Data'!I152))="","",OFFSET('Hygiene Data'!$I$11,0,10*ROW('Hygiene Data'!I152)))</f>
        <v/>
      </c>
      <c r="EE158" s="388" t="str">
        <f ca="1">+IF(OFFSET('Hygiene Data'!$I$12,0,10*ROW('Hygiene Data'!I152))="","",OFFSET('Hygiene Data'!$I$12,0,10*ROW('Hygiene Data'!I152)))</f>
        <v/>
      </c>
      <c r="EF158" s="388" t="str">
        <f ca="1">+IF(OFFSET('Hygiene Data'!$I$13,0,10*ROW('Hygiene Data'!I152))="","",OFFSET('Hygiene Data'!$I$13,0,10*ROW('Hygiene Data'!I152)))</f>
        <v/>
      </c>
    </row>
    <row r="159" spans="1:136" x14ac:dyDescent="0.25">
      <c r="A159" s="497" t="str">
        <f ca="1">+IF(OFFSET('Water Data'!$B$2,0,10*ROW('Water Data'!E153))="","",OFFSET('Water Data'!$B$2,0,10*ROW('Water Data'!E153)))</f>
        <v/>
      </c>
      <c r="B159" s="49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4" t="str">
        <f t="shared" ca="1" si="2"/>
        <v/>
      </c>
      <c r="D159" s="52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8" t="str">
        <f ca="1">+IF(OFFSET('Water Data'!$D$27,0,10*ROW('Water Data'!D153))="","",OFFSET('Water Data'!$D$27,0,10*ROW('Water Data'!D153)))</f>
        <v/>
      </c>
      <c r="BT159" s="388" t="str">
        <f ca="1">+IF(OFFSET('Water Data'!$D$28,0,10*ROW('Water Data'!D153))="","",OFFSET('Water Data'!$D$28,0,10*ROW('Water Data'!D153)))</f>
        <v/>
      </c>
      <c r="BU159" s="388" t="str">
        <f ca="1">+IF(OFFSET('Water Data'!$D$29,0,10*ROW('Water Data'!D153))="","",OFFSET('Water Data'!$D$29,0,10*ROW('Water Data'!D153)))</f>
        <v/>
      </c>
      <c r="BV159" s="388" t="str">
        <f ca="1">+IF(OFFSET('Water Data'!$E$27,0,10*ROW('Water Data'!E153))="","",OFFSET('Water Data'!$E$27,0,10*ROW('Water Data'!E153)))</f>
        <v/>
      </c>
      <c r="BW159" s="388" t="str">
        <f ca="1">+IF(OFFSET('Water Data'!$E$28,0,10*ROW('Water Data'!E153))="","",OFFSET('Water Data'!$E$28,0,10*ROW('Water Data'!E153)))</f>
        <v/>
      </c>
      <c r="BX159" s="388" t="str">
        <f ca="1">+IF(OFFSET('Water Data'!$E$29,0,10*ROW('Water Data'!E153))="","",OFFSET('Water Data'!$E$29,0,10*ROW('Water Data'!E153)))</f>
        <v/>
      </c>
      <c r="BY159" s="388" t="str">
        <f ca="1">+IF(OFFSET('Water Data'!$F$27,0,10*ROW('Water Data'!F153))="","",OFFSET('Water Data'!$F$27,0,10*ROW('Water Data'!F153)))</f>
        <v/>
      </c>
      <c r="BZ159" s="388" t="str">
        <f ca="1">+IF(OFFSET('Water Data'!$F$28,0,10*ROW('Water Data'!F153))="","",OFFSET('Water Data'!$F$28,0,10*ROW('Water Data'!F153)))</f>
        <v/>
      </c>
      <c r="CA159" s="388" t="str">
        <f ca="1">+IF(OFFSET('Water Data'!$F$29,0,10*ROW('Water Data'!F153))="","",OFFSET('Water Data'!$F$29,0,10*ROW('Water Data'!F153)))</f>
        <v/>
      </c>
      <c r="CB159" s="388" t="str">
        <f ca="1">+IF(OFFSET('Water Data'!$G$27,0,10*ROW('Water Data'!G153))="","",OFFSET('Water Data'!$G$27,0,10*ROW('Water Data'!G153)))</f>
        <v/>
      </c>
      <c r="CC159" s="388" t="str">
        <f ca="1">+IF(OFFSET('Water Data'!$G$28,0,10*ROW('Water Data'!G153))="","",OFFSET('Water Data'!$G$28,0,10*ROW('Water Data'!G153)))</f>
        <v/>
      </c>
      <c r="CD159" s="388" t="str">
        <f ca="1">+IF(OFFSET('Water Data'!$G$29,0,10*ROW('Water Data'!G153))="","",OFFSET('Water Data'!$G$29,0,10*ROW('Water Data'!G153)))</f>
        <v/>
      </c>
      <c r="CE159" s="388" t="str">
        <f ca="1">+IF(OFFSET('Water Data'!$H$27,0,10*ROW('Water Data'!H153))="","",OFFSET('Water Data'!$H$27,0,10*ROW('Water Data'!H153)))</f>
        <v/>
      </c>
      <c r="CF159" s="388" t="str">
        <f ca="1">+IF(OFFSET('Water Data'!$H$28,0,10*ROW('Water Data'!H153))="","",OFFSET('Water Data'!$H$28,0,10*ROW('Water Data'!H153)))</f>
        <v/>
      </c>
      <c r="CG159" s="388" t="str">
        <f ca="1">+IF(OFFSET('Water Data'!$H$29,0,10*ROW('Water Data'!H153))="","",OFFSET('Water Data'!$H$29,0,10*ROW('Water Data'!H153)))</f>
        <v/>
      </c>
      <c r="CH159" s="388" t="str">
        <f ca="1">+IF(OFFSET('Water Data'!$I$27,0,10*ROW('Water Data'!I153))="","",OFFSET('Water Data'!$I$27,0,10*ROW('Water Data'!I153)))</f>
        <v/>
      </c>
      <c r="CI159" s="388" t="str">
        <f ca="1">+IF(OFFSET('Water Data'!$I$28,0,10*ROW('Water Data'!I153))="","",OFFSET('Water Data'!$I$28,0,10*ROW('Water Data'!I153)))</f>
        <v/>
      </c>
      <c r="CJ159" s="388" t="str">
        <f ca="1">+IF(OFFSET('Water Data'!$I$29,0,10*ROW('Water Data'!I153))="","",OFFSET('Water Data'!$I$29,0,10*ROW('Water Data'!I153)))</f>
        <v/>
      </c>
      <c r="CK159" s="388" t="str">
        <f ca="1">+IF(OFFSET('Sanitation Data'!$D$28,0,10*ROW('Sanitation Data'!D153))="","",OFFSET('Sanitation Data'!$D$28,0,10*ROW('Sanitation Data'!D153)))</f>
        <v/>
      </c>
      <c r="CL159" s="388" t="str">
        <f ca="1">+IF(OFFSET('Sanitation Data'!$D$29,0,10*ROW('Sanitation Data'!D153))="","",OFFSET('Sanitation Data'!$D$29,0,10*ROW('Sanitation Data'!D153)))</f>
        <v/>
      </c>
      <c r="CM159" s="388" t="str">
        <f ca="1">+IF(OFFSET('Sanitation Data'!$D$30,0,10*ROW('Sanitation Data'!D153))="","",OFFSET('Sanitation Data'!$D$30,0,10*ROW('Sanitation Data'!D153)))</f>
        <v/>
      </c>
      <c r="CN159" s="388" t="str">
        <f ca="1">+IF(OFFSET('Sanitation Data'!$D$31,0,10*ROW('Sanitation Data'!D153))="","",OFFSET('Sanitation Data'!$D$31,0,10*ROW('Sanitation Data'!D153)))</f>
        <v/>
      </c>
      <c r="CO159" s="388" t="str">
        <f ca="1">+IF(OFFSET('Sanitation Data'!$D$32,0,10*ROW('Sanitation Data'!D153))="","",OFFSET('Sanitation Data'!$D$32,0,10*ROW('Sanitation Data'!D153)))</f>
        <v/>
      </c>
      <c r="CP159" s="388" t="str">
        <f ca="1">+IF(OFFSET('Sanitation Data'!$E$28,0,10*ROW('Sanitation Data'!E153))="","",OFFSET('Sanitation Data'!$E$28,0,10*ROW('Sanitation Data'!E153)))</f>
        <v/>
      </c>
      <c r="CQ159" s="388" t="str">
        <f ca="1">+IF(OFFSET('Sanitation Data'!$E$29,0,10*ROW('Sanitation Data'!E153))="","",OFFSET('Sanitation Data'!$E$29,0,10*ROW('Sanitation Data'!E153)))</f>
        <v/>
      </c>
      <c r="CR159" s="388" t="str">
        <f ca="1">+IF(OFFSET('Sanitation Data'!$E$30,0,10*ROW('Sanitation Data'!E153))="","",OFFSET('Sanitation Data'!$E$30,0,10*ROW('Sanitation Data'!E153)))</f>
        <v/>
      </c>
      <c r="CS159" s="388" t="str">
        <f ca="1">+IF(OFFSET('Sanitation Data'!$E$31,0,10*ROW('Sanitation Data'!E153))="","",OFFSET('Sanitation Data'!$E$31,0,10*ROW('Sanitation Data'!E153)))</f>
        <v/>
      </c>
      <c r="CT159" s="388" t="str">
        <f ca="1">+IF(OFFSET('Sanitation Data'!$E$32,0,10*ROW('Sanitation Data'!E153))="","",OFFSET('Sanitation Data'!$E$32,0,10*ROW('Sanitation Data'!E153)))</f>
        <v/>
      </c>
      <c r="CU159" s="388" t="str">
        <f ca="1">+IF(OFFSET('Sanitation Data'!$F$28,0,10*ROW('Sanitation Data'!F153))="","",OFFSET('Sanitation Data'!$F$28,0,10*ROW('Sanitation Data'!F153)))</f>
        <v/>
      </c>
      <c r="CV159" s="388" t="str">
        <f ca="1">+IF(OFFSET('Sanitation Data'!$F$29,0,10*ROW('Sanitation Data'!F153))="","",OFFSET('Sanitation Data'!$F$29,0,10*ROW('Sanitation Data'!F153)))</f>
        <v/>
      </c>
      <c r="CW159" s="388" t="str">
        <f ca="1">+IF(OFFSET('Sanitation Data'!$F$30,0,10*ROW('Sanitation Data'!F153))="","",OFFSET('Sanitation Data'!$F$30,0,10*ROW('Sanitation Data'!F153)))</f>
        <v/>
      </c>
      <c r="CX159" s="388" t="str">
        <f ca="1">+IF(OFFSET('Sanitation Data'!$F$31,0,10*ROW('Sanitation Data'!F153))="","",OFFSET('Sanitation Data'!$F$31,0,10*ROW('Sanitation Data'!F153)))</f>
        <v/>
      </c>
      <c r="CY159" s="388" t="str">
        <f ca="1">+IF(OFFSET('Sanitation Data'!$F$32,0,10*ROW('Sanitation Data'!F153))="","",OFFSET('Sanitation Data'!$F$32,0,10*ROW('Sanitation Data'!F153)))</f>
        <v/>
      </c>
      <c r="CZ159" s="388" t="str">
        <f ca="1">+IF(OFFSET('Sanitation Data'!$G$28,0,10*ROW('Sanitation Data'!G153))="","",OFFSET('Sanitation Data'!$G$28,0,10*ROW('Sanitation Data'!G153)))</f>
        <v/>
      </c>
      <c r="DA159" s="388" t="str">
        <f ca="1">+IF(OFFSET('Sanitation Data'!$G$29,0,10*ROW('Sanitation Data'!G153))="","",OFFSET('Sanitation Data'!$G$29,0,10*ROW('Sanitation Data'!G153)))</f>
        <v/>
      </c>
      <c r="DB159" s="388" t="str">
        <f ca="1">+IF(OFFSET('Sanitation Data'!$G$30,0,10*ROW('Sanitation Data'!G153))="","",OFFSET('Sanitation Data'!$G$30,0,10*ROW('Sanitation Data'!G153)))</f>
        <v/>
      </c>
      <c r="DC159" s="388" t="str">
        <f ca="1">+IF(OFFSET('Sanitation Data'!$G$31,0,10*ROW('Sanitation Data'!G153))="","",OFFSET('Sanitation Data'!$G$31,0,10*ROW('Sanitation Data'!G153)))</f>
        <v/>
      </c>
      <c r="DD159" s="388" t="str">
        <f ca="1">+IF(OFFSET('Sanitation Data'!$G$32,0,10*ROW('Sanitation Data'!G153))="","",OFFSET('Sanitation Data'!$G$32,0,10*ROW('Sanitation Data'!G153)))</f>
        <v/>
      </c>
      <c r="DE159" s="388" t="str">
        <f ca="1">+IF(OFFSET('Sanitation Data'!$H$28,0,10*ROW('Sanitation Data'!H153))="","",OFFSET('Sanitation Data'!$H$28,0,10*ROW('Sanitation Data'!H153)))</f>
        <v/>
      </c>
      <c r="DF159" s="388" t="str">
        <f ca="1">+IF(OFFSET('Sanitation Data'!$H$29,0,10*ROW('Sanitation Data'!H153))="","",OFFSET('Sanitation Data'!$H$29,0,10*ROW('Sanitation Data'!H153)))</f>
        <v/>
      </c>
      <c r="DG159" s="388" t="str">
        <f ca="1">+IF(OFFSET('Sanitation Data'!$H$30,0,10*ROW('Sanitation Data'!H153))="","",OFFSET('Sanitation Data'!$H$30,0,10*ROW('Sanitation Data'!H153)))</f>
        <v/>
      </c>
      <c r="DH159" s="388" t="str">
        <f ca="1">+IF(OFFSET('Sanitation Data'!$H$31,0,10*ROW('Sanitation Data'!H153))="","",OFFSET('Sanitation Data'!$H$31,0,10*ROW('Sanitation Data'!H153)))</f>
        <v/>
      </c>
      <c r="DI159" s="388" t="str">
        <f ca="1">+IF(OFFSET('Sanitation Data'!$H$32,0,10*ROW('Sanitation Data'!H153))="","",OFFSET('Sanitation Data'!$H$32,0,10*ROW('Sanitation Data'!H153)))</f>
        <v/>
      </c>
      <c r="DJ159" s="388" t="str">
        <f ca="1">+IF(OFFSET('Sanitation Data'!$I$28,0,10*ROW('Sanitation Data'!I153))="","",OFFSET('Sanitation Data'!$I$28,0,10*ROW('Sanitation Data'!I153)))</f>
        <v/>
      </c>
      <c r="DK159" s="388" t="str">
        <f ca="1">+IF(OFFSET('Sanitation Data'!$I$29,0,10*ROW('Sanitation Data'!I153))="","",OFFSET('Sanitation Data'!$I$29,0,10*ROW('Sanitation Data'!I153)))</f>
        <v/>
      </c>
      <c r="DL159" s="388" t="str">
        <f ca="1">+IF(OFFSET('Sanitation Data'!$I$30,0,10*ROW('Sanitation Data'!I153))="","",OFFSET('Sanitation Data'!$I$30,0,10*ROW('Sanitation Data'!I153)))</f>
        <v/>
      </c>
      <c r="DM159" s="388" t="str">
        <f ca="1">+IF(OFFSET('Sanitation Data'!$I$31,0,10*ROW('Sanitation Data'!I153))="","",OFFSET('Sanitation Data'!$I$31,0,10*ROW('Sanitation Data'!I153)))</f>
        <v/>
      </c>
      <c r="DN159" s="388" t="str">
        <f ca="1">+IF(OFFSET('Sanitation Data'!$I$32,0,10*ROW('Sanitation Data'!I153))="","",OFFSET('Sanitation Data'!$I$32,0,10*ROW('Sanitation Data'!I153)))</f>
        <v/>
      </c>
      <c r="DO159" s="388" t="str">
        <f ca="1">+IF(OFFSET('Hygiene Data'!$D$11,0,10*ROW('Hygiene Data'!D153))="","",OFFSET('Hygiene Data'!$D$11,0,10*ROW('Hygiene Data'!D153)))</f>
        <v/>
      </c>
      <c r="DP159" s="388" t="str">
        <f ca="1">+IF(OFFSET('Hygiene Data'!$D$12,0,10*ROW('Hygiene Data'!D153))="","",OFFSET('Hygiene Data'!$D$12,0,10*ROW('Hygiene Data'!D153)))</f>
        <v/>
      </c>
      <c r="DQ159" s="388" t="str">
        <f ca="1">+IF(OFFSET('Hygiene Data'!$D$13,0,10*ROW('Hygiene Data'!D153))="","",OFFSET('Hygiene Data'!$D$13,0,10*ROW('Hygiene Data'!D153)))</f>
        <v/>
      </c>
      <c r="DR159" s="388" t="str">
        <f ca="1">+IF(OFFSET('Hygiene Data'!$E$11,0,10*ROW('Hygiene Data'!E153))="","",OFFSET('Hygiene Data'!$E$11,0,10*ROW('Hygiene Data'!E153)))</f>
        <v/>
      </c>
      <c r="DS159" s="388" t="str">
        <f ca="1">+IF(OFFSET('Hygiene Data'!$E$12,0,10*ROW('Hygiene Data'!E153))="","",OFFSET('Hygiene Data'!$E$12,0,10*ROW('Hygiene Data'!E153)))</f>
        <v/>
      </c>
      <c r="DT159" s="388" t="str">
        <f ca="1">+IF(OFFSET('Hygiene Data'!$E$13,0,10*ROW('Hygiene Data'!E153))="","",OFFSET('Hygiene Data'!$E$13,0,10*ROW('Hygiene Data'!E153)))</f>
        <v/>
      </c>
      <c r="DU159" s="388" t="str">
        <f ca="1">+IF(OFFSET('Hygiene Data'!$F$11,0,10*ROW('Hygiene Data'!F153))="","",OFFSET('Hygiene Data'!$F$11,0,10*ROW('Hygiene Data'!F153)))</f>
        <v/>
      </c>
      <c r="DV159" s="388" t="str">
        <f ca="1">+IF(OFFSET('Hygiene Data'!$F$12,0,10*ROW('Hygiene Data'!F153))="","",OFFSET('Hygiene Data'!$F$12,0,10*ROW('Hygiene Data'!F153)))</f>
        <v/>
      </c>
      <c r="DW159" s="388" t="str">
        <f ca="1">+IF(OFFSET('Hygiene Data'!$F$13,0,10*ROW('Hygiene Data'!F153))="","",OFFSET('Hygiene Data'!$F$13,0,10*ROW('Hygiene Data'!F153)))</f>
        <v/>
      </c>
      <c r="DX159" s="388" t="str">
        <f ca="1">+IF(OFFSET('Hygiene Data'!$G$11,0,10*ROW('Hygiene Data'!G153))="","",OFFSET('Hygiene Data'!$G$11,0,10*ROW('Hygiene Data'!G153)))</f>
        <v/>
      </c>
      <c r="DY159" s="388" t="str">
        <f ca="1">+IF(OFFSET('Hygiene Data'!$G$12,0,10*ROW('Hygiene Data'!G153))="","",OFFSET('Hygiene Data'!$G$12,0,10*ROW('Hygiene Data'!G153)))</f>
        <v/>
      </c>
      <c r="DZ159" s="388" t="str">
        <f ca="1">+IF(OFFSET('Hygiene Data'!$G$13,0,10*ROW('Hygiene Data'!G153))="","",OFFSET('Hygiene Data'!$G$13,0,10*ROW('Hygiene Data'!G153)))</f>
        <v/>
      </c>
      <c r="EA159" s="388" t="str">
        <f ca="1">+IF(OFFSET('Hygiene Data'!$H$11,0,10*ROW('Hygiene Data'!H153))="","",OFFSET('Hygiene Data'!$H$11,0,10*ROW('Hygiene Data'!H153)))</f>
        <v/>
      </c>
      <c r="EB159" s="388" t="str">
        <f ca="1">+IF(OFFSET('Hygiene Data'!$H$12,0,10*ROW('Hygiene Data'!H153))="","",OFFSET('Hygiene Data'!$H$12,0,10*ROW('Hygiene Data'!H153)))</f>
        <v/>
      </c>
      <c r="EC159" s="388" t="str">
        <f ca="1">+IF(OFFSET('Hygiene Data'!$H$13,0,10*ROW('Hygiene Data'!H153))="","",OFFSET('Hygiene Data'!$H$13,0,10*ROW('Hygiene Data'!H153)))</f>
        <v/>
      </c>
      <c r="ED159" s="388" t="str">
        <f ca="1">+IF(OFFSET('Hygiene Data'!$I$11,0,10*ROW('Hygiene Data'!I153))="","",OFFSET('Hygiene Data'!$I$11,0,10*ROW('Hygiene Data'!I153)))</f>
        <v/>
      </c>
      <c r="EE159" s="388" t="str">
        <f ca="1">+IF(OFFSET('Hygiene Data'!$I$12,0,10*ROW('Hygiene Data'!I153))="","",OFFSET('Hygiene Data'!$I$12,0,10*ROW('Hygiene Data'!I153)))</f>
        <v/>
      </c>
      <c r="EF159" s="388" t="str">
        <f ca="1">+IF(OFFSET('Hygiene Data'!$I$13,0,10*ROW('Hygiene Data'!I153))="","",OFFSET('Hygiene Data'!$I$13,0,10*ROW('Hygiene Data'!I153)))</f>
        <v/>
      </c>
    </row>
    <row r="160" spans="1:136" x14ac:dyDescent="0.25">
      <c r="A160" s="497" t="str">
        <f ca="1">+IF(OFFSET('Water Data'!$B$2,0,10*ROW('Water Data'!E154))="","",OFFSET('Water Data'!$B$2,0,10*ROW('Water Data'!E154)))</f>
        <v/>
      </c>
      <c r="B160" s="49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4" t="str">
        <f t="shared" ca="1" si="2"/>
        <v/>
      </c>
      <c r="D160" s="52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8" t="str">
        <f ca="1">+IF(OFFSET('Water Data'!$D$27,0,10*ROW('Water Data'!D154))="","",OFFSET('Water Data'!$D$27,0,10*ROW('Water Data'!D154)))</f>
        <v/>
      </c>
      <c r="BT160" s="388" t="str">
        <f ca="1">+IF(OFFSET('Water Data'!$D$28,0,10*ROW('Water Data'!D154))="","",OFFSET('Water Data'!$D$28,0,10*ROW('Water Data'!D154)))</f>
        <v/>
      </c>
      <c r="BU160" s="388" t="str">
        <f ca="1">+IF(OFFSET('Water Data'!$D$29,0,10*ROW('Water Data'!D154))="","",OFFSET('Water Data'!$D$29,0,10*ROW('Water Data'!D154)))</f>
        <v/>
      </c>
      <c r="BV160" s="388" t="str">
        <f ca="1">+IF(OFFSET('Water Data'!$E$27,0,10*ROW('Water Data'!E154))="","",OFFSET('Water Data'!$E$27,0,10*ROW('Water Data'!E154)))</f>
        <v/>
      </c>
      <c r="BW160" s="388" t="str">
        <f ca="1">+IF(OFFSET('Water Data'!$E$28,0,10*ROW('Water Data'!E154))="","",OFFSET('Water Data'!$E$28,0,10*ROW('Water Data'!E154)))</f>
        <v/>
      </c>
      <c r="BX160" s="388" t="str">
        <f ca="1">+IF(OFFSET('Water Data'!$E$29,0,10*ROW('Water Data'!E154))="","",OFFSET('Water Data'!$E$29,0,10*ROW('Water Data'!E154)))</f>
        <v/>
      </c>
      <c r="BY160" s="388" t="str">
        <f ca="1">+IF(OFFSET('Water Data'!$F$27,0,10*ROW('Water Data'!F154))="","",OFFSET('Water Data'!$F$27,0,10*ROW('Water Data'!F154)))</f>
        <v/>
      </c>
      <c r="BZ160" s="388" t="str">
        <f ca="1">+IF(OFFSET('Water Data'!$F$28,0,10*ROW('Water Data'!F154))="","",OFFSET('Water Data'!$F$28,0,10*ROW('Water Data'!F154)))</f>
        <v/>
      </c>
      <c r="CA160" s="388" t="str">
        <f ca="1">+IF(OFFSET('Water Data'!$F$29,0,10*ROW('Water Data'!F154))="","",OFFSET('Water Data'!$F$29,0,10*ROW('Water Data'!F154)))</f>
        <v/>
      </c>
      <c r="CB160" s="388" t="str">
        <f ca="1">+IF(OFFSET('Water Data'!$G$27,0,10*ROW('Water Data'!G154))="","",OFFSET('Water Data'!$G$27,0,10*ROW('Water Data'!G154)))</f>
        <v/>
      </c>
      <c r="CC160" s="388" t="str">
        <f ca="1">+IF(OFFSET('Water Data'!$G$28,0,10*ROW('Water Data'!G154))="","",OFFSET('Water Data'!$G$28,0,10*ROW('Water Data'!G154)))</f>
        <v/>
      </c>
      <c r="CD160" s="388" t="str">
        <f ca="1">+IF(OFFSET('Water Data'!$G$29,0,10*ROW('Water Data'!G154))="","",OFFSET('Water Data'!$G$29,0,10*ROW('Water Data'!G154)))</f>
        <v/>
      </c>
      <c r="CE160" s="388" t="str">
        <f ca="1">+IF(OFFSET('Water Data'!$H$27,0,10*ROW('Water Data'!H154))="","",OFFSET('Water Data'!$H$27,0,10*ROW('Water Data'!H154)))</f>
        <v/>
      </c>
      <c r="CF160" s="388" t="str">
        <f ca="1">+IF(OFFSET('Water Data'!$H$28,0,10*ROW('Water Data'!H154))="","",OFFSET('Water Data'!$H$28,0,10*ROW('Water Data'!H154)))</f>
        <v/>
      </c>
      <c r="CG160" s="388" t="str">
        <f ca="1">+IF(OFFSET('Water Data'!$H$29,0,10*ROW('Water Data'!H154))="","",OFFSET('Water Data'!$H$29,0,10*ROW('Water Data'!H154)))</f>
        <v/>
      </c>
      <c r="CH160" s="388" t="str">
        <f ca="1">+IF(OFFSET('Water Data'!$I$27,0,10*ROW('Water Data'!I154))="","",OFFSET('Water Data'!$I$27,0,10*ROW('Water Data'!I154)))</f>
        <v/>
      </c>
      <c r="CI160" s="388" t="str">
        <f ca="1">+IF(OFFSET('Water Data'!$I$28,0,10*ROW('Water Data'!I154))="","",OFFSET('Water Data'!$I$28,0,10*ROW('Water Data'!I154)))</f>
        <v/>
      </c>
      <c r="CJ160" s="388" t="str">
        <f ca="1">+IF(OFFSET('Water Data'!$I$29,0,10*ROW('Water Data'!I154))="","",OFFSET('Water Data'!$I$29,0,10*ROW('Water Data'!I154)))</f>
        <v/>
      </c>
      <c r="CK160" s="388" t="str">
        <f ca="1">+IF(OFFSET('Sanitation Data'!$D$28,0,10*ROW('Sanitation Data'!D154))="","",OFFSET('Sanitation Data'!$D$28,0,10*ROW('Sanitation Data'!D154)))</f>
        <v/>
      </c>
      <c r="CL160" s="388" t="str">
        <f ca="1">+IF(OFFSET('Sanitation Data'!$D$29,0,10*ROW('Sanitation Data'!D154))="","",OFFSET('Sanitation Data'!$D$29,0,10*ROW('Sanitation Data'!D154)))</f>
        <v/>
      </c>
      <c r="CM160" s="388" t="str">
        <f ca="1">+IF(OFFSET('Sanitation Data'!$D$30,0,10*ROW('Sanitation Data'!D154))="","",OFFSET('Sanitation Data'!$D$30,0,10*ROW('Sanitation Data'!D154)))</f>
        <v/>
      </c>
      <c r="CN160" s="388" t="str">
        <f ca="1">+IF(OFFSET('Sanitation Data'!$D$31,0,10*ROW('Sanitation Data'!D154))="","",OFFSET('Sanitation Data'!$D$31,0,10*ROW('Sanitation Data'!D154)))</f>
        <v/>
      </c>
      <c r="CO160" s="388" t="str">
        <f ca="1">+IF(OFFSET('Sanitation Data'!$D$32,0,10*ROW('Sanitation Data'!D154))="","",OFFSET('Sanitation Data'!$D$32,0,10*ROW('Sanitation Data'!D154)))</f>
        <v/>
      </c>
      <c r="CP160" s="388" t="str">
        <f ca="1">+IF(OFFSET('Sanitation Data'!$E$28,0,10*ROW('Sanitation Data'!E154))="","",OFFSET('Sanitation Data'!$E$28,0,10*ROW('Sanitation Data'!E154)))</f>
        <v/>
      </c>
      <c r="CQ160" s="388" t="str">
        <f ca="1">+IF(OFFSET('Sanitation Data'!$E$29,0,10*ROW('Sanitation Data'!E154))="","",OFFSET('Sanitation Data'!$E$29,0,10*ROW('Sanitation Data'!E154)))</f>
        <v/>
      </c>
      <c r="CR160" s="388" t="str">
        <f ca="1">+IF(OFFSET('Sanitation Data'!$E$30,0,10*ROW('Sanitation Data'!E154))="","",OFFSET('Sanitation Data'!$E$30,0,10*ROW('Sanitation Data'!E154)))</f>
        <v/>
      </c>
      <c r="CS160" s="388" t="str">
        <f ca="1">+IF(OFFSET('Sanitation Data'!$E$31,0,10*ROW('Sanitation Data'!E154))="","",OFFSET('Sanitation Data'!$E$31,0,10*ROW('Sanitation Data'!E154)))</f>
        <v/>
      </c>
      <c r="CT160" s="388" t="str">
        <f ca="1">+IF(OFFSET('Sanitation Data'!$E$32,0,10*ROW('Sanitation Data'!E154))="","",OFFSET('Sanitation Data'!$E$32,0,10*ROW('Sanitation Data'!E154)))</f>
        <v/>
      </c>
      <c r="CU160" s="388" t="str">
        <f ca="1">+IF(OFFSET('Sanitation Data'!$F$28,0,10*ROW('Sanitation Data'!F154))="","",OFFSET('Sanitation Data'!$F$28,0,10*ROW('Sanitation Data'!F154)))</f>
        <v/>
      </c>
      <c r="CV160" s="388" t="str">
        <f ca="1">+IF(OFFSET('Sanitation Data'!$F$29,0,10*ROW('Sanitation Data'!F154))="","",OFFSET('Sanitation Data'!$F$29,0,10*ROW('Sanitation Data'!F154)))</f>
        <v/>
      </c>
      <c r="CW160" s="388" t="str">
        <f ca="1">+IF(OFFSET('Sanitation Data'!$F$30,0,10*ROW('Sanitation Data'!F154))="","",OFFSET('Sanitation Data'!$F$30,0,10*ROW('Sanitation Data'!F154)))</f>
        <v/>
      </c>
      <c r="CX160" s="388" t="str">
        <f ca="1">+IF(OFFSET('Sanitation Data'!$F$31,0,10*ROW('Sanitation Data'!F154))="","",OFFSET('Sanitation Data'!$F$31,0,10*ROW('Sanitation Data'!F154)))</f>
        <v/>
      </c>
      <c r="CY160" s="388" t="str">
        <f ca="1">+IF(OFFSET('Sanitation Data'!$F$32,0,10*ROW('Sanitation Data'!F154))="","",OFFSET('Sanitation Data'!$F$32,0,10*ROW('Sanitation Data'!F154)))</f>
        <v/>
      </c>
      <c r="CZ160" s="388" t="str">
        <f ca="1">+IF(OFFSET('Sanitation Data'!$G$28,0,10*ROW('Sanitation Data'!G154))="","",OFFSET('Sanitation Data'!$G$28,0,10*ROW('Sanitation Data'!G154)))</f>
        <v/>
      </c>
      <c r="DA160" s="388" t="str">
        <f ca="1">+IF(OFFSET('Sanitation Data'!$G$29,0,10*ROW('Sanitation Data'!G154))="","",OFFSET('Sanitation Data'!$G$29,0,10*ROW('Sanitation Data'!G154)))</f>
        <v/>
      </c>
      <c r="DB160" s="388" t="str">
        <f ca="1">+IF(OFFSET('Sanitation Data'!$G$30,0,10*ROW('Sanitation Data'!G154))="","",OFFSET('Sanitation Data'!$G$30,0,10*ROW('Sanitation Data'!G154)))</f>
        <v/>
      </c>
      <c r="DC160" s="388" t="str">
        <f ca="1">+IF(OFFSET('Sanitation Data'!$G$31,0,10*ROW('Sanitation Data'!G154))="","",OFFSET('Sanitation Data'!$G$31,0,10*ROW('Sanitation Data'!G154)))</f>
        <v/>
      </c>
      <c r="DD160" s="388" t="str">
        <f ca="1">+IF(OFFSET('Sanitation Data'!$G$32,0,10*ROW('Sanitation Data'!G154))="","",OFFSET('Sanitation Data'!$G$32,0,10*ROW('Sanitation Data'!G154)))</f>
        <v/>
      </c>
      <c r="DE160" s="388" t="str">
        <f ca="1">+IF(OFFSET('Sanitation Data'!$H$28,0,10*ROW('Sanitation Data'!H154))="","",OFFSET('Sanitation Data'!$H$28,0,10*ROW('Sanitation Data'!H154)))</f>
        <v/>
      </c>
      <c r="DF160" s="388" t="str">
        <f ca="1">+IF(OFFSET('Sanitation Data'!$H$29,0,10*ROW('Sanitation Data'!H154))="","",OFFSET('Sanitation Data'!$H$29,0,10*ROW('Sanitation Data'!H154)))</f>
        <v/>
      </c>
      <c r="DG160" s="388" t="str">
        <f ca="1">+IF(OFFSET('Sanitation Data'!$H$30,0,10*ROW('Sanitation Data'!H154))="","",OFFSET('Sanitation Data'!$H$30,0,10*ROW('Sanitation Data'!H154)))</f>
        <v/>
      </c>
      <c r="DH160" s="388" t="str">
        <f ca="1">+IF(OFFSET('Sanitation Data'!$H$31,0,10*ROW('Sanitation Data'!H154))="","",OFFSET('Sanitation Data'!$H$31,0,10*ROW('Sanitation Data'!H154)))</f>
        <v/>
      </c>
      <c r="DI160" s="388" t="str">
        <f ca="1">+IF(OFFSET('Sanitation Data'!$H$32,0,10*ROW('Sanitation Data'!H154))="","",OFFSET('Sanitation Data'!$H$32,0,10*ROW('Sanitation Data'!H154)))</f>
        <v/>
      </c>
      <c r="DJ160" s="388" t="str">
        <f ca="1">+IF(OFFSET('Sanitation Data'!$I$28,0,10*ROW('Sanitation Data'!I154))="","",OFFSET('Sanitation Data'!$I$28,0,10*ROW('Sanitation Data'!I154)))</f>
        <v/>
      </c>
      <c r="DK160" s="388" t="str">
        <f ca="1">+IF(OFFSET('Sanitation Data'!$I$29,0,10*ROW('Sanitation Data'!I154))="","",OFFSET('Sanitation Data'!$I$29,0,10*ROW('Sanitation Data'!I154)))</f>
        <v/>
      </c>
      <c r="DL160" s="388" t="str">
        <f ca="1">+IF(OFFSET('Sanitation Data'!$I$30,0,10*ROW('Sanitation Data'!I154))="","",OFFSET('Sanitation Data'!$I$30,0,10*ROW('Sanitation Data'!I154)))</f>
        <v/>
      </c>
      <c r="DM160" s="388" t="str">
        <f ca="1">+IF(OFFSET('Sanitation Data'!$I$31,0,10*ROW('Sanitation Data'!I154))="","",OFFSET('Sanitation Data'!$I$31,0,10*ROW('Sanitation Data'!I154)))</f>
        <v/>
      </c>
      <c r="DN160" s="388" t="str">
        <f ca="1">+IF(OFFSET('Sanitation Data'!$I$32,0,10*ROW('Sanitation Data'!I154))="","",OFFSET('Sanitation Data'!$I$32,0,10*ROW('Sanitation Data'!I154)))</f>
        <v/>
      </c>
      <c r="DO160" s="388" t="str">
        <f ca="1">+IF(OFFSET('Hygiene Data'!$D$11,0,10*ROW('Hygiene Data'!D154))="","",OFFSET('Hygiene Data'!$D$11,0,10*ROW('Hygiene Data'!D154)))</f>
        <v/>
      </c>
      <c r="DP160" s="388" t="str">
        <f ca="1">+IF(OFFSET('Hygiene Data'!$D$12,0,10*ROW('Hygiene Data'!D154))="","",OFFSET('Hygiene Data'!$D$12,0,10*ROW('Hygiene Data'!D154)))</f>
        <v/>
      </c>
      <c r="DQ160" s="388" t="str">
        <f ca="1">+IF(OFFSET('Hygiene Data'!$D$13,0,10*ROW('Hygiene Data'!D154))="","",OFFSET('Hygiene Data'!$D$13,0,10*ROW('Hygiene Data'!D154)))</f>
        <v/>
      </c>
      <c r="DR160" s="388" t="str">
        <f ca="1">+IF(OFFSET('Hygiene Data'!$E$11,0,10*ROW('Hygiene Data'!E154))="","",OFFSET('Hygiene Data'!$E$11,0,10*ROW('Hygiene Data'!E154)))</f>
        <v/>
      </c>
      <c r="DS160" s="388" t="str">
        <f ca="1">+IF(OFFSET('Hygiene Data'!$E$12,0,10*ROW('Hygiene Data'!E154))="","",OFFSET('Hygiene Data'!$E$12,0,10*ROW('Hygiene Data'!E154)))</f>
        <v/>
      </c>
      <c r="DT160" s="388" t="str">
        <f ca="1">+IF(OFFSET('Hygiene Data'!$E$13,0,10*ROW('Hygiene Data'!E154))="","",OFFSET('Hygiene Data'!$E$13,0,10*ROW('Hygiene Data'!E154)))</f>
        <v/>
      </c>
      <c r="DU160" s="388" t="str">
        <f ca="1">+IF(OFFSET('Hygiene Data'!$F$11,0,10*ROW('Hygiene Data'!F154))="","",OFFSET('Hygiene Data'!$F$11,0,10*ROW('Hygiene Data'!F154)))</f>
        <v/>
      </c>
      <c r="DV160" s="388" t="str">
        <f ca="1">+IF(OFFSET('Hygiene Data'!$F$12,0,10*ROW('Hygiene Data'!F154))="","",OFFSET('Hygiene Data'!$F$12,0,10*ROW('Hygiene Data'!F154)))</f>
        <v/>
      </c>
      <c r="DW160" s="388" t="str">
        <f ca="1">+IF(OFFSET('Hygiene Data'!$F$13,0,10*ROW('Hygiene Data'!F154))="","",OFFSET('Hygiene Data'!$F$13,0,10*ROW('Hygiene Data'!F154)))</f>
        <v/>
      </c>
      <c r="DX160" s="388" t="str">
        <f ca="1">+IF(OFFSET('Hygiene Data'!$G$11,0,10*ROW('Hygiene Data'!G154))="","",OFFSET('Hygiene Data'!$G$11,0,10*ROW('Hygiene Data'!G154)))</f>
        <v/>
      </c>
      <c r="DY160" s="388" t="str">
        <f ca="1">+IF(OFFSET('Hygiene Data'!$G$12,0,10*ROW('Hygiene Data'!G154))="","",OFFSET('Hygiene Data'!$G$12,0,10*ROW('Hygiene Data'!G154)))</f>
        <v/>
      </c>
      <c r="DZ160" s="388" t="str">
        <f ca="1">+IF(OFFSET('Hygiene Data'!$G$13,0,10*ROW('Hygiene Data'!G154))="","",OFFSET('Hygiene Data'!$G$13,0,10*ROW('Hygiene Data'!G154)))</f>
        <v/>
      </c>
      <c r="EA160" s="388" t="str">
        <f ca="1">+IF(OFFSET('Hygiene Data'!$H$11,0,10*ROW('Hygiene Data'!H154))="","",OFFSET('Hygiene Data'!$H$11,0,10*ROW('Hygiene Data'!H154)))</f>
        <v/>
      </c>
      <c r="EB160" s="388" t="str">
        <f ca="1">+IF(OFFSET('Hygiene Data'!$H$12,0,10*ROW('Hygiene Data'!H154))="","",OFFSET('Hygiene Data'!$H$12,0,10*ROW('Hygiene Data'!H154)))</f>
        <v/>
      </c>
      <c r="EC160" s="388" t="str">
        <f ca="1">+IF(OFFSET('Hygiene Data'!$H$13,0,10*ROW('Hygiene Data'!H154))="","",OFFSET('Hygiene Data'!$H$13,0,10*ROW('Hygiene Data'!H154)))</f>
        <v/>
      </c>
      <c r="ED160" s="388" t="str">
        <f ca="1">+IF(OFFSET('Hygiene Data'!$I$11,0,10*ROW('Hygiene Data'!I154))="","",OFFSET('Hygiene Data'!$I$11,0,10*ROW('Hygiene Data'!I154)))</f>
        <v/>
      </c>
      <c r="EE160" s="388" t="str">
        <f ca="1">+IF(OFFSET('Hygiene Data'!$I$12,0,10*ROW('Hygiene Data'!I154))="","",OFFSET('Hygiene Data'!$I$12,0,10*ROW('Hygiene Data'!I154)))</f>
        <v/>
      </c>
      <c r="EF160" s="388" t="str">
        <f ca="1">+IF(OFFSET('Hygiene Data'!$I$13,0,10*ROW('Hygiene Data'!I154))="","",OFFSET('Hygiene Data'!$I$13,0,10*ROW('Hygiene Data'!I154)))</f>
        <v/>
      </c>
    </row>
    <row r="161" spans="1:136" x14ac:dyDescent="0.25">
      <c r="A161" s="497" t="str">
        <f ca="1">+IF(OFFSET('Water Data'!$B$2,0,10*ROW('Water Data'!E155))="","",OFFSET('Water Data'!$B$2,0,10*ROW('Water Data'!E155)))</f>
        <v/>
      </c>
      <c r="B161" s="49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4" t="str">
        <f t="shared" ca="1" si="2"/>
        <v/>
      </c>
      <c r="D161" s="52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8" t="str">
        <f ca="1">+IF(OFFSET('Water Data'!$D$27,0,10*ROW('Water Data'!D155))="","",OFFSET('Water Data'!$D$27,0,10*ROW('Water Data'!D155)))</f>
        <v/>
      </c>
      <c r="BT161" s="388" t="str">
        <f ca="1">+IF(OFFSET('Water Data'!$D$28,0,10*ROW('Water Data'!D155))="","",OFFSET('Water Data'!$D$28,0,10*ROW('Water Data'!D155)))</f>
        <v/>
      </c>
      <c r="BU161" s="388" t="str">
        <f ca="1">+IF(OFFSET('Water Data'!$D$29,0,10*ROW('Water Data'!D155))="","",OFFSET('Water Data'!$D$29,0,10*ROW('Water Data'!D155)))</f>
        <v/>
      </c>
      <c r="BV161" s="388" t="str">
        <f ca="1">+IF(OFFSET('Water Data'!$E$27,0,10*ROW('Water Data'!E155))="","",OFFSET('Water Data'!$E$27,0,10*ROW('Water Data'!E155)))</f>
        <v/>
      </c>
      <c r="BW161" s="388" t="str">
        <f ca="1">+IF(OFFSET('Water Data'!$E$28,0,10*ROW('Water Data'!E155))="","",OFFSET('Water Data'!$E$28,0,10*ROW('Water Data'!E155)))</f>
        <v/>
      </c>
      <c r="BX161" s="388" t="str">
        <f ca="1">+IF(OFFSET('Water Data'!$E$29,0,10*ROW('Water Data'!E155))="","",OFFSET('Water Data'!$E$29,0,10*ROW('Water Data'!E155)))</f>
        <v/>
      </c>
      <c r="BY161" s="388" t="str">
        <f ca="1">+IF(OFFSET('Water Data'!$F$27,0,10*ROW('Water Data'!F155))="","",OFFSET('Water Data'!$F$27,0,10*ROW('Water Data'!F155)))</f>
        <v/>
      </c>
      <c r="BZ161" s="388" t="str">
        <f ca="1">+IF(OFFSET('Water Data'!$F$28,0,10*ROW('Water Data'!F155))="","",OFFSET('Water Data'!$F$28,0,10*ROW('Water Data'!F155)))</f>
        <v/>
      </c>
      <c r="CA161" s="388" t="str">
        <f ca="1">+IF(OFFSET('Water Data'!$F$29,0,10*ROW('Water Data'!F155))="","",OFFSET('Water Data'!$F$29,0,10*ROW('Water Data'!F155)))</f>
        <v/>
      </c>
      <c r="CB161" s="388" t="str">
        <f ca="1">+IF(OFFSET('Water Data'!$G$27,0,10*ROW('Water Data'!G155))="","",OFFSET('Water Data'!$G$27,0,10*ROW('Water Data'!G155)))</f>
        <v/>
      </c>
      <c r="CC161" s="388" t="str">
        <f ca="1">+IF(OFFSET('Water Data'!$G$28,0,10*ROW('Water Data'!G155))="","",OFFSET('Water Data'!$G$28,0,10*ROW('Water Data'!G155)))</f>
        <v/>
      </c>
      <c r="CD161" s="388" t="str">
        <f ca="1">+IF(OFFSET('Water Data'!$G$29,0,10*ROW('Water Data'!G155))="","",OFFSET('Water Data'!$G$29,0,10*ROW('Water Data'!G155)))</f>
        <v/>
      </c>
      <c r="CE161" s="388" t="str">
        <f ca="1">+IF(OFFSET('Water Data'!$H$27,0,10*ROW('Water Data'!H155))="","",OFFSET('Water Data'!$H$27,0,10*ROW('Water Data'!H155)))</f>
        <v/>
      </c>
      <c r="CF161" s="388" t="str">
        <f ca="1">+IF(OFFSET('Water Data'!$H$28,0,10*ROW('Water Data'!H155))="","",OFFSET('Water Data'!$H$28,0,10*ROW('Water Data'!H155)))</f>
        <v/>
      </c>
      <c r="CG161" s="388" t="str">
        <f ca="1">+IF(OFFSET('Water Data'!$H$29,0,10*ROW('Water Data'!H155))="","",OFFSET('Water Data'!$H$29,0,10*ROW('Water Data'!H155)))</f>
        <v/>
      </c>
      <c r="CH161" s="388" t="str">
        <f ca="1">+IF(OFFSET('Water Data'!$I$27,0,10*ROW('Water Data'!I155))="","",OFFSET('Water Data'!$I$27,0,10*ROW('Water Data'!I155)))</f>
        <v/>
      </c>
      <c r="CI161" s="388" t="str">
        <f ca="1">+IF(OFFSET('Water Data'!$I$28,0,10*ROW('Water Data'!I155))="","",OFFSET('Water Data'!$I$28,0,10*ROW('Water Data'!I155)))</f>
        <v/>
      </c>
      <c r="CJ161" s="388" t="str">
        <f ca="1">+IF(OFFSET('Water Data'!$I$29,0,10*ROW('Water Data'!I155))="","",OFFSET('Water Data'!$I$29,0,10*ROW('Water Data'!I155)))</f>
        <v/>
      </c>
      <c r="CK161" s="388" t="str">
        <f ca="1">+IF(OFFSET('Sanitation Data'!$D$28,0,10*ROW('Sanitation Data'!D155))="","",OFFSET('Sanitation Data'!$D$28,0,10*ROW('Sanitation Data'!D155)))</f>
        <v/>
      </c>
      <c r="CL161" s="388" t="str">
        <f ca="1">+IF(OFFSET('Sanitation Data'!$D$29,0,10*ROW('Sanitation Data'!D155))="","",OFFSET('Sanitation Data'!$D$29,0,10*ROW('Sanitation Data'!D155)))</f>
        <v/>
      </c>
      <c r="CM161" s="388" t="str">
        <f ca="1">+IF(OFFSET('Sanitation Data'!$D$30,0,10*ROW('Sanitation Data'!D155))="","",OFFSET('Sanitation Data'!$D$30,0,10*ROW('Sanitation Data'!D155)))</f>
        <v/>
      </c>
      <c r="CN161" s="388" t="str">
        <f ca="1">+IF(OFFSET('Sanitation Data'!$D$31,0,10*ROW('Sanitation Data'!D155))="","",OFFSET('Sanitation Data'!$D$31,0,10*ROW('Sanitation Data'!D155)))</f>
        <v/>
      </c>
      <c r="CO161" s="388" t="str">
        <f ca="1">+IF(OFFSET('Sanitation Data'!$D$32,0,10*ROW('Sanitation Data'!D155))="","",OFFSET('Sanitation Data'!$D$32,0,10*ROW('Sanitation Data'!D155)))</f>
        <v/>
      </c>
      <c r="CP161" s="388" t="str">
        <f ca="1">+IF(OFFSET('Sanitation Data'!$E$28,0,10*ROW('Sanitation Data'!E155))="","",OFFSET('Sanitation Data'!$E$28,0,10*ROW('Sanitation Data'!E155)))</f>
        <v/>
      </c>
      <c r="CQ161" s="388" t="str">
        <f ca="1">+IF(OFFSET('Sanitation Data'!$E$29,0,10*ROW('Sanitation Data'!E155))="","",OFFSET('Sanitation Data'!$E$29,0,10*ROW('Sanitation Data'!E155)))</f>
        <v/>
      </c>
      <c r="CR161" s="388" t="str">
        <f ca="1">+IF(OFFSET('Sanitation Data'!$E$30,0,10*ROW('Sanitation Data'!E155))="","",OFFSET('Sanitation Data'!$E$30,0,10*ROW('Sanitation Data'!E155)))</f>
        <v/>
      </c>
      <c r="CS161" s="388" t="str">
        <f ca="1">+IF(OFFSET('Sanitation Data'!$E$31,0,10*ROW('Sanitation Data'!E155))="","",OFFSET('Sanitation Data'!$E$31,0,10*ROW('Sanitation Data'!E155)))</f>
        <v/>
      </c>
      <c r="CT161" s="388" t="str">
        <f ca="1">+IF(OFFSET('Sanitation Data'!$E$32,0,10*ROW('Sanitation Data'!E155))="","",OFFSET('Sanitation Data'!$E$32,0,10*ROW('Sanitation Data'!E155)))</f>
        <v/>
      </c>
      <c r="CU161" s="388" t="str">
        <f ca="1">+IF(OFFSET('Sanitation Data'!$F$28,0,10*ROW('Sanitation Data'!F155))="","",OFFSET('Sanitation Data'!$F$28,0,10*ROW('Sanitation Data'!F155)))</f>
        <v/>
      </c>
      <c r="CV161" s="388" t="str">
        <f ca="1">+IF(OFFSET('Sanitation Data'!$F$29,0,10*ROW('Sanitation Data'!F155))="","",OFFSET('Sanitation Data'!$F$29,0,10*ROW('Sanitation Data'!F155)))</f>
        <v/>
      </c>
      <c r="CW161" s="388" t="str">
        <f ca="1">+IF(OFFSET('Sanitation Data'!$F$30,0,10*ROW('Sanitation Data'!F155))="","",OFFSET('Sanitation Data'!$F$30,0,10*ROW('Sanitation Data'!F155)))</f>
        <v/>
      </c>
      <c r="CX161" s="388" t="str">
        <f ca="1">+IF(OFFSET('Sanitation Data'!$F$31,0,10*ROW('Sanitation Data'!F155))="","",OFFSET('Sanitation Data'!$F$31,0,10*ROW('Sanitation Data'!F155)))</f>
        <v/>
      </c>
      <c r="CY161" s="388" t="str">
        <f ca="1">+IF(OFFSET('Sanitation Data'!$F$32,0,10*ROW('Sanitation Data'!F155))="","",OFFSET('Sanitation Data'!$F$32,0,10*ROW('Sanitation Data'!F155)))</f>
        <v/>
      </c>
      <c r="CZ161" s="388" t="str">
        <f ca="1">+IF(OFFSET('Sanitation Data'!$G$28,0,10*ROW('Sanitation Data'!G155))="","",OFFSET('Sanitation Data'!$G$28,0,10*ROW('Sanitation Data'!G155)))</f>
        <v/>
      </c>
      <c r="DA161" s="388" t="str">
        <f ca="1">+IF(OFFSET('Sanitation Data'!$G$29,0,10*ROW('Sanitation Data'!G155))="","",OFFSET('Sanitation Data'!$G$29,0,10*ROW('Sanitation Data'!G155)))</f>
        <v/>
      </c>
      <c r="DB161" s="388" t="str">
        <f ca="1">+IF(OFFSET('Sanitation Data'!$G$30,0,10*ROW('Sanitation Data'!G155))="","",OFFSET('Sanitation Data'!$G$30,0,10*ROW('Sanitation Data'!G155)))</f>
        <v/>
      </c>
      <c r="DC161" s="388" t="str">
        <f ca="1">+IF(OFFSET('Sanitation Data'!$G$31,0,10*ROW('Sanitation Data'!G155))="","",OFFSET('Sanitation Data'!$G$31,0,10*ROW('Sanitation Data'!G155)))</f>
        <v/>
      </c>
      <c r="DD161" s="388" t="str">
        <f ca="1">+IF(OFFSET('Sanitation Data'!$G$32,0,10*ROW('Sanitation Data'!G155))="","",OFFSET('Sanitation Data'!$G$32,0,10*ROW('Sanitation Data'!G155)))</f>
        <v/>
      </c>
      <c r="DE161" s="388" t="str">
        <f ca="1">+IF(OFFSET('Sanitation Data'!$H$28,0,10*ROW('Sanitation Data'!H155))="","",OFFSET('Sanitation Data'!$H$28,0,10*ROW('Sanitation Data'!H155)))</f>
        <v/>
      </c>
      <c r="DF161" s="388" t="str">
        <f ca="1">+IF(OFFSET('Sanitation Data'!$H$29,0,10*ROW('Sanitation Data'!H155))="","",OFFSET('Sanitation Data'!$H$29,0,10*ROW('Sanitation Data'!H155)))</f>
        <v/>
      </c>
      <c r="DG161" s="388" t="str">
        <f ca="1">+IF(OFFSET('Sanitation Data'!$H$30,0,10*ROW('Sanitation Data'!H155))="","",OFFSET('Sanitation Data'!$H$30,0,10*ROW('Sanitation Data'!H155)))</f>
        <v/>
      </c>
      <c r="DH161" s="388" t="str">
        <f ca="1">+IF(OFFSET('Sanitation Data'!$H$31,0,10*ROW('Sanitation Data'!H155))="","",OFFSET('Sanitation Data'!$H$31,0,10*ROW('Sanitation Data'!H155)))</f>
        <v/>
      </c>
      <c r="DI161" s="388" t="str">
        <f ca="1">+IF(OFFSET('Sanitation Data'!$H$32,0,10*ROW('Sanitation Data'!H155))="","",OFFSET('Sanitation Data'!$H$32,0,10*ROW('Sanitation Data'!H155)))</f>
        <v/>
      </c>
      <c r="DJ161" s="388" t="str">
        <f ca="1">+IF(OFFSET('Sanitation Data'!$I$28,0,10*ROW('Sanitation Data'!I155))="","",OFFSET('Sanitation Data'!$I$28,0,10*ROW('Sanitation Data'!I155)))</f>
        <v/>
      </c>
      <c r="DK161" s="388" t="str">
        <f ca="1">+IF(OFFSET('Sanitation Data'!$I$29,0,10*ROW('Sanitation Data'!I155))="","",OFFSET('Sanitation Data'!$I$29,0,10*ROW('Sanitation Data'!I155)))</f>
        <v/>
      </c>
      <c r="DL161" s="388" t="str">
        <f ca="1">+IF(OFFSET('Sanitation Data'!$I$30,0,10*ROW('Sanitation Data'!I155))="","",OFFSET('Sanitation Data'!$I$30,0,10*ROW('Sanitation Data'!I155)))</f>
        <v/>
      </c>
      <c r="DM161" s="388" t="str">
        <f ca="1">+IF(OFFSET('Sanitation Data'!$I$31,0,10*ROW('Sanitation Data'!I155))="","",OFFSET('Sanitation Data'!$I$31,0,10*ROW('Sanitation Data'!I155)))</f>
        <v/>
      </c>
      <c r="DN161" s="388" t="str">
        <f ca="1">+IF(OFFSET('Sanitation Data'!$I$32,0,10*ROW('Sanitation Data'!I155))="","",OFFSET('Sanitation Data'!$I$32,0,10*ROW('Sanitation Data'!I155)))</f>
        <v/>
      </c>
      <c r="DO161" s="388" t="str">
        <f ca="1">+IF(OFFSET('Hygiene Data'!$D$11,0,10*ROW('Hygiene Data'!D155))="","",OFFSET('Hygiene Data'!$D$11,0,10*ROW('Hygiene Data'!D155)))</f>
        <v/>
      </c>
      <c r="DP161" s="388" t="str">
        <f ca="1">+IF(OFFSET('Hygiene Data'!$D$12,0,10*ROW('Hygiene Data'!D155))="","",OFFSET('Hygiene Data'!$D$12,0,10*ROW('Hygiene Data'!D155)))</f>
        <v/>
      </c>
      <c r="DQ161" s="388" t="str">
        <f ca="1">+IF(OFFSET('Hygiene Data'!$D$13,0,10*ROW('Hygiene Data'!D155))="","",OFFSET('Hygiene Data'!$D$13,0,10*ROW('Hygiene Data'!D155)))</f>
        <v/>
      </c>
      <c r="DR161" s="388" t="str">
        <f ca="1">+IF(OFFSET('Hygiene Data'!$E$11,0,10*ROW('Hygiene Data'!E155))="","",OFFSET('Hygiene Data'!$E$11,0,10*ROW('Hygiene Data'!E155)))</f>
        <v/>
      </c>
      <c r="DS161" s="388" t="str">
        <f ca="1">+IF(OFFSET('Hygiene Data'!$E$12,0,10*ROW('Hygiene Data'!E155))="","",OFFSET('Hygiene Data'!$E$12,0,10*ROW('Hygiene Data'!E155)))</f>
        <v/>
      </c>
      <c r="DT161" s="388" t="str">
        <f ca="1">+IF(OFFSET('Hygiene Data'!$E$13,0,10*ROW('Hygiene Data'!E155))="","",OFFSET('Hygiene Data'!$E$13,0,10*ROW('Hygiene Data'!E155)))</f>
        <v/>
      </c>
      <c r="DU161" s="388" t="str">
        <f ca="1">+IF(OFFSET('Hygiene Data'!$F$11,0,10*ROW('Hygiene Data'!F155))="","",OFFSET('Hygiene Data'!$F$11,0,10*ROW('Hygiene Data'!F155)))</f>
        <v/>
      </c>
      <c r="DV161" s="388" t="str">
        <f ca="1">+IF(OFFSET('Hygiene Data'!$F$12,0,10*ROW('Hygiene Data'!F155))="","",OFFSET('Hygiene Data'!$F$12,0,10*ROW('Hygiene Data'!F155)))</f>
        <v/>
      </c>
      <c r="DW161" s="388" t="str">
        <f ca="1">+IF(OFFSET('Hygiene Data'!$F$13,0,10*ROW('Hygiene Data'!F155))="","",OFFSET('Hygiene Data'!$F$13,0,10*ROW('Hygiene Data'!F155)))</f>
        <v/>
      </c>
      <c r="DX161" s="388" t="str">
        <f ca="1">+IF(OFFSET('Hygiene Data'!$G$11,0,10*ROW('Hygiene Data'!G155))="","",OFFSET('Hygiene Data'!$G$11,0,10*ROW('Hygiene Data'!G155)))</f>
        <v/>
      </c>
      <c r="DY161" s="388" t="str">
        <f ca="1">+IF(OFFSET('Hygiene Data'!$G$12,0,10*ROW('Hygiene Data'!G155))="","",OFFSET('Hygiene Data'!$G$12,0,10*ROW('Hygiene Data'!G155)))</f>
        <v/>
      </c>
      <c r="DZ161" s="388" t="str">
        <f ca="1">+IF(OFFSET('Hygiene Data'!$G$13,0,10*ROW('Hygiene Data'!G155))="","",OFFSET('Hygiene Data'!$G$13,0,10*ROW('Hygiene Data'!G155)))</f>
        <v/>
      </c>
      <c r="EA161" s="388" t="str">
        <f ca="1">+IF(OFFSET('Hygiene Data'!$H$11,0,10*ROW('Hygiene Data'!H155))="","",OFFSET('Hygiene Data'!$H$11,0,10*ROW('Hygiene Data'!H155)))</f>
        <v/>
      </c>
      <c r="EB161" s="388" t="str">
        <f ca="1">+IF(OFFSET('Hygiene Data'!$H$12,0,10*ROW('Hygiene Data'!H155))="","",OFFSET('Hygiene Data'!$H$12,0,10*ROW('Hygiene Data'!H155)))</f>
        <v/>
      </c>
      <c r="EC161" s="388" t="str">
        <f ca="1">+IF(OFFSET('Hygiene Data'!$H$13,0,10*ROW('Hygiene Data'!H155))="","",OFFSET('Hygiene Data'!$H$13,0,10*ROW('Hygiene Data'!H155)))</f>
        <v/>
      </c>
      <c r="ED161" s="388" t="str">
        <f ca="1">+IF(OFFSET('Hygiene Data'!$I$11,0,10*ROW('Hygiene Data'!I155))="","",OFFSET('Hygiene Data'!$I$11,0,10*ROW('Hygiene Data'!I155)))</f>
        <v/>
      </c>
      <c r="EE161" s="388" t="str">
        <f ca="1">+IF(OFFSET('Hygiene Data'!$I$12,0,10*ROW('Hygiene Data'!I155))="","",OFFSET('Hygiene Data'!$I$12,0,10*ROW('Hygiene Data'!I155)))</f>
        <v/>
      </c>
      <c r="EF161" s="388" t="str">
        <f ca="1">+IF(OFFSET('Hygiene Data'!$I$13,0,10*ROW('Hygiene Data'!I155))="","",OFFSET('Hygiene Data'!$I$13,0,10*ROW('Hygiene Data'!I155)))</f>
        <v/>
      </c>
    </row>
    <row r="162" spans="1:136" x14ac:dyDescent="0.25">
      <c r="A162" s="497" t="str">
        <f ca="1">+IF(OFFSET('Water Data'!$B$2,0,10*ROW('Water Data'!E156))="","",OFFSET('Water Data'!$B$2,0,10*ROW('Water Data'!E156)))</f>
        <v/>
      </c>
      <c r="B162" s="49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4" t="str">
        <f t="shared" ca="1" si="2"/>
        <v/>
      </c>
      <c r="D162" s="52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8" t="str">
        <f ca="1">+IF(OFFSET('Water Data'!$D$27,0,10*ROW('Water Data'!D156))="","",OFFSET('Water Data'!$D$27,0,10*ROW('Water Data'!D156)))</f>
        <v/>
      </c>
      <c r="BT162" s="388" t="str">
        <f ca="1">+IF(OFFSET('Water Data'!$D$28,0,10*ROW('Water Data'!D156))="","",OFFSET('Water Data'!$D$28,0,10*ROW('Water Data'!D156)))</f>
        <v/>
      </c>
      <c r="BU162" s="388" t="str">
        <f ca="1">+IF(OFFSET('Water Data'!$D$29,0,10*ROW('Water Data'!D156))="","",OFFSET('Water Data'!$D$29,0,10*ROW('Water Data'!D156)))</f>
        <v/>
      </c>
      <c r="BV162" s="388" t="str">
        <f ca="1">+IF(OFFSET('Water Data'!$E$27,0,10*ROW('Water Data'!E156))="","",OFFSET('Water Data'!$E$27,0,10*ROW('Water Data'!E156)))</f>
        <v/>
      </c>
      <c r="BW162" s="388" t="str">
        <f ca="1">+IF(OFFSET('Water Data'!$E$28,0,10*ROW('Water Data'!E156))="","",OFFSET('Water Data'!$E$28,0,10*ROW('Water Data'!E156)))</f>
        <v/>
      </c>
      <c r="BX162" s="388" t="str">
        <f ca="1">+IF(OFFSET('Water Data'!$E$29,0,10*ROW('Water Data'!E156))="","",OFFSET('Water Data'!$E$29,0,10*ROW('Water Data'!E156)))</f>
        <v/>
      </c>
      <c r="BY162" s="388" t="str">
        <f ca="1">+IF(OFFSET('Water Data'!$F$27,0,10*ROW('Water Data'!F156))="","",OFFSET('Water Data'!$F$27,0,10*ROW('Water Data'!F156)))</f>
        <v/>
      </c>
      <c r="BZ162" s="388" t="str">
        <f ca="1">+IF(OFFSET('Water Data'!$F$28,0,10*ROW('Water Data'!F156))="","",OFFSET('Water Data'!$F$28,0,10*ROW('Water Data'!F156)))</f>
        <v/>
      </c>
      <c r="CA162" s="388" t="str">
        <f ca="1">+IF(OFFSET('Water Data'!$F$29,0,10*ROW('Water Data'!F156))="","",OFFSET('Water Data'!$F$29,0,10*ROW('Water Data'!F156)))</f>
        <v/>
      </c>
      <c r="CB162" s="388" t="str">
        <f ca="1">+IF(OFFSET('Water Data'!$G$27,0,10*ROW('Water Data'!G156))="","",OFFSET('Water Data'!$G$27,0,10*ROW('Water Data'!G156)))</f>
        <v/>
      </c>
      <c r="CC162" s="388" t="str">
        <f ca="1">+IF(OFFSET('Water Data'!$G$28,0,10*ROW('Water Data'!G156))="","",OFFSET('Water Data'!$G$28,0,10*ROW('Water Data'!G156)))</f>
        <v/>
      </c>
      <c r="CD162" s="388" t="str">
        <f ca="1">+IF(OFFSET('Water Data'!$G$29,0,10*ROW('Water Data'!G156))="","",OFFSET('Water Data'!$G$29,0,10*ROW('Water Data'!G156)))</f>
        <v/>
      </c>
      <c r="CE162" s="388" t="str">
        <f ca="1">+IF(OFFSET('Water Data'!$H$27,0,10*ROW('Water Data'!H156))="","",OFFSET('Water Data'!$H$27,0,10*ROW('Water Data'!H156)))</f>
        <v/>
      </c>
      <c r="CF162" s="388" t="str">
        <f ca="1">+IF(OFFSET('Water Data'!$H$28,0,10*ROW('Water Data'!H156))="","",OFFSET('Water Data'!$H$28,0,10*ROW('Water Data'!H156)))</f>
        <v/>
      </c>
      <c r="CG162" s="388" t="str">
        <f ca="1">+IF(OFFSET('Water Data'!$H$29,0,10*ROW('Water Data'!H156))="","",OFFSET('Water Data'!$H$29,0,10*ROW('Water Data'!H156)))</f>
        <v/>
      </c>
      <c r="CH162" s="388" t="str">
        <f ca="1">+IF(OFFSET('Water Data'!$I$27,0,10*ROW('Water Data'!I156))="","",OFFSET('Water Data'!$I$27,0,10*ROW('Water Data'!I156)))</f>
        <v/>
      </c>
      <c r="CI162" s="388" t="str">
        <f ca="1">+IF(OFFSET('Water Data'!$I$28,0,10*ROW('Water Data'!I156))="","",OFFSET('Water Data'!$I$28,0,10*ROW('Water Data'!I156)))</f>
        <v/>
      </c>
      <c r="CJ162" s="388" t="str">
        <f ca="1">+IF(OFFSET('Water Data'!$I$29,0,10*ROW('Water Data'!I156))="","",OFFSET('Water Data'!$I$29,0,10*ROW('Water Data'!I156)))</f>
        <v/>
      </c>
      <c r="CK162" s="388" t="str">
        <f ca="1">+IF(OFFSET('Sanitation Data'!$D$28,0,10*ROW('Sanitation Data'!D156))="","",OFFSET('Sanitation Data'!$D$28,0,10*ROW('Sanitation Data'!D156)))</f>
        <v/>
      </c>
      <c r="CL162" s="388" t="str">
        <f ca="1">+IF(OFFSET('Sanitation Data'!$D$29,0,10*ROW('Sanitation Data'!D156))="","",OFFSET('Sanitation Data'!$D$29,0,10*ROW('Sanitation Data'!D156)))</f>
        <v/>
      </c>
      <c r="CM162" s="388" t="str">
        <f ca="1">+IF(OFFSET('Sanitation Data'!$D$30,0,10*ROW('Sanitation Data'!D156))="","",OFFSET('Sanitation Data'!$D$30,0,10*ROW('Sanitation Data'!D156)))</f>
        <v/>
      </c>
      <c r="CN162" s="388" t="str">
        <f ca="1">+IF(OFFSET('Sanitation Data'!$D$31,0,10*ROW('Sanitation Data'!D156))="","",OFFSET('Sanitation Data'!$D$31,0,10*ROW('Sanitation Data'!D156)))</f>
        <v/>
      </c>
      <c r="CO162" s="388" t="str">
        <f ca="1">+IF(OFFSET('Sanitation Data'!$D$32,0,10*ROW('Sanitation Data'!D156))="","",OFFSET('Sanitation Data'!$D$32,0,10*ROW('Sanitation Data'!D156)))</f>
        <v/>
      </c>
      <c r="CP162" s="388" t="str">
        <f ca="1">+IF(OFFSET('Sanitation Data'!$E$28,0,10*ROW('Sanitation Data'!E156))="","",OFFSET('Sanitation Data'!$E$28,0,10*ROW('Sanitation Data'!E156)))</f>
        <v/>
      </c>
      <c r="CQ162" s="388" t="str">
        <f ca="1">+IF(OFFSET('Sanitation Data'!$E$29,0,10*ROW('Sanitation Data'!E156))="","",OFFSET('Sanitation Data'!$E$29,0,10*ROW('Sanitation Data'!E156)))</f>
        <v/>
      </c>
      <c r="CR162" s="388" t="str">
        <f ca="1">+IF(OFFSET('Sanitation Data'!$E$30,0,10*ROW('Sanitation Data'!E156))="","",OFFSET('Sanitation Data'!$E$30,0,10*ROW('Sanitation Data'!E156)))</f>
        <v/>
      </c>
      <c r="CS162" s="388" t="str">
        <f ca="1">+IF(OFFSET('Sanitation Data'!$E$31,0,10*ROW('Sanitation Data'!E156))="","",OFFSET('Sanitation Data'!$E$31,0,10*ROW('Sanitation Data'!E156)))</f>
        <v/>
      </c>
      <c r="CT162" s="388" t="str">
        <f ca="1">+IF(OFFSET('Sanitation Data'!$E$32,0,10*ROW('Sanitation Data'!E156))="","",OFFSET('Sanitation Data'!$E$32,0,10*ROW('Sanitation Data'!E156)))</f>
        <v/>
      </c>
      <c r="CU162" s="388" t="str">
        <f ca="1">+IF(OFFSET('Sanitation Data'!$F$28,0,10*ROW('Sanitation Data'!F156))="","",OFFSET('Sanitation Data'!$F$28,0,10*ROW('Sanitation Data'!F156)))</f>
        <v/>
      </c>
      <c r="CV162" s="388" t="str">
        <f ca="1">+IF(OFFSET('Sanitation Data'!$F$29,0,10*ROW('Sanitation Data'!F156))="","",OFFSET('Sanitation Data'!$F$29,0,10*ROW('Sanitation Data'!F156)))</f>
        <v/>
      </c>
      <c r="CW162" s="388" t="str">
        <f ca="1">+IF(OFFSET('Sanitation Data'!$F$30,0,10*ROW('Sanitation Data'!F156))="","",OFFSET('Sanitation Data'!$F$30,0,10*ROW('Sanitation Data'!F156)))</f>
        <v/>
      </c>
      <c r="CX162" s="388" t="str">
        <f ca="1">+IF(OFFSET('Sanitation Data'!$F$31,0,10*ROW('Sanitation Data'!F156))="","",OFFSET('Sanitation Data'!$F$31,0,10*ROW('Sanitation Data'!F156)))</f>
        <v/>
      </c>
      <c r="CY162" s="388" t="str">
        <f ca="1">+IF(OFFSET('Sanitation Data'!$F$32,0,10*ROW('Sanitation Data'!F156))="","",OFFSET('Sanitation Data'!$F$32,0,10*ROW('Sanitation Data'!F156)))</f>
        <v/>
      </c>
      <c r="CZ162" s="388" t="str">
        <f ca="1">+IF(OFFSET('Sanitation Data'!$G$28,0,10*ROW('Sanitation Data'!G156))="","",OFFSET('Sanitation Data'!$G$28,0,10*ROW('Sanitation Data'!G156)))</f>
        <v/>
      </c>
      <c r="DA162" s="388" t="str">
        <f ca="1">+IF(OFFSET('Sanitation Data'!$G$29,0,10*ROW('Sanitation Data'!G156))="","",OFFSET('Sanitation Data'!$G$29,0,10*ROW('Sanitation Data'!G156)))</f>
        <v/>
      </c>
      <c r="DB162" s="388" t="str">
        <f ca="1">+IF(OFFSET('Sanitation Data'!$G$30,0,10*ROW('Sanitation Data'!G156))="","",OFFSET('Sanitation Data'!$G$30,0,10*ROW('Sanitation Data'!G156)))</f>
        <v/>
      </c>
      <c r="DC162" s="388" t="str">
        <f ca="1">+IF(OFFSET('Sanitation Data'!$G$31,0,10*ROW('Sanitation Data'!G156))="","",OFFSET('Sanitation Data'!$G$31,0,10*ROW('Sanitation Data'!G156)))</f>
        <v/>
      </c>
      <c r="DD162" s="388" t="str">
        <f ca="1">+IF(OFFSET('Sanitation Data'!$G$32,0,10*ROW('Sanitation Data'!G156))="","",OFFSET('Sanitation Data'!$G$32,0,10*ROW('Sanitation Data'!G156)))</f>
        <v/>
      </c>
      <c r="DE162" s="388" t="str">
        <f ca="1">+IF(OFFSET('Sanitation Data'!$H$28,0,10*ROW('Sanitation Data'!H156))="","",OFFSET('Sanitation Data'!$H$28,0,10*ROW('Sanitation Data'!H156)))</f>
        <v/>
      </c>
      <c r="DF162" s="388" t="str">
        <f ca="1">+IF(OFFSET('Sanitation Data'!$H$29,0,10*ROW('Sanitation Data'!H156))="","",OFFSET('Sanitation Data'!$H$29,0,10*ROW('Sanitation Data'!H156)))</f>
        <v/>
      </c>
      <c r="DG162" s="388" t="str">
        <f ca="1">+IF(OFFSET('Sanitation Data'!$H$30,0,10*ROW('Sanitation Data'!H156))="","",OFFSET('Sanitation Data'!$H$30,0,10*ROW('Sanitation Data'!H156)))</f>
        <v/>
      </c>
      <c r="DH162" s="388" t="str">
        <f ca="1">+IF(OFFSET('Sanitation Data'!$H$31,0,10*ROW('Sanitation Data'!H156))="","",OFFSET('Sanitation Data'!$H$31,0,10*ROW('Sanitation Data'!H156)))</f>
        <v/>
      </c>
      <c r="DI162" s="388" t="str">
        <f ca="1">+IF(OFFSET('Sanitation Data'!$H$32,0,10*ROW('Sanitation Data'!H156))="","",OFFSET('Sanitation Data'!$H$32,0,10*ROW('Sanitation Data'!H156)))</f>
        <v/>
      </c>
      <c r="DJ162" s="388" t="str">
        <f ca="1">+IF(OFFSET('Sanitation Data'!$I$28,0,10*ROW('Sanitation Data'!I156))="","",OFFSET('Sanitation Data'!$I$28,0,10*ROW('Sanitation Data'!I156)))</f>
        <v/>
      </c>
      <c r="DK162" s="388" t="str">
        <f ca="1">+IF(OFFSET('Sanitation Data'!$I$29,0,10*ROW('Sanitation Data'!I156))="","",OFFSET('Sanitation Data'!$I$29,0,10*ROW('Sanitation Data'!I156)))</f>
        <v/>
      </c>
      <c r="DL162" s="388" t="str">
        <f ca="1">+IF(OFFSET('Sanitation Data'!$I$30,0,10*ROW('Sanitation Data'!I156))="","",OFFSET('Sanitation Data'!$I$30,0,10*ROW('Sanitation Data'!I156)))</f>
        <v/>
      </c>
      <c r="DM162" s="388" t="str">
        <f ca="1">+IF(OFFSET('Sanitation Data'!$I$31,0,10*ROW('Sanitation Data'!I156))="","",OFFSET('Sanitation Data'!$I$31,0,10*ROW('Sanitation Data'!I156)))</f>
        <v/>
      </c>
      <c r="DN162" s="388" t="str">
        <f ca="1">+IF(OFFSET('Sanitation Data'!$I$32,0,10*ROW('Sanitation Data'!I156))="","",OFFSET('Sanitation Data'!$I$32,0,10*ROW('Sanitation Data'!I156)))</f>
        <v/>
      </c>
      <c r="DO162" s="388" t="str">
        <f ca="1">+IF(OFFSET('Hygiene Data'!$D$11,0,10*ROW('Hygiene Data'!D156))="","",OFFSET('Hygiene Data'!$D$11,0,10*ROW('Hygiene Data'!D156)))</f>
        <v/>
      </c>
      <c r="DP162" s="388" t="str">
        <f ca="1">+IF(OFFSET('Hygiene Data'!$D$12,0,10*ROW('Hygiene Data'!D156))="","",OFFSET('Hygiene Data'!$D$12,0,10*ROW('Hygiene Data'!D156)))</f>
        <v/>
      </c>
      <c r="DQ162" s="388" t="str">
        <f ca="1">+IF(OFFSET('Hygiene Data'!$D$13,0,10*ROW('Hygiene Data'!D156))="","",OFFSET('Hygiene Data'!$D$13,0,10*ROW('Hygiene Data'!D156)))</f>
        <v/>
      </c>
      <c r="DR162" s="388" t="str">
        <f ca="1">+IF(OFFSET('Hygiene Data'!$E$11,0,10*ROW('Hygiene Data'!E156))="","",OFFSET('Hygiene Data'!$E$11,0,10*ROW('Hygiene Data'!E156)))</f>
        <v/>
      </c>
      <c r="DS162" s="388" t="str">
        <f ca="1">+IF(OFFSET('Hygiene Data'!$E$12,0,10*ROW('Hygiene Data'!E156))="","",OFFSET('Hygiene Data'!$E$12,0,10*ROW('Hygiene Data'!E156)))</f>
        <v/>
      </c>
      <c r="DT162" s="388" t="str">
        <f ca="1">+IF(OFFSET('Hygiene Data'!$E$13,0,10*ROW('Hygiene Data'!E156))="","",OFFSET('Hygiene Data'!$E$13,0,10*ROW('Hygiene Data'!E156)))</f>
        <v/>
      </c>
      <c r="DU162" s="388" t="str">
        <f ca="1">+IF(OFFSET('Hygiene Data'!$F$11,0,10*ROW('Hygiene Data'!F156))="","",OFFSET('Hygiene Data'!$F$11,0,10*ROW('Hygiene Data'!F156)))</f>
        <v/>
      </c>
      <c r="DV162" s="388" t="str">
        <f ca="1">+IF(OFFSET('Hygiene Data'!$F$12,0,10*ROW('Hygiene Data'!F156))="","",OFFSET('Hygiene Data'!$F$12,0,10*ROW('Hygiene Data'!F156)))</f>
        <v/>
      </c>
      <c r="DW162" s="388" t="str">
        <f ca="1">+IF(OFFSET('Hygiene Data'!$F$13,0,10*ROW('Hygiene Data'!F156))="","",OFFSET('Hygiene Data'!$F$13,0,10*ROW('Hygiene Data'!F156)))</f>
        <v/>
      </c>
      <c r="DX162" s="388" t="str">
        <f ca="1">+IF(OFFSET('Hygiene Data'!$G$11,0,10*ROW('Hygiene Data'!G156))="","",OFFSET('Hygiene Data'!$G$11,0,10*ROW('Hygiene Data'!G156)))</f>
        <v/>
      </c>
      <c r="DY162" s="388" t="str">
        <f ca="1">+IF(OFFSET('Hygiene Data'!$G$12,0,10*ROW('Hygiene Data'!G156))="","",OFFSET('Hygiene Data'!$G$12,0,10*ROW('Hygiene Data'!G156)))</f>
        <v/>
      </c>
      <c r="DZ162" s="388" t="str">
        <f ca="1">+IF(OFFSET('Hygiene Data'!$G$13,0,10*ROW('Hygiene Data'!G156))="","",OFFSET('Hygiene Data'!$G$13,0,10*ROW('Hygiene Data'!G156)))</f>
        <v/>
      </c>
      <c r="EA162" s="388" t="str">
        <f ca="1">+IF(OFFSET('Hygiene Data'!$H$11,0,10*ROW('Hygiene Data'!H156))="","",OFFSET('Hygiene Data'!$H$11,0,10*ROW('Hygiene Data'!H156)))</f>
        <v/>
      </c>
      <c r="EB162" s="388" t="str">
        <f ca="1">+IF(OFFSET('Hygiene Data'!$H$12,0,10*ROW('Hygiene Data'!H156))="","",OFFSET('Hygiene Data'!$H$12,0,10*ROW('Hygiene Data'!H156)))</f>
        <v/>
      </c>
      <c r="EC162" s="388" t="str">
        <f ca="1">+IF(OFFSET('Hygiene Data'!$H$13,0,10*ROW('Hygiene Data'!H156))="","",OFFSET('Hygiene Data'!$H$13,0,10*ROW('Hygiene Data'!H156)))</f>
        <v/>
      </c>
      <c r="ED162" s="388" t="str">
        <f ca="1">+IF(OFFSET('Hygiene Data'!$I$11,0,10*ROW('Hygiene Data'!I156))="","",OFFSET('Hygiene Data'!$I$11,0,10*ROW('Hygiene Data'!I156)))</f>
        <v/>
      </c>
      <c r="EE162" s="388" t="str">
        <f ca="1">+IF(OFFSET('Hygiene Data'!$I$12,0,10*ROW('Hygiene Data'!I156))="","",OFFSET('Hygiene Data'!$I$12,0,10*ROW('Hygiene Data'!I156)))</f>
        <v/>
      </c>
      <c r="EF162" s="388" t="str">
        <f ca="1">+IF(OFFSET('Hygiene Data'!$I$13,0,10*ROW('Hygiene Data'!I156))="","",OFFSET('Hygiene Data'!$I$13,0,10*ROW('Hygiene Data'!I156)))</f>
        <v/>
      </c>
    </row>
    <row r="163" spans="1:136" x14ac:dyDescent="0.25">
      <c r="A163" s="497" t="str">
        <f ca="1">+IF(OFFSET('Water Data'!$B$2,0,10*ROW('Water Data'!E157))="","",OFFSET('Water Data'!$B$2,0,10*ROW('Water Data'!E157)))</f>
        <v/>
      </c>
      <c r="B163" s="49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4" t="str">
        <f t="shared" ca="1" si="2"/>
        <v/>
      </c>
      <c r="D163" s="52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8" t="str">
        <f ca="1">+IF(OFFSET('Water Data'!$D$27,0,10*ROW('Water Data'!D157))="","",OFFSET('Water Data'!$D$27,0,10*ROW('Water Data'!D157)))</f>
        <v/>
      </c>
      <c r="BT163" s="388" t="str">
        <f ca="1">+IF(OFFSET('Water Data'!$D$28,0,10*ROW('Water Data'!D157))="","",OFFSET('Water Data'!$D$28,0,10*ROW('Water Data'!D157)))</f>
        <v/>
      </c>
      <c r="BU163" s="388" t="str">
        <f ca="1">+IF(OFFSET('Water Data'!$D$29,0,10*ROW('Water Data'!D157))="","",OFFSET('Water Data'!$D$29,0,10*ROW('Water Data'!D157)))</f>
        <v/>
      </c>
      <c r="BV163" s="388" t="str">
        <f ca="1">+IF(OFFSET('Water Data'!$E$27,0,10*ROW('Water Data'!E157))="","",OFFSET('Water Data'!$E$27,0,10*ROW('Water Data'!E157)))</f>
        <v/>
      </c>
      <c r="BW163" s="388" t="str">
        <f ca="1">+IF(OFFSET('Water Data'!$E$28,0,10*ROW('Water Data'!E157))="","",OFFSET('Water Data'!$E$28,0,10*ROW('Water Data'!E157)))</f>
        <v/>
      </c>
      <c r="BX163" s="388" t="str">
        <f ca="1">+IF(OFFSET('Water Data'!$E$29,0,10*ROW('Water Data'!E157))="","",OFFSET('Water Data'!$E$29,0,10*ROW('Water Data'!E157)))</f>
        <v/>
      </c>
      <c r="BY163" s="388" t="str">
        <f ca="1">+IF(OFFSET('Water Data'!$F$27,0,10*ROW('Water Data'!F157))="","",OFFSET('Water Data'!$F$27,0,10*ROW('Water Data'!F157)))</f>
        <v/>
      </c>
      <c r="BZ163" s="388" t="str">
        <f ca="1">+IF(OFFSET('Water Data'!$F$28,0,10*ROW('Water Data'!F157))="","",OFFSET('Water Data'!$F$28,0,10*ROW('Water Data'!F157)))</f>
        <v/>
      </c>
      <c r="CA163" s="388" t="str">
        <f ca="1">+IF(OFFSET('Water Data'!$F$29,0,10*ROW('Water Data'!F157))="","",OFFSET('Water Data'!$F$29,0,10*ROW('Water Data'!F157)))</f>
        <v/>
      </c>
      <c r="CB163" s="388" t="str">
        <f ca="1">+IF(OFFSET('Water Data'!$G$27,0,10*ROW('Water Data'!G157))="","",OFFSET('Water Data'!$G$27,0,10*ROW('Water Data'!G157)))</f>
        <v/>
      </c>
      <c r="CC163" s="388" t="str">
        <f ca="1">+IF(OFFSET('Water Data'!$G$28,0,10*ROW('Water Data'!G157))="","",OFFSET('Water Data'!$G$28,0,10*ROW('Water Data'!G157)))</f>
        <v/>
      </c>
      <c r="CD163" s="388" t="str">
        <f ca="1">+IF(OFFSET('Water Data'!$G$29,0,10*ROW('Water Data'!G157))="","",OFFSET('Water Data'!$G$29,0,10*ROW('Water Data'!G157)))</f>
        <v/>
      </c>
      <c r="CE163" s="388" t="str">
        <f ca="1">+IF(OFFSET('Water Data'!$H$27,0,10*ROW('Water Data'!H157))="","",OFFSET('Water Data'!$H$27,0,10*ROW('Water Data'!H157)))</f>
        <v/>
      </c>
      <c r="CF163" s="388" t="str">
        <f ca="1">+IF(OFFSET('Water Data'!$H$28,0,10*ROW('Water Data'!H157))="","",OFFSET('Water Data'!$H$28,0,10*ROW('Water Data'!H157)))</f>
        <v/>
      </c>
      <c r="CG163" s="388" t="str">
        <f ca="1">+IF(OFFSET('Water Data'!$H$29,0,10*ROW('Water Data'!H157))="","",OFFSET('Water Data'!$H$29,0,10*ROW('Water Data'!H157)))</f>
        <v/>
      </c>
      <c r="CH163" s="388" t="str">
        <f ca="1">+IF(OFFSET('Water Data'!$I$27,0,10*ROW('Water Data'!I157))="","",OFFSET('Water Data'!$I$27,0,10*ROW('Water Data'!I157)))</f>
        <v/>
      </c>
      <c r="CI163" s="388" t="str">
        <f ca="1">+IF(OFFSET('Water Data'!$I$28,0,10*ROW('Water Data'!I157))="","",OFFSET('Water Data'!$I$28,0,10*ROW('Water Data'!I157)))</f>
        <v/>
      </c>
      <c r="CJ163" s="388" t="str">
        <f ca="1">+IF(OFFSET('Water Data'!$I$29,0,10*ROW('Water Data'!I157))="","",OFFSET('Water Data'!$I$29,0,10*ROW('Water Data'!I157)))</f>
        <v/>
      </c>
      <c r="CK163" s="388" t="str">
        <f ca="1">+IF(OFFSET('Sanitation Data'!$D$28,0,10*ROW('Sanitation Data'!D157))="","",OFFSET('Sanitation Data'!$D$28,0,10*ROW('Sanitation Data'!D157)))</f>
        <v/>
      </c>
      <c r="CL163" s="388" t="str">
        <f ca="1">+IF(OFFSET('Sanitation Data'!$D$29,0,10*ROW('Sanitation Data'!D157))="","",OFFSET('Sanitation Data'!$D$29,0,10*ROW('Sanitation Data'!D157)))</f>
        <v/>
      </c>
      <c r="CM163" s="388" t="str">
        <f ca="1">+IF(OFFSET('Sanitation Data'!$D$30,0,10*ROW('Sanitation Data'!D157))="","",OFFSET('Sanitation Data'!$D$30,0,10*ROW('Sanitation Data'!D157)))</f>
        <v/>
      </c>
      <c r="CN163" s="388" t="str">
        <f ca="1">+IF(OFFSET('Sanitation Data'!$D$31,0,10*ROW('Sanitation Data'!D157))="","",OFFSET('Sanitation Data'!$D$31,0,10*ROW('Sanitation Data'!D157)))</f>
        <v/>
      </c>
      <c r="CO163" s="388" t="str">
        <f ca="1">+IF(OFFSET('Sanitation Data'!$D$32,0,10*ROW('Sanitation Data'!D157))="","",OFFSET('Sanitation Data'!$D$32,0,10*ROW('Sanitation Data'!D157)))</f>
        <v/>
      </c>
      <c r="CP163" s="388" t="str">
        <f ca="1">+IF(OFFSET('Sanitation Data'!$E$28,0,10*ROW('Sanitation Data'!E157))="","",OFFSET('Sanitation Data'!$E$28,0,10*ROW('Sanitation Data'!E157)))</f>
        <v/>
      </c>
      <c r="CQ163" s="388" t="str">
        <f ca="1">+IF(OFFSET('Sanitation Data'!$E$29,0,10*ROW('Sanitation Data'!E157))="","",OFFSET('Sanitation Data'!$E$29,0,10*ROW('Sanitation Data'!E157)))</f>
        <v/>
      </c>
      <c r="CR163" s="388" t="str">
        <f ca="1">+IF(OFFSET('Sanitation Data'!$E$30,0,10*ROW('Sanitation Data'!E157))="","",OFFSET('Sanitation Data'!$E$30,0,10*ROW('Sanitation Data'!E157)))</f>
        <v/>
      </c>
      <c r="CS163" s="388" t="str">
        <f ca="1">+IF(OFFSET('Sanitation Data'!$E$31,0,10*ROW('Sanitation Data'!E157))="","",OFFSET('Sanitation Data'!$E$31,0,10*ROW('Sanitation Data'!E157)))</f>
        <v/>
      </c>
      <c r="CT163" s="388" t="str">
        <f ca="1">+IF(OFFSET('Sanitation Data'!$E$32,0,10*ROW('Sanitation Data'!E157))="","",OFFSET('Sanitation Data'!$E$32,0,10*ROW('Sanitation Data'!E157)))</f>
        <v/>
      </c>
      <c r="CU163" s="388" t="str">
        <f ca="1">+IF(OFFSET('Sanitation Data'!$F$28,0,10*ROW('Sanitation Data'!F157))="","",OFFSET('Sanitation Data'!$F$28,0,10*ROW('Sanitation Data'!F157)))</f>
        <v/>
      </c>
      <c r="CV163" s="388" t="str">
        <f ca="1">+IF(OFFSET('Sanitation Data'!$F$29,0,10*ROW('Sanitation Data'!F157))="","",OFFSET('Sanitation Data'!$F$29,0,10*ROW('Sanitation Data'!F157)))</f>
        <v/>
      </c>
      <c r="CW163" s="388" t="str">
        <f ca="1">+IF(OFFSET('Sanitation Data'!$F$30,0,10*ROW('Sanitation Data'!F157))="","",OFFSET('Sanitation Data'!$F$30,0,10*ROW('Sanitation Data'!F157)))</f>
        <v/>
      </c>
      <c r="CX163" s="388" t="str">
        <f ca="1">+IF(OFFSET('Sanitation Data'!$F$31,0,10*ROW('Sanitation Data'!F157))="","",OFFSET('Sanitation Data'!$F$31,0,10*ROW('Sanitation Data'!F157)))</f>
        <v/>
      </c>
      <c r="CY163" s="388" t="str">
        <f ca="1">+IF(OFFSET('Sanitation Data'!$F$32,0,10*ROW('Sanitation Data'!F157))="","",OFFSET('Sanitation Data'!$F$32,0,10*ROW('Sanitation Data'!F157)))</f>
        <v/>
      </c>
      <c r="CZ163" s="388" t="str">
        <f ca="1">+IF(OFFSET('Sanitation Data'!$G$28,0,10*ROW('Sanitation Data'!G157))="","",OFFSET('Sanitation Data'!$G$28,0,10*ROW('Sanitation Data'!G157)))</f>
        <v/>
      </c>
      <c r="DA163" s="388" t="str">
        <f ca="1">+IF(OFFSET('Sanitation Data'!$G$29,0,10*ROW('Sanitation Data'!G157))="","",OFFSET('Sanitation Data'!$G$29,0,10*ROW('Sanitation Data'!G157)))</f>
        <v/>
      </c>
      <c r="DB163" s="388" t="str">
        <f ca="1">+IF(OFFSET('Sanitation Data'!$G$30,0,10*ROW('Sanitation Data'!G157))="","",OFFSET('Sanitation Data'!$G$30,0,10*ROW('Sanitation Data'!G157)))</f>
        <v/>
      </c>
      <c r="DC163" s="388" t="str">
        <f ca="1">+IF(OFFSET('Sanitation Data'!$G$31,0,10*ROW('Sanitation Data'!G157))="","",OFFSET('Sanitation Data'!$G$31,0,10*ROW('Sanitation Data'!G157)))</f>
        <v/>
      </c>
      <c r="DD163" s="388" t="str">
        <f ca="1">+IF(OFFSET('Sanitation Data'!$G$32,0,10*ROW('Sanitation Data'!G157))="","",OFFSET('Sanitation Data'!$G$32,0,10*ROW('Sanitation Data'!G157)))</f>
        <v/>
      </c>
      <c r="DE163" s="388" t="str">
        <f ca="1">+IF(OFFSET('Sanitation Data'!$H$28,0,10*ROW('Sanitation Data'!H157))="","",OFFSET('Sanitation Data'!$H$28,0,10*ROW('Sanitation Data'!H157)))</f>
        <v/>
      </c>
      <c r="DF163" s="388" t="str">
        <f ca="1">+IF(OFFSET('Sanitation Data'!$H$29,0,10*ROW('Sanitation Data'!H157))="","",OFFSET('Sanitation Data'!$H$29,0,10*ROW('Sanitation Data'!H157)))</f>
        <v/>
      </c>
      <c r="DG163" s="388" t="str">
        <f ca="1">+IF(OFFSET('Sanitation Data'!$H$30,0,10*ROW('Sanitation Data'!H157))="","",OFFSET('Sanitation Data'!$H$30,0,10*ROW('Sanitation Data'!H157)))</f>
        <v/>
      </c>
      <c r="DH163" s="388" t="str">
        <f ca="1">+IF(OFFSET('Sanitation Data'!$H$31,0,10*ROW('Sanitation Data'!H157))="","",OFFSET('Sanitation Data'!$H$31,0,10*ROW('Sanitation Data'!H157)))</f>
        <v/>
      </c>
      <c r="DI163" s="388" t="str">
        <f ca="1">+IF(OFFSET('Sanitation Data'!$H$32,0,10*ROW('Sanitation Data'!H157))="","",OFFSET('Sanitation Data'!$H$32,0,10*ROW('Sanitation Data'!H157)))</f>
        <v/>
      </c>
      <c r="DJ163" s="388" t="str">
        <f ca="1">+IF(OFFSET('Sanitation Data'!$I$28,0,10*ROW('Sanitation Data'!I157))="","",OFFSET('Sanitation Data'!$I$28,0,10*ROW('Sanitation Data'!I157)))</f>
        <v/>
      </c>
      <c r="DK163" s="388" t="str">
        <f ca="1">+IF(OFFSET('Sanitation Data'!$I$29,0,10*ROW('Sanitation Data'!I157))="","",OFFSET('Sanitation Data'!$I$29,0,10*ROW('Sanitation Data'!I157)))</f>
        <v/>
      </c>
      <c r="DL163" s="388" t="str">
        <f ca="1">+IF(OFFSET('Sanitation Data'!$I$30,0,10*ROW('Sanitation Data'!I157))="","",OFFSET('Sanitation Data'!$I$30,0,10*ROW('Sanitation Data'!I157)))</f>
        <v/>
      </c>
      <c r="DM163" s="388" t="str">
        <f ca="1">+IF(OFFSET('Sanitation Data'!$I$31,0,10*ROW('Sanitation Data'!I157))="","",OFFSET('Sanitation Data'!$I$31,0,10*ROW('Sanitation Data'!I157)))</f>
        <v/>
      </c>
      <c r="DN163" s="388" t="str">
        <f ca="1">+IF(OFFSET('Sanitation Data'!$I$32,0,10*ROW('Sanitation Data'!I157))="","",OFFSET('Sanitation Data'!$I$32,0,10*ROW('Sanitation Data'!I157)))</f>
        <v/>
      </c>
      <c r="DO163" s="388" t="str">
        <f ca="1">+IF(OFFSET('Hygiene Data'!$D$11,0,10*ROW('Hygiene Data'!D157))="","",OFFSET('Hygiene Data'!$D$11,0,10*ROW('Hygiene Data'!D157)))</f>
        <v/>
      </c>
      <c r="DP163" s="388" t="str">
        <f ca="1">+IF(OFFSET('Hygiene Data'!$D$12,0,10*ROW('Hygiene Data'!D157))="","",OFFSET('Hygiene Data'!$D$12,0,10*ROW('Hygiene Data'!D157)))</f>
        <v/>
      </c>
      <c r="DQ163" s="388" t="str">
        <f ca="1">+IF(OFFSET('Hygiene Data'!$D$13,0,10*ROW('Hygiene Data'!D157))="","",OFFSET('Hygiene Data'!$D$13,0,10*ROW('Hygiene Data'!D157)))</f>
        <v/>
      </c>
      <c r="DR163" s="388" t="str">
        <f ca="1">+IF(OFFSET('Hygiene Data'!$E$11,0,10*ROW('Hygiene Data'!E157))="","",OFFSET('Hygiene Data'!$E$11,0,10*ROW('Hygiene Data'!E157)))</f>
        <v/>
      </c>
      <c r="DS163" s="388" t="str">
        <f ca="1">+IF(OFFSET('Hygiene Data'!$E$12,0,10*ROW('Hygiene Data'!E157))="","",OFFSET('Hygiene Data'!$E$12,0,10*ROW('Hygiene Data'!E157)))</f>
        <v/>
      </c>
      <c r="DT163" s="388" t="str">
        <f ca="1">+IF(OFFSET('Hygiene Data'!$E$13,0,10*ROW('Hygiene Data'!E157))="","",OFFSET('Hygiene Data'!$E$13,0,10*ROW('Hygiene Data'!E157)))</f>
        <v/>
      </c>
      <c r="DU163" s="388" t="str">
        <f ca="1">+IF(OFFSET('Hygiene Data'!$F$11,0,10*ROW('Hygiene Data'!F157))="","",OFFSET('Hygiene Data'!$F$11,0,10*ROW('Hygiene Data'!F157)))</f>
        <v/>
      </c>
      <c r="DV163" s="388" t="str">
        <f ca="1">+IF(OFFSET('Hygiene Data'!$F$12,0,10*ROW('Hygiene Data'!F157))="","",OFFSET('Hygiene Data'!$F$12,0,10*ROW('Hygiene Data'!F157)))</f>
        <v/>
      </c>
      <c r="DW163" s="388" t="str">
        <f ca="1">+IF(OFFSET('Hygiene Data'!$F$13,0,10*ROW('Hygiene Data'!F157))="","",OFFSET('Hygiene Data'!$F$13,0,10*ROW('Hygiene Data'!F157)))</f>
        <v/>
      </c>
      <c r="DX163" s="388" t="str">
        <f ca="1">+IF(OFFSET('Hygiene Data'!$G$11,0,10*ROW('Hygiene Data'!G157))="","",OFFSET('Hygiene Data'!$G$11,0,10*ROW('Hygiene Data'!G157)))</f>
        <v/>
      </c>
      <c r="DY163" s="388" t="str">
        <f ca="1">+IF(OFFSET('Hygiene Data'!$G$12,0,10*ROW('Hygiene Data'!G157))="","",OFFSET('Hygiene Data'!$G$12,0,10*ROW('Hygiene Data'!G157)))</f>
        <v/>
      </c>
      <c r="DZ163" s="388" t="str">
        <f ca="1">+IF(OFFSET('Hygiene Data'!$G$13,0,10*ROW('Hygiene Data'!G157))="","",OFFSET('Hygiene Data'!$G$13,0,10*ROW('Hygiene Data'!G157)))</f>
        <v/>
      </c>
      <c r="EA163" s="388" t="str">
        <f ca="1">+IF(OFFSET('Hygiene Data'!$H$11,0,10*ROW('Hygiene Data'!H157))="","",OFFSET('Hygiene Data'!$H$11,0,10*ROW('Hygiene Data'!H157)))</f>
        <v/>
      </c>
      <c r="EB163" s="388" t="str">
        <f ca="1">+IF(OFFSET('Hygiene Data'!$H$12,0,10*ROW('Hygiene Data'!H157))="","",OFFSET('Hygiene Data'!$H$12,0,10*ROW('Hygiene Data'!H157)))</f>
        <v/>
      </c>
      <c r="EC163" s="388" t="str">
        <f ca="1">+IF(OFFSET('Hygiene Data'!$H$13,0,10*ROW('Hygiene Data'!H157))="","",OFFSET('Hygiene Data'!$H$13,0,10*ROW('Hygiene Data'!H157)))</f>
        <v/>
      </c>
      <c r="ED163" s="388" t="str">
        <f ca="1">+IF(OFFSET('Hygiene Data'!$I$11,0,10*ROW('Hygiene Data'!I157))="","",OFFSET('Hygiene Data'!$I$11,0,10*ROW('Hygiene Data'!I157)))</f>
        <v/>
      </c>
      <c r="EE163" s="388" t="str">
        <f ca="1">+IF(OFFSET('Hygiene Data'!$I$12,0,10*ROW('Hygiene Data'!I157))="","",OFFSET('Hygiene Data'!$I$12,0,10*ROW('Hygiene Data'!I157)))</f>
        <v/>
      </c>
      <c r="EF163" s="388" t="str">
        <f ca="1">+IF(OFFSET('Hygiene Data'!$I$13,0,10*ROW('Hygiene Data'!I157))="","",OFFSET('Hygiene Data'!$I$13,0,10*ROW('Hygiene Data'!I157)))</f>
        <v/>
      </c>
    </row>
    <row r="164" spans="1:136" x14ac:dyDescent="0.25">
      <c r="A164" s="497" t="str">
        <f ca="1">+IF(OFFSET('Water Data'!$B$2,0,10*ROW('Water Data'!E158))="","",OFFSET('Water Data'!$B$2,0,10*ROW('Water Data'!E158)))</f>
        <v/>
      </c>
      <c r="B164" s="49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4" t="str">
        <f t="shared" ca="1" si="2"/>
        <v/>
      </c>
      <c r="D164" s="52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8" t="str">
        <f ca="1">+IF(OFFSET('Water Data'!$D$27,0,10*ROW('Water Data'!D158))="","",OFFSET('Water Data'!$D$27,0,10*ROW('Water Data'!D158)))</f>
        <v/>
      </c>
      <c r="BT164" s="388" t="str">
        <f ca="1">+IF(OFFSET('Water Data'!$D$28,0,10*ROW('Water Data'!D158))="","",OFFSET('Water Data'!$D$28,0,10*ROW('Water Data'!D158)))</f>
        <v/>
      </c>
      <c r="BU164" s="388" t="str">
        <f ca="1">+IF(OFFSET('Water Data'!$D$29,0,10*ROW('Water Data'!D158))="","",OFFSET('Water Data'!$D$29,0,10*ROW('Water Data'!D158)))</f>
        <v/>
      </c>
      <c r="BV164" s="388" t="str">
        <f ca="1">+IF(OFFSET('Water Data'!$E$27,0,10*ROW('Water Data'!E158))="","",OFFSET('Water Data'!$E$27,0,10*ROW('Water Data'!E158)))</f>
        <v/>
      </c>
      <c r="BW164" s="388" t="str">
        <f ca="1">+IF(OFFSET('Water Data'!$E$28,0,10*ROW('Water Data'!E158))="","",OFFSET('Water Data'!$E$28,0,10*ROW('Water Data'!E158)))</f>
        <v/>
      </c>
      <c r="BX164" s="388" t="str">
        <f ca="1">+IF(OFFSET('Water Data'!$E$29,0,10*ROW('Water Data'!E158))="","",OFFSET('Water Data'!$E$29,0,10*ROW('Water Data'!E158)))</f>
        <v/>
      </c>
      <c r="BY164" s="388" t="str">
        <f ca="1">+IF(OFFSET('Water Data'!$F$27,0,10*ROW('Water Data'!F158))="","",OFFSET('Water Data'!$F$27,0,10*ROW('Water Data'!F158)))</f>
        <v/>
      </c>
      <c r="BZ164" s="388" t="str">
        <f ca="1">+IF(OFFSET('Water Data'!$F$28,0,10*ROW('Water Data'!F158))="","",OFFSET('Water Data'!$F$28,0,10*ROW('Water Data'!F158)))</f>
        <v/>
      </c>
      <c r="CA164" s="388" t="str">
        <f ca="1">+IF(OFFSET('Water Data'!$F$29,0,10*ROW('Water Data'!F158))="","",OFFSET('Water Data'!$F$29,0,10*ROW('Water Data'!F158)))</f>
        <v/>
      </c>
      <c r="CB164" s="388" t="str">
        <f ca="1">+IF(OFFSET('Water Data'!$G$27,0,10*ROW('Water Data'!G158))="","",OFFSET('Water Data'!$G$27,0,10*ROW('Water Data'!G158)))</f>
        <v/>
      </c>
      <c r="CC164" s="388" t="str">
        <f ca="1">+IF(OFFSET('Water Data'!$G$28,0,10*ROW('Water Data'!G158))="","",OFFSET('Water Data'!$G$28,0,10*ROW('Water Data'!G158)))</f>
        <v/>
      </c>
      <c r="CD164" s="388" t="str">
        <f ca="1">+IF(OFFSET('Water Data'!$G$29,0,10*ROW('Water Data'!G158))="","",OFFSET('Water Data'!$G$29,0,10*ROW('Water Data'!G158)))</f>
        <v/>
      </c>
      <c r="CE164" s="388" t="str">
        <f ca="1">+IF(OFFSET('Water Data'!$H$27,0,10*ROW('Water Data'!H158))="","",OFFSET('Water Data'!$H$27,0,10*ROW('Water Data'!H158)))</f>
        <v/>
      </c>
      <c r="CF164" s="388" t="str">
        <f ca="1">+IF(OFFSET('Water Data'!$H$28,0,10*ROW('Water Data'!H158))="","",OFFSET('Water Data'!$H$28,0,10*ROW('Water Data'!H158)))</f>
        <v/>
      </c>
      <c r="CG164" s="388" t="str">
        <f ca="1">+IF(OFFSET('Water Data'!$H$29,0,10*ROW('Water Data'!H158))="","",OFFSET('Water Data'!$H$29,0,10*ROW('Water Data'!H158)))</f>
        <v/>
      </c>
      <c r="CH164" s="388" t="str">
        <f ca="1">+IF(OFFSET('Water Data'!$I$27,0,10*ROW('Water Data'!I158))="","",OFFSET('Water Data'!$I$27,0,10*ROW('Water Data'!I158)))</f>
        <v/>
      </c>
      <c r="CI164" s="388" t="str">
        <f ca="1">+IF(OFFSET('Water Data'!$I$28,0,10*ROW('Water Data'!I158))="","",OFFSET('Water Data'!$I$28,0,10*ROW('Water Data'!I158)))</f>
        <v/>
      </c>
      <c r="CJ164" s="388" t="str">
        <f ca="1">+IF(OFFSET('Water Data'!$I$29,0,10*ROW('Water Data'!I158))="","",OFFSET('Water Data'!$I$29,0,10*ROW('Water Data'!I158)))</f>
        <v/>
      </c>
      <c r="CK164" s="388" t="str">
        <f ca="1">+IF(OFFSET('Sanitation Data'!$D$28,0,10*ROW('Sanitation Data'!D158))="","",OFFSET('Sanitation Data'!$D$28,0,10*ROW('Sanitation Data'!D158)))</f>
        <v/>
      </c>
      <c r="CL164" s="388" t="str">
        <f ca="1">+IF(OFFSET('Sanitation Data'!$D$29,0,10*ROW('Sanitation Data'!D158))="","",OFFSET('Sanitation Data'!$D$29,0,10*ROW('Sanitation Data'!D158)))</f>
        <v/>
      </c>
      <c r="CM164" s="388" t="str">
        <f ca="1">+IF(OFFSET('Sanitation Data'!$D$30,0,10*ROW('Sanitation Data'!D158))="","",OFFSET('Sanitation Data'!$D$30,0,10*ROW('Sanitation Data'!D158)))</f>
        <v/>
      </c>
      <c r="CN164" s="388" t="str">
        <f ca="1">+IF(OFFSET('Sanitation Data'!$D$31,0,10*ROW('Sanitation Data'!D158))="","",OFFSET('Sanitation Data'!$D$31,0,10*ROW('Sanitation Data'!D158)))</f>
        <v/>
      </c>
      <c r="CO164" s="388" t="str">
        <f ca="1">+IF(OFFSET('Sanitation Data'!$D$32,0,10*ROW('Sanitation Data'!D158))="","",OFFSET('Sanitation Data'!$D$32,0,10*ROW('Sanitation Data'!D158)))</f>
        <v/>
      </c>
      <c r="CP164" s="388" t="str">
        <f ca="1">+IF(OFFSET('Sanitation Data'!$E$28,0,10*ROW('Sanitation Data'!E158))="","",OFFSET('Sanitation Data'!$E$28,0,10*ROW('Sanitation Data'!E158)))</f>
        <v/>
      </c>
      <c r="CQ164" s="388" t="str">
        <f ca="1">+IF(OFFSET('Sanitation Data'!$E$29,0,10*ROW('Sanitation Data'!E158))="","",OFFSET('Sanitation Data'!$E$29,0,10*ROW('Sanitation Data'!E158)))</f>
        <v/>
      </c>
      <c r="CR164" s="388" t="str">
        <f ca="1">+IF(OFFSET('Sanitation Data'!$E$30,0,10*ROW('Sanitation Data'!E158))="","",OFFSET('Sanitation Data'!$E$30,0,10*ROW('Sanitation Data'!E158)))</f>
        <v/>
      </c>
      <c r="CS164" s="388" t="str">
        <f ca="1">+IF(OFFSET('Sanitation Data'!$E$31,0,10*ROW('Sanitation Data'!E158))="","",OFFSET('Sanitation Data'!$E$31,0,10*ROW('Sanitation Data'!E158)))</f>
        <v/>
      </c>
      <c r="CT164" s="388" t="str">
        <f ca="1">+IF(OFFSET('Sanitation Data'!$E$32,0,10*ROW('Sanitation Data'!E158))="","",OFFSET('Sanitation Data'!$E$32,0,10*ROW('Sanitation Data'!E158)))</f>
        <v/>
      </c>
      <c r="CU164" s="388" t="str">
        <f ca="1">+IF(OFFSET('Sanitation Data'!$F$28,0,10*ROW('Sanitation Data'!F158))="","",OFFSET('Sanitation Data'!$F$28,0,10*ROW('Sanitation Data'!F158)))</f>
        <v/>
      </c>
      <c r="CV164" s="388" t="str">
        <f ca="1">+IF(OFFSET('Sanitation Data'!$F$29,0,10*ROW('Sanitation Data'!F158))="","",OFFSET('Sanitation Data'!$F$29,0,10*ROW('Sanitation Data'!F158)))</f>
        <v/>
      </c>
      <c r="CW164" s="388" t="str">
        <f ca="1">+IF(OFFSET('Sanitation Data'!$F$30,0,10*ROW('Sanitation Data'!F158))="","",OFFSET('Sanitation Data'!$F$30,0,10*ROW('Sanitation Data'!F158)))</f>
        <v/>
      </c>
      <c r="CX164" s="388" t="str">
        <f ca="1">+IF(OFFSET('Sanitation Data'!$F$31,0,10*ROW('Sanitation Data'!F158))="","",OFFSET('Sanitation Data'!$F$31,0,10*ROW('Sanitation Data'!F158)))</f>
        <v/>
      </c>
      <c r="CY164" s="388" t="str">
        <f ca="1">+IF(OFFSET('Sanitation Data'!$F$32,0,10*ROW('Sanitation Data'!F158))="","",OFFSET('Sanitation Data'!$F$32,0,10*ROW('Sanitation Data'!F158)))</f>
        <v/>
      </c>
      <c r="CZ164" s="388" t="str">
        <f ca="1">+IF(OFFSET('Sanitation Data'!$G$28,0,10*ROW('Sanitation Data'!G158))="","",OFFSET('Sanitation Data'!$G$28,0,10*ROW('Sanitation Data'!G158)))</f>
        <v/>
      </c>
      <c r="DA164" s="388" t="str">
        <f ca="1">+IF(OFFSET('Sanitation Data'!$G$29,0,10*ROW('Sanitation Data'!G158))="","",OFFSET('Sanitation Data'!$G$29,0,10*ROW('Sanitation Data'!G158)))</f>
        <v/>
      </c>
      <c r="DB164" s="388" t="str">
        <f ca="1">+IF(OFFSET('Sanitation Data'!$G$30,0,10*ROW('Sanitation Data'!G158))="","",OFFSET('Sanitation Data'!$G$30,0,10*ROW('Sanitation Data'!G158)))</f>
        <v/>
      </c>
      <c r="DC164" s="388" t="str">
        <f ca="1">+IF(OFFSET('Sanitation Data'!$G$31,0,10*ROW('Sanitation Data'!G158))="","",OFFSET('Sanitation Data'!$G$31,0,10*ROW('Sanitation Data'!G158)))</f>
        <v/>
      </c>
      <c r="DD164" s="388" t="str">
        <f ca="1">+IF(OFFSET('Sanitation Data'!$G$32,0,10*ROW('Sanitation Data'!G158))="","",OFFSET('Sanitation Data'!$G$32,0,10*ROW('Sanitation Data'!G158)))</f>
        <v/>
      </c>
      <c r="DE164" s="388" t="str">
        <f ca="1">+IF(OFFSET('Sanitation Data'!$H$28,0,10*ROW('Sanitation Data'!H158))="","",OFFSET('Sanitation Data'!$H$28,0,10*ROW('Sanitation Data'!H158)))</f>
        <v/>
      </c>
      <c r="DF164" s="388" t="str">
        <f ca="1">+IF(OFFSET('Sanitation Data'!$H$29,0,10*ROW('Sanitation Data'!H158))="","",OFFSET('Sanitation Data'!$H$29,0,10*ROW('Sanitation Data'!H158)))</f>
        <v/>
      </c>
      <c r="DG164" s="388" t="str">
        <f ca="1">+IF(OFFSET('Sanitation Data'!$H$30,0,10*ROW('Sanitation Data'!H158))="","",OFFSET('Sanitation Data'!$H$30,0,10*ROW('Sanitation Data'!H158)))</f>
        <v/>
      </c>
      <c r="DH164" s="388" t="str">
        <f ca="1">+IF(OFFSET('Sanitation Data'!$H$31,0,10*ROW('Sanitation Data'!H158))="","",OFFSET('Sanitation Data'!$H$31,0,10*ROW('Sanitation Data'!H158)))</f>
        <v/>
      </c>
      <c r="DI164" s="388" t="str">
        <f ca="1">+IF(OFFSET('Sanitation Data'!$H$32,0,10*ROW('Sanitation Data'!H158))="","",OFFSET('Sanitation Data'!$H$32,0,10*ROW('Sanitation Data'!H158)))</f>
        <v/>
      </c>
      <c r="DJ164" s="388" t="str">
        <f ca="1">+IF(OFFSET('Sanitation Data'!$I$28,0,10*ROW('Sanitation Data'!I158))="","",OFFSET('Sanitation Data'!$I$28,0,10*ROW('Sanitation Data'!I158)))</f>
        <v/>
      </c>
      <c r="DK164" s="388" t="str">
        <f ca="1">+IF(OFFSET('Sanitation Data'!$I$29,0,10*ROW('Sanitation Data'!I158))="","",OFFSET('Sanitation Data'!$I$29,0,10*ROW('Sanitation Data'!I158)))</f>
        <v/>
      </c>
      <c r="DL164" s="388" t="str">
        <f ca="1">+IF(OFFSET('Sanitation Data'!$I$30,0,10*ROW('Sanitation Data'!I158))="","",OFFSET('Sanitation Data'!$I$30,0,10*ROW('Sanitation Data'!I158)))</f>
        <v/>
      </c>
      <c r="DM164" s="388" t="str">
        <f ca="1">+IF(OFFSET('Sanitation Data'!$I$31,0,10*ROW('Sanitation Data'!I158))="","",OFFSET('Sanitation Data'!$I$31,0,10*ROW('Sanitation Data'!I158)))</f>
        <v/>
      </c>
      <c r="DN164" s="388" t="str">
        <f ca="1">+IF(OFFSET('Sanitation Data'!$I$32,0,10*ROW('Sanitation Data'!I158))="","",OFFSET('Sanitation Data'!$I$32,0,10*ROW('Sanitation Data'!I158)))</f>
        <v/>
      </c>
      <c r="DO164" s="388" t="str">
        <f ca="1">+IF(OFFSET('Hygiene Data'!$D$11,0,10*ROW('Hygiene Data'!D158))="","",OFFSET('Hygiene Data'!$D$11,0,10*ROW('Hygiene Data'!D158)))</f>
        <v/>
      </c>
      <c r="DP164" s="388" t="str">
        <f ca="1">+IF(OFFSET('Hygiene Data'!$D$12,0,10*ROW('Hygiene Data'!D158))="","",OFFSET('Hygiene Data'!$D$12,0,10*ROW('Hygiene Data'!D158)))</f>
        <v/>
      </c>
      <c r="DQ164" s="388" t="str">
        <f ca="1">+IF(OFFSET('Hygiene Data'!$D$13,0,10*ROW('Hygiene Data'!D158))="","",OFFSET('Hygiene Data'!$D$13,0,10*ROW('Hygiene Data'!D158)))</f>
        <v/>
      </c>
      <c r="DR164" s="388" t="str">
        <f ca="1">+IF(OFFSET('Hygiene Data'!$E$11,0,10*ROW('Hygiene Data'!E158))="","",OFFSET('Hygiene Data'!$E$11,0,10*ROW('Hygiene Data'!E158)))</f>
        <v/>
      </c>
      <c r="DS164" s="388" t="str">
        <f ca="1">+IF(OFFSET('Hygiene Data'!$E$12,0,10*ROW('Hygiene Data'!E158))="","",OFFSET('Hygiene Data'!$E$12,0,10*ROW('Hygiene Data'!E158)))</f>
        <v/>
      </c>
      <c r="DT164" s="388" t="str">
        <f ca="1">+IF(OFFSET('Hygiene Data'!$E$13,0,10*ROW('Hygiene Data'!E158))="","",OFFSET('Hygiene Data'!$E$13,0,10*ROW('Hygiene Data'!E158)))</f>
        <v/>
      </c>
      <c r="DU164" s="388" t="str">
        <f ca="1">+IF(OFFSET('Hygiene Data'!$F$11,0,10*ROW('Hygiene Data'!F158))="","",OFFSET('Hygiene Data'!$F$11,0,10*ROW('Hygiene Data'!F158)))</f>
        <v/>
      </c>
      <c r="DV164" s="388" t="str">
        <f ca="1">+IF(OFFSET('Hygiene Data'!$F$12,0,10*ROW('Hygiene Data'!F158))="","",OFFSET('Hygiene Data'!$F$12,0,10*ROW('Hygiene Data'!F158)))</f>
        <v/>
      </c>
      <c r="DW164" s="388" t="str">
        <f ca="1">+IF(OFFSET('Hygiene Data'!$F$13,0,10*ROW('Hygiene Data'!F158))="","",OFFSET('Hygiene Data'!$F$13,0,10*ROW('Hygiene Data'!F158)))</f>
        <v/>
      </c>
      <c r="DX164" s="388" t="str">
        <f ca="1">+IF(OFFSET('Hygiene Data'!$G$11,0,10*ROW('Hygiene Data'!G158))="","",OFFSET('Hygiene Data'!$G$11,0,10*ROW('Hygiene Data'!G158)))</f>
        <v/>
      </c>
      <c r="DY164" s="388" t="str">
        <f ca="1">+IF(OFFSET('Hygiene Data'!$G$12,0,10*ROW('Hygiene Data'!G158))="","",OFFSET('Hygiene Data'!$G$12,0,10*ROW('Hygiene Data'!G158)))</f>
        <v/>
      </c>
      <c r="DZ164" s="388" t="str">
        <f ca="1">+IF(OFFSET('Hygiene Data'!$G$13,0,10*ROW('Hygiene Data'!G158))="","",OFFSET('Hygiene Data'!$G$13,0,10*ROW('Hygiene Data'!G158)))</f>
        <v/>
      </c>
      <c r="EA164" s="388" t="str">
        <f ca="1">+IF(OFFSET('Hygiene Data'!$H$11,0,10*ROW('Hygiene Data'!H158))="","",OFFSET('Hygiene Data'!$H$11,0,10*ROW('Hygiene Data'!H158)))</f>
        <v/>
      </c>
      <c r="EB164" s="388" t="str">
        <f ca="1">+IF(OFFSET('Hygiene Data'!$H$12,0,10*ROW('Hygiene Data'!H158))="","",OFFSET('Hygiene Data'!$H$12,0,10*ROW('Hygiene Data'!H158)))</f>
        <v/>
      </c>
      <c r="EC164" s="388" t="str">
        <f ca="1">+IF(OFFSET('Hygiene Data'!$H$13,0,10*ROW('Hygiene Data'!H158))="","",OFFSET('Hygiene Data'!$H$13,0,10*ROW('Hygiene Data'!H158)))</f>
        <v/>
      </c>
      <c r="ED164" s="388" t="str">
        <f ca="1">+IF(OFFSET('Hygiene Data'!$I$11,0,10*ROW('Hygiene Data'!I158))="","",OFFSET('Hygiene Data'!$I$11,0,10*ROW('Hygiene Data'!I158)))</f>
        <v/>
      </c>
      <c r="EE164" s="388" t="str">
        <f ca="1">+IF(OFFSET('Hygiene Data'!$I$12,0,10*ROW('Hygiene Data'!I158))="","",OFFSET('Hygiene Data'!$I$12,0,10*ROW('Hygiene Data'!I158)))</f>
        <v/>
      </c>
      <c r="EF164" s="388" t="str">
        <f ca="1">+IF(OFFSET('Hygiene Data'!$I$13,0,10*ROW('Hygiene Data'!I158))="","",OFFSET('Hygiene Data'!$I$13,0,10*ROW('Hygiene Data'!I158)))</f>
        <v/>
      </c>
    </row>
    <row r="165" spans="1:136" x14ac:dyDescent="0.25">
      <c r="A165" s="497" t="str">
        <f ca="1">+IF(OFFSET('Water Data'!$B$2,0,10*ROW('Water Data'!E159))="","",OFFSET('Water Data'!$B$2,0,10*ROW('Water Data'!E159)))</f>
        <v/>
      </c>
      <c r="B165" s="49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4" t="str">
        <f t="shared" ca="1" si="2"/>
        <v/>
      </c>
      <c r="D165" s="52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8" t="str">
        <f ca="1">+IF(OFFSET('Water Data'!$D$27,0,10*ROW('Water Data'!D159))="","",OFFSET('Water Data'!$D$27,0,10*ROW('Water Data'!D159)))</f>
        <v/>
      </c>
      <c r="BT165" s="388" t="str">
        <f ca="1">+IF(OFFSET('Water Data'!$D$28,0,10*ROW('Water Data'!D159))="","",OFFSET('Water Data'!$D$28,0,10*ROW('Water Data'!D159)))</f>
        <v/>
      </c>
      <c r="BU165" s="388" t="str">
        <f ca="1">+IF(OFFSET('Water Data'!$D$29,0,10*ROW('Water Data'!D159))="","",OFFSET('Water Data'!$D$29,0,10*ROW('Water Data'!D159)))</f>
        <v/>
      </c>
      <c r="BV165" s="388" t="str">
        <f ca="1">+IF(OFFSET('Water Data'!$E$27,0,10*ROW('Water Data'!E159))="","",OFFSET('Water Data'!$E$27,0,10*ROW('Water Data'!E159)))</f>
        <v/>
      </c>
      <c r="BW165" s="388" t="str">
        <f ca="1">+IF(OFFSET('Water Data'!$E$28,0,10*ROW('Water Data'!E159))="","",OFFSET('Water Data'!$E$28,0,10*ROW('Water Data'!E159)))</f>
        <v/>
      </c>
      <c r="BX165" s="388" t="str">
        <f ca="1">+IF(OFFSET('Water Data'!$E$29,0,10*ROW('Water Data'!E159))="","",OFFSET('Water Data'!$E$29,0,10*ROW('Water Data'!E159)))</f>
        <v/>
      </c>
      <c r="BY165" s="388" t="str">
        <f ca="1">+IF(OFFSET('Water Data'!$F$27,0,10*ROW('Water Data'!F159))="","",OFFSET('Water Data'!$F$27,0,10*ROW('Water Data'!F159)))</f>
        <v/>
      </c>
      <c r="BZ165" s="388" t="str">
        <f ca="1">+IF(OFFSET('Water Data'!$F$28,0,10*ROW('Water Data'!F159))="","",OFFSET('Water Data'!$F$28,0,10*ROW('Water Data'!F159)))</f>
        <v/>
      </c>
      <c r="CA165" s="388" t="str">
        <f ca="1">+IF(OFFSET('Water Data'!$F$29,0,10*ROW('Water Data'!F159))="","",OFFSET('Water Data'!$F$29,0,10*ROW('Water Data'!F159)))</f>
        <v/>
      </c>
      <c r="CB165" s="388" t="str">
        <f ca="1">+IF(OFFSET('Water Data'!$G$27,0,10*ROW('Water Data'!G159))="","",OFFSET('Water Data'!$G$27,0,10*ROW('Water Data'!G159)))</f>
        <v/>
      </c>
      <c r="CC165" s="388" t="str">
        <f ca="1">+IF(OFFSET('Water Data'!$G$28,0,10*ROW('Water Data'!G159))="","",OFFSET('Water Data'!$G$28,0,10*ROW('Water Data'!G159)))</f>
        <v/>
      </c>
      <c r="CD165" s="388" t="str">
        <f ca="1">+IF(OFFSET('Water Data'!$G$29,0,10*ROW('Water Data'!G159))="","",OFFSET('Water Data'!$G$29,0,10*ROW('Water Data'!G159)))</f>
        <v/>
      </c>
      <c r="CE165" s="388" t="str">
        <f ca="1">+IF(OFFSET('Water Data'!$H$27,0,10*ROW('Water Data'!H159))="","",OFFSET('Water Data'!$H$27,0,10*ROW('Water Data'!H159)))</f>
        <v/>
      </c>
      <c r="CF165" s="388" t="str">
        <f ca="1">+IF(OFFSET('Water Data'!$H$28,0,10*ROW('Water Data'!H159))="","",OFFSET('Water Data'!$H$28,0,10*ROW('Water Data'!H159)))</f>
        <v/>
      </c>
      <c r="CG165" s="388" t="str">
        <f ca="1">+IF(OFFSET('Water Data'!$H$29,0,10*ROW('Water Data'!H159))="","",OFFSET('Water Data'!$H$29,0,10*ROW('Water Data'!H159)))</f>
        <v/>
      </c>
      <c r="CH165" s="388" t="str">
        <f ca="1">+IF(OFFSET('Water Data'!$I$27,0,10*ROW('Water Data'!I159))="","",OFFSET('Water Data'!$I$27,0,10*ROW('Water Data'!I159)))</f>
        <v/>
      </c>
      <c r="CI165" s="388" t="str">
        <f ca="1">+IF(OFFSET('Water Data'!$I$28,0,10*ROW('Water Data'!I159))="","",OFFSET('Water Data'!$I$28,0,10*ROW('Water Data'!I159)))</f>
        <v/>
      </c>
      <c r="CJ165" s="388" t="str">
        <f ca="1">+IF(OFFSET('Water Data'!$I$29,0,10*ROW('Water Data'!I159))="","",OFFSET('Water Data'!$I$29,0,10*ROW('Water Data'!I159)))</f>
        <v/>
      </c>
      <c r="CK165" s="388" t="str">
        <f ca="1">+IF(OFFSET('Sanitation Data'!$D$28,0,10*ROW('Sanitation Data'!D159))="","",OFFSET('Sanitation Data'!$D$28,0,10*ROW('Sanitation Data'!D159)))</f>
        <v/>
      </c>
      <c r="CL165" s="388" t="str">
        <f ca="1">+IF(OFFSET('Sanitation Data'!$D$29,0,10*ROW('Sanitation Data'!D159))="","",OFFSET('Sanitation Data'!$D$29,0,10*ROW('Sanitation Data'!D159)))</f>
        <v/>
      </c>
      <c r="CM165" s="388" t="str">
        <f ca="1">+IF(OFFSET('Sanitation Data'!$D$30,0,10*ROW('Sanitation Data'!D159))="","",OFFSET('Sanitation Data'!$D$30,0,10*ROW('Sanitation Data'!D159)))</f>
        <v/>
      </c>
      <c r="CN165" s="388" t="str">
        <f ca="1">+IF(OFFSET('Sanitation Data'!$D$31,0,10*ROW('Sanitation Data'!D159))="","",OFFSET('Sanitation Data'!$D$31,0,10*ROW('Sanitation Data'!D159)))</f>
        <v/>
      </c>
      <c r="CO165" s="388" t="str">
        <f ca="1">+IF(OFFSET('Sanitation Data'!$D$32,0,10*ROW('Sanitation Data'!D159))="","",OFFSET('Sanitation Data'!$D$32,0,10*ROW('Sanitation Data'!D159)))</f>
        <v/>
      </c>
      <c r="CP165" s="388" t="str">
        <f ca="1">+IF(OFFSET('Sanitation Data'!$E$28,0,10*ROW('Sanitation Data'!E159))="","",OFFSET('Sanitation Data'!$E$28,0,10*ROW('Sanitation Data'!E159)))</f>
        <v/>
      </c>
      <c r="CQ165" s="388" t="str">
        <f ca="1">+IF(OFFSET('Sanitation Data'!$E$29,0,10*ROW('Sanitation Data'!E159))="","",OFFSET('Sanitation Data'!$E$29,0,10*ROW('Sanitation Data'!E159)))</f>
        <v/>
      </c>
      <c r="CR165" s="388" t="str">
        <f ca="1">+IF(OFFSET('Sanitation Data'!$E$30,0,10*ROW('Sanitation Data'!E159))="","",OFFSET('Sanitation Data'!$E$30,0,10*ROW('Sanitation Data'!E159)))</f>
        <v/>
      </c>
      <c r="CS165" s="388" t="str">
        <f ca="1">+IF(OFFSET('Sanitation Data'!$E$31,0,10*ROW('Sanitation Data'!E159))="","",OFFSET('Sanitation Data'!$E$31,0,10*ROW('Sanitation Data'!E159)))</f>
        <v/>
      </c>
      <c r="CT165" s="388" t="str">
        <f ca="1">+IF(OFFSET('Sanitation Data'!$E$32,0,10*ROW('Sanitation Data'!E159))="","",OFFSET('Sanitation Data'!$E$32,0,10*ROW('Sanitation Data'!E159)))</f>
        <v/>
      </c>
      <c r="CU165" s="388" t="str">
        <f ca="1">+IF(OFFSET('Sanitation Data'!$F$28,0,10*ROW('Sanitation Data'!F159))="","",OFFSET('Sanitation Data'!$F$28,0,10*ROW('Sanitation Data'!F159)))</f>
        <v/>
      </c>
      <c r="CV165" s="388" t="str">
        <f ca="1">+IF(OFFSET('Sanitation Data'!$F$29,0,10*ROW('Sanitation Data'!F159))="","",OFFSET('Sanitation Data'!$F$29,0,10*ROW('Sanitation Data'!F159)))</f>
        <v/>
      </c>
      <c r="CW165" s="388" t="str">
        <f ca="1">+IF(OFFSET('Sanitation Data'!$F$30,0,10*ROW('Sanitation Data'!F159))="","",OFFSET('Sanitation Data'!$F$30,0,10*ROW('Sanitation Data'!F159)))</f>
        <v/>
      </c>
      <c r="CX165" s="388" t="str">
        <f ca="1">+IF(OFFSET('Sanitation Data'!$F$31,0,10*ROW('Sanitation Data'!F159))="","",OFFSET('Sanitation Data'!$F$31,0,10*ROW('Sanitation Data'!F159)))</f>
        <v/>
      </c>
      <c r="CY165" s="388" t="str">
        <f ca="1">+IF(OFFSET('Sanitation Data'!$F$32,0,10*ROW('Sanitation Data'!F159))="","",OFFSET('Sanitation Data'!$F$32,0,10*ROW('Sanitation Data'!F159)))</f>
        <v/>
      </c>
      <c r="CZ165" s="388" t="str">
        <f ca="1">+IF(OFFSET('Sanitation Data'!$G$28,0,10*ROW('Sanitation Data'!G159))="","",OFFSET('Sanitation Data'!$G$28,0,10*ROW('Sanitation Data'!G159)))</f>
        <v/>
      </c>
      <c r="DA165" s="388" t="str">
        <f ca="1">+IF(OFFSET('Sanitation Data'!$G$29,0,10*ROW('Sanitation Data'!G159))="","",OFFSET('Sanitation Data'!$G$29,0,10*ROW('Sanitation Data'!G159)))</f>
        <v/>
      </c>
      <c r="DB165" s="388" t="str">
        <f ca="1">+IF(OFFSET('Sanitation Data'!$G$30,0,10*ROW('Sanitation Data'!G159))="","",OFFSET('Sanitation Data'!$G$30,0,10*ROW('Sanitation Data'!G159)))</f>
        <v/>
      </c>
      <c r="DC165" s="388" t="str">
        <f ca="1">+IF(OFFSET('Sanitation Data'!$G$31,0,10*ROW('Sanitation Data'!G159))="","",OFFSET('Sanitation Data'!$G$31,0,10*ROW('Sanitation Data'!G159)))</f>
        <v/>
      </c>
      <c r="DD165" s="388" t="str">
        <f ca="1">+IF(OFFSET('Sanitation Data'!$G$32,0,10*ROW('Sanitation Data'!G159))="","",OFFSET('Sanitation Data'!$G$32,0,10*ROW('Sanitation Data'!G159)))</f>
        <v/>
      </c>
      <c r="DE165" s="388" t="str">
        <f ca="1">+IF(OFFSET('Sanitation Data'!$H$28,0,10*ROW('Sanitation Data'!H159))="","",OFFSET('Sanitation Data'!$H$28,0,10*ROW('Sanitation Data'!H159)))</f>
        <v/>
      </c>
      <c r="DF165" s="388" t="str">
        <f ca="1">+IF(OFFSET('Sanitation Data'!$H$29,0,10*ROW('Sanitation Data'!H159))="","",OFFSET('Sanitation Data'!$H$29,0,10*ROW('Sanitation Data'!H159)))</f>
        <v/>
      </c>
      <c r="DG165" s="388" t="str">
        <f ca="1">+IF(OFFSET('Sanitation Data'!$H$30,0,10*ROW('Sanitation Data'!H159))="","",OFFSET('Sanitation Data'!$H$30,0,10*ROW('Sanitation Data'!H159)))</f>
        <v/>
      </c>
      <c r="DH165" s="388" t="str">
        <f ca="1">+IF(OFFSET('Sanitation Data'!$H$31,0,10*ROW('Sanitation Data'!H159))="","",OFFSET('Sanitation Data'!$H$31,0,10*ROW('Sanitation Data'!H159)))</f>
        <v/>
      </c>
      <c r="DI165" s="388" t="str">
        <f ca="1">+IF(OFFSET('Sanitation Data'!$H$32,0,10*ROW('Sanitation Data'!H159))="","",OFFSET('Sanitation Data'!$H$32,0,10*ROW('Sanitation Data'!H159)))</f>
        <v/>
      </c>
      <c r="DJ165" s="388" t="str">
        <f ca="1">+IF(OFFSET('Sanitation Data'!$I$28,0,10*ROW('Sanitation Data'!I159))="","",OFFSET('Sanitation Data'!$I$28,0,10*ROW('Sanitation Data'!I159)))</f>
        <v/>
      </c>
      <c r="DK165" s="388" t="str">
        <f ca="1">+IF(OFFSET('Sanitation Data'!$I$29,0,10*ROW('Sanitation Data'!I159))="","",OFFSET('Sanitation Data'!$I$29,0,10*ROW('Sanitation Data'!I159)))</f>
        <v/>
      </c>
      <c r="DL165" s="388" t="str">
        <f ca="1">+IF(OFFSET('Sanitation Data'!$I$30,0,10*ROW('Sanitation Data'!I159))="","",OFFSET('Sanitation Data'!$I$30,0,10*ROW('Sanitation Data'!I159)))</f>
        <v/>
      </c>
      <c r="DM165" s="388" t="str">
        <f ca="1">+IF(OFFSET('Sanitation Data'!$I$31,0,10*ROW('Sanitation Data'!I159))="","",OFFSET('Sanitation Data'!$I$31,0,10*ROW('Sanitation Data'!I159)))</f>
        <v/>
      </c>
      <c r="DN165" s="388" t="str">
        <f ca="1">+IF(OFFSET('Sanitation Data'!$I$32,0,10*ROW('Sanitation Data'!I159))="","",OFFSET('Sanitation Data'!$I$32,0,10*ROW('Sanitation Data'!I159)))</f>
        <v/>
      </c>
      <c r="DO165" s="388" t="str">
        <f ca="1">+IF(OFFSET('Hygiene Data'!$D$11,0,10*ROW('Hygiene Data'!D159))="","",OFFSET('Hygiene Data'!$D$11,0,10*ROW('Hygiene Data'!D159)))</f>
        <v/>
      </c>
      <c r="DP165" s="388" t="str">
        <f ca="1">+IF(OFFSET('Hygiene Data'!$D$12,0,10*ROW('Hygiene Data'!D159))="","",OFFSET('Hygiene Data'!$D$12,0,10*ROW('Hygiene Data'!D159)))</f>
        <v/>
      </c>
      <c r="DQ165" s="388" t="str">
        <f ca="1">+IF(OFFSET('Hygiene Data'!$D$13,0,10*ROW('Hygiene Data'!D159))="","",OFFSET('Hygiene Data'!$D$13,0,10*ROW('Hygiene Data'!D159)))</f>
        <v/>
      </c>
      <c r="DR165" s="388" t="str">
        <f ca="1">+IF(OFFSET('Hygiene Data'!$E$11,0,10*ROW('Hygiene Data'!E159))="","",OFFSET('Hygiene Data'!$E$11,0,10*ROW('Hygiene Data'!E159)))</f>
        <v/>
      </c>
      <c r="DS165" s="388" t="str">
        <f ca="1">+IF(OFFSET('Hygiene Data'!$E$12,0,10*ROW('Hygiene Data'!E159))="","",OFFSET('Hygiene Data'!$E$12,0,10*ROW('Hygiene Data'!E159)))</f>
        <v/>
      </c>
      <c r="DT165" s="388" t="str">
        <f ca="1">+IF(OFFSET('Hygiene Data'!$E$13,0,10*ROW('Hygiene Data'!E159))="","",OFFSET('Hygiene Data'!$E$13,0,10*ROW('Hygiene Data'!E159)))</f>
        <v/>
      </c>
      <c r="DU165" s="388" t="str">
        <f ca="1">+IF(OFFSET('Hygiene Data'!$F$11,0,10*ROW('Hygiene Data'!F159))="","",OFFSET('Hygiene Data'!$F$11,0,10*ROW('Hygiene Data'!F159)))</f>
        <v/>
      </c>
      <c r="DV165" s="388" t="str">
        <f ca="1">+IF(OFFSET('Hygiene Data'!$F$12,0,10*ROW('Hygiene Data'!F159))="","",OFFSET('Hygiene Data'!$F$12,0,10*ROW('Hygiene Data'!F159)))</f>
        <v/>
      </c>
      <c r="DW165" s="388" t="str">
        <f ca="1">+IF(OFFSET('Hygiene Data'!$F$13,0,10*ROW('Hygiene Data'!F159))="","",OFFSET('Hygiene Data'!$F$13,0,10*ROW('Hygiene Data'!F159)))</f>
        <v/>
      </c>
      <c r="DX165" s="388" t="str">
        <f ca="1">+IF(OFFSET('Hygiene Data'!$G$11,0,10*ROW('Hygiene Data'!G159))="","",OFFSET('Hygiene Data'!$G$11,0,10*ROW('Hygiene Data'!G159)))</f>
        <v/>
      </c>
      <c r="DY165" s="388" t="str">
        <f ca="1">+IF(OFFSET('Hygiene Data'!$G$12,0,10*ROW('Hygiene Data'!G159))="","",OFFSET('Hygiene Data'!$G$12,0,10*ROW('Hygiene Data'!G159)))</f>
        <v/>
      </c>
      <c r="DZ165" s="388" t="str">
        <f ca="1">+IF(OFFSET('Hygiene Data'!$G$13,0,10*ROW('Hygiene Data'!G159))="","",OFFSET('Hygiene Data'!$G$13,0,10*ROW('Hygiene Data'!G159)))</f>
        <v/>
      </c>
      <c r="EA165" s="388" t="str">
        <f ca="1">+IF(OFFSET('Hygiene Data'!$H$11,0,10*ROW('Hygiene Data'!H159))="","",OFFSET('Hygiene Data'!$H$11,0,10*ROW('Hygiene Data'!H159)))</f>
        <v/>
      </c>
      <c r="EB165" s="388" t="str">
        <f ca="1">+IF(OFFSET('Hygiene Data'!$H$12,0,10*ROW('Hygiene Data'!H159))="","",OFFSET('Hygiene Data'!$H$12,0,10*ROW('Hygiene Data'!H159)))</f>
        <v/>
      </c>
      <c r="EC165" s="388" t="str">
        <f ca="1">+IF(OFFSET('Hygiene Data'!$H$13,0,10*ROW('Hygiene Data'!H159))="","",OFFSET('Hygiene Data'!$H$13,0,10*ROW('Hygiene Data'!H159)))</f>
        <v/>
      </c>
      <c r="ED165" s="388" t="str">
        <f ca="1">+IF(OFFSET('Hygiene Data'!$I$11,0,10*ROW('Hygiene Data'!I159))="","",OFFSET('Hygiene Data'!$I$11,0,10*ROW('Hygiene Data'!I159)))</f>
        <v/>
      </c>
      <c r="EE165" s="388" t="str">
        <f ca="1">+IF(OFFSET('Hygiene Data'!$I$12,0,10*ROW('Hygiene Data'!I159))="","",OFFSET('Hygiene Data'!$I$12,0,10*ROW('Hygiene Data'!I159)))</f>
        <v/>
      </c>
      <c r="EF165" s="388" t="str">
        <f ca="1">+IF(OFFSET('Hygiene Data'!$I$13,0,10*ROW('Hygiene Data'!I159))="","",OFFSET('Hygiene Data'!$I$13,0,10*ROW('Hygiene Data'!I159)))</f>
        <v/>
      </c>
    </row>
    <row r="166" spans="1:136" x14ac:dyDescent="0.25">
      <c r="A166" s="497" t="str">
        <f ca="1">+IF(OFFSET('Water Data'!$B$2,0,10*ROW('Water Data'!E160))="","",OFFSET('Water Data'!$B$2,0,10*ROW('Water Data'!E160)))</f>
        <v/>
      </c>
      <c r="B166" s="49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4" t="str">
        <f t="shared" ca="1" si="2"/>
        <v/>
      </c>
      <c r="D166" s="52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8" t="str">
        <f ca="1">+IF(OFFSET('Water Data'!$D$27,0,10*ROW('Water Data'!D160))="","",OFFSET('Water Data'!$D$27,0,10*ROW('Water Data'!D160)))</f>
        <v/>
      </c>
      <c r="BT166" s="388" t="str">
        <f ca="1">+IF(OFFSET('Water Data'!$D$28,0,10*ROW('Water Data'!D160))="","",OFFSET('Water Data'!$D$28,0,10*ROW('Water Data'!D160)))</f>
        <v/>
      </c>
      <c r="BU166" s="388" t="str">
        <f ca="1">+IF(OFFSET('Water Data'!$D$29,0,10*ROW('Water Data'!D160))="","",OFFSET('Water Data'!$D$29,0,10*ROW('Water Data'!D160)))</f>
        <v/>
      </c>
      <c r="BV166" s="388" t="str">
        <f ca="1">+IF(OFFSET('Water Data'!$E$27,0,10*ROW('Water Data'!E160))="","",OFFSET('Water Data'!$E$27,0,10*ROW('Water Data'!E160)))</f>
        <v/>
      </c>
      <c r="BW166" s="388" t="str">
        <f ca="1">+IF(OFFSET('Water Data'!$E$28,0,10*ROW('Water Data'!E160))="","",OFFSET('Water Data'!$E$28,0,10*ROW('Water Data'!E160)))</f>
        <v/>
      </c>
      <c r="BX166" s="388" t="str">
        <f ca="1">+IF(OFFSET('Water Data'!$E$29,0,10*ROW('Water Data'!E160))="","",OFFSET('Water Data'!$E$29,0,10*ROW('Water Data'!E160)))</f>
        <v/>
      </c>
      <c r="BY166" s="388" t="str">
        <f ca="1">+IF(OFFSET('Water Data'!$F$27,0,10*ROW('Water Data'!F160))="","",OFFSET('Water Data'!$F$27,0,10*ROW('Water Data'!F160)))</f>
        <v/>
      </c>
      <c r="BZ166" s="388" t="str">
        <f ca="1">+IF(OFFSET('Water Data'!$F$28,0,10*ROW('Water Data'!F160))="","",OFFSET('Water Data'!$F$28,0,10*ROW('Water Data'!F160)))</f>
        <v/>
      </c>
      <c r="CA166" s="388" t="str">
        <f ca="1">+IF(OFFSET('Water Data'!$F$29,0,10*ROW('Water Data'!F160))="","",OFFSET('Water Data'!$F$29,0,10*ROW('Water Data'!F160)))</f>
        <v/>
      </c>
      <c r="CB166" s="388" t="str">
        <f ca="1">+IF(OFFSET('Water Data'!$G$27,0,10*ROW('Water Data'!G160))="","",OFFSET('Water Data'!$G$27,0,10*ROW('Water Data'!G160)))</f>
        <v/>
      </c>
      <c r="CC166" s="388" t="str">
        <f ca="1">+IF(OFFSET('Water Data'!$G$28,0,10*ROW('Water Data'!G160))="","",OFFSET('Water Data'!$G$28,0,10*ROW('Water Data'!G160)))</f>
        <v/>
      </c>
      <c r="CD166" s="388" t="str">
        <f ca="1">+IF(OFFSET('Water Data'!$G$29,0,10*ROW('Water Data'!G160))="","",OFFSET('Water Data'!$G$29,0,10*ROW('Water Data'!G160)))</f>
        <v/>
      </c>
      <c r="CE166" s="388" t="str">
        <f ca="1">+IF(OFFSET('Water Data'!$H$27,0,10*ROW('Water Data'!H160))="","",OFFSET('Water Data'!$H$27,0,10*ROW('Water Data'!H160)))</f>
        <v/>
      </c>
      <c r="CF166" s="388" t="str">
        <f ca="1">+IF(OFFSET('Water Data'!$H$28,0,10*ROW('Water Data'!H160))="","",OFFSET('Water Data'!$H$28,0,10*ROW('Water Data'!H160)))</f>
        <v/>
      </c>
      <c r="CG166" s="388" t="str">
        <f ca="1">+IF(OFFSET('Water Data'!$H$29,0,10*ROW('Water Data'!H160))="","",OFFSET('Water Data'!$H$29,0,10*ROW('Water Data'!H160)))</f>
        <v/>
      </c>
      <c r="CH166" s="388" t="str">
        <f ca="1">+IF(OFFSET('Water Data'!$I$27,0,10*ROW('Water Data'!I160))="","",OFFSET('Water Data'!$I$27,0,10*ROW('Water Data'!I160)))</f>
        <v/>
      </c>
      <c r="CI166" s="388" t="str">
        <f ca="1">+IF(OFFSET('Water Data'!$I$28,0,10*ROW('Water Data'!I160))="","",OFFSET('Water Data'!$I$28,0,10*ROW('Water Data'!I160)))</f>
        <v/>
      </c>
      <c r="CJ166" s="388" t="str">
        <f ca="1">+IF(OFFSET('Water Data'!$I$29,0,10*ROW('Water Data'!I160))="","",OFFSET('Water Data'!$I$29,0,10*ROW('Water Data'!I160)))</f>
        <v/>
      </c>
      <c r="CK166" s="388" t="str">
        <f ca="1">+IF(OFFSET('Sanitation Data'!$D$28,0,10*ROW('Sanitation Data'!D160))="","",OFFSET('Sanitation Data'!$D$28,0,10*ROW('Sanitation Data'!D160)))</f>
        <v/>
      </c>
      <c r="CL166" s="388" t="str">
        <f ca="1">+IF(OFFSET('Sanitation Data'!$D$29,0,10*ROW('Sanitation Data'!D160))="","",OFFSET('Sanitation Data'!$D$29,0,10*ROW('Sanitation Data'!D160)))</f>
        <v/>
      </c>
      <c r="CM166" s="388" t="str">
        <f ca="1">+IF(OFFSET('Sanitation Data'!$D$30,0,10*ROW('Sanitation Data'!D160))="","",OFFSET('Sanitation Data'!$D$30,0,10*ROW('Sanitation Data'!D160)))</f>
        <v/>
      </c>
      <c r="CN166" s="388" t="str">
        <f ca="1">+IF(OFFSET('Sanitation Data'!$D$31,0,10*ROW('Sanitation Data'!D160))="","",OFFSET('Sanitation Data'!$D$31,0,10*ROW('Sanitation Data'!D160)))</f>
        <v/>
      </c>
      <c r="CO166" s="388" t="str">
        <f ca="1">+IF(OFFSET('Sanitation Data'!$D$32,0,10*ROW('Sanitation Data'!D160))="","",OFFSET('Sanitation Data'!$D$32,0,10*ROW('Sanitation Data'!D160)))</f>
        <v/>
      </c>
      <c r="CP166" s="388" t="str">
        <f ca="1">+IF(OFFSET('Sanitation Data'!$E$28,0,10*ROW('Sanitation Data'!E160))="","",OFFSET('Sanitation Data'!$E$28,0,10*ROW('Sanitation Data'!E160)))</f>
        <v/>
      </c>
      <c r="CQ166" s="388" t="str">
        <f ca="1">+IF(OFFSET('Sanitation Data'!$E$29,0,10*ROW('Sanitation Data'!E160))="","",OFFSET('Sanitation Data'!$E$29,0,10*ROW('Sanitation Data'!E160)))</f>
        <v/>
      </c>
      <c r="CR166" s="388" t="str">
        <f ca="1">+IF(OFFSET('Sanitation Data'!$E$30,0,10*ROW('Sanitation Data'!E160))="","",OFFSET('Sanitation Data'!$E$30,0,10*ROW('Sanitation Data'!E160)))</f>
        <v/>
      </c>
      <c r="CS166" s="388" t="str">
        <f ca="1">+IF(OFFSET('Sanitation Data'!$E$31,0,10*ROW('Sanitation Data'!E160))="","",OFFSET('Sanitation Data'!$E$31,0,10*ROW('Sanitation Data'!E160)))</f>
        <v/>
      </c>
      <c r="CT166" s="388" t="str">
        <f ca="1">+IF(OFFSET('Sanitation Data'!$E$32,0,10*ROW('Sanitation Data'!E160))="","",OFFSET('Sanitation Data'!$E$32,0,10*ROW('Sanitation Data'!E160)))</f>
        <v/>
      </c>
      <c r="CU166" s="388" t="str">
        <f ca="1">+IF(OFFSET('Sanitation Data'!$F$28,0,10*ROW('Sanitation Data'!F160))="","",OFFSET('Sanitation Data'!$F$28,0,10*ROW('Sanitation Data'!F160)))</f>
        <v/>
      </c>
      <c r="CV166" s="388" t="str">
        <f ca="1">+IF(OFFSET('Sanitation Data'!$F$29,0,10*ROW('Sanitation Data'!F160))="","",OFFSET('Sanitation Data'!$F$29,0,10*ROW('Sanitation Data'!F160)))</f>
        <v/>
      </c>
      <c r="CW166" s="388" t="str">
        <f ca="1">+IF(OFFSET('Sanitation Data'!$F$30,0,10*ROW('Sanitation Data'!F160))="","",OFFSET('Sanitation Data'!$F$30,0,10*ROW('Sanitation Data'!F160)))</f>
        <v/>
      </c>
      <c r="CX166" s="388" t="str">
        <f ca="1">+IF(OFFSET('Sanitation Data'!$F$31,0,10*ROW('Sanitation Data'!F160))="","",OFFSET('Sanitation Data'!$F$31,0,10*ROW('Sanitation Data'!F160)))</f>
        <v/>
      </c>
      <c r="CY166" s="388" t="str">
        <f ca="1">+IF(OFFSET('Sanitation Data'!$F$32,0,10*ROW('Sanitation Data'!F160))="","",OFFSET('Sanitation Data'!$F$32,0,10*ROW('Sanitation Data'!F160)))</f>
        <v/>
      </c>
      <c r="CZ166" s="388" t="str">
        <f ca="1">+IF(OFFSET('Sanitation Data'!$G$28,0,10*ROW('Sanitation Data'!G160))="","",OFFSET('Sanitation Data'!$G$28,0,10*ROW('Sanitation Data'!G160)))</f>
        <v/>
      </c>
      <c r="DA166" s="388" t="str">
        <f ca="1">+IF(OFFSET('Sanitation Data'!$G$29,0,10*ROW('Sanitation Data'!G160))="","",OFFSET('Sanitation Data'!$G$29,0,10*ROW('Sanitation Data'!G160)))</f>
        <v/>
      </c>
      <c r="DB166" s="388" t="str">
        <f ca="1">+IF(OFFSET('Sanitation Data'!$G$30,0,10*ROW('Sanitation Data'!G160))="","",OFFSET('Sanitation Data'!$G$30,0,10*ROW('Sanitation Data'!G160)))</f>
        <v/>
      </c>
      <c r="DC166" s="388" t="str">
        <f ca="1">+IF(OFFSET('Sanitation Data'!$G$31,0,10*ROW('Sanitation Data'!G160))="","",OFFSET('Sanitation Data'!$G$31,0,10*ROW('Sanitation Data'!G160)))</f>
        <v/>
      </c>
      <c r="DD166" s="388" t="str">
        <f ca="1">+IF(OFFSET('Sanitation Data'!$G$32,0,10*ROW('Sanitation Data'!G160))="","",OFFSET('Sanitation Data'!$G$32,0,10*ROW('Sanitation Data'!G160)))</f>
        <v/>
      </c>
      <c r="DE166" s="388" t="str">
        <f ca="1">+IF(OFFSET('Sanitation Data'!$H$28,0,10*ROW('Sanitation Data'!H160))="","",OFFSET('Sanitation Data'!$H$28,0,10*ROW('Sanitation Data'!H160)))</f>
        <v/>
      </c>
      <c r="DF166" s="388" t="str">
        <f ca="1">+IF(OFFSET('Sanitation Data'!$H$29,0,10*ROW('Sanitation Data'!H160))="","",OFFSET('Sanitation Data'!$H$29,0,10*ROW('Sanitation Data'!H160)))</f>
        <v/>
      </c>
      <c r="DG166" s="388" t="str">
        <f ca="1">+IF(OFFSET('Sanitation Data'!$H$30,0,10*ROW('Sanitation Data'!H160))="","",OFFSET('Sanitation Data'!$H$30,0,10*ROW('Sanitation Data'!H160)))</f>
        <v/>
      </c>
      <c r="DH166" s="388" t="str">
        <f ca="1">+IF(OFFSET('Sanitation Data'!$H$31,0,10*ROW('Sanitation Data'!H160))="","",OFFSET('Sanitation Data'!$H$31,0,10*ROW('Sanitation Data'!H160)))</f>
        <v/>
      </c>
      <c r="DI166" s="388" t="str">
        <f ca="1">+IF(OFFSET('Sanitation Data'!$H$32,0,10*ROW('Sanitation Data'!H160))="","",OFFSET('Sanitation Data'!$H$32,0,10*ROW('Sanitation Data'!H160)))</f>
        <v/>
      </c>
      <c r="DJ166" s="388" t="str">
        <f ca="1">+IF(OFFSET('Sanitation Data'!$I$28,0,10*ROW('Sanitation Data'!I160))="","",OFFSET('Sanitation Data'!$I$28,0,10*ROW('Sanitation Data'!I160)))</f>
        <v/>
      </c>
      <c r="DK166" s="388" t="str">
        <f ca="1">+IF(OFFSET('Sanitation Data'!$I$29,0,10*ROW('Sanitation Data'!I160))="","",OFFSET('Sanitation Data'!$I$29,0,10*ROW('Sanitation Data'!I160)))</f>
        <v/>
      </c>
      <c r="DL166" s="388" t="str">
        <f ca="1">+IF(OFFSET('Sanitation Data'!$I$30,0,10*ROW('Sanitation Data'!I160))="","",OFFSET('Sanitation Data'!$I$30,0,10*ROW('Sanitation Data'!I160)))</f>
        <v/>
      </c>
      <c r="DM166" s="388" t="str">
        <f ca="1">+IF(OFFSET('Sanitation Data'!$I$31,0,10*ROW('Sanitation Data'!I160))="","",OFFSET('Sanitation Data'!$I$31,0,10*ROW('Sanitation Data'!I160)))</f>
        <v/>
      </c>
      <c r="DN166" s="388" t="str">
        <f ca="1">+IF(OFFSET('Sanitation Data'!$I$32,0,10*ROW('Sanitation Data'!I160))="","",OFFSET('Sanitation Data'!$I$32,0,10*ROW('Sanitation Data'!I160)))</f>
        <v/>
      </c>
      <c r="DO166" s="388" t="str">
        <f ca="1">+IF(OFFSET('Hygiene Data'!$D$11,0,10*ROW('Hygiene Data'!D160))="","",OFFSET('Hygiene Data'!$D$11,0,10*ROW('Hygiene Data'!D160)))</f>
        <v/>
      </c>
      <c r="DP166" s="388" t="str">
        <f ca="1">+IF(OFFSET('Hygiene Data'!$D$12,0,10*ROW('Hygiene Data'!D160))="","",OFFSET('Hygiene Data'!$D$12,0,10*ROW('Hygiene Data'!D160)))</f>
        <v/>
      </c>
      <c r="DQ166" s="388" t="str">
        <f ca="1">+IF(OFFSET('Hygiene Data'!$D$13,0,10*ROW('Hygiene Data'!D160))="","",OFFSET('Hygiene Data'!$D$13,0,10*ROW('Hygiene Data'!D160)))</f>
        <v/>
      </c>
      <c r="DR166" s="388" t="str">
        <f ca="1">+IF(OFFSET('Hygiene Data'!$E$11,0,10*ROW('Hygiene Data'!E160))="","",OFFSET('Hygiene Data'!$E$11,0,10*ROW('Hygiene Data'!E160)))</f>
        <v/>
      </c>
      <c r="DS166" s="388" t="str">
        <f ca="1">+IF(OFFSET('Hygiene Data'!$E$12,0,10*ROW('Hygiene Data'!E160))="","",OFFSET('Hygiene Data'!$E$12,0,10*ROW('Hygiene Data'!E160)))</f>
        <v/>
      </c>
      <c r="DT166" s="388" t="str">
        <f ca="1">+IF(OFFSET('Hygiene Data'!$E$13,0,10*ROW('Hygiene Data'!E160))="","",OFFSET('Hygiene Data'!$E$13,0,10*ROW('Hygiene Data'!E160)))</f>
        <v/>
      </c>
      <c r="DU166" s="388" t="str">
        <f ca="1">+IF(OFFSET('Hygiene Data'!$F$11,0,10*ROW('Hygiene Data'!F160))="","",OFFSET('Hygiene Data'!$F$11,0,10*ROW('Hygiene Data'!F160)))</f>
        <v/>
      </c>
      <c r="DV166" s="388" t="str">
        <f ca="1">+IF(OFFSET('Hygiene Data'!$F$12,0,10*ROW('Hygiene Data'!F160))="","",OFFSET('Hygiene Data'!$F$12,0,10*ROW('Hygiene Data'!F160)))</f>
        <v/>
      </c>
      <c r="DW166" s="388" t="str">
        <f ca="1">+IF(OFFSET('Hygiene Data'!$F$13,0,10*ROW('Hygiene Data'!F160))="","",OFFSET('Hygiene Data'!$F$13,0,10*ROW('Hygiene Data'!F160)))</f>
        <v/>
      </c>
      <c r="DX166" s="388" t="str">
        <f ca="1">+IF(OFFSET('Hygiene Data'!$G$11,0,10*ROW('Hygiene Data'!G160))="","",OFFSET('Hygiene Data'!$G$11,0,10*ROW('Hygiene Data'!G160)))</f>
        <v/>
      </c>
      <c r="DY166" s="388" t="str">
        <f ca="1">+IF(OFFSET('Hygiene Data'!$G$12,0,10*ROW('Hygiene Data'!G160))="","",OFFSET('Hygiene Data'!$G$12,0,10*ROW('Hygiene Data'!G160)))</f>
        <v/>
      </c>
      <c r="DZ166" s="388" t="str">
        <f ca="1">+IF(OFFSET('Hygiene Data'!$G$13,0,10*ROW('Hygiene Data'!G160))="","",OFFSET('Hygiene Data'!$G$13,0,10*ROW('Hygiene Data'!G160)))</f>
        <v/>
      </c>
      <c r="EA166" s="388" t="str">
        <f ca="1">+IF(OFFSET('Hygiene Data'!$H$11,0,10*ROW('Hygiene Data'!H160))="","",OFFSET('Hygiene Data'!$H$11,0,10*ROW('Hygiene Data'!H160)))</f>
        <v/>
      </c>
      <c r="EB166" s="388" t="str">
        <f ca="1">+IF(OFFSET('Hygiene Data'!$H$12,0,10*ROW('Hygiene Data'!H160))="","",OFFSET('Hygiene Data'!$H$12,0,10*ROW('Hygiene Data'!H160)))</f>
        <v/>
      </c>
      <c r="EC166" s="388" t="str">
        <f ca="1">+IF(OFFSET('Hygiene Data'!$H$13,0,10*ROW('Hygiene Data'!H160))="","",OFFSET('Hygiene Data'!$H$13,0,10*ROW('Hygiene Data'!H160)))</f>
        <v/>
      </c>
      <c r="ED166" s="388" t="str">
        <f ca="1">+IF(OFFSET('Hygiene Data'!$I$11,0,10*ROW('Hygiene Data'!I160))="","",OFFSET('Hygiene Data'!$I$11,0,10*ROW('Hygiene Data'!I160)))</f>
        <v/>
      </c>
      <c r="EE166" s="388" t="str">
        <f ca="1">+IF(OFFSET('Hygiene Data'!$I$12,0,10*ROW('Hygiene Data'!I160))="","",OFFSET('Hygiene Data'!$I$12,0,10*ROW('Hygiene Data'!I160)))</f>
        <v/>
      </c>
      <c r="EF166" s="388" t="str">
        <f ca="1">+IF(OFFSET('Hygiene Data'!$I$13,0,10*ROW('Hygiene Data'!I160))="","",OFFSET('Hygiene Data'!$I$13,0,10*ROW('Hygiene Data'!I160)))</f>
        <v/>
      </c>
    </row>
    <row r="167" spans="1:136" x14ac:dyDescent="0.25">
      <c r="A167" s="497" t="str">
        <f ca="1">+IF(OFFSET('Water Data'!$B$2,0,10*ROW('Water Data'!E161))="","",OFFSET('Water Data'!$B$2,0,10*ROW('Water Data'!E161)))</f>
        <v/>
      </c>
      <c r="B167" s="49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4" t="str">
        <f t="shared" ca="1" si="2"/>
        <v/>
      </c>
      <c r="D167" s="52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8" t="str">
        <f ca="1">+IF(OFFSET('Water Data'!$D$27,0,10*ROW('Water Data'!D161))="","",OFFSET('Water Data'!$D$27,0,10*ROW('Water Data'!D161)))</f>
        <v/>
      </c>
      <c r="BT167" s="388" t="str">
        <f ca="1">+IF(OFFSET('Water Data'!$D$28,0,10*ROW('Water Data'!D161))="","",OFFSET('Water Data'!$D$28,0,10*ROW('Water Data'!D161)))</f>
        <v/>
      </c>
      <c r="BU167" s="388" t="str">
        <f ca="1">+IF(OFFSET('Water Data'!$D$29,0,10*ROW('Water Data'!D161))="","",OFFSET('Water Data'!$D$29,0,10*ROW('Water Data'!D161)))</f>
        <v/>
      </c>
      <c r="BV167" s="388" t="str">
        <f ca="1">+IF(OFFSET('Water Data'!$E$27,0,10*ROW('Water Data'!E161))="","",OFFSET('Water Data'!$E$27,0,10*ROW('Water Data'!E161)))</f>
        <v/>
      </c>
      <c r="BW167" s="388" t="str">
        <f ca="1">+IF(OFFSET('Water Data'!$E$28,0,10*ROW('Water Data'!E161))="","",OFFSET('Water Data'!$E$28,0,10*ROW('Water Data'!E161)))</f>
        <v/>
      </c>
      <c r="BX167" s="388" t="str">
        <f ca="1">+IF(OFFSET('Water Data'!$E$29,0,10*ROW('Water Data'!E161))="","",OFFSET('Water Data'!$E$29,0,10*ROW('Water Data'!E161)))</f>
        <v/>
      </c>
      <c r="BY167" s="388" t="str">
        <f ca="1">+IF(OFFSET('Water Data'!$F$27,0,10*ROW('Water Data'!F161))="","",OFFSET('Water Data'!$F$27,0,10*ROW('Water Data'!F161)))</f>
        <v/>
      </c>
      <c r="BZ167" s="388" t="str">
        <f ca="1">+IF(OFFSET('Water Data'!$F$28,0,10*ROW('Water Data'!F161))="","",OFFSET('Water Data'!$F$28,0,10*ROW('Water Data'!F161)))</f>
        <v/>
      </c>
      <c r="CA167" s="388" t="str">
        <f ca="1">+IF(OFFSET('Water Data'!$F$29,0,10*ROW('Water Data'!F161))="","",OFFSET('Water Data'!$F$29,0,10*ROW('Water Data'!F161)))</f>
        <v/>
      </c>
      <c r="CB167" s="388" t="str">
        <f ca="1">+IF(OFFSET('Water Data'!$G$27,0,10*ROW('Water Data'!G161))="","",OFFSET('Water Data'!$G$27,0,10*ROW('Water Data'!G161)))</f>
        <v/>
      </c>
      <c r="CC167" s="388" t="str">
        <f ca="1">+IF(OFFSET('Water Data'!$G$28,0,10*ROW('Water Data'!G161))="","",OFFSET('Water Data'!$G$28,0,10*ROW('Water Data'!G161)))</f>
        <v/>
      </c>
      <c r="CD167" s="388" t="str">
        <f ca="1">+IF(OFFSET('Water Data'!$G$29,0,10*ROW('Water Data'!G161))="","",OFFSET('Water Data'!$G$29,0,10*ROW('Water Data'!G161)))</f>
        <v/>
      </c>
      <c r="CE167" s="388" t="str">
        <f ca="1">+IF(OFFSET('Water Data'!$H$27,0,10*ROW('Water Data'!H161))="","",OFFSET('Water Data'!$H$27,0,10*ROW('Water Data'!H161)))</f>
        <v/>
      </c>
      <c r="CF167" s="388" t="str">
        <f ca="1">+IF(OFFSET('Water Data'!$H$28,0,10*ROW('Water Data'!H161))="","",OFFSET('Water Data'!$H$28,0,10*ROW('Water Data'!H161)))</f>
        <v/>
      </c>
      <c r="CG167" s="388" t="str">
        <f ca="1">+IF(OFFSET('Water Data'!$H$29,0,10*ROW('Water Data'!H161))="","",OFFSET('Water Data'!$H$29,0,10*ROW('Water Data'!H161)))</f>
        <v/>
      </c>
      <c r="CH167" s="388" t="str">
        <f ca="1">+IF(OFFSET('Water Data'!$I$27,0,10*ROW('Water Data'!I161))="","",OFFSET('Water Data'!$I$27,0,10*ROW('Water Data'!I161)))</f>
        <v/>
      </c>
      <c r="CI167" s="388" t="str">
        <f ca="1">+IF(OFFSET('Water Data'!$I$28,0,10*ROW('Water Data'!I161))="","",OFFSET('Water Data'!$I$28,0,10*ROW('Water Data'!I161)))</f>
        <v/>
      </c>
      <c r="CJ167" s="388" t="str">
        <f ca="1">+IF(OFFSET('Water Data'!$I$29,0,10*ROW('Water Data'!I161))="","",OFFSET('Water Data'!$I$29,0,10*ROW('Water Data'!I161)))</f>
        <v/>
      </c>
      <c r="CK167" s="388" t="str">
        <f ca="1">+IF(OFFSET('Sanitation Data'!$D$28,0,10*ROW('Sanitation Data'!D161))="","",OFFSET('Sanitation Data'!$D$28,0,10*ROW('Sanitation Data'!D161)))</f>
        <v/>
      </c>
      <c r="CL167" s="388" t="str">
        <f ca="1">+IF(OFFSET('Sanitation Data'!$D$29,0,10*ROW('Sanitation Data'!D161))="","",OFFSET('Sanitation Data'!$D$29,0,10*ROW('Sanitation Data'!D161)))</f>
        <v/>
      </c>
      <c r="CM167" s="388" t="str">
        <f ca="1">+IF(OFFSET('Sanitation Data'!$D$30,0,10*ROW('Sanitation Data'!D161))="","",OFFSET('Sanitation Data'!$D$30,0,10*ROW('Sanitation Data'!D161)))</f>
        <v/>
      </c>
      <c r="CN167" s="388" t="str">
        <f ca="1">+IF(OFFSET('Sanitation Data'!$D$31,0,10*ROW('Sanitation Data'!D161))="","",OFFSET('Sanitation Data'!$D$31,0,10*ROW('Sanitation Data'!D161)))</f>
        <v/>
      </c>
      <c r="CO167" s="388" t="str">
        <f ca="1">+IF(OFFSET('Sanitation Data'!$D$32,0,10*ROW('Sanitation Data'!D161))="","",OFFSET('Sanitation Data'!$D$32,0,10*ROW('Sanitation Data'!D161)))</f>
        <v/>
      </c>
      <c r="CP167" s="388" t="str">
        <f ca="1">+IF(OFFSET('Sanitation Data'!$E$28,0,10*ROW('Sanitation Data'!E161))="","",OFFSET('Sanitation Data'!$E$28,0,10*ROW('Sanitation Data'!E161)))</f>
        <v/>
      </c>
      <c r="CQ167" s="388" t="str">
        <f ca="1">+IF(OFFSET('Sanitation Data'!$E$29,0,10*ROW('Sanitation Data'!E161))="","",OFFSET('Sanitation Data'!$E$29,0,10*ROW('Sanitation Data'!E161)))</f>
        <v/>
      </c>
      <c r="CR167" s="388" t="str">
        <f ca="1">+IF(OFFSET('Sanitation Data'!$E$30,0,10*ROW('Sanitation Data'!E161))="","",OFFSET('Sanitation Data'!$E$30,0,10*ROW('Sanitation Data'!E161)))</f>
        <v/>
      </c>
      <c r="CS167" s="388" t="str">
        <f ca="1">+IF(OFFSET('Sanitation Data'!$E$31,0,10*ROW('Sanitation Data'!E161))="","",OFFSET('Sanitation Data'!$E$31,0,10*ROW('Sanitation Data'!E161)))</f>
        <v/>
      </c>
      <c r="CT167" s="388" t="str">
        <f ca="1">+IF(OFFSET('Sanitation Data'!$E$32,0,10*ROW('Sanitation Data'!E161))="","",OFFSET('Sanitation Data'!$E$32,0,10*ROW('Sanitation Data'!E161)))</f>
        <v/>
      </c>
      <c r="CU167" s="388" t="str">
        <f ca="1">+IF(OFFSET('Sanitation Data'!$F$28,0,10*ROW('Sanitation Data'!F161))="","",OFFSET('Sanitation Data'!$F$28,0,10*ROW('Sanitation Data'!F161)))</f>
        <v/>
      </c>
      <c r="CV167" s="388" t="str">
        <f ca="1">+IF(OFFSET('Sanitation Data'!$F$29,0,10*ROW('Sanitation Data'!F161))="","",OFFSET('Sanitation Data'!$F$29,0,10*ROW('Sanitation Data'!F161)))</f>
        <v/>
      </c>
      <c r="CW167" s="388" t="str">
        <f ca="1">+IF(OFFSET('Sanitation Data'!$F$30,0,10*ROW('Sanitation Data'!F161))="","",OFFSET('Sanitation Data'!$F$30,0,10*ROW('Sanitation Data'!F161)))</f>
        <v/>
      </c>
      <c r="CX167" s="388" t="str">
        <f ca="1">+IF(OFFSET('Sanitation Data'!$F$31,0,10*ROW('Sanitation Data'!F161))="","",OFFSET('Sanitation Data'!$F$31,0,10*ROW('Sanitation Data'!F161)))</f>
        <v/>
      </c>
      <c r="CY167" s="388" t="str">
        <f ca="1">+IF(OFFSET('Sanitation Data'!$F$32,0,10*ROW('Sanitation Data'!F161))="","",OFFSET('Sanitation Data'!$F$32,0,10*ROW('Sanitation Data'!F161)))</f>
        <v/>
      </c>
      <c r="CZ167" s="388" t="str">
        <f ca="1">+IF(OFFSET('Sanitation Data'!$G$28,0,10*ROW('Sanitation Data'!G161))="","",OFFSET('Sanitation Data'!$G$28,0,10*ROW('Sanitation Data'!G161)))</f>
        <v/>
      </c>
      <c r="DA167" s="388" t="str">
        <f ca="1">+IF(OFFSET('Sanitation Data'!$G$29,0,10*ROW('Sanitation Data'!G161))="","",OFFSET('Sanitation Data'!$G$29,0,10*ROW('Sanitation Data'!G161)))</f>
        <v/>
      </c>
      <c r="DB167" s="388" t="str">
        <f ca="1">+IF(OFFSET('Sanitation Data'!$G$30,0,10*ROW('Sanitation Data'!G161))="","",OFFSET('Sanitation Data'!$G$30,0,10*ROW('Sanitation Data'!G161)))</f>
        <v/>
      </c>
      <c r="DC167" s="388" t="str">
        <f ca="1">+IF(OFFSET('Sanitation Data'!$G$31,0,10*ROW('Sanitation Data'!G161))="","",OFFSET('Sanitation Data'!$G$31,0,10*ROW('Sanitation Data'!G161)))</f>
        <v/>
      </c>
      <c r="DD167" s="388" t="str">
        <f ca="1">+IF(OFFSET('Sanitation Data'!$G$32,0,10*ROW('Sanitation Data'!G161))="","",OFFSET('Sanitation Data'!$G$32,0,10*ROW('Sanitation Data'!G161)))</f>
        <v/>
      </c>
      <c r="DE167" s="388" t="str">
        <f ca="1">+IF(OFFSET('Sanitation Data'!$H$28,0,10*ROW('Sanitation Data'!H161))="","",OFFSET('Sanitation Data'!$H$28,0,10*ROW('Sanitation Data'!H161)))</f>
        <v/>
      </c>
      <c r="DF167" s="388" t="str">
        <f ca="1">+IF(OFFSET('Sanitation Data'!$H$29,0,10*ROW('Sanitation Data'!H161))="","",OFFSET('Sanitation Data'!$H$29,0,10*ROW('Sanitation Data'!H161)))</f>
        <v/>
      </c>
      <c r="DG167" s="388" t="str">
        <f ca="1">+IF(OFFSET('Sanitation Data'!$H$30,0,10*ROW('Sanitation Data'!H161))="","",OFFSET('Sanitation Data'!$H$30,0,10*ROW('Sanitation Data'!H161)))</f>
        <v/>
      </c>
      <c r="DH167" s="388" t="str">
        <f ca="1">+IF(OFFSET('Sanitation Data'!$H$31,0,10*ROW('Sanitation Data'!H161))="","",OFFSET('Sanitation Data'!$H$31,0,10*ROW('Sanitation Data'!H161)))</f>
        <v/>
      </c>
      <c r="DI167" s="388" t="str">
        <f ca="1">+IF(OFFSET('Sanitation Data'!$H$32,0,10*ROW('Sanitation Data'!H161))="","",OFFSET('Sanitation Data'!$H$32,0,10*ROW('Sanitation Data'!H161)))</f>
        <v/>
      </c>
      <c r="DJ167" s="388" t="str">
        <f ca="1">+IF(OFFSET('Sanitation Data'!$I$28,0,10*ROW('Sanitation Data'!I161))="","",OFFSET('Sanitation Data'!$I$28,0,10*ROW('Sanitation Data'!I161)))</f>
        <v/>
      </c>
      <c r="DK167" s="388" t="str">
        <f ca="1">+IF(OFFSET('Sanitation Data'!$I$29,0,10*ROW('Sanitation Data'!I161))="","",OFFSET('Sanitation Data'!$I$29,0,10*ROW('Sanitation Data'!I161)))</f>
        <v/>
      </c>
      <c r="DL167" s="388" t="str">
        <f ca="1">+IF(OFFSET('Sanitation Data'!$I$30,0,10*ROW('Sanitation Data'!I161))="","",OFFSET('Sanitation Data'!$I$30,0,10*ROW('Sanitation Data'!I161)))</f>
        <v/>
      </c>
      <c r="DM167" s="388" t="str">
        <f ca="1">+IF(OFFSET('Sanitation Data'!$I$31,0,10*ROW('Sanitation Data'!I161))="","",OFFSET('Sanitation Data'!$I$31,0,10*ROW('Sanitation Data'!I161)))</f>
        <v/>
      </c>
      <c r="DN167" s="388" t="str">
        <f ca="1">+IF(OFFSET('Sanitation Data'!$I$32,0,10*ROW('Sanitation Data'!I161))="","",OFFSET('Sanitation Data'!$I$32,0,10*ROW('Sanitation Data'!I161)))</f>
        <v/>
      </c>
      <c r="DO167" s="388" t="str">
        <f ca="1">+IF(OFFSET('Hygiene Data'!$D$11,0,10*ROW('Hygiene Data'!D161))="","",OFFSET('Hygiene Data'!$D$11,0,10*ROW('Hygiene Data'!D161)))</f>
        <v/>
      </c>
      <c r="DP167" s="388" t="str">
        <f ca="1">+IF(OFFSET('Hygiene Data'!$D$12,0,10*ROW('Hygiene Data'!D161))="","",OFFSET('Hygiene Data'!$D$12,0,10*ROW('Hygiene Data'!D161)))</f>
        <v/>
      </c>
      <c r="DQ167" s="388" t="str">
        <f ca="1">+IF(OFFSET('Hygiene Data'!$D$13,0,10*ROW('Hygiene Data'!D161))="","",OFFSET('Hygiene Data'!$D$13,0,10*ROW('Hygiene Data'!D161)))</f>
        <v/>
      </c>
      <c r="DR167" s="388" t="str">
        <f ca="1">+IF(OFFSET('Hygiene Data'!$E$11,0,10*ROW('Hygiene Data'!E161))="","",OFFSET('Hygiene Data'!$E$11,0,10*ROW('Hygiene Data'!E161)))</f>
        <v/>
      </c>
      <c r="DS167" s="388" t="str">
        <f ca="1">+IF(OFFSET('Hygiene Data'!$E$12,0,10*ROW('Hygiene Data'!E161))="","",OFFSET('Hygiene Data'!$E$12,0,10*ROW('Hygiene Data'!E161)))</f>
        <v/>
      </c>
      <c r="DT167" s="388" t="str">
        <f ca="1">+IF(OFFSET('Hygiene Data'!$E$13,0,10*ROW('Hygiene Data'!E161))="","",OFFSET('Hygiene Data'!$E$13,0,10*ROW('Hygiene Data'!E161)))</f>
        <v/>
      </c>
      <c r="DU167" s="388" t="str">
        <f ca="1">+IF(OFFSET('Hygiene Data'!$F$11,0,10*ROW('Hygiene Data'!F161))="","",OFFSET('Hygiene Data'!$F$11,0,10*ROW('Hygiene Data'!F161)))</f>
        <v/>
      </c>
      <c r="DV167" s="388" t="str">
        <f ca="1">+IF(OFFSET('Hygiene Data'!$F$12,0,10*ROW('Hygiene Data'!F161))="","",OFFSET('Hygiene Data'!$F$12,0,10*ROW('Hygiene Data'!F161)))</f>
        <v/>
      </c>
      <c r="DW167" s="388" t="str">
        <f ca="1">+IF(OFFSET('Hygiene Data'!$F$13,0,10*ROW('Hygiene Data'!F161))="","",OFFSET('Hygiene Data'!$F$13,0,10*ROW('Hygiene Data'!F161)))</f>
        <v/>
      </c>
      <c r="DX167" s="388" t="str">
        <f ca="1">+IF(OFFSET('Hygiene Data'!$G$11,0,10*ROW('Hygiene Data'!G161))="","",OFFSET('Hygiene Data'!$G$11,0,10*ROW('Hygiene Data'!G161)))</f>
        <v/>
      </c>
      <c r="DY167" s="388" t="str">
        <f ca="1">+IF(OFFSET('Hygiene Data'!$G$12,0,10*ROW('Hygiene Data'!G161))="","",OFFSET('Hygiene Data'!$G$12,0,10*ROW('Hygiene Data'!G161)))</f>
        <v/>
      </c>
      <c r="DZ167" s="388" t="str">
        <f ca="1">+IF(OFFSET('Hygiene Data'!$G$13,0,10*ROW('Hygiene Data'!G161))="","",OFFSET('Hygiene Data'!$G$13,0,10*ROW('Hygiene Data'!G161)))</f>
        <v/>
      </c>
      <c r="EA167" s="388" t="str">
        <f ca="1">+IF(OFFSET('Hygiene Data'!$H$11,0,10*ROW('Hygiene Data'!H161))="","",OFFSET('Hygiene Data'!$H$11,0,10*ROW('Hygiene Data'!H161)))</f>
        <v/>
      </c>
      <c r="EB167" s="388" t="str">
        <f ca="1">+IF(OFFSET('Hygiene Data'!$H$12,0,10*ROW('Hygiene Data'!H161))="","",OFFSET('Hygiene Data'!$H$12,0,10*ROW('Hygiene Data'!H161)))</f>
        <v/>
      </c>
      <c r="EC167" s="388" t="str">
        <f ca="1">+IF(OFFSET('Hygiene Data'!$H$13,0,10*ROW('Hygiene Data'!H161))="","",OFFSET('Hygiene Data'!$H$13,0,10*ROW('Hygiene Data'!H161)))</f>
        <v/>
      </c>
      <c r="ED167" s="388" t="str">
        <f ca="1">+IF(OFFSET('Hygiene Data'!$I$11,0,10*ROW('Hygiene Data'!I161))="","",OFFSET('Hygiene Data'!$I$11,0,10*ROW('Hygiene Data'!I161)))</f>
        <v/>
      </c>
      <c r="EE167" s="388" t="str">
        <f ca="1">+IF(OFFSET('Hygiene Data'!$I$12,0,10*ROW('Hygiene Data'!I161))="","",OFFSET('Hygiene Data'!$I$12,0,10*ROW('Hygiene Data'!I161)))</f>
        <v/>
      </c>
      <c r="EF167" s="388" t="str">
        <f ca="1">+IF(OFFSET('Hygiene Data'!$I$13,0,10*ROW('Hygiene Data'!I161))="","",OFFSET('Hygiene Data'!$I$13,0,10*ROW('Hygiene Data'!I161)))</f>
        <v/>
      </c>
    </row>
    <row r="168" spans="1:136" x14ac:dyDescent="0.25">
      <c r="A168" s="497" t="str">
        <f ca="1">+IF(OFFSET('Water Data'!$B$2,0,10*ROW('Water Data'!E162))="","",OFFSET('Water Data'!$B$2,0,10*ROW('Water Data'!E162)))</f>
        <v/>
      </c>
      <c r="B168" s="49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4" t="str">
        <f t="shared" ca="1" si="2"/>
        <v/>
      </c>
      <c r="D168" s="52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8" t="str">
        <f ca="1">+IF(OFFSET('Water Data'!$D$27,0,10*ROW('Water Data'!D162))="","",OFFSET('Water Data'!$D$27,0,10*ROW('Water Data'!D162)))</f>
        <v/>
      </c>
      <c r="BT168" s="388" t="str">
        <f ca="1">+IF(OFFSET('Water Data'!$D$28,0,10*ROW('Water Data'!D162))="","",OFFSET('Water Data'!$D$28,0,10*ROW('Water Data'!D162)))</f>
        <v/>
      </c>
      <c r="BU168" s="388" t="str">
        <f ca="1">+IF(OFFSET('Water Data'!$D$29,0,10*ROW('Water Data'!D162))="","",OFFSET('Water Data'!$D$29,0,10*ROW('Water Data'!D162)))</f>
        <v/>
      </c>
      <c r="BV168" s="388" t="str">
        <f ca="1">+IF(OFFSET('Water Data'!$E$27,0,10*ROW('Water Data'!E162))="","",OFFSET('Water Data'!$E$27,0,10*ROW('Water Data'!E162)))</f>
        <v/>
      </c>
      <c r="BW168" s="388" t="str">
        <f ca="1">+IF(OFFSET('Water Data'!$E$28,0,10*ROW('Water Data'!E162))="","",OFFSET('Water Data'!$E$28,0,10*ROW('Water Data'!E162)))</f>
        <v/>
      </c>
      <c r="BX168" s="388" t="str">
        <f ca="1">+IF(OFFSET('Water Data'!$E$29,0,10*ROW('Water Data'!E162))="","",OFFSET('Water Data'!$E$29,0,10*ROW('Water Data'!E162)))</f>
        <v/>
      </c>
      <c r="BY168" s="388" t="str">
        <f ca="1">+IF(OFFSET('Water Data'!$F$27,0,10*ROW('Water Data'!F162))="","",OFFSET('Water Data'!$F$27,0,10*ROW('Water Data'!F162)))</f>
        <v/>
      </c>
      <c r="BZ168" s="388" t="str">
        <f ca="1">+IF(OFFSET('Water Data'!$F$28,0,10*ROW('Water Data'!F162))="","",OFFSET('Water Data'!$F$28,0,10*ROW('Water Data'!F162)))</f>
        <v/>
      </c>
      <c r="CA168" s="388" t="str">
        <f ca="1">+IF(OFFSET('Water Data'!$F$29,0,10*ROW('Water Data'!F162))="","",OFFSET('Water Data'!$F$29,0,10*ROW('Water Data'!F162)))</f>
        <v/>
      </c>
      <c r="CB168" s="388" t="str">
        <f ca="1">+IF(OFFSET('Water Data'!$G$27,0,10*ROW('Water Data'!G162))="","",OFFSET('Water Data'!$G$27,0,10*ROW('Water Data'!G162)))</f>
        <v/>
      </c>
      <c r="CC168" s="388" t="str">
        <f ca="1">+IF(OFFSET('Water Data'!$G$28,0,10*ROW('Water Data'!G162))="","",OFFSET('Water Data'!$G$28,0,10*ROW('Water Data'!G162)))</f>
        <v/>
      </c>
      <c r="CD168" s="388" t="str">
        <f ca="1">+IF(OFFSET('Water Data'!$G$29,0,10*ROW('Water Data'!G162))="","",OFFSET('Water Data'!$G$29,0,10*ROW('Water Data'!G162)))</f>
        <v/>
      </c>
      <c r="CE168" s="388" t="str">
        <f ca="1">+IF(OFFSET('Water Data'!$H$27,0,10*ROW('Water Data'!H162))="","",OFFSET('Water Data'!$H$27,0,10*ROW('Water Data'!H162)))</f>
        <v/>
      </c>
      <c r="CF168" s="388" t="str">
        <f ca="1">+IF(OFFSET('Water Data'!$H$28,0,10*ROW('Water Data'!H162))="","",OFFSET('Water Data'!$H$28,0,10*ROW('Water Data'!H162)))</f>
        <v/>
      </c>
      <c r="CG168" s="388" t="str">
        <f ca="1">+IF(OFFSET('Water Data'!$H$29,0,10*ROW('Water Data'!H162))="","",OFFSET('Water Data'!$H$29,0,10*ROW('Water Data'!H162)))</f>
        <v/>
      </c>
      <c r="CH168" s="388" t="str">
        <f ca="1">+IF(OFFSET('Water Data'!$I$27,0,10*ROW('Water Data'!I162))="","",OFFSET('Water Data'!$I$27,0,10*ROW('Water Data'!I162)))</f>
        <v/>
      </c>
      <c r="CI168" s="388" t="str">
        <f ca="1">+IF(OFFSET('Water Data'!$I$28,0,10*ROW('Water Data'!I162))="","",OFFSET('Water Data'!$I$28,0,10*ROW('Water Data'!I162)))</f>
        <v/>
      </c>
      <c r="CJ168" s="388" t="str">
        <f ca="1">+IF(OFFSET('Water Data'!$I$29,0,10*ROW('Water Data'!I162))="","",OFFSET('Water Data'!$I$29,0,10*ROW('Water Data'!I162)))</f>
        <v/>
      </c>
      <c r="CK168" s="388" t="str">
        <f ca="1">+IF(OFFSET('Sanitation Data'!$D$28,0,10*ROW('Sanitation Data'!D162))="","",OFFSET('Sanitation Data'!$D$28,0,10*ROW('Sanitation Data'!D162)))</f>
        <v/>
      </c>
      <c r="CL168" s="388" t="str">
        <f ca="1">+IF(OFFSET('Sanitation Data'!$D$29,0,10*ROW('Sanitation Data'!D162))="","",OFFSET('Sanitation Data'!$D$29,0,10*ROW('Sanitation Data'!D162)))</f>
        <v/>
      </c>
      <c r="CM168" s="388" t="str">
        <f ca="1">+IF(OFFSET('Sanitation Data'!$D$30,0,10*ROW('Sanitation Data'!D162))="","",OFFSET('Sanitation Data'!$D$30,0,10*ROW('Sanitation Data'!D162)))</f>
        <v/>
      </c>
      <c r="CN168" s="388" t="str">
        <f ca="1">+IF(OFFSET('Sanitation Data'!$D$31,0,10*ROW('Sanitation Data'!D162))="","",OFFSET('Sanitation Data'!$D$31,0,10*ROW('Sanitation Data'!D162)))</f>
        <v/>
      </c>
      <c r="CO168" s="388" t="str">
        <f ca="1">+IF(OFFSET('Sanitation Data'!$D$32,0,10*ROW('Sanitation Data'!D162))="","",OFFSET('Sanitation Data'!$D$32,0,10*ROW('Sanitation Data'!D162)))</f>
        <v/>
      </c>
      <c r="CP168" s="388" t="str">
        <f ca="1">+IF(OFFSET('Sanitation Data'!$E$28,0,10*ROW('Sanitation Data'!E162))="","",OFFSET('Sanitation Data'!$E$28,0,10*ROW('Sanitation Data'!E162)))</f>
        <v/>
      </c>
      <c r="CQ168" s="388" t="str">
        <f ca="1">+IF(OFFSET('Sanitation Data'!$E$29,0,10*ROW('Sanitation Data'!E162))="","",OFFSET('Sanitation Data'!$E$29,0,10*ROW('Sanitation Data'!E162)))</f>
        <v/>
      </c>
      <c r="CR168" s="388" t="str">
        <f ca="1">+IF(OFFSET('Sanitation Data'!$E$30,0,10*ROW('Sanitation Data'!E162))="","",OFFSET('Sanitation Data'!$E$30,0,10*ROW('Sanitation Data'!E162)))</f>
        <v/>
      </c>
      <c r="CS168" s="388" t="str">
        <f ca="1">+IF(OFFSET('Sanitation Data'!$E$31,0,10*ROW('Sanitation Data'!E162))="","",OFFSET('Sanitation Data'!$E$31,0,10*ROW('Sanitation Data'!E162)))</f>
        <v/>
      </c>
      <c r="CT168" s="388" t="str">
        <f ca="1">+IF(OFFSET('Sanitation Data'!$E$32,0,10*ROW('Sanitation Data'!E162))="","",OFFSET('Sanitation Data'!$E$32,0,10*ROW('Sanitation Data'!E162)))</f>
        <v/>
      </c>
      <c r="CU168" s="388" t="str">
        <f ca="1">+IF(OFFSET('Sanitation Data'!$F$28,0,10*ROW('Sanitation Data'!F162))="","",OFFSET('Sanitation Data'!$F$28,0,10*ROW('Sanitation Data'!F162)))</f>
        <v/>
      </c>
      <c r="CV168" s="388" t="str">
        <f ca="1">+IF(OFFSET('Sanitation Data'!$F$29,0,10*ROW('Sanitation Data'!F162))="","",OFFSET('Sanitation Data'!$F$29,0,10*ROW('Sanitation Data'!F162)))</f>
        <v/>
      </c>
      <c r="CW168" s="388" t="str">
        <f ca="1">+IF(OFFSET('Sanitation Data'!$F$30,0,10*ROW('Sanitation Data'!F162))="","",OFFSET('Sanitation Data'!$F$30,0,10*ROW('Sanitation Data'!F162)))</f>
        <v/>
      </c>
      <c r="CX168" s="388" t="str">
        <f ca="1">+IF(OFFSET('Sanitation Data'!$F$31,0,10*ROW('Sanitation Data'!F162))="","",OFFSET('Sanitation Data'!$F$31,0,10*ROW('Sanitation Data'!F162)))</f>
        <v/>
      </c>
      <c r="CY168" s="388" t="str">
        <f ca="1">+IF(OFFSET('Sanitation Data'!$F$32,0,10*ROW('Sanitation Data'!F162))="","",OFFSET('Sanitation Data'!$F$32,0,10*ROW('Sanitation Data'!F162)))</f>
        <v/>
      </c>
      <c r="CZ168" s="388" t="str">
        <f ca="1">+IF(OFFSET('Sanitation Data'!$G$28,0,10*ROW('Sanitation Data'!G162))="","",OFFSET('Sanitation Data'!$G$28,0,10*ROW('Sanitation Data'!G162)))</f>
        <v/>
      </c>
      <c r="DA168" s="388" t="str">
        <f ca="1">+IF(OFFSET('Sanitation Data'!$G$29,0,10*ROW('Sanitation Data'!G162))="","",OFFSET('Sanitation Data'!$G$29,0,10*ROW('Sanitation Data'!G162)))</f>
        <v/>
      </c>
      <c r="DB168" s="388" t="str">
        <f ca="1">+IF(OFFSET('Sanitation Data'!$G$30,0,10*ROW('Sanitation Data'!G162))="","",OFFSET('Sanitation Data'!$G$30,0,10*ROW('Sanitation Data'!G162)))</f>
        <v/>
      </c>
      <c r="DC168" s="388" t="str">
        <f ca="1">+IF(OFFSET('Sanitation Data'!$G$31,0,10*ROW('Sanitation Data'!G162))="","",OFFSET('Sanitation Data'!$G$31,0,10*ROW('Sanitation Data'!G162)))</f>
        <v/>
      </c>
      <c r="DD168" s="388" t="str">
        <f ca="1">+IF(OFFSET('Sanitation Data'!$G$32,0,10*ROW('Sanitation Data'!G162))="","",OFFSET('Sanitation Data'!$G$32,0,10*ROW('Sanitation Data'!G162)))</f>
        <v/>
      </c>
      <c r="DE168" s="388" t="str">
        <f ca="1">+IF(OFFSET('Sanitation Data'!$H$28,0,10*ROW('Sanitation Data'!H162))="","",OFFSET('Sanitation Data'!$H$28,0,10*ROW('Sanitation Data'!H162)))</f>
        <v/>
      </c>
      <c r="DF168" s="388" t="str">
        <f ca="1">+IF(OFFSET('Sanitation Data'!$H$29,0,10*ROW('Sanitation Data'!H162))="","",OFFSET('Sanitation Data'!$H$29,0,10*ROW('Sanitation Data'!H162)))</f>
        <v/>
      </c>
      <c r="DG168" s="388" t="str">
        <f ca="1">+IF(OFFSET('Sanitation Data'!$H$30,0,10*ROW('Sanitation Data'!H162))="","",OFFSET('Sanitation Data'!$H$30,0,10*ROW('Sanitation Data'!H162)))</f>
        <v/>
      </c>
      <c r="DH168" s="388" t="str">
        <f ca="1">+IF(OFFSET('Sanitation Data'!$H$31,0,10*ROW('Sanitation Data'!H162))="","",OFFSET('Sanitation Data'!$H$31,0,10*ROW('Sanitation Data'!H162)))</f>
        <v/>
      </c>
      <c r="DI168" s="388" t="str">
        <f ca="1">+IF(OFFSET('Sanitation Data'!$H$32,0,10*ROW('Sanitation Data'!H162))="","",OFFSET('Sanitation Data'!$H$32,0,10*ROW('Sanitation Data'!H162)))</f>
        <v/>
      </c>
      <c r="DJ168" s="388" t="str">
        <f ca="1">+IF(OFFSET('Sanitation Data'!$I$28,0,10*ROW('Sanitation Data'!I162))="","",OFFSET('Sanitation Data'!$I$28,0,10*ROW('Sanitation Data'!I162)))</f>
        <v/>
      </c>
      <c r="DK168" s="388" t="str">
        <f ca="1">+IF(OFFSET('Sanitation Data'!$I$29,0,10*ROW('Sanitation Data'!I162))="","",OFFSET('Sanitation Data'!$I$29,0,10*ROW('Sanitation Data'!I162)))</f>
        <v/>
      </c>
      <c r="DL168" s="388" t="str">
        <f ca="1">+IF(OFFSET('Sanitation Data'!$I$30,0,10*ROW('Sanitation Data'!I162))="","",OFFSET('Sanitation Data'!$I$30,0,10*ROW('Sanitation Data'!I162)))</f>
        <v/>
      </c>
      <c r="DM168" s="388" t="str">
        <f ca="1">+IF(OFFSET('Sanitation Data'!$I$31,0,10*ROW('Sanitation Data'!I162))="","",OFFSET('Sanitation Data'!$I$31,0,10*ROW('Sanitation Data'!I162)))</f>
        <v/>
      </c>
      <c r="DN168" s="388" t="str">
        <f ca="1">+IF(OFFSET('Sanitation Data'!$I$32,0,10*ROW('Sanitation Data'!I162))="","",OFFSET('Sanitation Data'!$I$32,0,10*ROW('Sanitation Data'!I162)))</f>
        <v/>
      </c>
      <c r="DO168" s="388" t="str">
        <f ca="1">+IF(OFFSET('Hygiene Data'!$D$11,0,10*ROW('Hygiene Data'!D162))="","",OFFSET('Hygiene Data'!$D$11,0,10*ROW('Hygiene Data'!D162)))</f>
        <v/>
      </c>
      <c r="DP168" s="388" t="str">
        <f ca="1">+IF(OFFSET('Hygiene Data'!$D$12,0,10*ROW('Hygiene Data'!D162))="","",OFFSET('Hygiene Data'!$D$12,0,10*ROW('Hygiene Data'!D162)))</f>
        <v/>
      </c>
      <c r="DQ168" s="388" t="str">
        <f ca="1">+IF(OFFSET('Hygiene Data'!$D$13,0,10*ROW('Hygiene Data'!D162))="","",OFFSET('Hygiene Data'!$D$13,0,10*ROW('Hygiene Data'!D162)))</f>
        <v/>
      </c>
      <c r="DR168" s="388" t="str">
        <f ca="1">+IF(OFFSET('Hygiene Data'!$E$11,0,10*ROW('Hygiene Data'!E162))="","",OFFSET('Hygiene Data'!$E$11,0,10*ROW('Hygiene Data'!E162)))</f>
        <v/>
      </c>
      <c r="DS168" s="388" t="str">
        <f ca="1">+IF(OFFSET('Hygiene Data'!$E$12,0,10*ROW('Hygiene Data'!E162))="","",OFFSET('Hygiene Data'!$E$12,0,10*ROW('Hygiene Data'!E162)))</f>
        <v/>
      </c>
      <c r="DT168" s="388" t="str">
        <f ca="1">+IF(OFFSET('Hygiene Data'!$E$13,0,10*ROW('Hygiene Data'!E162))="","",OFFSET('Hygiene Data'!$E$13,0,10*ROW('Hygiene Data'!E162)))</f>
        <v/>
      </c>
      <c r="DU168" s="388" t="str">
        <f ca="1">+IF(OFFSET('Hygiene Data'!$F$11,0,10*ROW('Hygiene Data'!F162))="","",OFFSET('Hygiene Data'!$F$11,0,10*ROW('Hygiene Data'!F162)))</f>
        <v/>
      </c>
      <c r="DV168" s="388" t="str">
        <f ca="1">+IF(OFFSET('Hygiene Data'!$F$12,0,10*ROW('Hygiene Data'!F162))="","",OFFSET('Hygiene Data'!$F$12,0,10*ROW('Hygiene Data'!F162)))</f>
        <v/>
      </c>
      <c r="DW168" s="388" t="str">
        <f ca="1">+IF(OFFSET('Hygiene Data'!$F$13,0,10*ROW('Hygiene Data'!F162))="","",OFFSET('Hygiene Data'!$F$13,0,10*ROW('Hygiene Data'!F162)))</f>
        <v/>
      </c>
      <c r="DX168" s="388" t="str">
        <f ca="1">+IF(OFFSET('Hygiene Data'!$G$11,0,10*ROW('Hygiene Data'!G162))="","",OFFSET('Hygiene Data'!$G$11,0,10*ROW('Hygiene Data'!G162)))</f>
        <v/>
      </c>
      <c r="DY168" s="388" t="str">
        <f ca="1">+IF(OFFSET('Hygiene Data'!$G$12,0,10*ROW('Hygiene Data'!G162))="","",OFFSET('Hygiene Data'!$G$12,0,10*ROW('Hygiene Data'!G162)))</f>
        <v/>
      </c>
      <c r="DZ168" s="388" t="str">
        <f ca="1">+IF(OFFSET('Hygiene Data'!$G$13,0,10*ROW('Hygiene Data'!G162))="","",OFFSET('Hygiene Data'!$G$13,0,10*ROW('Hygiene Data'!G162)))</f>
        <v/>
      </c>
      <c r="EA168" s="388" t="str">
        <f ca="1">+IF(OFFSET('Hygiene Data'!$H$11,0,10*ROW('Hygiene Data'!H162))="","",OFFSET('Hygiene Data'!$H$11,0,10*ROW('Hygiene Data'!H162)))</f>
        <v/>
      </c>
      <c r="EB168" s="388" t="str">
        <f ca="1">+IF(OFFSET('Hygiene Data'!$H$12,0,10*ROW('Hygiene Data'!H162))="","",OFFSET('Hygiene Data'!$H$12,0,10*ROW('Hygiene Data'!H162)))</f>
        <v/>
      </c>
      <c r="EC168" s="388" t="str">
        <f ca="1">+IF(OFFSET('Hygiene Data'!$H$13,0,10*ROW('Hygiene Data'!H162))="","",OFFSET('Hygiene Data'!$H$13,0,10*ROW('Hygiene Data'!H162)))</f>
        <v/>
      </c>
      <c r="ED168" s="388" t="str">
        <f ca="1">+IF(OFFSET('Hygiene Data'!$I$11,0,10*ROW('Hygiene Data'!I162))="","",OFFSET('Hygiene Data'!$I$11,0,10*ROW('Hygiene Data'!I162)))</f>
        <v/>
      </c>
      <c r="EE168" s="388" t="str">
        <f ca="1">+IF(OFFSET('Hygiene Data'!$I$12,0,10*ROW('Hygiene Data'!I162))="","",OFFSET('Hygiene Data'!$I$12,0,10*ROW('Hygiene Data'!I162)))</f>
        <v/>
      </c>
      <c r="EF168" s="388" t="str">
        <f ca="1">+IF(OFFSET('Hygiene Data'!$I$13,0,10*ROW('Hygiene Data'!I162))="","",OFFSET('Hygiene Data'!$I$13,0,10*ROW('Hygiene Data'!I162)))</f>
        <v/>
      </c>
    </row>
    <row r="169" spans="1:136" x14ac:dyDescent="0.25">
      <c r="A169" s="497" t="str">
        <f ca="1">+IF(OFFSET('Water Data'!$B$2,0,10*ROW('Water Data'!E163))="","",OFFSET('Water Data'!$B$2,0,10*ROW('Water Data'!E163)))</f>
        <v/>
      </c>
      <c r="B169" s="49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4" t="str">
        <f t="shared" ca="1" si="2"/>
        <v/>
      </c>
      <c r="D169" s="52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8" t="str">
        <f ca="1">+IF(OFFSET('Water Data'!$D$27,0,10*ROW('Water Data'!D163))="","",OFFSET('Water Data'!$D$27,0,10*ROW('Water Data'!D163)))</f>
        <v/>
      </c>
      <c r="BT169" s="388" t="str">
        <f ca="1">+IF(OFFSET('Water Data'!$D$28,0,10*ROW('Water Data'!D163))="","",OFFSET('Water Data'!$D$28,0,10*ROW('Water Data'!D163)))</f>
        <v/>
      </c>
      <c r="BU169" s="388" t="str">
        <f ca="1">+IF(OFFSET('Water Data'!$D$29,0,10*ROW('Water Data'!D163))="","",OFFSET('Water Data'!$D$29,0,10*ROW('Water Data'!D163)))</f>
        <v/>
      </c>
      <c r="BV169" s="388" t="str">
        <f ca="1">+IF(OFFSET('Water Data'!$E$27,0,10*ROW('Water Data'!E163))="","",OFFSET('Water Data'!$E$27,0,10*ROW('Water Data'!E163)))</f>
        <v/>
      </c>
      <c r="BW169" s="388" t="str">
        <f ca="1">+IF(OFFSET('Water Data'!$E$28,0,10*ROW('Water Data'!E163))="","",OFFSET('Water Data'!$E$28,0,10*ROW('Water Data'!E163)))</f>
        <v/>
      </c>
      <c r="BX169" s="388" t="str">
        <f ca="1">+IF(OFFSET('Water Data'!$E$29,0,10*ROW('Water Data'!E163))="","",OFFSET('Water Data'!$E$29,0,10*ROW('Water Data'!E163)))</f>
        <v/>
      </c>
      <c r="BY169" s="388" t="str">
        <f ca="1">+IF(OFFSET('Water Data'!$F$27,0,10*ROW('Water Data'!F163))="","",OFFSET('Water Data'!$F$27,0,10*ROW('Water Data'!F163)))</f>
        <v/>
      </c>
      <c r="BZ169" s="388" t="str">
        <f ca="1">+IF(OFFSET('Water Data'!$F$28,0,10*ROW('Water Data'!F163))="","",OFFSET('Water Data'!$F$28,0,10*ROW('Water Data'!F163)))</f>
        <v/>
      </c>
      <c r="CA169" s="388" t="str">
        <f ca="1">+IF(OFFSET('Water Data'!$F$29,0,10*ROW('Water Data'!F163))="","",OFFSET('Water Data'!$F$29,0,10*ROW('Water Data'!F163)))</f>
        <v/>
      </c>
      <c r="CB169" s="388" t="str">
        <f ca="1">+IF(OFFSET('Water Data'!$G$27,0,10*ROW('Water Data'!G163))="","",OFFSET('Water Data'!$G$27,0,10*ROW('Water Data'!G163)))</f>
        <v/>
      </c>
      <c r="CC169" s="388" t="str">
        <f ca="1">+IF(OFFSET('Water Data'!$G$28,0,10*ROW('Water Data'!G163))="","",OFFSET('Water Data'!$G$28,0,10*ROW('Water Data'!G163)))</f>
        <v/>
      </c>
      <c r="CD169" s="388" t="str">
        <f ca="1">+IF(OFFSET('Water Data'!$G$29,0,10*ROW('Water Data'!G163))="","",OFFSET('Water Data'!$G$29,0,10*ROW('Water Data'!G163)))</f>
        <v/>
      </c>
      <c r="CE169" s="388" t="str">
        <f ca="1">+IF(OFFSET('Water Data'!$H$27,0,10*ROW('Water Data'!H163))="","",OFFSET('Water Data'!$H$27,0,10*ROW('Water Data'!H163)))</f>
        <v/>
      </c>
      <c r="CF169" s="388" t="str">
        <f ca="1">+IF(OFFSET('Water Data'!$H$28,0,10*ROW('Water Data'!H163))="","",OFFSET('Water Data'!$H$28,0,10*ROW('Water Data'!H163)))</f>
        <v/>
      </c>
      <c r="CG169" s="388" t="str">
        <f ca="1">+IF(OFFSET('Water Data'!$H$29,0,10*ROW('Water Data'!H163))="","",OFFSET('Water Data'!$H$29,0,10*ROW('Water Data'!H163)))</f>
        <v/>
      </c>
      <c r="CH169" s="388" t="str">
        <f ca="1">+IF(OFFSET('Water Data'!$I$27,0,10*ROW('Water Data'!I163))="","",OFFSET('Water Data'!$I$27,0,10*ROW('Water Data'!I163)))</f>
        <v/>
      </c>
      <c r="CI169" s="388" t="str">
        <f ca="1">+IF(OFFSET('Water Data'!$I$28,0,10*ROW('Water Data'!I163))="","",OFFSET('Water Data'!$I$28,0,10*ROW('Water Data'!I163)))</f>
        <v/>
      </c>
      <c r="CJ169" s="388" t="str">
        <f ca="1">+IF(OFFSET('Water Data'!$I$29,0,10*ROW('Water Data'!I163))="","",OFFSET('Water Data'!$I$29,0,10*ROW('Water Data'!I163)))</f>
        <v/>
      </c>
      <c r="CK169" s="388" t="str">
        <f ca="1">+IF(OFFSET('Sanitation Data'!$D$28,0,10*ROW('Sanitation Data'!D163))="","",OFFSET('Sanitation Data'!$D$28,0,10*ROW('Sanitation Data'!D163)))</f>
        <v/>
      </c>
      <c r="CL169" s="388" t="str">
        <f ca="1">+IF(OFFSET('Sanitation Data'!$D$29,0,10*ROW('Sanitation Data'!D163))="","",OFFSET('Sanitation Data'!$D$29,0,10*ROW('Sanitation Data'!D163)))</f>
        <v/>
      </c>
      <c r="CM169" s="388" t="str">
        <f ca="1">+IF(OFFSET('Sanitation Data'!$D$30,0,10*ROW('Sanitation Data'!D163))="","",OFFSET('Sanitation Data'!$D$30,0,10*ROW('Sanitation Data'!D163)))</f>
        <v/>
      </c>
      <c r="CN169" s="388" t="str">
        <f ca="1">+IF(OFFSET('Sanitation Data'!$D$31,0,10*ROW('Sanitation Data'!D163))="","",OFFSET('Sanitation Data'!$D$31,0,10*ROW('Sanitation Data'!D163)))</f>
        <v/>
      </c>
      <c r="CO169" s="388" t="str">
        <f ca="1">+IF(OFFSET('Sanitation Data'!$D$32,0,10*ROW('Sanitation Data'!D163))="","",OFFSET('Sanitation Data'!$D$32,0,10*ROW('Sanitation Data'!D163)))</f>
        <v/>
      </c>
      <c r="CP169" s="388" t="str">
        <f ca="1">+IF(OFFSET('Sanitation Data'!$E$28,0,10*ROW('Sanitation Data'!E163))="","",OFFSET('Sanitation Data'!$E$28,0,10*ROW('Sanitation Data'!E163)))</f>
        <v/>
      </c>
      <c r="CQ169" s="388" t="str">
        <f ca="1">+IF(OFFSET('Sanitation Data'!$E$29,0,10*ROW('Sanitation Data'!E163))="","",OFFSET('Sanitation Data'!$E$29,0,10*ROW('Sanitation Data'!E163)))</f>
        <v/>
      </c>
      <c r="CR169" s="388" t="str">
        <f ca="1">+IF(OFFSET('Sanitation Data'!$E$30,0,10*ROW('Sanitation Data'!E163))="","",OFFSET('Sanitation Data'!$E$30,0,10*ROW('Sanitation Data'!E163)))</f>
        <v/>
      </c>
      <c r="CS169" s="388" t="str">
        <f ca="1">+IF(OFFSET('Sanitation Data'!$E$31,0,10*ROW('Sanitation Data'!E163))="","",OFFSET('Sanitation Data'!$E$31,0,10*ROW('Sanitation Data'!E163)))</f>
        <v/>
      </c>
      <c r="CT169" s="388" t="str">
        <f ca="1">+IF(OFFSET('Sanitation Data'!$E$32,0,10*ROW('Sanitation Data'!E163))="","",OFFSET('Sanitation Data'!$E$32,0,10*ROW('Sanitation Data'!E163)))</f>
        <v/>
      </c>
      <c r="CU169" s="388" t="str">
        <f ca="1">+IF(OFFSET('Sanitation Data'!$F$28,0,10*ROW('Sanitation Data'!F163))="","",OFFSET('Sanitation Data'!$F$28,0,10*ROW('Sanitation Data'!F163)))</f>
        <v/>
      </c>
      <c r="CV169" s="388" t="str">
        <f ca="1">+IF(OFFSET('Sanitation Data'!$F$29,0,10*ROW('Sanitation Data'!F163))="","",OFFSET('Sanitation Data'!$F$29,0,10*ROW('Sanitation Data'!F163)))</f>
        <v/>
      </c>
      <c r="CW169" s="388" t="str">
        <f ca="1">+IF(OFFSET('Sanitation Data'!$F$30,0,10*ROW('Sanitation Data'!F163))="","",OFFSET('Sanitation Data'!$F$30,0,10*ROW('Sanitation Data'!F163)))</f>
        <v/>
      </c>
      <c r="CX169" s="388" t="str">
        <f ca="1">+IF(OFFSET('Sanitation Data'!$F$31,0,10*ROW('Sanitation Data'!F163))="","",OFFSET('Sanitation Data'!$F$31,0,10*ROW('Sanitation Data'!F163)))</f>
        <v/>
      </c>
      <c r="CY169" s="388" t="str">
        <f ca="1">+IF(OFFSET('Sanitation Data'!$F$32,0,10*ROW('Sanitation Data'!F163))="","",OFFSET('Sanitation Data'!$F$32,0,10*ROW('Sanitation Data'!F163)))</f>
        <v/>
      </c>
      <c r="CZ169" s="388" t="str">
        <f ca="1">+IF(OFFSET('Sanitation Data'!$G$28,0,10*ROW('Sanitation Data'!G163))="","",OFFSET('Sanitation Data'!$G$28,0,10*ROW('Sanitation Data'!G163)))</f>
        <v/>
      </c>
      <c r="DA169" s="388" t="str">
        <f ca="1">+IF(OFFSET('Sanitation Data'!$G$29,0,10*ROW('Sanitation Data'!G163))="","",OFFSET('Sanitation Data'!$G$29,0,10*ROW('Sanitation Data'!G163)))</f>
        <v/>
      </c>
      <c r="DB169" s="388" t="str">
        <f ca="1">+IF(OFFSET('Sanitation Data'!$G$30,0,10*ROW('Sanitation Data'!G163))="","",OFFSET('Sanitation Data'!$G$30,0,10*ROW('Sanitation Data'!G163)))</f>
        <v/>
      </c>
      <c r="DC169" s="388" t="str">
        <f ca="1">+IF(OFFSET('Sanitation Data'!$G$31,0,10*ROW('Sanitation Data'!G163))="","",OFFSET('Sanitation Data'!$G$31,0,10*ROW('Sanitation Data'!G163)))</f>
        <v/>
      </c>
      <c r="DD169" s="388" t="str">
        <f ca="1">+IF(OFFSET('Sanitation Data'!$G$32,0,10*ROW('Sanitation Data'!G163))="","",OFFSET('Sanitation Data'!$G$32,0,10*ROW('Sanitation Data'!G163)))</f>
        <v/>
      </c>
      <c r="DE169" s="388" t="str">
        <f ca="1">+IF(OFFSET('Sanitation Data'!$H$28,0,10*ROW('Sanitation Data'!H163))="","",OFFSET('Sanitation Data'!$H$28,0,10*ROW('Sanitation Data'!H163)))</f>
        <v/>
      </c>
      <c r="DF169" s="388" t="str">
        <f ca="1">+IF(OFFSET('Sanitation Data'!$H$29,0,10*ROW('Sanitation Data'!H163))="","",OFFSET('Sanitation Data'!$H$29,0,10*ROW('Sanitation Data'!H163)))</f>
        <v/>
      </c>
      <c r="DG169" s="388" t="str">
        <f ca="1">+IF(OFFSET('Sanitation Data'!$H$30,0,10*ROW('Sanitation Data'!H163))="","",OFFSET('Sanitation Data'!$H$30,0,10*ROW('Sanitation Data'!H163)))</f>
        <v/>
      </c>
      <c r="DH169" s="388" t="str">
        <f ca="1">+IF(OFFSET('Sanitation Data'!$H$31,0,10*ROW('Sanitation Data'!H163))="","",OFFSET('Sanitation Data'!$H$31,0,10*ROW('Sanitation Data'!H163)))</f>
        <v/>
      </c>
      <c r="DI169" s="388" t="str">
        <f ca="1">+IF(OFFSET('Sanitation Data'!$H$32,0,10*ROW('Sanitation Data'!H163))="","",OFFSET('Sanitation Data'!$H$32,0,10*ROW('Sanitation Data'!H163)))</f>
        <v/>
      </c>
      <c r="DJ169" s="388" t="str">
        <f ca="1">+IF(OFFSET('Sanitation Data'!$I$28,0,10*ROW('Sanitation Data'!I163))="","",OFFSET('Sanitation Data'!$I$28,0,10*ROW('Sanitation Data'!I163)))</f>
        <v/>
      </c>
      <c r="DK169" s="388" t="str">
        <f ca="1">+IF(OFFSET('Sanitation Data'!$I$29,0,10*ROW('Sanitation Data'!I163))="","",OFFSET('Sanitation Data'!$I$29,0,10*ROW('Sanitation Data'!I163)))</f>
        <v/>
      </c>
      <c r="DL169" s="388" t="str">
        <f ca="1">+IF(OFFSET('Sanitation Data'!$I$30,0,10*ROW('Sanitation Data'!I163))="","",OFFSET('Sanitation Data'!$I$30,0,10*ROW('Sanitation Data'!I163)))</f>
        <v/>
      </c>
      <c r="DM169" s="388" t="str">
        <f ca="1">+IF(OFFSET('Sanitation Data'!$I$31,0,10*ROW('Sanitation Data'!I163))="","",OFFSET('Sanitation Data'!$I$31,0,10*ROW('Sanitation Data'!I163)))</f>
        <v/>
      </c>
      <c r="DN169" s="388" t="str">
        <f ca="1">+IF(OFFSET('Sanitation Data'!$I$32,0,10*ROW('Sanitation Data'!I163))="","",OFFSET('Sanitation Data'!$I$32,0,10*ROW('Sanitation Data'!I163)))</f>
        <v/>
      </c>
      <c r="DO169" s="388" t="str">
        <f ca="1">+IF(OFFSET('Hygiene Data'!$D$11,0,10*ROW('Hygiene Data'!D163))="","",OFFSET('Hygiene Data'!$D$11,0,10*ROW('Hygiene Data'!D163)))</f>
        <v/>
      </c>
      <c r="DP169" s="388" t="str">
        <f ca="1">+IF(OFFSET('Hygiene Data'!$D$12,0,10*ROW('Hygiene Data'!D163))="","",OFFSET('Hygiene Data'!$D$12,0,10*ROW('Hygiene Data'!D163)))</f>
        <v/>
      </c>
      <c r="DQ169" s="388" t="str">
        <f ca="1">+IF(OFFSET('Hygiene Data'!$D$13,0,10*ROW('Hygiene Data'!D163))="","",OFFSET('Hygiene Data'!$D$13,0,10*ROW('Hygiene Data'!D163)))</f>
        <v/>
      </c>
      <c r="DR169" s="388" t="str">
        <f ca="1">+IF(OFFSET('Hygiene Data'!$E$11,0,10*ROW('Hygiene Data'!E163))="","",OFFSET('Hygiene Data'!$E$11,0,10*ROW('Hygiene Data'!E163)))</f>
        <v/>
      </c>
      <c r="DS169" s="388" t="str">
        <f ca="1">+IF(OFFSET('Hygiene Data'!$E$12,0,10*ROW('Hygiene Data'!E163))="","",OFFSET('Hygiene Data'!$E$12,0,10*ROW('Hygiene Data'!E163)))</f>
        <v/>
      </c>
      <c r="DT169" s="388" t="str">
        <f ca="1">+IF(OFFSET('Hygiene Data'!$E$13,0,10*ROW('Hygiene Data'!E163))="","",OFFSET('Hygiene Data'!$E$13,0,10*ROW('Hygiene Data'!E163)))</f>
        <v/>
      </c>
      <c r="DU169" s="388" t="str">
        <f ca="1">+IF(OFFSET('Hygiene Data'!$F$11,0,10*ROW('Hygiene Data'!F163))="","",OFFSET('Hygiene Data'!$F$11,0,10*ROW('Hygiene Data'!F163)))</f>
        <v/>
      </c>
      <c r="DV169" s="388" t="str">
        <f ca="1">+IF(OFFSET('Hygiene Data'!$F$12,0,10*ROW('Hygiene Data'!F163))="","",OFFSET('Hygiene Data'!$F$12,0,10*ROW('Hygiene Data'!F163)))</f>
        <v/>
      </c>
      <c r="DW169" s="388" t="str">
        <f ca="1">+IF(OFFSET('Hygiene Data'!$F$13,0,10*ROW('Hygiene Data'!F163))="","",OFFSET('Hygiene Data'!$F$13,0,10*ROW('Hygiene Data'!F163)))</f>
        <v/>
      </c>
      <c r="DX169" s="388" t="str">
        <f ca="1">+IF(OFFSET('Hygiene Data'!$G$11,0,10*ROW('Hygiene Data'!G163))="","",OFFSET('Hygiene Data'!$G$11,0,10*ROW('Hygiene Data'!G163)))</f>
        <v/>
      </c>
      <c r="DY169" s="388" t="str">
        <f ca="1">+IF(OFFSET('Hygiene Data'!$G$12,0,10*ROW('Hygiene Data'!G163))="","",OFFSET('Hygiene Data'!$G$12,0,10*ROW('Hygiene Data'!G163)))</f>
        <v/>
      </c>
      <c r="DZ169" s="388" t="str">
        <f ca="1">+IF(OFFSET('Hygiene Data'!$G$13,0,10*ROW('Hygiene Data'!G163))="","",OFFSET('Hygiene Data'!$G$13,0,10*ROW('Hygiene Data'!G163)))</f>
        <v/>
      </c>
      <c r="EA169" s="388" t="str">
        <f ca="1">+IF(OFFSET('Hygiene Data'!$H$11,0,10*ROW('Hygiene Data'!H163))="","",OFFSET('Hygiene Data'!$H$11,0,10*ROW('Hygiene Data'!H163)))</f>
        <v/>
      </c>
      <c r="EB169" s="388" t="str">
        <f ca="1">+IF(OFFSET('Hygiene Data'!$H$12,0,10*ROW('Hygiene Data'!H163))="","",OFFSET('Hygiene Data'!$H$12,0,10*ROW('Hygiene Data'!H163)))</f>
        <v/>
      </c>
      <c r="EC169" s="388" t="str">
        <f ca="1">+IF(OFFSET('Hygiene Data'!$H$13,0,10*ROW('Hygiene Data'!H163))="","",OFFSET('Hygiene Data'!$H$13,0,10*ROW('Hygiene Data'!H163)))</f>
        <v/>
      </c>
      <c r="ED169" s="388" t="str">
        <f ca="1">+IF(OFFSET('Hygiene Data'!$I$11,0,10*ROW('Hygiene Data'!I163))="","",OFFSET('Hygiene Data'!$I$11,0,10*ROW('Hygiene Data'!I163)))</f>
        <v/>
      </c>
      <c r="EE169" s="388" t="str">
        <f ca="1">+IF(OFFSET('Hygiene Data'!$I$12,0,10*ROW('Hygiene Data'!I163))="","",OFFSET('Hygiene Data'!$I$12,0,10*ROW('Hygiene Data'!I163)))</f>
        <v/>
      </c>
      <c r="EF169" s="388" t="str">
        <f ca="1">+IF(OFFSET('Hygiene Data'!$I$13,0,10*ROW('Hygiene Data'!I163))="","",OFFSET('Hygiene Data'!$I$13,0,10*ROW('Hygiene Data'!I163)))</f>
        <v/>
      </c>
    </row>
    <row r="170" spans="1:136" x14ac:dyDescent="0.25">
      <c r="A170" s="497" t="str">
        <f ca="1">+IF(OFFSET('Water Data'!$B$2,0,10*ROW('Water Data'!E164))="","",OFFSET('Water Data'!$B$2,0,10*ROW('Water Data'!E164)))</f>
        <v/>
      </c>
      <c r="B170" s="49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4" t="str">
        <f t="shared" ca="1" si="2"/>
        <v/>
      </c>
      <c r="D170" s="52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8" t="str">
        <f ca="1">+IF(OFFSET('Water Data'!$D$27,0,10*ROW('Water Data'!D164))="","",OFFSET('Water Data'!$D$27,0,10*ROW('Water Data'!D164)))</f>
        <v/>
      </c>
      <c r="BT170" s="388" t="str">
        <f ca="1">+IF(OFFSET('Water Data'!$D$28,0,10*ROW('Water Data'!D164))="","",OFFSET('Water Data'!$D$28,0,10*ROW('Water Data'!D164)))</f>
        <v/>
      </c>
      <c r="BU170" s="388" t="str">
        <f ca="1">+IF(OFFSET('Water Data'!$D$29,0,10*ROW('Water Data'!D164))="","",OFFSET('Water Data'!$D$29,0,10*ROW('Water Data'!D164)))</f>
        <v/>
      </c>
      <c r="BV170" s="388" t="str">
        <f ca="1">+IF(OFFSET('Water Data'!$E$27,0,10*ROW('Water Data'!E164))="","",OFFSET('Water Data'!$E$27,0,10*ROW('Water Data'!E164)))</f>
        <v/>
      </c>
      <c r="BW170" s="388" t="str">
        <f ca="1">+IF(OFFSET('Water Data'!$E$28,0,10*ROW('Water Data'!E164))="","",OFFSET('Water Data'!$E$28,0,10*ROW('Water Data'!E164)))</f>
        <v/>
      </c>
      <c r="BX170" s="388" t="str">
        <f ca="1">+IF(OFFSET('Water Data'!$E$29,0,10*ROW('Water Data'!E164))="","",OFFSET('Water Data'!$E$29,0,10*ROW('Water Data'!E164)))</f>
        <v/>
      </c>
      <c r="BY170" s="388" t="str">
        <f ca="1">+IF(OFFSET('Water Data'!$F$27,0,10*ROW('Water Data'!F164))="","",OFFSET('Water Data'!$F$27,0,10*ROW('Water Data'!F164)))</f>
        <v/>
      </c>
      <c r="BZ170" s="388" t="str">
        <f ca="1">+IF(OFFSET('Water Data'!$F$28,0,10*ROW('Water Data'!F164))="","",OFFSET('Water Data'!$F$28,0,10*ROW('Water Data'!F164)))</f>
        <v/>
      </c>
      <c r="CA170" s="388" t="str">
        <f ca="1">+IF(OFFSET('Water Data'!$F$29,0,10*ROW('Water Data'!F164))="","",OFFSET('Water Data'!$F$29,0,10*ROW('Water Data'!F164)))</f>
        <v/>
      </c>
      <c r="CB170" s="388" t="str">
        <f ca="1">+IF(OFFSET('Water Data'!$G$27,0,10*ROW('Water Data'!G164))="","",OFFSET('Water Data'!$G$27,0,10*ROW('Water Data'!G164)))</f>
        <v/>
      </c>
      <c r="CC170" s="388" t="str">
        <f ca="1">+IF(OFFSET('Water Data'!$G$28,0,10*ROW('Water Data'!G164))="","",OFFSET('Water Data'!$G$28,0,10*ROW('Water Data'!G164)))</f>
        <v/>
      </c>
      <c r="CD170" s="388" t="str">
        <f ca="1">+IF(OFFSET('Water Data'!$G$29,0,10*ROW('Water Data'!G164))="","",OFFSET('Water Data'!$G$29,0,10*ROW('Water Data'!G164)))</f>
        <v/>
      </c>
      <c r="CE170" s="388" t="str">
        <f ca="1">+IF(OFFSET('Water Data'!$H$27,0,10*ROW('Water Data'!H164))="","",OFFSET('Water Data'!$H$27,0,10*ROW('Water Data'!H164)))</f>
        <v/>
      </c>
      <c r="CF170" s="388" t="str">
        <f ca="1">+IF(OFFSET('Water Data'!$H$28,0,10*ROW('Water Data'!H164))="","",OFFSET('Water Data'!$H$28,0,10*ROW('Water Data'!H164)))</f>
        <v/>
      </c>
      <c r="CG170" s="388" t="str">
        <f ca="1">+IF(OFFSET('Water Data'!$H$29,0,10*ROW('Water Data'!H164))="","",OFFSET('Water Data'!$H$29,0,10*ROW('Water Data'!H164)))</f>
        <v/>
      </c>
      <c r="CH170" s="388" t="str">
        <f ca="1">+IF(OFFSET('Water Data'!$I$27,0,10*ROW('Water Data'!I164))="","",OFFSET('Water Data'!$I$27,0,10*ROW('Water Data'!I164)))</f>
        <v/>
      </c>
      <c r="CI170" s="388" t="str">
        <f ca="1">+IF(OFFSET('Water Data'!$I$28,0,10*ROW('Water Data'!I164))="","",OFFSET('Water Data'!$I$28,0,10*ROW('Water Data'!I164)))</f>
        <v/>
      </c>
      <c r="CJ170" s="388" t="str">
        <f ca="1">+IF(OFFSET('Water Data'!$I$29,0,10*ROW('Water Data'!I164))="","",OFFSET('Water Data'!$I$29,0,10*ROW('Water Data'!I164)))</f>
        <v/>
      </c>
      <c r="CK170" s="388" t="str">
        <f ca="1">+IF(OFFSET('Sanitation Data'!$D$28,0,10*ROW('Sanitation Data'!D164))="","",OFFSET('Sanitation Data'!$D$28,0,10*ROW('Sanitation Data'!D164)))</f>
        <v/>
      </c>
      <c r="CL170" s="388" t="str">
        <f ca="1">+IF(OFFSET('Sanitation Data'!$D$29,0,10*ROW('Sanitation Data'!D164))="","",OFFSET('Sanitation Data'!$D$29,0,10*ROW('Sanitation Data'!D164)))</f>
        <v/>
      </c>
      <c r="CM170" s="388" t="str">
        <f ca="1">+IF(OFFSET('Sanitation Data'!$D$30,0,10*ROW('Sanitation Data'!D164))="","",OFFSET('Sanitation Data'!$D$30,0,10*ROW('Sanitation Data'!D164)))</f>
        <v/>
      </c>
      <c r="CN170" s="388" t="str">
        <f ca="1">+IF(OFFSET('Sanitation Data'!$D$31,0,10*ROW('Sanitation Data'!D164))="","",OFFSET('Sanitation Data'!$D$31,0,10*ROW('Sanitation Data'!D164)))</f>
        <v/>
      </c>
      <c r="CO170" s="388" t="str">
        <f ca="1">+IF(OFFSET('Sanitation Data'!$D$32,0,10*ROW('Sanitation Data'!D164))="","",OFFSET('Sanitation Data'!$D$32,0,10*ROW('Sanitation Data'!D164)))</f>
        <v/>
      </c>
      <c r="CP170" s="388" t="str">
        <f ca="1">+IF(OFFSET('Sanitation Data'!$E$28,0,10*ROW('Sanitation Data'!E164))="","",OFFSET('Sanitation Data'!$E$28,0,10*ROW('Sanitation Data'!E164)))</f>
        <v/>
      </c>
      <c r="CQ170" s="388" t="str">
        <f ca="1">+IF(OFFSET('Sanitation Data'!$E$29,0,10*ROW('Sanitation Data'!E164))="","",OFFSET('Sanitation Data'!$E$29,0,10*ROW('Sanitation Data'!E164)))</f>
        <v/>
      </c>
      <c r="CR170" s="388" t="str">
        <f ca="1">+IF(OFFSET('Sanitation Data'!$E$30,0,10*ROW('Sanitation Data'!E164))="","",OFFSET('Sanitation Data'!$E$30,0,10*ROW('Sanitation Data'!E164)))</f>
        <v/>
      </c>
      <c r="CS170" s="388" t="str">
        <f ca="1">+IF(OFFSET('Sanitation Data'!$E$31,0,10*ROW('Sanitation Data'!E164))="","",OFFSET('Sanitation Data'!$E$31,0,10*ROW('Sanitation Data'!E164)))</f>
        <v/>
      </c>
      <c r="CT170" s="388" t="str">
        <f ca="1">+IF(OFFSET('Sanitation Data'!$E$32,0,10*ROW('Sanitation Data'!E164))="","",OFFSET('Sanitation Data'!$E$32,0,10*ROW('Sanitation Data'!E164)))</f>
        <v/>
      </c>
      <c r="CU170" s="388" t="str">
        <f ca="1">+IF(OFFSET('Sanitation Data'!$F$28,0,10*ROW('Sanitation Data'!F164))="","",OFFSET('Sanitation Data'!$F$28,0,10*ROW('Sanitation Data'!F164)))</f>
        <v/>
      </c>
      <c r="CV170" s="388" t="str">
        <f ca="1">+IF(OFFSET('Sanitation Data'!$F$29,0,10*ROW('Sanitation Data'!F164))="","",OFFSET('Sanitation Data'!$F$29,0,10*ROW('Sanitation Data'!F164)))</f>
        <v/>
      </c>
      <c r="CW170" s="388" t="str">
        <f ca="1">+IF(OFFSET('Sanitation Data'!$F$30,0,10*ROW('Sanitation Data'!F164))="","",OFFSET('Sanitation Data'!$F$30,0,10*ROW('Sanitation Data'!F164)))</f>
        <v/>
      </c>
      <c r="CX170" s="388" t="str">
        <f ca="1">+IF(OFFSET('Sanitation Data'!$F$31,0,10*ROW('Sanitation Data'!F164))="","",OFFSET('Sanitation Data'!$F$31,0,10*ROW('Sanitation Data'!F164)))</f>
        <v/>
      </c>
      <c r="CY170" s="388" t="str">
        <f ca="1">+IF(OFFSET('Sanitation Data'!$F$32,0,10*ROW('Sanitation Data'!F164))="","",OFFSET('Sanitation Data'!$F$32,0,10*ROW('Sanitation Data'!F164)))</f>
        <v/>
      </c>
      <c r="CZ170" s="388" t="str">
        <f ca="1">+IF(OFFSET('Sanitation Data'!$G$28,0,10*ROW('Sanitation Data'!G164))="","",OFFSET('Sanitation Data'!$G$28,0,10*ROW('Sanitation Data'!G164)))</f>
        <v/>
      </c>
      <c r="DA170" s="388" t="str">
        <f ca="1">+IF(OFFSET('Sanitation Data'!$G$29,0,10*ROW('Sanitation Data'!G164))="","",OFFSET('Sanitation Data'!$G$29,0,10*ROW('Sanitation Data'!G164)))</f>
        <v/>
      </c>
      <c r="DB170" s="388" t="str">
        <f ca="1">+IF(OFFSET('Sanitation Data'!$G$30,0,10*ROW('Sanitation Data'!G164))="","",OFFSET('Sanitation Data'!$G$30,0,10*ROW('Sanitation Data'!G164)))</f>
        <v/>
      </c>
      <c r="DC170" s="388" t="str">
        <f ca="1">+IF(OFFSET('Sanitation Data'!$G$31,0,10*ROW('Sanitation Data'!G164))="","",OFFSET('Sanitation Data'!$G$31,0,10*ROW('Sanitation Data'!G164)))</f>
        <v/>
      </c>
      <c r="DD170" s="388" t="str">
        <f ca="1">+IF(OFFSET('Sanitation Data'!$G$32,0,10*ROW('Sanitation Data'!G164))="","",OFFSET('Sanitation Data'!$G$32,0,10*ROW('Sanitation Data'!G164)))</f>
        <v/>
      </c>
      <c r="DE170" s="388" t="str">
        <f ca="1">+IF(OFFSET('Sanitation Data'!$H$28,0,10*ROW('Sanitation Data'!H164))="","",OFFSET('Sanitation Data'!$H$28,0,10*ROW('Sanitation Data'!H164)))</f>
        <v/>
      </c>
      <c r="DF170" s="388" t="str">
        <f ca="1">+IF(OFFSET('Sanitation Data'!$H$29,0,10*ROW('Sanitation Data'!H164))="","",OFFSET('Sanitation Data'!$H$29,0,10*ROW('Sanitation Data'!H164)))</f>
        <v/>
      </c>
      <c r="DG170" s="388" t="str">
        <f ca="1">+IF(OFFSET('Sanitation Data'!$H$30,0,10*ROW('Sanitation Data'!H164))="","",OFFSET('Sanitation Data'!$H$30,0,10*ROW('Sanitation Data'!H164)))</f>
        <v/>
      </c>
      <c r="DH170" s="388" t="str">
        <f ca="1">+IF(OFFSET('Sanitation Data'!$H$31,0,10*ROW('Sanitation Data'!H164))="","",OFFSET('Sanitation Data'!$H$31,0,10*ROW('Sanitation Data'!H164)))</f>
        <v/>
      </c>
      <c r="DI170" s="388" t="str">
        <f ca="1">+IF(OFFSET('Sanitation Data'!$H$32,0,10*ROW('Sanitation Data'!H164))="","",OFFSET('Sanitation Data'!$H$32,0,10*ROW('Sanitation Data'!H164)))</f>
        <v/>
      </c>
      <c r="DJ170" s="388" t="str">
        <f ca="1">+IF(OFFSET('Sanitation Data'!$I$28,0,10*ROW('Sanitation Data'!I164))="","",OFFSET('Sanitation Data'!$I$28,0,10*ROW('Sanitation Data'!I164)))</f>
        <v/>
      </c>
      <c r="DK170" s="388" t="str">
        <f ca="1">+IF(OFFSET('Sanitation Data'!$I$29,0,10*ROW('Sanitation Data'!I164))="","",OFFSET('Sanitation Data'!$I$29,0,10*ROW('Sanitation Data'!I164)))</f>
        <v/>
      </c>
      <c r="DL170" s="388" t="str">
        <f ca="1">+IF(OFFSET('Sanitation Data'!$I$30,0,10*ROW('Sanitation Data'!I164))="","",OFFSET('Sanitation Data'!$I$30,0,10*ROW('Sanitation Data'!I164)))</f>
        <v/>
      </c>
      <c r="DM170" s="388" t="str">
        <f ca="1">+IF(OFFSET('Sanitation Data'!$I$31,0,10*ROW('Sanitation Data'!I164))="","",OFFSET('Sanitation Data'!$I$31,0,10*ROW('Sanitation Data'!I164)))</f>
        <v/>
      </c>
      <c r="DN170" s="388" t="str">
        <f ca="1">+IF(OFFSET('Sanitation Data'!$I$32,0,10*ROW('Sanitation Data'!I164))="","",OFFSET('Sanitation Data'!$I$32,0,10*ROW('Sanitation Data'!I164)))</f>
        <v/>
      </c>
      <c r="DO170" s="388" t="str">
        <f ca="1">+IF(OFFSET('Hygiene Data'!$D$11,0,10*ROW('Hygiene Data'!D164))="","",OFFSET('Hygiene Data'!$D$11,0,10*ROW('Hygiene Data'!D164)))</f>
        <v/>
      </c>
      <c r="DP170" s="388" t="str">
        <f ca="1">+IF(OFFSET('Hygiene Data'!$D$12,0,10*ROW('Hygiene Data'!D164))="","",OFFSET('Hygiene Data'!$D$12,0,10*ROW('Hygiene Data'!D164)))</f>
        <v/>
      </c>
      <c r="DQ170" s="388" t="str">
        <f ca="1">+IF(OFFSET('Hygiene Data'!$D$13,0,10*ROW('Hygiene Data'!D164))="","",OFFSET('Hygiene Data'!$D$13,0,10*ROW('Hygiene Data'!D164)))</f>
        <v/>
      </c>
      <c r="DR170" s="388" t="str">
        <f ca="1">+IF(OFFSET('Hygiene Data'!$E$11,0,10*ROW('Hygiene Data'!E164))="","",OFFSET('Hygiene Data'!$E$11,0,10*ROW('Hygiene Data'!E164)))</f>
        <v/>
      </c>
      <c r="DS170" s="388" t="str">
        <f ca="1">+IF(OFFSET('Hygiene Data'!$E$12,0,10*ROW('Hygiene Data'!E164))="","",OFFSET('Hygiene Data'!$E$12,0,10*ROW('Hygiene Data'!E164)))</f>
        <v/>
      </c>
      <c r="DT170" s="388" t="str">
        <f ca="1">+IF(OFFSET('Hygiene Data'!$E$13,0,10*ROW('Hygiene Data'!E164))="","",OFFSET('Hygiene Data'!$E$13,0,10*ROW('Hygiene Data'!E164)))</f>
        <v/>
      </c>
      <c r="DU170" s="388" t="str">
        <f ca="1">+IF(OFFSET('Hygiene Data'!$F$11,0,10*ROW('Hygiene Data'!F164))="","",OFFSET('Hygiene Data'!$F$11,0,10*ROW('Hygiene Data'!F164)))</f>
        <v/>
      </c>
      <c r="DV170" s="388" t="str">
        <f ca="1">+IF(OFFSET('Hygiene Data'!$F$12,0,10*ROW('Hygiene Data'!F164))="","",OFFSET('Hygiene Data'!$F$12,0,10*ROW('Hygiene Data'!F164)))</f>
        <v/>
      </c>
      <c r="DW170" s="388" t="str">
        <f ca="1">+IF(OFFSET('Hygiene Data'!$F$13,0,10*ROW('Hygiene Data'!F164))="","",OFFSET('Hygiene Data'!$F$13,0,10*ROW('Hygiene Data'!F164)))</f>
        <v/>
      </c>
      <c r="DX170" s="388" t="str">
        <f ca="1">+IF(OFFSET('Hygiene Data'!$G$11,0,10*ROW('Hygiene Data'!G164))="","",OFFSET('Hygiene Data'!$G$11,0,10*ROW('Hygiene Data'!G164)))</f>
        <v/>
      </c>
      <c r="DY170" s="388" t="str">
        <f ca="1">+IF(OFFSET('Hygiene Data'!$G$12,0,10*ROW('Hygiene Data'!G164))="","",OFFSET('Hygiene Data'!$G$12,0,10*ROW('Hygiene Data'!G164)))</f>
        <v/>
      </c>
      <c r="DZ170" s="388" t="str">
        <f ca="1">+IF(OFFSET('Hygiene Data'!$G$13,0,10*ROW('Hygiene Data'!G164))="","",OFFSET('Hygiene Data'!$G$13,0,10*ROW('Hygiene Data'!G164)))</f>
        <v/>
      </c>
      <c r="EA170" s="388" t="str">
        <f ca="1">+IF(OFFSET('Hygiene Data'!$H$11,0,10*ROW('Hygiene Data'!H164))="","",OFFSET('Hygiene Data'!$H$11,0,10*ROW('Hygiene Data'!H164)))</f>
        <v/>
      </c>
      <c r="EB170" s="388" t="str">
        <f ca="1">+IF(OFFSET('Hygiene Data'!$H$12,0,10*ROW('Hygiene Data'!H164))="","",OFFSET('Hygiene Data'!$H$12,0,10*ROW('Hygiene Data'!H164)))</f>
        <v/>
      </c>
      <c r="EC170" s="388" t="str">
        <f ca="1">+IF(OFFSET('Hygiene Data'!$H$13,0,10*ROW('Hygiene Data'!H164))="","",OFFSET('Hygiene Data'!$H$13,0,10*ROW('Hygiene Data'!H164)))</f>
        <v/>
      </c>
      <c r="ED170" s="388" t="str">
        <f ca="1">+IF(OFFSET('Hygiene Data'!$I$11,0,10*ROW('Hygiene Data'!I164))="","",OFFSET('Hygiene Data'!$I$11,0,10*ROW('Hygiene Data'!I164)))</f>
        <v/>
      </c>
      <c r="EE170" s="388" t="str">
        <f ca="1">+IF(OFFSET('Hygiene Data'!$I$12,0,10*ROW('Hygiene Data'!I164))="","",OFFSET('Hygiene Data'!$I$12,0,10*ROW('Hygiene Data'!I164)))</f>
        <v/>
      </c>
      <c r="EF170" s="388" t="str">
        <f ca="1">+IF(OFFSET('Hygiene Data'!$I$13,0,10*ROW('Hygiene Data'!I164))="","",OFFSET('Hygiene Data'!$I$13,0,10*ROW('Hygiene Data'!I164)))</f>
        <v/>
      </c>
    </row>
    <row r="171" spans="1:136" x14ac:dyDescent="0.25">
      <c r="A171" s="497" t="str">
        <f ca="1">+IF(OFFSET('Water Data'!$B$2,0,10*ROW('Water Data'!E165))="","",OFFSET('Water Data'!$B$2,0,10*ROW('Water Data'!E165)))</f>
        <v/>
      </c>
      <c r="B171" s="49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4" t="str">
        <f t="shared" ca="1" si="2"/>
        <v/>
      </c>
      <c r="D171" s="52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8" t="str">
        <f ca="1">+IF(OFFSET('Water Data'!$D$27,0,10*ROW('Water Data'!D165))="","",OFFSET('Water Data'!$D$27,0,10*ROW('Water Data'!D165)))</f>
        <v/>
      </c>
      <c r="BT171" s="388" t="str">
        <f ca="1">+IF(OFFSET('Water Data'!$D$28,0,10*ROW('Water Data'!D165))="","",OFFSET('Water Data'!$D$28,0,10*ROW('Water Data'!D165)))</f>
        <v/>
      </c>
      <c r="BU171" s="388" t="str">
        <f ca="1">+IF(OFFSET('Water Data'!$D$29,0,10*ROW('Water Data'!D165))="","",OFFSET('Water Data'!$D$29,0,10*ROW('Water Data'!D165)))</f>
        <v/>
      </c>
      <c r="BV171" s="388" t="str">
        <f ca="1">+IF(OFFSET('Water Data'!$E$27,0,10*ROW('Water Data'!E165))="","",OFFSET('Water Data'!$E$27,0,10*ROW('Water Data'!E165)))</f>
        <v/>
      </c>
      <c r="BW171" s="388" t="str">
        <f ca="1">+IF(OFFSET('Water Data'!$E$28,0,10*ROW('Water Data'!E165))="","",OFFSET('Water Data'!$E$28,0,10*ROW('Water Data'!E165)))</f>
        <v/>
      </c>
      <c r="BX171" s="388" t="str">
        <f ca="1">+IF(OFFSET('Water Data'!$E$29,0,10*ROW('Water Data'!E165))="","",OFFSET('Water Data'!$E$29,0,10*ROW('Water Data'!E165)))</f>
        <v/>
      </c>
      <c r="BY171" s="388" t="str">
        <f ca="1">+IF(OFFSET('Water Data'!$F$27,0,10*ROW('Water Data'!F165))="","",OFFSET('Water Data'!$F$27,0,10*ROW('Water Data'!F165)))</f>
        <v/>
      </c>
      <c r="BZ171" s="388" t="str">
        <f ca="1">+IF(OFFSET('Water Data'!$F$28,0,10*ROW('Water Data'!F165))="","",OFFSET('Water Data'!$F$28,0,10*ROW('Water Data'!F165)))</f>
        <v/>
      </c>
      <c r="CA171" s="388" t="str">
        <f ca="1">+IF(OFFSET('Water Data'!$F$29,0,10*ROW('Water Data'!F165))="","",OFFSET('Water Data'!$F$29,0,10*ROW('Water Data'!F165)))</f>
        <v/>
      </c>
      <c r="CB171" s="388" t="str">
        <f ca="1">+IF(OFFSET('Water Data'!$G$27,0,10*ROW('Water Data'!G165))="","",OFFSET('Water Data'!$G$27,0,10*ROW('Water Data'!G165)))</f>
        <v/>
      </c>
      <c r="CC171" s="388" t="str">
        <f ca="1">+IF(OFFSET('Water Data'!$G$28,0,10*ROW('Water Data'!G165))="","",OFFSET('Water Data'!$G$28,0,10*ROW('Water Data'!G165)))</f>
        <v/>
      </c>
      <c r="CD171" s="388" t="str">
        <f ca="1">+IF(OFFSET('Water Data'!$G$29,0,10*ROW('Water Data'!G165))="","",OFFSET('Water Data'!$G$29,0,10*ROW('Water Data'!G165)))</f>
        <v/>
      </c>
      <c r="CE171" s="388" t="str">
        <f ca="1">+IF(OFFSET('Water Data'!$H$27,0,10*ROW('Water Data'!H165))="","",OFFSET('Water Data'!$H$27,0,10*ROW('Water Data'!H165)))</f>
        <v/>
      </c>
      <c r="CF171" s="388" t="str">
        <f ca="1">+IF(OFFSET('Water Data'!$H$28,0,10*ROW('Water Data'!H165))="","",OFFSET('Water Data'!$H$28,0,10*ROW('Water Data'!H165)))</f>
        <v/>
      </c>
      <c r="CG171" s="388" t="str">
        <f ca="1">+IF(OFFSET('Water Data'!$H$29,0,10*ROW('Water Data'!H165))="","",OFFSET('Water Data'!$H$29,0,10*ROW('Water Data'!H165)))</f>
        <v/>
      </c>
      <c r="CH171" s="388" t="str">
        <f ca="1">+IF(OFFSET('Water Data'!$I$27,0,10*ROW('Water Data'!I165))="","",OFFSET('Water Data'!$I$27,0,10*ROW('Water Data'!I165)))</f>
        <v/>
      </c>
      <c r="CI171" s="388" t="str">
        <f ca="1">+IF(OFFSET('Water Data'!$I$28,0,10*ROW('Water Data'!I165))="","",OFFSET('Water Data'!$I$28,0,10*ROW('Water Data'!I165)))</f>
        <v/>
      </c>
      <c r="CJ171" s="388" t="str">
        <f ca="1">+IF(OFFSET('Water Data'!$I$29,0,10*ROW('Water Data'!I165))="","",OFFSET('Water Data'!$I$29,0,10*ROW('Water Data'!I165)))</f>
        <v/>
      </c>
      <c r="CK171" s="388" t="str">
        <f ca="1">+IF(OFFSET('Sanitation Data'!$D$28,0,10*ROW('Sanitation Data'!D165))="","",OFFSET('Sanitation Data'!$D$28,0,10*ROW('Sanitation Data'!D165)))</f>
        <v/>
      </c>
      <c r="CL171" s="388" t="str">
        <f ca="1">+IF(OFFSET('Sanitation Data'!$D$29,0,10*ROW('Sanitation Data'!D165))="","",OFFSET('Sanitation Data'!$D$29,0,10*ROW('Sanitation Data'!D165)))</f>
        <v/>
      </c>
      <c r="CM171" s="388" t="str">
        <f ca="1">+IF(OFFSET('Sanitation Data'!$D$30,0,10*ROW('Sanitation Data'!D165))="","",OFFSET('Sanitation Data'!$D$30,0,10*ROW('Sanitation Data'!D165)))</f>
        <v/>
      </c>
      <c r="CN171" s="388" t="str">
        <f ca="1">+IF(OFFSET('Sanitation Data'!$D$31,0,10*ROW('Sanitation Data'!D165))="","",OFFSET('Sanitation Data'!$D$31,0,10*ROW('Sanitation Data'!D165)))</f>
        <v/>
      </c>
      <c r="CO171" s="388" t="str">
        <f ca="1">+IF(OFFSET('Sanitation Data'!$D$32,0,10*ROW('Sanitation Data'!D165))="","",OFFSET('Sanitation Data'!$D$32,0,10*ROW('Sanitation Data'!D165)))</f>
        <v/>
      </c>
      <c r="CP171" s="388" t="str">
        <f ca="1">+IF(OFFSET('Sanitation Data'!$E$28,0,10*ROW('Sanitation Data'!E165))="","",OFFSET('Sanitation Data'!$E$28,0,10*ROW('Sanitation Data'!E165)))</f>
        <v/>
      </c>
      <c r="CQ171" s="388" t="str">
        <f ca="1">+IF(OFFSET('Sanitation Data'!$E$29,0,10*ROW('Sanitation Data'!E165))="","",OFFSET('Sanitation Data'!$E$29,0,10*ROW('Sanitation Data'!E165)))</f>
        <v/>
      </c>
      <c r="CR171" s="388" t="str">
        <f ca="1">+IF(OFFSET('Sanitation Data'!$E$30,0,10*ROW('Sanitation Data'!E165))="","",OFFSET('Sanitation Data'!$E$30,0,10*ROW('Sanitation Data'!E165)))</f>
        <v/>
      </c>
      <c r="CS171" s="388" t="str">
        <f ca="1">+IF(OFFSET('Sanitation Data'!$E$31,0,10*ROW('Sanitation Data'!E165))="","",OFFSET('Sanitation Data'!$E$31,0,10*ROW('Sanitation Data'!E165)))</f>
        <v/>
      </c>
      <c r="CT171" s="388" t="str">
        <f ca="1">+IF(OFFSET('Sanitation Data'!$E$32,0,10*ROW('Sanitation Data'!E165))="","",OFFSET('Sanitation Data'!$E$32,0,10*ROW('Sanitation Data'!E165)))</f>
        <v/>
      </c>
      <c r="CU171" s="388" t="str">
        <f ca="1">+IF(OFFSET('Sanitation Data'!$F$28,0,10*ROW('Sanitation Data'!F165))="","",OFFSET('Sanitation Data'!$F$28,0,10*ROW('Sanitation Data'!F165)))</f>
        <v/>
      </c>
      <c r="CV171" s="388" t="str">
        <f ca="1">+IF(OFFSET('Sanitation Data'!$F$29,0,10*ROW('Sanitation Data'!F165))="","",OFFSET('Sanitation Data'!$F$29,0,10*ROW('Sanitation Data'!F165)))</f>
        <v/>
      </c>
      <c r="CW171" s="388" t="str">
        <f ca="1">+IF(OFFSET('Sanitation Data'!$F$30,0,10*ROW('Sanitation Data'!F165))="","",OFFSET('Sanitation Data'!$F$30,0,10*ROW('Sanitation Data'!F165)))</f>
        <v/>
      </c>
      <c r="CX171" s="388" t="str">
        <f ca="1">+IF(OFFSET('Sanitation Data'!$F$31,0,10*ROW('Sanitation Data'!F165))="","",OFFSET('Sanitation Data'!$F$31,0,10*ROW('Sanitation Data'!F165)))</f>
        <v/>
      </c>
      <c r="CY171" s="388" t="str">
        <f ca="1">+IF(OFFSET('Sanitation Data'!$F$32,0,10*ROW('Sanitation Data'!F165))="","",OFFSET('Sanitation Data'!$F$32,0,10*ROW('Sanitation Data'!F165)))</f>
        <v/>
      </c>
      <c r="CZ171" s="388" t="str">
        <f ca="1">+IF(OFFSET('Sanitation Data'!$G$28,0,10*ROW('Sanitation Data'!G165))="","",OFFSET('Sanitation Data'!$G$28,0,10*ROW('Sanitation Data'!G165)))</f>
        <v/>
      </c>
      <c r="DA171" s="388" t="str">
        <f ca="1">+IF(OFFSET('Sanitation Data'!$G$29,0,10*ROW('Sanitation Data'!G165))="","",OFFSET('Sanitation Data'!$G$29,0,10*ROW('Sanitation Data'!G165)))</f>
        <v/>
      </c>
      <c r="DB171" s="388" t="str">
        <f ca="1">+IF(OFFSET('Sanitation Data'!$G$30,0,10*ROW('Sanitation Data'!G165))="","",OFFSET('Sanitation Data'!$G$30,0,10*ROW('Sanitation Data'!G165)))</f>
        <v/>
      </c>
      <c r="DC171" s="388" t="str">
        <f ca="1">+IF(OFFSET('Sanitation Data'!$G$31,0,10*ROW('Sanitation Data'!G165))="","",OFFSET('Sanitation Data'!$G$31,0,10*ROW('Sanitation Data'!G165)))</f>
        <v/>
      </c>
      <c r="DD171" s="388" t="str">
        <f ca="1">+IF(OFFSET('Sanitation Data'!$G$32,0,10*ROW('Sanitation Data'!G165))="","",OFFSET('Sanitation Data'!$G$32,0,10*ROW('Sanitation Data'!G165)))</f>
        <v/>
      </c>
      <c r="DE171" s="388" t="str">
        <f ca="1">+IF(OFFSET('Sanitation Data'!$H$28,0,10*ROW('Sanitation Data'!H165))="","",OFFSET('Sanitation Data'!$H$28,0,10*ROW('Sanitation Data'!H165)))</f>
        <v/>
      </c>
      <c r="DF171" s="388" t="str">
        <f ca="1">+IF(OFFSET('Sanitation Data'!$H$29,0,10*ROW('Sanitation Data'!H165))="","",OFFSET('Sanitation Data'!$H$29,0,10*ROW('Sanitation Data'!H165)))</f>
        <v/>
      </c>
      <c r="DG171" s="388" t="str">
        <f ca="1">+IF(OFFSET('Sanitation Data'!$H$30,0,10*ROW('Sanitation Data'!H165))="","",OFFSET('Sanitation Data'!$H$30,0,10*ROW('Sanitation Data'!H165)))</f>
        <v/>
      </c>
      <c r="DH171" s="388" t="str">
        <f ca="1">+IF(OFFSET('Sanitation Data'!$H$31,0,10*ROW('Sanitation Data'!H165))="","",OFFSET('Sanitation Data'!$H$31,0,10*ROW('Sanitation Data'!H165)))</f>
        <v/>
      </c>
      <c r="DI171" s="388" t="str">
        <f ca="1">+IF(OFFSET('Sanitation Data'!$H$32,0,10*ROW('Sanitation Data'!H165))="","",OFFSET('Sanitation Data'!$H$32,0,10*ROW('Sanitation Data'!H165)))</f>
        <v/>
      </c>
      <c r="DJ171" s="388" t="str">
        <f ca="1">+IF(OFFSET('Sanitation Data'!$I$28,0,10*ROW('Sanitation Data'!I165))="","",OFFSET('Sanitation Data'!$I$28,0,10*ROW('Sanitation Data'!I165)))</f>
        <v/>
      </c>
      <c r="DK171" s="388" t="str">
        <f ca="1">+IF(OFFSET('Sanitation Data'!$I$29,0,10*ROW('Sanitation Data'!I165))="","",OFFSET('Sanitation Data'!$I$29,0,10*ROW('Sanitation Data'!I165)))</f>
        <v/>
      </c>
      <c r="DL171" s="388" t="str">
        <f ca="1">+IF(OFFSET('Sanitation Data'!$I$30,0,10*ROW('Sanitation Data'!I165))="","",OFFSET('Sanitation Data'!$I$30,0,10*ROW('Sanitation Data'!I165)))</f>
        <v/>
      </c>
      <c r="DM171" s="388" t="str">
        <f ca="1">+IF(OFFSET('Sanitation Data'!$I$31,0,10*ROW('Sanitation Data'!I165))="","",OFFSET('Sanitation Data'!$I$31,0,10*ROW('Sanitation Data'!I165)))</f>
        <v/>
      </c>
      <c r="DN171" s="388" t="str">
        <f ca="1">+IF(OFFSET('Sanitation Data'!$I$32,0,10*ROW('Sanitation Data'!I165))="","",OFFSET('Sanitation Data'!$I$32,0,10*ROW('Sanitation Data'!I165)))</f>
        <v/>
      </c>
      <c r="DO171" s="388" t="str">
        <f ca="1">+IF(OFFSET('Hygiene Data'!$D$11,0,10*ROW('Hygiene Data'!D165))="","",OFFSET('Hygiene Data'!$D$11,0,10*ROW('Hygiene Data'!D165)))</f>
        <v/>
      </c>
      <c r="DP171" s="388" t="str">
        <f ca="1">+IF(OFFSET('Hygiene Data'!$D$12,0,10*ROW('Hygiene Data'!D165))="","",OFFSET('Hygiene Data'!$D$12,0,10*ROW('Hygiene Data'!D165)))</f>
        <v/>
      </c>
      <c r="DQ171" s="388" t="str">
        <f ca="1">+IF(OFFSET('Hygiene Data'!$D$13,0,10*ROW('Hygiene Data'!D165))="","",OFFSET('Hygiene Data'!$D$13,0,10*ROW('Hygiene Data'!D165)))</f>
        <v/>
      </c>
      <c r="DR171" s="388" t="str">
        <f ca="1">+IF(OFFSET('Hygiene Data'!$E$11,0,10*ROW('Hygiene Data'!E165))="","",OFFSET('Hygiene Data'!$E$11,0,10*ROW('Hygiene Data'!E165)))</f>
        <v/>
      </c>
      <c r="DS171" s="388" t="str">
        <f ca="1">+IF(OFFSET('Hygiene Data'!$E$12,0,10*ROW('Hygiene Data'!E165))="","",OFFSET('Hygiene Data'!$E$12,0,10*ROW('Hygiene Data'!E165)))</f>
        <v/>
      </c>
      <c r="DT171" s="388" t="str">
        <f ca="1">+IF(OFFSET('Hygiene Data'!$E$13,0,10*ROW('Hygiene Data'!E165))="","",OFFSET('Hygiene Data'!$E$13,0,10*ROW('Hygiene Data'!E165)))</f>
        <v/>
      </c>
      <c r="DU171" s="388" t="str">
        <f ca="1">+IF(OFFSET('Hygiene Data'!$F$11,0,10*ROW('Hygiene Data'!F165))="","",OFFSET('Hygiene Data'!$F$11,0,10*ROW('Hygiene Data'!F165)))</f>
        <v/>
      </c>
      <c r="DV171" s="388" t="str">
        <f ca="1">+IF(OFFSET('Hygiene Data'!$F$12,0,10*ROW('Hygiene Data'!F165))="","",OFFSET('Hygiene Data'!$F$12,0,10*ROW('Hygiene Data'!F165)))</f>
        <v/>
      </c>
      <c r="DW171" s="388" t="str">
        <f ca="1">+IF(OFFSET('Hygiene Data'!$F$13,0,10*ROW('Hygiene Data'!F165))="","",OFFSET('Hygiene Data'!$F$13,0,10*ROW('Hygiene Data'!F165)))</f>
        <v/>
      </c>
      <c r="DX171" s="388" t="str">
        <f ca="1">+IF(OFFSET('Hygiene Data'!$G$11,0,10*ROW('Hygiene Data'!G165))="","",OFFSET('Hygiene Data'!$G$11,0,10*ROW('Hygiene Data'!G165)))</f>
        <v/>
      </c>
      <c r="DY171" s="388" t="str">
        <f ca="1">+IF(OFFSET('Hygiene Data'!$G$12,0,10*ROW('Hygiene Data'!G165))="","",OFFSET('Hygiene Data'!$G$12,0,10*ROW('Hygiene Data'!G165)))</f>
        <v/>
      </c>
      <c r="DZ171" s="388" t="str">
        <f ca="1">+IF(OFFSET('Hygiene Data'!$G$13,0,10*ROW('Hygiene Data'!G165))="","",OFFSET('Hygiene Data'!$G$13,0,10*ROW('Hygiene Data'!G165)))</f>
        <v/>
      </c>
      <c r="EA171" s="388" t="str">
        <f ca="1">+IF(OFFSET('Hygiene Data'!$H$11,0,10*ROW('Hygiene Data'!H165))="","",OFFSET('Hygiene Data'!$H$11,0,10*ROW('Hygiene Data'!H165)))</f>
        <v/>
      </c>
      <c r="EB171" s="388" t="str">
        <f ca="1">+IF(OFFSET('Hygiene Data'!$H$12,0,10*ROW('Hygiene Data'!H165))="","",OFFSET('Hygiene Data'!$H$12,0,10*ROW('Hygiene Data'!H165)))</f>
        <v/>
      </c>
      <c r="EC171" s="388" t="str">
        <f ca="1">+IF(OFFSET('Hygiene Data'!$H$13,0,10*ROW('Hygiene Data'!H165))="","",OFFSET('Hygiene Data'!$H$13,0,10*ROW('Hygiene Data'!H165)))</f>
        <v/>
      </c>
      <c r="ED171" s="388" t="str">
        <f ca="1">+IF(OFFSET('Hygiene Data'!$I$11,0,10*ROW('Hygiene Data'!I165))="","",OFFSET('Hygiene Data'!$I$11,0,10*ROW('Hygiene Data'!I165)))</f>
        <v/>
      </c>
      <c r="EE171" s="388" t="str">
        <f ca="1">+IF(OFFSET('Hygiene Data'!$I$12,0,10*ROW('Hygiene Data'!I165))="","",OFFSET('Hygiene Data'!$I$12,0,10*ROW('Hygiene Data'!I165)))</f>
        <v/>
      </c>
      <c r="EF171" s="388" t="str">
        <f ca="1">+IF(OFFSET('Hygiene Data'!$I$13,0,10*ROW('Hygiene Data'!I165))="","",OFFSET('Hygiene Data'!$I$13,0,10*ROW('Hygiene Data'!I165)))</f>
        <v/>
      </c>
    </row>
    <row r="172" spans="1:136" x14ac:dyDescent="0.25">
      <c r="A172" s="497" t="str">
        <f ca="1">+IF(OFFSET('Water Data'!$B$2,0,10*ROW('Water Data'!E166))="","",OFFSET('Water Data'!$B$2,0,10*ROW('Water Data'!E166)))</f>
        <v/>
      </c>
      <c r="B172" s="49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4" t="str">
        <f t="shared" ca="1" si="2"/>
        <v/>
      </c>
      <c r="D172" s="52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8" t="str">
        <f ca="1">+IF(OFFSET('Water Data'!$D$27,0,10*ROW('Water Data'!D166))="","",OFFSET('Water Data'!$D$27,0,10*ROW('Water Data'!D166)))</f>
        <v/>
      </c>
      <c r="BT172" s="388" t="str">
        <f ca="1">+IF(OFFSET('Water Data'!$D$28,0,10*ROW('Water Data'!D166))="","",OFFSET('Water Data'!$D$28,0,10*ROW('Water Data'!D166)))</f>
        <v/>
      </c>
      <c r="BU172" s="388" t="str">
        <f ca="1">+IF(OFFSET('Water Data'!$D$29,0,10*ROW('Water Data'!D166))="","",OFFSET('Water Data'!$D$29,0,10*ROW('Water Data'!D166)))</f>
        <v/>
      </c>
      <c r="BV172" s="388" t="str">
        <f ca="1">+IF(OFFSET('Water Data'!$E$27,0,10*ROW('Water Data'!E166))="","",OFFSET('Water Data'!$E$27,0,10*ROW('Water Data'!E166)))</f>
        <v/>
      </c>
      <c r="BW172" s="388" t="str">
        <f ca="1">+IF(OFFSET('Water Data'!$E$28,0,10*ROW('Water Data'!E166))="","",OFFSET('Water Data'!$E$28,0,10*ROW('Water Data'!E166)))</f>
        <v/>
      </c>
      <c r="BX172" s="388" t="str">
        <f ca="1">+IF(OFFSET('Water Data'!$E$29,0,10*ROW('Water Data'!E166))="","",OFFSET('Water Data'!$E$29,0,10*ROW('Water Data'!E166)))</f>
        <v/>
      </c>
      <c r="BY172" s="388" t="str">
        <f ca="1">+IF(OFFSET('Water Data'!$F$27,0,10*ROW('Water Data'!F166))="","",OFFSET('Water Data'!$F$27,0,10*ROW('Water Data'!F166)))</f>
        <v/>
      </c>
      <c r="BZ172" s="388" t="str">
        <f ca="1">+IF(OFFSET('Water Data'!$F$28,0,10*ROW('Water Data'!F166))="","",OFFSET('Water Data'!$F$28,0,10*ROW('Water Data'!F166)))</f>
        <v/>
      </c>
      <c r="CA172" s="388" t="str">
        <f ca="1">+IF(OFFSET('Water Data'!$F$29,0,10*ROW('Water Data'!F166))="","",OFFSET('Water Data'!$F$29,0,10*ROW('Water Data'!F166)))</f>
        <v/>
      </c>
      <c r="CB172" s="388" t="str">
        <f ca="1">+IF(OFFSET('Water Data'!$G$27,0,10*ROW('Water Data'!G166))="","",OFFSET('Water Data'!$G$27,0,10*ROW('Water Data'!G166)))</f>
        <v/>
      </c>
      <c r="CC172" s="388" t="str">
        <f ca="1">+IF(OFFSET('Water Data'!$G$28,0,10*ROW('Water Data'!G166))="","",OFFSET('Water Data'!$G$28,0,10*ROW('Water Data'!G166)))</f>
        <v/>
      </c>
      <c r="CD172" s="388" t="str">
        <f ca="1">+IF(OFFSET('Water Data'!$G$29,0,10*ROW('Water Data'!G166))="","",OFFSET('Water Data'!$G$29,0,10*ROW('Water Data'!G166)))</f>
        <v/>
      </c>
      <c r="CE172" s="388" t="str">
        <f ca="1">+IF(OFFSET('Water Data'!$H$27,0,10*ROW('Water Data'!H166))="","",OFFSET('Water Data'!$H$27,0,10*ROW('Water Data'!H166)))</f>
        <v/>
      </c>
      <c r="CF172" s="388" t="str">
        <f ca="1">+IF(OFFSET('Water Data'!$H$28,0,10*ROW('Water Data'!H166))="","",OFFSET('Water Data'!$H$28,0,10*ROW('Water Data'!H166)))</f>
        <v/>
      </c>
      <c r="CG172" s="388" t="str">
        <f ca="1">+IF(OFFSET('Water Data'!$H$29,0,10*ROW('Water Data'!H166))="","",OFFSET('Water Data'!$H$29,0,10*ROW('Water Data'!H166)))</f>
        <v/>
      </c>
      <c r="CH172" s="388" t="str">
        <f ca="1">+IF(OFFSET('Water Data'!$I$27,0,10*ROW('Water Data'!I166))="","",OFFSET('Water Data'!$I$27,0,10*ROW('Water Data'!I166)))</f>
        <v/>
      </c>
      <c r="CI172" s="388" t="str">
        <f ca="1">+IF(OFFSET('Water Data'!$I$28,0,10*ROW('Water Data'!I166))="","",OFFSET('Water Data'!$I$28,0,10*ROW('Water Data'!I166)))</f>
        <v/>
      </c>
      <c r="CJ172" s="388" t="str">
        <f ca="1">+IF(OFFSET('Water Data'!$I$29,0,10*ROW('Water Data'!I166))="","",OFFSET('Water Data'!$I$29,0,10*ROW('Water Data'!I166)))</f>
        <v/>
      </c>
      <c r="CK172" s="388" t="str">
        <f ca="1">+IF(OFFSET('Sanitation Data'!$D$28,0,10*ROW('Sanitation Data'!D166))="","",OFFSET('Sanitation Data'!$D$28,0,10*ROW('Sanitation Data'!D166)))</f>
        <v/>
      </c>
      <c r="CL172" s="388" t="str">
        <f ca="1">+IF(OFFSET('Sanitation Data'!$D$29,0,10*ROW('Sanitation Data'!D166))="","",OFFSET('Sanitation Data'!$D$29,0,10*ROW('Sanitation Data'!D166)))</f>
        <v/>
      </c>
      <c r="CM172" s="388" t="str">
        <f ca="1">+IF(OFFSET('Sanitation Data'!$D$30,0,10*ROW('Sanitation Data'!D166))="","",OFFSET('Sanitation Data'!$D$30,0,10*ROW('Sanitation Data'!D166)))</f>
        <v/>
      </c>
      <c r="CN172" s="388" t="str">
        <f ca="1">+IF(OFFSET('Sanitation Data'!$D$31,0,10*ROW('Sanitation Data'!D166))="","",OFFSET('Sanitation Data'!$D$31,0,10*ROW('Sanitation Data'!D166)))</f>
        <v/>
      </c>
      <c r="CO172" s="388" t="str">
        <f ca="1">+IF(OFFSET('Sanitation Data'!$D$32,0,10*ROW('Sanitation Data'!D166))="","",OFFSET('Sanitation Data'!$D$32,0,10*ROW('Sanitation Data'!D166)))</f>
        <v/>
      </c>
      <c r="CP172" s="388" t="str">
        <f ca="1">+IF(OFFSET('Sanitation Data'!$E$28,0,10*ROW('Sanitation Data'!E166))="","",OFFSET('Sanitation Data'!$E$28,0,10*ROW('Sanitation Data'!E166)))</f>
        <v/>
      </c>
      <c r="CQ172" s="388" t="str">
        <f ca="1">+IF(OFFSET('Sanitation Data'!$E$29,0,10*ROW('Sanitation Data'!E166))="","",OFFSET('Sanitation Data'!$E$29,0,10*ROW('Sanitation Data'!E166)))</f>
        <v/>
      </c>
      <c r="CR172" s="388" t="str">
        <f ca="1">+IF(OFFSET('Sanitation Data'!$E$30,0,10*ROW('Sanitation Data'!E166))="","",OFFSET('Sanitation Data'!$E$30,0,10*ROW('Sanitation Data'!E166)))</f>
        <v/>
      </c>
      <c r="CS172" s="388" t="str">
        <f ca="1">+IF(OFFSET('Sanitation Data'!$E$31,0,10*ROW('Sanitation Data'!E166))="","",OFFSET('Sanitation Data'!$E$31,0,10*ROW('Sanitation Data'!E166)))</f>
        <v/>
      </c>
      <c r="CT172" s="388" t="str">
        <f ca="1">+IF(OFFSET('Sanitation Data'!$E$32,0,10*ROW('Sanitation Data'!E166))="","",OFFSET('Sanitation Data'!$E$32,0,10*ROW('Sanitation Data'!E166)))</f>
        <v/>
      </c>
      <c r="CU172" s="388" t="str">
        <f ca="1">+IF(OFFSET('Sanitation Data'!$F$28,0,10*ROW('Sanitation Data'!F166))="","",OFFSET('Sanitation Data'!$F$28,0,10*ROW('Sanitation Data'!F166)))</f>
        <v/>
      </c>
      <c r="CV172" s="388" t="str">
        <f ca="1">+IF(OFFSET('Sanitation Data'!$F$29,0,10*ROW('Sanitation Data'!F166))="","",OFFSET('Sanitation Data'!$F$29,0,10*ROW('Sanitation Data'!F166)))</f>
        <v/>
      </c>
      <c r="CW172" s="388" t="str">
        <f ca="1">+IF(OFFSET('Sanitation Data'!$F$30,0,10*ROW('Sanitation Data'!F166))="","",OFFSET('Sanitation Data'!$F$30,0,10*ROW('Sanitation Data'!F166)))</f>
        <v/>
      </c>
      <c r="CX172" s="388" t="str">
        <f ca="1">+IF(OFFSET('Sanitation Data'!$F$31,0,10*ROW('Sanitation Data'!F166))="","",OFFSET('Sanitation Data'!$F$31,0,10*ROW('Sanitation Data'!F166)))</f>
        <v/>
      </c>
      <c r="CY172" s="388" t="str">
        <f ca="1">+IF(OFFSET('Sanitation Data'!$F$32,0,10*ROW('Sanitation Data'!F166))="","",OFFSET('Sanitation Data'!$F$32,0,10*ROW('Sanitation Data'!F166)))</f>
        <v/>
      </c>
      <c r="CZ172" s="388" t="str">
        <f ca="1">+IF(OFFSET('Sanitation Data'!$G$28,0,10*ROW('Sanitation Data'!G166))="","",OFFSET('Sanitation Data'!$G$28,0,10*ROW('Sanitation Data'!G166)))</f>
        <v/>
      </c>
      <c r="DA172" s="388" t="str">
        <f ca="1">+IF(OFFSET('Sanitation Data'!$G$29,0,10*ROW('Sanitation Data'!G166))="","",OFFSET('Sanitation Data'!$G$29,0,10*ROW('Sanitation Data'!G166)))</f>
        <v/>
      </c>
      <c r="DB172" s="388" t="str">
        <f ca="1">+IF(OFFSET('Sanitation Data'!$G$30,0,10*ROW('Sanitation Data'!G166))="","",OFFSET('Sanitation Data'!$G$30,0,10*ROW('Sanitation Data'!G166)))</f>
        <v/>
      </c>
      <c r="DC172" s="388" t="str">
        <f ca="1">+IF(OFFSET('Sanitation Data'!$G$31,0,10*ROW('Sanitation Data'!G166))="","",OFFSET('Sanitation Data'!$G$31,0,10*ROW('Sanitation Data'!G166)))</f>
        <v/>
      </c>
      <c r="DD172" s="388" t="str">
        <f ca="1">+IF(OFFSET('Sanitation Data'!$G$32,0,10*ROW('Sanitation Data'!G166))="","",OFFSET('Sanitation Data'!$G$32,0,10*ROW('Sanitation Data'!G166)))</f>
        <v/>
      </c>
      <c r="DE172" s="388" t="str">
        <f ca="1">+IF(OFFSET('Sanitation Data'!$H$28,0,10*ROW('Sanitation Data'!H166))="","",OFFSET('Sanitation Data'!$H$28,0,10*ROW('Sanitation Data'!H166)))</f>
        <v/>
      </c>
      <c r="DF172" s="388" t="str">
        <f ca="1">+IF(OFFSET('Sanitation Data'!$H$29,0,10*ROW('Sanitation Data'!H166))="","",OFFSET('Sanitation Data'!$H$29,0,10*ROW('Sanitation Data'!H166)))</f>
        <v/>
      </c>
      <c r="DG172" s="388" t="str">
        <f ca="1">+IF(OFFSET('Sanitation Data'!$H$30,0,10*ROW('Sanitation Data'!H166))="","",OFFSET('Sanitation Data'!$H$30,0,10*ROW('Sanitation Data'!H166)))</f>
        <v/>
      </c>
      <c r="DH172" s="388" t="str">
        <f ca="1">+IF(OFFSET('Sanitation Data'!$H$31,0,10*ROW('Sanitation Data'!H166))="","",OFFSET('Sanitation Data'!$H$31,0,10*ROW('Sanitation Data'!H166)))</f>
        <v/>
      </c>
      <c r="DI172" s="388" t="str">
        <f ca="1">+IF(OFFSET('Sanitation Data'!$H$32,0,10*ROW('Sanitation Data'!H166))="","",OFFSET('Sanitation Data'!$H$32,0,10*ROW('Sanitation Data'!H166)))</f>
        <v/>
      </c>
      <c r="DJ172" s="388" t="str">
        <f ca="1">+IF(OFFSET('Sanitation Data'!$I$28,0,10*ROW('Sanitation Data'!I166))="","",OFFSET('Sanitation Data'!$I$28,0,10*ROW('Sanitation Data'!I166)))</f>
        <v/>
      </c>
      <c r="DK172" s="388" t="str">
        <f ca="1">+IF(OFFSET('Sanitation Data'!$I$29,0,10*ROW('Sanitation Data'!I166))="","",OFFSET('Sanitation Data'!$I$29,0,10*ROW('Sanitation Data'!I166)))</f>
        <v/>
      </c>
      <c r="DL172" s="388" t="str">
        <f ca="1">+IF(OFFSET('Sanitation Data'!$I$30,0,10*ROW('Sanitation Data'!I166))="","",OFFSET('Sanitation Data'!$I$30,0,10*ROW('Sanitation Data'!I166)))</f>
        <v/>
      </c>
      <c r="DM172" s="388" t="str">
        <f ca="1">+IF(OFFSET('Sanitation Data'!$I$31,0,10*ROW('Sanitation Data'!I166))="","",OFFSET('Sanitation Data'!$I$31,0,10*ROW('Sanitation Data'!I166)))</f>
        <v/>
      </c>
      <c r="DN172" s="388" t="str">
        <f ca="1">+IF(OFFSET('Sanitation Data'!$I$32,0,10*ROW('Sanitation Data'!I166))="","",OFFSET('Sanitation Data'!$I$32,0,10*ROW('Sanitation Data'!I166)))</f>
        <v/>
      </c>
      <c r="DO172" s="388" t="str">
        <f ca="1">+IF(OFFSET('Hygiene Data'!$D$11,0,10*ROW('Hygiene Data'!D166))="","",OFFSET('Hygiene Data'!$D$11,0,10*ROW('Hygiene Data'!D166)))</f>
        <v/>
      </c>
      <c r="DP172" s="388" t="str">
        <f ca="1">+IF(OFFSET('Hygiene Data'!$D$12,0,10*ROW('Hygiene Data'!D166))="","",OFFSET('Hygiene Data'!$D$12,0,10*ROW('Hygiene Data'!D166)))</f>
        <v/>
      </c>
      <c r="DQ172" s="388" t="str">
        <f ca="1">+IF(OFFSET('Hygiene Data'!$D$13,0,10*ROW('Hygiene Data'!D166))="","",OFFSET('Hygiene Data'!$D$13,0,10*ROW('Hygiene Data'!D166)))</f>
        <v/>
      </c>
      <c r="DR172" s="388" t="str">
        <f ca="1">+IF(OFFSET('Hygiene Data'!$E$11,0,10*ROW('Hygiene Data'!E166))="","",OFFSET('Hygiene Data'!$E$11,0,10*ROW('Hygiene Data'!E166)))</f>
        <v/>
      </c>
      <c r="DS172" s="388" t="str">
        <f ca="1">+IF(OFFSET('Hygiene Data'!$E$12,0,10*ROW('Hygiene Data'!E166))="","",OFFSET('Hygiene Data'!$E$12,0,10*ROW('Hygiene Data'!E166)))</f>
        <v/>
      </c>
      <c r="DT172" s="388" t="str">
        <f ca="1">+IF(OFFSET('Hygiene Data'!$E$13,0,10*ROW('Hygiene Data'!E166))="","",OFFSET('Hygiene Data'!$E$13,0,10*ROW('Hygiene Data'!E166)))</f>
        <v/>
      </c>
      <c r="DU172" s="388" t="str">
        <f ca="1">+IF(OFFSET('Hygiene Data'!$F$11,0,10*ROW('Hygiene Data'!F166))="","",OFFSET('Hygiene Data'!$F$11,0,10*ROW('Hygiene Data'!F166)))</f>
        <v/>
      </c>
      <c r="DV172" s="388" t="str">
        <f ca="1">+IF(OFFSET('Hygiene Data'!$F$12,0,10*ROW('Hygiene Data'!F166))="","",OFFSET('Hygiene Data'!$F$12,0,10*ROW('Hygiene Data'!F166)))</f>
        <v/>
      </c>
      <c r="DW172" s="388" t="str">
        <f ca="1">+IF(OFFSET('Hygiene Data'!$F$13,0,10*ROW('Hygiene Data'!F166))="","",OFFSET('Hygiene Data'!$F$13,0,10*ROW('Hygiene Data'!F166)))</f>
        <v/>
      </c>
      <c r="DX172" s="388" t="str">
        <f ca="1">+IF(OFFSET('Hygiene Data'!$G$11,0,10*ROW('Hygiene Data'!G166))="","",OFFSET('Hygiene Data'!$G$11,0,10*ROW('Hygiene Data'!G166)))</f>
        <v/>
      </c>
      <c r="DY172" s="388" t="str">
        <f ca="1">+IF(OFFSET('Hygiene Data'!$G$12,0,10*ROW('Hygiene Data'!G166))="","",OFFSET('Hygiene Data'!$G$12,0,10*ROW('Hygiene Data'!G166)))</f>
        <v/>
      </c>
      <c r="DZ172" s="388" t="str">
        <f ca="1">+IF(OFFSET('Hygiene Data'!$G$13,0,10*ROW('Hygiene Data'!G166))="","",OFFSET('Hygiene Data'!$G$13,0,10*ROW('Hygiene Data'!G166)))</f>
        <v/>
      </c>
      <c r="EA172" s="388" t="str">
        <f ca="1">+IF(OFFSET('Hygiene Data'!$H$11,0,10*ROW('Hygiene Data'!H166))="","",OFFSET('Hygiene Data'!$H$11,0,10*ROW('Hygiene Data'!H166)))</f>
        <v/>
      </c>
      <c r="EB172" s="388" t="str">
        <f ca="1">+IF(OFFSET('Hygiene Data'!$H$12,0,10*ROW('Hygiene Data'!H166))="","",OFFSET('Hygiene Data'!$H$12,0,10*ROW('Hygiene Data'!H166)))</f>
        <v/>
      </c>
      <c r="EC172" s="388" t="str">
        <f ca="1">+IF(OFFSET('Hygiene Data'!$H$13,0,10*ROW('Hygiene Data'!H166))="","",OFFSET('Hygiene Data'!$H$13,0,10*ROW('Hygiene Data'!H166)))</f>
        <v/>
      </c>
      <c r="ED172" s="388" t="str">
        <f ca="1">+IF(OFFSET('Hygiene Data'!$I$11,0,10*ROW('Hygiene Data'!I166))="","",OFFSET('Hygiene Data'!$I$11,0,10*ROW('Hygiene Data'!I166)))</f>
        <v/>
      </c>
      <c r="EE172" s="388" t="str">
        <f ca="1">+IF(OFFSET('Hygiene Data'!$I$12,0,10*ROW('Hygiene Data'!I166))="","",OFFSET('Hygiene Data'!$I$12,0,10*ROW('Hygiene Data'!I166)))</f>
        <v/>
      </c>
      <c r="EF172" s="388" t="str">
        <f ca="1">+IF(OFFSET('Hygiene Data'!$I$13,0,10*ROW('Hygiene Data'!I166))="","",OFFSET('Hygiene Data'!$I$13,0,10*ROW('Hygiene Data'!I166)))</f>
        <v/>
      </c>
    </row>
    <row r="173" spans="1:136" x14ac:dyDescent="0.25">
      <c r="A173" s="497" t="str">
        <f ca="1">+IF(OFFSET('Water Data'!$B$2,0,10*ROW('Water Data'!E167))="","",OFFSET('Water Data'!$B$2,0,10*ROW('Water Data'!E167)))</f>
        <v/>
      </c>
      <c r="B173" s="49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4" t="str">
        <f t="shared" ca="1" si="2"/>
        <v/>
      </c>
      <c r="D173" s="52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8" t="str">
        <f ca="1">+IF(OFFSET('Water Data'!$D$27,0,10*ROW('Water Data'!D167))="","",OFFSET('Water Data'!$D$27,0,10*ROW('Water Data'!D167)))</f>
        <v/>
      </c>
      <c r="BT173" s="388" t="str">
        <f ca="1">+IF(OFFSET('Water Data'!$D$28,0,10*ROW('Water Data'!D167))="","",OFFSET('Water Data'!$D$28,0,10*ROW('Water Data'!D167)))</f>
        <v/>
      </c>
      <c r="BU173" s="388" t="str">
        <f ca="1">+IF(OFFSET('Water Data'!$D$29,0,10*ROW('Water Data'!D167))="","",OFFSET('Water Data'!$D$29,0,10*ROW('Water Data'!D167)))</f>
        <v/>
      </c>
      <c r="BV173" s="388" t="str">
        <f ca="1">+IF(OFFSET('Water Data'!$E$27,0,10*ROW('Water Data'!E167))="","",OFFSET('Water Data'!$E$27,0,10*ROW('Water Data'!E167)))</f>
        <v/>
      </c>
      <c r="BW173" s="388" t="str">
        <f ca="1">+IF(OFFSET('Water Data'!$E$28,0,10*ROW('Water Data'!E167))="","",OFFSET('Water Data'!$E$28,0,10*ROW('Water Data'!E167)))</f>
        <v/>
      </c>
      <c r="BX173" s="388" t="str">
        <f ca="1">+IF(OFFSET('Water Data'!$E$29,0,10*ROW('Water Data'!E167))="","",OFFSET('Water Data'!$E$29,0,10*ROW('Water Data'!E167)))</f>
        <v/>
      </c>
      <c r="BY173" s="388" t="str">
        <f ca="1">+IF(OFFSET('Water Data'!$F$27,0,10*ROW('Water Data'!F167))="","",OFFSET('Water Data'!$F$27,0,10*ROW('Water Data'!F167)))</f>
        <v/>
      </c>
      <c r="BZ173" s="388" t="str">
        <f ca="1">+IF(OFFSET('Water Data'!$F$28,0,10*ROW('Water Data'!F167))="","",OFFSET('Water Data'!$F$28,0,10*ROW('Water Data'!F167)))</f>
        <v/>
      </c>
      <c r="CA173" s="388" t="str">
        <f ca="1">+IF(OFFSET('Water Data'!$F$29,0,10*ROW('Water Data'!F167))="","",OFFSET('Water Data'!$F$29,0,10*ROW('Water Data'!F167)))</f>
        <v/>
      </c>
      <c r="CB173" s="388" t="str">
        <f ca="1">+IF(OFFSET('Water Data'!$G$27,0,10*ROW('Water Data'!G167))="","",OFFSET('Water Data'!$G$27,0,10*ROW('Water Data'!G167)))</f>
        <v/>
      </c>
      <c r="CC173" s="388" t="str">
        <f ca="1">+IF(OFFSET('Water Data'!$G$28,0,10*ROW('Water Data'!G167))="","",OFFSET('Water Data'!$G$28,0,10*ROW('Water Data'!G167)))</f>
        <v/>
      </c>
      <c r="CD173" s="388" t="str">
        <f ca="1">+IF(OFFSET('Water Data'!$G$29,0,10*ROW('Water Data'!G167))="","",OFFSET('Water Data'!$G$29,0,10*ROW('Water Data'!G167)))</f>
        <v/>
      </c>
      <c r="CE173" s="388" t="str">
        <f ca="1">+IF(OFFSET('Water Data'!$H$27,0,10*ROW('Water Data'!H167))="","",OFFSET('Water Data'!$H$27,0,10*ROW('Water Data'!H167)))</f>
        <v/>
      </c>
      <c r="CF173" s="388" t="str">
        <f ca="1">+IF(OFFSET('Water Data'!$H$28,0,10*ROW('Water Data'!H167))="","",OFFSET('Water Data'!$H$28,0,10*ROW('Water Data'!H167)))</f>
        <v/>
      </c>
      <c r="CG173" s="388" t="str">
        <f ca="1">+IF(OFFSET('Water Data'!$H$29,0,10*ROW('Water Data'!H167))="","",OFFSET('Water Data'!$H$29,0,10*ROW('Water Data'!H167)))</f>
        <v/>
      </c>
      <c r="CH173" s="388" t="str">
        <f ca="1">+IF(OFFSET('Water Data'!$I$27,0,10*ROW('Water Data'!I167))="","",OFFSET('Water Data'!$I$27,0,10*ROW('Water Data'!I167)))</f>
        <v/>
      </c>
      <c r="CI173" s="388" t="str">
        <f ca="1">+IF(OFFSET('Water Data'!$I$28,0,10*ROW('Water Data'!I167))="","",OFFSET('Water Data'!$I$28,0,10*ROW('Water Data'!I167)))</f>
        <v/>
      </c>
      <c r="CJ173" s="388" t="str">
        <f ca="1">+IF(OFFSET('Water Data'!$I$29,0,10*ROW('Water Data'!I167))="","",OFFSET('Water Data'!$I$29,0,10*ROW('Water Data'!I167)))</f>
        <v/>
      </c>
      <c r="CK173" s="388" t="str">
        <f ca="1">+IF(OFFSET('Sanitation Data'!$D$28,0,10*ROW('Sanitation Data'!D167))="","",OFFSET('Sanitation Data'!$D$28,0,10*ROW('Sanitation Data'!D167)))</f>
        <v/>
      </c>
      <c r="CL173" s="388" t="str">
        <f ca="1">+IF(OFFSET('Sanitation Data'!$D$29,0,10*ROW('Sanitation Data'!D167))="","",OFFSET('Sanitation Data'!$D$29,0,10*ROW('Sanitation Data'!D167)))</f>
        <v/>
      </c>
      <c r="CM173" s="388" t="str">
        <f ca="1">+IF(OFFSET('Sanitation Data'!$D$30,0,10*ROW('Sanitation Data'!D167))="","",OFFSET('Sanitation Data'!$D$30,0,10*ROW('Sanitation Data'!D167)))</f>
        <v/>
      </c>
      <c r="CN173" s="388" t="str">
        <f ca="1">+IF(OFFSET('Sanitation Data'!$D$31,0,10*ROW('Sanitation Data'!D167))="","",OFFSET('Sanitation Data'!$D$31,0,10*ROW('Sanitation Data'!D167)))</f>
        <v/>
      </c>
      <c r="CO173" s="388" t="str">
        <f ca="1">+IF(OFFSET('Sanitation Data'!$D$32,0,10*ROW('Sanitation Data'!D167))="","",OFFSET('Sanitation Data'!$D$32,0,10*ROW('Sanitation Data'!D167)))</f>
        <v/>
      </c>
      <c r="CP173" s="388" t="str">
        <f ca="1">+IF(OFFSET('Sanitation Data'!$E$28,0,10*ROW('Sanitation Data'!E167))="","",OFFSET('Sanitation Data'!$E$28,0,10*ROW('Sanitation Data'!E167)))</f>
        <v/>
      </c>
      <c r="CQ173" s="388" t="str">
        <f ca="1">+IF(OFFSET('Sanitation Data'!$E$29,0,10*ROW('Sanitation Data'!E167))="","",OFFSET('Sanitation Data'!$E$29,0,10*ROW('Sanitation Data'!E167)))</f>
        <v/>
      </c>
      <c r="CR173" s="388" t="str">
        <f ca="1">+IF(OFFSET('Sanitation Data'!$E$30,0,10*ROW('Sanitation Data'!E167))="","",OFFSET('Sanitation Data'!$E$30,0,10*ROW('Sanitation Data'!E167)))</f>
        <v/>
      </c>
      <c r="CS173" s="388" t="str">
        <f ca="1">+IF(OFFSET('Sanitation Data'!$E$31,0,10*ROW('Sanitation Data'!E167))="","",OFFSET('Sanitation Data'!$E$31,0,10*ROW('Sanitation Data'!E167)))</f>
        <v/>
      </c>
      <c r="CT173" s="388" t="str">
        <f ca="1">+IF(OFFSET('Sanitation Data'!$E$32,0,10*ROW('Sanitation Data'!E167))="","",OFFSET('Sanitation Data'!$E$32,0,10*ROW('Sanitation Data'!E167)))</f>
        <v/>
      </c>
      <c r="CU173" s="388" t="str">
        <f ca="1">+IF(OFFSET('Sanitation Data'!$F$28,0,10*ROW('Sanitation Data'!F167))="","",OFFSET('Sanitation Data'!$F$28,0,10*ROW('Sanitation Data'!F167)))</f>
        <v/>
      </c>
      <c r="CV173" s="388" t="str">
        <f ca="1">+IF(OFFSET('Sanitation Data'!$F$29,0,10*ROW('Sanitation Data'!F167))="","",OFFSET('Sanitation Data'!$F$29,0,10*ROW('Sanitation Data'!F167)))</f>
        <v/>
      </c>
      <c r="CW173" s="388" t="str">
        <f ca="1">+IF(OFFSET('Sanitation Data'!$F$30,0,10*ROW('Sanitation Data'!F167))="","",OFFSET('Sanitation Data'!$F$30,0,10*ROW('Sanitation Data'!F167)))</f>
        <v/>
      </c>
      <c r="CX173" s="388" t="str">
        <f ca="1">+IF(OFFSET('Sanitation Data'!$F$31,0,10*ROW('Sanitation Data'!F167))="","",OFFSET('Sanitation Data'!$F$31,0,10*ROW('Sanitation Data'!F167)))</f>
        <v/>
      </c>
      <c r="CY173" s="388" t="str">
        <f ca="1">+IF(OFFSET('Sanitation Data'!$F$32,0,10*ROW('Sanitation Data'!F167))="","",OFFSET('Sanitation Data'!$F$32,0,10*ROW('Sanitation Data'!F167)))</f>
        <v/>
      </c>
      <c r="CZ173" s="388" t="str">
        <f ca="1">+IF(OFFSET('Sanitation Data'!$G$28,0,10*ROW('Sanitation Data'!G167))="","",OFFSET('Sanitation Data'!$G$28,0,10*ROW('Sanitation Data'!G167)))</f>
        <v/>
      </c>
      <c r="DA173" s="388" t="str">
        <f ca="1">+IF(OFFSET('Sanitation Data'!$G$29,0,10*ROW('Sanitation Data'!G167))="","",OFFSET('Sanitation Data'!$G$29,0,10*ROW('Sanitation Data'!G167)))</f>
        <v/>
      </c>
      <c r="DB173" s="388" t="str">
        <f ca="1">+IF(OFFSET('Sanitation Data'!$G$30,0,10*ROW('Sanitation Data'!G167))="","",OFFSET('Sanitation Data'!$G$30,0,10*ROW('Sanitation Data'!G167)))</f>
        <v/>
      </c>
      <c r="DC173" s="388" t="str">
        <f ca="1">+IF(OFFSET('Sanitation Data'!$G$31,0,10*ROW('Sanitation Data'!G167))="","",OFFSET('Sanitation Data'!$G$31,0,10*ROW('Sanitation Data'!G167)))</f>
        <v/>
      </c>
      <c r="DD173" s="388" t="str">
        <f ca="1">+IF(OFFSET('Sanitation Data'!$G$32,0,10*ROW('Sanitation Data'!G167))="","",OFFSET('Sanitation Data'!$G$32,0,10*ROW('Sanitation Data'!G167)))</f>
        <v/>
      </c>
      <c r="DE173" s="388" t="str">
        <f ca="1">+IF(OFFSET('Sanitation Data'!$H$28,0,10*ROW('Sanitation Data'!H167))="","",OFFSET('Sanitation Data'!$H$28,0,10*ROW('Sanitation Data'!H167)))</f>
        <v/>
      </c>
      <c r="DF173" s="388" t="str">
        <f ca="1">+IF(OFFSET('Sanitation Data'!$H$29,0,10*ROW('Sanitation Data'!H167))="","",OFFSET('Sanitation Data'!$H$29,0,10*ROW('Sanitation Data'!H167)))</f>
        <v/>
      </c>
      <c r="DG173" s="388" t="str">
        <f ca="1">+IF(OFFSET('Sanitation Data'!$H$30,0,10*ROW('Sanitation Data'!H167))="","",OFFSET('Sanitation Data'!$H$30,0,10*ROW('Sanitation Data'!H167)))</f>
        <v/>
      </c>
      <c r="DH173" s="388" t="str">
        <f ca="1">+IF(OFFSET('Sanitation Data'!$H$31,0,10*ROW('Sanitation Data'!H167))="","",OFFSET('Sanitation Data'!$H$31,0,10*ROW('Sanitation Data'!H167)))</f>
        <v/>
      </c>
      <c r="DI173" s="388" t="str">
        <f ca="1">+IF(OFFSET('Sanitation Data'!$H$32,0,10*ROW('Sanitation Data'!H167))="","",OFFSET('Sanitation Data'!$H$32,0,10*ROW('Sanitation Data'!H167)))</f>
        <v/>
      </c>
      <c r="DJ173" s="388" t="str">
        <f ca="1">+IF(OFFSET('Sanitation Data'!$I$28,0,10*ROW('Sanitation Data'!I167))="","",OFFSET('Sanitation Data'!$I$28,0,10*ROW('Sanitation Data'!I167)))</f>
        <v/>
      </c>
      <c r="DK173" s="388" t="str">
        <f ca="1">+IF(OFFSET('Sanitation Data'!$I$29,0,10*ROW('Sanitation Data'!I167))="","",OFFSET('Sanitation Data'!$I$29,0,10*ROW('Sanitation Data'!I167)))</f>
        <v/>
      </c>
      <c r="DL173" s="388" t="str">
        <f ca="1">+IF(OFFSET('Sanitation Data'!$I$30,0,10*ROW('Sanitation Data'!I167))="","",OFFSET('Sanitation Data'!$I$30,0,10*ROW('Sanitation Data'!I167)))</f>
        <v/>
      </c>
      <c r="DM173" s="388" t="str">
        <f ca="1">+IF(OFFSET('Sanitation Data'!$I$31,0,10*ROW('Sanitation Data'!I167))="","",OFFSET('Sanitation Data'!$I$31,0,10*ROW('Sanitation Data'!I167)))</f>
        <v/>
      </c>
      <c r="DN173" s="388" t="str">
        <f ca="1">+IF(OFFSET('Sanitation Data'!$I$32,0,10*ROW('Sanitation Data'!I167))="","",OFFSET('Sanitation Data'!$I$32,0,10*ROW('Sanitation Data'!I167)))</f>
        <v/>
      </c>
      <c r="DO173" s="388" t="str">
        <f ca="1">+IF(OFFSET('Hygiene Data'!$D$11,0,10*ROW('Hygiene Data'!D167))="","",OFFSET('Hygiene Data'!$D$11,0,10*ROW('Hygiene Data'!D167)))</f>
        <v/>
      </c>
      <c r="DP173" s="388" t="str">
        <f ca="1">+IF(OFFSET('Hygiene Data'!$D$12,0,10*ROW('Hygiene Data'!D167))="","",OFFSET('Hygiene Data'!$D$12,0,10*ROW('Hygiene Data'!D167)))</f>
        <v/>
      </c>
      <c r="DQ173" s="388" t="str">
        <f ca="1">+IF(OFFSET('Hygiene Data'!$D$13,0,10*ROW('Hygiene Data'!D167))="","",OFFSET('Hygiene Data'!$D$13,0,10*ROW('Hygiene Data'!D167)))</f>
        <v/>
      </c>
      <c r="DR173" s="388" t="str">
        <f ca="1">+IF(OFFSET('Hygiene Data'!$E$11,0,10*ROW('Hygiene Data'!E167))="","",OFFSET('Hygiene Data'!$E$11,0,10*ROW('Hygiene Data'!E167)))</f>
        <v/>
      </c>
      <c r="DS173" s="388" t="str">
        <f ca="1">+IF(OFFSET('Hygiene Data'!$E$12,0,10*ROW('Hygiene Data'!E167))="","",OFFSET('Hygiene Data'!$E$12,0,10*ROW('Hygiene Data'!E167)))</f>
        <v/>
      </c>
      <c r="DT173" s="388" t="str">
        <f ca="1">+IF(OFFSET('Hygiene Data'!$E$13,0,10*ROW('Hygiene Data'!E167))="","",OFFSET('Hygiene Data'!$E$13,0,10*ROW('Hygiene Data'!E167)))</f>
        <v/>
      </c>
      <c r="DU173" s="388" t="str">
        <f ca="1">+IF(OFFSET('Hygiene Data'!$F$11,0,10*ROW('Hygiene Data'!F167))="","",OFFSET('Hygiene Data'!$F$11,0,10*ROW('Hygiene Data'!F167)))</f>
        <v/>
      </c>
      <c r="DV173" s="388" t="str">
        <f ca="1">+IF(OFFSET('Hygiene Data'!$F$12,0,10*ROW('Hygiene Data'!F167))="","",OFFSET('Hygiene Data'!$F$12,0,10*ROW('Hygiene Data'!F167)))</f>
        <v/>
      </c>
      <c r="DW173" s="388" t="str">
        <f ca="1">+IF(OFFSET('Hygiene Data'!$F$13,0,10*ROW('Hygiene Data'!F167))="","",OFFSET('Hygiene Data'!$F$13,0,10*ROW('Hygiene Data'!F167)))</f>
        <v/>
      </c>
      <c r="DX173" s="388" t="str">
        <f ca="1">+IF(OFFSET('Hygiene Data'!$G$11,0,10*ROW('Hygiene Data'!G167))="","",OFFSET('Hygiene Data'!$G$11,0,10*ROW('Hygiene Data'!G167)))</f>
        <v/>
      </c>
      <c r="DY173" s="388" t="str">
        <f ca="1">+IF(OFFSET('Hygiene Data'!$G$12,0,10*ROW('Hygiene Data'!G167))="","",OFFSET('Hygiene Data'!$G$12,0,10*ROW('Hygiene Data'!G167)))</f>
        <v/>
      </c>
      <c r="DZ173" s="388" t="str">
        <f ca="1">+IF(OFFSET('Hygiene Data'!$G$13,0,10*ROW('Hygiene Data'!G167))="","",OFFSET('Hygiene Data'!$G$13,0,10*ROW('Hygiene Data'!G167)))</f>
        <v/>
      </c>
      <c r="EA173" s="388" t="str">
        <f ca="1">+IF(OFFSET('Hygiene Data'!$H$11,0,10*ROW('Hygiene Data'!H167))="","",OFFSET('Hygiene Data'!$H$11,0,10*ROW('Hygiene Data'!H167)))</f>
        <v/>
      </c>
      <c r="EB173" s="388" t="str">
        <f ca="1">+IF(OFFSET('Hygiene Data'!$H$12,0,10*ROW('Hygiene Data'!H167))="","",OFFSET('Hygiene Data'!$H$12,0,10*ROW('Hygiene Data'!H167)))</f>
        <v/>
      </c>
      <c r="EC173" s="388" t="str">
        <f ca="1">+IF(OFFSET('Hygiene Data'!$H$13,0,10*ROW('Hygiene Data'!H167))="","",OFFSET('Hygiene Data'!$H$13,0,10*ROW('Hygiene Data'!H167)))</f>
        <v/>
      </c>
      <c r="ED173" s="388" t="str">
        <f ca="1">+IF(OFFSET('Hygiene Data'!$I$11,0,10*ROW('Hygiene Data'!I167))="","",OFFSET('Hygiene Data'!$I$11,0,10*ROW('Hygiene Data'!I167)))</f>
        <v/>
      </c>
      <c r="EE173" s="388" t="str">
        <f ca="1">+IF(OFFSET('Hygiene Data'!$I$12,0,10*ROW('Hygiene Data'!I167))="","",OFFSET('Hygiene Data'!$I$12,0,10*ROW('Hygiene Data'!I167)))</f>
        <v/>
      </c>
      <c r="EF173" s="388" t="str">
        <f ca="1">+IF(OFFSET('Hygiene Data'!$I$13,0,10*ROW('Hygiene Data'!I167))="","",OFFSET('Hygiene Data'!$I$13,0,10*ROW('Hygiene Data'!I167)))</f>
        <v/>
      </c>
    </row>
    <row r="174" spans="1:136" x14ac:dyDescent="0.25">
      <c r="A174" s="497" t="str">
        <f ca="1">+IF(OFFSET('Water Data'!$B$2,0,10*ROW('Water Data'!E168))="","",OFFSET('Water Data'!$B$2,0,10*ROW('Water Data'!E168)))</f>
        <v/>
      </c>
      <c r="B174" s="49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4" t="str">
        <f t="shared" ca="1" si="2"/>
        <v/>
      </c>
      <c r="D174" s="52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8" t="str">
        <f ca="1">+IF(OFFSET('Water Data'!$D$27,0,10*ROW('Water Data'!D168))="","",OFFSET('Water Data'!$D$27,0,10*ROW('Water Data'!D168)))</f>
        <v/>
      </c>
      <c r="BT174" s="388" t="str">
        <f ca="1">+IF(OFFSET('Water Data'!$D$28,0,10*ROW('Water Data'!D168))="","",OFFSET('Water Data'!$D$28,0,10*ROW('Water Data'!D168)))</f>
        <v/>
      </c>
      <c r="BU174" s="388" t="str">
        <f ca="1">+IF(OFFSET('Water Data'!$D$29,0,10*ROW('Water Data'!D168))="","",OFFSET('Water Data'!$D$29,0,10*ROW('Water Data'!D168)))</f>
        <v/>
      </c>
      <c r="BV174" s="388" t="str">
        <f ca="1">+IF(OFFSET('Water Data'!$E$27,0,10*ROW('Water Data'!E168))="","",OFFSET('Water Data'!$E$27,0,10*ROW('Water Data'!E168)))</f>
        <v/>
      </c>
      <c r="BW174" s="388" t="str">
        <f ca="1">+IF(OFFSET('Water Data'!$E$28,0,10*ROW('Water Data'!E168))="","",OFFSET('Water Data'!$E$28,0,10*ROW('Water Data'!E168)))</f>
        <v/>
      </c>
      <c r="BX174" s="388" t="str">
        <f ca="1">+IF(OFFSET('Water Data'!$E$29,0,10*ROW('Water Data'!E168))="","",OFFSET('Water Data'!$E$29,0,10*ROW('Water Data'!E168)))</f>
        <v/>
      </c>
      <c r="BY174" s="388" t="str">
        <f ca="1">+IF(OFFSET('Water Data'!$F$27,0,10*ROW('Water Data'!F168))="","",OFFSET('Water Data'!$F$27,0,10*ROW('Water Data'!F168)))</f>
        <v/>
      </c>
      <c r="BZ174" s="388" t="str">
        <f ca="1">+IF(OFFSET('Water Data'!$F$28,0,10*ROW('Water Data'!F168))="","",OFFSET('Water Data'!$F$28,0,10*ROW('Water Data'!F168)))</f>
        <v/>
      </c>
      <c r="CA174" s="388" t="str">
        <f ca="1">+IF(OFFSET('Water Data'!$F$29,0,10*ROW('Water Data'!F168))="","",OFFSET('Water Data'!$F$29,0,10*ROW('Water Data'!F168)))</f>
        <v/>
      </c>
      <c r="CB174" s="388" t="str">
        <f ca="1">+IF(OFFSET('Water Data'!$G$27,0,10*ROW('Water Data'!G168))="","",OFFSET('Water Data'!$G$27,0,10*ROW('Water Data'!G168)))</f>
        <v/>
      </c>
      <c r="CC174" s="388" t="str">
        <f ca="1">+IF(OFFSET('Water Data'!$G$28,0,10*ROW('Water Data'!G168))="","",OFFSET('Water Data'!$G$28,0,10*ROW('Water Data'!G168)))</f>
        <v/>
      </c>
      <c r="CD174" s="388" t="str">
        <f ca="1">+IF(OFFSET('Water Data'!$G$29,0,10*ROW('Water Data'!G168))="","",OFFSET('Water Data'!$G$29,0,10*ROW('Water Data'!G168)))</f>
        <v/>
      </c>
      <c r="CE174" s="388" t="str">
        <f ca="1">+IF(OFFSET('Water Data'!$H$27,0,10*ROW('Water Data'!H168))="","",OFFSET('Water Data'!$H$27,0,10*ROW('Water Data'!H168)))</f>
        <v/>
      </c>
      <c r="CF174" s="388" t="str">
        <f ca="1">+IF(OFFSET('Water Data'!$H$28,0,10*ROW('Water Data'!H168))="","",OFFSET('Water Data'!$H$28,0,10*ROW('Water Data'!H168)))</f>
        <v/>
      </c>
      <c r="CG174" s="388" t="str">
        <f ca="1">+IF(OFFSET('Water Data'!$H$29,0,10*ROW('Water Data'!H168))="","",OFFSET('Water Data'!$H$29,0,10*ROW('Water Data'!H168)))</f>
        <v/>
      </c>
      <c r="CH174" s="388" t="str">
        <f ca="1">+IF(OFFSET('Water Data'!$I$27,0,10*ROW('Water Data'!I168))="","",OFFSET('Water Data'!$I$27,0,10*ROW('Water Data'!I168)))</f>
        <v/>
      </c>
      <c r="CI174" s="388" t="str">
        <f ca="1">+IF(OFFSET('Water Data'!$I$28,0,10*ROW('Water Data'!I168))="","",OFFSET('Water Data'!$I$28,0,10*ROW('Water Data'!I168)))</f>
        <v/>
      </c>
      <c r="CJ174" s="388" t="str">
        <f ca="1">+IF(OFFSET('Water Data'!$I$29,0,10*ROW('Water Data'!I168))="","",OFFSET('Water Data'!$I$29,0,10*ROW('Water Data'!I168)))</f>
        <v/>
      </c>
      <c r="CK174" s="388" t="str">
        <f ca="1">+IF(OFFSET('Sanitation Data'!$D$28,0,10*ROW('Sanitation Data'!D168))="","",OFFSET('Sanitation Data'!$D$28,0,10*ROW('Sanitation Data'!D168)))</f>
        <v/>
      </c>
      <c r="CL174" s="388" t="str">
        <f ca="1">+IF(OFFSET('Sanitation Data'!$D$29,0,10*ROW('Sanitation Data'!D168))="","",OFFSET('Sanitation Data'!$D$29,0,10*ROW('Sanitation Data'!D168)))</f>
        <v/>
      </c>
      <c r="CM174" s="388" t="str">
        <f ca="1">+IF(OFFSET('Sanitation Data'!$D$30,0,10*ROW('Sanitation Data'!D168))="","",OFFSET('Sanitation Data'!$D$30,0,10*ROW('Sanitation Data'!D168)))</f>
        <v/>
      </c>
      <c r="CN174" s="388" t="str">
        <f ca="1">+IF(OFFSET('Sanitation Data'!$D$31,0,10*ROW('Sanitation Data'!D168))="","",OFFSET('Sanitation Data'!$D$31,0,10*ROW('Sanitation Data'!D168)))</f>
        <v/>
      </c>
      <c r="CO174" s="388" t="str">
        <f ca="1">+IF(OFFSET('Sanitation Data'!$D$32,0,10*ROW('Sanitation Data'!D168))="","",OFFSET('Sanitation Data'!$D$32,0,10*ROW('Sanitation Data'!D168)))</f>
        <v/>
      </c>
      <c r="CP174" s="388" t="str">
        <f ca="1">+IF(OFFSET('Sanitation Data'!$E$28,0,10*ROW('Sanitation Data'!E168))="","",OFFSET('Sanitation Data'!$E$28,0,10*ROW('Sanitation Data'!E168)))</f>
        <v/>
      </c>
      <c r="CQ174" s="388" t="str">
        <f ca="1">+IF(OFFSET('Sanitation Data'!$E$29,0,10*ROW('Sanitation Data'!E168))="","",OFFSET('Sanitation Data'!$E$29,0,10*ROW('Sanitation Data'!E168)))</f>
        <v/>
      </c>
      <c r="CR174" s="388" t="str">
        <f ca="1">+IF(OFFSET('Sanitation Data'!$E$30,0,10*ROW('Sanitation Data'!E168))="","",OFFSET('Sanitation Data'!$E$30,0,10*ROW('Sanitation Data'!E168)))</f>
        <v/>
      </c>
      <c r="CS174" s="388" t="str">
        <f ca="1">+IF(OFFSET('Sanitation Data'!$E$31,0,10*ROW('Sanitation Data'!E168))="","",OFFSET('Sanitation Data'!$E$31,0,10*ROW('Sanitation Data'!E168)))</f>
        <v/>
      </c>
      <c r="CT174" s="388" t="str">
        <f ca="1">+IF(OFFSET('Sanitation Data'!$E$32,0,10*ROW('Sanitation Data'!E168))="","",OFFSET('Sanitation Data'!$E$32,0,10*ROW('Sanitation Data'!E168)))</f>
        <v/>
      </c>
      <c r="CU174" s="388" t="str">
        <f ca="1">+IF(OFFSET('Sanitation Data'!$F$28,0,10*ROW('Sanitation Data'!F168))="","",OFFSET('Sanitation Data'!$F$28,0,10*ROW('Sanitation Data'!F168)))</f>
        <v/>
      </c>
      <c r="CV174" s="388" t="str">
        <f ca="1">+IF(OFFSET('Sanitation Data'!$F$29,0,10*ROW('Sanitation Data'!F168))="","",OFFSET('Sanitation Data'!$F$29,0,10*ROW('Sanitation Data'!F168)))</f>
        <v/>
      </c>
      <c r="CW174" s="388" t="str">
        <f ca="1">+IF(OFFSET('Sanitation Data'!$F$30,0,10*ROW('Sanitation Data'!F168))="","",OFFSET('Sanitation Data'!$F$30,0,10*ROW('Sanitation Data'!F168)))</f>
        <v/>
      </c>
      <c r="CX174" s="388" t="str">
        <f ca="1">+IF(OFFSET('Sanitation Data'!$F$31,0,10*ROW('Sanitation Data'!F168))="","",OFFSET('Sanitation Data'!$F$31,0,10*ROW('Sanitation Data'!F168)))</f>
        <v/>
      </c>
      <c r="CY174" s="388" t="str">
        <f ca="1">+IF(OFFSET('Sanitation Data'!$F$32,0,10*ROW('Sanitation Data'!F168))="","",OFFSET('Sanitation Data'!$F$32,0,10*ROW('Sanitation Data'!F168)))</f>
        <v/>
      </c>
      <c r="CZ174" s="388" t="str">
        <f ca="1">+IF(OFFSET('Sanitation Data'!$G$28,0,10*ROW('Sanitation Data'!G168))="","",OFFSET('Sanitation Data'!$G$28,0,10*ROW('Sanitation Data'!G168)))</f>
        <v/>
      </c>
      <c r="DA174" s="388" t="str">
        <f ca="1">+IF(OFFSET('Sanitation Data'!$G$29,0,10*ROW('Sanitation Data'!G168))="","",OFFSET('Sanitation Data'!$G$29,0,10*ROW('Sanitation Data'!G168)))</f>
        <v/>
      </c>
      <c r="DB174" s="388" t="str">
        <f ca="1">+IF(OFFSET('Sanitation Data'!$G$30,0,10*ROW('Sanitation Data'!G168))="","",OFFSET('Sanitation Data'!$G$30,0,10*ROW('Sanitation Data'!G168)))</f>
        <v/>
      </c>
      <c r="DC174" s="388" t="str">
        <f ca="1">+IF(OFFSET('Sanitation Data'!$G$31,0,10*ROW('Sanitation Data'!G168))="","",OFFSET('Sanitation Data'!$G$31,0,10*ROW('Sanitation Data'!G168)))</f>
        <v/>
      </c>
      <c r="DD174" s="388" t="str">
        <f ca="1">+IF(OFFSET('Sanitation Data'!$G$32,0,10*ROW('Sanitation Data'!G168))="","",OFFSET('Sanitation Data'!$G$32,0,10*ROW('Sanitation Data'!G168)))</f>
        <v/>
      </c>
      <c r="DE174" s="388" t="str">
        <f ca="1">+IF(OFFSET('Sanitation Data'!$H$28,0,10*ROW('Sanitation Data'!H168))="","",OFFSET('Sanitation Data'!$H$28,0,10*ROW('Sanitation Data'!H168)))</f>
        <v/>
      </c>
      <c r="DF174" s="388" t="str">
        <f ca="1">+IF(OFFSET('Sanitation Data'!$H$29,0,10*ROW('Sanitation Data'!H168))="","",OFFSET('Sanitation Data'!$H$29,0,10*ROW('Sanitation Data'!H168)))</f>
        <v/>
      </c>
      <c r="DG174" s="388" t="str">
        <f ca="1">+IF(OFFSET('Sanitation Data'!$H$30,0,10*ROW('Sanitation Data'!H168))="","",OFFSET('Sanitation Data'!$H$30,0,10*ROW('Sanitation Data'!H168)))</f>
        <v/>
      </c>
      <c r="DH174" s="388" t="str">
        <f ca="1">+IF(OFFSET('Sanitation Data'!$H$31,0,10*ROW('Sanitation Data'!H168))="","",OFFSET('Sanitation Data'!$H$31,0,10*ROW('Sanitation Data'!H168)))</f>
        <v/>
      </c>
      <c r="DI174" s="388" t="str">
        <f ca="1">+IF(OFFSET('Sanitation Data'!$H$32,0,10*ROW('Sanitation Data'!H168))="","",OFFSET('Sanitation Data'!$H$32,0,10*ROW('Sanitation Data'!H168)))</f>
        <v/>
      </c>
      <c r="DJ174" s="388" t="str">
        <f ca="1">+IF(OFFSET('Sanitation Data'!$I$28,0,10*ROW('Sanitation Data'!I168))="","",OFFSET('Sanitation Data'!$I$28,0,10*ROW('Sanitation Data'!I168)))</f>
        <v/>
      </c>
      <c r="DK174" s="388" t="str">
        <f ca="1">+IF(OFFSET('Sanitation Data'!$I$29,0,10*ROW('Sanitation Data'!I168))="","",OFFSET('Sanitation Data'!$I$29,0,10*ROW('Sanitation Data'!I168)))</f>
        <v/>
      </c>
      <c r="DL174" s="388" t="str">
        <f ca="1">+IF(OFFSET('Sanitation Data'!$I$30,0,10*ROW('Sanitation Data'!I168))="","",OFFSET('Sanitation Data'!$I$30,0,10*ROW('Sanitation Data'!I168)))</f>
        <v/>
      </c>
      <c r="DM174" s="388" t="str">
        <f ca="1">+IF(OFFSET('Sanitation Data'!$I$31,0,10*ROW('Sanitation Data'!I168))="","",OFFSET('Sanitation Data'!$I$31,0,10*ROW('Sanitation Data'!I168)))</f>
        <v/>
      </c>
      <c r="DN174" s="388" t="str">
        <f ca="1">+IF(OFFSET('Sanitation Data'!$I$32,0,10*ROW('Sanitation Data'!I168))="","",OFFSET('Sanitation Data'!$I$32,0,10*ROW('Sanitation Data'!I168)))</f>
        <v/>
      </c>
      <c r="DO174" s="388" t="str">
        <f ca="1">+IF(OFFSET('Hygiene Data'!$D$11,0,10*ROW('Hygiene Data'!D168))="","",OFFSET('Hygiene Data'!$D$11,0,10*ROW('Hygiene Data'!D168)))</f>
        <v/>
      </c>
      <c r="DP174" s="388" t="str">
        <f ca="1">+IF(OFFSET('Hygiene Data'!$D$12,0,10*ROW('Hygiene Data'!D168))="","",OFFSET('Hygiene Data'!$D$12,0,10*ROW('Hygiene Data'!D168)))</f>
        <v/>
      </c>
      <c r="DQ174" s="388" t="str">
        <f ca="1">+IF(OFFSET('Hygiene Data'!$D$13,0,10*ROW('Hygiene Data'!D168))="","",OFFSET('Hygiene Data'!$D$13,0,10*ROW('Hygiene Data'!D168)))</f>
        <v/>
      </c>
      <c r="DR174" s="388" t="str">
        <f ca="1">+IF(OFFSET('Hygiene Data'!$E$11,0,10*ROW('Hygiene Data'!E168))="","",OFFSET('Hygiene Data'!$E$11,0,10*ROW('Hygiene Data'!E168)))</f>
        <v/>
      </c>
      <c r="DS174" s="388" t="str">
        <f ca="1">+IF(OFFSET('Hygiene Data'!$E$12,0,10*ROW('Hygiene Data'!E168))="","",OFFSET('Hygiene Data'!$E$12,0,10*ROW('Hygiene Data'!E168)))</f>
        <v/>
      </c>
      <c r="DT174" s="388" t="str">
        <f ca="1">+IF(OFFSET('Hygiene Data'!$E$13,0,10*ROW('Hygiene Data'!E168))="","",OFFSET('Hygiene Data'!$E$13,0,10*ROW('Hygiene Data'!E168)))</f>
        <v/>
      </c>
      <c r="DU174" s="388" t="str">
        <f ca="1">+IF(OFFSET('Hygiene Data'!$F$11,0,10*ROW('Hygiene Data'!F168))="","",OFFSET('Hygiene Data'!$F$11,0,10*ROW('Hygiene Data'!F168)))</f>
        <v/>
      </c>
      <c r="DV174" s="388" t="str">
        <f ca="1">+IF(OFFSET('Hygiene Data'!$F$12,0,10*ROW('Hygiene Data'!F168))="","",OFFSET('Hygiene Data'!$F$12,0,10*ROW('Hygiene Data'!F168)))</f>
        <v/>
      </c>
      <c r="DW174" s="388" t="str">
        <f ca="1">+IF(OFFSET('Hygiene Data'!$F$13,0,10*ROW('Hygiene Data'!F168))="","",OFFSET('Hygiene Data'!$F$13,0,10*ROW('Hygiene Data'!F168)))</f>
        <v/>
      </c>
      <c r="DX174" s="388" t="str">
        <f ca="1">+IF(OFFSET('Hygiene Data'!$G$11,0,10*ROW('Hygiene Data'!G168))="","",OFFSET('Hygiene Data'!$G$11,0,10*ROW('Hygiene Data'!G168)))</f>
        <v/>
      </c>
      <c r="DY174" s="388" t="str">
        <f ca="1">+IF(OFFSET('Hygiene Data'!$G$12,0,10*ROW('Hygiene Data'!G168))="","",OFFSET('Hygiene Data'!$G$12,0,10*ROW('Hygiene Data'!G168)))</f>
        <v/>
      </c>
      <c r="DZ174" s="388" t="str">
        <f ca="1">+IF(OFFSET('Hygiene Data'!$G$13,0,10*ROW('Hygiene Data'!G168))="","",OFFSET('Hygiene Data'!$G$13,0,10*ROW('Hygiene Data'!G168)))</f>
        <v/>
      </c>
      <c r="EA174" s="388" t="str">
        <f ca="1">+IF(OFFSET('Hygiene Data'!$H$11,0,10*ROW('Hygiene Data'!H168))="","",OFFSET('Hygiene Data'!$H$11,0,10*ROW('Hygiene Data'!H168)))</f>
        <v/>
      </c>
      <c r="EB174" s="388" t="str">
        <f ca="1">+IF(OFFSET('Hygiene Data'!$H$12,0,10*ROW('Hygiene Data'!H168))="","",OFFSET('Hygiene Data'!$H$12,0,10*ROW('Hygiene Data'!H168)))</f>
        <v/>
      </c>
      <c r="EC174" s="388" t="str">
        <f ca="1">+IF(OFFSET('Hygiene Data'!$H$13,0,10*ROW('Hygiene Data'!H168))="","",OFFSET('Hygiene Data'!$H$13,0,10*ROW('Hygiene Data'!H168)))</f>
        <v/>
      </c>
      <c r="ED174" s="388" t="str">
        <f ca="1">+IF(OFFSET('Hygiene Data'!$I$11,0,10*ROW('Hygiene Data'!I168))="","",OFFSET('Hygiene Data'!$I$11,0,10*ROW('Hygiene Data'!I168)))</f>
        <v/>
      </c>
      <c r="EE174" s="388" t="str">
        <f ca="1">+IF(OFFSET('Hygiene Data'!$I$12,0,10*ROW('Hygiene Data'!I168))="","",OFFSET('Hygiene Data'!$I$12,0,10*ROW('Hygiene Data'!I168)))</f>
        <v/>
      </c>
      <c r="EF174" s="388" t="str">
        <f ca="1">+IF(OFFSET('Hygiene Data'!$I$13,0,10*ROW('Hygiene Data'!I168))="","",OFFSET('Hygiene Data'!$I$13,0,10*ROW('Hygiene Data'!I168)))</f>
        <v/>
      </c>
    </row>
    <row r="175" spans="1:136" x14ac:dyDescent="0.25">
      <c r="A175" s="497" t="str">
        <f ca="1">+IF(OFFSET('Water Data'!$B$2,0,10*ROW('Water Data'!E169))="","",OFFSET('Water Data'!$B$2,0,10*ROW('Water Data'!E169)))</f>
        <v/>
      </c>
      <c r="B175" s="49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4" t="str">
        <f t="shared" ca="1" si="2"/>
        <v/>
      </c>
      <c r="D175" s="52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8" t="str">
        <f ca="1">+IF(OFFSET('Water Data'!$D$27,0,10*ROW('Water Data'!D169))="","",OFFSET('Water Data'!$D$27,0,10*ROW('Water Data'!D169)))</f>
        <v/>
      </c>
      <c r="BT175" s="388" t="str">
        <f ca="1">+IF(OFFSET('Water Data'!$D$28,0,10*ROW('Water Data'!D169))="","",OFFSET('Water Data'!$D$28,0,10*ROW('Water Data'!D169)))</f>
        <v/>
      </c>
      <c r="BU175" s="388" t="str">
        <f ca="1">+IF(OFFSET('Water Data'!$D$29,0,10*ROW('Water Data'!D169))="","",OFFSET('Water Data'!$D$29,0,10*ROW('Water Data'!D169)))</f>
        <v/>
      </c>
      <c r="BV175" s="388" t="str">
        <f ca="1">+IF(OFFSET('Water Data'!$E$27,0,10*ROW('Water Data'!E169))="","",OFFSET('Water Data'!$E$27,0,10*ROW('Water Data'!E169)))</f>
        <v/>
      </c>
      <c r="BW175" s="388" t="str">
        <f ca="1">+IF(OFFSET('Water Data'!$E$28,0,10*ROW('Water Data'!E169))="","",OFFSET('Water Data'!$E$28,0,10*ROW('Water Data'!E169)))</f>
        <v/>
      </c>
      <c r="BX175" s="388" t="str">
        <f ca="1">+IF(OFFSET('Water Data'!$E$29,0,10*ROW('Water Data'!E169))="","",OFFSET('Water Data'!$E$29,0,10*ROW('Water Data'!E169)))</f>
        <v/>
      </c>
      <c r="BY175" s="388" t="str">
        <f ca="1">+IF(OFFSET('Water Data'!$F$27,0,10*ROW('Water Data'!F169))="","",OFFSET('Water Data'!$F$27,0,10*ROW('Water Data'!F169)))</f>
        <v/>
      </c>
      <c r="BZ175" s="388" t="str">
        <f ca="1">+IF(OFFSET('Water Data'!$F$28,0,10*ROW('Water Data'!F169))="","",OFFSET('Water Data'!$F$28,0,10*ROW('Water Data'!F169)))</f>
        <v/>
      </c>
      <c r="CA175" s="388" t="str">
        <f ca="1">+IF(OFFSET('Water Data'!$F$29,0,10*ROW('Water Data'!F169))="","",OFFSET('Water Data'!$F$29,0,10*ROW('Water Data'!F169)))</f>
        <v/>
      </c>
      <c r="CB175" s="388" t="str">
        <f ca="1">+IF(OFFSET('Water Data'!$G$27,0,10*ROW('Water Data'!G169))="","",OFFSET('Water Data'!$G$27,0,10*ROW('Water Data'!G169)))</f>
        <v/>
      </c>
      <c r="CC175" s="388" t="str">
        <f ca="1">+IF(OFFSET('Water Data'!$G$28,0,10*ROW('Water Data'!G169))="","",OFFSET('Water Data'!$G$28,0,10*ROW('Water Data'!G169)))</f>
        <v/>
      </c>
      <c r="CD175" s="388" t="str">
        <f ca="1">+IF(OFFSET('Water Data'!$G$29,0,10*ROW('Water Data'!G169))="","",OFFSET('Water Data'!$G$29,0,10*ROW('Water Data'!G169)))</f>
        <v/>
      </c>
      <c r="CE175" s="388" t="str">
        <f ca="1">+IF(OFFSET('Water Data'!$H$27,0,10*ROW('Water Data'!H169))="","",OFFSET('Water Data'!$H$27,0,10*ROW('Water Data'!H169)))</f>
        <v/>
      </c>
      <c r="CF175" s="388" t="str">
        <f ca="1">+IF(OFFSET('Water Data'!$H$28,0,10*ROW('Water Data'!H169))="","",OFFSET('Water Data'!$H$28,0,10*ROW('Water Data'!H169)))</f>
        <v/>
      </c>
      <c r="CG175" s="388" t="str">
        <f ca="1">+IF(OFFSET('Water Data'!$H$29,0,10*ROW('Water Data'!H169))="","",OFFSET('Water Data'!$H$29,0,10*ROW('Water Data'!H169)))</f>
        <v/>
      </c>
      <c r="CH175" s="388" t="str">
        <f ca="1">+IF(OFFSET('Water Data'!$I$27,0,10*ROW('Water Data'!I169))="","",OFFSET('Water Data'!$I$27,0,10*ROW('Water Data'!I169)))</f>
        <v/>
      </c>
      <c r="CI175" s="388" t="str">
        <f ca="1">+IF(OFFSET('Water Data'!$I$28,0,10*ROW('Water Data'!I169))="","",OFFSET('Water Data'!$I$28,0,10*ROW('Water Data'!I169)))</f>
        <v/>
      </c>
      <c r="CJ175" s="388" t="str">
        <f ca="1">+IF(OFFSET('Water Data'!$I$29,0,10*ROW('Water Data'!I169))="","",OFFSET('Water Data'!$I$29,0,10*ROW('Water Data'!I169)))</f>
        <v/>
      </c>
      <c r="CK175" s="388" t="str">
        <f ca="1">+IF(OFFSET('Sanitation Data'!$D$28,0,10*ROW('Sanitation Data'!D169))="","",OFFSET('Sanitation Data'!$D$28,0,10*ROW('Sanitation Data'!D169)))</f>
        <v/>
      </c>
      <c r="CL175" s="388" t="str">
        <f ca="1">+IF(OFFSET('Sanitation Data'!$D$29,0,10*ROW('Sanitation Data'!D169))="","",OFFSET('Sanitation Data'!$D$29,0,10*ROW('Sanitation Data'!D169)))</f>
        <v/>
      </c>
      <c r="CM175" s="388" t="str">
        <f ca="1">+IF(OFFSET('Sanitation Data'!$D$30,0,10*ROW('Sanitation Data'!D169))="","",OFFSET('Sanitation Data'!$D$30,0,10*ROW('Sanitation Data'!D169)))</f>
        <v/>
      </c>
      <c r="CN175" s="388" t="str">
        <f ca="1">+IF(OFFSET('Sanitation Data'!$D$31,0,10*ROW('Sanitation Data'!D169))="","",OFFSET('Sanitation Data'!$D$31,0,10*ROW('Sanitation Data'!D169)))</f>
        <v/>
      </c>
      <c r="CO175" s="388" t="str">
        <f ca="1">+IF(OFFSET('Sanitation Data'!$D$32,0,10*ROW('Sanitation Data'!D169))="","",OFFSET('Sanitation Data'!$D$32,0,10*ROW('Sanitation Data'!D169)))</f>
        <v/>
      </c>
      <c r="CP175" s="388" t="str">
        <f ca="1">+IF(OFFSET('Sanitation Data'!$E$28,0,10*ROW('Sanitation Data'!E169))="","",OFFSET('Sanitation Data'!$E$28,0,10*ROW('Sanitation Data'!E169)))</f>
        <v/>
      </c>
      <c r="CQ175" s="388" t="str">
        <f ca="1">+IF(OFFSET('Sanitation Data'!$E$29,0,10*ROW('Sanitation Data'!E169))="","",OFFSET('Sanitation Data'!$E$29,0,10*ROW('Sanitation Data'!E169)))</f>
        <v/>
      </c>
      <c r="CR175" s="388" t="str">
        <f ca="1">+IF(OFFSET('Sanitation Data'!$E$30,0,10*ROW('Sanitation Data'!E169))="","",OFFSET('Sanitation Data'!$E$30,0,10*ROW('Sanitation Data'!E169)))</f>
        <v/>
      </c>
      <c r="CS175" s="388" t="str">
        <f ca="1">+IF(OFFSET('Sanitation Data'!$E$31,0,10*ROW('Sanitation Data'!E169))="","",OFFSET('Sanitation Data'!$E$31,0,10*ROW('Sanitation Data'!E169)))</f>
        <v/>
      </c>
      <c r="CT175" s="388" t="str">
        <f ca="1">+IF(OFFSET('Sanitation Data'!$E$32,0,10*ROW('Sanitation Data'!E169))="","",OFFSET('Sanitation Data'!$E$32,0,10*ROW('Sanitation Data'!E169)))</f>
        <v/>
      </c>
      <c r="CU175" s="388" t="str">
        <f ca="1">+IF(OFFSET('Sanitation Data'!$F$28,0,10*ROW('Sanitation Data'!F169))="","",OFFSET('Sanitation Data'!$F$28,0,10*ROW('Sanitation Data'!F169)))</f>
        <v/>
      </c>
      <c r="CV175" s="388" t="str">
        <f ca="1">+IF(OFFSET('Sanitation Data'!$F$29,0,10*ROW('Sanitation Data'!F169))="","",OFFSET('Sanitation Data'!$F$29,0,10*ROW('Sanitation Data'!F169)))</f>
        <v/>
      </c>
      <c r="CW175" s="388" t="str">
        <f ca="1">+IF(OFFSET('Sanitation Data'!$F$30,0,10*ROW('Sanitation Data'!F169))="","",OFFSET('Sanitation Data'!$F$30,0,10*ROW('Sanitation Data'!F169)))</f>
        <v/>
      </c>
      <c r="CX175" s="388" t="str">
        <f ca="1">+IF(OFFSET('Sanitation Data'!$F$31,0,10*ROW('Sanitation Data'!F169))="","",OFFSET('Sanitation Data'!$F$31,0,10*ROW('Sanitation Data'!F169)))</f>
        <v/>
      </c>
      <c r="CY175" s="388" t="str">
        <f ca="1">+IF(OFFSET('Sanitation Data'!$F$32,0,10*ROW('Sanitation Data'!F169))="","",OFFSET('Sanitation Data'!$F$32,0,10*ROW('Sanitation Data'!F169)))</f>
        <v/>
      </c>
      <c r="CZ175" s="388" t="str">
        <f ca="1">+IF(OFFSET('Sanitation Data'!$G$28,0,10*ROW('Sanitation Data'!G169))="","",OFFSET('Sanitation Data'!$G$28,0,10*ROW('Sanitation Data'!G169)))</f>
        <v/>
      </c>
      <c r="DA175" s="388" t="str">
        <f ca="1">+IF(OFFSET('Sanitation Data'!$G$29,0,10*ROW('Sanitation Data'!G169))="","",OFFSET('Sanitation Data'!$G$29,0,10*ROW('Sanitation Data'!G169)))</f>
        <v/>
      </c>
      <c r="DB175" s="388" t="str">
        <f ca="1">+IF(OFFSET('Sanitation Data'!$G$30,0,10*ROW('Sanitation Data'!G169))="","",OFFSET('Sanitation Data'!$G$30,0,10*ROW('Sanitation Data'!G169)))</f>
        <v/>
      </c>
      <c r="DC175" s="388" t="str">
        <f ca="1">+IF(OFFSET('Sanitation Data'!$G$31,0,10*ROW('Sanitation Data'!G169))="","",OFFSET('Sanitation Data'!$G$31,0,10*ROW('Sanitation Data'!G169)))</f>
        <v/>
      </c>
      <c r="DD175" s="388" t="str">
        <f ca="1">+IF(OFFSET('Sanitation Data'!$G$32,0,10*ROW('Sanitation Data'!G169))="","",OFFSET('Sanitation Data'!$G$32,0,10*ROW('Sanitation Data'!G169)))</f>
        <v/>
      </c>
      <c r="DE175" s="388" t="str">
        <f ca="1">+IF(OFFSET('Sanitation Data'!$H$28,0,10*ROW('Sanitation Data'!H169))="","",OFFSET('Sanitation Data'!$H$28,0,10*ROW('Sanitation Data'!H169)))</f>
        <v/>
      </c>
      <c r="DF175" s="388" t="str">
        <f ca="1">+IF(OFFSET('Sanitation Data'!$H$29,0,10*ROW('Sanitation Data'!H169))="","",OFFSET('Sanitation Data'!$H$29,0,10*ROW('Sanitation Data'!H169)))</f>
        <v/>
      </c>
      <c r="DG175" s="388" t="str">
        <f ca="1">+IF(OFFSET('Sanitation Data'!$H$30,0,10*ROW('Sanitation Data'!H169))="","",OFFSET('Sanitation Data'!$H$30,0,10*ROW('Sanitation Data'!H169)))</f>
        <v/>
      </c>
      <c r="DH175" s="388" t="str">
        <f ca="1">+IF(OFFSET('Sanitation Data'!$H$31,0,10*ROW('Sanitation Data'!H169))="","",OFFSET('Sanitation Data'!$H$31,0,10*ROW('Sanitation Data'!H169)))</f>
        <v/>
      </c>
      <c r="DI175" s="388" t="str">
        <f ca="1">+IF(OFFSET('Sanitation Data'!$H$32,0,10*ROW('Sanitation Data'!H169))="","",OFFSET('Sanitation Data'!$H$32,0,10*ROW('Sanitation Data'!H169)))</f>
        <v/>
      </c>
      <c r="DJ175" s="388" t="str">
        <f ca="1">+IF(OFFSET('Sanitation Data'!$I$28,0,10*ROW('Sanitation Data'!I169))="","",OFFSET('Sanitation Data'!$I$28,0,10*ROW('Sanitation Data'!I169)))</f>
        <v/>
      </c>
      <c r="DK175" s="388" t="str">
        <f ca="1">+IF(OFFSET('Sanitation Data'!$I$29,0,10*ROW('Sanitation Data'!I169))="","",OFFSET('Sanitation Data'!$I$29,0,10*ROW('Sanitation Data'!I169)))</f>
        <v/>
      </c>
      <c r="DL175" s="388" t="str">
        <f ca="1">+IF(OFFSET('Sanitation Data'!$I$30,0,10*ROW('Sanitation Data'!I169))="","",OFFSET('Sanitation Data'!$I$30,0,10*ROW('Sanitation Data'!I169)))</f>
        <v/>
      </c>
      <c r="DM175" s="388" t="str">
        <f ca="1">+IF(OFFSET('Sanitation Data'!$I$31,0,10*ROW('Sanitation Data'!I169))="","",OFFSET('Sanitation Data'!$I$31,0,10*ROW('Sanitation Data'!I169)))</f>
        <v/>
      </c>
      <c r="DN175" s="388" t="str">
        <f ca="1">+IF(OFFSET('Sanitation Data'!$I$32,0,10*ROW('Sanitation Data'!I169))="","",OFFSET('Sanitation Data'!$I$32,0,10*ROW('Sanitation Data'!I169)))</f>
        <v/>
      </c>
      <c r="DO175" s="388" t="str">
        <f ca="1">+IF(OFFSET('Hygiene Data'!$D$11,0,10*ROW('Hygiene Data'!D169))="","",OFFSET('Hygiene Data'!$D$11,0,10*ROW('Hygiene Data'!D169)))</f>
        <v/>
      </c>
      <c r="DP175" s="388" t="str">
        <f ca="1">+IF(OFFSET('Hygiene Data'!$D$12,0,10*ROW('Hygiene Data'!D169))="","",OFFSET('Hygiene Data'!$D$12,0,10*ROW('Hygiene Data'!D169)))</f>
        <v/>
      </c>
      <c r="DQ175" s="388" t="str">
        <f ca="1">+IF(OFFSET('Hygiene Data'!$D$13,0,10*ROW('Hygiene Data'!D169))="","",OFFSET('Hygiene Data'!$D$13,0,10*ROW('Hygiene Data'!D169)))</f>
        <v/>
      </c>
      <c r="DR175" s="388" t="str">
        <f ca="1">+IF(OFFSET('Hygiene Data'!$E$11,0,10*ROW('Hygiene Data'!E169))="","",OFFSET('Hygiene Data'!$E$11,0,10*ROW('Hygiene Data'!E169)))</f>
        <v/>
      </c>
      <c r="DS175" s="388" t="str">
        <f ca="1">+IF(OFFSET('Hygiene Data'!$E$12,0,10*ROW('Hygiene Data'!E169))="","",OFFSET('Hygiene Data'!$E$12,0,10*ROW('Hygiene Data'!E169)))</f>
        <v/>
      </c>
      <c r="DT175" s="388" t="str">
        <f ca="1">+IF(OFFSET('Hygiene Data'!$E$13,0,10*ROW('Hygiene Data'!E169))="","",OFFSET('Hygiene Data'!$E$13,0,10*ROW('Hygiene Data'!E169)))</f>
        <v/>
      </c>
      <c r="DU175" s="388" t="str">
        <f ca="1">+IF(OFFSET('Hygiene Data'!$F$11,0,10*ROW('Hygiene Data'!F169))="","",OFFSET('Hygiene Data'!$F$11,0,10*ROW('Hygiene Data'!F169)))</f>
        <v/>
      </c>
      <c r="DV175" s="388" t="str">
        <f ca="1">+IF(OFFSET('Hygiene Data'!$F$12,0,10*ROW('Hygiene Data'!F169))="","",OFFSET('Hygiene Data'!$F$12,0,10*ROW('Hygiene Data'!F169)))</f>
        <v/>
      </c>
      <c r="DW175" s="388" t="str">
        <f ca="1">+IF(OFFSET('Hygiene Data'!$F$13,0,10*ROW('Hygiene Data'!F169))="","",OFFSET('Hygiene Data'!$F$13,0,10*ROW('Hygiene Data'!F169)))</f>
        <v/>
      </c>
      <c r="DX175" s="388" t="str">
        <f ca="1">+IF(OFFSET('Hygiene Data'!$G$11,0,10*ROW('Hygiene Data'!G169))="","",OFFSET('Hygiene Data'!$G$11,0,10*ROW('Hygiene Data'!G169)))</f>
        <v/>
      </c>
      <c r="DY175" s="388" t="str">
        <f ca="1">+IF(OFFSET('Hygiene Data'!$G$12,0,10*ROW('Hygiene Data'!G169))="","",OFFSET('Hygiene Data'!$G$12,0,10*ROW('Hygiene Data'!G169)))</f>
        <v/>
      </c>
      <c r="DZ175" s="388" t="str">
        <f ca="1">+IF(OFFSET('Hygiene Data'!$G$13,0,10*ROW('Hygiene Data'!G169))="","",OFFSET('Hygiene Data'!$G$13,0,10*ROW('Hygiene Data'!G169)))</f>
        <v/>
      </c>
      <c r="EA175" s="388" t="str">
        <f ca="1">+IF(OFFSET('Hygiene Data'!$H$11,0,10*ROW('Hygiene Data'!H169))="","",OFFSET('Hygiene Data'!$H$11,0,10*ROW('Hygiene Data'!H169)))</f>
        <v/>
      </c>
      <c r="EB175" s="388" t="str">
        <f ca="1">+IF(OFFSET('Hygiene Data'!$H$12,0,10*ROW('Hygiene Data'!H169))="","",OFFSET('Hygiene Data'!$H$12,0,10*ROW('Hygiene Data'!H169)))</f>
        <v/>
      </c>
      <c r="EC175" s="388" t="str">
        <f ca="1">+IF(OFFSET('Hygiene Data'!$H$13,0,10*ROW('Hygiene Data'!H169))="","",OFFSET('Hygiene Data'!$H$13,0,10*ROW('Hygiene Data'!H169)))</f>
        <v/>
      </c>
      <c r="ED175" s="388" t="str">
        <f ca="1">+IF(OFFSET('Hygiene Data'!$I$11,0,10*ROW('Hygiene Data'!I169))="","",OFFSET('Hygiene Data'!$I$11,0,10*ROW('Hygiene Data'!I169)))</f>
        <v/>
      </c>
      <c r="EE175" s="388" t="str">
        <f ca="1">+IF(OFFSET('Hygiene Data'!$I$12,0,10*ROW('Hygiene Data'!I169))="","",OFFSET('Hygiene Data'!$I$12,0,10*ROW('Hygiene Data'!I169)))</f>
        <v/>
      </c>
      <c r="EF175" s="388" t="str">
        <f ca="1">+IF(OFFSET('Hygiene Data'!$I$13,0,10*ROW('Hygiene Data'!I169))="","",OFFSET('Hygiene Data'!$I$13,0,10*ROW('Hygiene Data'!I169)))</f>
        <v/>
      </c>
    </row>
    <row r="176" spans="1:136" x14ac:dyDescent="0.25">
      <c r="A176" s="497" t="str">
        <f ca="1">+IF(OFFSET('Water Data'!$B$2,0,10*ROW('Water Data'!E170))="","",OFFSET('Water Data'!$B$2,0,10*ROW('Water Data'!E170)))</f>
        <v/>
      </c>
      <c r="B176" s="49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4" t="str">
        <f t="shared" ca="1" si="2"/>
        <v/>
      </c>
      <c r="D176" s="52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8" t="str">
        <f ca="1">+IF(OFFSET('Water Data'!$D$27,0,10*ROW('Water Data'!D170))="","",OFFSET('Water Data'!$D$27,0,10*ROW('Water Data'!D170)))</f>
        <v/>
      </c>
      <c r="BT176" s="388" t="str">
        <f ca="1">+IF(OFFSET('Water Data'!$D$28,0,10*ROW('Water Data'!D170))="","",OFFSET('Water Data'!$D$28,0,10*ROW('Water Data'!D170)))</f>
        <v/>
      </c>
      <c r="BU176" s="388" t="str">
        <f ca="1">+IF(OFFSET('Water Data'!$D$29,0,10*ROW('Water Data'!D170))="","",OFFSET('Water Data'!$D$29,0,10*ROW('Water Data'!D170)))</f>
        <v/>
      </c>
      <c r="BV176" s="388" t="str">
        <f ca="1">+IF(OFFSET('Water Data'!$E$27,0,10*ROW('Water Data'!E170))="","",OFFSET('Water Data'!$E$27,0,10*ROW('Water Data'!E170)))</f>
        <v/>
      </c>
      <c r="BW176" s="388" t="str">
        <f ca="1">+IF(OFFSET('Water Data'!$E$28,0,10*ROW('Water Data'!E170))="","",OFFSET('Water Data'!$E$28,0,10*ROW('Water Data'!E170)))</f>
        <v/>
      </c>
      <c r="BX176" s="388" t="str">
        <f ca="1">+IF(OFFSET('Water Data'!$E$29,0,10*ROW('Water Data'!E170))="","",OFFSET('Water Data'!$E$29,0,10*ROW('Water Data'!E170)))</f>
        <v/>
      </c>
      <c r="BY176" s="388" t="str">
        <f ca="1">+IF(OFFSET('Water Data'!$F$27,0,10*ROW('Water Data'!F170))="","",OFFSET('Water Data'!$F$27,0,10*ROW('Water Data'!F170)))</f>
        <v/>
      </c>
      <c r="BZ176" s="388" t="str">
        <f ca="1">+IF(OFFSET('Water Data'!$F$28,0,10*ROW('Water Data'!F170))="","",OFFSET('Water Data'!$F$28,0,10*ROW('Water Data'!F170)))</f>
        <v/>
      </c>
      <c r="CA176" s="388" t="str">
        <f ca="1">+IF(OFFSET('Water Data'!$F$29,0,10*ROW('Water Data'!F170))="","",OFFSET('Water Data'!$F$29,0,10*ROW('Water Data'!F170)))</f>
        <v/>
      </c>
      <c r="CB176" s="388" t="str">
        <f ca="1">+IF(OFFSET('Water Data'!$G$27,0,10*ROW('Water Data'!G170))="","",OFFSET('Water Data'!$G$27,0,10*ROW('Water Data'!G170)))</f>
        <v/>
      </c>
      <c r="CC176" s="388" t="str">
        <f ca="1">+IF(OFFSET('Water Data'!$G$28,0,10*ROW('Water Data'!G170))="","",OFFSET('Water Data'!$G$28,0,10*ROW('Water Data'!G170)))</f>
        <v/>
      </c>
      <c r="CD176" s="388" t="str">
        <f ca="1">+IF(OFFSET('Water Data'!$G$29,0,10*ROW('Water Data'!G170))="","",OFFSET('Water Data'!$G$29,0,10*ROW('Water Data'!G170)))</f>
        <v/>
      </c>
      <c r="CE176" s="388" t="str">
        <f ca="1">+IF(OFFSET('Water Data'!$H$27,0,10*ROW('Water Data'!H170))="","",OFFSET('Water Data'!$H$27,0,10*ROW('Water Data'!H170)))</f>
        <v/>
      </c>
      <c r="CF176" s="388" t="str">
        <f ca="1">+IF(OFFSET('Water Data'!$H$28,0,10*ROW('Water Data'!H170))="","",OFFSET('Water Data'!$H$28,0,10*ROW('Water Data'!H170)))</f>
        <v/>
      </c>
      <c r="CG176" s="388" t="str">
        <f ca="1">+IF(OFFSET('Water Data'!$H$29,0,10*ROW('Water Data'!H170))="","",OFFSET('Water Data'!$H$29,0,10*ROW('Water Data'!H170)))</f>
        <v/>
      </c>
      <c r="CH176" s="388" t="str">
        <f ca="1">+IF(OFFSET('Water Data'!$I$27,0,10*ROW('Water Data'!I170))="","",OFFSET('Water Data'!$I$27,0,10*ROW('Water Data'!I170)))</f>
        <v/>
      </c>
      <c r="CI176" s="388" t="str">
        <f ca="1">+IF(OFFSET('Water Data'!$I$28,0,10*ROW('Water Data'!I170))="","",OFFSET('Water Data'!$I$28,0,10*ROW('Water Data'!I170)))</f>
        <v/>
      </c>
      <c r="CJ176" s="388" t="str">
        <f ca="1">+IF(OFFSET('Water Data'!$I$29,0,10*ROW('Water Data'!I170))="","",OFFSET('Water Data'!$I$29,0,10*ROW('Water Data'!I170)))</f>
        <v/>
      </c>
      <c r="CK176" s="388" t="str">
        <f ca="1">+IF(OFFSET('Sanitation Data'!$D$28,0,10*ROW('Sanitation Data'!D170))="","",OFFSET('Sanitation Data'!$D$28,0,10*ROW('Sanitation Data'!D170)))</f>
        <v/>
      </c>
      <c r="CL176" s="388" t="str">
        <f ca="1">+IF(OFFSET('Sanitation Data'!$D$29,0,10*ROW('Sanitation Data'!D170))="","",OFFSET('Sanitation Data'!$D$29,0,10*ROW('Sanitation Data'!D170)))</f>
        <v/>
      </c>
      <c r="CM176" s="388" t="str">
        <f ca="1">+IF(OFFSET('Sanitation Data'!$D$30,0,10*ROW('Sanitation Data'!D170))="","",OFFSET('Sanitation Data'!$D$30,0,10*ROW('Sanitation Data'!D170)))</f>
        <v/>
      </c>
      <c r="CN176" s="388" t="str">
        <f ca="1">+IF(OFFSET('Sanitation Data'!$D$31,0,10*ROW('Sanitation Data'!D170))="","",OFFSET('Sanitation Data'!$D$31,0,10*ROW('Sanitation Data'!D170)))</f>
        <v/>
      </c>
      <c r="CO176" s="388" t="str">
        <f ca="1">+IF(OFFSET('Sanitation Data'!$D$32,0,10*ROW('Sanitation Data'!D170))="","",OFFSET('Sanitation Data'!$D$32,0,10*ROW('Sanitation Data'!D170)))</f>
        <v/>
      </c>
      <c r="CP176" s="388" t="str">
        <f ca="1">+IF(OFFSET('Sanitation Data'!$E$28,0,10*ROW('Sanitation Data'!E170))="","",OFFSET('Sanitation Data'!$E$28,0,10*ROW('Sanitation Data'!E170)))</f>
        <v/>
      </c>
      <c r="CQ176" s="388" t="str">
        <f ca="1">+IF(OFFSET('Sanitation Data'!$E$29,0,10*ROW('Sanitation Data'!E170))="","",OFFSET('Sanitation Data'!$E$29,0,10*ROW('Sanitation Data'!E170)))</f>
        <v/>
      </c>
      <c r="CR176" s="388" t="str">
        <f ca="1">+IF(OFFSET('Sanitation Data'!$E$30,0,10*ROW('Sanitation Data'!E170))="","",OFFSET('Sanitation Data'!$E$30,0,10*ROW('Sanitation Data'!E170)))</f>
        <v/>
      </c>
      <c r="CS176" s="388" t="str">
        <f ca="1">+IF(OFFSET('Sanitation Data'!$E$31,0,10*ROW('Sanitation Data'!E170))="","",OFFSET('Sanitation Data'!$E$31,0,10*ROW('Sanitation Data'!E170)))</f>
        <v/>
      </c>
      <c r="CT176" s="388" t="str">
        <f ca="1">+IF(OFFSET('Sanitation Data'!$E$32,0,10*ROW('Sanitation Data'!E170))="","",OFFSET('Sanitation Data'!$E$32,0,10*ROW('Sanitation Data'!E170)))</f>
        <v/>
      </c>
      <c r="CU176" s="388" t="str">
        <f ca="1">+IF(OFFSET('Sanitation Data'!$F$28,0,10*ROW('Sanitation Data'!F170))="","",OFFSET('Sanitation Data'!$F$28,0,10*ROW('Sanitation Data'!F170)))</f>
        <v/>
      </c>
      <c r="CV176" s="388" t="str">
        <f ca="1">+IF(OFFSET('Sanitation Data'!$F$29,0,10*ROW('Sanitation Data'!F170))="","",OFFSET('Sanitation Data'!$F$29,0,10*ROW('Sanitation Data'!F170)))</f>
        <v/>
      </c>
      <c r="CW176" s="388" t="str">
        <f ca="1">+IF(OFFSET('Sanitation Data'!$F$30,0,10*ROW('Sanitation Data'!F170))="","",OFFSET('Sanitation Data'!$F$30,0,10*ROW('Sanitation Data'!F170)))</f>
        <v/>
      </c>
      <c r="CX176" s="388" t="str">
        <f ca="1">+IF(OFFSET('Sanitation Data'!$F$31,0,10*ROW('Sanitation Data'!F170))="","",OFFSET('Sanitation Data'!$F$31,0,10*ROW('Sanitation Data'!F170)))</f>
        <v/>
      </c>
      <c r="CY176" s="388" t="str">
        <f ca="1">+IF(OFFSET('Sanitation Data'!$F$32,0,10*ROW('Sanitation Data'!F170))="","",OFFSET('Sanitation Data'!$F$32,0,10*ROW('Sanitation Data'!F170)))</f>
        <v/>
      </c>
      <c r="CZ176" s="388" t="str">
        <f ca="1">+IF(OFFSET('Sanitation Data'!$G$28,0,10*ROW('Sanitation Data'!G170))="","",OFFSET('Sanitation Data'!$G$28,0,10*ROW('Sanitation Data'!G170)))</f>
        <v/>
      </c>
      <c r="DA176" s="388" t="str">
        <f ca="1">+IF(OFFSET('Sanitation Data'!$G$29,0,10*ROW('Sanitation Data'!G170))="","",OFFSET('Sanitation Data'!$G$29,0,10*ROW('Sanitation Data'!G170)))</f>
        <v/>
      </c>
      <c r="DB176" s="388" t="str">
        <f ca="1">+IF(OFFSET('Sanitation Data'!$G$30,0,10*ROW('Sanitation Data'!G170))="","",OFFSET('Sanitation Data'!$G$30,0,10*ROW('Sanitation Data'!G170)))</f>
        <v/>
      </c>
      <c r="DC176" s="388" t="str">
        <f ca="1">+IF(OFFSET('Sanitation Data'!$G$31,0,10*ROW('Sanitation Data'!G170))="","",OFFSET('Sanitation Data'!$G$31,0,10*ROW('Sanitation Data'!G170)))</f>
        <v/>
      </c>
      <c r="DD176" s="388" t="str">
        <f ca="1">+IF(OFFSET('Sanitation Data'!$G$32,0,10*ROW('Sanitation Data'!G170))="","",OFFSET('Sanitation Data'!$G$32,0,10*ROW('Sanitation Data'!G170)))</f>
        <v/>
      </c>
      <c r="DE176" s="388" t="str">
        <f ca="1">+IF(OFFSET('Sanitation Data'!$H$28,0,10*ROW('Sanitation Data'!H170))="","",OFFSET('Sanitation Data'!$H$28,0,10*ROW('Sanitation Data'!H170)))</f>
        <v/>
      </c>
      <c r="DF176" s="388" t="str">
        <f ca="1">+IF(OFFSET('Sanitation Data'!$H$29,0,10*ROW('Sanitation Data'!H170))="","",OFFSET('Sanitation Data'!$H$29,0,10*ROW('Sanitation Data'!H170)))</f>
        <v/>
      </c>
      <c r="DG176" s="388" t="str">
        <f ca="1">+IF(OFFSET('Sanitation Data'!$H$30,0,10*ROW('Sanitation Data'!H170))="","",OFFSET('Sanitation Data'!$H$30,0,10*ROW('Sanitation Data'!H170)))</f>
        <v/>
      </c>
      <c r="DH176" s="388" t="str">
        <f ca="1">+IF(OFFSET('Sanitation Data'!$H$31,0,10*ROW('Sanitation Data'!H170))="","",OFFSET('Sanitation Data'!$H$31,0,10*ROW('Sanitation Data'!H170)))</f>
        <v/>
      </c>
      <c r="DI176" s="388" t="str">
        <f ca="1">+IF(OFFSET('Sanitation Data'!$H$32,0,10*ROW('Sanitation Data'!H170))="","",OFFSET('Sanitation Data'!$H$32,0,10*ROW('Sanitation Data'!H170)))</f>
        <v/>
      </c>
      <c r="DJ176" s="388" t="str">
        <f ca="1">+IF(OFFSET('Sanitation Data'!$I$28,0,10*ROW('Sanitation Data'!I170))="","",OFFSET('Sanitation Data'!$I$28,0,10*ROW('Sanitation Data'!I170)))</f>
        <v/>
      </c>
      <c r="DK176" s="388" t="str">
        <f ca="1">+IF(OFFSET('Sanitation Data'!$I$29,0,10*ROW('Sanitation Data'!I170))="","",OFFSET('Sanitation Data'!$I$29,0,10*ROW('Sanitation Data'!I170)))</f>
        <v/>
      </c>
      <c r="DL176" s="388" t="str">
        <f ca="1">+IF(OFFSET('Sanitation Data'!$I$30,0,10*ROW('Sanitation Data'!I170))="","",OFFSET('Sanitation Data'!$I$30,0,10*ROW('Sanitation Data'!I170)))</f>
        <v/>
      </c>
      <c r="DM176" s="388" t="str">
        <f ca="1">+IF(OFFSET('Sanitation Data'!$I$31,0,10*ROW('Sanitation Data'!I170))="","",OFFSET('Sanitation Data'!$I$31,0,10*ROW('Sanitation Data'!I170)))</f>
        <v/>
      </c>
      <c r="DN176" s="388" t="str">
        <f ca="1">+IF(OFFSET('Sanitation Data'!$I$32,0,10*ROW('Sanitation Data'!I170))="","",OFFSET('Sanitation Data'!$I$32,0,10*ROW('Sanitation Data'!I170)))</f>
        <v/>
      </c>
      <c r="DO176" s="388" t="str">
        <f ca="1">+IF(OFFSET('Hygiene Data'!$D$11,0,10*ROW('Hygiene Data'!D170))="","",OFFSET('Hygiene Data'!$D$11,0,10*ROW('Hygiene Data'!D170)))</f>
        <v/>
      </c>
      <c r="DP176" s="388" t="str">
        <f ca="1">+IF(OFFSET('Hygiene Data'!$D$12,0,10*ROW('Hygiene Data'!D170))="","",OFFSET('Hygiene Data'!$D$12,0,10*ROW('Hygiene Data'!D170)))</f>
        <v/>
      </c>
      <c r="DQ176" s="388" t="str">
        <f ca="1">+IF(OFFSET('Hygiene Data'!$D$13,0,10*ROW('Hygiene Data'!D170))="","",OFFSET('Hygiene Data'!$D$13,0,10*ROW('Hygiene Data'!D170)))</f>
        <v/>
      </c>
      <c r="DR176" s="388" t="str">
        <f ca="1">+IF(OFFSET('Hygiene Data'!$E$11,0,10*ROW('Hygiene Data'!E170))="","",OFFSET('Hygiene Data'!$E$11,0,10*ROW('Hygiene Data'!E170)))</f>
        <v/>
      </c>
      <c r="DS176" s="388" t="str">
        <f ca="1">+IF(OFFSET('Hygiene Data'!$E$12,0,10*ROW('Hygiene Data'!E170))="","",OFFSET('Hygiene Data'!$E$12,0,10*ROW('Hygiene Data'!E170)))</f>
        <v/>
      </c>
      <c r="DT176" s="388" t="str">
        <f ca="1">+IF(OFFSET('Hygiene Data'!$E$13,0,10*ROW('Hygiene Data'!E170))="","",OFFSET('Hygiene Data'!$E$13,0,10*ROW('Hygiene Data'!E170)))</f>
        <v/>
      </c>
      <c r="DU176" s="388" t="str">
        <f ca="1">+IF(OFFSET('Hygiene Data'!$F$11,0,10*ROW('Hygiene Data'!F170))="","",OFFSET('Hygiene Data'!$F$11,0,10*ROW('Hygiene Data'!F170)))</f>
        <v/>
      </c>
      <c r="DV176" s="388" t="str">
        <f ca="1">+IF(OFFSET('Hygiene Data'!$F$12,0,10*ROW('Hygiene Data'!F170))="","",OFFSET('Hygiene Data'!$F$12,0,10*ROW('Hygiene Data'!F170)))</f>
        <v/>
      </c>
      <c r="DW176" s="388" t="str">
        <f ca="1">+IF(OFFSET('Hygiene Data'!$F$13,0,10*ROW('Hygiene Data'!F170))="","",OFFSET('Hygiene Data'!$F$13,0,10*ROW('Hygiene Data'!F170)))</f>
        <v/>
      </c>
      <c r="DX176" s="388" t="str">
        <f ca="1">+IF(OFFSET('Hygiene Data'!$G$11,0,10*ROW('Hygiene Data'!G170))="","",OFFSET('Hygiene Data'!$G$11,0,10*ROW('Hygiene Data'!G170)))</f>
        <v/>
      </c>
      <c r="DY176" s="388" t="str">
        <f ca="1">+IF(OFFSET('Hygiene Data'!$G$12,0,10*ROW('Hygiene Data'!G170))="","",OFFSET('Hygiene Data'!$G$12,0,10*ROW('Hygiene Data'!G170)))</f>
        <v/>
      </c>
      <c r="DZ176" s="388" t="str">
        <f ca="1">+IF(OFFSET('Hygiene Data'!$G$13,0,10*ROW('Hygiene Data'!G170))="","",OFFSET('Hygiene Data'!$G$13,0,10*ROW('Hygiene Data'!G170)))</f>
        <v/>
      </c>
      <c r="EA176" s="388" t="str">
        <f ca="1">+IF(OFFSET('Hygiene Data'!$H$11,0,10*ROW('Hygiene Data'!H170))="","",OFFSET('Hygiene Data'!$H$11,0,10*ROW('Hygiene Data'!H170)))</f>
        <v/>
      </c>
      <c r="EB176" s="388" t="str">
        <f ca="1">+IF(OFFSET('Hygiene Data'!$H$12,0,10*ROW('Hygiene Data'!H170))="","",OFFSET('Hygiene Data'!$H$12,0,10*ROW('Hygiene Data'!H170)))</f>
        <v/>
      </c>
      <c r="EC176" s="388" t="str">
        <f ca="1">+IF(OFFSET('Hygiene Data'!$H$13,0,10*ROW('Hygiene Data'!H170))="","",OFFSET('Hygiene Data'!$H$13,0,10*ROW('Hygiene Data'!H170)))</f>
        <v/>
      </c>
      <c r="ED176" s="388" t="str">
        <f ca="1">+IF(OFFSET('Hygiene Data'!$I$11,0,10*ROW('Hygiene Data'!I170))="","",OFFSET('Hygiene Data'!$I$11,0,10*ROW('Hygiene Data'!I170)))</f>
        <v/>
      </c>
      <c r="EE176" s="388" t="str">
        <f ca="1">+IF(OFFSET('Hygiene Data'!$I$12,0,10*ROW('Hygiene Data'!I170))="","",OFFSET('Hygiene Data'!$I$12,0,10*ROW('Hygiene Data'!I170)))</f>
        <v/>
      </c>
      <c r="EF176" s="388" t="str">
        <f ca="1">+IF(OFFSET('Hygiene Data'!$I$13,0,10*ROW('Hygiene Data'!I170))="","",OFFSET('Hygiene Data'!$I$13,0,10*ROW('Hygiene Data'!I170)))</f>
        <v/>
      </c>
    </row>
    <row r="177" spans="1:136" x14ac:dyDescent="0.25">
      <c r="A177" s="497" t="str">
        <f ca="1">+IF(OFFSET('Water Data'!$B$2,0,10*ROW('Water Data'!E171))="","",OFFSET('Water Data'!$B$2,0,10*ROW('Water Data'!E171)))</f>
        <v/>
      </c>
      <c r="B177" s="49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4" t="str">
        <f t="shared" ca="1" si="2"/>
        <v/>
      </c>
      <c r="D177" s="52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8" t="str">
        <f ca="1">+IF(OFFSET('Water Data'!$D$27,0,10*ROW('Water Data'!D171))="","",OFFSET('Water Data'!$D$27,0,10*ROW('Water Data'!D171)))</f>
        <v/>
      </c>
      <c r="BT177" s="388" t="str">
        <f ca="1">+IF(OFFSET('Water Data'!$D$28,0,10*ROW('Water Data'!D171))="","",OFFSET('Water Data'!$D$28,0,10*ROW('Water Data'!D171)))</f>
        <v/>
      </c>
      <c r="BU177" s="388" t="str">
        <f ca="1">+IF(OFFSET('Water Data'!$D$29,0,10*ROW('Water Data'!D171))="","",OFFSET('Water Data'!$D$29,0,10*ROW('Water Data'!D171)))</f>
        <v/>
      </c>
      <c r="BV177" s="388" t="str">
        <f ca="1">+IF(OFFSET('Water Data'!$E$27,0,10*ROW('Water Data'!E171))="","",OFFSET('Water Data'!$E$27,0,10*ROW('Water Data'!E171)))</f>
        <v/>
      </c>
      <c r="BW177" s="388" t="str">
        <f ca="1">+IF(OFFSET('Water Data'!$E$28,0,10*ROW('Water Data'!E171))="","",OFFSET('Water Data'!$E$28,0,10*ROW('Water Data'!E171)))</f>
        <v/>
      </c>
      <c r="BX177" s="388" t="str">
        <f ca="1">+IF(OFFSET('Water Data'!$E$29,0,10*ROW('Water Data'!E171))="","",OFFSET('Water Data'!$E$29,0,10*ROW('Water Data'!E171)))</f>
        <v/>
      </c>
      <c r="BY177" s="388" t="str">
        <f ca="1">+IF(OFFSET('Water Data'!$F$27,0,10*ROW('Water Data'!F171))="","",OFFSET('Water Data'!$F$27,0,10*ROW('Water Data'!F171)))</f>
        <v/>
      </c>
      <c r="BZ177" s="388" t="str">
        <f ca="1">+IF(OFFSET('Water Data'!$F$28,0,10*ROW('Water Data'!F171))="","",OFFSET('Water Data'!$F$28,0,10*ROW('Water Data'!F171)))</f>
        <v/>
      </c>
      <c r="CA177" s="388" t="str">
        <f ca="1">+IF(OFFSET('Water Data'!$F$29,0,10*ROW('Water Data'!F171))="","",OFFSET('Water Data'!$F$29,0,10*ROW('Water Data'!F171)))</f>
        <v/>
      </c>
      <c r="CB177" s="388" t="str">
        <f ca="1">+IF(OFFSET('Water Data'!$G$27,0,10*ROW('Water Data'!G171))="","",OFFSET('Water Data'!$G$27,0,10*ROW('Water Data'!G171)))</f>
        <v/>
      </c>
      <c r="CC177" s="388" t="str">
        <f ca="1">+IF(OFFSET('Water Data'!$G$28,0,10*ROW('Water Data'!G171))="","",OFFSET('Water Data'!$G$28,0,10*ROW('Water Data'!G171)))</f>
        <v/>
      </c>
      <c r="CD177" s="388" t="str">
        <f ca="1">+IF(OFFSET('Water Data'!$G$29,0,10*ROW('Water Data'!G171))="","",OFFSET('Water Data'!$G$29,0,10*ROW('Water Data'!G171)))</f>
        <v/>
      </c>
      <c r="CE177" s="388" t="str">
        <f ca="1">+IF(OFFSET('Water Data'!$H$27,0,10*ROW('Water Data'!H171))="","",OFFSET('Water Data'!$H$27,0,10*ROW('Water Data'!H171)))</f>
        <v/>
      </c>
      <c r="CF177" s="388" t="str">
        <f ca="1">+IF(OFFSET('Water Data'!$H$28,0,10*ROW('Water Data'!H171))="","",OFFSET('Water Data'!$H$28,0,10*ROW('Water Data'!H171)))</f>
        <v/>
      </c>
      <c r="CG177" s="388" t="str">
        <f ca="1">+IF(OFFSET('Water Data'!$H$29,0,10*ROW('Water Data'!H171))="","",OFFSET('Water Data'!$H$29,0,10*ROW('Water Data'!H171)))</f>
        <v/>
      </c>
      <c r="CH177" s="388" t="str">
        <f ca="1">+IF(OFFSET('Water Data'!$I$27,0,10*ROW('Water Data'!I171))="","",OFFSET('Water Data'!$I$27,0,10*ROW('Water Data'!I171)))</f>
        <v/>
      </c>
      <c r="CI177" s="388" t="str">
        <f ca="1">+IF(OFFSET('Water Data'!$I$28,0,10*ROW('Water Data'!I171))="","",OFFSET('Water Data'!$I$28,0,10*ROW('Water Data'!I171)))</f>
        <v/>
      </c>
      <c r="CJ177" s="388" t="str">
        <f ca="1">+IF(OFFSET('Water Data'!$I$29,0,10*ROW('Water Data'!I171))="","",OFFSET('Water Data'!$I$29,0,10*ROW('Water Data'!I171)))</f>
        <v/>
      </c>
      <c r="CK177" s="388" t="str">
        <f ca="1">+IF(OFFSET('Sanitation Data'!$D$28,0,10*ROW('Sanitation Data'!D171))="","",OFFSET('Sanitation Data'!$D$28,0,10*ROW('Sanitation Data'!D171)))</f>
        <v/>
      </c>
      <c r="CL177" s="388" t="str">
        <f ca="1">+IF(OFFSET('Sanitation Data'!$D$29,0,10*ROW('Sanitation Data'!D171))="","",OFFSET('Sanitation Data'!$D$29,0,10*ROW('Sanitation Data'!D171)))</f>
        <v/>
      </c>
      <c r="CM177" s="388" t="str">
        <f ca="1">+IF(OFFSET('Sanitation Data'!$D$30,0,10*ROW('Sanitation Data'!D171))="","",OFFSET('Sanitation Data'!$D$30,0,10*ROW('Sanitation Data'!D171)))</f>
        <v/>
      </c>
      <c r="CN177" s="388" t="str">
        <f ca="1">+IF(OFFSET('Sanitation Data'!$D$31,0,10*ROW('Sanitation Data'!D171))="","",OFFSET('Sanitation Data'!$D$31,0,10*ROW('Sanitation Data'!D171)))</f>
        <v/>
      </c>
      <c r="CO177" s="388" t="str">
        <f ca="1">+IF(OFFSET('Sanitation Data'!$D$32,0,10*ROW('Sanitation Data'!D171))="","",OFFSET('Sanitation Data'!$D$32,0,10*ROW('Sanitation Data'!D171)))</f>
        <v/>
      </c>
      <c r="CP177" s="388" t="str">
        <f ca="1">+IF(OFFSET('Sanitation Data'!$E$28,0,10*ROW('Sanitation Data'!E171))="","",OFFSET('Sanitation Data'!$E$28,0,10*ROW('Sanitation Data'!E171)))</f>
        <v/>
      </c>
      <c r="CQ177" s="388" t="str">
        <f ca="1">+IF(OFFSET('Sanitation Data'!$E$29,0,10*ROW('Sanitation Data'!E171))="","",OFFSET('Sanitation Data'!$E$29,0,10*ROW('Sanitation Data'!E171)))</f>
        <v/>
      </c>
      <c r="CR177" s="388" t="str">
        <f ca="1">+IF(OFFSET('Sanitation Data'!$E$30,0,10*ROW('Sanitation Data'!E171))="","",OFFSET('Sanitation Data'!$E$30,0,10*ROW('Sanitation Data'!E171)))</f>
        <v/>
      </c>
      <c r="CS177" s="388" t="str">
        <f ca="1">+IF(OFFSET('Sanitation Data'!$E$31,0,10*ROW('Sanitation Data'!E171))="","",OFFSET('Sanitation Data'!$E$31,0,10*ROW('Sanitation Data'!E171)))</f>
        <v/>
      </c>
      <c r="CT177" s="388" t="str">
        <f ca="1">+IF(OFFSET('Sanitation Data'!$E$32,0,10*ROW('Sanitation Data'!E171))="","",OFFSET('Sanitation Data'!$E$32,0,10*ROW('Sanitation Data'!E171)))</f>
        <v/>
      </c>
      <c r="CU177" s="388" t="str">
        <f ca="1">+IF(OFFSET('Sanitation Data'!$F$28,0,10*ROW('Sanitation Data'!F171))="","",OFFSET('Sanitation Data'!$F$28,0,10*ROW('Sanitation Data'!F171)))</f>
        <v/>
      </c>
      <c r="CV177" s="388" t="str">
        <f ca="1">+IF(OFFSET('Sanitation Data'!$F$29,0,10*ROW('Sanitation Data'!F171))="","",OFFSET('Sanitation Data'!$F$29,0,10*ROW('Sanitation Data'!F171)))</f>
        <v/>
      </c>
      <c r="CW177" s="388" t="str">
        <f ca="1">+IF(OFFSET('Sanitation Data'!$F$30,0,10*ROW('Sanitation Data'!F171))="","",OFFSET('Sanitation Data'!$F$30,0,10*ROW('Sanitation Data'!F171)))</f>
        <v/>
      </c>
      <c r="CX177" s="388" t="str">
        <f ca="1">+IF(OFFSET('Sanitation Data'!$F$31,0,10*ROW('Sanitation Data'!F171))="","",OFFSET('Sanitation Data'!$F$31,0,10*ROW('Sanitation Data'!F171)))</f>
        <v/>
      </c>
      <c r="CY177" s="388" t="str">
        <f ca="1">+IF(OFFSET('Sanitation Data'!$F$32,0,10*ROW('Sanitation Data'!F171))="","",OFFSET('Sanitation Data'!$F$32,0,10*ROW('Sanitation Data'!F171)))</f>
        <v/>
      </c>
      <c r="CZ177" s="388" t="str">
        <f ca="1">+IF(OFFSET('Sanitation Data'!$G$28,0,10*ROW('Sanitation Data'!G171))="","",OFFSET('Sanitation Data'!$G$28,0,10*ROW('Sanitation Data'!G171)))</f>
        <v/>
      </c>
      <c r="DA177" s="388" t="str">
        <f ca="1">+IF(OFFSET('Sanitation Data'!$G$29,0,10*ROW('Sanitation Data'!G171))="","",OFFSET('Sanitation Data'!$G$29,0,10*ROW('Sanitation Data'!G171)))</f>
        <v/>
      </c>
      <c r="DB177" s="388" t="str">
        <f ca="1">+IF(OFFSET('Sanitation Data'!$G$30,0,10*ROW('Sanitation Data'!G171))="","",OFFSET('Sanitation Data'!$G$30,0,10*ROW('Sanitation Data'!G171)))</f>
        <v/>
      </c>
      <c r="DC177" s="388" t="str">
        <f ca="1">+IF(OFFSET('Sanitation Data'!$G$31,0,10*ROW('Sanitation Data'!G171))="","",OFFSET('Sanitation Data'!$G$31,0,10*ROW('Sanitation Data'!G171)))</f>
        <v/>
      </c>
      <c r="DD177" s="388" t="str">
        <f ca="1">+IF(OFFSET('Sanitation Data'!$G$32,0,10*ROW('Sanitation Data'!G171))="","",OFFSET('Sanitation Data'!$G$32,0,10*ROW('Sanitation Data'!G171)))</f>
        <v/>
      </c>
      <c r="DE177" s="388" t="str">
        <f ca="1">+IF(OFFSET('Sanitation Data'!$H$28,0,10*ROW('Sanitation Data'!H171))="","",OFFSET('Sanitation Data'!$H$28,0,10*ROW('Sanitation Data'!H171)))</f>
        <v/>
      </c>
      <c r="DF177" s="388" t="str">
        <f ca="1">+IF(OFFSET('Sanitation Data'!$H$29,0,10*ROW('Sanitation Data'!H171))="","",OFFSET('Sanitation Data'!$H$29,0,10*ROW('Sanitation Data'!H171)))</f>
        <v/>
      </c>
      <c r="DG177" s="388" t="str">
        <f ca="1">+IF(OFFSET('Sanitation Data'!$H$30,0,10*ROW('Sanitation Data'!H171))="","",OFFSET('Sanitation Data'!$H$30,0,10*ROW('Sanitation Data'!H171)))</f>
        <v/>
      </c>
      <c r="DH177" s="388" t="str">
        <f ca="1">+IF(OFFSET('Sanitation Data'!$H$31,0,10*ROW('Sanitation Data'!H171))="","",OFFSET('Sanitation Data'!$H$31,0,10*ROW('Sanitation Data'!H171)))</f>
        <v/>
      </c>
      <c r="DI177" s="388" t="str">
        <f ca="1">+IF(OFFSET('Sanitation Data'!$H$32,0,10*ROW('Sanitation Data'!H171))="","",OFFSET('Sanitation Data'!$H$32,0,10*ROW('Sanitation Data'!H171)))</f>
        <v/>
      </c>
      <c r="DJ177" s="388" t="str">
        <f ca="1">+IF(OFFSET('Sanitation Data'!$I$28,0,10*ROW('Sanitation Data'!I171))="","",OFFSET('Sanitation Data'!$I$28,0,10*ROW('Sanitation Data'!I171)))</f>
        <v/>
      </c>
      <c r="DK177" s="388" t="str">
        <f ca="1">+IF(OFFSET('Sanitation Data'!$I$29,0,10*ROW('Sanitation Data'!I171))="","",OFFSET('Sanitation Data'!$I$29,0,10*ROW('Sanitation Data'!I171)))</f>
        <v/>
      </c>
      <c r="DL177" s="388" t="str">
        <f ca="1">+IF(OFFSET('Sanitation Data'!$I$30,0,10*ROW('Sanitation Data'!I171))="","",OFFSET('Sanitation Data'!$I$30,0,10*ROW('Sanitation Data'!I171)))</f>
        <v/>
      </c>
      <c r="DM177" s="388" t="str">
        <f ca="1">+IF(OFFSET('Sanitation Data'!$I$31,0,10*ROW('Sanitation Data'!I171))="","",OFFSET('Sanitation Data'!$I$31,0,10*ROW('Sanitation Data'!I171)))</f>
        <v/>
      </c>
      <c r="DN177" s="388" t="str">
        <f ca="1">+IF(OFFSET('Sanitation Data'!$I$32,0,10*ROW('Sanitation Data'!I171))="","",OFFSET('Sanitation Data'!$I$32,0,10*ROW('Sanitation Data'!I171)))</f>
        <v/>
      </c>
      <c r="DO177" s="388" t="str">
        <f ca="1">+IF(OFFSET('Hygiene Data'!$D$11,0,10*ROW('Hygiene Data'!D171))="","",OFFSET('Hygiene Data'!$D$11,0,10*ROW('Hygiene Data'!D171)))</f>
        <v/>
      </c>
      <c r="DP177" s="388" t="str">
        <f ca="1">+IF(OFFSET('Hygiene Data'!$D$12,0,10*ROW('Hygiene Data'!D171))="","",OFFSET('Hygiene Data'!$D$12,0,10*ROW('Hygiene Data'!D171)))</f>
        <v/>
      </c>
      <c r="DQ177" s="388" t="str">
        <f ca="1">+IF(OFFSET('Hygiene Data'!$D$13,0,10*ROW('Hygiene Data'!D171))="","",OFFSET('Hygiene Data'!$D$13,0,10*ROW('Hygiene Data'!D171)))</f>
        <v/>
      </c>
      <c r="DR177" s="388" t="str">
        <f ca="1">+IF(OFFSET('Hygiene Data'!$E$11,0,10*ROW('Hygiene Data'!E171))="","",OFFSET('Hygiene Data'!$E$11,0,10*ROW('Hygiene Data'!E171)))</f>
        <v/>
      </c>
      <c r="DS177" s="388" t="str">
        <f ca="1">+IF(OFFSET('Hygiene Data'!$E$12,0,10*ROW('Hygiene Data'!E171))="","",OFFSET('Hygiene Data'!$E$12,0,10*ROW('Hygiene Data'!E171)))</f>
        <v/>
      </c>
      <c r="DT177" s="388" t="str">
        <f ca="1">+IF(OFFSET('Hygiene Data'!$E$13,0,10*ROW('Hygiene Data'!E171))="","",OFFSET('Hygiene Data'!$E$13,0,10*ROW('Hygiene Data'!E171)))</f>
        <v/>
      </c>
      <c r="DU177" s="388" t="str">
        <f ca="1">+IF(OFFSET('Hygiene Data'!$F$11,0,10*ROW('Hygiene Data'!F171))="","",OFFSET('Hygiene Data'!$F$11,0,10*ROW('Hygiene Data'!F171)))</f>
        <v/>
      </c>
      <c r="DV177" s="388" t="str">
        <f ca="1">+IF(OFFSET('Hygiene Data'!$F$12,0,10*ROW('Hygiene Data'!F171))="","",OFFSET('Hygiene Data'!$F$12,0,10*ROW('Hygiene Data'!F171)))</f>
        <v/>
      </c>
      <c r="DW177" s="388" t="str">
        <f ca="1">+IF(OFFSET('Hygiene Data'!$F$13,0,10*ROW('Hygiene Data'!F171))="","",OFFSET('Hygiene Data'!$F$13,0,10*ROW('Hygiene Data'!F171)))</f>
        <v/>
      </c>
      <c r="DX177" s="388" t="str">
        <f ca="1">+IF(OFFSET('Hygiene Data'!$G$11,0,10*ROW('Hygiene Data'!G171))="","",OFFSET('Hygiene Data'!$G$11,0,10*ROW('Hygiene Data'!G171)))</f>
        <v/>
      </c>
      <c r="DY177" s="388" t="str">
        <f ca="1">+IF(OFFSET('Hygiene Data'!$G$12,0,10*ROW('Hygiene Data'!G171))="","",OFFSET('Hygiene Data'!$G$12,0,10*ROW('Hygiene Data'!G171)))</f>
        <v/>
      </c>
      <c r="DZ177" s="388" t="str">
        <f ca="1">+IF(OFFSET('Hygiene Data'!$G$13,0,10*ROW('Hygiene Data'!G171))="","",OFFSET('Hygiene Data'!$G$13,0,10*ROW('Hygiene Data'!G171)))</f>
        <v/>
      </c>
      <c r="EA177" s="388" t="str">
        <f ca="1">+IF(OFFSET('Hygiene Data'!$H$11,0,10*ROW('Hygiene Data'!H171))="","",OFFSET('Hygiene Data'!$H$11,0,10*ROW('Hygiene Data'!H171)))</f>
        <v/>
      </c>
      <c r="EB177" s="388" t="str">
        <f ca="1">+IF(OFFSET('Hygiene Data'!$H$12,0,10*ROW('Hygiene Data'!H171))="","",OFFSET('Hygiene Data'!$H$12,0,10*ROW('Hygiene Data'!H171)))</f>
        <v/>
      </c>
      <c r="EC177" s="388" t="str">
        <f ca="1">+IF(OFFSET('Hygiene Data'!$H$13,0,10*ROW('Hygiene Data'!H171))="","",OFFSET('Hygiene Data'!$H$13,0,10*ROW('Hygiene Data'!H171)))</f>
        <v/>
      </c>
      <c r="ED177" s="388" t="str">
        <f ca="1">+IF(OFFSET('Hygiene Data'!$I$11,0,10*ROW('Hygiene Data'!I171))="","",OFFSET('Hygiene Data'!$I$11,0,10*ROW('Hygiene Data'!I171)))</f>
        <v/>
      </c>
      <c r="EE177" s="388" t="str">
        <f ca="1">+IF(OFFSET('Hygiene Data'!$I$12,0,10*ROW('Hygiene Data'!I171))="","",OFFSET('Hygiene Data'!$I$12,0,10*ROW('Hygiene Data'!I171)))</f>
        <v/>
      </c>
      <c r="EF177" s="388" t="str">
        <f ca="1">+IF(OFFSET('Hygiene Data'!$I$13,0,10*ROW('Hygiene Data'!I171))="","",OFFSET('Hygiene Data'!$I$13,0,10*ROW('Hygiene Data'!I171)))</f>
        <v/>
      </c>
    </row>
    <row r="178" spans="1:136" x14ac:dyDescent="0.25">
      <c r="A178" s="497" t="str">
        <f ca="1">+IF(OFFSET('Water Data'!$B$2,0,10*ROW('Water Data'!E172))="","",OFFSET('Water Data'!$B$2,0,10*ROW('Water Data'!E172)))</f>
        <v/>
      </c>
      <c r="B178" s="49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4" t="str">
        <f t="shared" ca="1" si="2"/>
        <v/>
      </c>
      <c r="D178" s="52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8" t="str">
        <f ca="1">+IF(OFFSET('Water Data'!$D$27,0,10*ROW('Water Data'!D172))="","",OFFSET('Water Data'!$D$27,0,10*ROW('Water Data'!D172)))</f>
        <v/>
      </c>
      <c r="BT178" s="388" t="str">
        <f ca="1">+IF(OFFSET('Water Data'!$D$28,0,10*ROW('Water Data'!D172))="","",OFFSET('Water Data'!$D$28,0,10*ROW('Water Data'!D172)))</f>
        <v/>
      </c>
      <c r="BU178" s="388" t="str">
        <f ca="1">+IF(OFFSET('Water Data'!$D$29,0,10*ROW('Water Data'!D172))="","",OFFSET('Water Data'!$D$29,0,10*ROW('Water Data'!D172)))</f>
        <v/>
      </c>
      <c r="BV178" s="388" t="str">
        <f ca="1">+IF(OFFSET('Water Data'!$E$27,0,10*ROW('Water Data'!E172))="","",OFFSET('Water Data'!$E$27,0,10*ROW('Water Data'!E172)))</f>
        <v/>
      </c>
      <c r="BW178" s="388" t="str">
        <f ca="1">+IF(OFFSET('Water Data'!$E$28,0,10*ROW('Water Data'!E172))="","",OFFSET('Water Data'!$E$28,0,10*ROW('Water Data'!E172)))</f>
        <v/>
      </c>
      <c r="BX178" s="388" t="str">
        <f ca="1">+IF(OFFSET('Water Data'!$E$29,0,10*ROW('Water Data'!E172))="","",OFFSET('Water Data'!$E$29,0,10*ROW('Water Data'!E172)))</f>
        <v/>
      </c>
      <c r="BY178" s="388" t="str">
        <f ca="1">+IF(OFFSET('Water Data'!$F$27,0,10*ROW('Water Data'!F172))="","",OFFSET('Water Data'!$F$27,0,10*ROW('Water Data'!F172)))</f>
        <v/>
      </c>
      <c r="BZ178" s="388" t="str">
        <f ca="1">+IF(OFFSET('Water Data'!$F$28,0,10*ROW('Water Data'!F172))="","",OFFSET('Water Data'!$F$28,0,10*ROW('Water Data'!F172)))</f>
        <v/>
      </c>
      <c r="CA178" s="388" t="str">
        <f ca="1">+IF(OFFSET('Water Data'!$F$29,0,10*ROW('Water Data'!F172))="","",OFFSET('Water Data'!$F$29,0,10*ROW('Water Data'!F172)))</f>
        <v/>
      </c>
      <c r="CB178" s="388" t="str">
        <f ca="1">+IF(OFFSET('Water Data'!$G$27,0,10*ROW('Water Data'!G172))="","",OFFSET('Water Data'!$G$27,0,10*ROW('Water Data'!G172)))</f>
        <v/>
      </c>
      <c r="CC178" s="388" t="str">
        <f ca="1">+IF(OFFSET('Water Data'!$G$28,0,10*ROW('Water Data'!G172))="","",OFFSET('Water Data'!$G$28,0,10*ROW('Water Data'!G172)))</f>
        <v/>
      </c>
      <c r="CD178" s="388" t="str">
        <f ca="1">+IF(OFFSET('Water Data'!$G$29,0,10*ROW('Water Data'!G172))="","",OFFSET('Water Data'!$G$29,0,10*ROW('Water Data'!G172)))</f>
        <v/>
      </c>
      <c r="CE178" s="388" t="str">
        <f ca="1">+IF(OFFSET('Water Data'!$H$27,0,10*ROW('Water Data'!H172))="","",OFFSET('Water Data'!$H$27,0,10*ROW('Water Data'!H172)))</f>
        <v/>
      </c>
      <c r="CF178" s="388" t="str">
        <f ca="1">+IF(OFFSET('Water Data'!$H$28,0,10*ROW('Water Data'!H172))="","",OFFSET('Water Data'!$H$28,0,10*ROW('Water Data'!H172)))</f>
        <v/>
      </c>
      <c r="CG178" s="388" t="str">
        <f ca="1">+IF(OFFSET('Water Data'!$H$29,0,10*ROW('Water Data'!H172))="","",OFFSET('Water Data'!$H$29,0,10*ROW('Water Data'!H172)))</f>
        <v/>
      </c>
      <c r="CH178" s="388" t="str">
        <f ca="1">+IF(OFFSET('Water Data'!$I$27,0,10*ROW('Water Data'!I172))="","",OFFSET('Water Data'!$I$27,0,10*ROW('Water Data'!I172)))</f>
        <v/>
      </c>
      <c r="CI178" s="388" t="str">
        <f ca="1">+IF(OFFSET('Water Data'!$I$28,0,10*ROW('Water Data'!I172))="","",OFFSET('Water Data'!$I$28,0,10*ROW('Water Data'!I172)))</f>
        <v/>
      </c>
      <c r="CJ178" s="388" t="str">
        <f ca="1">+IF(OFFSET('Water Data'!$I$29,0,10*ROW('Water Data'!I172))="","",OFFSET('Water Data'!$I$29,0,10*ROW('Water Data'!I172)))</f>
        <v/>
      </c>
      <c r="CK178" s="388" t="str">
        <f ca="1">+IF(OFFSET('Sanitation Data'!$D$28,0,10*ROW('Sanitation Data'!D172))="","",OFFSET('Sanitation Data'!$D$28,0,10*ROW('Sanitation Data'!D172)))</f>
        <v/>
      </c>
      <c r="CL178" s="388" t="str">
        <f ca="1">+IF(OFFSET('Sanitation Data'!$D$29,0,10*ROW('Sanitation Data'!D172))="","",OFFSET('Sanitation Data'!$D$29,0,10*ROW('Sanitation Data'!D172)))</f>
        <v/>
      </c>
      <c r="CM178" s="388" t="str">
        <f ca="1">+IF(OFFSET('Sanitation Data'!$D$30,0,10*ROW('Sanitation Data'!D172))="","",OFFSET('Sanitation Data'!$D$30,0,10*ROW('Sanitation Data'!D172)))</f>
        <v/>
      </c>
      <c r="CN178" s="388" t="str">
        <f ca="1">+IF(OFFSET('Sanitation Data'!$D$31,0,10*ROW('Sanitation Data'!D172))="","",OFFSET('Sanitation Data'!$D$31,0,10*ROW('Sanitation Data'!D172)))</f>
        <v/>
      </c>
      <c r="CO178" s="388" t="str">
        <f ca="1">+IF(OFFSET('Sanitation Data'!$D$32,0,10*ROW('Sanitation Data'!D172))="","",OFFSET('Sanitation Data'!$D$32,0,10*ROW('Sanitation Data'!D172)))</f>
        <v/>
      </c>
      <c r="CP178" s="388" t="str">
        <f ca="1">+IF(OFFSET('Sanitation Data'!$E$28,0,10*ROW('Sanitation Data'!E172))="","",OFFSET('Sanitation Data'!$E$28,0,10*ROW('Sanitation Data'!E172)))</f>
        <v/>
      </c>
      <c r="CQ178" s="388" t="str">
        <f ca="1">+IF(OFFSET('Sanitation Data'!$E$29,0,10*ROW('Sanitation Data'!E172))="","",OFFSET('Sanitation Data'!$E$29,0,10*ROW('Sanitation Data'!E172)))</f>
        <v/>
      </c>
      <c r="CR178" s="388" t="str">
        <f ca="1">+IF(OFFSET('Sanitation Data'!$E$30,0,10*ROW('Sanitation Data'!E172))="","",OFFSET('Sanitation Data'!$E$30,0,10*ROW('Sanitation Data'!E172)))</f>
        <v/>
      </c>
      <c r="CS178" s="388" t="str">
        <f ca="1">+IF(OFFSET('Sanitation Data'!$E$31,0,10*ROW('Sanitation Data'!E172))="","",OFFSET('Sanitation Data'!$E$31,0,10*ROW('Sanitation Data'!E172)))</f>
        <v/>
      </c>
      <c r="CT178" s="388" t="str">
        <f ca="1">+IF(OFFSET('Sanitation Data'!$E$32,0,10*ROW('Sanitation Data'!E172))="","",OFFSET('Sanitation Data'!$E$32,0,10*ROW('Sanitation Data'!E172)))</f>
        <v/>
      </c>
      <c r="CU178" s="388" t="str">
        <f ca="1">+IF(OFFSET('Sanitation Data'!$F$28,0,10*ROW('Sanitation Data'!F172))="","",OFFSET('Sanitation Data'!$F$28,0,10*ROW('Sanitation Data'!F172)))</f>
        <v/>
      </c>
      <c r="CV178" s="388" t="str">
        <f ca="1">+IF(OFFSET('Sanitation Data'!$F$29,0,10*ROW('Sanitation Data'!F172))="","",OFFSET('Sanitation Data'!$F$29,0,10*ROW('Sanitation Data'!F172)))</f>
        <v/>
      </c>
      <c r="CW178" s="388" t="str">
        <f ca="1">+IF(OFFSET('Sanitation Data'!$F$30,0,10*ROW('Sanitation Data'!F172))="","",OFFSET('Sanitation Data'!$F$30,0,10*ROW('Sanitation Data'!F172)))</f>
        <v/>
      </c>
      <c r="CX178" s="388" t="str">
        <f ca="1">+IF(OFFSET('Sanitation Data'!$F$31,0,10*ROW('Sanitation Data'!F172))="","",OFFSET('Sanitation Data'!$F$31,0,10*ROW('Sanitation Data'!F172)))</f>
        <v/>
      </c>
      <c r="CY178" s="388" t="str">
        <f ca="1">+IF(OFFSET('Sanitation Data'!$F$32,0,10*ROW('Sanitation Data'!F172))="","",OFFSET('Sanitation Data'!$F$32,0,10*ROW('Sanitation Data'!F172)))</f>
        <v/>
      </c>
      <c r="CZ178" s="388" t="str">
        <f ca="1">+IF(OFFSET('Sanitation Data'!$G$28,0,10*ROW('Sanitation Data'!G172))="","",OFFSET('Sanitation Data'!$G$28,0,10*ROW('Sanitation Data'!G172)))</f>
        <v/>
      </c>
      <c r="DA178" s="388" t="str">
        <f ca="1">+IF(OFFSET('Sanitation Data'!$G$29,0,10*ROW('Sanitation Data'!G172))="","",OFFSET('Sanitation Data'!$G$29,0,10*ROW('Sanitation Data'!G172)))</f>
        <v/>
      </c>
      <c r="DB178" s="388" t="str">
        <f ca="1">+IF(OFFSET('Sanitation Data'!$G$30,0,10*ROW('Sanitation Data'!G172))="","",OFFSET('Sanitation Data'!$G$30,0,10*ROW('Sanitation Data'!G172)))</f>
        <v/>
      </c>
      <c r="DC178" s="388" t="str">
        <f ca="1">+IF(OFFSET('Sanitation Data'!$G$31,0,10*ROW('Sanitation Data'!G172))="","",OFFSET('Sanitation Data'!$G$31,0,10*ROW('Sanitation Data'!G172)))</f>
        <v/>
      </c>
      <c r="DD178" s="388" t="str">
        <f ca="1">+IF(OFFSET('Sanitation Data'!$G$32,0,10*ROW('Sanitation Data'!G172))="","",OFFSET('Sanitation Data'!$G$32,0,10*ROW('Sanitation Data'!G172)))</f>
        <v/>
      </c>
      <c r="DE178" s="388" t="str">
        <f ca="1">+IF(OFFSET('Sanitation Data'!$H$28,0,10*ROW('Sanitation Data'!H172))="","",OFFSET('Sanitation Data'!$H$28,0,10*ROW('Sanitation Data'!H172)))</f>
        <v/>
      </c>
      <c r="DF178" s="388" t="str">
        <f ca="1">+IF(OFFSET('Sanitation Data'!$H$29,0,10*ROW('Sanitation Data'!H172))="","",OFFSET('Sanitation Data'!$H$29,0,10*ROW('Sanitation Data'!H172)))</f>
        <v/>
      </c>
      <c r="DG178" s="388" t="str">
        <f ca="1">+IF(OFFSET('Sanitation Data'!$H$30,0,10*ROW('Sanitation Data'!H172))="","",OFFSET('Sanitation Data'!$H$30,0,10*ROW('Sanitation Data'!H172)))</f>
        <v/>
      </c>
      <c r="DH178" s="388" t="str">
        <f ca="1">+IF(OFFSET('Sanitation Data'!$H$31,0,10*ROW('Sanitation Data'!H172))="","",OFFSET('Sanitation Data'!$H$31,0,10*ROW('Sanitation Data'!H172)))</f>
        <v/>
      </c>
      <c r="DI178" s="388" t="str">
        <f ca="1">+IF(OFFSET('Sanitation Data'!$H$32,0,10*ROW('Sanitation Data'!H172))="","",OFFSET('Sanitation Data'!$H$32,0,10*ROW('Sanitation Data'!H172)))</f>
        <v/>
      </c>
      <c r="DJ178" s="388" t="str">
        <f ca="1">+IF(OFFSET('Sanitation Data'!$I$28,0,10*ROW('Sanitation Data'!I172))="","",OFFSET('Sanitation Data'!$I$28,0,10*ROW('Sanitation Data'!I172)))</f>
        <v/>
      </c>
      <c r="DK178" s="388" t="str">
        <f ca="1">+IF(OFFSET('Sanitation Data'!$I$29,0,10*ROW('Sanitation Data'!I172))="","",OFFSET('Sanitation Data'!$I$29,0,10*ROW('Sanitation Data'!I172)))</f>
        <v/>
      </c>
      <c r="DL178" s="388" t="str">
        <f ca="1">+IF(OFFSET('Sanitation Data'!$I$30,0,10*ROW('Sanitation Data'!I172))="","",OFFSET('Sanitation Data'!$I$30,0,10*ROW('Sanitation Data'!I172)))</f>
        <v/>
      </c>
      <c r="DM178" s="388" t="str">
        <f ca="1">+IF(OFFSET('Sanitation Data'!$I$31,0,10*ROW('Sanitation Data'!I172))="","",OFFSET('Sanitation Data'!$I$31,0,10*ROW('Sanitation Data'!I172)))</f>
        <v/>
      </c>
      <c r="DN178" s="388" t="str">
        <f ca="1">+IF(OFFSET('Sanitation Data'!$I$32,0,10*ROW('Sanitation Data'!I172))="","",OFFSET('Sanitation Data'!$I$32,0,10*ROW('Sanitation Data'!I172)))</f>
        <v/>
      </c>
      <c r="DO178" s="388" t="str">
        <f ca="1">+IF(OFFSET('Hygiene Data'!$D$11,0,10*ROW('Hygiene Data'!D172))="","",OFFSET('Hygiene Data'!$D$11,0,10*ROW('Hygiene Data'!D172)))</f>
        <v/>
      </c>
      <c r="DP178" s="388" t="str">
        <f ca="1">+IF(OFFSET('Hygiene Data'!$D$12,0,10*ROW('Hygiene Data'!D172))="","",OFFSET('Hygiene Data'!$D$12,0,10*ROW('Hygiene Data'!D172)))</f>
        <v/>
      </c>
      <c r="DQ178" s="388" t="str">
        <f ca="1">+IF(OFFSET('Hygiene Data'!$D$13,0,10*ROW('Hygiene Data'!D172))="","",OFFSET('Hygiene Data'!$D$13,0,10*ROW('Hygiene Data'!D172)))</f>
        <v/>
      </c>
      <c r="DR178" s="388" t="str">
        <f ca="1">+IF(OFFSET('Hygiene Data'!$E$11,0,10*ROW('Hygiene Data'!E172))="","",OFFSET('Hygiene Data'!$E$11,0,10*ROW('Hygiene Data'!E172)))</f>
        <v/>
      </c>
      <c r="DS178" s="388" t="str">
        <f ca="1">+IF(OFFSET('Hygiene Data'!$E$12,0,10*ROW('Hygiene Data'!E172))="","",OFFSET('Hygiene Data'!$E$12,0,10*ROW('Hygiene Data'!E172)))</f>
        <v/>
      </c>
      <c r="DT178" s="388" t="str">
        <f ca="1">+IF(OFFSET('Hygiene Data'!$E$13,0,10*ROW('Hygiene Data'!E172))="","",OFFSET('Hygiene Data'!$E$13,0,10*ROW('Hygiene Data'!E172)))</f>
        <v/>
      </c>
      <c r="DU178" s="388" t="str">
        <f ca="1">+IF(OFFSET('Hygiene Data'!$F$11,0,10*ROW('Hygiene Data'!F172))="","",OFFSET('Hygiene Data'!$F$11,0,10*ROW('Hygiene Data'!F172)))</f>
        <v/>
      </c>
      <c r="DV178" s="388" t="str">
        <f ca="1">+IF(OFFSET('Hygiene Data'!$F$12,0,10*ROW('Hygiene Data'!F172))="","",OFFSET('Hygiene Data'!$F$12,0,10*ROW('Hygiene Data'!F172)))</f>
        <v/>
      </c>
      <c r="DW178" s="388" t="str">
        <f ca="1">+IF(OFFSET('Hygiene Data'!$F$13,0,10*ROW('Hygiene Data'!F172))="","",OFFSET('Hygiene Data'!$F$13,0,10*ROW('Hygiene Data'!F172)))</f>
        <v/>
      </c>
      <c r="DX178" s="388" t="str">
        <f ca="1">+IF(OFFSET('Hygiene Data'!$G$11,0,10*ROW('Hygiene Data'!G172))="","",OFFSET('Hygiene Data'!$G$11,0,10*ROW('Hygiene Data'!G172)))</f>
        <v/>
      </c>
      <c r="DY178" s="388" t="str">
        <f ca="1">+IF(OFFSET('Hygiene Data'!$G$12,0,10*ROW('Hygiene Data'!G172))="","",OFFSET('Hygiene Data'!$G$12,0,10*ROW('Hygiene Data'!G172)))</f>
        <v/>
      </c>
      <c r="DZ178" s="388" t="str">
        <f ca="1">+IF(OFFSET('Hygiene Data'!$G$13,0,10*ROW('Hygiene Data'!G172))="","",OFFSET('Hygiene Data'!$G$13,0,10*ROW('Hygiene Data'!G172)))</f>
        <v/>
      </c>
      <c r="EA178" s="388" t="str">
        <f ca="1">+IF(OFFSET('Hygiene Data'!$H$11,0,10*ROW('Hygiene Data'!H172))="","",OFFSET('Hygiene Data'!$H$11,0,10*ROW('Hygiene Data'!H172)))</f>
        <v/>
      </c>
      <c r="EB178" s="388" t="str">
        <f ca="1">+IF(OFFSET('Hygiene Data'!$H$12,0,10*ROW('Hygiene Data'!H172))="","",OFFSET('Hygiene Data'!$H$12,0,10*ROW('Hygiene Data'!H172)))</f>
        <v/>
      </c>
      <c r="EC178" s="388" t="str">
        <f ca="1">+IF(OFFSET('Hygiene Data'!$H$13,0,10*ROW('Hygiene Data'!H172))="","",OFFSET('Hygiene Data'!$H$13,0,10*ROW('Hygiene Data'!H172)))</f>
        <v/>
      </c>
      <c r="ED178" s="388" t="str">
        <f ca="1">+IF(OFFSET('Hygiene Data'!$I$11,0,10*ROW('Hygiene Data'!I172))="","",OFFSET('Hygiene Data'!$I$11,0,10*ROW('Hygiene Data'!I172)))</f>
        <v/>
      </c>
      <c r="EE178" s="388" t="str">
        <f ca="1">+IF(OFFSET('Hygiene Data'!$I$12,0,10*ROW('Hygiene Data'!I172))="","",OFFSET('Hygiene Data'!$I$12,0,10*ROW('Hygiene Data'!I172)))</f>
        <v/>
      </c>
      <c r="EF178" s="388" t="str">
        <f ca="1">+IF(OFFSET('Hygiene Data'!$I$13,0,10*ROW('Hygiene Data'!I172))="","",OFFSET('Hygiene Data'!$I$13,0,10*ROW('Hygiene Data'!I172)))</f>
        <v/>
      </c>
    </row>
    <row r="179" spans="1:136" x14ac:dyDescent="0.25">
      <c r="A179" s="497" t="str">
        <f ca="1">+IF(OFFSET('Water Data'!$B$2,0,10*ROW('Water Data'!E173))="","",OFFSET('Water Data'!$B$2,0,10*ROW('Water Data'!E173)))</f>
        <v/>
      </c>
      <c r="B179" s="49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4" t="str">
        <f t="shared" ca="1" si="2"/>
        <v/>
      </c>
      <c r="D179" s="52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8" t="str">
        <f ca="1">+IF(OFFSET('Water Data'!$D$27,0,10*ROW('Water Data'!D173))="","",OFFSET('Water Data'!$D$27,0,10*ROW('Water Data'!D173)))</f>
        <v/>
      </c>
      <c r="BT179" s="388" t="str">
        <f ca="1">+IF(OFFSET('Water Data'!$D$28,0,10*ROW('Water Data'!D173))="","",OFFSET('Water Data'!$D$28,0,10*ROW('Water Data'!D173)))</f>
        <v/>
      </c>
      <c r="BU179" s="388" t="str">
        <f ca="1">+IF(OFFSET('Water Data'!$D$29,0,10*ROW('Water Data'!D173))="","",OFFSET('Water Data'!$D$29,0,10*ROW('Water Data'!D173)))</f>
        <v/>
      </c>
      <c r="BV179" s="388" t="str">
        <f ca="1">+IF(OFFSET('Water Data'!$E$27,0,10*ROW('Water Data'!E173))="","",OFFSET('Water Data'!$E$27,0,10*ROW('Water Data'!E173)))</f>
        <v/>
      </c>
      <c r="BW179" s="388" t="str">
        <f ca="1">+IF(OFFSET('Water Data'!$E$28,0,10*ROW('Water Data'!E173))="","",OFFSET('Water Data'!$E$28,0,10*ROW('Water Data'!E173)))</f>
        <v/>
      </c>
      <c r="BX179" s="388" t="str">
        <f ca="1">+IF(OFFSET('Water Data'!$E$29,0,10*ROW('Water Data'!E173))="","",OFFSET('Water Data'!$E$29,0,10*ROW('Water Data'!E173)))</f>
        <v/>
      </c>
      <c r="BY179" s="388" t="str">
        <f ca="1">+IF(OFFSET('Water Data'!$F$27,0,10*ROW('Water Data'!F173))="","",OFFSET('Water Data'!$F$27,0,10*ROW('Water Data'!F173)))</f>
        <v/>
      </c>
      <c r="BZ179" s="388" t="str">
        <f ca="1">+IF(OFFSET('Water Data'!$F$28,0,10*ROW('Water Data'!F173))="","",OFFSET('Water Data'!$F$28,0,10*ROW('Water Data'!F173)))</f>
        <v/>
      </c>
      <c r="CA179" s="388" t="str">
        <f ca="1">+IF(OFFSET('Water Data'!$F$29,0,10*ROW('Water Data'!F173))="","",OFFSET('Water Data'!$F$29,0,10*ROW('Water Data'!F173)))</f>
        <v/>
      </c>
      <c r="CB179" s="388" t="str">
        <f ca="1">+IF(OFFSET('Water Data'!$G$27,0,10*ROW('Water Data'!G173))="","",OFFSET('Water Data'!$G$27,0,10*ROW('Water Data'!G173)))</f>
        <v/>
      </c>
      <c r="CC179" s="388" t="str">
        <f ca="1">+IF(OFFSET('Water Data'!$G$28,0,10*ROW('Water Data'!G173))="","",OFFSET('Water Data'!$G$28,0,10*ROW('Water Data'!G173)))</f>
        <v/>
      </c>
      <c r="CD179" s="388" t="str">
        <f ca="1">+IF(OFFSET('Water Data'!$G$29,0,10*ROW('Water Data'!G173))="","",OFFSET('Water Data'!$G$29,0,10*ROW('Water Data'!G173)))</f>
        <v/>
      </c>
      <c r="CE179" s="388" t="str">
        <f ca="1">+IF(OFFSET('Water Data'!$H$27,0,10*ROW('Water Data'!H173))="","",OFFSET('Water Data'!$H$27,0,10*ROW('Water Data'!H173)))</f>
        <v/>
      </c>
      <c r="CF179" s="388" t="str">
        <f ca="1">+IF(OFFSET('Water Data'!$H$28,0,10*ROW('Water Data'!H173))="","",OFFSET('Water Data'!$H$28,0,10*ROW('Water Data'!H173)))</f>
        <v/>
      </c>
      <c r="CG179" s="388" t="str">
        <f ca="1">+IF(OFFSET('Water Data'!$H$29,0,10*ROW('Water Data'!H173))="","",OFFSET('Water Data'!$H$29,0,10*ROW('Water Data'!H173)))</f>
        <v/>
      </c>
      <c r="CH179" s="388" t="str">
        <f ca="1">+IF(OFFSET('Water Data'!$I$27,0,10*ROW('Water Data'!I173))="","",OFFSET('Water Data'!$I$27,0,10*ROW('Water Data'!I173)))</f>
        <v/>
      </c>
      <c r="CI179" s="388" t="str">
        <f ca="1">+IF(OFFSET('Water Data'!$I$28,0,10*ROW('Water Data'!I173))="","",OFFSET('Water Data'!$I$28,0,10*ROW('Water Data'!I173)))</f>
        <v/>
      </c>
      <c r="CJ179" s="388" t="str">
        <f ca="1">+IF(OFFSET('Water Data'!$I$29,0,10*ROW('Water Data'!I173))="","",OFFSET('Water Data'!$I$29,0,10*ROW('Water Data'!I173)))</f>
        <v/>
      </c>
      <c r="CK179" s="388" t="str">
        <f ca="1">+IF(OFFSET('Sanitation Data'!$D$28,0,10*ROW('Sanitation Data'!D173))="","",OFFSET('Sanitation Data'!$D$28,0,10*ROW('Sanitation Data'!D173)))</f>
        <v/>
      </c>
      <c r="CL179" s="388" t="str">
        <f ca="1">+IF(OFFSET('Sanitation Data'!$D$29,0,10*ROW('Sanitation Data'!D173))="","",OFFSET('Sanitation Data'!$D$29,0,10*ROW('Sanitation Data'!D173)))</f>
        <v/>
      </c>
      <c r="CM179" s="388" t="str">
        <f ca="1">+IF(OFFSET('Sanitation Data'!$D$30,0,10*ROW('Sanitation Data'!D173))="","",OFFSET('Sanitation Data'!$D$30,0,10*ROW('Sanitation Data'!D173)))</f>
        <v/>
      </c>
      <c r="CN179" s="388" t="str">
        <f ca="1">+IF(OFFSET('Sanitation Data'!$D$31,0,10*ROW('Sanitation Data'!D173))="","",OFFSET('Sanitation Data'!$D$31,0,10*ROW('Sanitation Data'!D173)))</f>
        <v/>
      </c>
      <c r="CO179" s="388" t="str">
        <f ca="1">+IF(OFFSET('Sanitation Data'!$D$32,0,10*ROW('Sanitation Data'!D173))="","",OFFSET('Sanitation Data'!$D$32,0,10*ROW('Sanitation Data'!D173)))</f>
        <v/>
      </c>
      <c r="CP179" s="388" t="str">
        <f ca="1">+IF(OFFSET('Sanitation Data'!$E$28,0,10*ROW('Sanitation Data'!E173))="","",OFFSET('Sanitation Data'!$E$28,0,10*ROW('Sanitation Data'!E173)))</f>
        <v/>
      </c>
      <c r="CQ179" s="388" t="str">
        <f ca="1">+IF(OFFSET('Sanitation Data'!$E$29,0,10*ROW('Sanitation Data'!E173))="","",OFFSET('Sanitation Data'!$E$29,0,10*ROW('Sanitation Data'!E173)))</f>
        <v/>
      </c>
      <c r="CR179" s="388" t="str">
        <f ca="1">+IF(OFFSET('Sanitation Data'!$E$30,0,10*ROW('Sanitation Data'!E173))="","",OFFSET('Sanitation Data'!$E$30,0,10*ROW('Sanitation Data'!E173)))</f>
        <v/>
      </c>
      <c r="CS179" s="388" t="str">
        <f ca="1">+IF(OFFSET('Sanitation Data'!$E$31,0,10*ROW('Sanitation Data'!E173))="","",OFFSET('Sanitation Data'!$E$31,0,10*ROW('Sanitation Data'!E173)))</f>
        <v/>
      </c>
      <c r="CT179" s="388" t="str">
        <f ca="1">+IF(OFFSET('Sanitation Data'!$E$32,0,10*ROW('Sanitation Data'!E173))="","",OFFSET('Sanitation Data'!$E$32,0,10*ROW('Sanitation Data'!E173)))</f>
        <v/>
      </c>
      <c r="CU179" s="388" t="str">
        <f ca="1">+IF(OFFSET('Sanitation Data'!$F$28,0,10*ROW('Sanitation Data'!F173))="","",OFFSET('Sanitation Data'!$F$28,0,10*ROW('Sanitation Data'!F173)))</f>
        <v/>
      </c>
      <c r="CV179" s="388" t="str">
        <f ca="1">+IF(OFFSET('Sanitation Data'!$F$29,0,10*ROW('Sanitation Data'!F173))="","",OFFSET('Sanitation Data'!$F$29,0,10*ROW('Sanitation Data'!F173)))</f>
        <v/>
      </c>
      <c r="CW179" s="388" t="str">
        <f ca="1">+IF(OFFSET('Sanitation Data'!$F$30,0,10*ROW('Sanitation Data'!F173))="","",OFFSET('Sanitation Data'!$F$30,0,10*ROW('Sanitation Data'!F173)))</f>
        <v/>
      </c>
      <c r="CX179" s="388" t="str">
        <f ca="1">+IF(OFFSET('Sanitation Data'!$F$31,0,10*ROW('Sanitation Data'!F173))="","",OFFSET('Sanitation Data'!$F$31,0,10*ROW('Sanitation Data'!F173)))</f>
        <v/>
      </c>
      <c r="CY179" s="388" t="str">
        <f ca="1">+IF(OFFSET('Sanitation Data'!$F$32,0,10*ROW('Sanitation Data'!F173))="","",OFFSET('Sanitation Data'!$F$32,0,10*ROW('Sanitation Data'!F173)))</f>
        <v/>
      </c>
      <c r="CZ179" s="388" t="str">
        <f ca="1">+IF(OFFSET('Sanitation Data'!$G$28,0,10*ROW('Sanitation Data'!G173))="","",OFFSET('Sanitation Data'!$G$28,0,10*ROW('Sanitation Data'!G173)))</f>
        <v/>
      </c>
      <c r="DA179" s="388" t="str">
        <f ca="1">+IF(OFFSET('Sanitation Data'!$G$29,0,10*ROW('Sanitation Data'!G173))="","",OFFSET('Sanitation Data'!$G$29,0,10*ROW('Sanitation Data'!G173)))</f>
        <v/>
      </c>
      <c r="DB179" s="388" t="str">
        <f ca="1">+IF(OFFSET('Sanitation Data'!$G$30,0,10*ROW('Sanitation Data'!G173))="","",OFFSET('Sanitation Data'!$G$30,0,10*ROW('Sanitation Data'!G173)))</f>
        <v/>
      </c>
      <c r="DC179" s="388" t="str">
        <f ca="1">+IF(OFFSET('Sanitation Data'!$G$31,0,10*ROW('Sanitation Data'!G173))="","",OFFSET('Sanitation Data'!$G$31,0,10*ROW('Sanitation Data'!G173)))</f>
        <v/>
      </c>
      <c r="DD179" s="388" t="str">
        <f ca="1">+IF(OFFSET('Sanitation Data'!$G$32,0,10*ROW('Sanitation Data'!G173))="","",OFFSET('Sanitation Data'!$G$32,0,10*ROW('Sanitation Data'!G173)))</f>
        <v/>
      </c>
      <c r="DE179" s="388" t="str">
        <f ca="1">+IF(OFFSET('Sanitation Data'!$H$28,0,10*ROW('Sanitation Data'!H173))="","",OFFSET('Sanitation Data'!$H$28,0,10*ROW('Sanitation Data'!H173)))</f>
        <v/>
      </c>
      <c r="DF179" s="388" t="str">
        <f ca="1">+IF(OFFSET('Sanitation Data'!$H$29,0,10*ROW('Sanitation Data'!H173))="","",OFFSET('Sanitation Data'!$H$29,0,10*ROW('Sanitation Data'!H173)))</f>
        <v/>
      </c>
      <c r="DG179" s="388" t="str">
        <f ca="1">+IF(OFFSET('Sanitation Data'!$H$30,0,10*ROW('Sanitation Data'!H173))="","",OFFSET('Sanitation Data'!$H$30,0,10*ROW('Sanitation Data'!H173)))</f>
        <v/>
      </c>
      <c r="DH179" s="388" t="str">
        <f ca="1">+IF(OFFSET('Sanitation Data'!$H$31,0,10*ROW('Sanitation Data'!H173))="","",OFFSET('Sanitation Data'!$H$31,0,10*ROW('Sanitation Data'!H173)))</f>
        <v/>
      </c>
      <c r="DI179" s="388" t="str">
        <f ca="1">+IF(OFFSET('Sanitation Data'!$H$32,0,10*ROW('Sanitation Data'!H173))="","",OFFSET('Sanitation Data'!$H$32,0,10*ROW('Sanitation Data'!H173)))</f>
        <v/>
      </c>
      <c r="DJ179" s="388" t="str">
        <f ca="1">+IF(OFFSET('Sanitation Data'!$I$28,0,10*ROW('Sanitation Data'!I173))="","",OFFSET('Sanitation Data'!$I$28,0,10*ROW('Sanitation Data'!I173)))</f>
        <v/>
      </c>
      <c r="DK179" s="388" t="str">
        <f ca="1">+IF(OFFSET('Sanitation Data'!$I$29,0,10*ROW('Sanitation Data'!I173))="","",OFFSET('Sanitation Data'!$I$29,0,10*ROW('Sanitation Data'!I173)))</f>
        <v/>
      </c>
      <c r="DL179" s="388" t="str">
        <f ca="1">+IF(OFFSET('Sanitation Data'!$I$30,0,10*ROW('Sanitation Data'!I173))="","",OFFSET('Sanitation Data'!$I$30,0,10*ROW('Sanitation Data'!I173)))</f>
        <v/>
      </c>
      <c r="DM179" s="388" t="str">
        <f ca="1">+IF(OFFSET('Sanitation Data'!$I$31,0,10*ROW('Sanitation Data'!I173))="","",OFFSET('Sanitation Data'!$I$31,0,10*ROW('Sanitation Data'!I173)))</f>
        <v/>
      </c>
      <c r="DN179" s="388" t="str">
        <f ca="1">+IF(OFFSET('Sanitation Data'!$I$32,0,10*ROW('Sanitation Data'!I173))="","",OFFSET('Sanitation Data'!$I$32,0,10*ROW('Sanitation Data'!I173)))</f>
        <v/>
      </c>
      <c r="DO179" s="388" t="str">
        <f ca="1">+IF(OFFSET('Hygiene Data'!$D$11,0,10*ROW('Hygiene Data'!D173))="","",OFFSET('Hygiene Data'!$D$11,0,10*ROW('Hygiene Data'!D173)))</f>
        <v/>
      </c>
      <c r="DP179" s="388" t="str">
        <f ca="1">+IF(OFFSET('Hygiene Data'!$D$12,0,10*ROW('Hygiene Data'!D173))="","",OFFSET('Hygiene Data'!$D$12,0,10*ROW('Hygiene Data'!D173)))</f>
        <v/>
      </c>
      <c r="DQ179" s="388" t="str">
        <f ca="1">+IF(OFFSET('Hygiene Data'!$D$13,0,10*ROW('Hygiene Data'!D173))="","",OFFSET('Hygiene Data'!$D$13,0,10*ROW('Hygiene Data'!D173)))</f>
        <v/>
      </c>
      <c r="DR179" s="388" t="str">
        <f ca="1">+IF(OFFSET('Hygiene Data'!$E$11,0,10*ROW('Hygiene Data'!E173))="","",OFFSET('Hygiene Data'!$E$11,0,10*ROW('Hygiene Data'!E173)))</f>
        <v/>
      </c>
      <c r="DS179" s="388" t="str">
        <f ca="1">+IF(OFFSET('Hygiene Data'!$E$12,0,10*ROW('Hygiene Data'!E173))="","",OFFSET('Hygiene Data'!$E$12,0,10*ROW('Hygiene Data'!E173)))</f>
        <v/>
      </c>
      <c r="DT179" s="388" t="str">
        <f ca="1">+IF(OFFSET('Hygiene Data'!$E$13,0,10*ROW('Hygiene Data'!E173))="","",OFFSET('Hygiene Data'!$E$13,0,10*ROW('Hygiene Data'!E173)))</f>
        <v/>
      </c>
      <c r="DU179" s="388" t="str">
        <f ca="1">+IF(OFFSET('Hygiene Data'!$F$11,0,10*ROW('Hygiene Data'!F173))="","",OFFSET('Hygiene Data'!$F$11,0,10*ROW('Hygiene Data'!F173)))</f>
        <v/>
      </c>
      <c r="DV179" s="388" t="str">
        <f ca="1">+IF(OFFSET('Hygiene Data'!$F$12,0,10*ROW('Hygiene Data'!F173))="","",OFFSET('Hygiene Data'!$F$12,0,10*ROW('Hygiene Data'!F173)))</f>
        <v/>
      </c>
      <c r="DW179" s="388" t="str">
        <f ca="1">+IF(OFFSET('Hygiene Data'!$F$13,0,10*ROW('Hygiene Data'!F173))="","",OFFSET('Hygiene Data'!$F$13,0,10*ROW('Hygiene Data'!F173)))</f>
        <v/>
      </c>
      <c r="DX179" s="388" t="str">
        <f ca="1">+IF(OFFSET('Hygiene Data'!$G$11,0,10*ROW('Hygiene Data'!G173))="","",OFFSET('Hygiene Data'!$G$11,0,10*ROW('Hygiene Data'!G173)))</f>
        <v/>
      </c>
      <c r="DY179" s="388" t="str">
        <f ca="1">+IF(OFFSET('Hygiene Data'!$G$12,0,10*ROW('Hygiene Data'!G173))="","",OFFSET('Hygiene Data'!$G$12,0,10*ROW('Hygiene Data'!G173)))</f>
        <v/>
      </c>
      <c r="DZ179" s="388" t="str">
        <f ca="1">+IF(OFFSET('Hygiene Data'!$G$13,0,10*ROW('Hygiene Data'!G173))="","",OFFSET('Hygiene Data'!$G$13,0,10*ROW('Hygiene Data'!G173)))</f>
        <v/>
      </c>
      <c r="EA179" s="388" t="str">
        <f ca="1">+IF(OFFSET('Hygiene Data'!$H$11,0,10*ROW('Hygiene Data'!H173))="","",OFFSET('Hygiene Data'!$H$11,0,10*ROW('Hygiene Data'!H173)))</f>
        <v/>
      </c>
      <c r="EB179" s="388" t="str">
        <f ca="1">+IF(OFFSET('Hygiene Data'!$H$12,0,10*ROW('Hygiene Data'!H173))="","",OFFSET('Hygiene Data'!$H$12,0,10*ROW('Hygiene Data'!H173)))</f>
        <v/>
      </c>
      <c r="EC179" s="388" t="str">
        <f ca="1">+IF(OFFSET('Hygiene Data'!$H$13,0,10*ROW('Hygiene Data'!H173))="","",OFFSET('Hygiene Data'!$H$13,0,10*ROW('Hygiene Data'!H173)))</f>
        <v/>
      </c>
      <c r="ED179" s="388" t="str">
        <f ca="1">+IF(OFFSET('Hygiene Data'!$I$11,0,10*ROW('Hygiene Data'!I173))="","",OFFSET('Hygiene Data'!$I$11,0,10*ROW('Hygiene Data'!I173)))</f>
        <v/>
      </c>
      <c r="EE179" s="388" t="str">
        <f ca="1">+IF(OFFSET('Hygiene Data'!$I$12,0,10*ROW('Hygiene Data'!I173))="","",OFFSET('Hygiene Data'!$I$12,0,10*ROW('Hygiene Data'!I173)))</f>
        <v/>
      </c>
      <c r="EF179" s="388" t="str">
        <f ca="1">+IF(OFFSET('Hygiene Data'!$I$13,0,10*ROW('Hygiene Data'!I173))="","",OFFSET('Hygiene Data'!$I$13,0,10*ROW('Hygiene Data'!I173)))</f>
        <v/>
      </c>
    </row>
    <row r="180" spans="1:136" x14ac:dyDescent="0.25">
      <c r="A180" s="497" t="str">
        <f ca="1">+IF(OFFSET('Water Data'!$B$2,0,10*ROW('Water Data'!E174))="","",OFFSET('Water Data'!$B$2,0,10*ROW('Water Data'!E174)))</f>
        <v/>
      </c>
      <c r="B180" s="49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4" t="str">
        <f t="shared" ca="1" si="2"/>
        <v/>
      </c>
      <c r="D180" s="52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8" t="str">
        <f ca="1">+IF(OFFSET('Water Data'!$D$27,0,10*ROW('Water Data'!D174))="","",OFFSET('Water Data'!$D$27,0,10*ROW('Water Data'!D174)))</f>
        <v/>
      </c>
      <c r="BT180" s="388" t="str">
        <f ca="1">+IF(OFFSET('Water Data'!$D$28,0,10*ROW('Water Data'!D174))="","",OFFSET('Water Data'!$D$28,0,10*ROW('Water Data'!D174)))</f>
        <v/>
      </c>
      <c r="BU180" s="388" t="str">
        <f ca="1">+IF(OFFSET('Water Data'!$D$29,0,10*ROW('Water Data'!D174))="","",OFFSET('Water Data'!$D$29,0,10*ROW('Water Data'!D174)))</f>
        <v/>
      </c>
      <c r="BV180" s="388" t="str">
        <f ca="1">+IF(OFFSET('Water Data'!$E$27,0,10*ROW('Water Data'!E174))="","",OFFSET('Water Data'!$E$27,0,10*ROW('Water Data'!E174)))</f>
        <v/>
      </c>
      <c r="BW180" s="388" t="str">
        <f ca="1">+IF(OFFSET('Water Data'!$E$28,0,10*ROW('Water Data'!E174))="","",OFFSET('Water Data'!$E$28,0,10*ROW('Water Data'!E174)))</f>
        <v/>
      </c>
      <c r="BX180" s="388" t="str">
        <f ca="1">+IF(OFFSET('Water Data'!$E$29,0,10*ROW('Water Data'!E174))="","",OFFSET('Water Data'!$E$29,0,10*ROW('Water Data'!E174)))</f>
        <v/>
      </c>
      <c r="BY180" s="388" t="str">
        <f ca="1">+IF(OFFSET('Water Data'!$F$27,0,10*ROW('Water Data'!F174))="","",OFFSET('Water Data'!$F$27,0,10*ROW('Water Data'!F174)))</f>
        <v/>
      </c>
      <c r="BZ180" s="388" t="str">
        <f ca="1">+IF(OFFSET('Water Data'!$F$28,0,10*ROW('Water Data'!F174))="","",OFFSET('Water Data'!$F$28,0,10*ROW('Water Data'!F174)))</f>
        <v/>
      </c>
      <c r="CA180" s="388" t="str">
        <f ca="1">+IF(OFFSET('Water Data'!$F$29,0,10*ROW('Water Data'!F174))="","",OFFSET('Water Data'!$F$29,0,10*ROW('Water Data'!F174)))</f>
        <v/>
      </c>
      <c r="CB180" s="388" t="str">
        <f ca="1">+IF(OFFSET('Water Data'!$G$27,0,10*ROW('Water Data'!G174))="","",OFFSET('Water Data'!$G$27,0,10*ROW('Water Data'!G174)))</f>
        <v/>
      </c>
      <c r="CC180" s="388" t="str">
        <f ca="1">+IF(OFFSET('Water Data'!$G$28,0,10*ROW('Water Data'!G174))="","",OFFSET('Water Data'!$G$28,0,10*ROW('Water Data'!G174)))</f>
        <v/>
      </c>
      <c r="CD180" s="388" t="str">
        <f ca="1">+IF(OFFSET('Water Data'!$G$29,0,10*ROW('Water Data'!G174))="","",OFFSET('Water Data'!$G$29,0,10*ROW('Water Data'!G174)))</f>
        <v/>
      </c>
      <c r="CE180" s="388" t="str">
        <f ca="1">+IF(OFFSET('Water Data'!$H$27,0,10*ROW('Water Data'!H174))="","",OFFSET('Water Data'!$H$27,0,10*ROW('Water Data'!H174)))</f>
        <v/>
      </c>
      <c r="CF180" s="388" t="str">
        <f ca="1">+IF(OFFSET('Water Data'!$H$28,0,10*ROW('Water Data'!H174))="","",OFFSET('Water Data'!$H$28,0,10*ROW('Water Data'!H174)))</f>
        <v/>
      </c>
      <c r="CG180" s="388" t="str">
        <f ca="1">+IF(OFFSET('Water Data'!$H$29,0,10*ROW('Water Data'!H174))="","",OFFSET('Water Data'!$H$29,0,10*ROW('Water Data'!H174)))</f>
        <v/>
      </c>
      <c r="CH180" s="388" t="str">
        <f ca="1">+IF(OFFSET('Water Data'!$I$27,0,10*ROW('Water Data'!I174))="","",OFFSET('Water Data'!$I$27,0,10*ROW('Water Data'!I174)))</f>
        <v/>
      </c>
      <c r="CI180" s="388" t="str">
        <f ca="1">+IF(OFFSET('Water Data'!$I$28,0,10*ROW('Water Data'!I174))="","",OFFSET('Water Data'!$I$28,0,10*ROW('Water Data'!I174)))</f>
        <v/>
      </c>
      <c r="CJ180" s="388" t="str">
        <f ca="1">+IF(OFFSET('Water Data'!$I$29,0,10*ROW('Water Data'!I174))="","",OFFSET('Water Data'!$I$29,0,10*ROW('Water Data'!I174)))</f>
        <v/>
      </c>
      <c r="CK180" s="388" t="str">
        <f ca="1">+IF(OFFSET('Sanitation Data'!$D$28,0,10*ROW('Sanitation Data'!D174))="","",OFFSET('Sanitation Data'!$D$28,0,10*ROW('Sanitation Data'!D174)))</f>
        <v/>
      </c>
      <c r="CL180" s="388" t="str">
        <f ca="1">+IF(OFFSET('Sanitation Data'!$D$29,0,10*ROW('Sanitation Data'!D174))="","",OFFSET('Sanitation Data'!$D$29,0,10*ROW('Sanitation Data'!D174)))</f>
        <v/>
      </c>
      <c r="CM180" s="388" t="str">
        <f ca="1">+IF(OFFSET('Sanitation Data'!$D$30,0,10*ROW('Sanitation Data'!D174))="","",OFFSET('Sanitation Data'!$D$30,0,10*ROW('Sanitation Data'!D174)))</f>
        <v/>
      </c>
      <c r="CN180" s="388" t="str">
        <f ca="1">+IF(OFFSET('Sanitation Data'!$D$31,0,10*ROW('Sanitation Data'!D174))="","",OFFSET('Sanitation Data'!$D$31,0,10*ROW('Sanitation Data'!D174)))</f>
        <v/>
      </c>
      <c r="CO180" s="388" t="str">
        <f ca="1">+IF(OFFSET('Sanitation Data'!$D$32,0,10*ROW('Sanitation Data'!D174))="","",OFFSET('Sanitation Data'!$D$32,0,10*ROW('Sanitation Data'!D174)))</f>
        <v/>
      </c>
      <c r="CP180" s="388" t="str">
        <f ca="1">+IF(OFFSET('Sanitation Data'!$E$28,0,10*ROW('Sanitation Data'!E174))="","",OFFSET('Sanitation Data'!$E$28,0,10*ROW('Sanitation Data'!E174)))</f>
        <v/>
      </c>
      <c r="CQ180" s="388" t="str">
        <f ca="1">+IF(OFFSET('Sanitation Data'!$E$29,0,10*ROW('Sanitation Data'!E174))="","",OFFSET('Sanitation Data'!$E$29,0,10*ROW('Sanitation Data'!E174)))</f>
        <v/>
      </c>
      <c r="CR180" s="388" t="str">
        <f ca="1">+IF(OFFSET('Sanitation Data'!$E$30,0,10*ROW('Sanitation Data'!E174))="","",OFFSET('Sanitation Data'!$E$30,0,10*ROW('Sanitation Data'!E174)))</f>
        <v/>
      </c>
      <c r="CS180" s="388" t="str">
        <f ca="1">+IF(OFFSET('Sanitation Data'!$E$31,0,10*ROW('Sanitation Data'!E174))="","",OFFSET('Sanitation Data'!$E$31,0,10*ROW('Sanitation Data'!E174)))</f>
        <v/>
      </c>
      <c r="CT180" s="388" t="str">
        <f ca="1">+IF(OFFSET('Sanitation Data'!$E$32,0,10*ROW('Sanitation Data'!E174))="","",OFFSET('Sanitation Data'!$E$32,0,10*ROW('Sanitation Data'!E174)))</f>
        <v/>
      </c>
      <c r="CU180" s="388" t="str">
        <f ca="1">+IF(OFFSET('Sanitation Data'!$F$28,0,10*ROW('Sanitation Data'!F174))="","",OFFSET('Sanitation Data'!$F$28,0,10*ROW('Sanitation Data'!F174)))</f>
        <v/>
      </c>
      <c r="CV180" s="388" t="str">
        <f ca="1">+IF(OFFSET('Sanitation Data'!$F$29,0,10*ROW('Sanitation Data'!F174))="","",OFFSET('Sanitation Data'!$F$29,0,10*ROW('Sanitation Data'!F174)))</f>
        <v/>
      </c>
      <c r="CW180" s="388" t="str">
        <f ca="1">+IF(OFFSET('Sanitation Data'!$F$30,0,10*ROW('Sanitation Data'!F174))="","",OFFSET('Sanitation Data'!$F$30,0,10*ROW('Sanitation Data'!F174)))</f>
        <v/>
      </c>
      <c r="CX180" s="388" t="str">
        <f ca="1">+IF(OFFSET('Sanitation Data'!$F$31,0,10*ROW('Sanitation Data'!F174))="","",OFFSET('Sanitation Data'!$F$31,0,10*ROW('Sanitation Data'!F174)))</f>
        <v/>
      </c>
      <c r="CY180" s="388" t="str">
        <f ca="1">+IF(OFFSET('Sanitation Data'!$F$32,0,10*ROW('Sanitation Data'!F174))="","",OFFSET('Sanitation Data'!$F$32,0,10*ROW('Sanitation Data'!F174)))</f>
        <v/>
      </c>
      <c r="CZ180" s="388" t="str">
        <f ca="1">+IF(OFFSET('Sanitation Data'!$G$28,0,10*ROW('Sanitation Data'!G174))="","",OFFSET('Sanitation Data'!$G$28,0,10*ROW('Sanitation Data'!G174)))</f>
        <v/>
      </c>
      <c r="DA180" s="388" t="str">
        <f ca="1">+IF(OFFSET('Sanitation Data'!$G$29,0,10*ROW('Sanitation Data'!G174))="","",OFFSET('Sanitation Data'!$G$29,0,10*ROW('Sanitation Data'!G174)))</f>
        <v/>
      </c>
      <c r="DB180" s="388" t="str">
        <f ca="1">+IF(OFFSET('Sanitation Data'!$G$30,0,10*ROW('Sanitation Data'!G174))="","",OFFSET('Sanitation Data'!$G$30,0,10*ROW('Sanitation Data'!G174)))</f>
        <v/>
      </c>
      <c r="DC180" s="388" t="str">
        <f ca="1">+IF(OFFSET('Sanitation Data'!$G$31,0,10*ROW('Sanitation Data'!G174))="","",OFFSET('Sanitation Data'!$G$31,0,10*ROW('Sanitation Data'!G174)))</f>
        <v/>
      </c>
      <c r="DD180" s="388" t="str">
        <f ca="1">+IF(OFFSET('Sanitation Data'!$G$32,0,10*ROW('Sanitation Data'!G174))="","",OFFSET('Sanitation Data'!$G$32,0,10*ROW('Sanitation Data'!G174)))</f>
        <v/>
      </c>
      <c r="DE180" s="388" t="str">
        <f ca="1">+IF(OFFSET('Sanitation Data'!$H$28,0,10*ROW('Sanitation Data'!H174))="","",OFFSET('Sanitation Data'!$H$28,0,10*ROW('Sanitation Data'!H174)))</f>
        <v/>
      </c>
      <c r="DF180" s="388" t="str">
        <f ca="1">+IF(OFFSET('Sanitation Data'!$H$29,0,10*ROW('Sanitation Data'!H174))="","",OFFSET('Sanitation Data'!$H$29,0,10*ROW('Sanitation Data'!H174)))</f>
        <v/>
      </c>
      <c r="DG180" s="388" t="str">
        <f ca="1">+IF(OFFSET('Sanitation Data'!$H$30,0,10*ROW('Sanitation Data'!H174))="","",OFFSET('Sanitation Data'!$H$30,0,10*ROW('Sanitation Data'!H174)))</f>
        <v/>
      </c>
      <c r="DH180" s="388" t="str">
        <f ca="1">+IF(OFFSET('Sanitation Data'!$H$31,0,10*ROW('Sanitation Data'!H174))="","",OFFSET('Sanitation Data'!$H$31,0,10*ROW('Sanitation Data'!H174)))</f>
        <v/>
      </c>
      <c r="DI180" s="388" t="str">
        <f ca="1">+IF(OFFSET('Sanitation Data'!$H$32,0,10*ROW('Sanitation Data'!H174))="","",OFFSET('Sanitation Data'!$H$32,0,10*ROW('Sanitation Data'!H174)))</f>
        <v/>
      </c>
      <c r="DJ180" s="388" t="str">
        <f ca="1">+IF(OFFSET('Sanitation Data'!$I$28,0,10*ROW('Sanitation Data'!I174))="","",OFFSET('Sanitation Data'!$I$28,0,10*ROW('Sanitation Data'!I174)))</f>
        <v/>
      </c>
      <c r="DK180" s="388" t="str">
        <f ca="1">+IF(OFFSET('Sanitation Data'!$I$29,0,10*ROW('Sanitation Data'!I174))="","",OFFSET('Sanitation Data'!$I$29,0,10*ROW('Sanitation Data'!I174)))</f>
        <v/>
      </c>
      <c r="DL180" s="388" t="str">
        <f ca="1">+IF(OFFSET('Sanitation Data'!$I$30,0,10*ROW('Sanitation Data'!I174))="","",OFFSET('Sanitation Data'!$I$30,0,10*ROW('Sanitation Data'!I174)))</f>
        <v/>
      </c>
      <c r="DM180" s="388" t="str">
        <f ca="1">+IF(OFFSET('Sanitation Data'!$I$31,0,10*ROW('Sanitation Data'!I174))="","",OFFSET('Sanitation Data'!$I$31,0,10*ROW('Sanitation Data'!I174)))</f>
        <v/>
      </c>
      <c r="DN180" s="388" t="str">
        <f ca="1">+IF(OFFSET('Sanitation Data'!$I$32,0,10*ROW('Sanitation Data'!I174))="","",OFFSET('Sanitation Data'!$I$32,0,10*ROW('Sanitation Data'!I174)))</f>
        <v/>
      </c>
      <c r="DO180" s="388" t="str">
        <f ca="1">+IF(OFFSET('Hygiene Data'!$D$11,0,10*ROW('Hygiene Data'!D174))="","",OFFSET('Hygiene Data'!$D$11,0,10*ROW('Hygiene Data'!D174)))</f>
        <v/>
      </c>
      <c r="DP180" s="388" t="str">
        <f ca="1">+IF(OFFSET('Hygiene Data'!$D$12,0,10*ROW('Hygiene Data'!D174))="","",OFFSET('Hygiene Data'!$D$12,0,10*ROW('Hygiene Data'!D174)))</f>
        <v/>
      </c>
      <c r="DQ180" s="388" t="str">
        <f ca="1">+IF(OFFSET('Hygiene Data'!$D$13,0,10*ROW('Hygiene Data'!D174))="","",OFFSET('Hygiene Data'!$D$13,0,10*ROW('Hygiene Data'!D174)))</f>
        <v/>
      </c>
      <c r="DR180" s="388" t="str">
        <f ca="1">+IF(OFFSET('Hygiene Data'!$E$11,0,10*ROW('Hygiene Data'!E174))="","",OFFSET('Hygiene Data'!$E$11,0,10*ROW('Hygiene Data'!E174)))</f>
        <v/>
      </c>
      <c r="DS180" s="388" t="str">
        <f ca="1">+IF(OFFSET('Hygiene Data'!$E$12,0,10*ROW('Hygiene Data'!E174))="","",OFFSET('Hygiene Data'!$E$12,0,10*ROW('Hygiene Data'!E174)))</f>
        <v/>
      </c>
      <c r="DT180" s="388" t="str">
        <f ca="1">+IF(OFFSET('Hygiene Data'!$E$13,0,10*ROW('Hygiene Data'!E174))="","",OFFSET('Hygiene Data'!$E$13,0,10*ROW('Hygiene Data'!E174)))</f>
        <v/>
      </c>
      <c r="DU180" s="388" t="str">
        <f ca="1">+IF(OFFSET('Hygiene Data'!$F$11,0,10*ROW('Hygiene Data'!F174))="","",OFFSET('Hygiene Data'!$F$11,0,10*ROW('Hygiene Data'!F174)))</f>
        <v/>
      </c>
      <c r="DV180" s="388" t="str">
        <f ca="1">+IF(OFFSET('Hygiene Data'!$F$12,0,10*ROW('Hygiene Data'!F174))="","",OFFSET('Hygiene Data'!$F$12,0,10*ROW('Hygiene Data'!F174)))</f>
        <v/>
      </c>
      <c r="DW180" s="388" t="str">
        <f ca="1">+IF(OFFSET('Hygiene Data'!$F$13,0,10*ROW('Hygiene Data'!F174))="","",OFFSET('Hygiene Data'!$F$13,0,10*ROW('Hygiene Data'!F174)))</f>
        <v/>
      </c>
      <c r="DX180" s="388" t="str">
        <f ca="1">+IF(OFFSET('Hygiene Data'!$G$11,0,10*ROW('Hygiene Data'!G174))="","",OFFSET('Hygiene Data'!$G$11,0,10*ROW('Hygiene Data'!G174)))</f>
        <v/>
      </c>
      <c r="DY180" s="388" t="str">
        <f ca="1">+IF(OFFSET('Hygiene Data'!$G$12,0,10*ROW('Hygiene Data'!G174))="","",OFFSET('Hygiene Data'!$G$12,0,10*ROW('Hygiene Data'!G174)))</f>
        <v/>
      </c>
      <c r="DZ180" s="388" t="str">
        <f ca="1">+IF(OFFSET('Hygiene Data'!$G$13,0,10*ROW('Hygiene Data'!G174))="","",OFFSET('Hygiene Data'!$G$13,0,10*ROW('Hygiene Data'!G174)))</f>
        <v/>
      </c>
      <c r="EA180" s="388" t="str">
        <f ca="1">+IF(OFFSET('Hygiene Data'!$H$11,0,10*ROW('Hygiene Data'!H174))="","",OFFSET('Hygiene Data'!$H$11,0,10*ROW('Hygiene Data'!H174)))</f>
        <v/>
      </c>
      <c r="EB180" s="388" t="str">
        <f ca="1">+IF(OFFSET('Hygiene Data'!$H$12,0,10*ROW('Hygiene Data'!H174))="","",OFFSET('Hygiene Data'!$H$12,0,10*ROW('Hygiene Data'!H174)))</f>
        <v/>
      </c>
      <c r="EC180" s="388" t="str">
        <f ca="1">+IF(OFFSET('Hygiene Data'!$H$13,0,10*ROW('Hygiene Data'!H174))="","",OFFSET('Hygiene Data'!$H$13,0,10*ROW('Hygiene Data'!H174)))</f>
        <v/>
      </c>
      <c r="ED180" s="388" t="str">
        <f ca="1">+IF(OFFSET('Hygiene Data'!$I$11,0,10*ROW('Hygiene Data'!I174))="","",OFFSET('Hygiene Data'!$I$11,0,10*ROW('Hygiene Data'!I174)))</f>
        <v/>
      </c>
      <c r="EE180" s="388" t="str">
        <f ca="1">+IF(OFFSET('Hygiene Data'!$I$12,0,10*ROW('Hygiene Data'!I174))="","",OFFSET('Hygiene Data'!$I$12,0,10*ROW('Hygiene Data'!I174)))</f>
        <v/>
      </c>
      <c r="EF180" s="388" t="str">
        <f ca="1">+IF(OFFSET('Hygiene Data'!$I$13,0,10*ROW('Hygiene Data'!I174))="","",OFFSET('Hygiene Data'!$I$13,0,10*ROW('Hygiene Data'!I174)))</f>
        <v/>
      </c>
    </row>
    <row r="181" spans="1:136" x14ac:dyDescent="0.25">
      <c r="A181" s="497" t="str">
        <f ca="1">+IF(OFFSET('Water Data'!$B$2,0,10*ROW('Water Data'!E175))="","",OFFSET('Water Data'!$B$2,0,10*ROW('Water Data'!E175)))</f>
        <v/>
      </c>
      <c r="B181" s="49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4" t="str">
        <f t="shared" ca="1" si="2"/>
        <v/>
      </c>
      <c r="D181" s="52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8" t="str">
        <f ca="1">+IF(OFFSET('Water Data'!$D$27,0,10*ROW('Water Data'!D175))="","",OFFSET('Water Data'!$D$27,0,10*ROW('Water Data'!D175)))</f>
        <v/>
      </c>
      <c r="BT181" s="388" t="str">
        <f ca="1">+IF(OFFSET('Water Data'!$D$28,0,10*ROW('Water Data'!D175))="","",OFFSET('Water Data'!$D$28,0,10*ROW('Water Data'!D175)))</f>
        <v/>
      </c>
      <c r="BU181" s="388" t="str">
        <f ca="1">+IF(OFFSET('Water Data'!$D$29,0,10*ROW('Water Data'!D175))="","",OFFSET('Water Data'!$D$29,0,10*ROW('Water Data'!D175)))</f>
        <v/>
      </c>
      <c r="BV181" s="388" t="str">
        <f ca="1">+IF(OFFSET('Water Data'!$E$27,0,10*ROW('Water Data'!E175))="","",OFFSET('Water Data'!$E$27,0,10*ROW('Water Data'!E175)))</f>
        <v/>
      </c>
      <c r="BW181" s="388" t="str">
        <f ca="1">+IF(OFFSET('Water Data'!$E$28,0,10*ROW('Water Data'!E175))="","",OFFSET('Water Data'!$E$28,0,10*ROW('Water Data'!E175)))</f>
        <v/>
      </c>
      <c r="BX181" s="388" t="str">
        <f ca="1">+IF(OFFSET('Water Data'!$E$29,0,10*ROW('Water Data'!E175))="","",OFFSET('Water Data'!$E$29,0,10*ROW('Water Data'!E175)))</f>
        <v/>
      </c>
      <c r="BY181" s="388" t="str">
        <f ca="1">+IF(OFFSET('Water Data'!$F$27,0,10*ROW('Water Data'!F175))="","",OFFSET('Water Data'!$F$27,0,10*ROW('Water Data'!F175)))</f>
        <v/>
      </c>
      <c r="BZ181" s="388" t="str">
        <f ca="1">+IF(OFFSET('Water Data'!$F$28,0,10*ROW('Water Data'!F175))="","",OFFSET('Water Data'!$F$28,0,10*ROW('Water Data'!F175)))</f>
        <v/>
      </c>
      <c r="CA181" s="388" t="str">
        <f ca="1">+IF(OFFSET('Water Data'!$F$29,0,10*ROW('Water Data'!F175))="","",OFFSET('Water Data'!$F$29,0,10*ROW('Water Data'!F175)))</f>
        <v/>
      </c>
      <c r="CB181" s="388" t="str">
        <f ca="1">+IF(OFFSET('Water Data'!$G$27,0,10*ROW('Water Data'!G175))="","",OFFSET('Water Data'!$G$27,0,10*ROW('Water Data'!G175)))</f>
        <v/>
      </c>
      <c r="CC181" s="388" t="str">
        <f ca="1">+IF(OFFSET('Water Data'!$G$28,0,10*ROW('Water Data'!G175))="","",OFFSET('Water Data'!$G$28,0,10*ROW('Water Data'!G175)))</f>
        <v/>
      </c>
      <c r="CD181" s="388" t="str">
        <f ca="1">+IF(OFFSET('Water Data'!$G$29,0,10*ROW('Water Data'!G175))="","",OFFSET('Water Data'!$G$29,0,10*ROW('Water Data'!G175)))</f>
        <v/>
      </c>
      <c r="CE181" s="388" t="str">
        <f ca="1">+IF(OFFSET('Water Data'!$H$27,0,10*ROW('Water Data'!H175))="","",OFFSET('Water Data'!$H$27,0,10*ROW('Water Data'!H175)))</f>
        <v/>
      </c>
      <c r="CF181" s="388" t="str">
        <f ca="1">+IF(OFFSET('Water Data'!$H$28,0,10*ROW('Water Data'!H175))="","",OFFSET('Water Data'!$H$28,0,10*ROW('Water Data'!H175)))</f>
        <v/>
      </c>
      <c r="CG181" s="388" t="str">
        <f ca="1">+IF(OFFSET('Water Data'!$H$29,0,10*ROW('Water Data'!H175))="","",OFFSET('Water Data'!$H$29,0,10*ROW('Water Data'!H175)))</f>
        <v/>
      </c>
      <c r="CH181" s="388" t="str">
        <f ca="1">+IF(OFFSET('Water Data'!$I$27,0,10*ROW('Water Data'!I175))="","",OFFSET('Water Data'!$I$27,0,10*ROW('Water Data'!I175)))</f>
        <v/>
      </c>
      <c r="CI181" s="388" t="str">
        <f ca="1">+IF(OFFSET('Water Data'!$I$28,0,10*ROW('Water Data'!I175))="","",OFFSET('Water Data'!$I$28,0,10*ROW('Water Data'!I175)))</f>
        <v/>
      </c>
      <c r="CJ181" s="388" t="str">
        <f ca="1">+IF(OFFSET('Water Data'!$I$29,0,10*ROW('Water Data'!I175))="","",OFFSET('Water Data'!$I$29,0,10*ROW('Water Data'!I175)))</f>
        <v/>
      </c>
      <c r="CK181" s="388" t="str">
        <f ca="1">+IF(OFFSET('Sanitation Data'!$D$28,0,10*ROW('Sanitation Data'!D175))="","",OFFSET('Sanitation Data'!$D$28,0,10*ROW('Sanitation Data'!D175)))</f>
        <v/>
      </c>
      <c r="CL181" s="388" t="str">
        <f ca="1">+IF(OFFSET('Sanitation Data'!$D$29,0,10*ROW('Sanitation Data'!D175))="","",OFFSET('Sanitation Data'!$D$29,0,10*ROW('Sanitation Data'!D175)))</f>
        <v/>
      </c>
      <c r="CM181" s="388" t="str">
        <f ca="1">+IF(OFFSET('Sanitation Data'!$D$30,0,10*ROW('Sanitation Data'!D175))="","",OFFSET('Sanitation Data'!$D$30,0,10*ROW('Sanitation Data'!D175)))</f>
        <v/>
      </c>
      <c r="CN181" s="388" t="str">
        <f ca="1">+IF(OFFSET('Sanitation Data'!$D$31,0,10*ROW('Sanitation Data'!D175))="","",OFFSET('Sanitation Data'!$D$31,0,10*ROW('Sanitation Data'!D175)))</f>
        <v/>
      </c>
      <c r="CO181" s="388" t="str">
        <f ca="1">+IF(OFFSET('Sanitation Data'!$D$32,0,10*ROW('Sanitation Data'!D175))="","",OFFSET('Sanitation Data'!$D$32,0,10*ROW('Sanitation Data'!D175)))</f>
        <v/>
      </c>
      <c r="CP181" s="388" t="str">
        <f ca="1">+IF(OFFSET('Sanitation Data'!$E$28,0,10*ROW('Sanitation Data'!E175))="","",OFFSET('Sanitation Data'!$E$28,0,10*ROW('Sanitation Data'!E175)))</f>
        <v/>
      </c>
      <c r="CQ181" s="388" t="str">
        <f ca="1">+IF(OFFSET('Sanitation Data'!$E$29,0,10*ROW('Sanitation Data'!E175))="","",OFFSET('Sanitation Data'!$E$29,0,10*ROW('Sanitation Data'!E175)))</f>
        <v/>
      </c>
      <c r="CR181" s="388" t="str">
        <f ca="1">+IF(OFFSET('Sanitation Data'!$E$30,0,10*ROW('Sanitation Data'!E175))="","",OFFSET('Sanitation Data'!$E$30,0,10*ROW('Sanitation Data'!E175)))</f>
        <v/>
      </c>
      <c r="CS181" s="388" t="str">
        <f ca="1">+IF(OFFSET('Sanitation Data'!$E$31,0,10*ROW('Sanitation Data'!E175))="","",OFFSET('Sanitation Data'!$E$31,0,10*ROW('Sanitation Data'!E175)))</f>
        <v/>
      </c>
      <c r="CT181" s="388" t="str">
        <f ca="1">+IF(OFFSET('Sanitation Data'!$E$32,0,10*ROW('Sanitation Data'!E175))="","",OFFSET('Sanitation Data'!$E$32,0,10*ROW('Sanitation Data'!E175)))</f>
        <v/>
      </c>
      <c r="CU181" s="388" t="str">
        <f ca="1">+IF(OFFSET('Sanitation Data'!$F$28,0,10*ROW('Sanitation Data'!F175))="","",OFFSET('Sanitation Data'!$F$28,0,10*ROW('Sanitation Data'!F175)))</f>
        <v/>
      </c>
      <c r="CV181" s="388" t="str">
        <f ca="1">+IF(OFFSET('Sanitation Data'!$F$29,0,10*ROW('Sanitation Data'!F175))="","",OFFSET('Sanitation Data'!$F$29,0,10*ROW('Sanitation Data'!F175)))</f>
        <v/>
      </c>
      <c r="CW181" s="388" t="str">
        <f ca="1">+IF(OFFSET('Sanitation Data'!$F$30,0,10*ROW('Sanitation Data'!F175))="","",OFFSET('Sanitation Data'!$F$30,0,10*ROW('Sanitation Data'!F175)))</f>
        <v/>
      </c>
      <c r="CX181" s="388" t="str">
        <f ca="1">+IF(OFFSET('Sanitation Data'!$F$31,0,10*ROW('Sanitation Data'!F175))="","",OFFSET('Sanitation Data'!$F$31,0,10*ROW('Sanitation Data'!F175)))</f>
        <v/>
      </c>
      <c r="CY181" s="388" t="str">
        <f ca="1">+IF(OFFSET('Sanitation Data'!$F$32,0,10*ROW('Sanitation Data'!F175))="","",OFFSET('Sanitation Data'!$F$32,0,10*ROW('Sanitation Data'!F175)))</f>
        <v/>
      </c>
      <c r="CZ181" s="388" t="str">
        <f ca="1">+IF(OFFSET('Sanitation Data'!$G$28,0,10*ROW('Sanitation Data'!G175))="","",OFFSET('Sanitation Data'!$G$28,0,10*ROW('Sanitation Data'!G175)))</f>
        <v/>
      </c>
      <c r="DA181" s="388" t="str">
        <f ca="1">+IF(OFFSET('Sanitation Data'!$G$29,0,10*ROW('Sanitation Data'!G175))="","",OFFSET('Sanitation Data'!$G$29,0,10*ROW('Sanitation Data'!G175)))</f>
        <v/>
      </c>
      <c r="DB181" s="388" t="str">
        <f ca="1">+IF(OFFSET('Sanitation Data'!$G$30,0,10*ROW('Sanitation Data'!G175))="","",OFFSET('Sanitation Data'!$G$30,0,10*ROW('Sanitation Data'!G175)))</f>
        <v/>
      </c>
      <c r="DC181" s="388" t="str">
        <f ca="1">+IF(OFFSET('Sanitation Data'!$G$31,0,10*ROW('Sanitation Data'!G175))="","",OFFSET('Sanitation Data'!$G$31,0,10*ROW('Sanitation Data'!G175)))</f>
        <v/>
      </c>
      <c r="DD181" s="388" t="str">
        <f ca="1">+IF(OFFSET('Sanitation Data'!$G$32,0,10*ROW('Sanitation Data'!G175))="","",OFFSET('Sanitation Data'!$G$32,0,10*ROW('Sanitation Data'!G175)))</f>
        <v/>
      </c>
      <c r="DE181" s="388" t="str">
        <f ca="1">+IF(OFFSET('Sanitation Data'!$H$28,0,10*ROW('Sanitation Data'!H175))="","",OFFSET('Sanitation Data'!$H$28,0,10*ROW('Sanitation Data'!H175)))</f>
        <v/>
      </c>
      <c r="DF181" s="388" t="str">
        <f ca="1">+IF(OFFSET('Sanitation Data'!$H$29,0,10*ROW('Sanitation Data'!H175))="","",OFFSET('Sanitation Data'!$H$29,0,10*ROW('Sanitation Data'!H175)))</f>
        <v/>
      </c>
      <c r="DG181" s="388" t="str">
        <f ca="1">+IF(OFFSET('Sanitation Data'!$H$30,0,10*ROW('Sanitation Data'!H175))="","",OFFSET('Sanitation Data'!$H$30,0,10*ROW('Sanitation Data'!H175)))</f>
        <v/>
      </c>
      <c r="DH181" s="388" t="str">
        <f ca="1">+IF(OFFSET('Sanitation Data'!$H$31,0,10*ROW('Sanitation Data'!H175))="","",OFFSET('Sanitation Data'!$H$31,0,10*ROW('Sanitation Data'!H175)))</f>
        <v/>
      </c>
      <c r="DI181" s="388" t="str">
        <f ca="1">+IF(OFFSET('Sanitation Data'!$H$32,0,10*ROW('Sanitation Data'!H175))="","",OFFSET('Sanitation Data'!$H$32,0,10*ROW('Sanitation Data'!H175)))</f>
        <v/>
      </c>
      <c r="DJ181" s="388" t="str">
        <f ca="1">+IF(OFFSET('Sanitation Data'!$I$28,0,10*ROW('Sanitation Data'!I175))="","",OFFSET('Sanitation Data'!$I$28,0,10*ROW('Sanitation Data'!I175)))</f>
        <v/>
      </c>
      <c r="DK181" s="388" t="str">
        <f ca="1">+IF(OFFSET('Sanitation Data'!$I$29,0,10*ROW('Sanitation Data'!I175))="","",OFFSET('Sanitation Data'!$I$29,0,10*ROW('Sanitation Data'!I175)))</f>
        <v/>
      </c>
      <c r="DL181" s="388" t="str">
        <f ca="1">+IF(OFFSET('Sanitation Data'!$I$30,0,10*ROW('Sanitation Data'!I175))="","",OFFSET('Sanitation Data'!$I$30,0,10*ROW('Sanitation Data'!I175)))</f>
        <v/>
      </c>
      <c r="DM181" s="388" t="str">
        <f ca="1">+IF(OFFSET('Sanitation Data'!$I$31,0,10*ROW('Sanitation Data'!I175))="","",OFFSET('Sanitation Data'!$I$31,0,10*ROW('Sanitation Data'!I175)))</f>
        <v/>
      </c>
      <c r="DN181" s="388" t="str">
        <f ca="1">+IF(OFFSET('Sanitation Data'!$I$32,0,10*ROW('Sanitation Data'!I175))="","",OFFSET('Sanitation Data'!$I$32,0,10*ROW('Sanitation Data'!I175)))</f>
        <v/>
      </c>
      <c r="DO181" s="388" t="str">
        <f ca="1">+IF(OFFSET('Hygiene Data'!$D$11,0,10*ROW('Hygiene Data'!D175))="","",OFFSET('Hygiene Data'!$D$11,0,10*ROW('Hygiene Data'!D175)))</f>
        <v/>
      </c>
      <c r="DP181" s="388" t="str">
        <f ca="1">+IF(OFFSET('Hygiene Data'!$D$12,0,10*ROW('Hygiene Data'!D175))="","",OFFSET('Hygiene Data'!$D$12,0,10*ROW('Hygiene Data'!D175)))</f>
        <v/>
      </c>
      <c r="DQ181" s="388" t="str">
        <f ca="1">+IF(OFFSET('Hygiene Data'!$D$13,0,10*ROW('Hygiene Data'!D175))="","",OFFSET('Hygiene Data'!$D$13,0,10*ROW('Hygiene Data'!D175)))</f>
        <v/>
      </c>
      <c r="DR181" s="388" t="str">
        <f ca="1">+IF(OFFSET('Hygiene Data'!$E$11,0,10*ROW('Hygiene Data'!E175))="","",OFFSET('Hygiene Data'!$E$11,0,10*ROW('Hygiene Data'!E175)))</f>
        <v/>
      </c>
      <c r="DS181" s="388" t="str">
        <f ca="1">+IF(OFFSET('Hygiene Data'!$E$12,0,10*ROW('Hygiene Data'!E175))="","",OFFSET('Hygiene Data'!$E$12,0,10*ROW('Hygiene Data'!E175)))</f>
        <v/>
      </c>
      <c r="DT181" s="388" t="str">
        <f ca="1">+IF(OFFSET('Hygiene Data'!$E$13,0,10*ROW('Hygiene Data'!E175))="","",OFFSET('Hygiene Data'!$E$13,0,10*ROW('Hygiene Data'!E175)))</f>
        <v/>
      </c>
      <c r="DU181" s="388" t="str">
        <f ca="1">+IF(OFFSET('Hygiene Data'!$F$11,0,10*ROW('Hygiene Data'!F175))="","",OFFSET('Hygiene Data'!$F$11,0,10*ROW('Hygiene Data'!F175)))</f>
        <v/>
      </c>
      <c r="DV181" s="388" t="str">
        <f ca="1">+IF(OFFSET('Hygiene Data'!$F$12,0,10*ROW('Hygiene Data'!F175))="","",OFFSET('Hygiene Data'!$F$12,0,10*ROW('Hygiene Data'!F175)))</f>
        <v/>
      </c>
      <c r="DW181" s="388" t="str">
        <f ca="1">+IF(OFFSET('Hygiene Data'!$F$13,0,10*ROW('Hygiene Data'!F175))="","",OFFSET('Hygiene Data'!$F$13,0,10*ROW('Hygiene Data'!F175)))</f>
        <v/>
      </c>
      <c r="DX181" s="388" t="str">
        <f ca="1">+IF(OFFSET('Hygiene Data'!$G$11,0,10*ROW('Hygiene Data'!G175))="","",OFFSET('Hygiene Data'!$G$11,0,10*ROW('Hygiene Data'!G175)))</f>
        <v/>
      </c>
      <c r="DY181" s="388" t="str">
        <f ca="1">+IF(OFFSET('Hygiene Data'!$G$12,0,10*ROW('Hygiene Data'!G175))="","",OFFSET('Hygiene Data'!$G$12,0,10*ROW('Hygiene Data'!G175)))</f>
        <v/>
      </c>
      <c r="DZ181" s="388" t="str">
        <f ca="1">+IF(OFFSET('Hygiene Data'!$G$13,0,10*ROW('Hygiene Data'!G175))="","",OFFSET('Hygiene Data'!$G$13,0,10*ROW('Hygiene Data'!G175)))</f>
        <v/>
      </c>
      <c r="EA181" s="388" t="str">
        <f ca="1">+IF(OFFSET('Hygiene Data'!$H$11,0,10*ROW('Hygiene Data'!H175))="","",OFFSET('Hygiene Data'!$H$11,0,10*ROW('Hygiene Data'!H175)))</f>
        <v/>
      </c>
      <c r="EB181" s="388" t="str">
        <f ca="1">+IF(OFFSET('Hygiene Data'!$H$12,0,10*ROW('Hygiene Data'!H175))="","",OFFSET('Hygiene Data'!$H$12,0,10*ROW('Hygiene Data'!H175)))</f>
        <v/>
      </c>
      <c r="EC181" s="388" t="str">
        <f ca="1">+IF(OFFSET('Hygiene Data'!$H$13,0,10*ROW('Hygiene Data'!H175))="","",OFFSET('Hygiene Data'!$H$13,0,10*ROW('Hygiene Data'!H175)))</f>
        <v/>
      </c>
      <c r="ED181" s="388" t="str">
        <f ca="1">+IF(OFFSET('Hygiene Data'!$I$11,0,10*ROW('Hygiene Data'!I175))="","",OFFSET('Hygiene Data'!$I$11,0,10*ROW('Hygiene Data'!I175)))</f>
        <v/>
      </c>
      <c r="EE181" s="388" t="str">
        <f ca="1">+IF(OFFSET('Hygiene Data'!$I$12,0,10*ROW('Hygiene Data'!I175))="","",OFFSET('Hygiene Data'!$I$12,0,10*ROW('Hygiene Data'!I175)))</f>
        <v/>
      </c>
      <c r="EF181" s="388" t="str">
        <f ca="1">+IF(OFFSET('Hygiene Data'!$I$13,0,10*ROW('Hygiene Data'!I175))="","",OFFSET('Hygiene Data'!$I$13,0,10*ROW('Hygiene Data'!I175)))</f>
        <v/>
      </c>
    </row>
    <row r="182" spans="1:136" x14ac:dyDescent="0.25">
      <c r="A182" s="497" t="str">
        <f ca="1">+IF(OFFSET('Water Data'!$B$2,0,10*ROW('Water Data'!E176))="","",OFFSET('Water Data'!$B$2,0,10*ROW('Water Data'!E176)))</f>
        <v/>
      </c>
      <c r="B182" s="49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4" t="str">
        <f t="shared" ca="1" si="2"/>
        <v/>
      </c>
      <c r="D182" s="52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8" t="str">
        <f ca="1">+IF(OFFSET('Water Data'!$D$27,0,10*ROW('Water Data'!D176))="","",OFFSET('Water Data'!$D$27,0,10*ROW('Water Data'!D176)))</f>
        <v/>
      </c>
      <c r="BT182" s="388" t="str">
        <f ca="1">+IF(OFFSET('Water Data'!$D$28,0,10*ROW('Water Data'!D176))="","",OFFSET('Water Data'!$D$28,0,10*ROW('Water Data'!D176)))</f>
        <v/>
      </c>
      <c r="BU182" s="388" t="str">
        <f ca="1">+IF(OFFSET('Water Data'!$D$29,0,10*ROW('Water Data'!D176))="","",OFFSET('Water Data'!$D$29,0,10*ROW('Water Data'!D176)))</f>
        <v/>
      </c>
      <c r="BV182" s="388" t="str">
        <f ca="1">+IF(OFFSET('Water Data'!$E$27,0,10*ROW('Water Data'!E176))="","",OFFSET('Water Data'!$E$27,0,10*ROW('Water Data'!E176)))</f>
        <v/>
      </c>
      <c r="BW182" s="388" t="str">
        <f ca="1">+IF(OFFSET('Water Data'!$E$28,0,10*ROW('Water Data'!E176))="","",OFFSET('Water Data'!$E$28,0,10*ROW('Water Data'!E176)))</f>
        <v/>
      </c>
      <c r="BX182" s="388" t="str">
        <f ca="1">+IF(OFFSET('Water Data'!$E$29,0,10*ROW('Water Data'!E176))="","",OFFSET('Water Data'!$E$29,0,10*ROW('Water Data'!E176)))</f>
        <v/>
      </c>
      <c r="BY182" s="388" t="str">
        <f ca="1">+IF(OFFSET('Water Data'!$F$27,0,10*ROW('Water Data'!F176))="","",OFFSET('Water Data'!$F$27,0,10*ROW('Water Data'!F176)))</f>
        <v/>
      </c>
      <c r="BZ182" s="388" t="str">
        <f ca="1">+IF(OFFSET('Water Data'!$F$28,0,10*ROW('Water Data'!F176))="","",OFFSET('Water Data'!$F$28,0,10*ROW('Water Data'!F176)))</f>
        <v/>
      </c>
      <c r="CA182" s="388" t="str">
        <f ca="1">+IF(OFFSET('Water Data'!$F$29,0,10*ROW('Water Data'!F176))="","",OFFSET('Water Data'!$F$29,0,10*ROW('Water Data'!F176)))</f>
        <v/>
      </c>
      <c r="CB182" s="388" t="str">
        <f ca="1">+IF(OFFSET('Water Data'!$G$27,0,10*ROW('Water Data'!G176))="","",OFFSET('Water Data'!$G$27,0,10*ROW('Water Data'!G176)))</f>
        <v/>
      </c>
      <c r="CC182" s="388" t="str">
        <f ca="1">+IF(OFFSET('Water Data'!$G$28,0,10*ROW('Water Data'!G176))="","",OFFSET('Water Data'!$G$28,0,10*ROW('Water Data'!G176)))</f>
        <v/>
      </c>
      <c r="CD182" s="388" t="str">
        <f ca="1">+IF(OFFSET('Water Data'!$G$29,0,10*ROW('Water Data'!G176))="","",OFFSET('Water Data'!$G$29,0,10*ROW('Water Data'!G176)))</f>
        <v/>
      </c>
      <c r="CE182" s="388" t="str">
        <f ca="1">+IF(OFFSET('Water Data'!$H$27,0,10*ROW('Water Data'!H176))="","",OFFSET('Water Data'!$H$27,0,10*ROW('Water Data'!H176)))</f>
        <v/>
      </c>
      <c r="CF182" s="388" t="str">
        <f ca="1">+IF(OFFSET('Water Data'!$H$28,0,10*ROW('Water Data'!H176))="","",OFFSET('Water Data'!$H$28,0,10*ROW('Water Data'!H176)))</f>
        <v/>
      </c>
      <c r="CG182" s="388" t="str">
        <f ca="1">+IF(OFFSET('Water Data'!$H$29,0,10*ROW('Water Data'!H176))="","",OFFSET('Water Data'!$H$29,0,10*ROW('Water Data'!H176)))</f>
        <v/>
      </c>
      <c r="CH182" s="388" t="str">
        <f ca="1">+IF(OFFSET('Water Data'!$I$27,0,10*ROW('Water Data'!I176))="","",OFFSET('Water Data'!$I$27,0,10*ROW('Water Data'!I176)))</f>
        <v/>
      </c>
      <c r="CI182" s="388" t="str">
        <f ca="1">+IF(OFFSET('Water Data'!$I$28,0,10*ROW('Water Data'!I176))="","",OFFSET('Water Data'!$I$28,0,10*ROW('Water Data'!I176)))</f>
        <v/>
      </c>
      <c r="CJ182" s="388" t="str">
        <f ca="1">+IF(OFFSET('Water Data'!$I$29,0,10*ROW('Water Data'!I176))="","",OFFSET('Water Data'!$I$29,0,10*ROW('Water Data'!I176)))</f>
        <v/>
      </c>
      <c r="CK182" s="388" t="str">
        <f ca="1">+IF(OFFSET('Sanitation Data'!$D$28,0,10*ROW('Sanitation Data'!D176))="","",OFFSET('Sanitation Data'!$D$28,0,10*ROW('Sanitation Data'!D176)))</f>
        <v/>
      </c>
      <c r="CL182" s="388" t="str">
        <f ca="1">+IF(OFFSET('Sanitation Data'!$D$29,0,10*ROW('Sanitation Data'!D176))="","",OFFSET('Sanitation Data'!$D$29,0,10*ROW('Sanitation Data'!D176)))</f>
        <v/>
      </c>
      <c r="CM182" s="388" t="str">
        <f ca="1">+IF(OFFSET('Sanitation Data'!$D$30,0,10*ROW('Sanitation Data'!D176))="","",OFFSET('Sanitation Data'!$D$30,0,10*ROW('Sanitation Data'!D176)))</f>
        <v/>
      </c>
      <c r="CN182" s="388" t="str">
        <f ca="1">+IF(OFFSET('Sanitation Data'!$D$31,0,10*ROW('Sanitation Data'!D176))="","",OFFSET('Sanitation Data'!$D$31,0,10*ROW('Sanitation Data'!D176)))</f>
        <v/>
      </c>
      <c r="CO182" s="388" t="str">
        <f ca="1">+IF(OFFSET('Sanitation Data'!$D$32,0,10*ROW('Sanitation Data'!D176))="","",OFFSET('Sanitation Data'!$D$32,0,10*ROW('Sanitation Data'!D176)))</f>
        <v/>
      </c>
      <c r="CP182" s="388" t="str">
        <f ca="1">+IF(OFFSET('Sanitation Data'!$E$28,0,10*ROW('Sanitation Data'!E176))="","",OFFSET('Sanitation Data'!$E$28,0,10*ROW('Sanitation Data'!E176)))</f>
        <v/>
      </c>
      <c r="CQ182" s="388" t="str">
        <f ca="1">+IF(OFFSET('Sanitation Data'!$E$29,0,10*ROW('Sanitation Data'!E176))="","",OFFSET('Sanitation Data'!$E$29,0,10*ROW('Sanitation Data'!E176)))</f>
        <v/>
      </c>
      <c r="CR182" s="388" t="str">
        <f ca="1">+IF(OFFSET('Sanitation Data'!$E$30,0,10*ROW('Sanitation Data'!E176))="","",OFFSET('Sanitation Data'!$E$30,0,10*ROW('Sanitation Data'!E176)))</f>
        <v/>
      </c>
      <c r="CS182" s="388" t="str">
        <f ca="1">+IF(OFFSET('Sanitation Data'!$E$31,0,10*ROW('Sanitation Data'!E176))="","",OFFSET('Sanitation Data'!$E$31,0,10*ROW('Sanitation Data'!E176)))</f>
        <v/>
      </c>
      <c r="CT182" s="388" t="str">
        <f ca="1">+IF(OFFSET('Sanitation Data'!$E$32,0,10*ROW('Sanitation Data'!E176))="","",OFFSET('Sanitation Data'!$E$32,0,10*ROW('Sanitation Data'!E176)))</f>
        <v/>
      </c>
      <c r="CU182" s="388" t="str">
        <f ca="1">+IF(OFFSET('Sanitation Data'!$F$28,0,10*ROW('Sanitation Data'!F176))="","",OFFSET('Sanitation Data'!$F$28,0,10*ROW('Sanitation Data'!F176)))</f>
        <v/>
      </c>
      <c r="CV182" s="388" t="str">
        <f ca="1">+IF(OFFSET('Sanitation Data'!$F$29,0,10*ROW('Sanitation Data'!F176))="","",OFFSET('Sanitation Data'!$F$29,0,10*ROW('Sanitation Data'!F176)))</f>
        <v/>
      </c>
      <c r="CW182" s="388" t="str">
        <f ca="1">+IF(OFFSET('Sanitation Data'!$F$30,0,10*ROW('Sanitation Data'!F176))="","",OFFSET('Sanitation Data'!$F$30,0,10*ROW('Sanitation Data'!F176)))</f>
        <v/>
      </c>
      <c r="CX182" s="388" t="str">
        <f ca="1">+IF(OFFSET('Sanitation Data'!$F$31,0,10*ROW('Sanitation Data'!F176))="","",OFFSET('Sanitation Data'!$F$31,0,10*ROW('Sanitation Data'!F176)))</f>
        <v/>
      </c>
      <c r="CY182" s="388" t="str">
        <f ca="1">+IF(OFFSET('Sanitation Data'!$F$32,0,10*ROW('Sanitation Data'!F176))="","",OFFSET('Sanitation Data'!$F$32,0,10*ROW('Sanitation Data'!F176)))</f>
        <v/>
      </c>
      <c r="CZ182" s="388" t="str">
        <f ca="1">+IF(OFFSET('Sanitation Data'!$G$28,0,10*ROW('Sanitation Data'!G176))="","",OFFSET('Sanitation Data'!$G$28,0,10*ROW('Sanitation Data'!G176)))</f>
        <v/>
      </c>
      <c r="DA182" s="388" t="str">
        <f ca="1">+IF(OFFSET('Sanitation Data'!$G$29,0,10*ROW('Sanitation Data'!G176))="","",OFFSET('Sanitation Data'!$G$29,0,10*ROW('Sanitation Data'!G176)))</f>
        <v/>
      </c>
      <c r="DB182" s="388" t="str">
        <f ca="1">+IF(OFFSET('Sanitation Data'!$G$30,0,10*ROW('Sanitation Data'!G176))="","",OFFSET('Sanitation Data'!$G$30,0,10*ROW('Sanitation Data'!G176)))</f>
        <v/>
      </c>
      <c r="DC182" s="388" t="str">
        <f ca="1">+IF(OFFSET('Sanitation Data'!$G$31,0,10*ROW('Sanitation Data'!G176))="","",OFFSET('Sanitation Data'!$G$31,0,10*ROW('Sanitation Data'!G176)))</f>
        <v/>
      </c>
      <c r="DD182" s="388" t="str">
        <f ca="1">+IF(OFFSET('Sanitation Data'!$G$32,0,10*ROW('Sanitation Data'!G176))="","",OFFSET('Sanitation Data'!$G$32,0,10*ROW('Sanitation Data'!G176)))</f>
        <v/>
      </c>
      <c r="DE182" s="388" t="str">
        <f ca="1">+IF(OFFSET('Sanitation Data'!$H$28,0,10*ROW('Sanitation Data'!H176))="","",OFFSET('Sanitation Data'!$H$28,0,10*ROW('Sanitation Data'!H176)))</f>
        <v/>
      </c>
      <c r="DF182" s="388" t="str">
        <f ca="1">+IF(OFFSET('Sanitation Data'!$H$29,0,10*ROW('Sanitation Data'!H176))="","",OFFSET('Sanitation Data'!$H$29,0,10*ROW('Sanitation Data'!H176)))</f>
        <v/>
      </c>
      <c r="DG182" s="388" t="str">
        <f ca="1">+IF(OFFSET('Sanitation Data'!$H$30,0,10*ROW('Sanitation Data'!H176))="","",OFFSET('Sanitation Data'!$H$30,0,10*ROW('Sanitation Data'!H176)))</f>
        <v/>
      </c>
      <c r="DH182" s="388" t="str">
        <f ca="1">+IF(OFFSET('Sanitation Data'!$H$31,0,10*ROW('Sanitation Data'!H176))="","",OFFSET('Sanitation Data'!$H$31,0,10*ROW('Sanitation Data'!H176)))</f>
        <v/>
      </c>
      <c r="DI182" s="388" t="str">
        <f ca="1">+IF(OFFSET('Sanitation Data'!$H$32,0,10*ROW('Sanitation Data'!H176))="","",OFFSET('Sanitation Data'!$H$32,0,10*ROW('Sanitation Data'!H176)))</f>
        <v/>
      </c>
      <c r="DJ182" s="388" t="str">
        <f ca="1">+IF(OFFSET('Sanitation Data'!$I$28,0,10*ROW('Sanitation Data'!I176))="","",OFFSET('Sanitation Data'!$I$28,0,10*ROW('Sanitation Data'!I176)))</f>
        <v/>
      </c>
      <c r="DK182" s="388" t="str">
        <f ca="1">+IF(OFFSET('Sanitation Data'!$I$29,0,10*ROW('Sanitation Data'!I176))="","",OFFSET('Sanitation Data'!$I$29,0,10*ROW('Sanitation Data'!I176)))</f>
        <v/>
      </c>
      <c r="DL182" s="388" t="str">
        <f ca="1">+IF(OFFSET('Sanitation Data'!$I$30,0,10*ROW('Sanitation Data'!I176))="","",OFFSET('Sanitation Data'!$I$30,0,10*ROW('Sanitation Data'!I176)))</f>
        <v/>
      </c>
      <c r="DM182" s="388" t="str">
        <f ca="1">+IF(OFFSET('Sanitation Data'!$I$31,0,10*ROW('Sanitation Data'!I176))="","",OFFSET('Sanitation Data'!$I$31,0,10*ROW('Sanitation Data'!I176)))</f>
        <v/>
      </c>
      <c r="DN182" s="388" t="str">
        <f ca="1">+IF(OFFSET('Sanitation Data'!$I$32,0,10*ROW('Sanitation Data'!I176))="","",OFFSET('Sanitation Data'!$I$32,0,10*ROW('Sanitation Data'!I176)))</f>
        <v/>
      </c>
      <c r="DO182" s="388" t="str">
        <f ca="1">+IF(OFFSET('Hygiene Data'!$D$11,0,10*ROW('Hygiene Data'!D176))="","",OFFSET('Hygiene Data'!$D$11,0,10*ROW('Hygiene Data'!D176)))</f>
        <v/>
      </c>
      <c r="DP182" s="388" t="str">
        <f ca="1">+IF(OFFSET('Hygiene Data'!$D$12,0,10*ROW('Hygiene Data'!D176))="","",OFFSET('Hygiene Data'!$D$12,0,10*ROW('Hygiene Data'!D176)))</f>
        <v/>
      </c>
      <c r="DQ182" s="388" t="str">
        <f ca="1">+IF(OFFSET('Hygiene Data'!$D$13,0,10*ROW('Hygiene Data'!D176))="","",OFFSET('Hygiene Data'!$D$13,0,10*ROW('Hygiene Data'!D176)))</f>
        <v/>
      </c>
      <c r="DR182" s="388" t="str">
        <f ca="1">+IF(OFFSET('Hygiene Data'!$E$11,0,10*ROW('Hygiene Data'!E176))="","",OFFSET('Hygiene Data'!$E$11,0,10*ROW('Hygiene Data'!E176)))</f>
        <v/>
      </c>
      <c r="DS182" s="388" t="str">
        <f ca="1">+IF(OFFSET('Hygiene Data'!$E$12,0,10*ROW('Hygiene Data'!E176))="","",OFFSET('Hygiene Data'!$E$12,0,10*ROW('Hygiene Data'!E176)))</f>
        <v/>
      </c>
      <c r="DT182" s="388" t="str">
        <f ca="1">+IF(OFFSET('Hygiene Data'!$E$13,0,10*ROW('Hygiene Data'!E176))="","",OFFSET('Hygiene Data'!$E$13,0,10*ROW('Hygiene Data'!E176)))</f>
        <v/>
      </c>
      <c r="DU182" s="388" t="str">
        <f ca="1">+IF(OFFSET('Hygiene Data'!$F$11,0,10*ROW('Hygiene Data'!F176))="","",OFFSET('Hygiene Data'!$F$11,0,10*ROW('Hygiene Data'!F176)))</f>
        <v/>
      </c>
      <c r="DV182" s="388" t="str">
        <f ca="1">+IF(OFFSET('Hygiene Data'!$F$12,0,10*ROW('Hygiene Data'!F176))="","",OFFSET('Hygiene Data'!$F$12,0,10*ROW('Hygiene Data'!F176)))</f>
        <v/>
      </c>
      <c r="DW182" s="388" t="str">
        <f ca="1">+IF(OFFSET('Hygiene Data'!$F$13,0,10*ROW('Hygiene Data'!F176))="","",OFFSET('Hygiene Data'!$F$13,0,10*ROW('Hygiene Data'!F176)))</f>
        <v/>
      </c>
      <c r="DX182" s="388" t="str">
        <f ca="1">+IF(OFFSET('Hygiene Data'!$G$11,0,10*ROW('Hygiene Data'!G176))="","",OFFSET('Hygiene Data'!$G$11,0,10*ROW('Hygiene Data'!G176)))</f>
        <v/>
      </c>
      <c r="DY182" s="388" t="str">
        <f ca="1">+IF(OFFSET('Hygiene Data'!$G$12,0,10*ROW('Hygiene Data'!G176))="","",OFFSET('Hygiene Data'!$G$12,0,10*ROW('Hygiene Data'!G176)))</f>
        <v/>
      </c>
      <c r="DZ182" s="388" t="str">
        <f ca="1">+IF(OFFSET('Hygiene Data'!$G$13,0,10*ROW('Hygiene Data'!G176))="","",OFFSET('Hygiene Data'!$G$13,0,10*ROW('Hygiene Data'!G176)))</f>
        <v/>
      </c>
      <c r="EA182" s="388" t="str">
        <f ca="1">+IF(OFFSET('Hygiene Data'!$H$11,0,10*ROW('Hygiene Data'!H176))="","",OFFSET('Hygiene Data'!$H$11,0,10*ROW('Hygiene Data'!H176)))</f>
        <v/>
      </c>
      <c r="EB182" s="388" t="str">
        <f ca="1">+IF(OFFSET('Hygiene Data'!$H$12,0,10*ROW('Hygiene Data'!H176))="","",OFFSET('Hygiene Data'!$H$12,0,10*ROW('Hygiene Data'!H176)))</f>
        <v/>
      </c>
      <c r="EC182" s="388" t="str">
        <f ca="1">+IF(OFFSET('Hygiene Data'!$H$13,0,10*ROW('Hygiene Data'!H176))="","",OFFSET('Hygiene Data'!$H$13,0,10*ROW('Hygiene Data'!H176)))</f>
        <v/>
      </c>
      <c r="ED182" s="388" t="str">
        <f ca="1">+IF(OFFSET('Hygiene Data'!$I$11,0,10*ROW('Hygiene Data'!I176))="","",OFFSET('Hygiene Data'!$I$11,0,10*ROW('Hygiene Data'!I176)))</f>
        <v/>
      </c>
      <c r="EE182" s="388" t="str">
        <f ca="1">+IF(OFFSET('Hygiene Data'!$I$12,0,10*ROW('Hygiene Data'!I176))="","",OFFSET('Hygiene Data'!$I$12,0,10*ROW('Hygiene Data'!I176)))</f>
        <v/>
      </c>
      <c r="EF182" s="388" t="str">
        <f ca="1">+IF(OFFSET('Hygiene Data'!$I$13,0,10*ROW('Hygiene Data'!I176))="","",OFFSET('Hygiene Data'!$I$13,0,10*ROW('Hygiene Data'!I176)))</f>
        <v/>
      </c>
    </row>
    <row r="183" spans="1:136" x14ac:dyDescent="0.25">
      <c r="A183" s="497" t="str">
        <f ca="1">+IF(OFFSET('Water Data'!$B$2,0,10*ROW('Water Data'!E177))="","",OFFSET('Water Data'!$B$2,0,10*ROW('Water Data'!E177)))</f>
        <v/>
      </c>
      <c r="B183" s="49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4" t="str">
        <f t="shared" ca="1" si="2"/>
        <v/>
      </c>
      <c r="D183" s="52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8" t="str">
        <f ca="1">+IF(OFFSET('Water Data'!$D$27,0,10*ROW('Water Data'!D177))="","",OFFSET('Water Data'!$D$27,0,10*ROW('Water Data'!D177)))</f>
        <v/>
      </c>
      <c r="BT183" s="388" t="str">
        <f ca="1">+IF(OFFSET('Water Data'!$D$28,0,10*ROW('Water Data'!D177))="","",OFFSET('Water Data'!$D$28,0,10*ROW('Water Data'!D177)))</f>
        <v/>
      </c>
      <c r="BU183" s="388" t="str">
        <f ca="1">+IF(OFFSET('Water Data'!$D$29,0,10*ROW('Water Data'!D177))="","",OFFSET('Water Data'!$D$29,0,10*ROW('Water Data'!D177)))</f>
        <v/>
      </c>
      <c r="BV183" s="388" t="str">
        <f ca="1">+IF(OFFSET('Water Data'!$E$27,0,10*ROW('Water Data'!E177))="","",OFFSET('Water Data'!$E$27,0,10*ROW('Water Data'!E177)))</f>
        <v/>
      </c>
      <c r="BW183" s="388" t="str">
        <f ca="1">+IF(OFFSET('Water Data'!$E$28,0,10*ROW('Water Data'!E177))="","",OFFSET('Water Data'!$E$28,0,10*ROW('Water Data'!E177)))</f>
        <v/>
      </c>
      <c r="BX183" s="388" t="str">
        <f ca="1">+IF(OFFSET('Water Data'!$E$29,0,10*ROW('Water Data'!E177))="","",OFFSET('Water Data'!$E$29,0,10*ROW('Water Data'!E177)))</f>
        <v/>
      </c>
      <c r="BY183" s="388" t="str">
        <f ca="1">+IF(OFFSET('Water Data'!$F$27,0,10*ROW('Water Data'!F177))="","",OFFSET('Water Data'!$F$27,0,10*ROW('Water Data'!F177)))</f>
        <v/>
      </c>
      <c r="BZ183" s="388" t="str">
        <f ca="1">+IF(OFFSET('Water Data'!$F$28,0,10*ROW('Water Data'!F177))="","",OFFSET('Water Data'!$F$28,0,10*ROW('Water Data'!F177)))</f>
        <v/>
      </c>
      <c r="CA183" s="388" t="str">
        <f ca="1">+IF(OFFSET('Water Data'!$F$29,0,10*ROW('Water Data'!F177))="","",OFFSET('Water Data'!$F$29,0,10*ROW('Water Data'!F177)))</f>
        <v/>
      </c>
      <c r="CB183" s="388" t="str">
        <f ca="1">+IF(OFFSET('Water Data'!$G$27,0,10*ROW('Water Data'!G177))="","",OFFSET('Water Data'!$G$27,0,10*ROW('Water Data'!G177)))</f>
        <v/>
      </c>
      <c r="CC183" s="388" t="str">
        <f ca="1">+IF(OFFSET('Water Data'!$G$28,0,10*ROW('Water Data'!G177))="","",OFFSET('Water Data'!$G$28,0,10*ROW('Water Data'!G177)))</f>
        <v/>
      </c>
      <c r="CD183" s="388" t="str">
        <f ca="1">+IF(OFFSET('Water Data'!$G$29,0,10*ROW('Water Data'!G177))="","",OFFSET('Water Data'!$G$29,0,10*ROW('Water Data'!G177)))</f>
        <v/>
      </c>
      <c r="CE183" s="388" t="str">
        <f ca="1">+IF(OFFSET('Water Data'!$H$27,0,10*ROW('Water Data'!H177))="","",OFFSET('Water Data'!$H$27,0,10*ROW('Water Data'!H177)))</f>
        <v/>
      </c>
      <c r="CF183" s="388" t="str">
        <f ca="1">+IF(OFFSET('Water Data'!$H$28,0,10*ROW('Water Data'!H177))="","",OFFSET('Water Data'!$H$28,0,10*ROW('Water Data'!H177)))</f>
        <v/>
      </c>
      <c r="CG183" s="388" t="str">
        <f ca="1">+IF(OFFSET('Water Data'!$H$29,0,10*ROW('Water Data'!H177))="","",OFFSET('Water Data'!$H$29,0,10*ROW('Water Data'!H177)))</f>
        <v/>
      </c>
      <c r="CH183" s="388" t="str">
        <f ca="1">+IF(OFFSET('Water Data'!$I$27,0,10*ROW('Water Data'!I177))="","",OFFSET('Water Data'!$I$27,0,10*ROW('Water Data'!I177)))</f>
        <v/>
      </c>
      <c r="CI183" s="388" t="str">
        <f ca="1">+IF(OFFSET('Water Data'!$I$28,0,10*ROW('Water Data'!I177))="","",OFFSET('Water Data'!$I$28,0,10*ROW('Water Data'!I177)))</f>
        <v/>
      </c>
      <c r="CJ183" s="388" t="str">
        <f ca="1">+IF(OFFSET('Water Data'!$I$29,0,10*ROW('Water Data'!I177))="","",OFFSET('Water Data'!$I$29,0,10*ROW('Water Data'!I177)))</f>
        <v/>
      </c>
      <c r="CK183" s="388" t="str">
        <f ca="1">+IF(OFFSET('Sanitation Data'!$D$28,0,10*ROW('Sanitation Data'!D177))="","",OFFSET('Sanitation Data'!$D$28,0,10*ROW('Sanitation Data'!D177)))</f>
        <v/>
      </c>
      <c r="CL183" s="388" t="str">
        <f ca="1">+IF(OFFSET('Sanitation Data'!$D$29,0,10*ROW('Sanitation Data'!D177))="","",OFFSET('Sanitation Data'!$D$29,0,10*ROW('Sanitation Data'!D177)))</f>
        <v/>
      </c>
      <c r="CM183" s="388" t="str">
        <f ca="1">+IF(OFFSET('Sanitation Data'!$D$30,0,10*ROW('Sanitation Data'!D177))="","",OFFSET('Sanitation Data'!$D$30,0,10*ROW('Sanitation Data'!D177)))</f>
        <v/>
      </c>
      <c r="CN183" s="388" t="str">
        <f ca="1">+IF(OFFSET('Sanitation Data'!$D$31,0,10*ROW('Sanitation Data'!D177))="","",OFFSET('Sanitation Data'!$D$31,0,10*ROW('Sanitation Data'!D177)))</f>
        <v/>
      </c>
      <c r="CO183" s="388" t="str">
        <f ca="1">+IF(OFFSET('Sanitation Data'!$D$32,0,10*ROW('Sanitation Data'!D177))="","",OFFSET('Sanitation Data'!$D$32,0,10*ROW('Sanitation Data'!D177)))</f>
        <v/>
      </c>
      <c r="CP183" s="388" t="str">
        <f ca="1">+IF(OFFSET('Sanitation Data'!$E$28,0,10*ROW('Sanitation Data'!E177))="","",OFFSET('Sanitation Data'!$E$28,0,10*ROW('Sanitation Data'!E177)))</f>
        <v/>
      </c>
      <c r="CQ183" s="388" t="str">
        <f ca="1">+IF(OFFSET('Sanitation Data'!$E$29,0,10*ROW('Sanitation Data'!E177))="","",OFFSET('Sanitation Data'!$E$29,0,10*ROW('Sanitation Data'!E177)))</f>
        <v/>
      </c>
      <c r="CR183" s="388" t="str">
        <f ca="1">+IF(OFFSET('Sanitation Data'!$E$30,0,10*ROW('Sanitation Data'!E177))="","",OFFSET('Sanitation Data'!$E$30,0,10*ROW('Sanitation Data'!E177)))</f>
        <v/>
      </c>
      <c r="CS183" s="388" t="str">
        <f ca="1">+IF(OFFSET('Sanitation Data'!$E$31,0,10*ROW('Sanitation Data'!E177))="","",OFFSET('Sanitation Data'!$E$31,0,10*ROW('Sanitation Data'!E177)))</f>
        <v/>
      </c>
      <c r="CT183" s="388" t="str">
        <f ca="1">+IF(OFFSET('Sanitation Data'!$E$32,0,10*ROW('Sanitation Data'!E177))="","",OFFSET('Sanitation Data'!$E$32,0,10*ROW('Sanitation Data'!E177)))</f>
        <v/>
      </c>
      <c r="CU183" s="388" t="str">
        <f ca="1">+IF(OFFSET('Sanitation Data'!$F$28,0,10*ROW('Sanitation Data'!F177))="","",OFFSET('Sanitation Data'!$F$28,0,10*ROW('Sanitation Data'!F177)))</f>
        <v/>
      </c>
      <c r="CV183" s="388" t="str">
        <f ca="1">+IF(OFFSET('Sanitation Data'!$F$29,0,10*ROW('Sanitation Data'!F177))="","",OFFSET('Sanitation Data'!$F$29,0,10*ROW('Sanitation Data'!F177)))</f>
        <v/>
      </c>
      <c r="CW183" s="388" t="str">
        <f ca="1">+IF(OFFSET('Sanitation Data'!$F$30,0,10*ROW('Sanitation Data'!F177))="","",OFFSET('Sanitation Data'!$F$30,0,10*ROW('Sanitation Data'!F177)))</f>
        <v/>
      </c>
      <c r="CX183" s="388" t="str">
        <f ca="1">+IF(OFFSET('Sanitation Data'!$F$31,0,10*ROW('Sanitation Data'!F177))="","",OFFSET('Sanitation Data'!$F$31,0,10*ROW('Sanitation Data'!F177)))</f>
        <v/>
      </c>
      <c r="CY183" s="388" t="str">
        <f ca="1">+IF(OFFSET('Sanitation Data'!$F$32,0,10*ROW('Sanitation Data'!F177))="","",OFFSET('Sanitation Data'!$F$32,0,10*ROW('Sanitation Data'!F177)))</f>
        <v/>
      </c>
      <c r="CZ183" s="388" t="str">
        <f ca="1">+IF(OFFSET('Sanitation Data'!$G$28,0,10*ROW('Sanitation Data'!G177))="","",OFFSET('Sanitation Data'!$G$28,0,10*ROW('Sanitation Data'!G177)))</f>
        <v/>
      </c>
      <c r="DA183" s="388" t="str">
        <f ca="1">+IF(OFFSET('Sanitation Data'!$G$29,0,10*ROW('Sanitation Data'!G177))="","",OFFSET('Sanitation Data'!$G$29,0,10*ROW('Sanitation Data'!G177)))</f>
        <v/>
      </c>
      <c r="DB183" s="388" t="str">
        <f ca="1">+IF(OFFSET('Sanitation Data'!$G$30,0,10*ROW('Sanitation Data'!G177))="","",OFFSET('Sanitation Data'!$G$30,0,10*ROW('Sanitation Data'!G177)))</f>
        <v/>
      </c>
      <c r="DC183" s="388" t="str">
        <f ca="1">+IF(OFFSET('Sanitation Data'!$G$31,0,10*ROW('Sanitation Data'!G177))="","",OFFSET('Sanitation Data'!$G$31,0,10*ROW('Sanitation Data'!G177)))</f>
        <v/>
      </c>
      <c r="DD183" s="388" t="str">
        <f ca="1">+IF(OFFSET('Sanitation Data'!$G$32,0,10*ROW('Sanitation Data'!G177))="","",OFFSET('Sanitation Data'!$G$32,0,10*ROW('Sanitation Data'!G177)))</f>
        <v/>
      </c>
      <c r="DE183" s="388" t="str">
        <f ca="1">+IF(OFFSET('Sanitation Data'!$H$28,0,10*ROW('Sanitation Data'!H177))="","",OFFSET('Sanitation Data'!$H$28,0,10*ROW('Sanitation Data'!H177)))</f>
        <v/>
      </c>
      <c r="DF183" s="388" t="str">
        <f ca="1">+IF(OFFSET('Sanitation Data'!$H$29,0,10*ROW('Sanitation Data'!H177))="","",OFFSET('Sanitation Data'!$H$29,0,10*ROW('Sanitation Data'!H177)))</f>
        <v/>
      </c>
      <c r="DG183" s="388" t="str">
        <f ca="1">+IF(OFFSET('Sanitation Data'!$H$30,0,10*ROW('Sanitation Data'!H177))="","",OFFSET('Sanitation Data'!$H$30,0,10*ROW('Sanitation Data'!H177)))</f>
        <v/>
      </c>
      <c r="DH183" s="388" t="str">
        <f ca="1">+IF(OFFSET('Sanitation Data'!$H$31,0,10*ROW('Sanitation Data'!H177))="","",OFFSET('Sanitation Data'!$H$31,0,10*ROW('Sanitation Data'!H177)))</f>
        <v/>
      </c>
      <c r="DI183" s="388" t="str">
        <f ca="1">+IF(OFFSET('Sanitation Data'!$H$32,0,10*ROW('Sanitation Data'!H177))="","",OFFSET('Sanitation Data'!$H$32,0,10*ROW('Sanitation Data'!H177)))</f>
        <v/>
      </c>
      <c r="DJ183" s="388" t="str">
        <f ca="1">+IF(OFFSET('Sanitation Data'!$I$28,0,10*ROW('Sanitation Data'!I177))="","",OFFSET('Sanitation Data'!$I$28,0,10*ROW('Sanitation Data'!I177)))</f>
        <v/>
      </c>
      <c r="DK183" s="388" t="str">
        <f ca="1">+IF(OFFSET('Sanitation Data'!$I$29,0,10*ROW('Sanitation Data'!I177))="","",OFFSET('Sanitation Data'!$I$29,0,10*ROW('Sanitation Data'!I177)))</f>
        <v/>
      </c>
      <c r="DL183" s="388" t="str">
        <f ca="1">+IF(OFFSET('Sanitation Data'!$I$30,0,10*ROW('Sanitation Data'!I177))="","",OFFSET('Sanitation Data'!$I$30,0,10*ROW('Sanitation Data'!I177)))</f>
        <v/>
      </c>
      <c r="DM183" s="388" t="str">
        <f ca="1">+IF(OFFSET('Sanitation Data'!$I$31,0,10*ROW('Sanitation Data'!I177))="","",OFFSET('Sanitation Data'!$I$31,0,10*ROW('Sanitation Data'!I177)))</f>
        <v/>
      </c>
      <c r="DN183" s="388" t="str">
        <f ca="1">+IF(OFFSET('Sanitation Data'!$I$32,0,10*ROW('Sanitation Data'!I177))="","",OFFSET('Sanitation Data'!$I$32,0,10*ROW('Sanitation Data'!I177)))</f>
        <v/>
      </c>
      <c r="DO183" s="388" t="str">
        <f ca="1">+IF(OFFSET('Hygiene Data'!$D$11,0,10*ROW('Hygiene Data'!D177))="","",OFFSET('Hygiene Data'!$D$11,0,10*ROW('Hygiene Data'!D177)))</f>
        <v/>
      </c>
      <c r="DP183" s="388" t="str">
        <f ca="1">+IF(OFFSET('Hygiene Data'!$D$12,0,10*ROW('Hygiene Data'!D177))="","",OFFSET('Hygiene Data'!$D$12,0,10*ROW('Hygiene Data'!D177)))</f>
        <v/>
      </c>
      <c r="DQ183" s="388" t="str">
        <f ca="1">+IF(OFFSET('Hygiene Data'!$D$13,0,10*ROW('Hygiene Data'!D177))="","",OFFSET('Hygiene Data'!$D$13,0,10*ROW('Hygiene Data'!D177)))</f>
        <v/>
      </c>
      <c r="DR183" s="388" t="str">
        <f ca="1">+IF(OFFSET('Hygiene Data'!$E$11,0,10*ROW('Hygiene Data'!E177))="","",OFFSET('Hygiene Data'!$E$11,0,10*ROW('Hygiene Data'!E177)))</f>
        <v/>
      </c>
      <c r="DS183" s="388" t="str">
        <f ca="1">+IF(OFFSET('Hygiene Data'!$E$12,0,10*ROW('Hygiene Data'!E177))="","",OFFSET('Hygiene Data'!$E$12,0,10*ROW('Hygiene Data'!E177)))</f>
        <v/>
      </c>
      <c r="DT183" s="388" t="str">
        <f ca="1">+IF(OFFSET('Hygiene Data'!$E$13,0,10*ROW('Hygiene Data'!E177))="","",OFFSET('Hygiene Data'!$E$13,0,10*ROW('Hygiene Data'!E177)))</f>
        <v/>
      </c>
      <c r="DU183" s="388" t="str">
        <f ca="1">+IF(OFFSET('Hygiene Data'!$F$11,0,10*ROW('Hygiene Data'!F177))="","",OFFSET('Hygiene Data'!$F$11,0,10*ROW('Hygiene Data'!F177)))</f>
        <v/>
      </c>
      <c r="DV183" s="388" t="str">
        <f ca="1">+IF(OFFSET('Hygiene Data'!$F$12,0,10*ROW('Hygiene Data'!F177))="","",OFFSET('Hygiene Data'!$F$12,0,10*ROW('Hygiene Data'!F177)))</f>
        <v/>
      </c>
      <c r="DW183" s="388" t="str">
        <f ca="1">+IF(OFFSET('Hygiene Data'!$F$13,0,10*ROW('Hygiene Data'!F177))="","",OFFSET('Hygiene Data'!$F$13,0,10*ROW('Hygiene Data'!F177)))</f>
        <v/>
      </c>
      <c r="DX183" s="388" t="str">
        <f ca="1">+IF(OFFSET('Hygiene Data'!$G$11,0,10*ROW('Hygiene Data'!G177))="","",OFFSET('Hygiene Data'!$G$11,0,10*ROW('Hygiene Data'!G177)))</f>
        <v/>
      </c>
      <c r="DY183" s="388" t="str">
        <f ca="1">+IF(OFFSET('Hygiene Data'!$G$12,0,10*ROW('Hygiene Data'!G177))="","",OFFSET('Hygiene Data'!$G$12,0,10*ROW('Hygiene Data'!G177)))</f>
        <v/>
      </c>
      <c r="DZ183" s="388" t="str">
        <f ca="1">+IF(OFFSET('Hygiene Data'!$G$13,0,10*ROW('Hygiene Data'!G177))="","",OFFSET('Hygiene Data'!$G$13,0,10*ROW('Hygiene Data'!G177)))</f>
        <v/>
      </c>
      <c r="EA183" s="388" t="str">
        <f ca="1">+IF(OFFSET('Hygiene Data'!$H$11,0,10*ROW('Hygiene Data'!H177))="","",OFFSET('Hygiene Data'!$H$11,0,10*ROW('Hygiene Data'!H177)))</f>
        <v/>
      </c>
      <c r="EB183" s="388" t="str">
        <f ca="1">+IF(OFFSET('Hygiene Data'!$H$12,0,10*ROW('Hygiene Data'!H177))="","",OFFSET('Hygiene Data'!$H$12,0,10*ROW('Hygiene Data'!H177)))</f>
        <v/>
      </c>
      <c r="EC183" s="388" t="str">
        <f ca="1">+IF(OFFSET('Hygiene Data'!$H$13,0,10*ROW('Hygiene Data'!H177))="","",OFFSET('Hygiene Data'!$H$13,0,10*ROW('Hygiene Data'!H177)))</f>
        <v/>
      </c>
      <c r="ED183" s="388" t="str">
        <f ca="1">+IF(OFFSET('Hygiene Data'!$I$11,0,10*ROW('Hygiene Data'!I177))="","",OFFSET('Hygiene Data'!$I$11,0,10*ROW('Hygiene Data'!I177)))</f>
        <v/>
      </c>
      <c r="EE183" s="388" t="str">
        <f ca="1">+IF(OFFSET('Hygiene Data'!$I$12,0,10*ROW('Hygiene Data'!I177))="","",OFFSET('Hygiene Data'!$I$12,0,10*ROW('Hygiene Data'!I177)))</f>
        <v/>
      </c>
      <c r="EF183" s="388" t="str">
        <f ca="1">+IF(OFFSET('Hygiene Data'!$I$13,0,10*ROW('Hygiene Data'!I177))="","",OFFSET('Hygiene Data'!$I$13,0,10*ROW('Hygiene Data'!I177)))</f>
        <v/>
      </c>
    </row>
    <row r="184" spans="1:136" x14ac:dyDescent="0.25">
      <c r="A184" s="497" t="str">
        <f ca="1">+IF(OFFSET('Water Data'!$B$2,0,10*ROW('Water Data'!E178))="","",OFFSET('Water Data'!$B$2,0,10*ROW('Water Data'!E178)))</f>
        <v/>
      </c>
      <c r="B184" s="49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4" t="str">
        <f t="shared" ca="1" si="2"/>
        <v/>
      </c>
      <c r="D184" s="52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8" t="str">
        <f ca="1">+IF(OFFSET('Water Data'!$D$27,0,10*ROW('Water Data'!D178))="","",OFFSET('Water Data'!$D$27,0,10*ROW('Water Data'!D178)))</f>
        <v/>
      </c>
      <c r="BT184" s="388" t="str">
        <f ca="1">+IF(OFFSET('Water Data'!$D$28,0,10*ROW('Water Data'!D178))="","",OFFSET('Water Data'!$D$28,0,10*ROW('Water Data'!D178)))</f>
        <v/>
      </c>
      <c r="BU184" s="388" t="str">
        <f ca="1">+IF(OFFSET('Water Data'!$D$29,0,10*ROW('Water Data'!D178))="","",OFFSET('Water Data'!$D$29,0,10*ROW('Water Data'!D178)))</f>
        <v/>
      </c>
      <c r="BV184" s="388" t="str">
        <f ca="1">+IF(OFFSET('Water Data'!$E$27,0,10*ROW('Water Data'!E178))="","",OFFSET('Water Data'!$E$27,0,10*ROW('Water Data'!E178)))</f>
        <v/>
      </c>
      <c r="BW184" s="388" t="str">
        <f ca="1">+IF(OFFSET('Water Data'!$E$28,0,10*ROW('Water Data'!E178))="","",OFFSET('Water Data'!$E$28,0,10*ROW('Water Data'!E178)))</f>
        <v/>
      </c>
      <c r="BX184" s="388" t="str">
        <f ca="1">+IF(OFFSET('Water Data'!$E$29,0,10*ROW('Water Data'!E178))="","",OFFSET('Water Data'!$E$29,0,10*ROW('Water Data'!E178)))</f>
        <v/>
      </c>
      <c r="BY184" s="388" t="str">
        <f ca="1">+IF(OFFSET('Water Data'!$F$27,0,10*ROW('Water Data'!F178))="","",OFFSET('Water Data'!$F$27,0,10*ROW('Water Data'!F178)))</f>
        <v/>
      </c>
      <c r="BZ184" s="388" t="str">
        <f ca="1">+IF(OFFSET('Water Data'!$F$28,0,10*ROW('Water Data'!F178))="","",OFFSET('Water Data'!$F$28,0,10*ROW('Water Data'!F178)))</f>
        <v/>
      </c>
      <c r="CA184" s="388" t="str">
        <f ca="1">+IF(OFFSET('Water Data'!$F$29,0,10*ROW('Water Data'!F178))="","",OFFSET('Water Data'!$F$29,0,10*ROW('Water Data'!F178)))</f>
        <v/>
      </c>
      <c r="CB184" s="388" t="str">
        <f ca="1">+IF(OFFSET('Water Data'!$G$27,0,10*ROW('Water Data'!G178))="","",OFFSET('Water Data'!$G$27,0,10*ROW('Water Data'!G178)))</f>
        <v/>
      </c>
      <c r="CC184" s="388" t="str">
        <f ca="1">+IF(OFFSET('Water Data'!$G$28,0,10*ROW('Water Data'!G178))="","",OFFSET('Water Data'!$G$28,0,10*ROW('Water Data'!G178)))</f>
        <v/>
      </c>
      <c r="CD184" s="388" t="str">
        <f ca="1">+IF(OFFSET('Water Data'!$G$29,0,10*ROW('Water Data'!G178))="","",OFFSET('Water Data'!$G$29,0,10*ROW('Water Data'!G178)))</f>
        <v/>
      </c>
      <c r="CE184" s="388" t="str">
        <f ca="1">+IF(OFFSET('Water Data'!$H$27,0,10*ROW('Water Data'!H178))="","",OFFSET('Water Data'!$H$27,0,10*ROW('Water Data'!H178)))</f>
        <v/>
      </c>
      <c r="CF184" s="388" t="str">
        <f ca="1">+IF(OFFSET('Water Data'!$H$28,0,10*ROW('Water Data'!H178))="","",OFFSET('Water Data'!$H$28,0,10*ROW('Water Data'!H178)))</f>
        <v/>
      </c>
      <c r="CG184" s="388" t="str">
        <f ca="1">+IF(OFFSET('Water Data'!$H$29,0,10*ROW('Water Data'!H178))="","",OFFSET('Water Data'!$H$29,0,10*ROW('Water Data'!H178)))</f>
        <v/>
      </c>
      <c r="CH184" s="388" t="str">
        <f ca="1">+IF(OFFSET('Water Data'!$I$27,0,10*ROW('Water Data'!I178))="","",OFFSET('Water Data'!$I$27,0,10*ROW('Water Data'!I178)))</f>
        <v/>
      </c>
      <c r="CI184" s="388" t="str">
        <f ca="1">+IF(OFFSET('Water Data'!$I$28,0,10*ROW('Water Data'!I178))="","",OFFSET('Water Data'!$I$28,0,10*ROW('Water Data'!I178)))</f>
        <v/>
      </c>
      <c r="CJ184" s="388" t="str">
        <f ca="1">+IF(OFFSET('Water Data'!$I$29,0,10*ROW('Water Data'!I178))="","",OFFSET('Water Data'!$I$29,0,10*ROW('Water Data'!I178)))</f>
        <v/>
      </c>
      <c r="CK184" s="388" t="str">
        <f ca="1">+IF(OFFSET('Sanitation Data'!$D$28,0,10*ROW('Sanitation Data'!D178))="","",OFFSET('Sanitation Data'!$D$28,0,10*ROW('Sanitation Data'!D178)))</f>
        <v/>
      </c>
      <c r="CL184" s="388" t="str">
        <f ca="1">+IF(OFFSET('Sanitation Data'!$D$29,0,10*ROW('Sanitation Data'!D178))="","",OFFSET('Sanitation Data'!$D$29,0,10*ROW('Sanitation Data'!D178)))</f>
        <v/>
      </c>
      <c r="CM184" s="388" t="str">
        <f ca="1">+IF(OFFSET('Sanitation Data'!$D$30,0,10*ROW('Sanitation Data'!D178))="","",OFFSET('Sanitation Data'!$D$30,0,10*ROW('Sanitation Data'!D178)))</f>
        <v/>
      </c>
      <c r="CN184" s="388" t="str">
        <f ca="1">+IF(OFFSET('Sanitation Data'!$D$31,0,10*ROW('Sanitation Data'!D178))="","",OFFSET('Sanitation Data'!$D$31,0,10*ROW('Sanitation Data'!D178)))</f>
        <v/>
      </c>
      <c r="CO184" s="388" t="str">
        <f ca="1">+IF(OFFSET('Sanitation Data'!$D$32,0,10*ROW('Sanitation Data'!D178))="","",OFFSET('Sanitation Data'!$D$32,0,10*ROW('Sanitation Data'!D178)))</f>
        <v/>
      </c>
      <c r="CP184" s="388" t="str">
        <f ca="1">+IF(OFFSET('Sanitation Data'!$E$28,0,10*ROW('Sanitation Data'!E178))="","",OFFSET('Sanitation Data'!$E$28,0,10*ROW('Sanitation Data'!E178)))</f>
        <v/>
      </c>
      <c r="CQ184" s="388" t="str">
        <f ca="1">+IF(OFFSET('Sanitation Data'!$E$29,0,10*ROW('Sanitation Data'!E178))="","",OFFSET('Sanitation Data'!$E$29,0,10*ROW('Sanitation Data'!E178)))</f>
        <v/>
      </c>
      <c r="CR184" s="388" t="str">
        <f ca="1">+IF(OFFSET('Sanitation Data'!$E$30,0,10*ROW('Sanitation Data'!E178))="","",OFFSET('Sanitation Data'!$E$30,0,10*ROW('Sanitation Data'!E178)))</f>
        <v/>
      </c>
      <c r="CS184" s="388" t="str">
        <f ca="1">+IF(OFFSET('Sanitation Data'!$E$31,0,10*ROW('Sanitation Data'!E178))="","",OFFSET('Sanitation Data'!$E$31,0,10*ROW('Sanitation Data'!E178)))</f>
        <v/>
      </c>
      <c r="CT184" s="388" t="str">
        <f ca="1">+IF(OFFSET('Sanitation Data'!$E$32,0,10*ROW('Sanitation Data'!E178))="","",OFFSET('Sanitation Data'!$E$32,0,10*ROW('Sanitation Data'!E178)))</f>
        <v/>
      </c>
      <c r="CU184" s="388" t="str">
        <f ca="1">+IF(OFFSET('Sanitation Data'!$F$28,0,10*ROW('Sanitation Data'!F178))="","",OFFSET('Sanitation Data'!$F$28,0,10*ROW('Sanitation Data'!F178)))</f>
        <v/>
      </c>
      <c r="CV184" s="388" t="str">
        <f ca="1">+IF(OFFSET('Sanitation Data'!$F$29,0,10*ROW('Sanitation Data'!F178))="","",OFFSET('Sanitation Data'!$F$29,0,10*ROW('Sanitation Data'!F178)))</f>
        <v/>
      </c>
      <c r="CW184" s="388" t="str">
        <f ca="1">+IF(OFFSET('Sanitation Data'!$F$30,0,10*ROW('Sanitation Data'!F178))="","",OFFSET('Sanitation Data'!$F$30,0,10*ROW('Sanitation Data'!F178)))</f>
        <v/>
      </c>
      <c r="CX184" s="388" t="str">
        <f ca="1">+IF(OFFSET('Sanitation Data'!$F$31,0,10*ROW('Sanitation Data'!F178))="","",OFFSET('Sanitation Data'!$F$31,0,10*ROW('Sanitation Data'!F178)))</f>
        <v/>
      </c>
      <c r="CY184" s="388" t="str">
        <f ca="1">+IF(OFFSET('Sanitation Data'!$F$32,0,10*ROW('Sanitation Data'!F178))="","",OFFSET('Sanitation Data'!$F$32,0,10*ROW('Sanitation Data'!F178)))</f>
        <v/>
      </c>
      <c r="CZ184" s="388" t="str">
        <f ca="1">+IF(OFFSET('Sanitation Data'!$G$28,0,10*ROW('Sanitation Data'!G178))="","",OFFSET('Sanitation Data'!$G$28,0,10*ROW('Sanitation Data'!G178)))</f>
        <v/>
      </c>
      <c r="DA184" s="388" t="str">
        <f ca="1">+IF(OFFSET('Sanitation Data'!$G$29,0,10*ROW('Sanitation Data'!G178))="","",OFFSET('Sanitation Data'!$G$29,0,10*ROW('Sanitation Data'!G178)))</f>
        <v/>
      </c>
      <c r="DB184" s="388" t="str">
        <f ca="1">+IF(OFFSET('Sanitation Data'!$G$30,0,10*ROW('Sanitation Data'!G178))="","",OFFSET('Sanitation Data'!$G$30,0,10*ROW('Sanitation Data'!G178)))</f>
        <v/>
      </c>
      <c r="DC184" s="388" t="str">
        <f ca="1">+IF(OFFSET('Sanitation Data'!$G$31,0,10*ROW('Sanitation Data'!G178))="","",OFFSET('Sanitation Data'!$G$31,0,10*ROW('Sanitation Data'!G178)))</f>
        <v/>
      </c>
      <c r="DD184" s="388" t="str">
        <f ca="1">+IF(OFFSET('Sanitation Data'!$G$32,0,10*ROW('Sanitation Data'!G178))="","",OFFSET('Sanitation Data'!$G$32,0,10*ROW('Sanitation Data'!G178)))</f>
        <v/>
      </c>
      <c r="DE184" s="388" t="str">
        <f ca="1">+IF(OFFSET('Sanitation Data'!$H$28,0,10*ROW('Sanitation Data'!H178))="","",OFFSET('Sanitation Data'!$H$28,0,10*ROW('Sanitation Data'!H178)))</f>
        <v/>
      </c>
      <c r="DF184" s="388" t="str">
        <f ca="1">+IF(OFFSET('Sanitation Data'!$H$29,0,10*ROW('Sanitation Data'!H178))="","",OFFSET('Sanitation Data'!$H$29,0,10*ROW('Sanitation Data'!H178)))</f>
        <v/>
      </c>
      <c r="DG184" s="388" t="str">
        <f ca="1">+IF(OFFSET('Sanitation Data'!$H$30,0,10*ROW('Sanitation Data'!H178))="","",OFFSET('Sanitation Data'!$H$30,0,10*ROW('Sanitation Data'!H178)))</f>
        <v/>
      </c>
      <c r="DH184" s="388" t="str">
        <f ca="1">+IF(OFFSET('Sanitation Data'!$H$31,0,10*ROW('Sanitation Data'!H178))="","",OFFSET('Sanitation Data'!$H$31,0,10*ROW('Sanitation Data'!H178)))</f>
        <v/>
      </c>
      <c r="DI184" s="388" t="str">
        <f ca="1">+IF(OFFSET('Sanitation Data'!$H$32,0,10*ROW('Sanitation Data'!H178))="","",OFFSET('Sanitation Data'!$H$32,0,10*ROW('Sanitation Data'!H178)))</f>
        <v/>
      </c>
      <c r="DJ184" s="388" t="str">
        <f ca="1">+IF(OFFSET('Sanitation Data'!$I$28,0,10*ROW('Sanitation Data'!I178))="","",OFFSET('Sanitation Data'!$I$28,0,10*ROW('Sanitation Data'!I178)))</f>
        <v/>
      </c>
      <c r="DK184" s="388" t="str">
        <f ca="1">+IF(OFFSET('Sanitation Data'!$I$29,0,10*ROW('Sanitation Data'!I178))="","",OFFSET('Sanitation Data'!$I$29,0,10*ROW('Sanitation Data'!I178)))</f>
        <v/>
      </c>
      <c r="DL184" s="388" t="str">
        <f ca="1">+IF(OFFSET('Sanitation Data'!$I$30,0,10*ROW('Sanitation Data'!I178))="","",OFFSET('Sanitation Data'!$I$30,0,10*ROW('Sanitation Data'!I178)))</f>
        <v/>
      </c>
      <c r="DM184" s="388" t="str">
        <f ca="1">+IF(OFFSET('Sanitation Data'!$I$31,0,10*ROW('Sanitation Data'!I178))="","",OFFSET('Sanitation Data'!$I$31,0,10*ROW('Sanitation Data'!I178)))</f>
        <v/>
      </c>
      <c r="DN184" s="388" t="str">
        <f ca="1">+IF(OFFSET('Sanitation Data'!$I$32,0,10*ROW('Sanitation Data'!I178))="","",OFFSET('Sanitation Data'!$I$32,0,10*ROW('Sanitation Data'!I178)))</f>
        <v/>
      </c>
      <c r="DO184" s="388" t="str">
        <f ca="1">+IF(OFFSET('Hygiene Data'!$D$11,0,10*ROW('Hygiene Data'!D178))="","",OFFSET('Hygiene Data'!$D$11,0,10*ROW('Hygiene Data'!D178)))</f>
        <v/>
      </c>
      <c r="DP184" s="388" t="str">
        <f ca="1">+IF(OFFSET('Hygiene Data'!$D$12,0,10*ROW('Hygiene Data'!D178))="","",OFFSET('Hygiene Data'!$D$12,0,10*ROW('Hygiene Data'!D178)))</f>
        <v/>
      </c>
      <c r="DQ184" s="388" t="str">
        <f ca="1">+IF(OFFSET('Hygiene Data'!$D$13,0,10*ROW('Hygiene Data'!D178))="","",OFFSET('Hygiene Data'!$D$13,0,10*ROW('Hygiene Data'!D178)))</f>
        <v/>
      </c>
      <c r="DR184" s="388" t="str">
        <f ca="1">+IF(OFFSET('Hygiene Data'!$E$11,0,10*ROW('Hygiene Data'!E178))="","",OFFSET('Hygiene Data'!$E$11,0,10*ROW('Hygiene Data'!E178)))</f>
        <v/>
      </c>
      <c r="DS184" s="388" t="str">
        <f ca="1">+IF(OFFSET('Hygiene Data'!$E$12,0,10*ROW('Hygiene Data'!E178))="","",OFFSET('Hygiene Data'!$E$12,0,10*ROW('Hygiene Data'!E178)))</f>
        <v/>
      </c>
      <c r="DT184" s="388" t="str">
        <f ca="1">+IF(OFFSET('Hygiene Data'!$E$13,0,10*ROW('Hygiene Data'!E178))="","",OFFSET('Hygiene Data'!$E$13,0,10*ROW('Hygiene Data'!E178)))</f>
        <v/>
      </c>
      <c r="DU184" s="388" t="str">
        <f ca="1">+IF(OFFSET('Hygiene Data'!$F$11,0,10*ROW('Hygiene Data'!F178))="","",OFFSET('Hygiene Data'!$F$11,0,10*ROW('Hygiene Data'!F178)))</f>
        <v/>
      </c>
      <c r="DV184" s="388" t="str">
        <f ca="1">+IF(OFFSET('Hygiene Data'!$F$12,0,10*ROW('Hygiene Data'!F178))="","",OFFSET('Hygiene Data'!$F$12,0,10*ROW('Hygiene Data'!F178)))</f>
        <v/>
      </c>
      <c r="DW184" s="388" t="str">
        <f ca="1">+IF(OFFSET('Hygiene Data'!$F$13,0,10*ROW('Hygiene Data'!F178))="","",OFFSET('Hygiene Data'!$F$13,0,10*ROW('Hygiene Data'!F178)))</f>
        <v/>
      </c>
      <c r="DX184" s="388" t="str">
        <f ca="1">+IF(OFFSET('Hygiene Data'!$G$11,0,10*ROW('Hygiene Data'!G178))="","",OFFSET('Hygiene Data'!$G$11,0,10*ROW('Hygiene Data'!G178)))</f>
        <v/>
      </c>
      <c r="DY184" s="388" t="str">
        <f ca="1">+IF(OFFSET('Hygiene Data'!$G$12,0,10*ROW('Hygiene Data'!G178))="","",OFFSET('Hygiene Data'!$G$12,0,10*ROW('Hygiene Data'!G178)))</f>
        <v/>
      </c>
      <c r="DZ184" s="388" t="str">
        <f ca="1">+IF(OFFSET('Hygiene Data'!$G$13,0,10*ROW('Hygiene Data'!G178))="","",OFFSET('Hygiene Data'!$G$13,0,10*ROW('Hygiene Data'!G178)))</f>
        <v/>
      </c>
      <c r="EA184" s="388" t="str">
        <f ca="1">+IF(OFFSET('Hygiene Data'!$H$11,0,10*ROW('Hygiene Data'!H178))="","",OFFSET('Hygiene Data'!$H$11,0,10*ROW('Hygiene Data'!H178)))</f>
        <v/>
      </c>
      <c r="EB184" s="388" t="str">
        <f ca="1">+IF(OFFSET('Hygiene Data'!$H$12,0,10*ROW('Hygiene Data'!H178))="","",OFFSET('Hygiene Data'!$H$12,0,10*ROW('Hygiene Data'!H178)))</f>
        <v/>
      </c>
      <c r="EC184" s="388" t="str">
        <f ca="1">+IF(OFFSET('Hygiene Data'!$H$13,0,10*ROW('Hygiene Data'!H178))="","",OFFSET('Hygiene Data'!$H$13,0,10*ROW('Hygiene Data'!H178)))</f>
        <v/>
      </c>
      <c r="ED184" s="388" t="str">
        <f ca="1">+IF(OFFSET('Hygiene Data'!$I$11,0,10*ROW('Hygiene Data'!I178))="","",OFFSET('Hygiene Data'!$I$11,0,10*ROW('Hygiene Data'!I178)))</f>
        <v/>
      </c>
      <c r="EE184" s="388" t="str">
        <f ca="1">+IF(OFFSET('Hygiene Data'!$I$12,0,10*ROW('Hygiene Data'!I178))="","",OFFSET('Hygiene Data'!$I$12,0,10*ROW('Hygiene Data'!I178)))</f>
        <v/>
      </c>
      <c r="EF184" s="388" t="str">
        <f ca="1">+IF(OFFSET('Hygiene Data'!$I$13,0,10*ROW('Hygiene Data'!I178))="","",OFFSET('Hygiene Data'!$I$13,0,10*ROW('Hygiene Data'!I178)))</f>
        <v/>
      </c>
    </row>
    <row r="185" spans="1:136" x14ac:dyDescent="0.25">
      <c r="A185" s="497" t="str">
        <f ca="1">+IF(OFFSET('Water Data'!$B$2,0,10*ROW('Water Data'!E179))="","",OFFSET('Water Data'!$B$2,0,10*ROW('Water Data'!E179)))</f>
        <v/>
      </c>
      <c r="B185" s="49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4" t="str">
        <f t="shared" ca="1" si="2"/>
        <v/>
      </c>
      <c r="D185" s="52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8" t="str">
        <f ca="1">+IF(OFFSET('Water Data'!$D$27,0,10*ROW('Water Data'!D179))="","",OFFSET('Water Data'!$D$27,0,10*ROW('Water Data'!D179)))</f>
        <v/>
      </c>
      <c r="BT185" s="388" t="str">
        <f ca="1">+IF(OFFSET('Water Data'!$D$28,0,10*ROW('Water Data'!D179))="","",OFFSET('Water Data'!$D$28,0,10*ROW('Water Data'!D179)))</f>
        <v/>
      </c>
      <c r="BU185" s="388" t="str">
        <f ca="1">+IF(OFFSET('Water Data'!$D$29,0,10*ROW('Water Data'!D179))="","",OFFSET('Water Data'!$D$29,0,10*ROW('Water Data'!D179)))</f>
        <v/>
      </c>
      <c r="BV185" s="388" t="str">
        <f ca="1">+IF(OFFSET('Water Data'!$E$27,0,10*ROW('Water Data'!E179))="","",OFFSET('Water Data'!$E$27,0,10*ROW('Water Data'!E179)))</f>
        <v/>
      </c>
      <c r="BW185" s="388" t="str">
        <f ca="1">+IF(OFFSET('Water Data'!$E$28,0,10*ROW('Water Data'!E179))="","",OFFSET('Water Data'!$E$28,0,10*ROW('Water Data'!E179)))</f>
        <v/>
      </c>
      <c r="BX185" s="388" t="str">
        <f ca="1">+IF(OFFSET('Water Data'!$E$29,0,10*ROW('Water Data'!E179))="","",OFFSET('Water Data'!$E$29,0,10*ROW('Water Data'!E179)))</f>
        <v/>
      </c>
      <c r="BY185" s="388" t="str">
        <f ca="1">+IF(OFFSET('Water Data'!$F$27,0,10*ROW('Water Data'!F179))="","",OFFSET('Water Data'!$F$27,0,10*ROW('Water Data'!F179)))</f>
        <v/>
      </c>
      <c r="BZ185" s="388" t="str">
        <f ca="1">+IF(OFFSET('Water Data'!$F$28,0,10*ROW('Water Data'!F179))="","",OFFSET('Water Data'!$F$28,0,10*ROW('Water Data'!F179)))</f>
        <v/>
      </c>
      <c r="CA185" s="388" t="str">
        <f ca="1">+IF(OFFSET('Water Data'!$F$29,0,10*ROW('Water Data'!F179))="","",OFFSET('Water Data'!$F$29,0,10*ROW('Water Data'!F179)))</f>
        <v/>
      </c>
      <c r="CB185" s="388" t="str">
        <f ca="1">+IF(OFFSET('Water Data'!$G$27,0,10*ROW('Water Data'!G179))="","",OFFSET('Water Data'!$G$27,0,10*ROW('Water Data'!G179)))</f>
        <v/>
      </c>
      <c r="CC185" s="388" t="str">
        <f ca="1">+IF(OFFSET('Water Data'!$G$28,0,10*ROW('Water Data'!G179))="","",OFFSET('Water Data'!$G$28,0,10*ROW('Water Data'!G179)))</f>
        <v/>
      </c>
      <c r="CD185" s="388" t="str">
        <f ca="1">+IF(OFFSET('Water Data'!$G$29,0,10*ROW('Water Data'!G179))="","",OFFSET('Water Data'!$G$29,0,10*ROW('Water Data'!G179)))</f>
        <v/>
      </c>
      <c r="CE185" s="388" t="str">
        <f ca="1">+IF(OFFSET('Water Data'!$H$27,0,10*ROW('Water Data'!H179))="","",OFFSET('Water Data'!$H$27,0,10*ROW('Water Data'!H179)))</f>
        <v/>
      </c>
      <c r="CF185" s="388" t="str">
        <f ca="1">+IF(OFFSET('Water Data'!$H$28,0,10*ROW('Water Data'!H179))="","",OFFSET('Water Data'!$H$28,0,10*ROW('Water Data'!H179)))</f>
        <v/>
      </c>
      <c r="CG185" s="388" t="str">
        <f ca="1">+IF(OFFSET('Water Data'!$H$29,0,10*ROW('Water Data'!H179))="","",OFFSET('Water Data'!$H$29,0,10*ROW('Water Data'!H179)))</f>
        <v/>
      </c>
      <c r="CH185" s="388" t="str">
        <f ca="1">+IF(OFFSET('Water Data'!$I$27,0,10*ROW('Water Data'!I179))="","",OFFSET('Water Data'!$I$27,0,10*ROW('Water Data'!I179)))</f>
        <v/>
      </c>
      <c r="CI185" s="388" t="str">
        <f ca="1">+IF(OFFSET('Water Data'!$I$28,0,10*ROW('Water Data'!I179))="","",OFFSET('Water Data'!$I$28,0,10*ROW('Water Data'!I179)))</f>
        <v/>
      </c>
      <c r="CJ185" s="388" t="str">
        <f ca="1">+IF(OFFSET('Water Data'!$I$29,0,10*ROW('Water Data'!I179))="","",OFFSET('Water Data'!$I$29,0,10*ROW('Water Data'!I179)))</f>
        <v/>
      </c>
      <c r="CK185" s="388" t="str">
        <f ca="1">+IF(OFFSET('Sanitation Data'!$D$28,0,10*ROW('Sanitation Data'!D179))="","",OFFSET('Sanitation Data'!$D$28,0,10*ROW('Sanitation Data'!D179)))</f>
        <v/>
      </c>
      <c r="CL185" s="388" t="str">
        <f ca="1">+IF(OFFSET('Sanitation Data'!$D$29,0,10*ROW('Sanitation Data'!D179))="","",OFFSET('Sanitation Data'!$D$29,0,10*ROW('Sanitation Data'!D179)))</f>
        <v/>
      </c>
      <c r="CM185" s="388" t="str">
        <f ca="1">+IF(OFFSET('Sanitation Data'!$D$30,0,10*ROW('Sanitation Data'!D179))="","",OFFSET('Sanitation Data'!$D$30,0,10*ROW('Sanitation Data'!D179)))</f>
        <v/>
      </c>
      <c r="CN185" s="388" t="str">
        <f ca="1">+IF(OFFSET('Sanitation Data'!$D$31,0,10*ROW('Sanitation Data'!D179))="","",OFFSET('Sanitation Data'!$D$31,0,10*ROW('Sanitation Data'!D179)))</f>
        <v/>
      </c>
      <c r="CO185" s="388" t="str">
        <f ca="1">+IF(OFFSET('Sanitation Data'!$D$32,0,10*ROW('Sanitation Data'!D179))="","",OFFSET('Sanitation Data'!$D$32,0,10*ROW('Sanitation Data'!D179)))</f>
        <v/>
      </c>
      <c r="CP185" s="388" t="str">
        <f ca="1">+IF(OFFSET('Sanitation Data'!$E$28,0,10*ROW('Sanitation Data'!E179))="","",OFFSET('Sanitation Data'!$E$28,0,10*ROW('Sanitation Data'!E179)))</f>
        <v/>
      </c>
      <c r="CQ185" s="388" t="str">
        <f ca="1">+IF(OFFSET('Sanitation Data'!$E$29,0,10*ROW('Sanitation Data'!E179))="","",OFFSET('Sanitation Data'!$E$29,0,10*ROW('Sanitation Data'!E179)))</f>
        <v/>
      </c>
      <c r="CR185" s="388" t="str">
        <f ca="1">+IF(OFFSET('Sanitation Data'!$E$30,0,10*ROW('Sanitation Data'!E179))="","",OFFSET('Sanitation Data'!$E$30,0,10*ROW('Sanitation Data'!E179)))</f>
        <v/>
      </c>
      <c r="CS185" s="388" t="str">
        <f ca="1">+IF(OFFSET('Sanitation Data'!$E$31,0,10*ROW('Sanitation Data'!E179))="","",OFFSET('Sanitation Data'!$E$31,0,10*ROW('Sanitation Data'!E179)))</f>
        <v/>
      </c>
      <c r="CT185" s="388" t="str">
        <f ca="1">+IF(OFFSET('Sanitation Data'!$E$32,0,10*ROW('Sanitation Data'!E179))="","",OFFSET('Sanitation Data'!$E$32,0,10*ROW('Sanitation Data'!E179)))</f>
        <v/>
      </c>
      <c r="CU185" s="388" t="str">
        <f ca="1">+IF(OFFSET('Sanitation Data'!$F$28,0,10*ROW('Sanitation Data'!F179))="","",OFFSET('Sanitation Data'!$F$28,0,10*ROW('Sanitation Data'!F179)))</f>
        <v/>
      </c>
      <c r="CV185" s="388" t="str">
        <f ca="1">+IF(OFFSET('Sanitation Data'!$F$29,0,10*ROW('Sanitation Data'!F179))="","",OFFSET('Sanitation Data'!$F$29,0,10*ROW('Sanitation Data'!F179)))</f>
        <v/>
      </c>
      <c r="CW185" s="388" t="str">
        <f ca="1">+IF(OFFSET('Sanitation Data'!$F$30,0,10*ROW('Sanitation Data'!F179))="","",OFFSET('Sanitation Data'!$F$30,0,10*ROW('Sanitation Data'!F179)))</f>
        <v/>
      </c>
      <c r="CX185" s="388" t="str">
        <f ca="1">+IF(OFFSET('Sanitation Data'!$F$31,0,10*ROW('Sanitation Data'!F179))="","",OFFSET('Sanitation Data'!$F$31,0,10*ROW('Sanitation Data'!F179)))</f>
        <v/>
      </c>
      <c r="CY185" s="388" t="str">
        <f ca="1">+IF(OFFSET('Sanitation Data'!$F$32,0,10*ROW('Sanitation Data'!F179))="","",OFFSET('Sanitation Data'!$F$32,0,10*ROW('Sanitation Data'!F179)))</f>
        <v/>
      </c>
      <c r="CZ185" s="388" t="str">
        <f ca="1">+IF(OFFSET('Sanitation Data'!$G$28,0,10*ROW('Sanitation Data'!G179))="","",OFFSET('Sanitation Data'!$G$28,0,10*ROW('Sanitation Data'!G179)))</f>
        <v/>
      </c>
      <c r="DA185" s="388" t="str">
        <f ca="1">+IF(OFFSET('Sanitation Data'!$G$29,0,10*ROW('Sanitation Data'!G179))="","",OFFSET('Sanitation Data'!$G$29,0,10*ROW('Sanitation Data'!G179)))</f>
        <v/>
      </c>
      <c r="DB185" s="388" t="str">
        <f ca="1">+IF(OFFSET('Sanitation Data'!$G$30,0,10*ROW('Sanitation Data'!G179))="","",OFFSET('Sanitation Data'!$G$30,0,10*ROW('Sanitation Data'!G179)))</f>
        <v/>
      </c>
      <c r="DC185" s="388" t="str">
        <f ca="1">+IF(OFFSET('Sanitation Data'!$G$31,0,10*ROW('Sanitation Data'!G179))="","",OFFSET('Sanitation Data'!$G$31,0,10*ROW('Sanitation Data'!G179)))</f>
        <v/>
      </c>
      <c r="DD185" s="388" t="str">
        <f ca="1">+IF(OFFSET('Sanitation Data'!$G$32,0,10*ROW('Sanitation Data'!G179))="","",OFFSET('Sanitation Data'!$G$32,0,10*ROW('Sanitation Data'!G179)))</f>
        <v/>
      </c>
      <c r="DE185" s="388" t="str">
        <f ca="1">+IF(OFFSET('Sanitation Data'!$H$28,0,10*ROW('Sanitation Data'!H179))="","",OFFSET('Sanitation Data'!$H$28,0,10*ROW('Sanitation Data'!H179)))</f>
        <v/>
      </c>
      <c r="DF185" s="388" t="str">
        <f ca="1">+IF(OFFSET('Sanitation Data'!$H$29,0,10*ROW('Sanitation Data'!H179))="","",OFFSET('Sanitation Data'!$H$29,0,10*ROW('Sanitation Data'!H179)))</f>
        <v/>
      </c>
      <c r="DG185" s="388" t="str">
        <f ca="1">+IF(OFFSET('Sanitation Data'!$H$30,0,10*ROW('Sanitation Data'!H179))="","",OFFSET('Sanitation Data'!$H$30,0,10*ROW('Sanitation Data'!H179)))</f>
        <v/>
      </c>
      <c r="DH185" s="388" t="str">
        <f ca="1">+IF(OFFSET('Sanitation Data'!$H$31,0,10*ROW('Sanitation Data'!H179))="","",OFFSET('Sanitation Data'!$H$31,0,10*ROW('Sanitation Data'!H179)))</f>
        <v/>
      </c>
      <c r="DI185" s="388" t="str">
        <f ca="1">+IF(OFFSET('Sanitation Data'!$H$32,0,10*ROW('Sanitation Data'!H179))="","",OFFSET('Sanitation Data'!$H$32,0,10*ROW('Sanitation Data'!H179)))</f>
        <v/>
      </c>
      <c r="DJ185" s="388" t="str">
        <f ca="1">+IF(OFFSET('Sanitation Data'!$I$28,0,10*ROW('Sanitation Data'!I179))="","",OFFSET('Sanitation Data'!$I$28,0,10*ROW('Sanitation Data'!I179)))</f>
        <v/>
      </c>
      <c r="DK185" s="388" t="str">
        <f ca="1">+IF(OFFSET('Sanitation Data'!$I$29,0,10*ROW('Sanitation Data'!I179))="","",OFFSET('Sanitation Data'!$I$29,0,10*ROW('Sanitation Data'!I179)))</f>
        <v/>
      </c>
      <c r="DL185" s="388" t="str">
        <f ca="1">+IF(OFFSET('Sanitation Data'!$I$30,0,10*ROW('Sanitation Data'!I179))="","",OFFSET('Sanitation Data'!$I$30,0,10*ROW('Sanitation Data'!I179)))</f>
        <v/>
      </c>
      <c r="DM185" s="388" t="str">
        <f ca="1">+IF(OFFSET('Sanitation Data'!$I$31,0,10*ROW('Sanitation Data'!I179))="","",OFFSET('Sanitation Data'!$I$31,0,10*ROW('Sanitation Data'!I179)))</f>
        <v/>
      </c>
      <c r="DN185" s="388" t="str">
        <f ca="1">+IF(OFFSET('Sanitation Data'!$I$32,0,10*ROW('Sanitation Data'!I179))="","",OFFSET('Sanitation Data'!$I$32,0,10*ROW('Sanitation Data'!I179)))</f>
        <v/>
      </c>
      <c r="DO185" s="388" t="str">
        <f ca="1">+IF(OFFSET('Hygiene Data'!$D$11,0,10*ROW('Hygiene Data'!D179))="","",OFFSET('Hygiene Data'!$D$11,0,10*ROW('Hygiene Data'!D179)))</f>
        <v/>
      </c>
      <c r="DP185" s="388" t="str">
        <f ca="1">+IF(OFFSET('Hygiene Data'!$D$12,0,10*ROW('Hygiene Data'!D179))="","",OFFSET('Hygiene Data'!$D$12,0,10*ROW('Hygiene Data'!D179)))</f>
        <v/>
      </c>
      <c r="DQ185" s="388" t="str">
        <f ca="1">+IF(OFFSET('Hygiene Data'!$D$13,0,10*ROW('Hygiene Data'!D179))="","",OFFSET('Hygiene Data'!$D$13,0,10*ROW('Hygiene Data'!D179)))</f>
        <v/>
      </c>
      <c r="DR185" s="388" t="str">
        <f ca="1">+IF(OFFSET('Hygiene Data'!$E$11,0,10*ROW('Hygiene Data'!E179))="","",OFFSET('Hygiene Data'!$E$11,0,10*ROW('Hygiene Data'!E179)))</f>
        <v/>
      </c>
      <c r="DS185" s="388" t="str">
        <f ca="1">+IF(OFFSET('Hygiene Data'!$E$12,0,10*ROW('Hygiene Data'!E179))="","",OFFSET('Hygiene Data'!$E$12,0,10*ROW('Hygiene Data'!E179)))</f>
        <v/>
      </c>
      <c r="DT185" s="388" t="str">
        <f ca="1">+IF(OFFSET('Hygiene Data'!$E$13,0,10*ROW('Hygiene Data'!E179))="","",OFFSET('Hygiene Data'!$E$13,0,10*ROW('Hygiene Data'!E179)))</f>
        <v/>
      </c>
      <c r="DU185" s="388" t="str">
        <f ca="1">+IF(OFFSET('Hygiene Data'!$F$11,0,10*ROW('Hygiene Data'!F179))="","",OFFSET('Hygiene Data'!$F$11,0,10*ROW('Hygiene Data'!F179)))</f>
        <v/>
      </c>
      <c r="DV185" s="388" t="str">
        <f ca="1">+IF(OFFSET('Hygiene Data'!$F$12,0,10*ROW('Hygiene Data'!F179))="","",OFFSET('Hygiene Data'!$F$12,0,10*ROW('Hygiene Data'!F179)))</f>
        <v/>
      </c>
      <c r="DW185" s="388" t="str">
        <f ca="1">+IF(OFFSET('Hygiene Data'!$F$13,0,10*ROW('Hygiene Data'!F179))="","",OFFSET('Hygiene Data'!$F$13,0,10*ROW('Hygiene Data'!F179)))</f>
        <v/>
      </c>
      <c r="DX185" s="388" t="str">
        <f ca="1">+IF(OFFSET('Hygiene Data'!$G$11,0,10*ROW('Hygiene Data'!G179))="","",OFFSET('Hygiene Data'!$G$11,0,10*ROW('Hygiene Data'!G179)))</f>
        <v/>
      </c>
      <c r="DY185" s="388" t="str">
        <f ca="1">+IF(OFFSET('Hygiene Data'!$G$12,0,10*ROW('Hygiene Data'!G179))="","",OFFSET('Hygiene Data'!$G$12,0,10*ROW('Hygiene Data'!G179)))</f>
        <v/>
      </c>
      <c r="DZ185" s="388" t="str">
        <f ca="1">+IF(OFFSET('Hygiene Data'!$G$13,0,10*ROW('Hygiene Data'!G179))="","",OFFSET('Hygiene Data'!$G$13,0,10*ROW('Hygiene Data'!G179)))</f>
        <v/>
      </c>
      <c r="EA185" s="388" t="str">
        <f ca="1">+IF(OFFSET('Hygiene Data'!$H$11,0,10*ROW('Hygiene Data'!H179))="","",OFFSET('Hygiene Data'!$H$11,0,10*ROW('Hygiene Data'!H179)))</f>
        <v/>
      </c>
      <c r="EB185" s="388" t="str">
        <f ca="1">+IF(OFFSET('Hygiene Data'!$H$12,0,10*ROW('Hygiene Data'!H179))="","",OFFSET('Hygiene Data'!$H$12,0,10*ROW('Hygiene Data'!H179)))</f>
        <v/>
      </c>
      <c r="EC185" s="388" t="str">
        <f ca="1">+IF(OFFSET('Hygiene Data'!$H$13,0,10*ROW('Hygiene Data'!H179))="","",OFFSET('Hygiene Data'!$H$13,0,10*ROW('Hygiene Data'!H179)))</f>
        <v/>
      </c>
      <c r="ED185" s="388" t="str">
        <f ca="1">+IF(OFFSET('Hygiene Data'!$I$11,0,10*ROW('Hygiene Data'!I179))="","",OFFSET('Hygiene Data'!$I$11,0,10*ROW('Hygiene Data'!I179)))</f>
        <v/>
      </c>
      <c r="EE185" s="388" t="str">
        <f ca="1">+IF(OFFSET('Hygiene Data'!$I$12,0,10*ROW('Hygiene Data'!I179))="","",OFFSET('Hygiene Data'!$I$12,0,10*ROW('Hygiene Data'!I179)))</f>
        <v/>
      </c>
      <c r="EF185" s="388" t="str">
        <f ca="1">+IF(OFFSET('Hygiene Data'!$I$13,0,10*ROW('Hygiene Data'!I179))="","",OFFSET('Hygiene Data'!$I$13,0,10*ROW('Hygiene Data'!I179)))</f>
        <v/>
      </c>
    </row>
    <row r="186" spans="1:136" x14ac:dyDescent="0.25">
      <c r="A186" s="497" t="str">
        <f ca="1">+IF(OFFSET('Water Data'!$B$2,0,10*ROW('Water Data'!E180))="","",OFFSET('Water Data'!$B$2,0,10*ROW('Water Data'!E180)))</f>
        <v/>
      </c>
      <c r="B186" s="49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4" t="str">
        <f t="shared" ca="1" si="2"/>
        <v/>
      </c>
      <c r="D186" s="52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8" t="str">
        <f ca="1">+IF(OFFSET('Water Data'!$D$27,0,10*ROW('Water Data'!D180))="","",OFFSET('Water Data'!$D$27,0,10*ROW('Water Data'!D180)))</f>
        <v/>
      </c>
      <c r="BT186" s="388" t="str">
        <f ca="1">+IF(OFFSET('Water Data'!$D$28,0,10*ROW('Water Data'!D180))="","",OFFSET('Water Data'!$D$28,0,10*ROW('Water Data'!D180)))</f>
        <v/>
      </c>
      <c r="BU186" s="388" t="str">
        <f ca="1">+IF(OFFSET('Water Data'!$D$29,0,10*ROW('Water Data'!D180))="","",OFFSET('Water Data'!$D$29,0,10*ROW('Water Data'!D180)))</f>
        <v/>
      </c>
      <c r="BV186" s="388" t="str">
        <f ca="1">+IF(OFFSET('Water Data'!$E$27,0,10*ROW('Water Data'!E180))="","",OFFSET('Water Data'!$E$27,0,10*ROW('Water Data'!E180)))</f>
        <v/>
      </c>
      <c r="BW186" s="388" t="str">
        <f ca="1">+IF(OFFSET('Water Data'!$E$28,0,10*ROW('Water Data'!E180))="","",OFFSET('Water Data'!$E$28,0,10*ROW('Water Data'!E180)))</f>
        <v/>
      </c>
      <c r="BX186" s="388" t="str">
        <f ca="1">+IF(OFFSET('Water Data'!$E$29,0,10*ROW('Water Data'!E180))="","",OFFSET('Water Data'!$E$29,0,10*ROW('Water Data'!E180)))</f>
        <v/>
      </c>
      <c r="BY186" s="388" t="str">
        <f ca="1">+IF(OFFSET('Water Data'!$F$27,0,10*ROW('Water Data'!F180))="","",OFFSET('Water Data'!$F$27,0,10*ROW('Water Data'!F180)))</f>
        <v/>
      </c>
      <c r="BZ186" s="388" t="str">
        <f ca="1">+IF(OFFSET('Water Data'!$F$28,0,10*ROW('Water Data'!F180))="","",OFFSET('Water Data'!$F$28,0,10*ROW('Water Data'!F180)))</f>
        <v/>
      </c>
      <c r="CA186" s="388" t="str">
        <f ca="1">+IF(OFFSET('Water Data'!$F$29,0,10*ROW('Water Data'!F180))="","",OFFSET('Water Data'!$F$29,0,10*ROW('Water Data'!F180)))</f>
        <v/>
      </c>
      <c r="CB186" s="388" t="str">
        <f ca="1">+IF(OFFSET('Water Data'!$G$27,0,10*ROW('Water Data'!G180))="","",OFFSET('Water Data'!$G$27,0,10*ROW('Water Data'!G180)))</f>
        <v/>
      </c>
      <c r="CC186" s="388" t="str">
        <f ca="1">+IF(OFFSET('Water Data'!$G$28,0,10*ROW('Water Data'!G180))="","",OFFSET('Water Data'!$G$28,0,10*ROW('Water Data'!G180)))</f>
        <v/>
      </c>
      <c r="CD186" s="388" t="str">
        <f ca="1">+IF(OFFSET('Water Data'!$G$29,0,10*ROW('Water Data'!G180))="","",OFFSET('Water Data'!$G$29,0,10*ROW('Water Data'!G180)))</f>
        <v/>
      </c>
      <c r="CE186" s="388" t="str">
        <f ca="1">+IF(OFFSET('Water Data'!$H$27,0,10*ROW('Water Data'!H180))="","",OFFSET('Water Data'!$H$27,0,10*ROW('Water Data'!H180)))</f>
        <v/>
      </c>
      <c r="CF186" s="388" t="str">
        <f ca="1">+IF(OFFSET('Water Data'!$H$28,0,10*ROW('Water Data'!H180))="","",OFFSET('Water Data'!$H$28,0,10*ROW('Water Data'!H180)))</f>
        <v/>
      </c>
      <c r="CG186" s="388" t="str">
        <f ca="1">+IF(OFFSET('Water Data'!$H$29,0,10*ROW('Water Data'!H180))="","",OFFSET('Water Data'!$H$29,0,10*ROW('Water Data'!H180)))</f>
        <v/>
      </c>
      <c r="CH186" s="388" t="str">
        <f ca="1">+IF(OFFSET('Water Data'!$I$27,0,10*ROW('Water Data'!I180))="","",OFFSET('Water Data'!$I$27,0,10*ROW('Water Data'!I180)))</f>
        <v/>
      </c>
      <c r="CI186" s="388" t="str">
        <f ca="1">+IF(OFFSET('Water Data'!$I$28,0,10*ROW('Water Data'!I180))="","",OFFSET('Water Data'!$I$28,0,10*ROW('Water Data'!I180)))</f>
        <v/>
      </c>
      <c r="CJ186" s="388" t="str">
        <f ca="1">+IF(OFFSET('Water Data'!$I$29,0,10*ROW('Water Data'!I180))="","",OFFSET('Water Data'!$I$29,0,10*ROW('Water Data'!I180)))</f>
        <v/>
      </c>
      <c r="CK186" s="388" t="str">
        <f ca="1">+IF(OFFSET('Sanitation Data'!$D$28,0,10*ROW('Sanitation Data'!D180))="","",OFFSET('Sanitation Data'!$D$28,0,10*ROW('Sanitation Data'!D180)))</f>
        <v/>
      </c>
      <c r="CL186" s="388" t="str">
        <f ca="1">+IF(OFFSET('Sanitation Data'!$D$29,0,10*ROW('Sanitation Data'!D180))="","",OFFSET('Sanitation Data'!$D$29,0,10*ROW('Sanitation Data'!D180)))</f>
        <v/>
      </c>
      <c r="CM186" s="388" t="str">
        <f ca="1">+IF(OFFSET('Sanitation Data'!$D$30,0,10*ROW('Sanitation Data'!D180))="","",OFFSET('Sanitation Data'!$D$30,0,10*ROW('Sanitation Data'!D180)))</f>
        <v/>
      </c>
      <c r="CN186" s="388" t="str">
        <f ca="1">+IF(OFFSET('Sanitation Data'!$D$31,0,10*ROW('Sanitation Data'!D180))="","",OFFSET('Sanitation Data'!$D$31,0,10*ROW('Sanitation Data'!D180)))</f>
        <v/>
      </c>
      <c r="CO186" s="388" t="str">
        <f ca="1">+IF(OFFSET('Sanitation Data'!$D$32,0,10*ROW('Sanitation Data'!D180))="","",OFFSET('Sanitation Data'!$D$32,0,10*ROW('Sanitation Data'!D180)))</f>
        <v/>
      </c>
      <c r="CP186" s="388" t="str">
        <f ca="1">+IF(OFFSET('Sanitation Data'!$E$28,0,10*ROW('Sanitation Data'!E180))="","",OFFSET('Sanitation Data'!$E$28,0,10*ROW('Sanitation Data'!E180)))</f>
        <v/>
      </c>
      <c r="CQ186" s="388" t="str">
        <f ca="1">+IF(OFFSET('Sanitation Data'!$E$29,0,10*ROW('Sanitation Data'!E180))="","",OFFSET('Sanitation Data'!$E$29,0,10*ROW('Sanitation Data'!E180)))</f>
        <v/>
      </c>
      <c r="CR186" s="388" t="str">
        <f ca="1">+IF(OFFSET('Sanitation Data'!$E$30,0,10*ROW('Sanitation Data'!E180))="","",OFFSET('Sanitation Data'!$E$30,0,10*ROW('Sanitation Data'!E180)))</f>
        <v/>
      </c>
      <c r="CS186" s="388" t="str">
        <f ca="1">+IF(OFFSET('Sanitation Data'!$E$31,0,10*ROW('Sanitation Data'!E180))="","",OFFSET('Sanitation Data'!$E$31,0,10*ROW('Sanitation Data'!E180)))</f>
        <v/>
      </c>
      <c r="CT186" s="388" t="str">
        <f ca="1">+IF(OFFSET('Sanitation Data'!$E$32,0,10*ROW('Sanitation Data'!E180))="","",OFFSET('Sanitation Data'!$E$32,0,10*ROW('Sanitation Data'!E180)))</f>
        <v/>
      </c>
      <c r="CU186" s="388" t="str">
        <f ca="1">+IF(OFFSET('Sanitation Data'!$F$28,0,10*ROW('Sanitation Data'!F180))="","",OFFSET('Sanitation Data'!$F$28,0,10*ROW('Sanitation Data'!F180)))</f>
        <v/>
      </c>
      <c r="CV186" s="388" t="str">
        <f ca="1">+IF(OFFSET('Sanitation Data'!$F$29,0,10*ROW('Sanitation Data'!F180))="","",OFFSET('Sanitation Data'!$F$29,0,10*ROW('Sanitation Data'!F180)))</f>
        <v/>
      </c>
      <c r="CW186" s="388" t="str">
        <f ca="1">+IF(OFFSET('Sanitation Data'!$F$30,0,10*ROW('Sanitation Data'!F180))="","",OFFSET('Sanitation Data'!$F$30,0,10*ROW('Sanitation Data'!F180)))</f>
        <v/>
      </c>
      <c r="CX186" s="388" t="str">
        <f ca="1">+IF(OFFSET('Sanitation Data'!$F$31,0,10*ROW('Sanitation Data'!F180))="","",OFFSET('Sanitation Data'!$F$31,0,10*ROW('Sanitation Data'!F180)))</f>
        <v/>
      </c>
      <c r="CY186" s="388" t="str">
        <f ca="1">+IF(OFFSET('Sanitation Data'!$F$32,0,10*ROW('Sanitation Data'!F180))="","",OFFSET('Sanitation Data'!$F$32,0,10*ROW('Sanitation Data'!F180)))</f>
        <v/>
      </c>
      <c r="CZ186" s="388" t="str">
        <f ca="1">+IF(OFFSET('Sanitation Data'!$G$28,0,10*ROW('Sanitation Data'!G180))="","",OFFSET('Sanitation Data'!$G$28,0,10*ROW('Sanitation Data'!G180)))</f>
        <v/>
      </c>
      <c r="DA186" s="388" t="str">
        <f ca="1">+IF(OFFSET('Sanitation Data'!$G$29,0,10*ROW('Sanitation Data'!G180))="","",OFFSET('Sanitation Data'!$G$29,0,10*ROW('Sanitation Data'!G180)))</f>
        <v/>
      </c>
      <c r="DB186" s="388" t="str">
        <f ca="1">+IF(OFFSET('Sanitation Data'!$G$30,0,10*ROW('Sanitation Data'!G180))="","",OFFSET('Sanitation Data'!$G$30,0,10*ROW('Sanitation Data'!G180)))</f>
        <v/>
      </c>
      <c r="DC186" s="388" t="str">
        <f ca="1">+IF(OFFSET('Sanitation Data'!$G$31,0,10*ROW('Sanitation Data'!G180))="","",OFFSET('Sanitation Data'!$G$31,0,10*ROW('Sanitation Data'!G180)))</f>
        <v/>
      </c>
      <c r="DD186" s="388" t="str">
        <f ca="1">+IF(OFFSET('Sanitation Data'!$G$32,0,10*ROW('Sanitation Data'!G180))="","",OFFSET('Sanitation Data'!$G$32,0,10*ROW('Sanitation Data'!G180)))</f>
        <v/>
      </c>
      <c r="DE186" s="388" t="str">
        <f ca="1">+IF(OFFSET('Sanitation Data'!$H$28,0,10*ROW('Sanitation Data'!H180))="","",OFFSET('Sanitation Data'!$H$28,0,10*ROW('Sanitation Data'!H180)))</f>
        <v/>
      </c>
      <c r="DF186" s="388" t="str">
        <f ca="1">+IF(OFFSET('Sanitation Data'!$H$29,0,10*ROW('Sanitation Data'!H180))="","",OFFSET('Sanitation Data'!$H$29,0,10*ROW('Sanitation Data'!H180)))</f>
        <v/>
      </c>
      <c r="DG186" s="388" t="str">
        <f ca="1">+IF(OFFSET('Sanitation Data'!$H$30,0,10*ROW('Sanitation Data'!H180))="","",OFFSET('Sanitation Data'!$H$30,0,10*ROW('Sanitation Data'!H180)))</f>
        <v/>
      </c>
      <c r="DH186" s="388" t="str">
        <f ca="1">+IF(OFFSET('Sanitation Data'!$H$31,0,10*ROW('Sanitation Data'!H180))="","",OFFSET('Sanitation Data'!$H$31,0,10*ROW('Sanitation Data'!H180)))</f>
        <v/>
      </c>
      <c r="DI186" s="388" t="str">
        <f ca="1">+IF(OFFSET('Sanitation Data'!$H$32,0,10*ROW('Sanitation Data'!H180))="","",OFFSET('Sanitation Data'!$H$32,0,10*ROW('Sanitation Data'!H180)))</f>
        <v/>
      </c>
      <c r="DJ186" s="388" t="str">
        <f ca="1">+IF(OFFSET('Sanitation Data'!$I$28,0,10*ROW('Sanitation Data'!I180))="","",OFFSET('Sanitation Data'!$I$28,0,10*ROW('Sanitation Data'!I180)))</f>
        <v/>
      </c>
      <c r="DK186" s="388" t="str">
        <f ca="1">+IF(OFFSET('Sanitation Data'!$I$29,0,10*ROW('Sanitation Data'!I180))="","",OFFSET('Sanitation Data'!$I$29,0,10*ROW('Sanitation Data'!I180)))</f>
        <v/>
      </c>
      <c r="DL186" s="388" t="str">
        <f ca="1">+IF(OFFSET('Sanitation Data'!$I$30,0,10*ROW('Sanitation Data'!I180))="","",OFFSET('Sanitation Data'!$I$30,0,10*ROW('Sanitation Data'!I180)))</f>
        <v/>
      </c>
      <c r="DM186" s="388" t="str">
        <f ca="1">+IF(OFFSET('Sanitation Data'!$I$31,0,10*ROW('Sanitation Data'!I180))="","",OFFSET('Sanitation Data'!$I$31,0,10*ROW('Sanitation Data'!I180)))</f>
        <v/>
      </c>
      <c r="DN186" s="388" t="str">
        <f ca="1">+IF(OFFSET('Sanitation Data'!$I$32,0,10*ROW('Sanitation Data'!I180))="","",OFFSET('Sanitation Data'!$I$32,0,10*ROW('Sanitation Data'!I180)))</f>
        <v/>
      </c>
      <c r="DO186" s="388" t="str">
        <f ca="1">+IF(OFFSET('Hygiene Data'!$D$11,0,10*ROW('Hygiene Data'!D180))="","",OFFSET('Hygiene Data'!$D$11,0,10*ROW('Hygiene Data'!D180)))</f>
        <v/>
      </c>
      <c r="DP186" s="388" t="str">
        <f ca="1">+IF(OFFSET('Hygiene Data'!$D$12,0,10*ROW('Hygiene Data'!D180))="","",OFFSET('Hygiene Data'!$D$12,0,10*ROW('Hygiene Data'!D180)))</f>
        <v/>
      </c>
      <c r="DQ186" s="388" t="str">
        <f ca="1">+IF(OFFSET('Hygiene Data'!$D$13,0,10*ROW('Hygiene Data'!D180))="","",OFFSET('Hygiene Data'!$D$13,0,10*ROW('Hygiene Data'!D180)))</f>
        <v/>
      </c>
      <c r="DR186" s="388" t="str">
        <f ca="1">+IF(OFFSET('Hygiene Data'!$E$11,0,10*ROW('Hygiene Data'!E180))="","",OFFSET('Hygiene Data'!$E$11,0,10*ROW('Hygiene Data'!E180)))</f>
        <v/>
      </c>
      <c r="DS186" s="388" t="str">
        <f ca="1">+IF(OFFSET('Hygiene Data'!$E$12,0,10*ROW('Hygiene Data'!E180))="","",OFFSET('Hygiene Data'!$E$12,0,10*ROW('Hygiene Data'!E180)))</f>
        <v/>
      </c>
      <c r="DT186" s="388" t="str">
        <f ca="1">+IF(OFFSET('Hygiene Data'!$E$13,0,10*ROW('Hygiene Data'!E180))="","",OFFSET('Hygiene Data'!$E$13,0,10*ROW('Hygiene Data'!E180)))</f>
        <v/>
      </c>
      <c r="DU186" s="388" t="str">
        <f ca="1">+IF(OFFSET('Hygiene Data'!$F$11,0,10*ROW('Hygiene Data'!F180))="","",OFFSET('Hygiene Data'!$F$11,0,10*ROW('Hygiene Data'!F180)))</f>
        <v/>
      </c>
      <c r="DV186" s="388" t="str">
        <f ca="1">+IF(OFFSET('Hygiene Data'!$F$12,0,10*ROW('Hygiene Data'!F180))="","",OFFSET('Hygiene Data'!$F$12,0,10*ROW('Hygiene Data'!F180)))</f>
        <v/>
      </c>
      <c r="DW186" s="388" t="str">
        <f ca="1">+IF(OFFSET('Hygiene Data'!$F$13,0,10*ROW('Hygiene Data'!F180))="","",OFFSET('Hygiene Data'!$F$13,0,10*ROW('Hygiene Data'!F180)))</f>
        <v/>
      </c>
      <c r="DX186" s="388" t="str">
        <f ca="1">+IF(OFFSET('Hygiene Data'!$G$11,0,10*ROW('Hygiene Data'!G180))="","",OFFSET('Hygiene Data'!$G$11,0,10*ROW('Hygiene Data'!G180)))</f>
        <v/>
      </c>
      <c r="DY186" s="388" t="str">
        <f ca="1">+IF(OFFSET('Hygiene Data'!$G$12,0,10*ROW('Hygiene Data'!G180))="","",OFFSET('Hygiene Data'!$G$12,0,10*ROW('Hygiene Data'!G180)))</f>
        <v/>
      </c>
      <c r="DZ186" s="388" t="str">
        <f ca="1">+IF(OFFSET('Hygiene Data'!$G$13,0,10*ROW('Hygiene Data'!G180))="","",OFFSET('Hygiene Data'!$G$13,0,10*ROW('Hygiene Data'!G180)))</f>
        <v/>
      </c>
      <c r="EA186" s="388" t="str">
        <f ca="1">+IF(OFFSET('Hygiene Data'!$H$11,0,10*ROW('Hygiene Data'!H180))="","",OFFSET('Hygiene Data'!$H$11,0,10*ROW('Hygiene Data'!H180)))</f>
        <v/>
      </c>
      <c r="EB186" s="388" t="str">
        <f ca="1">+IF(OFFSET('Hygiene Data'!$H$12,0,10*ROW('Hygiene Data'!H180))="","",OFFSET('Hygiene Data'!$H$12,0,10*ROW('Hygiene Data'!H180)))</f>
        <v/>
      </c>
      <c r="EC186" s="388" t="str">
        <f ca="1">+IF(OFFSET('Hygiene Data'!$H$13,0,10*ROW('Hygiene Data'!H180))="","",OFFSET('Hygiene Data'!$H$13,0,10*ROW('Hygiene Data'!H180)))</f>
        <v/>
      </c>
      <c r="ED186" s="388" t="str">
        <f ca="1">+IF(OFFSET('Hygiene Data'!$I$11,0,10*ROW('Hygiene Data'!I180))="","",OFFSET('Hygiene Data'!$I$11,0,10*ROW('Hygiene Data'!I180)))</f>
        <v/>
      </c>
      <c r="EE186" s="388" t="str">
        <f ca="1">+IF(OFFSET('Hygiene Data'!$I$12,0,10*ROW('Hygiene Data'!I180))="","",OFFSET('Hygiene Data'!$I$12,0,10*ROW('Hygiene Data'!I180)))</f>
        <v/>
      </c>
      <c r="EF186" s="388" t="str">
        <f ca="1">+IF(OFFSET('Hygiene Data'!$I$13,0,10*ROW('Hygiene Data'!I180))="","",OFFSET('Hygiene Data'!$I$13,0,10*ROW('Hygiene Data'!I180)))</f>
        <v/>
      </c>
    </row>
    <row r="187" spans="1:136" x14ac:dyDescent="0.25">
      <c r="A187" s="497" t="str">
        <f ca="1">+IF(OFFSET('Water Data'!$B$2,0,10*ROW('Water Data'!E181))="","",OFFSET('Water Data'!$B$2,0,10*ROW('Water Data'!E181)))</f>
        <v/>
      </c>
      <c r="B187" s="49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4" t="str">
        <f t="shared" ca="1" si="2"/>
        <v/>
      </c>
      <c r="D187" s="52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8" t="str">
        <f ca="1">+IF(OFFSET('Water Data'!$D$27,0,10*ROW('Water Data'!D181))="","",OFFSET('Water Data'!$D$27,0,10*ROW('Water Data'!D181)))</f>
        <v/>
      </c>
      <c r="BT187" s="388" t="str">
        <f ca="1">+IF(OFFSET('Water Data'!$D$28,0,10*ROW('Water Data'!D181))="","",OFFSET('Water Data'!$D$28,0,10*ROW('Water Data'!D181)))</f>
        <v/>
      </c>
      <c r="BU187" s="388" t="str">
        <f ca="1">+IF(OFFSET('Water Data'!$D$29,0,10*ROW('Water Data'!D181))="","",OFFSET('Water Data'!$D$29,0,10*ROW('Water Data'!D181)))</f>
        <v/>
      </c>
      <c r="BV187" s="388" t="str">
        <f ca="1">+IF(OFFSET('Water Data'!$E$27,0,10*ROW('Water Data'!E181))="","",OFFSET('Water Data'!$E$27,0,10*ROW('Water Data'!E181)))</f>
        <v/>
      </c>
      <c r="BW187" s="388" t="str">
        <f ca="1">+IF(OFFSET('Water Data'!$E$28,0,10*ROW('Water Data'!E181))="","",OFFSET('Water Data'!$E$28,0,10*ROW('Water Data'!E181)))</f>
        <v/>
      </c>
      <c r="BX187" s="388" t="str">
        <f ca="1">+IF(OFFSET('Water Data'!$E$29,0,10*ROW('Water Data'!E181))="","",OFFSET('Water Data'!$E$29,0,10*ROW('Water Data'!E181)))</f>
        <v/>
      </c>
      <c r="BY187" s="388" t="str">
        <f ca="1">+IF(OFFSET('Water Data'!$F$27,0,10*ROW('Water Data'!F181))="","",OFFSET('Water Data'!$F$27,0,10*ROW('Water Data'!F181)))</f>
        <v/>
      </c>
      <c r="BZ187" s="388" t="str">
        <f ca="1">+IF(OFFSET('Water Data'!$F$28,0,10*ROW('Water Data'!F181))="","",OFFSET('Water Data'!$F$28,0,10*ROW('Water Data'!F181)))</f>
        <v/>
      </c>
      <c r="CA187" s="388" t="str">
        <f ca="1">+IF(OFFSET('Water Data'!$F$29,0,10*ROW('Water Data'!F181))="","",OFFSET('Water Data'!$F$29,0,10*ROW('Water Data'!F181)))</f>
        <v/>
      </c>
      <c r="CB187" s="388" t="str">
        <f ca="1">+IF(OFFSET('Water Data'!$G$27,0,10*ROW('Water Data'!G181))="","",OFFSET('Water Data'!$G$27,0,10*ROW('Water Data'!G181)))</f>
        <v/>
      </c>
      <c r="CC187" s="388" t="str">
        <f ca="1">+IF(OFFSET('Water Data'!$G$28,0,10*ROW('Water Data'!G181))="","",OFFSET('Water Data'!$G$28,0,10*ROW('Water Data'!G181)))</f>
        <v/>
      </c>
      <c r="CD187" s="388" t="str">
        <f ca="1">+IF(OFFSET('Water Data'!$G$29,0,10*ROW('Water Data'!G181))="","",OFFSET('Water Data'!$G$29,0,10*ROW('Water Data'!G181)))</f>
        <v/>
      </c>
      <c r="CE187" s="388" t="str">
        <f ca="1">+IF(OFFSET('Water Data'!$H$27,0,10*ROW('Water Data'!H181))="","",OFFSET('Water Data'!$H$27,0,10*ROW('Water Data'!H181)))</f>
        <v/>
      </c>
      <c r="CF187" s="388" t="str">
        <f ca="1">+IF(OFFSET('Water Data'!$H$28,0,10*ROW('Water Data'!H181))="","",OFFSET('Water Data'!$H$28,0,10*ROW('Water Data'!H181)))</f>
        <v/>
      </c>
      <c r="CG187" s="388" t="str">
        <f ca="1">+IF(OFFSET('Water Data'!$H$29,0,10*ROW('Water Data'!H181))="","",OFFSET('Water Data'!$H$29,0,10*ROW('Water Data'!H181)))</f>
        <v/>
      </c>
      <c r="CH187" s="388" t="str">
        <f ca="1">+IF(OFFSET('Water Data'!$I$27,0,10*ROW('Water Data'!I181))="","",OFFSET('Water Data'!$I$27,0,10*ROW('Water Data'!I181)))</f>
        <v/>
      </c>
      <c r="CI187" s="388" t="str">
        <f ca="1">+IF(OFFSET('Water Data'!$I$28,0,10*ROW('Water Data'!I181))="","",OFFSET('Water Data'!$I$28,0,10*ROW('Water Data'!I181)))</f>
        <v/>
      </c>
      <c r="CJ187" s="388" t="str">
        <f ca="1">+IF(OFFSET('Water Data'!$I$29,0,10*ROW('Water Data'!I181))="","",OFFSET('Water Data'!$I$29,0,10*ROW('Water Data'!I181)))</f>
        <v/>
      </c>
      <c r="CK187" s="388" t="str">
        <f ca="1">+IF(OFFSET('Sanitation Data'!$D$28,0,10*ROW('Sanitation Data'!D181))="","",OFFSET('Sanitation Data'!$D$28,0,10*ROW('Sanitation Data'!D181)))</f>
        <v/>
      </c>
      <c r="CL187" s="388" t="str">
        <f ca="1">+IF(OFFSET('Sanitation Data'!$D$29,0,10*ROW('Sanitation Data'!D181))="","",OFFSET('Sanitation Data'!$D$29,0,10*ROW('Sanitation Data'!D181)))</f>
        <v/>
      </c>
      <c r="CM187" s="388" t="str">
        <f ca="1">+IF(OFFSET('Sanitation Data'!$D$30,0,10*ROW('Sanitation Data'!D181))="","",OFFSET('Sanitation Data'!$D$30,0,10*ROW('Sanitation Data'!D181)))</f>
        <v/>
      </c>
      <c r="CN187" s="388" t="str">
        <f ca="1">+IF(OFFSET('Sanitation Data'!$D$31,0,10*ROW('Sanitation Data'!D181))="","",OFFSET('Sanitation Data'!$D$31,0,10*ROW('Sanitation Data'!D181)))</f>
        <v/>
      </c>
      <c r="CO187" s="388" t="str">
        <f ca="1">+IF(OFFSET('Sanitation Data'!$D$32,0,10*ROW('Sanitation Data'!D181))="","",OFFSET('Sanitation Data'!$D$32,0,10*ROW('Sanitation Data'!D181)))</f>
        <v/>
      </c>
      <c r="CP187" s="388" t="str">
        <f ca="1">+IF(OFFSET('Sanitation Data'!$E$28,0,10*ROW('Sanitation Data'!E181))="","",OFFSET('Sanitation Data'!$E$28,0,10*ROW('Sanitation Data'!E181)))</f>
        <v/>
      </c>
      <c r="CQ187" s="388" t="str">
        <f ca="1">+IF(OFFSET('Sanitation Data'!$E$29,0,10*ROW('Sanitation Data'!E181))="","",OFFSET('Sanitation Data'!$E$29,0,10*ROW('Sanitation Data'!E181)))</f>
        <v/>
      </c>
      <c r="CR187" s="388" t="str">
        <f ca="1">+IF(OFFSET('Sanitation Data'!$E$30,0,10*ROW('Sanitation Data'!E181))="","",OFFSET('Sanitation Data'!$E$30,0,10*ROW('Sanitation Data'!E181)))</f>
        <v/>
      </c>
      <c r="CS187" s="388" t="str">
        <f ca="1">+IF(OFFSET('Sanitation Data'!$E$31,0,10*ROW('Sanitation Data'!E181))="","",OFFSET('Sanitation Data'!$E$31,0,10*ROW('Sanitation Data'!E181)))</f>
        <v/>
      </c>
      <c r="CT187" s="388" t="str">
        <f ca="1">+IF(OFFSET('Sanitation Data'!$E$32,0,10*ROW('Sanitation Data'!E181))="","",OFFSET('Sanitation Data'!$E$32,0,10*ROW('Sanitation Data'!E181)))</f>
        <v/>
      </c>
      <c r="CU187" s="388" t="str">
        <f ca="1">+IF(OFFSET('Sanitation Data'!$F$28,0,10*ROW('Sanitation Data'!F181))="","",OFFSET('Sanitation Data'!$F$28,0,10*ROW('Sanitation Data'!F181)))</f>
        <v/>
      </c>
      <c r="CV187" s="388" t="str">
        <f ca="1">+IF(OFFSET('Sanitation Data'!$F$29,0,10*ROW('Sanitation Data'!F181))="","",OFFSET('Sanitation Data'!$F$29,0,10*ROW('Sanitation Data'!F181)))</f>
        <v/>
      </c>
      <c r="CW187" s="388" t="str">
        <f ca="1">+IF(OFFSET('Sanitation Data'!$F$30,0,10*ROW('Sanitation Data'!F181))="","",OFFSET('Sanitation Data'!$F$30,0,10*ROW('Sanitation Data'!F181)))</f>
        <v/>
      </c>
      <c r="CX187" s="388" t="str">
        <f ca="1">+IF(OFFSET('Sanitation Data'!$F$31,0,10*ROW('Sanitation Data'!F181))="","",OFFSET('Sanitation Data'!$F$31,0,10*ROW('Sanitation Data'!F181)))</f>
        <v/>
      </c>
      <c r="CY187" s="388" t="str">
        <f ca="1">+IF(OFFSET('Sanitation Data'!$F$32,0,10*ROW('Sanitation Data'!F181))="","",OFFSET('Sanitation Data'!$F$32,0,10*ROW('Sanitation Data'!F181)))</f>
        <v/>
      </c>
      <c r="CZ187" s="388" t="str">
        <f ca="1">+IF(OFFSET('Sanitation Data'!$G$28,0,10*ROW('Sanitation Data'!G181))="","",OFFSET('Sanitation Data'!$G$28,0,10*ROW('Sanitation Data'!G181)))</f>
        <v/>
      </c>
      <c r="DA187" s="388" t="str">
        <f ca="1">+IF(OFFSET('Sanitation Data'!$G$29,0,10*ROW('Sanitation Data'!G181))="","",OFFSET('Sanitation Data'!$G$29,0,10*ROW('Sanitation Data'!G181)))</f>
        <v/>
      </c>
      <c r="DB187" s="388" t="str">
        <f ca="1">+IF(OFFSET('Sanitation Data'!$G$30,0,10*ROW('Sanitation Data'!G181))="","",OFFSET('Sanitation Data'!$G$30,0,10*ROW('Sanitation Data'!G181)))</f>
        <v/>
      </c>
      <c r="DC187" s="388" t="str">
        <f ca="1">+IF(OFFSET('Sanitation Data'!$G$31,0,10*ROW('Sanitation Data'!G181))="","",OFFSET('Sanitation Data'!$G$31,0,10*ROW('Sanitation Data'!G181)))</f>
        <v/>
      </c>
      <c r="DD187" s="388" t="str">
        <f ca="1">+IF(OFFSET('Sanitation Data'!$G$32,0,10*ROW('Sanitation Data'!G181))="","",OFFSET('Sanitation Data'!$G$32,0,10*ROW('Sanitation Data'!G181)))</f>
        <v/>
      </c>
      <c r="DE187" s="388" t="str">
        <f ca="1">+IF(OFFSET('Sanitation Data'!$H$28,0,10*ROW('Sanitation Data'!H181))="","",OFFSET('Sanitation Data'!$H$28,0,10*ROW('Sanitation Data'!H181)))</f>
        <v/>
      </c>
      <c r="DF187" s="388" t="str">
        <f ca="1">+IF(OFFSET('Sanitation Data'!$H$29,0,10*ROW('Sanitation Data'!H181))="","",OFFSET('Sanitation Data'!$H$29,0,10*ROW('Sanitation Data'!H181)))</f>
        <v/>
      </c>
      <c r="DG187" s="388" t="str">
        <f ca="1">+IF(OFFSET('Sanitation Data'!$H$30,0,10*ROW('Sanitation Data'!H181))="","",OFFSET('Sanitation Data'!$H$30,0,10*ROW('Sanitation Data'!H181)))</f>
        <v/>
      </c>
      <c r="DH187" s="388" t="str">
        <f ca="1">+IF(OFFSET('Sanitation Data'!$H$31,0,10*ROW('Sanitation Data'!H181))="","",OFFSET('Sanitation Data'!$H$31,0,10*ROW('Sanitation Data'!H181)))</f>
        <v/>
      </c>
      <c r="DI187" s="388" t="str">
        <f ca="1">+IF(OFFSET('Sanitation Data'!$H$32,0,10*ROW('Sanitation Data'!H181))="","",OFFSET('Sanitation Data'!$H$32,0,10*ROW('Sanitation Data'!H181)))</f>
        <v/>
      </c>
      <c r="DJ187" s="388" t="str">
        <f ca="1">+IF(OFFSET('Sanitation Data'!$I$28,0,10*ROW('Sanitation Data'!I181))="","",OFFSET('Sanitation Data'!$I$28,0,10*ROW('Sanitation Data'!I181)))</f>
        <v/>
      </c>
      <c r="DK187" s="388" t="str">
        <f ca="1">+IF(OFFSET('Sanitation Data'!$I$29,0,10*ROW('Sanitation Data'!I181))="","",OFFSET('Sanitation Data'!$I$29,0,10*ROW('Sanitation Data'!I181)))</f>
        <v/>
      </c>
      <c r="DL187" s="388" t="str">
        <f ca="1">+IF(OFFSET('Sanitation Data'!$I$30,0,10*ROW('Sanitation Data'!I181))="","",OFFSET('Sanitation Data'!$I$30,0,10*ROW('Sanitation Data'!I181)))</f>
        <v/>
      </c>
      <c r="DM187" s="388" t="str">
        <f ca="1">+IF(OFFSET('Sanitation Data'!$I$31,0,10*ROW('Sanitation Data'!I181))="","",OFFSET('Sanitation Data'!$I$31,0,10*ROW('Sanitation Data'!I181)))</f>
        <v/>
      </c>
      <c r="DN187" s="388" t="str">
        <f ca="1">+IF(OFFSET('Sanitation Data'!$I$32,0,10*ROW('Sanitation Data'!I181))="","",OFFSET('Sanitation Data'!$I$32,0,10*ROW('Sanitation Data'!I181)))</f>
        <v/>
      </c>
      <c r="DO187" s="388" t="str">
        <f ca="1">+IF(OFFSET('Hygiene Data'!$D$11,0,10*ROW('Hygiene Data'!D181))="","",OFFSET('Hygiene Data'!$D$11,0,10*ROW('Hygiene Data'!D181)))</f>
        <v/>
      </c>
      <c r="DP187" s="388" t="str">
        <f ca="1">+IF(OFFSET('Hygiene Data'!$D$12,0,10*ROW('Hygiene Data'!D181))="","",OFFSET('Hygiene Data'!$D$12,0,10*ROW('Hygiene Data'!D181)))</f>
        <v/>
      </c>
      <c r="DQ187" s="388" t="str">
        <f ca="1">+IF(OFFSET('Hygiene Data'!$D$13,0,10*ROW('Hygiene Data'!D181))="","",OFFSET('Hygiene Data'!$D$13,0,10*ROW('Hygiene Data'!D181)))</f>
        <v/>
      </c>
      <c r="DR187" s="388" t="str">
        <f ca="1">+IF(OFFSET('Hygiene Data'!$E$11,0,10*ROW('Hygiene Data'!E181))="","",OFFSET('Hygiene Data'!$E$11,0,10*ROW('Hygiene Data'!E181)))</f>
        <v/>
      </c>
      <c r="DS187" s="388" t="str">
        <f ca="1">+IF(OFFSET('Hygiene Data'!$E$12,0,10*ROW('Hygiene Data'!E181))="","",OFFSET('Hygiene Data'!$E$12,0,10*ROW('Hygiene Data'!E181)))</f>
        <v/>
      </c>
      <c r="DT187" s="388" t="str">
        <f ca="1">+IF(OFFSET('Hygiene Data'!$E$13,0,10*ROW('Hygiene Data'!E181))="","",OFFSET('Hygiene Data'!$E$13,0,10*ROW('Hygiene Data'!E181)))</f>
        <v/>
      </c>
      <c r="DU187" s="388" t="str">
        <f ca="1">+IF(OFFSET('Hygiene Data'!$F$11,0,10*ROW('Hygiene Data'!F181))="","",OFFSET('Hygiene Data'!$F$11,0,10*ROW('Hygiene Data'!F181)))</f>
        <v/>
      </c>
      <c r="DV187" s="388" t="str">
        <f ca="1">+IF(OFFSET('Hygiene Data'!$F$12,0,10*ROW('Hygiene Data'!F181))="","",OFFSET('Hygiene Data'!$F$12,0,10*ROW('Hygiene Data'!F181)))</f>
        <v/>
      </c>
      <c r="DW187" s="388" t="str">
        <f ca="1">+IF(OFFSET('Hygiene Data'!$F$13,0,10*ROW('Hygiene Data'!F181))="","",OFFSET('Hygiene Data'!$F$13,0,10*ROW('Hygiene Data'!F181)))</f>
        <v/>
      </c>
      <c r="DX187" s="388" t="str">
        <f ca="1">+IF(OFFSET('Hygiene Data'!$G$11,0,10*ROW('Hygiene Data'!G181))="","",OFFSET('Hygiene Data'!$G$11,0,10*ROW('Hygiene Data'!G181)))</f>
        <v/>
      </c>
      <c r="DY187" s="388" t="str">
        <f ca="1">+IF(OFFSET('Hygiene Data'!$G$12,0,10*ROW('Hygiene Data'!G181))="","",OFFSET('Hygiene Data'!$G$12,0,10*ROW('Hygiene Data'!G181)))</f>
        <v/>
      </c>
      <c r="DZ187" s="388" t="str">
        <f ca="1">+IF(OFFSET('Hygiene Data'!$G$13,0,10*ROW('Hygiene Data'!G181))="","",OFFSET('Hygiene Data'!$G$13,0,10*ROW('Hygiene Data'!G181)))</f>
        <v/>
      </c>
      <c r="EA187" s="388" t="str">
        <f ca="1">+IF(OFFSET('Hygiene Data'!$H$11,0,10*ROW('Hygiene Data'!H181))="","",OFFSET('Hygiene Data'!$H$11,0,10*ROW('Hygiene Data'!H181)))</f>
        <v/>
      </c>
      <c r="EB187" s="388" t="str">
        <f ca="1">+IF(OFFSET('Hygiene Data'!$H$12,0,10*ROW('Hygiene Data'!H181))="","",OFFSET('Hygiene Data'!$H$12,0,10*ROW('Hygiene Data'!H181)))</f>
        <v/>
      </c>
      <c r="EC187" s="388" t="str">
        <f ca="1">+IF(OFFSET('Hygiene Data'!$H$13,0,10*ROW('Hygiene Data'!H181))="","",OFFSET('Hygiene Data'!$H$13,0,10*ROW('Hygiene Data'!H181)))</f>
        <v/>
      </c>
      <c r="ED187" s="388" t="str">
        <f ca="1">+IF(OFFSET('Hygiene Data'!$I$11,0,10*ROW('Hygiene Data'!I181))="","",OFFSET('Hygiene Data'!$I$11,0,10*ROW('Hygiene Data'!I181)))</f>
        <v/>
      </c>
      <c r="EE187" s="388" t="str">
        <f ca="1">+IF(OFFSET('Hygiene Data'!$I$12,0,10*ROW('Hygiene Data'!I181))="","",OFFSET('Hygiene Data'!$I$12,0,10*ROW('Hygiene Data'!I181)))</f>
        <v/>
      </c>
      <c r="EF187" s="388" t="str">
        <f ca="1">+IF(OFFSET('Hygiene Data'!$I$13,0,10*ROW('Hygiene Data'!I181))="","",OFFSET('Hygiene Data'!$I$13,0,10*ROW('Hygiene Data'!I181)))</f>
        <v/>
      </c>
    </row>
    <row r="188" spans="1:136" x14ac:dyDescent="0.25">
      <c r="A188" s="497" t="str">
        <f ca="1">+IF(OFFSET('Water Data'!$B$2,0,10*ROW('Water Data'!E182))="","",OFFSET('Water Data'!$B$2,0,10*ROW('Water Data'!E182)))</f>
        <v/>
      </c>
      <c r="B188" s="49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4" t="str">
        <f t="shared" ca="1" si="2"/>
        <v/>
      </c>
      <c r="D188" s="52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8" t="str">
        <f ca="1">+IF(OFFSET('Water Data'!$D$27,0,10*ROW('Water Data'!D182))="","",OFFSET('Water Data'!$D$27,0,10*ROW('Water Data'!D182)))</f>
        <v/>
      </c>
      <c r="BT188" s="388" t="str">
        <f ca="1">+IF(OFFSET('Water Data'!$D$28,0,10*ROW('Water Data'!D182))="","",OFFSET('Water Data'!$D$28,0,10*ROW('Water Data'!D182)))</f>
        <v/>
      </c>
      <c r="BU188" s="388" t="str">
        <f ca="1">+IF(OFFSET('Water Data'!$D$29,0,10*ROW('Water Data'!D182))="","",OFFSET('Water Data'!$D$29,0,10*ROW('Water Data'!D182)))</f>
        <v/>
      </c>
      <c r="BV188" s="388" t="str">
        <f ca="1">+IF(OFFSET('Water Data'!$E$27,0,10*ROW('Water Data'!E182))="","",OFFSET('Water Data'!$E$27,0,10*ROW('Water Data'!E182)))</f>
        <v/>
      </c>
      <c r="BW188" s="388" t="str">
        <f ca="1">+IF(OFFSET('Water Data'!$E$28,0,10*ROW('Water Data'!E182))="","",OFFSET('Water Data'!$E$28,0,10*ROW('Water Data'!E182)))</f>
        <v/>
      </c>
      <c r="BX188" s="388" t="str">
        <f ca="1">+IF(OFFSET('Water Data'!$E$29,0,10*ROW('Water Data'!E182))="","",OFFSET('Water Data'!$E$29,0,10*ROW('Water Data'!E182)))</f>
        <v/>
      </c>
      <c r="BY188" s="388" t="str">
        <f ca="1">+IF(OFFSET('Water Data'!$F$27,0,10*ROW('Water Data'!F182))="","",OFFSET('Water Data'!$F$27,0,10*ROW('Water Data'!F182)))</f>
        <v/>
      </c>
      <c r="BZ188" s="388" t="str">
        <f ca="1">+IF(OFFSET('Water Data'!$F$28,0,10*ROW('Water Data'!F182))="","",OFFSET('Water Data'!$F$28,0,10*ROW('Water Data'!F182)))</f>
        <v/>
      </c>
      <c r="CA188" s="388" t="str">
        <f ca="1">+IF(OFFSET('Water Data'!$F$29,0,10*ROW('Water Data'!F182))="","",OFFSET('Water Data'!$F$29,0,10*ROW('Water Data'!F182)))</f>
        <v/>
      </c>
      <c r="CB188" s="388" t="str">
        <f ca="1">+IF(OFFSET('Water Data'!$G$27,0,10*ROW('Water Data'!G182))="","",OFFSET('Water Data'!$G$27,0,10*ROW('Water Data'!G182)))</f>
        <v/>
      </c>
      <c r="CC188" s="388" t="str">
        <f ca="1">+IF(OFFSET('Water Data'!$G$28,0,10*ROW('Water Data'!G182))="","",OFFSET('Water Data'!$G$28,0,10*ROW('Water Data'!G182)))</f>
        <v/>
      </c>
      <c r="CD188" s="388" t="str">
        <f ca="1">+IF(OFFSET('Water Data'!$G$29,0,10*ROW('Water Data'!G182))="","",OFFSET('Water Data'!$G$29,0,10*ROW('Water Data'!G182)))</f>
        <v/>
      </c>
      <c r="CE188" s="388" t="str">
        <f ca="1">+IF(OFFSET('Water Data'!$H$27,0,10*ROW('Water Data'!H182))="","",OFFSET('Water Data'!$H$27,0,10*ROW('Water Data'!H182)))</f>
        <v/>
      </c>
      <c r="CF188" s="388" t="str">
        <f ca="1">+IF(OFFSET('Water Data'!$H$28,0,10*ROW('Water Data'!H182))="","",OFFSET('Water Data'!$H$28,0,10*ROW('Water Data'!H182)))</f>
        <v/>
      </c>
      <c r="CG188" s="388" t="str">
        <f ca="1">+IF(OFFSET('Water Data'!$H$29,0,10*ROW('Water Data'!H182))="","",OFFSET('Water Data'!$H$29,0,10*ROW('Water Data'!H182)))</f>
        <v/>
      </c>
      <c r="CH188" s="388" t="str">
        <f ca="1">+IF(OFFSET('Water Data'!$I$27,0,10*ROW('Water Data'!I182))="","",OFFSET('Water Data'!$I$27,0,10*ROW('Water Data'!I182)))</f>
        <v/>
      </c>
      <c r="CI188" s="388" t="str">
        <f ca="1">+IF(OFFSET('Water Data'!$I$28,0,10*ROW('Water Data'!I182))="","",OFFSET('Water Data'!$I$28,0,10*ROW('Water Data'!I182)))</f>
        <v/>
      </c>
      <c r="CJ188" s="388" t="str">
        <f ca="1">+IF(OFFSET('Water Data'!$I$29,0,10*ROW('Water Data'!I182))="","",OFFSET('Water Data'!$I$29,0,10*ROW('Water Data'!I182)))</f>
        <v/>
      </c>
      <c r="CK188" s="388" t="str">
        <f ca="1">+IF(OFFSET('Sanitation Data'!$D$28,0,10*ROW('Sanitation Data'!D182))="","",OFFSET('Sanitation Data'!$D$28,0,10*ROW('Sanitation Data'!D182)))</f>
        <v/>
      </c>
      <c r="CL188" s="388" t="str">
        <f ca="1">+IF(OFFSET('Sanitation Data'!$D$29,0,10*ROW('Sanitation Data'!D182))="","",OFFSET('Sanitation Data'!$D$29,0,10*ROW('Sanitation Data'!D182)))</f>
        <v/>
      </c>
      <c r="CM188" s="388" t="str">
        <f ca="1">+IF(OFFSET('Sanitation Data'!$D$30,0,10*ROW('Sanitation Data'!D182))="","",OFFSET('Sanitation Data'!$D$30,0,10*ROW('Sanitation Data'!D182)))</f>
        <v/>
      </c>
      <c r="CN188" s="388" t="str">
        <f ca="1">+IF(OFFSET('Sanitation Data'!$D$31,0,10*ROW('Sanitation Data'!D182))="","",OFFSET('Sanitation Data'!$D$31,0,10*ROW('Sanitation Data'!D182)))</f>
        <v/>
      </c>
      <c r="CO188" s="388" t="str">
        <f ca="1">+IF(OFFSET('Sanitation Data'!$D$32,0,10*ROW('Sanitation Data'!D182))="","",OFFSET('Sanitation Data'!$D$32,0,10*ROW('Sanitation Data'!D182)))</f>
        <v/>
      </c>
      <c r="CP188" s="388" t="str">
        <f ca="1">+IF(OFFSET('Sanitation Data'!$E$28,0,10*ROW('Sanitation Data'!E182))="","",OFFSET('Sanitation Data'!$E$28,0,10*ROW('Sanitation Data'!E182)))</f>
        <v/>
      </c>
      <c r="CQ188" s="388" t="str">
        <f ca="1">+IF(OFFSET('Sanitation Data'!$E$29,0,10*ROW('Sanitation Data'!E182))="","",OFFSET('Sanitation Data'!$E$29,0,10*ROW('Sanitation Data'!E182)))</f>
        <v/>
      </c>
      <c r="CR188" s="388" t="str">
        <f ca="1">+IF(OFFSET('Sanitation Data'!$E$30,0,10*ROW('Sanitation Data'!E182))="","",OFFSET('Sanitation Data'!$E$30,0,10*ROW('Sanitation Data'!E182)))</f>
        <v/>
      </c>
      <c r="CS188" s="388" t="str">
        <f ca="1">+IF(OFFSET('Sanitation Data'!$E$31,0,10*ROW('Sanitation Data'!E182))="","",OFFSET('Sanitation Data'!$E$31,0,10*ROW('Sanitation Data'!E182)))</f>
        <v/>
      </c>
      <c r="CT188" s="388" t="str">
        <f ca="1">+IF(OFFSET('Sanitation Data'!$E$32,0,10*ROW('Sanitation Data'!E182))="","",OFFSET('Sanitation Data'!$E$32,0,10*ROW('Sanitation Data'!E182)))</f>
        <v/>
      </c>
      <c r="CU188" s="388" t="str">
        <f ca="1">+IF(OFFSET('Sanitation Data'!$F$28,0,10*ROW('Sanitation Data'!F182))="","",OFFSET('Sanitation Data'!$F$28,0,10*ROW('Sanitation Data'!F182)))</f>
        <v/>
      </c>
      <c r="CV188" s="388" t="str">
        <f ca="1">+IF(OFFSET('Sanitation Data'!$F$29,0,10*ROW('Sanitation Data'!F182))="","",OFFSET('Sanitation Data'!$F$29,0,10*ROW('Sanitation Data'!F182)))</f>
        <v/>
      </c>
      <c r="CW188" s="388" t="str">
        <f ca="1">+IF(OFFSET('Sanitation Data'!$F$30,0,10*ROW('Sanitation Data'!F182))="","",OFFSET('Sanitation Data'!$F$30,0,10*ROW('Sanitation Data'!F182)))</f>
        <v/>
      </c>
      <c r="CX188" s="388" t="str">
        <f ca="1">+IF(OFFSET('Sanitation Data'!$F$31,0,10*ROW('Sanitation Data'!F182))="","",OFFSET('Sanitation Data'!$F$31,0,10*ROW('Sanitation Data'!F182)))</f>
        <v/>
      </c>
      <c r="CY188" s="388" t="str">
        <f ca="1">+IF(OFFSET('Sanitation Data'!$F$32,0,10*ROW('Sanitation Data'!F182))="","",OFFSET('Sanitation Data'!$F$32,0,10*ROW('Sanitation Data'!F182)))</f>
        <v/>
      </c>
      <c r="CZ188" s="388" t="str">
        <f ca="1">+IF(OFFSET('Sanitation Data'!$G$28,0,10*ROW('Sanitation Data'!G182))="","",OFFSET('Sanitation Data'!$G$28,0,10*ROW('Sanitation Data'!G182)))</f>
        <v/>
      </c>
      <c r="DA188" s="388" t="str">
        <f ca="1">+IF(OFFSET('Sanitation Data'!$G$29,0,10*ROW('Sanitation Data'!G182))="","",OFFSET('Sanitation Data'!$G$29,0,10*ROW('Sanitation Data'!G182)))</f>
        <v/>
      </c>
      <c r="DB188" s="388" t="str">
        <f ca="1">+IF(OFFSET('Sanitation Data'!$G$30,0,10*ROW('Sanitation Data'!G182))="","",OFFSET('Sanitation Data'!$G$30,0,10*ROW('Sanitation Data'!G182)))</f>
        <v/>
      </c>
      <c r="DC188" s="388" t="str">
        <f ca="1">+IF(OFFSET('Sanitation Data'!$G$31,0,10*ROW('Sanitation Data'!G182))="","",OFFSET('Sanitation Data'!$G$31,0,10*ROW('Sanitation Data'!G182)))</f>
        <v/>
      </c>
      <c r="DD188" s="388" t="str">
        <f ca="1">+IF(OFFSET('Sanitation Data'!$G$32,0,10*ROW('Sanitation Data'!G182))="","",OFFSET('Sanitation Data'!$G$32,0,10*ROW('Sanitation Data'!G182)))</f>
        <v/>
      </c>
      <c r="DE188" s="388" t="str">
        <f ca="1">+IF(OFFSET('Sanitation Data'!$H$28,0,10*ROW('Sanitation Data'!H182))="","",OFFSET('Sanitation Data'!$H$28,0,10*ROW('Sanitation Data'!H182)))</f>
        <v/>
      </c>
      <c r="DF188" s="388" t="str">
        <f ca="1">+IF(OFFSET('Sanitation Data'!$H$29,0,10*ROW('Sanitation Data'!H182))="","",OFFSET('Sanitation Data'!$H$29,0,10*ROW('Sanitation Data'!H182)))</f>
        <v/>
      </c>
      <c r="DG188" s="388" t="str">
        <f ca="1">+IF(OFFSET('Sanitation Data'!$H$30,0,10*ROW('Sanitation Data'!H182))="","",OFFSET('Sanitation Data'!$H$30,0,10*ROW('Sanitation Data'!H182)))</f>
        <v/>
      </c>
      <c r="DH188" s="388" t="str">
        <f ca="1">+IF(OFFSET('Sanitation Data'!$H$31,0,10*ROW('Sanitation Data'!H182))="","",OFFSET('Sanitation Data'!$H$31,0,10*ROW('Sanitation Data'!H182)))</f>
        <v/>
      </c>
      <c r="DI188" s="388" t="str">
        <f ca="1">+IF(OFFSET('Sanitation Data'!$H$32,0,10*ROW('Sanitation Data'!H182))="","",OFFSET('Sanitation Data'!$H$32,0,10*ROW('Sanitation Data'!H182)))</f>
        <v/>
      </c>
      <c r="DJ188" s="388" t="str">
        <f ca="1">+IF(OFFSET('Sanitation Data'!$I$28,0,10*ROW('Sanitation Data'!I182))="","",OFFSET('Sanitation Data'!$I$28,0,10*ROW('Sanitation Data'!I182)))</f>
        <v/>
      </c>
      <c r="DK188" s="388" t="str">
        <f ca="1">+IF(OFFSET('Sanitation Data'!$I$29,0,10*ROW('Sanitation Data'!I182))="","",OFFSET('Sanitation Data'!$I$29,0,10*ROW('Sanitation Data'!I182)))</f>
        <v/>
      </c>
      <c r="DL188" s="388" t="str">
        <f ca="1">+IF(OFFSET('Sanitation Data'!$I$30,0,10*ROW('Sanitation Data'!I182))="","",OFFSET('Sanitation Data'!$I$30,0,10*ROW('Sanitation Data'!I182)))</f>
        <v/>
      </c>
      <c r="DM188" s="388" t="str">
        <f ca="1">+IF(OFFSET('Sanitation Data'!$I$31,0,10*ROW('Sanitation Data'!I182))="","",OFFSET('Sanitation Data'!$I$31,0,10*ROW('Sanitation Data'!I182)))</f>
        <v/>
      </c>
      <c r="DN188" s="388" t="str">
        <f ca="1">+IF(OFFSET('Sanitation Data'!$I$32,0,10*ROW('Sanitation Data'!I182))="","",OFFSET('Sanitation Data'!$I$32,0,10*ROW('Sanitation Data'!I182)))</f>
        <v/>
      </c>
      <c r="DO188" s="388" t="str">
        <f ca="1">+IF(OFFSET('Hygiene Data'!$D$11,0,10*ROW('Hygiene Data'!D182))="","",OFFSET('Hygiene Data'!$D$11,0,10*ROW('Hygiene Data'!D182)))</f>
        <v/>
      </c>
      <c r="DP188" s="388" t="str">
        <f ca="1">+IF(OFFSET('Hygiene Data'!$D$12,0,10*ROW('Hygiene Data'!D182))="","",OFFSET('Hygiene Data'!$D$12,0,10*ROW('Hygiene Data'!D182)))</f>
        <v/>
      </c>
      <c r="DQ188" s="388" t="str">
        <f ca="1">+IF(OFFSET('Hygiene Data'!$D$13,0,10*ROW('Hygiene Data'!D182))="","",OFFSET('Hygiene Data'!$D$13,0,10*ROW('Hygiene Data'!D182)))</f>
        <v/>
      </c>
      <c r="DR188" s="388" t="str">
        <f ca="1">+IF(OFFSET('Hygiene Data'!$E$11,0,10*ROW('Hygiene Data'!E182))="","",OFFSET('Hygiene Data'!$E$11,0,10*ROW('Hygiene Data'!E182)))</f>
        <v/>
      </c>
      <c r="DS188" s="388" t="str">
        <f ca="1">+IF(OFFSET('Hygiene Data'!$E$12,0,10*ROW('Hygiene Data'!E182))="","",OFFSET('Hygiene Data'!$E$12,0,10*ROW('Hygiene Data'!E182)))</f>
        <v/>
      </c>
      <c r="DT188" s="388" t="str">
        <f ca="1">+IF(OFFSET('Hygiene Data'!$E$13,0,10*ROW('Hygiene Data'!E182))="","",OFFSET('Hygiene Data'!$E$13,0,10*ROW('Hygiene Data'!E182)))</f>
        <v/>
      </c>
      <c r="DU188" s="388" t="str">
        <f ca="1">+IF(OFFSET('Hygiene Data'!$F$11,0,10*ROW('Hygiene Data'!F182))="","",OFFSET('Hygiene Data'!$F$11,0,10*ROW('Hygiene Data'!F182)))</f>
        <v/>
      </c>
      <c r="DV188" s="388" t="str">
        <f ca="1">+IF(OFFSET('Hygiene Data'!$F$12,0,10*ROW('Hygiene Data'!F182))="","",OFFSET('Hygiene Data'!$F$12,0,10*ROW('Hygiene Data'!F182)))</f>
        <v/>
      </c>
      <c r="DW188" s="388" t="str">
        <f ca="1">+IF(OFFSET('Hygiene Data'!$F$13,0,10*ROW('Hygiene Data'!F182))="","",OFFSET('Hygiene Data'!$F$13,0,10*ROW('Hygiene Data'!F182)))</f>
        <v/>
      </c>
      <c r="DX188" s="388" t="str">
        <f ca="1">+IF(OFFSET('Hygiene Data'!$G$11,0,10*ROW('Hygiene Data'!G182))="","",OFFSET('Hygiene Data'!$G$11,0,10*ROW('Hygiene Data'!G182)))</f>
        <v/>
      </c>
      <c r="DY188" s="388" t="str">
        <f ca="1">+IF(OFFSET('Hygiene Data'!$G$12,0,10*ROW('Hygiene Data'!G182))="","",OFFSET('Hygiene Data'!$G$12,0,10*ROW('Hygiene Data'!G182)))</f>
        <v/>
      </c>
      <c r="DZ188" s="388" t="str">
        <f ca="1">+IF(OFFSET('Hygiene Data'!$G$13,0,10*ROW('Hygiene Data'!G182))="","",OFFSET('Hygiene Data'!$G$13,0,10*ROW('Hygiene Data'!G182)))</f>
        <v/>
      </c>
      <c r="EA188" s="388" t="str">
        <f ca="1">+IF(OFFSET('Hygiene Data'!$H$11,0,10*ROW('Hygiene Data'!H182))="","",OFFSET('Hygiene Data'!$H$11,0,10*ROW('Hygiene Data'!H182)))</f>
        <v/>
      </c>
      <c r="EB188" s="388" t="str">
        <f ca="1">+IF(OFFSET('Hygiene Data'!$H$12,0,10*ROW('Hygiene Data'!H182))="","",OFFSET('Hygiene Data'!$H$12,0,10*ROW('Hygiene Data'!H182)))</f>
        <v/>
      </c>
      <c r="EC188" s="388" t="str">
        <f ca="1">+IF(OFFSET('Hygiene Data'!$H$13,0,10*ROW('Hygiene Data'!H182))="","",OFFSET('Hygiene Data'!$H$13,0,10*ROW('Hygiene Data'!H182)))</f>
        <v/>
      </c>
      <c r="ED188" s="388" t="str">
        <f ca="1">+IF(OFFSET('Hygiene Data'!$I$11,0,10*ROW('Hygiene Data'!I182))="","",OFFSET('Hygiene Data'!$I$11,0,10*ROW('Hygiene Data'!I182)))</f>
        <v/>
      </c>
      <c r="EE188" s="388" t="str">
        <f ca="1">+IF(OFFSET('Hygiene Data'!$I$12,0,10*ROW('Hygiene Data'!I182))="","",OFFSET('Hygiene Data'!$I$12,0,10*ROW('Hygiene Data'!I182)))</f>
        <v/>
      </c>
      <c r="EF188" s="388" t="str">
        <f ca="1">+IF(OFFSET('Hygiene Data'!$I$13,0,10*ROW('Hygiene Data'!I182))="","",OFFSET('Hygiene Data'!$I$13,0,10*ROW('Hygiene Data'!I182)))</f>
        <v/>
      </c>
    </row>
    <row r="189" spans="1:136" x14ac:dyDescent="0.25">
      <c r="A189" s="497" t="str">
        <f ca="1">+IF(OFFSET('Water Data'!$B$2,0,10*ROW('Water Data'!E183))="","",OFFSET('Water Data'!$B$2,0,10*ROW('Water Data'!E183)))</f>
        <v/>
      </c>
      <c r="B189" s="49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4" t="str">
        <f t="shared" ca="1" si="2"/>
        <v/>
      </c>
      <c r="D189" s="52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8" t="str">
        <f ca="1">+IF(OFFSET('Water Data'!$D$27,0,10*ROW('Water Data'!D183))="","",OFFSET('Water Data'!$D$27,0,10*ROW('Water Data'!D183)))</f>
        <v/>
      </c>
      <c r="BT189" s="388" t="str">
        <f ca="1">+IF(OFFSET('Water Data'!$D$28,0,10*ROW('Water Data'!D183))="","",OFFSET('Water Data'!$D$28,0,10*ROW('Water Data'!D183)))</f>
        <v/>
      </c>
      <c r="BU189" s="388" t="str">
        <f ca="1">+IF(OFFSET('Water Data'!$D$29,0,10*ROW('Water Data'!D183))="","",OFFSET('Water Data'!$D$29,0,10*ROW('Water Data'!D183)))</f>
        <v/>
      </c>
      <c r="BV189" s="388" t="str">
        <f ca="1">+IF(OFFSET('Water Data'!$E$27,0,10*ROW('Water Data'!E183))="","",OFFSET('Water Data'!$E$27,0,10*ROW('Water Data'!E183)))</f>
        <v/>
      </c>
      <c r="BW189" s="388" t="str">
        <f ca="1">+IF(OFFSET('Water Data'!$E$28,0,10*ROW('Water Data'!E183))="","",OFFSET('Water Data'!$E$28,0,10*ROW('Water Data'!E183)))</f>
        <v/>
      </c>
      <c r="BX189" s="388" t="str">
        <f ca="1">+IF(OFFSET('Water Data'!$E$29,0,10*ROW('Water Data'!E183))="","",OFFSET('Water Data'!$E$29,0,10*ROW('Water Data'!E183)))</f>
        <v/>
      </c>
      <c r="BY189" s="388" t="str">
        <f ca="1">+IF(OFFSET('Water Data'!$F$27,0,10*ROW('Water Data'!F183))="","",OFFSET('Water Data'!$F$27,0,10*ROW('Water Data'!F183)))</f>
        <v/>
      </c>
      <c r="BZ189" s="388" t="str">
        <f ca="1">+IF(OFFSET('Water Data'!$F$28,0,10*ROW('Water Data'!F183))="","",OFFSET('Water Data'!$F$28,0,10*ROW('Water Data'!F183)))</f>
        <v/>
      </c>
      <c r="CA189" s="388" t="str">
        <f ca="1">+IF(OFFSET('Water Data'!$F$29,0,10*ROW('Water Data'!F183))="","",OFFSET('Water Data'!$F$29,0,10*ROW('Water Data'!F183)))</f>
        <v/>
      </c>
      <c r="CB189" s="388" t="str">
        <f ca="1">+IF(OFFSET('Water Data'!$G$27,0,10*ROW('Water Data'!G183))="","",OFFSET('Water Data'!$G$27,0,10*ROW('Water Data'!G183)))</f>
        <v/>
      </c>
      <c r="CC189" s="388" t="str">
        <f ca="1">+IF(OFFSET('Water Data'!$G$28,0,10*ROW('Water Data'!G183))="","",OFFSET('Water Data'!$G$28,0,10*ROW('Water Data'!G183)))</f>
        <v/>
      </c>
      <c r="CD189" s="388" t="str">
        <f ca="1">+IF(OFFSET('Water Data'!$G$29,0,10*ROW('Water Data'!G183))="","",OFFSET('Water Data'!$G$29,0,10*ROW('Water Data'!G183)))</f>
        <v/>
      </c>
      <c r="CE189" s="388" t="str">
        <f ca="1">+IF(OFFSET('Water Data'!$H$27,0,10*ROW('Water Data'!H183))="","",OFFSET('Water Data'!$H$27,0,10*ROW('Water Data'!H183)))</f>
        <v/>
      </c>
      <c r="CF189" s="388" t="str">
        <f ca="1">+IF(OFFSET('Water Data'!$H$28,0,10*ROW('Water Data'!H183))="","",OFFSET('Water Data'!$H$28,0,10*ROW('Water Data'!H183)))</f>
        <v/>
      </c>
      <c r="CG189" s="388" t="str">
        <f ca="1">+IF(OFFSET('Water Data'!$H$29,0,10*ROW('Water Data'!H183))="","",OFFSET('Water Data'!$H$29,0,10*ROW('Water Data'!H183)))</f>
        <v/>
      </c>
      <c r="CH189" s="388" t="str">
        <f ca="1">+IF(OFFSET('Water Data'!$I$27,0,10*ROW('Water Data'!I183))="","",OFFSET('Water Data'!$I$27,0,10*ROW('Water Data'!I183)))</f>
        <v/>
      </c>
      <c r="CI189" s="388" t="str">
        <f ca="1">+IF(OFFSET('Water Data'!$I$28,0,10*ROW('Water Data'!I183))="","",OFFSET('Water Data'!$I$28,0,10*ROW('Water Data'!I183)))</f>
        <v/>
      </c>
      <c r="CJ189" s="388" t="str">
        <f ca="1">+IF(OFFSET('Water Data'!$I$29,0,10*ROW('Water Data'!I183))="","",OFFSET('Water Data'!$I$29,0,10*ROW('Water Data'!I183)))</f>
        <v/>
      </c>
      <c r="CK189" s="388" t="str">
        <f ca="1">+IF(OFFSET('Sanitation Data'!$D$28,0,10*ROW('Sanitation Data'!D183))="","",OFFSET('Sanitation Data'!$D$28,0,10*ROW('Sanitation Data'!D183)))</f>
        <v/>
      </c>
      <c r="CL189" s="388" t="str">
        <f ca="1">+IF(OFFSET('Sanitation Data'!$D$29,0,10*ROW('Sanitation Data'!D183))="","",OFFSET('Sanitation Data'!$D$29,0,10*ROW('Sanitation Data'!D183)))</f>
        <v/>
      </c>
      <c r="CM189" s="388" t="str">
        <f ca="1">+IF(OFFSET('Sanitation Data'!$D$30,0,10*ROW('Sanitation Data'!D183))="","",OFFSET('Sanitation Data'!$D$30,0,10*ROW('Sanitation Data'!D183)))</f>
        <v/>
      </c>
      <c r="CN189" s="388" t="str">
        <f ca="1">+IF(OFFSET('Sanitation Data'!$D$31,0,10*ROW('Sanitation Data'!D183))="","",OFFSET('Sanitation Data'!$D$31,0,10*ROW('Sanitation Data'!D183)))</f>
        <v/>
      </c>
      <c r="CO189" s="388" t="str">
        <f ca="1">+IF(OFFSET('Sanitation Data'!$D$32,0,10*ROW('Sanitation Data'!D183))="","",OFFSET('Sanitation Data'!$D$32,0,10*ROW('Sanitation Data'!D183)))</f>
        <v/>
      </c>
      <c r="CP189" s="388" t="str">
        <f ca="1">+IF(OFFSET('Sanitation Data'!$E$28,0,10*ROW('Sanitation Data'!E183))="","",OFFSET('Sanitation Data'!$E$28,0,10*ROW('Sanitation Data'!E183)))</f>
        <v/>
      </c>
      <c r="CQ189" s="388" t="str">
        <f ca="1">+IF(OFFSET('Sanitation Data'!$E$29,0,10*ROW('Sanitation Data'!E183))="","",OFFSET('Sanitation Data'!$E$29,0,10*ROW('Sanitation Data'!E183)))</f>
        <v/>
      </c>
      <c r="CR189" s="388" t="str">
        <f ca="1">+IF(OFFSET('Sanitation Data'!$E$30,0,10*ROW('Sanitation Data'!E183))="","",OFFSET('Sanitation Data'!$E$30,0,10*ROW('Sanitation Data'!E183)))</f>
        <v/>
      </c>
      <c r="CS189" s="388" t="str">
        <f ca="1">+IF(OFFSET('Sanitation Data'!$E$31,0,10*ROW('Sanitation Data'!E183))="","",OFFSET('Sanitation Data'!$E$31,0,10*ROW('Sanitation Data'!E183)))</f>
        <v/>
      </c>
      <c r="CT189" s="388" t="str">
        <f ca="1">+IF(OFFSET('Sanitation Data'!$E$32,0,10*ROW('Sanitation Data'!E183))="","",OFFSET('Sanitation Data'!$E$32,0,10*ROW('Sanitation Data'!E183)))</f>
        <v/>
      </c>
      <c r="CU189" s="388" t="str">
        <f ca="1">+IF(OFFSET('Sanitation Data'!$F$28,0,10*ROW('Sanitation Data'!F183))="","",OFFSET('Sanitation Data'!$F$28,0,10*ROW('Sanitation Data'!F183)))</f>
        <v/>
      </c>
      <c r="CV189" s="388" t="str">
        <f ca="1">+IF(OFFSET('Sanitation Data'!$F$29,0,10*ROW('Sanitation Data'!F183))="","",OFFSET('Sanitation Data'!$F$29,0,10*ROW('Sanitation Data'!F183)))</f>
        <v/>
      </c>
      <c r="CW189" s="388" t="str">
        <f ca="1">+IF(OFFSET('Sanitation Data'!$F$30,0,10*ROW('Sanitation Data'!F183))="","",OFFSET('Sanitation Data'!$F$30,0,10*ROW('Sanitation Data'!F183)))</f>
        <v/>
      </c>
      <c r="CX189" s="388" t="str">
        <f ca="1">+IF(OFFSET('Sanitation Data'!$F$31,0,10*ROW('Sanitation Data'!F183))="","",OFFSET('Sanitation Data'!$F$31,0,10*ROW('Sanitation Data'!F183)))</f>
        <v/>
      </c>
      <c r="CY189" s="388" t="str">
        <f ca="1">+IF(OFFSET('Sanitation Data'!$F$32,0,10*ROW('Sanitation Data'!F183))="","",OFFSET('Sanitation Data'!$F$32,0,10*ROW('Sanitation Data'!F183)))</f>
        <v/>
      </c>
      <c r="CZ189" s="388" t="str">
        <f ca="1">+IF(OFFSET('Sanitation Data'!$G$28,0,10*ROW('Sanitation Data'!G183))="","",OFFSET('Sanitation Data'!$G$28,0,10*ROW('Sanitation Data'!G183)))</f>
        <v/>
      </c>
      <c r="DA189" s="388" t="str">
        <f ca="1">+IF(OFFSET('Sanitation Data'!$G$29,0,10*ROW('Sanitation Data'!G183))="","",OFFSET('Sanitation Data'!$G$29,0,10*ROW('Sanitation Data'!G183)))</f>
        <v/>
      </c>
      <c r="DB189" s="388" t="str">
        <f ca="1">+IF(OFFSET('Sanitation Data'!$G$30,0,10*ROW('Sanitation Data'!G183))="","",OFFSET('Sanitation Data'!$G$30,0,10*ROW('Sanitation Data'!G183)))</f>
        <v/>
      </c>
      <c r="DC189" s="388" t="str">
        <f ca="1">+IF(OFFSET('Sanitation Data'!$G$31,0,10*ROW('Sanitation Data'!G183))="","",OFFSET('Sanitation Data'!$G$31,0,10*ROW('Sanitation Data'!G183)))</f>
        <v/>
      </c>
      <c r="DD189" s="388" t="str">
        <f ca="1">+IF(OFFSET('Sanitation Data'!$G$32,0,10*ROW('Sanitation Data'!G183))="","",OFFSET('Sanitation Data'!$G$32,0,10*ROW('Sanitation Data'!G183)))</f>
        <v/>
      </c>
      <c r="DE189" s="388" t="str">
        <f ca="1">+IF(OFFSET('Sanitation Data'!$H$28,0,10*ROW('Sanitation Data'!H183))="","",OFFSET('Sanitation Data'!$H$28,0,10*ROW('Sanitation Data'!H183)))</f>
        <v/>
      </c>
      <c r="DF189" s="388" t="str">
        <f ca="1">+IF(OFFSET('Sanitation Data'!$H$29,0,10*ROW('Sanitation Data'!H183))="","",OFFSET('Sanitation Data'!$H$29,0,10*ROW('Sanitation Data'!H183)))</f>
        <v/>
      </c>
      <c r="DG189" s="388" t="str">
        <f ca="1">+IF(OFFSET('Sanitation Data'!$H$30,0,10*ROW('Sanitation Data'!H183))="","",OFFSET('Sanitation Data'!$H$30,0,10*ROW('Sanitation Data'!H183)))</f>
        <v/>
      </c>
      <c r="DH189" s="388" t="str">
        <f ca="1">+IF(OFFSET('Sanitation Data'!$H$31,0,10*ROW('Sanitation Data'!H183))="","",OFFSET('Sanitation Data'!$H$31,0,10*ROW('Sanitation Data'!H183)))</f>
        <v/>
      </c>
      <c r="DI189" s="388" t="str">
        <f ca="1">+IF(OFFSET('Sanitation Data'!$H$32,0,10*ROW('Sanitation Data'!H183))="","",OFFSET('Sanitation Data'!$H$32,0,10*ROW('Sanitation Data'!H183)))</f>
        <v/>
      </c>
      <c r="DJ189" s="388" t="str">
        <f ca="1">+IF(OFFSET('Sanitation Data'!$I$28,0,10*ROW('Sanitation Data'!I183))="","",OFFSET('Sanitation Data'!$I$28,0,10*ROW('Sanitation Data'!I183)))</f>
        <v/>
      </c>
      <c r="DK189" s="388" t="str">
        <f ca="1">+IF(OFFSET('Sanitation Data'!$I$29,0,10*ROW('Sanitation Data'!I183))="","",OFFSET('Sanitation Data'!$I$29,0,10*ROW('Sanitation Data'!I183)))</f>
        <v/>
      </c>
      <c r="DL189" s="388" t="str">
        <f ca="1">+IF(OFFSET('Sanitation Data'!$I$30,0,10*ROW('Sanitation Data'!I183))="","",OFFSET('Sanitation Data'!$I$30,0,10*ROW('Sanitation Data'!I183)))</f>
        <v/>
      </c>
      <c r="DM189" s="388" t="str">
        <f ca="1">+IF(OFFSET('Sanitation Data'!$I$31,0,10*ROW('Sanitation Data'!I183))="","",OFFSET('Sanitation Data'!$I$31,0,10*ROW('Sanitation Data'!I183)))</f>
        <v/>
      </c>
      <c r="DN189" s="388" t="str">
        <f ca="1">+IF(OFFSET('Sanitation Data'!$I$32,0,10*ROW('Sanitation Data'!I183))="","",OFFSET('Sanitation Data'!$I$32,0,10*ROW('Sanitation Data'!I183)))</f>
        <v/>
      </c>
      <c r="DO189" s="388" t="str">
        <f ca="1">+IF(OFFSET('Hygiene Data'!$D$11,0,10*ROW('Hygiene Data'!D183))="","",OFFSET('Hygiene Data'!$D$11,0,10*ROW('Hygiene Data'!D183)))</f>
        <v/>
      </c>
      <c r="DP189" s="388" t="str">
        <f ca="1">+IF(OFFSET('Hygiene Data'!$D$12,0,10*ROW('Hygiene Data'!D183))="","",OFFSET('Hygiene Data'!$D$12,0,10*ROW('Hygiene Data'!D183)))</f>
        <v/>
      </c>
      <c r="DQ189" s="388" t="str">
        <f ca="1">+IF(OFFSET('Hygiene Data'!$D$13,0,10*ROW('Hygiene Data'!D183))="","",OFFSET('Hygiene Data'!$D$13,0,10*ROW('Hygiene Data'!D183)))</f>
        <v/>
      </c>
      <c r="DR189" s="388" t="str">
        <f ca="1">+IF(OFFSET('Hygiene Data'!$E$11,0,10*ROW('Hygiene Data'!E183))="","",OFFSET('Hygiene Data'!$E$11,0,10*ROW('Hygiene Data'!E183)))</f>
        <v/>
      </c>
      <c r="DS189" s="388" t="str">
        <f ca="1">+IF(OFFSET('Hygiene Data'!$E$12,0,10*ROW('Hygiene Data'!E183))="","",OFFSET('Hygiene Data'!$E$12,0,10*ROW('Hygiene Data'!E183)))</f>
        <v/>
      </c>
      <c r="DT189" s="388" t="str">
        <f ca="1">+IF(OFFSET('Hygiene Data'!$E$13,0,10*ROW('Hygiene Data'!E183))="","",OFFSET('Hygiene Data'!$E$13,0,10*ROW('Hygiene Data'!E183)))</f>
        <v/>
      </c>
      <c r="DU189" s="388" t="str">
        <f ca="1">+IF(OFFSET('Hygiene Data'!$F$11,0,10*ROW('Hygiene Data'!F183))="","",OFFSET('Hygiene Data'!$F$11,0,10*ROW('Hygiene Data'!F183)))</f>
        <v/>
      </c>
      <c r="DV189" s="388" t="str">
        <f ca="1">+IF(OFFSET('Hygiene Data'!$F$12,0,10*ROW('Hygiene Data'!F183))="","",OFFSET('Hygiene Data'!$F$12,0,10*ROW('Hygiene Data'!F183)))</f>
        <v/>
      </c>
      <c r="DW189" s="388" t="str">
        <f ca="1">+IF(OFFSET('Hygiene Data'!$F$13,0,10*ROW('Hygiene Data'!F183))="","",OFFSET('Hygiene Data'!$F$13,0,10*ROW('Hygiene Data'!F183)))</f>
        <v/>
      </c>
      <c r="DX189" s="388" t="str">
        <f ca="1">+IF(OFFSET('Hygiene Data'!$G$11,0,10*ROW('Hygiene Data'!G183))="","",OFFSET('Hygiene Data'!$G$11,0,10*ROW('Hygiene Data'!G183)))</f>
        <v/>
      </c>
      <c r="DY189" s="388" t="str">
        <f ca="1">+IF(OFFSET('Hygiene Data'!$G$12,0,10*ROW('Hygiene Data'!G183))="","",OFFSET('Hygiene Data'!$G$12,0,10*ROW('Hygiene Data'!G183)))</f>
        <v/>
      </c>
      <c r="DZ189" s="388" t="str">
        <f ca="1">+IF(OFFSET('Hygiene Data'!$G$13,0,10*ROW('Hygiene Data'!G183))="","",OFFSET('Hygiene Data'!$G$13,0,10*ROW('Hygiene Data'!G183)))</f>
        <v/>
      </c>
      <c r="EA189" s="388" t="str">
        <f ca="1">+IF(OFFSET('Hygiene Data'!$H$11,0,10*ROW('Hygiene Data'!H183))="","",OFFSET('Hygiene Data'!$H$11,0,10*ROW('Hygiene Data'!H183)))</f>
        <v/>
      </c>
      <c r="EB189" s="388" t="str">
        <f ca="1">+IF(OFFSET('Hygiene Data'!$H$12,0,10*ROW('Hygiene Data'!H183))="","",OFFSET('Hygiene Data'!$H$12,0,10*ROW('Hygiene Data'!H183)))</f>
        <v/>
      </c>
      <c r="EC189" s="388" t="str">
        <f ca="1">+IF(OFFSET('Hygiene Data'!$H$13,0,10*ROW('Hygiene Data'!H183))="","",OFFSET('Hygiene Data'!$H$13,0,10*ROW('Hygiene Data'!H183)))</f>
        <v/>
      </c>
      <c r="ED189" s="388" t="str">
        <f ca="1">+IF(OFFSET('Hygiene Data'!$I$11,0,10*ROW('Hygiene Data'!I183))="","",OFFSET('Hygiene Data'!$I$11,0,10*ROW('Hygiene Data'!I183)))</f>
        <v/>
      </c>
      <c r="EE189" s="388" t="str">
        <f ca="1">+IF(OFFSET('Hygiene Data'!$I$12,0,10*ROW('Hygiene Data'!I183))="","",OFFSET('Hygiene Data'!$I$12,0,10*ROW('Hygiene Data'!I183)))</f>
        <v/>
      </c>
      <c r="EF189" s="388" t="str">
        <f ca="1">+IF(OFFSET('Hygiene Data'!$I$13,0,10*ROW('Hygiene Data'!I183))="","",OFFSET('Hygiene Data'!$I$13,0,10*ROW('Hygiene Data'!I183)))</f>
        <v/>
      </c>
    </row>
    <row r="190" spans="1:136" x14ac:dyDescent="0.25">
      <c r="A190" s="497" t="str">
        <f ca="1">+IF(OFFSET('Water Data'!$B$2,0,10*ROW('Water Data'!E184))="","",OFFSET('Water Data'!$B$2,0,10*ROW('Water Data'!E184)))</f>
        <v/>
      </c>
      <c r="B190" s="49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4" t="str">
        <f t="shared" ca="1" si="2"/>
        <v/>
      </c>
      <c r="D190" s="52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8" t="str">
        <f ca="1">+IF(OFFSET('Water Data'!$D$27,0,10*ROW('Water Data'!D184))="","",OFFSET('Water Data'!$D$27,0,10*ROW('Water Data'!D184)))</f>
        <v/>
      </c>
      <c r="BT190" s="388" t="str">
        <f ca="1">+IF(OFFSET('Water Data'!$D$28,0,10*ROW('Water Data'!D184))="","",OFFSET('Water Data'!$D$28,0,10*ROW('Water Data'!D184)))</f>
        <v/>
      </c>
      <c r="BU190" s="388" t="str">
        <f ca="1">+IF(OFFSET('Water Data'!$D$29,0,10*ROW('Water Data'!D184))="","",OFFSET('Water Data'!$D$29,0,10*ROW('Water Data'!D184)))</f>
        <v/>
      </c>
      <c r="BV190" s="388" t="str">
        <f ca="1">+IF(OFFSET('Water Data'!$E$27,0,10*ROW('Water Data'!E184))="","",OFFSET('Water Data'!$E$27,0,10*ROW('Water Data'!E184)))</f>
        <v/>
      </c>
      <c r="BW190" s="388" t="str">
        <f ca="1">+IF(OFFSET('Water Data'!$E$28,0,10*ROW('Water Data'!E184))="","",OFFSET('Water Data'!$E$28,0,10*ROW('Water Data'!E184)))</f>
        <v/>
      </c>
      <c r="BX190" s="388" t="str">
        <f ca="1">+IF(OFFSET('Water Data'!$E$29,0,10*ROW('Water Data'!E184))="","",OFFSET('Water Data'!$E$29,0,10*ROW('Water Data'!E184)))</f>
        <v/>
      </c>
      <c r="BY190" s="388" t="str">
        <f ca="1">+IF(OFFSET('Water Data'!$F$27,0,10*ROW('Water Data'!F184))="","",OFFSET('Water Data'!$F$27,0,10*ROW('Water Data'!F184)))</f>
        <v/>
      </c>
      <c r="BZ190" s="388" t="str">
        <f ca="1">+IF(OFFSET('Water Data'!$F$28,0,10*ROW('Water Data'!F184))="","",OFFSET('Water Data'!$F$28,0,10*ROW('Water Data'!F184)))</f>
        <v/>
      </c>
      <c r="CA190" s="388" t="str">
        <f ca="1">+IF(OFFSET('Water Data'!$F$29,0,10*ROW('Water Data'!F184))="","",OFFSET('Water Data'!$F$29,0,10*ROW('Water Data'!F184)))</f>
        <v/>
      </c>
      <c r="CB190" s="388" t="str">
        <f ca="1">+IF(OFFSET('Water Data'!$G$27,0,10*ROW('Water Data'!G184))="","",OFFSET('Water Data'!$G$27,0,10*ROW('Water Data'!G184)))</f>
        <v/>
      </c>
      <c r="CC190" s="388" t="str">
        <f ca="1">+IF(OFFSET('Water Data'!$G$28,0,10*ROW('Water Data'!G184))="","",OFFSET('Water Data'!$G$28,0,10*ROW('Water Data'!G184)))</f>
        <v/>
      </c>
      <c r="CD190" s="388" t="str">
        <f ca="1">+IF(OFFSET('Water Data'!$G$29,0,10*ROW('Water Data'!G184))="","",OFFSET('Water Data'!$G$29,0,10*ROW('Water Data'!G184)))</f>
        <v/>
      </c>
      <c r="CE190" s="388" t="str">
        <f ca="1">+IF(OFFSET('Water Data'!$H$27,0,10*ROW('Water Data'!H184))="","",OFFSET('Water Data'!$H$27,0,10*ROW('Water Data'!H184)))</f>
        <v/>
      </c>
      <c r="CF190" s="388" t="str">
        <f ca="1">+IF(OFFSET('Water Data'!$H$28,0,10*ROW('Water Data'!H184))="","",OFFSET('Water Data'!$H$28,0,10*ROW('Water Data'!H184)))</f>
        <v/>
      </c>
      <c r="CG190" s="388" t="str">
        <f ca="1">+IF(OFFSET('Water Data'!$H$29,0,10*ROW('Water Data'!H184))="","",OFFSET('Water Data'!$H$29,0,10*ROW('Water Data'!H184)))</f>
        <v/>
      </c>
      <c r="CH190" s="388" t="str">
        <f ca="1">+IF(OFFSET('Water Data'!$I$27,0,10*ROW('Water Data'!I184))="","",OFFSET('Water Data'!$I$27,0,10*ROW('Water Data'!I184)))</f>
        <v/>
      </c>
      <c r="CI190" s="388" t="str">
        <f ca="1">+IF(OFFSET('Water Data'!$I$28,0,10*ROW('Water Data'!I184))="","",OFFSET('Water Data'!$I$28,0,10*ROW('Water Data'!I184)))</f>
        <v/>
      </c>
      <c r="CJ190" s="388" t="str">
        <f ca="1">+IF(OFFSET('Water Data'!$I$29,0,10*ROW('Water Data'!I184))="","",OFFSET('Water Data'!$I$29,0,10*ROW('Water Data'!I184)))</f>
        <v/>
      </c>
      <c r="CK190" s="388" t="str">
        <f ca="1">+IF(OFFSET('Sanitation Data'!$D$28,0,10*ROW('Sanitation Data'!D184))="","",OFFSET('Sanitation Data'!$D$28,0,10*ROW('Sanitation Data'!D184)))</f>
        <v/>
      </c>
      <c r="CL190" s="388" t="str">
        <f ca="1">+IF(OFFSET('Sanitation Data'!$D$29,0,10*ROW('Sanitation Data'!D184))="","",OFFSET('Sanitation Data'!$D$29,0,10*ROW('Sanitation Data'!D184)))</f>
        <v/>
      </c>
      <c r="CM190" s="388" t="str">
        <f ca="1">+IF(OFFSET('Sanitation Data'!$D$30,0,10*ROW('Sanitation Data'!D184))="","",OFFSET('Sanitation Data'!$D$30,0,10*ROW('Sanitation Data'!D184)))</f>
        <v/>
      </c>
      <c r="CN190" s="388" t="str">
        <f ca="1">+IF(OFFSET('Sanitation Data'!$D$31,0,10*ROW('Sanitation Data'!D184))="","",OFFSET('Sanitation Data'!$D$31,0,10*ROW('Sanitation Data'!D184)))</f>
        <v/>
      </c>
      <c r="CO190" s="388" t="str">
        <f ca="1">+IF(OFFSET('Sanitation Data'!$D$32,0,10*ROW('Sanitation Data'!D184))="","",OFFSET('Sanitation Data'!$D$32,0,10*ROW('Sanitation Data'!D184)))</f>
        <v/>
      </c>
      <c r="CP190" s="388" t="str">
        <f ca="1">+IF(OFFSET('Sanitation Data'!$E$28,0,10*ROW('Sanitation Data'!E184))="","",OFFSET('Sanitation Data'!$E$28,0,10*ROW('Sanitation Data'!E184)))</f>
        <v/>
      </c>
      <c r="CQ190" s="388" t="str">
        <f ca="1">+IF(OFFSET('Sanitation Data'!$E$29,0,10*ROW('Sanitation Data'!E184))="","",OFFSET('Sanitation Data'!$E$29,0,10*ROW('Sanitation Data'!E184)))</f>
        <v/>
      </c>
      <c r="CR190" s="388" t="str">
        <f ca="1">+IF(OFFSET('Sanitation Data'!$E$30,0,10*ROW('Sanitation Data'!E184))="","",OFFSET('Sanitation Data'!$E$30,0,10*ROW('Sanitation Data'!E184)))</f>
        <v/>
      </c>
      <c r="CS190" s="388" t="str">
        <f ca="1">+IF(OFFSET('Sanitation Data'!$E$31,0,10*ROW('Sanitation Data'!E184))="","",OFFSET('Sanitation Data'!$E$31,0,10*ROW('Sanitation Data'!E184)))</f>
        <v/>
      </c>
      <c r="CT190" s="388" t="str">
        <f ca="1">+IF(OFFSET('Sanitation Data'!$E$32,0,10*ROW('Sanitation Data'!E184))="","",OFFSET('Sanitation Data'!$E$32,0,10*ROW('Sanitation Data'!E184)))</f>
        <v/>
      </c>
      <c r="CU190" s="388" t="str">
        <f ca="1">+IF(OFFSET('Sanitation Data'!$F$28,0,10*ROW('Sanitation Data'!F184))="","",OFFSET('Sanitation Data'!$F$28,0,10*ROW('Sanitation Data'!F184)))</f>
        <v/>
      </c>
      <c r="CV190" s="388" t="str">
        <f ca="1">+IF(OFFSET('Sanitation Data'!$F$29,0,10*ROW('Sanitation Data'!F184))="","",OFFSET('Sanitation Data'!$F$29,0,10*ROW('Sanitation Data'!F184)))</f>
        <v/>
      </c>
      <c r="CW190" s="388" t="str">
        <f ca="1">+IF(OFFSET('Sanitation Data'!$F$30,0,10*ROW('Sanitation Data'!F184))="","",OFFSET('Sanitation Data'!$F$30,0,10*ROW('Sanitation Data'!F184)))</f>
        <v/>
      </c>
      <c r="CX190" s="388" t="str">
        <f ca="1">+IF(OFFSET('Sanitation Data'!$F$31,0,10*ROW('Sanitation Data'!F184))="","",OFFSET('Sanitation Data'!$F$31,0,10*ROW('Sanitation Data'!F184)))</f>
        <v/>
      </c>
      <c r="CY190" s="388" t="str">
        <f ca="1">+IF(OFFSET('Sanitation Data'!$F$32,0,10*ROW('Sanitation Data'!F184))="","",OFFSET('Sanitation Data'!$F$32,0,10*ROW('Sanitation Data'!F184)))</f>
        <v/>
      </c>
      <c r="CZ190" s="388" t="str">
        <f ca="1">+IF(OFFSET('Sanitation Data'!$G$28,0,10*ROW('Sanitation Data'!G184))="","",OFFSET('Sanitation Data'!$G$28,0,10*ROW('Sanitation Data'!G184)))</f>
        <v/>
      </c>
      <c r="DA190" s="388" t="str">
        <f ca="1">+IF(OFFSET('Sanitation Data'!$G$29,0,10*ROW('Sanitation Data'!G184))="","",OFFSET('Sanitation Data'!$G$29,0,10*ROW('Sanitation Data'!G184)))</f>
        <v/>
      </c>
      <c r="DB190" s="388" t="str">
        <f ca="1">+IF(OFFSET('Sanitation Data'!$G$30,0,10*ROW('Sanitation Data'!G184))="","",OFFSET('Sanitation Data'!$G$30,0,10*ROW('Sanitation Data'!G184)))</f>
        <v/>
      </c>
      <c r="DC190" s="388" t="str">
        <f ca="1">+IF(OFFSET('Sanitation Data'!$G$31,0,10*ROW('Sanitation Data'!G184))="","",OFFSET('Sanitation Data'!$G$31,0,10*ROW('Sanitation Data'!G184)))</f>
        <v/>
      </c>
      <c r="DD190" s="388" t="str">
        <f ca="1">+IF(OFFSET('Sanitation Data'!$G$32,0,10*ROW('Sanitation Data'!G184))="","",OFFSET('Sanitation Data'!$G$32,0,10*ROW('Sanitation Data'!G184)))</f>
        <v/>
      </c>
      <c r="DE190" s="388" t="str">
        <f ca="1">+IF(OFFSET('Sanitation Data'!$H$28,0,10*ROW('Sanitation Data'!H184))="","",OFFSET('Sanitation Data'!$H$28,0,10*ROW('Sanitation Data'!H184)))</f>
        <v/>
      </c>
      <c r="DF190" s="388" t="str">
        <f ca="1">+IF(OFFSET('Sanitation Data'!$H$29,0,10*ROW('Sanitation Data'!H184))="","",OFFSET('Sanitation Data'!$H$29,0,10*ROW('Sanitation Data'!H184)))</f>
        <v/>
      </c>
      <c r="DG190" s="388" t="str">
        <f ca="1">+IF(OFFSET('Sanitation Data'!$H$30,0,10*ROW('Sanitation Data'!H184))="","",OFFSET('Sanitation Data'!$H$30,0,10*ROW('Sanitation Data'!H184)))</f>
        <v/>
      </c>
      <c r="DH190" s="388" t="str">
        <f ca="1">+IF(OFFSET('Sanitation Data'!$H$31,0,10*ROW('Sanitation Data'!H184))="","",OFFSET('Sanitation Data'!$H$31,0,10*ROW('Sanitation Data'!H184)))</f>
        <v/>
      </c>
      <c r="DI190" s="388" t="str">
        <f ca="1">+IF(OFFSET('Sanitation Data'!$H$32,0,10*ROW('Sanitation Data'!H184))="","",OFFSET('Sanitation Data'!$H$32,0,10*ROW('Sanitation Data'!H184)))</f>
        <v/>
      </c>
      <c r="DJ190" s="388" t="str">
        <f ca="1">+IF(OFFSET('Sanitation Data'!$I$28,0,10*ROW('Sanitation Data'!I184))="","",OFFSET('Sanitation Data'!$I$28,0,10*ROW('Sanitation Data'!I184)))</f>
        <v/>
      </c>
      <c r="DK190" s="388" t="str">
        <f ca="1">+IF(OFFSET('Sanitation Data'!$I$29,0,10*ROW('Sanitation Data'!I184))="","",OFFSET('Sanitation Data'!$I$29,0,10*ROW('Sanitation Data'!I184)))</f>
        <v/>
      </c>
      <c r="DL190" s="388" t="str">
        <f ca="1">+IF(OFFSET('Sanitation Data'!$I$30,0,10*ROW('Sanitation Data'!I184))="","",OFFSET('Sanitation Data'!$I$30,0,10*ROW('Sanitation Data'!I184)))</f>
        <v/>
      </c>
      <c r="DM190" s="388" t="str">
        <f ca="1">+IF(OFFSET('Sanitation Data'!$I$31,0,10*ROW('Sanitation Data'!I184))="","",OFFSET('Sanitation Data'!$I$31,0,10*ROW('Sanitation Data'!I184)))</f>
        <v/>
      </c>
      <c r="DN190" s="388" t="str">
        <f ca="1">+IF(OFFSET('Sanitation Data'!$I$32,0,10*ROW('Sanitation Data'!I184))="","",OFFSET('Sanitation Data'!$I$32,0,10*ROW('Sanitation Data'!I184)))</f>
        <v/>
      </c>
      <c r="DO190" s="388" t="str">
        <f ca="1">+IF(OFFSET('Hygiene Data'!$D$11,0,10*ROW('Hygiene Data'!D184))="","",OFFSET('Hygiene Data'!$D$11,0,10*ROW('Hygiene Data'!D184)))</f>
        <v/>
      </c>
      <c r="DP190" s="388" t="str">
        <f ca="1">+IF(OFFSET('Hygiene Data'!$D$12,0,10*ROW('Hygiene Data'!D184))="","",OFFSET('Hygiene Data'!$D$12,0,10*ROW('Hygiene Data'!D184)))</f>
        <v/>
      </c>
      <c r="DQ190" s="388" t="str">
        <f ca="1">+IF(OFFSET('Hygiene Data'!$D$13,0,10*ROW('Hygiene Data'!D184))="","",OFFSET('Hygiene Data'!$D$13,0,10*ROW('Hygiene Data'!D184)))</f>
        <v/>
      </c>
      <c r="DR190" s="388" t="str">
        <f ca="1">+IF(OFFSET('Hygiene Data'!$E$11,0,10*ROW('Hygiene Data'!E184))="","",OFFSET('Hygiene Data'!$E$11,0,10*ROW('Hygiene Data'!E184)))</f>
        <v/>
      </c>
      <c r="DS190" s="388" t="str">
        <f ca="1">+IF(OFFSET('Hygiene Data'!$E$12,0,10*ROW('Hygiene Data'!E184))="","",OFFSET('Hygiene Data'!$E$12,0,10*ROW('Hygiene Data'!E184)))</f>
        <v/>
      </c>
      <c r="DT190" s="388" t="str">
        <f ca="1">+IF(OFFSET('Hygiene Data'!$E$13,0,10*ROW('Hygiene Data'!E184))="","",OFFSET('Hygiene Data'!$E$13,0,10*ROW('Hygiene Data'!E184)))</f>
        <v/>
      </c>
      <c r="DU190" s="388" t="str">
        <f ca="1">+IF(OFFSET('Hygiene Data'!$F$11,0,10*ROW('Hygiene Data'!F184))="","",OFFSET('Hygiene Data'!$F$11,0,10*ROW('Hygiene Data'!F184)))</f>
        <v/>
      </c>
      <c r="DV190" s="388" t="str">
        <f ca="1">+IF(OFFSET('Hygiene Data'!$F$12,0,10*ROW('Hygiene Data'!F184))="","",OFFSET('Hygiene Data'!$F$12,0,10*ROW('Hygiene Data'!F184)))</f>
        <v/>
      </c>
      <c r="DW190" s="388" t="str">
        <f ca="1">+IF(OFFSET('Hygiene Data'!$F$13,0,10*ROW('Hygiene Data'!F184))="","",OFFSET('Hygiene Data'!$F$13,0,10*ROW('Hygiene Data'!F184)))</f>
        <v/>
      </c>
      <c r="DX190" s="388" t="str">
        <f ca="1">+IF(OFFSET('Hygiene Data'!$G$11,0,10*ROW('Hygiene Data'!G184))="","",OFFSET('Hygiene Data'!$G$11,0,10*ROW('Hygiene Data'!G184)))</f>
        <v/>
      </c>
      <c r="DY190" s="388" t="str">
        <f ca="1">+IF(OFFSET('Hygiene Data'!$G$12,0,10*ROW('Hygiene Data'!G184))="","",OFFSET('Hygiene Data'!$G$12,0,10*ROW('Hygiene Data'!G184)))</f>
        <v/>
      </c>
      <c r="DZ190" s="388" t="str">
        <f ca="1">+IF(OFFSET('Hygiene Data'!$G$13,0,10*ROW('Hygiene Data'!G184))="","",OFFSET('Hygiene Data'!$G$13,0,10*ROW('Hygiene Data'!G184)))</f>
        <v/>
      </c>
      <c r="EA190" s="388" t="str">
        <f ca="1">+IF(OFFSET('Hygiene Data'!$H$11,0,10*ROW('Hygiene Data'!H184))="","",OFFSET('Hygiene Data'!$H$11,0,10*ROW('Hygiene Data'!H184)))</f>
        <v/>
      </c>
      <c r="EB190" s="388" t="str">
        <f ca="1">+IF(OFFSET('Hygiene Data'!$H$12,0,10*ROW('Hygiene Data'!H184))="","",OFFSET('Hygiene Data'!$H$12,0,10*ROW('Hygiene Data'!H184)))</f>
        <v/>
      </c>
      <c r="EC190" s="388" t="str">
        <f ca="1">+IF(OFFSET('Hygiene Data'!$H$13,0,10*ROW('Hygiene Data'!H184))="","",OFFSET('Hygiene Data'!$H$13,0,10*ROW('Hygiene Data'!H184)))</f>
        <v/>
      </c>
      <c r="ED190" s="388" t="str">
        <f ca="1">+IF(OFFSET('Hygiene Data'!$I$11,0,10*ROW('Hygiene Data'!I184))="","",OFFSET('Hygiene Data'!$I$11,0,10*ROW('Hygiene Data'!I184)))</f>
        <v/>
      </c>
      <c r="EE190" s="388" t="str">
        <f ca="1">+IF(OFFSET('Hygiene Data'!$I$12,0,10*ROW('Hygiene Data'!I184))="","",OFFSET('Hygiene Data'!$I$12,0,10*ROW('Hygiene Data'!I184)))</f>
        <v/>
      </c>
      <c r="EF190" s="388" t="str">
        <f ca="1">+IF(OFFSET('Hygiene Data'!$I$13,0,10*ROW('Hygiene Data'!I184))="","",OFFSET('Hygiene Data'!$I$13,0,10*ROW('Hygiene Data'!I184)))</f>
        <v/>
      </c>
    </row>
    <row r="191" spans="1:136" x14ac:dyDescent="0.25">
      <c r="A191" s="497" t="str">
        <f ca="1">+IF(OFFSET('Water Data'!$B$2,0,10*ROW('Water Data'!E185))="","",OFFSET('Water Data'!$B$2,0,10*ROW('Water Data'!E185)))</f>
        <v/>
      </c>
      <c r="B191" s="49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4" t="str">
        <f t="shared" ca="1" si="2"/>
        <v/>
      </c>
      <c r="D191" s="52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8" t="str">
        <f ca="1">+IF(OFFSET('Water Data'!$D$27,0,10*ROW('Water Data'!D185))="","",OFFSET('Water Data'!$D$27,0,10*ROW('Water Data'!D185)))</f>
        <v/>
      </c>
      <c r="BT191" s="388" t="str">
        <f ca="1">+IF(OFFSET('Water Data'!$D$28,0,10*ROW('Water Data'!D185))="","",OFFSET('Water Data'!$D$28,0,10*ROW('Water Data'!D185)))</f>
        <v/>
      </c>
      <c r="BU191" s="388" t="str">
        <f ca="1">+IF(OFFSET('Water Data'!$D$29,0,10*ROW('Water Data'!D185))="","",OFFSET('Water Data'!$D$29,0,10*ROW('Water Data'!D185)))</f>
        <v/>
      </c>
      <c r="BV191" s="388" t="str">
        <f ca="1">+IF(OFFSET('Water Data'!$E$27,0,10*ROW('Water Data'!E185))="","",OFFSET('Water Data'!$E$27,0,10*ROW('Water Data'!E185)))</f>
        <v/>
      </c>
      <c r="BW191" s="388" t="str">
        <f ca="1">+IF(OFFSET('Water Data'!$E$28,0,10*ROW('Water Data'!E185))="","",OFFSET('Water Data'!$E$28,0,10*ROW('Water Data'!E185)))</f>
        <v/>
      </c>
      <c r="BX191" s="388" t="str">
        <f ca="1">+IF(OFFSET('Water Data'!$E$29,0,10*ROW('Water Data'!E185))="","",OFFSET('Water Data'!$E$29,0,10*ROW('Water Data'!E185)))</f>
        <v/>
      </c>
      <c r="BY191" s="388" t="str">
        <f ca="1">+IF(OFFSET('Water Data'!$F$27,0,10*ROW('Water Data'!F185))="","",OFFSET('Water Data'!$F$27,0,10*ROW('Water Data'!F185)))</f>
        <v/>
      </c>
      <c r="BZ191" s="388" t="str">
        <f ca="1">+IF(OFFSET('Water Data'!$F$28,0,10*ROW('Water Data'!F185))="","",OFFSET('Water Data'!$F$28,0,10*ROW('Water Data'!F185)))</f>
        <v/>
      </c>
      <c r="CA191" s="388" t="str">
        <f ca="1">+IF(OFFSET('Water Data'!$F$29,0,10*ROW('Water Data'!F185))="","",OFFSET('Water Data'!$F$29,0,10*ROW('Water Data'!F185)))</f>
        <v/>
      </c>
      <c r="CB191" s="388" t="str">
        <f ca="1">+IF(OFFSET('Water Data'!$G$27,0,10*ROW('Water Data'!G185))="","",OFFSET('Water Data'!$G$27,0,10*ROW('Water Data'!G185)))</f>
        <v/>
      </c>
      <c r="CC191" s="388" t="str">
        <f ca="1">+IF(OFFSET('Water Data'!$G$28,0,10*ROW('Water Data'!G185))="","",OFFSET('Water Data'!$G$28,0,10*ROW('Water Data'!G185)))</f>
        <v/>
      </c>
      <c r="CD191" s="388" t="str">
        <f ca="1">+IF(OFFSET('Water Data'!$G$29,0,10*ROW('Water Data'!G185))="","",OFFSET('Water Data'!$G$29,0,10*ROW('Water Data'!G185)))</f>
        <v/>
      </c>
      <c r="CE191" s="388" t="str">
        <f ca="1">+IF(OFFSET('Water Data'!$H$27,0,10*ROW('Water Data'!H185))="","",OFFSET('Water Data'!$H$27,0,10*ROW('Water Data'!H185)))</f>
        <v/>
      </c>
      <c r="CF191" s="388" t="str">
        <f ca="1">+IF(OFFSET('Water Data'!$H$28,0,10*ROW('Water Data'!H185))="","",OFFSET('Water Data'!$H$28,0,10*ROW('Water Data'!H185)))</f>
        <v/>
      </c>
      <c r="CG191" s="388" t="str">
        <f ca="1">+IF(OFFSET('Water Data'!$H$29,0,10*ROW('Water Data'!H185))="","",OFFSET('Water Data'!$H$29,0,10*ROW('Water Data'!H185)))</f>
        <v/>
      </c>
      <c r="CH191" s="388" t="str">
        <f ca="1">+IF(OFFSET('Water Data'!$I$27,0,10*ROW('Water Data'!I185))="","",OFFSET('Water Data'!$I$27,0,10*ROW('Water Data'!I185)))</f>
        <v/>
      </c>
      <c r="CI191" s="388" t="str">
        <f ca="1">+IF(OFFSET('Water Data'!$I$28,0,10*ROW('Water Data'!I185))="","",OFFSET('Water Data'!$I$28,0,10*ROW('Water Data'!I185)))</f>
        <v/>
      </c>
      <c r="CJ191" s="388" t="str">
        <f ca="1">+IF(OFFSET('Water Data'!$I$29,0,10*ROW('Water Data'!I185))="","",OFFSET('Water Data'!$I$29,0,10*ROW('Water Data'!I185)))</f>
        <v/>
      </c>
      <c r="CK191" s="388" t="str">
        <f ca="1">+IF(OFFSET('Sanitation Data'!$D$28,0,10*ROW('Sanitation Data'!D185))="","",OFFSET('Sanitation Data'!$D$28,0,10*ROW('Sanitation Data'!D185)))</f>
        <v/>
      </c>
      <c r="CL191" s="388" t="str">
        <f ca="1">+IF(OFFSET('Sanitation Data'!$D$29,0,10*ROW('Sanitation Data'!D185))="","",OFFSET('Sanitation Data'!$D$29,0,10*ROW('Sanitation Data'!D185)))</f>
        <v/>
      </c>
      <c r="CM191" s="388" t="str">
        <f ca="1">+IF(OFFSET('Sanitation Data'!$D$30,0,10*ROW('Sanitation Data'!D185))="","",OFFSET('Sanitation Data'!$D$30,0,10*ROW('Sanitation Data'!D185)))</f>
        <v/>
      </c>
      <c r="CN191" s="388" t="str">
        <f ca="1">+IF(OFFSET('Sanitation Data'!$D$31,0,10*ROW('Sanitation Data'!D185))="","",OFFSET('Sanitation Data'!$D$31,0,10*ROW('Sanitation Data'!D185)))</f>
        <v/>
      </c>
      <c r="CO191" s="388" t="str">
        <f ca="1">+IF(OFFSET('Sanitation Data'!$D$32,0,10*ROW('Sanitation Data'!D185))="","",OFFSET('Sanitation Data'!$D$32,0,10*ROW('Sanitation Data'!D185)))</f>
        <v/>
      </c>
      <c r="CP191" s="388" t="str">
        <f ca="1">+IF(OFFSET('Sanitation Data'!$E$28,0,10*ROW('Sanitation Data'!E185))="","",OFFSET('Sanitation Data'!$E$28,0,10*ROW('Sanitation Data'!E185)))</f>
        <v/>
      </c>
      <c r="CQ191" s="388" t="str">
        <f ca="1">+IF(OFFSET('Sanitation Data'!$E$29,0,10*ROW('Sanitation Data'!E185))="","",OFFSET('Sanitation Data'!$E$29,0,10*ROW('Sanitation Data'!E185)))</f>
        <v/>
      </c>
      <c r="CR191" s="388" t="str">
        <f ca="1">+IF(OFFSET('Sanitation Data'!$E$30,0,10*ROW('Sanitation Data'!E185))="","",OFFSET('Sanitation Data'!$E$30,0,10*ROW('Sanitation Data'!E185)))</f>
        <v/>
      </c>
      <c r="CS191" s="388" t="str">
        <f ca="1">+IF(OFFSET('Sanitation Data'!$E$31,0,10*ROW('Sanitation Data'!E185))="","",OFFSET('Sanitation Data'!$E$31,0,10*ROW('Sanitation Data'!E185)))</f>
        <v/>
      </c>
      <c r="CT191" s="388" t="str">
        <f ca="1">+IF(OFFSET('Sanitation Data'!$E$32,0,10*ROW('Sanitation Data'!E185))="","",OFFSET('Sanitation Data'!$E$32,0,10*ROW('Sanitation Data'!E185)))</f>
        <v/>
      </c>
      <c r="CU191" s="388" t="str">
        <f ca="1">+IF(OFFSET('Sanitation Data'!$F$28,0,10*ROW('Sanitation Data'!F185))="","",OFFSET('Sanitation Data'!$F$28,0,10*ROW('Sanitation Data'!F185)))</f>
        <v/>
      </c>
      <c r="CV191" s="388" t="str">
        <f ca="1">+IF(OFFSET('Sanitation Data'!$F$29,0,10*ROW('Sanitation Data'!F185))="","",OFFSET('Sanitation Data'!$F$29,0,10*ROW('Sanitation Data'!F185)))</f>
        <v/>
      </c>
      <c r="CW191" s="388" t="str">
        <f ca="1">+IF(OFFSET('Sanitation Data'!$F$30,0,10*ROW('Sanitation Data'!F185))="","",OFFSET('Sanitation Data'!$F$30,0,10*ROW('Sanitation Data'!F185)))</f>
        <v/>
      </c>
      <c r="CX191" s="388" t="str">
        <f ca="1">+IF(OFFSET('Sanitation Data'!$F$31,0,10*ROW('Sanitation Data'!F185))="","",OFFSET('Sanitation Data'!$F$31,0,10*ROW('Sanitation Data'!F185)))</f>
        <v/>
      </c>
      <c r="CY191" s="388" t="str">
        <f ca="1">+IF(OFFSET('Sanitation Data'!$F$32,0,10*ROW('Sanitation Data'!F185))="","",OFFSET('Sanitation Data'!$F$32,0,10*ROW('Sanitation Data'!F185)))</f>
        <v/>
      </c>
      <c r="CZ191" s="388" t="str">
        <f ca="1">+IF(OFFSET('Sanitation Data'!$G$28,0,10*ROW('Sanitation Data'!G185))="","",OFFSET('Sanitation Data'!$G$28,0,10*ROW('Sanitation Data'!G185)))</f>
        <v/>
      </c>
      <c r="DA191" s="388" t="str">
        <f ca="1">+IF(OFFSET('Sanitation Data'!$G$29,0,10*ROW('Sanitation Data'!G185))="","",OFFSET('Sanitation Data'!$G$29,0,10*ROW('Sanitation Data'!G185)))</f>
        <v/>
      </c>
      <c r="DB191" s="388" t="str">
        <f ca="1">+IF(OFFSET('Sanitation Data'!$G$30,0,10*ROW('Sanitation Data'!G185))="","",OFFSET('Sanitation Data'!$G$30,0,10*ROW('Sanitation Data'!G185)))</f>
        <v/>
      </c>
      <c r="DC191" s="388" t="str">
        <f ca="1">+IF(OFFSET('Sanitation Data'!$G$31,0,10*ROW('Sanitation Data'!G185))="","",OFFSET('Sanitation Data'!$G$31,0,10*ROW('Sanitation Data'!G185)))</f>
        <v/>
      </c>
      <c r="DD191" s="388" t="str">
        <f ca="1">+IF(OFFSET('Sanitation Data'!$G$32,0,10*ROW('Sanitation Data'!G185))="","",OFFSET('Sanitation Data'!$G$32,0,10*ROW('Sanitation Data'!G185)))</f>
        <v/>
      </c>
      <c r="DE191" s="388" t="str">
        <f ca="1">+IF(OFFSET('Sanitation Data'!$H$28,0,10*ROW('Sanitation Data'!H185))="","",OFFSET('Sanitation Data'!$H$28,0,10*ROW('Sanitation Data'!H185)))</f>
        <v/>
      </c>
      <c r="DF191" s="388" t="str">
        <f ca="1">+IF(OFFSET('Sanitation Data'!$H$29,0,10*ROW('Sanitation Data'!H185))="","",OFFSET('Sanitation Data'!$H$29,0,10*ROW('Sanitation Data'!H185)))</f>
        <v/>
      </c>
      <c r="DG191" s="388" t="str">
        <f ca="1">+IF(OFFSET('Sanitation Data'!$H$30,0,10*ROW('Sanitation Data'!H185))="","",OFFSET('Sanitation Data'!$H$30,0,10*ROW('Sanitation Data'!H185)))</f>
        <v/>
      </c>
      <c r="DH191" s="388" t="str">
        <f ca="1">+IF(OFFSET('Sanitation Data'!$H$31,0,10*ROW('Sanitation Data'!H185))="","",OFFSET('Sanitation Data'!$H$31,0,10*ROW('Sanitation Data'!H185)))</f>
        <v/>
      </c>
      <c r="DI191" s="388" t="str">
        <f ca="1">+IF(OFFSET('Sanitation Data'!$H$32,0,10*ROW('Sanitation Data'!H185))="","",OFFSET('Sanitation Data'!$H$32,0,10*ROW('Sanitation Data'!H185)))</f>
        <v/>
      </c>
      <c r="DJ191" s="388" t="str">
        <f ca="1">+IF(OFFSET('Sanitation Data'!$I$28,0,10*ROW('Sanitation Data'!I185))="","",OFFSET('Sanitation Data'!$I$28,0,10*ROW('Sanitation Data'!I185)))</f>
        <v/>
      </c>
      <c r="DK191" s="388" t="str">
        <f ca="1">+IF(OFFSET('Sanitation Data'!$I$29,0,10*ROW('Sanitation Data'!I185))="","",OFFSET('Sanitation Data'!$I$29,0,10*ROW('Sanitation Data'!I185)))</f>
        <v/>
      </c>
      <c r="DL191" s="388" t="str">
        <f ca="1">+IF(OFFSET('Sanitation Data'!$I$30,0,10*ROW('Sanitation Data'!I185))="","",OFFSET('Sanitation Data'!$I$30,0,10*ROW('Sanitation Data'!I185)))</f>
        <v/>
      </c>
      <c r="DM191" s="388" t="str">
        <f ca="1">+IF(OFFSET('Sanitation Data'!$I$31,0,10*ROW('Sanitation Data'!I185))="","",OFFSET('Sanitation Data'!$I$31,0,10*ROW('Sanitation Data'!I185)))</f>
        <v/>
      </c>
      <c r="DN191" s="388" t="str">
        <f ca="1">+IF(OFFSET('Sanitation Data'!$I$32,0,10*ROW('Sanitation Data'!I185))="","",OFFSET('Sanitation Data'!$I$32,0,10*ROW('Sanitation Data'!I185)))</f>
        <v/>
      </c>
      <c r="DO191" s="388" t="str">
        <f ca="1">+IF(OFFSET('Hygiene Data'!$D$11,0,10*ROW('Hygiene Data'!D185))="","",OFFSET('Hygiene Data'!$D$11,0,10*ROW('Hygiene Data'!D185)))</f>
        <v/>
      </c>
      <c r="DP191" s="388" t="str">
        <f ca="1">+IF(OFFSET('Hygiene Data'!$D$12,0,10*ROW('Hygiene Data'!D185))="","",OFFSET('Hygiene Data'!$D$12,0,10*ROW('Hygiene Data'!D185)))</f>
        <v/>
      </c>
      <c r="DQ191" s="388" t="str">
        <f ca="1">+IF(OFFSET('Hygiene Data'!$D$13,0,10*ROW('Hygiene Data'!D185))="","",OFFSET('Hygiene Data'!$D$13,0,10*ROW('Hygiene Data'!D185)))</f>
        <v/>
      </c>
      <c r="DR191" s="388" t="str">
        <f ca="1">+IF(OFFSET('Hygiene Data'!$E$11,0,10*ROW('Hygiene Data'!E185))="","",OFFSET('Hygiene Data'!$E$11,0,10*ROW('Hygiene Data'!E185)))</f>
        <v/>
      </c>
      <c r="DS191" s="388" t="str">
        <f ca="1">+IF(OFFSET('Hygiene Data'!$E$12,0,10*ROW('Hygiene Data'!E185))="","",OFFSET('Hygiene Data'!$E$12,0,10*ROW('Hygiene Data'!E185)))</f>
        <v/>
      </c>
      <c r="DT191" s="388" t="str">
        <f ca="1">+IF(OFFSET('Hygiene Data'!$E$13,0,10*ROW('Hygiene Data'!E185))="","",OFFSET('Hygiene Data'!$E$13,0,10*ROW('Hygiene Data'!E185)))</f>
        <v/>
      </c>
      <c r="DU191" s="388" t="str">
        <f ca="1">+IF(OFFSET('Hygiene Data'!$F$11,0,10*ROW('Hygiene Data'!F185))="","",OFFSET('Hygiene Data'!$F$11,0,10*ROW('Hygiene Data'!F185)))</f>
        <v/>
      </c>
      <c r="DV191" s="388" t="str">
        <f ca="1">+IF(OFFSET('Hygiene Data'!$F$12,0,10*ROW('Hygiene Data'!F185))="","",OFFSET('Hygiene Data'!$F$12,0,10*ROW('Hygiene Data'!F185)))</f>
        <v/>
      </c>
      <c r="DW191" s="388" t="str">
        <f ca="1">+IF(OFFSET('Hygiene Data'!$F$13,0,10*ROW('Hygiene Data'!F185))="","",OFFSET('Hygiene Data'!$F$13,0,10*ROW('Hygiene Data'!F185)))</f>
        <v/>
      </c>
      <c r="DX191" s="388" t="str">
        <f ca="1">+IF(OFFSET('Hygiene Data'!$G$11,0,10*ROW('Hygiene Data'!G185))="","",OFFSET('Hygiene Data'!$G$11,0,10*ROW('Hygiene Data'!G185)))</f>
        <v/>
      </c>
      <c r="DY191" s="388" t="str">
        <f ca="1">+IF(OFFSET('Hygiene Data'!$G$12,0,10*ROW('Hygiene Data'!G185))="","",OFFSET('Hygiene Data'!$G$12,0,10*ROW('Hygiene Data'!G185)))</f>
        <v/>
      </c>
      <c r="DZ191" s="388" t="str">
        <f ca="1">+IF(OFFSET('Hygiene Data'!$G$13,0,10*ROW('Hygiene Data'!G185))="","",OFFSET('Hygiene Data'!$G$13,0,10*ROW('Hygiene Data'!G185)))</f>
        <v/>
      </c>
      <c r="EA191" s="388" t="str">
        <f ca="1">+IF(OFFSET('Hygiene Data'!$H$11,0,10*ROW('Hygiene Data'!H185))="","",OFFSET('Hygiene Data'!$H$11,0,10*ROW('Hygiene Data'!H185)))</f>
        <v/>
      </c>
      <c r="EB191" s="388" t="str">
        <f ca="1">+IF(OFFSET('Hygiene Data'!$H$12,0,10*ROW('Hygiene Data'!H185))="","",OFFSET('Hygiene Data'!$H$12,0,10*ROW('Hygiene Data'!H185)))</f>
        <v/>
      </c>
      <c r="EC191" s="388" t="str">
        <f ca="1">+IF(OFFSET('Hygiene Data'!$H$13,0,10*ROW('Hygiene Data'!H185))="","",OFFSET('Hygiene Data'!$H$13,0,10*ROW('Hygiene Data'!H185)))</f>
        <v/>
      </c>
      <c r="ED191" s="388" t="str">
        <f ca="1">+IF(OFFSET('Hygiene Data'!$I$11,0,10*ROW('Hygiene Data'!I185))="","",OFFSET('Hygiene Data'!$I$11,0,10*ROW('Hygiene Data'!I185)))</f>
        <v/>
      </c>
      <c r="EE191" s="388" t="str">
        <f ca="1">+IF(OFFSET('Hygiene Data'!$I$12,0,10*ROW('Hygiene Data'!I185))="","",OFFSET('Hygiene Data'!$I$12,0,10*ROW('Hygiene Data'!I185)))</f>
        <v/>
      </c>
      <c r="EF191" s="388" t="str">
        <f ca="1">+IF(OFFSET('Hygiene Data'!$I$13,0,10*ROW('Hygiene Data'!I185))="","",OFFSET('Hygiene Data'!$I$13,0,10*ROW('Hygiene Data'!I185)))</f>
        <v/>
      </c>
    </row>
    <row r="192" spans="1:136" x14ac:dyDescent="0.25">
      <c r="A192" s="497" t="str">
        <f ca="1">+IF(OFFSET('Water Data'!$B$2,0,10*ROW('Water Data'!E186))="","",OFFSET('Water Data'!$B$2,0,10*ROW('Water Data'!E186)))</f>
        <v/>
      </c>
      <c r="B192" s="49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4" t="str">
        <f t="shared" ca="1" si="2"/>
        <v/>
      </c>
      <c r="D192" s="52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8" t="str">
        <f ca="1">+IF(OFFSET('Water Data'!$D$27,0,10*ROW('Water Data'!D186))="","",OFFSET('Water Data'!$D$27,0,10*ROW('Water Data'!D186)))</f>
        <v/>
      </c>
      <c r="BT192" s="388" t="str">
        <f ca="1">+IF(OFFSET('Water Data'!$D$28,0,10*ROW('Water Data'!D186))="","",OFFSET('Water Data'!$D$28,0,10*ROW('Water Data'!D186)))</f>
        <v/>
      </c>
      <c r="BU192" s="388" t="str">
        <f ca="1">+IF(OFFSET('Water Data'!$D$29,0,10*ROW('Water Data'!D186))="","",OFFSET('Water Data'!$D$29,0,10*ROW('Water Data'!D186)))</f>
        <v/>
      </c>
      <c r="BV192" s="388" t="str">
        <f ca="1">+IF(OFFSET('Water Data'!$E$27,0,10*ROW('Water Data'!E186))="","",OFFSET('Water Data'!$E$27,0,10*ROW('Water Data'!E186)))</f>
        <v/>
      </c>
      <c r="BW192" s="388" t="str">
        <f ca="1">+IF(OFFSET('Water Data'!$E$28,0,10*ROW('Water Data'!E186))="","",OFFSET('Water Data'!$E$28,0,10*ROW('Water Data'!E186)))</f>
        <v/>
      </c>
      <c r="BX192" s="388" t="str">
        <f ca="1">+IF(OFFSET('Water Data'!$E$29,0,10*ROW('Water Data'!E186))="","",OFFSET('Water Data'!$E$29,0,10*ROW('Water Data'!E186)))</f>
        <v/>
      </c>
      <c r="BY192" s="388" t="str">
        <f ca="1">+IF(OFFSET('Water Data'!$F$27,0,10*ROW('Water Data'!F186))="","",OFFSET('Water Data'!$F$27,0,10*ROW('Water Data'!F186)))</f>
        <v/>
      </c>
      <c r="BZ192" s="388" t="str">
        <f ca="1">+IF(OFFSET('Water Data'!$F$28,0,10*ROW('Water Data'!F186))="","",OFFSET('Water Data'!$F$28,0,10*ROW('Water Data'!F186)))</f>
        <v/>
      </c>
      <c r="CA192" s="388" t="str">
        <f ca="1">+IF(OFFSET('Water Data'!$F$29,0,10*ROW('Water Data'!F186))="","",OFFSET('Water Data'!$F$29,0,10*ROW('Water Data'!F186)))</f>
        <v/>
      </c>
      <c r="CB192" s="388" t="str">
        <f ca="1">+IF(OFFSET('Water Data'!$G$27,0,10*ROW('Water Data'!G186))="","",OFFSET('Water Data'!$G$27,0,10*ROW('Water Data'!G186)))</f>
        <v/>
      </c>
      <c r="CC192" s="388" t="str">
        <f ca="1">+IF(OFFSET('Water Data'!$G$28,0,10*ROW('Water Data'!G186))="","",OFFSET('Water Data'!$G$28,0,10*ROW('Water Data'!G186)))</f>
        <v/>
      </c>
      <c r="CD192" s="388" t="str">
        <f ca="1">+IF(OFFSET('Water Data'!$G$29,0,10*ROW('Water Data'!G186))="","",OFFSET('Water Data'!$G$29,0,10*ROW('Water Data'!G186)))</f>
        <v/>
      </c>
      <c r="CE192" s="388" t="str">
        <f ca="1">+IF(OFFSET('Water Data'!$H$27,0,10*ROW('Water Data'!H186))="","",OFFSET('Water Data'!$H$27,0,10*ROW('Water Data'!H186)))</f>
        <v/>
      </c>
      <c r="CF192" s="388" t="str">
        <f ca="1">+IF(OFFSET('Water Data'!$H$28,0,10*ROW('Water Data'!H186))="","",OFFSET('Water Data'!$H$28,0,10*ROW('Water Data'!H186)))</f>
        <v/>
      </c>
      <c r="CG192" s="388" t="str">
        <f ca="1">+IF(OFFSET('Water Data'!$H$29,0,10*ROW('Water Data'!H186))="","",OFFSET('Water Data'!$H$29,0,10*ROW('Water Data'!H186)))</f>
        <v/>
      </c>
      <c r="CH192" s="388" t="str">
        <f ca="1">+IF(OFFSET('Water Data'!$I$27,0,10*ROW('Water Data'!I186))="","",OFFSET('Water Data'!$I$27,0,10*ROW('Water Data'!I186)))</f>
        <v/>
      </c>
      <c r="CI192" s="388" t="str">
        <f ca="1">+IF(OFFSET('Water Data'!$I$28,0,10*ROW('Water Data'!I186))="","",OFFSET('Water Data'!$I$28,0,10*ROW('Water Data'!I186)))</f>
        <v/>
      </c>
      <c r="CJ192" s="388" t="str">
        <f ca="1">+IF(OFFSET('Water Data'!$I$29,0,10*ROW('Water Data'!I186))="","",OFFSET('Water Data'!$I$29,0,10*ROW('Water Data'!I186)))</f>
        <v/>
      </c>
      <c r="CK192" s="388" t="str">
        <f ca="1">+IF(OFFSET('Sanitation Data'!$D$28,0,10*ROW('Sanitation Data'!D186))="","",OFFSET('Sanitation Data'!$D$28,0,10*ROW('Sanitation Data'!D186)))</f>
        <v/>
      </c>
      <c r="CL192" s="388" t="str">
        <f ca="1">+IF(OFFSET('Sanitation Data'!$D$29,0,10*ROW('Sanitation Data'!D186))="","",OFFSET('Sanitation Data'!$D$29,0,10*ROW('Sanitation Data'!D186)))</f>
        <v/>
      </c>
      <c r="CM192" s="388" t="str">
        <f ca="1">+IF(OFFSET('Sanitation Data'!$D$30,0,10*ROW('Sanitation Data'!D186))="","",OFFSET('Sanitation Data'!$D$30,0,10*ROW('Sanitation Data'!D186)))</f>
        <v/>
      </c>
      <c r="CN192" s="388" t="str">
        <f ca="1">+IF(OFFSET('Sanitation Data'!$D$31,0,10*ROW('Sanitation Data'!D186))="","",OFFSET('Sanitation Data'!$D$31,0,10*ROW('Sanitation Data'!D186)))</f>
        <v/>
      </c>
      <c r="CO192" s="388" t="str">
        <f ca="1">+IF(OFFSET('Sanitation Data'!$D$32,0,10*ROW('Sanitation Data'!D186))="","",OFFSET('Sanitation Data'!$D$32,0,10*ROW('Sanitation Data'!D186)))</f>
        <v/>
      </c>
      <c r="CP192" s="388" t="str">
        <f ca="1">+IF(OFFSET('Sanitation Data'!$E$28,0,10*ROW('Sanitation Data'!E186))="","",OFFSET('Sanitation Data'!$E$28,0,10*ROW('Sanitation Data'!E186)))</f>
        <v/>
      </c>
      <c r="CQ192" s="388" t="str">
        <f ca="1">+IF(OFFSET('Sanitation Data'!$E$29,0,10*ROW('Sanitation Data'!E186))="","",OFFSET('Sanitation Data'!$E$29,0,10*ROW('Sanitation Data'!E186)))</f>
        <v/>
      </c>
      <c r="CR192" s="388" t="str">
        <f ca="1">+IF(OFFSET('Sanitation Data'!$E$30,0,10*ROW('Sanitation Data'!E186))="","",OFFSET('Sanitation Data'!$E$30,0,10*ROW('Sanitation Data'!E186)))</f>
        <v/>
      </c>
      <c r="CS192" s="388" t="str">
        <f ca="1">+IF(OFFSET('Sanitation Data'!$E$31,0,10*ROW('Sanitation Data'!E186))="","",OFFSET('Sanitation Data'!$E$31,0,10*ROW('Sanitation Data'!E186)))</f>
        <v/>
      </c>
      <c r="CT192" s="388" t="str">
        <f ca="1">+IF(OFFSET('Sanitation Data'!$E$32,0,10*ROW('Sanitation Data'!E186))="","",OFFSET('Sanitation Data'!$E$32,0,10*ROW('Sanitation Data'!E186)))</f>
        <v/>
      </c>
      <c r="CU192" s="388" t="str">
        <f ca="1">+IF(OFFSET('Sanitation Data'!$F$28,0,10*ROW('Sanitation Data'!F186))="","",OFFSET('Sanitation Data'!$F$28,0,10*ROW('Sanitation Data'!F186)))</f>
        <v/>
      </c>
      <c r="CV192" s="388" t="str">
        <f ca="1">+IF(OFFSET('Sanitation Data'!$F$29,0,10*ROW('Sanitation Data'!F186))="","",OFFSET('Sanitation Data'!$F$29,0,10*ROW('Sanitation Data'!F186)))</f>
        <v/>
      </c>
      <c r="CW192" s="388" t="str">
        <f ca="1">+IF(OFFSET('Sanitation Data'!$F$30,0,10*ROW('Sanitation Data'!F186))="","",OFFSET('Sanitation Data'!$F$30,0,10*ROW('Sanitation Data'!F186)))</f>
        <v/>
      </c>
      <c r="CX192" s="388" t="str">
        <f ca="1">+IF(OFFSET('Sanitation Data'!$F$31,0,10*ROW('Sanitation Data'!F186))="","",OFFSET('Sanitation Data'!$F$31,0,10*ROW('Sanitation Data'!F186)))</f>
        <v/>
      </c>
      <c r="CY192" s="388" t="str">
        <f ca="1">+IF(OFFSET('Sanitation Data'!$F$32,0,10*ROW('Sanitation Data'!F186))="","",OFFSET('Sanitation Data'!$F$32,0,10*ROW('Sanitation Data'!F186)))</f>
        <v/>
      </c>
      <c r="CZ192" s="388" t="str">
        <f ca="1">+IF(OFFSET('Sanitation Data'!$G$28,0,10*ROW('Sanitation Data'!G186))="","",OFFSET('Sanitation Data'!$G$28,0,10*ROW('Sanitation Data'!G186)))</f>
        <v/>
      </c>
      <c r="DA192" s="388" t="str">
        <f ca="1">+IF(OFFSET('Sanitation Data'!$G$29,0,10*ROW('Sanitation Data'!G186))="","",OFFSET('Sanitation Data'!$G$29,0,10*ROW('Sanitation Data'!G186)))</f>
        <v/>
      </c>
      <c r="DB192" s="388" t="str">
        <f ca="1">+IF(OFFSET('Sanitation Data'!$G$30,0,10*ROW('Sanitation Data'!G186))="","",OFFSET('Sanitation Data'!$G$30,0,10*ROW('Sanitation Data'!G186)))</f>
        <v/>
      </c>
      <c r="DC192" s="388" t="str">
        <f ca="1">+IF(OFFSET('Sanitation Data'!$G$31,0,10*ROW('Sanitation Data'!G186))="","",OFFSET('Sanitation Data'!$G$31,0,10*ROW('Sanitation Data'!G186)))</f>
        <v/>
      </c>
      <c r="DD192" s="388" t="str">
        <f ca="1">+IF(OFFSET('Sanitation Data'!$G$32,0,10*ROW('Sanitation Data'!G186))="","",OFFSET('Sanitation Data'!$G$32,0,10*ROW('Sanitation Data'!G186)))</f>
        <v/>
      </c>
      <c r="DE192" s="388" t="str">
        <f ca="1">+IF(OFFSET('Sanitation Data'!$H$28,0,10*ROW('Sanitation Data'!H186))="","",OFFSET('Sanitation Data'!$H$28,0,10*ROW('Sanitation Data'!H186)))</f>
        <v/>
      </c>
      <c r="DF192" s="388" t="str">
        <f ca="1">+IF(OFFSET('Sanitation Data'!$H$29,0,10*ROW('Sanitation Data'!H186))="","",OFFSET('Sanitation Data'!$H$29,0,10*ROW('Sanitation Data'!H186)))</f>
        <v/>
      </c>
      <c r="DG192" s="388" t="str">
        <f ca="1">+IF(OFFSET('Sanitation Data'!$H$30,0,10*ROW('Sanitation Data'!H186))="","",OFFSET('Sanitation Data'!$H$30,0,10*ROW('Sanitation Data'!H186)))</f>
        <v/>
      </c>
      <c r="DH192" s="388" t="str">
        <f ca="1">+IF(OFFSET('Sanitation Data'!$H$31,0,10*ROW('Sanitation Data'!H186))="","",OFFSET('Sanitation Data'!$H$31,0,10*ROW('Sanitation Data'!H186)))</f>
        <v/>
      </c>
      <c r="DI192" s="388" t="str">
        <f ca="1">+IF(OFFSET('Sanitation Data'!$H$32,0,10*ROW('Sanitation Data'!H186))="","",OFFSET('Sanitation Data'!$H$32,0,10*ROW('Sanitation Data'!H186)))</f>
        <v/>
      </c>
      <c r="DJ192" s="388" t="str">
        <f ca="1">+IF(OFFSET('Sanitation Data'!$I$28,0,10*ROW('Sanitation Data'!I186))="","",OFFSET('Sanitation Data'!$I$28,0,10*ROW('Sanitation Data'!I186)))</f>
        <v/>
      </c>
      <c r="DK192" s="388" t="str">
        <f ca="1">+IF(OFFSET('Sanitation Data'!$I$29,0,10*ROW('Sanitation Data'!I186))="","",OFFSET('Sanitation Data'!$I$29,0,10*ROW('Sanitation Data'!I186)))</f>
        <v/>
      </c>
      <c r="DL192" s="388" t="str">
        <f ca="1">+IF(OFFSET('Sanitation Data'!$I$30,0,10*ROW('Sanitation Data'!I186))="","",OFFSET('Sanitation Data'!$I$30,0,10*ROW('Sanitation Data'!I186)))</f>
        <v/>
      </c>
      <c r="DM192" s="388" t="str">
        <f ca="1">+IF(OFFSET('Sanitation Data'!$I$31,0,10*ROW('Sanitation Data'!I186))="","",OFFSET('Sanitation Data'!$I$31,0,10*ROW('Sanitation Data'!I186)))</f>
        <v/>
      </c>
      <c r="DN192" s="388" t="str">
        <f ca="1">+IF(OFFSET('Sanitation Data'!$I$32,0,10*ROW('Sanitation Data'!I186))="","",OFFSET('Sanitation Data'!$I$32,0,10*ROW('Sanitation Data'!I186)))</f>
        <v/>
      </c>
      <c r="DO192" s="388" t="str">
        <f ca="1">+IF(OFFSET('Hygiene Data'!$D$11,0,10*ROW('Hygiene Data'!D186))="","",OFFSET('Hygiene Data'!$D$11,0,10*ROW('Hygiene Data'!D186)))</f>
        <v/>
      </c>
      <c r="DP192" s="388" t="str">
        <f ca="1">+IF(OFFSET('Hygiene Data'!$D$12,0,10*ROW('Hygiene Data'!D186))="","",OFFSET('Hygiene Data'!$D$12,0,10*ROW('Hygiene Data'!D186)))</f>
        <v/>
      </c>
      <c r="DQ192" s="388" t="str">
        <f ca="1">+IF(OFFSET('Hygiene Data'!$D$13,0,10*ROW('Hygiene Data'!D186))="","",OFFSET('Hygiene Data'!$D$13,0,10*ROW('Hygiene Data'!D186)))</f>
        <v/>
      </c>
      <c r="DR192" s="388" t="str">
        <f ca="1">+IF(OFFSET('Hygiene Data'!$E$11,0,10*ROW('Hygiene Data'!E186))="","",OFFSET('Hygiene Data'!$E$11,0,10*ROW('Hygiene Data'!E186)))</f>
        <v/>
      </c>
      <c r="DS192" s="388" t="str">
        <f ca="1">+IF(OFFSET('Hygiene Data'!$E$12,0,10*ROW('Hygiene Data'!E186))="","",OFFSET('Hygiene Data'!$E$12,0,10*ROW('Hygiene Data'!E186)))</f>
        <v/>
      </c>
      <c r="DT192" s="388" t="str">
        <f ca="1">+IF(OFFSET('Hygiene Data'!$E$13,0,10*ROW('Hygiene Data'!E186))="","",OFFSET('Hygiene Data'!$E$13,0,10*ROW('Hygiene Data'!E186)))</f>
        <v/>
      </c>
      <c r="DU192" s="388" t="str">
        <f ca="1">+IF(OFFSET('Hygiene Data'!$F$11,0,10*ROW('Hygiene Data'!F186))="","",OFFSET('Hygiene Data'!$F$11,0,10*ROW('Hygiene Data'!F186)))</f>
        <v/>
      </c>
      <c r="DV192" s="388" t="str">
        <f ca="1">+IF(OFFSET('Hygiene Data'!$F$12,0,10*ROW('Hygiene Data'!F186))="","",OFFSET('Hygiene Data'!$F$12,0,10*ROW('Hygiene Data'!F186)))</f>
        <v/>
      </c>
      <c r="DW192" s="388" t="str">
        <f ca="1">+IF(OFFSET('Hygiene Data'!$F$13,0,10*ROW('Hygiene Data'!F186))="","",OFFSET('Hygiene Data'!$F$13,0,10*ROW('Hygiene Data'!F186)))</f>
        <v/>
      </c>
      <c r="DX192" s="388" t="str">
        <f ca="1">+IF(OFFSET('Hygiene Data'!$G$11,0,10*ROW('Hygiene Data'!G186))="","",OFFSET('Hygiene Data'!$G$11,0,10*ROW('Hygiene Data'!G186)))</f>
        <v/>
      </c>
      <c r="DY192" s="388" t="str">
        <f ca="1">+IF(OFFSET('Hygiene Data'!$G$12,0,10*ROW('Hygiene Data'!G186))="","",OFFSET('Hygiene Data'!$G$12,0,10*ROW('Hygiene Data'!G186)))</f>
        <v/>
      </c>
      <c r="DZ192" s="388" t="str">
        <f ca="1">+IF(OFFSET('Hygiene Data'!$G$13,0,10*ROW('Hygiene Data'!G186))="","",OFFSET('Hygiene Data'!$G$13,0,10*ROW('Hygiene Data'!G186)))</f>
        <v/>
      </c>
      <c r="EA192" s="388" t="str">
        <f ca="1">+IF(OFFSET('Hygiene Data'!$H$11,0,10*ROW('Hygiene Data'!H186))="","",OFFSET('Hygiene Data'!$H$11,0,10*ROW('Hygiene Data'!H186)))</f>
        <v/>
      </c>
      <c r="EB192" s="388" t="str">
        <f ca="1">+IF(OFFSET('Hygiene Data'!$H$12,0,10*ROW('Hygiene Data'!H186))="","",OFFSET('Hygiene Data'!$H$12,0,10*ROW('Hygiene Data'!H186)))</f>
        <v/>
      </c>
      <c r="EC192" s="388" t="str">
        <f ca="1">+IF(OFFSET('Hygiene Data'!$H$13,0,10*ROW('Hygiene Data'!H186))="","",OFFSET('Hygiene Data'!$H$13,0,10*ROW('Hygiene Data'!H186)))</f>
        <v/>
      </c>
      <c r="ED192" s="388" t="str">
        <f ca="1">+IF(OFFSET('Hygiene Data'!$I$11,0,10*ROW('Hygiene Data'!I186))="","",OFFSET('Hygiene Data'!$I$11,0,10*ROW('Hygiene Data'!I186)))</f>
        <v/>
      </c>
      <c r="EE192" s="388" t="str">
        <f ca="1">+IF(OFFSET('Hygiene Data'!$I$12,0,10*ROW('Hygiene Data'!I186))="","",OFFSET('Hygiene Data'!$I$12,0,10*ROW('Hygiene Data'!I186)))</f>
        <v/>
      </c>
      <c r="EF192" s="388" t="str">
        <f ca="1">+IF(OFFSET('Hygiene Data'!$I$13,0,10*ROW('Hygiene Data'!I186))="","",OFFSET('Hygiene Data'!$I$13,0,10*ROW('Hygiene Data'!I186)))</f>
        <v/>
      </c>
    </row>
    <row r="193" spans="1:136" x14ac:dyDescent="0.25">
      <c r="A193" s="497" t="str">
        <f ca="1">+IF(OFFSET('Water Data'!$B$2,0,10*ROW('Water Data'!E187))="","",OFFSET('Water Data'!$B$2,0,10*ROW('Water Data'!E187)))</f>
        <v/>
      </c>
      <c r="B193" s="49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4" t="str">
        <f t="shared" ca="1" si="2"/>
        <v/>
      </c>
      <c r="D193" s="52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8" t="str">
        <f ca="1">+IF(OFFSET('Water Data'!$D$27,0,10*ROW('Water Data'!D187))="","",OFFSET('Water Data'!$D$27,0,10*ROW('Water Data'!D187)))</f>
        <v/>
      </c>
      <c r="BT193" s="388" t="str">
        <f ca="1">+IF(OFFSET('Water Data'!$D$28,0,10*ROW('Water Data'!D187))="","",OFFSET('Water Data'!$D$28,0,10*ROW('Water Data'!D187)))</f>
        <v/>
      </c>
      <c r="BU193" s="388" t="str">
        <f ca="1">+IF(OFFSET('Water Data'!$D$29,0,10*ROW('Water Data'!D187))="","",OFFSET('Water Data'!$D$29,0,10*ROW('Water Data'!D187)))</f>
        <v/>
      </c>
      <c r="BV193" s="388" t="str">
        <f ca="1">+IF(OFFSET('Water Data'!$E$27,0,10*ROW('Water Data'!E187))="","",OFFSET('Water Data'!$E$27,0,10*ROW('Water Data'!E187)))</f>
        <v/>
      </c>
      <c r="BW193" s="388" t="str">
        <f ca="1">+IF(OFFSET('Water Data'!$E$28,0,10*ROW('Water Data'!E187))="","",OFFSET('Water Data'!$E$28,0,10*ROW('Water Data'!E187)))</f>
        <v/>
      </c>
      <c r="BX193" s="388" t="str">
        <f ca="1">+IF(OFFSET('Water Data'!$E$29,0,10*ROW('Water Data'!E187))="","",OFFSET('Water Data'!$E$29,0,10*ROW('Water Data'!E187)))</f>
        <v/>
      </c>
      <c r="BY193" s="388" t="str">
        <f ca="1">+IF(OFFSET('Water Data'!$F$27,0,10*ROW('Water Data'!F187))="","",OFFSET('Water Data'!$F$27,0,10*ROW('Water Data'!F187)))</f>
        <v/>
      </c>
      <c r="BZ193" s="388" t="str">
        <f ca="1">+IF(OFFSET('Water Data'!$F$28,0,10*ROW('Water Data'!F187))="","",OFFSET('Water Data'!$F$28,0,10*ROW('Water Data'!F187)))</f>
        <v/>
      </c>
      <c r="CA193" s="388" t="str">
        <f ca="1">+IF(OFFSET('Water Data'!$F$29,0,10*ROW('Water Data'!F187))="","",OFFSET('Water Data'!$F$29,0,10*ROW('Water Data'!F187)))</f>
        <v/>
      </c>
      <c r="CB193" s="388" t="str">
        <f ca="1">+IF(OFFSET('Water Data'!$G$27,0,10*ROW('Water Data'!G187))="","",OFFSET('Water Data'!$G$27,0,10*ROW('Water Data'!G187)))</f>
        <v/>
      </c>
      <c r="CC193" s="388" t="str">
        <f ca="1">+IF(OFFSET('Water Data'!$G$28,0,10*ROW('Water Data'!G187))="","",OFFSET('Water Data'!$G$28,0,10*ROW('Water Data'!G187)))</f>
        <v/>
      </c>
      <c r="CD193" s="388" t="str">
        <f ca="1">+IF(OFFSET('Water Data'!$G$29,0,10*ROW('Water Data'!G187))="","",OFFSET('Water Data'!$G$29,0,10*ROW('Water Data'!G187)))</f>
        <v/>
      </c>
      <c r="CE193" s="388" t="str">
        <f ca="1">+IF(OFFSET('Water Data'!$H$27,0,10*ROW('Water Data'!H187))="","",OFFSET('Water Data'!$H$27,0,10*ROW('Water Data'!H187)))</f>
        <v/>
      </c>
      <c r="CF193" s="388" t="str">
        <f ca="1">+IF(OFFSET('Water Data'!$H$28,0,10*ROW('Water Data'!H187))="","",OFFSET('Water Data'!$H$28,0,10*ROW('Water Data'!H187)))</f>
        <v/>
      </c>
      <c r="CG193" s="388" t="str">
        <f ca="1">+IF(OFFSET('Water Data'!$H$29,0,10*ROW('Water Data'!H187))="","",OFFSET('Water Data'!$H$29,0,10*ROW('Water Data'!H187)))</f>
        <v/>
      </c>
      <c r="CH193" s="388" t="str">
        <f ca="1">+IF(OFFSET('Water Data'!$I$27,0,10*ROW('Water Data'!I187))="","",OFFSET('Water Data'!$I$27,0,10*ROW('Water Data'!I187)))</f>
        <v/>
      </c>
      <c r="CI193" s="388" t="str">
        <f ca="1">+IF(OFFSET('Water Data'!$I$28,0,10*ROW('Water Data'!I187))="","",OFFSET('Water Data'!$I$28,0,10*ROW('Water Data'!I187)))</f>
        <v/>
      </c>
      <c r="CJ193" s="388" t="str">
        <f ca="1">+IF(OFFSET('Water Data'!$I$29,0,10*ROW('Water Data'!I187))="","",OFFSET('Water Data'!$I$29,0,10*ROW('Water Data'!I187)))</f>
        <v/>
      </c>
      <c r="CK193" s="388" t="str">
        <f ca="1">+IF(OFFSET('Sanitation Data'!$D$28,0,10*ROW('Sanitation Data'!D187))="","",OFFSET('Sanitation Data'!$D$28,0,10*ROW('Sanitation Data'!D187)))</f>
        <v/>
      </c>
      <c r="CL193" s="388" t="str">
        <f ca="1">+IF(OFFSET('Sanitation Data'!$D$29,0,10*ROW('Sanitation Data'!D187))="","",OFFSET('Sanitation Data'!$D$29,0,10*ROW('Sanitation Data'!D187)))</f>
        <v/>
      </c>
      <c r="CM193" s="388" t="str">
        <f ca="1">+IF(OFFSET('Sanitation Data'!$D$30,0,10*ROW('Sanitation Data'!D187))="","",OFFSET('Sanitation Data'!$D$30,0,10*ROW('Sanitation Data'!D187)))</f>
        <v/>
      </c>
      <c r="CN193" s="388" t="str">
        <f ca="1">+IF(OFFSET('Sanitation Data'!$D$31,0,10*ROW('Sanitation Data'!D187))="","",OFFSET('Sanitation Data'!$D$31,0,10*ROW('Sanitation Data'!D187)))</f>
        <v/>
      </c>
      <c r="CO193" s="388" t="str">
        <f ca="1">+IF(OFFSET('Sanitation Data'!$D$32,0,10*ROW('Sanitation Data'!D187))="","",OFFSET('Sanitation Data'!$D$32,0,10*ROW('Sanitation Data'!D187)))</f>
        <v/>
      </c>
      <c r="CP193" s="388" t="str">
        <f ca="1">+IF(OFFSET('Sanitation Data'!$E$28,0,10*ROW('Sanitation Data'!E187))="","",OFFSET('Sanitation Data'!$E$28,0,10*ROW('Sanitation Data'!E187)))</f>
        <v/>
      </c>
      <c r="CQ193" s="388" t="str">
        <f ca="1">+IF(OFFSET('Sanitation Data'!$E$29,0,10*ROW('Sanitation Data'!E187))="","",OFFSET('Sanitation Data'!$E$29,0,10*ROW('Sanitation Data'!E187)))</f>
        <v/>
      </c>
      <c r="CR193" s="388" t="str">
        <f ca="1">+IF(OFFSET('Sanitation Data'!$E$30,0,10*ROW('Sanitation Data'!E187))="","",OFFSET('Sanitation Data'!$E$30,0,10*ROW('Sanitation Data'!E187)))</f>
        <v/>
      </c>
      <c r="CS193" s="388" t="str">
        <f ca="1">+IF(OFFSET('Sanitation Data'!$E$31,0,10*ROW('Sanitation Data'!E187))="","",OFFSET('Sanitation Data'!$E$31,0,10*ROW('Sanitation Data'!E187)))</f>
        <v/>
      </c>
      <c r="CT193" s="388" t="str">
        <f ca="1">+IF(OFFSET('Sanitation Data'!$E$32,0,10*ROW('Sanitation Data'!E187))="","",OFFSET('Sanitation Data'!$E$32,0,10*ROW('Sanitation Data'!E187)))</f>
        <v/>
      </c>
      <c r="CU193" s="388" t="str">
        <f ca="1">+IF(OFFSET('Sanitation Data'!$F$28,0,10*ROW('Sanitation Data'!F187))="","",OFFSET('Sanitation Data'!$F$28,0,10*ROW('Sanitation Data'!F187)))</f>
        <v/>
      </c>
      <c r="CV193" s="388" t="str">
        <f ca="1">+IF(OFFSET('Sanitation Data'!$F$29,0,10*ROW('Sanitation Data'!F187))="","",OFFSET('Sanitation Data'!$F$29,0,10*ROW('Sanitation Data'!F187)))</f>
        <v/>
      </c>
      <c r="CW193" s="388" t="str">
        <f ca="1">+IF(OFFSET('Sanitation Data'!$F$30,0,10*ROW('Sanitation Data'!F187))="","",OFFSET('Sanitation Data'!$F$30,0,10*ROW('Sanitation Data'!F187)))</f>
        <v/>
      </c>
      <c r="CX193" s="388" t="str">
        <f ca="1">+IF(OFFSET('Sanitation Data'!$F$31,0,10*ROW('Sanitation Data'!F187))="","",OFFSET('Sanitation Data'!$F$31,0,10*ROW('Sanitation Data'!F187)))</f>
        <v/>
      </c>
      <c r="CY193" s="388" t="str">
        <f ca="1">+IF(OFFSET('Sanitation Data'!$F$32,0,10*ROW('Sanitation Data'!F187))="","",OFFSET('Sanitation Data'!$F$32,0,10*ROW('Sanitation Data'!F187)))</f>
        <v/>
      </c>
      <c r="CZ193" s="388" t="str">
        <f ca="1">+IF(OFFSET('Sanitation Data'!$G$28,0,10*ROW('Sanitation Data'!G187))="","",OFFSET('Sanitation Data'!$G$28,0,10*ROW('Sanitation Data'!G187)))</f>
        <v/>
      </c>
      <c r="DA193" s="388" t="str">
        <f ca="1">+IF(OFFSET('Sanitation Data'!$G$29,0,10*ROW('Sanitation Data'!G187))="","",OFFSET('Sanitation Data'!$G$29,0,10*ROW('Sanitation Data'!G187)))</f>
        <v/>
      </c>
      <c r="DB193" s="388" t="str">
        <f ca="1">+IF(OFFSET('Sanitation Data'!$G$30,0,10*ROW('Sanitation Data'!G187))="","",OFFSET('Sanitation Data'!$G$30,0,10*ROW('Sanitation Data'!G187)))</f>
        <v/>
      </c>
      <c r="DC193" s="388" t="str">
        <f ca="1">+IF(OFFSET('Sanitation Data'!$G$31,0,10*ROW('Sanitation Data'!G187))="","",OFFSET('Sanitation Data'!$G$31,0,10*ROW('Sanitation Data'!G187)))</f>
        <v/>
      </c>
      <c r="DD193" s="388" t="str">
        <f ca="1">+IF(OFFSET('Sanitation Data'!$G$32,0,10*ROW('Sanitation Data'!G187))="","",OFFSET('Sanitation Data'!$G$32,0,10*ROW('Sanitation Data'!G187)))</f>
        <v/>
      </c>
      <c r="DE193" s="388" t="str">
        <f ca="1">+IF(OFFSET('Sanitation Data'!$H$28,0,10*ROW('Sanitation Data'!H187))="","",OFFSET('Sanitation Data'!$H$28,0,10*ROW('Sanitation Data'!H187)))</f>
        <v/>
      </c>
      <c r="DF193" s="388" t="str">
        <f ca="1">+IF(OFFSET('Sanitation Data'!$H$29,0,10*ROW('Sanitation Data'!H187))="","",OFFSET('Sanitation Data'!$H$29,0,10*ROW('Sanitation Data'!H187)))</f>
        <v/>
      </c>
      <c r="DG193" s="388" t="str">
        <f ca="1">+IF(OFFSET('Sanitation Data'!$H$30,0,10*ROW('Sanitation Data'!H187))="","",OFFSET('Sanitation Data'!$H$30,0,10*ROW('Sanitation Data'!H187)))</f>
        <v/>
      </c>
      <c r="DH193" s="388" t="str">
        <f ca="1">+IF(OFFSET('Sanitation Data'!$H$31,0,10*ROW('Sanitation Data'!H187))="","",OFFSET('Sanitation Data'!$H$31,0,10*ROW('Sanitation Data'!H187)))</f>
        <v/>
      </c>
      <c r="DI193" s="388" t="str">
        <f ca="1">+IF(OFFSET('Sanitation Data'!$H$32,0,10*ROW('Sanitation Data'!H187))="","",OFFSET('Sanitation Data'!$H$32,0,10*ROW('Sanitation Data'!H187)))</f>
        <v/>
      </c>
      <c r="DJ193" s="388" t="str">
        <f ca="1">+IF(OFFSET('Sanitation Data'!$I$28,0,10*ROW('Sanitation Data'!I187))="","",OFFSET('Sanitation Data'!$I$28,0,10*ROW('Sanitation Data'!I187)))</f>
        <v/>
      </c>
      <c r="DK193" s="388" t="str">
        <f ca="1">+IF(OFFSET('Sanitation Data'!$I$29,0,10*ROW('Sanitation Data'!I187))="","",OFFSET('Sanitation Data'!$I$29,0,10*ROW('Sanitation Data'!I187)))</f>
        <v/>
      </c>
      <c r="DL193" s="388" t="str">
        <f ca="1">+IF(OFFSET('Sanitation Data'!$I$30,0,10*ROW('Sanitation Data'!I187))="","",OFFSET('Sanitation Data'!$I$30,0,10*ROW('Sanitation Data'!I187)))</f>
        <v/>
      </c>
      <c r="DM193" s="388" t="str">
        <f ca="1">+IF(OFFSET('Sanitation Data'!$I$31,0,10*ROW('Sanitation Data'!I187))="","",OFFSET('Sanitation Data'!$I$31,0,10*ROW('Sanitation Data'!I187)))</f>
        <v/>
      </c>
      <c r="DN193" s="388" t="str">
        <f ca="1">+IF(OFFSET('Sanitation Data'!$I$32,0,10*ROW('Sanitation Data'!I187))="","",OFFSET('Sanitation Data'!$I$32,0,10*ROW('Sanitation Data'!I187)))</f>
        <v/>
      </c>
      <c r="DO193" s="388" t="str">
        <f ca="1">+IF(OFFSET('Hygiene Data'!$D$11,0,10*ROW('Hygiene Data'!D187))="","",OFFSET('Hygiene Data'!$D$11,0,10*ROW('Hygiene Data'!D187)))</f>
        <v/>
      </c>
      <c r="DP193" s="388" t="str">
        <f ca="1">+IF(OFFSET('Hygiene Data'!$D$12,0,10*ROW('Hygiene Data'!D187))="","",OFFSET('Hygiene Data'!$D$12,0,10*ROW('Hygiene Data'!D187)))</f>
        <v/>
      </c>
      <c r="DQ193" s="388" t="str">
        <f ca="1">+IF(OFFSET('Hygiene Data'!$D$13,0,10*ROW('Hygiene Data'!D187))="","",OFFSET('Hygiene Data'!$D$13,0,10*ROW('Hygiene Data'!D187)))</f>
        <v/>
      </c>
      <c r="DR193" s="388" t="str">
        <f ca="1">+IF(OFFSET('Hygiene Data'!$E$11,0,10*ROW('Hygiene Data'!E187))="","",OFFSET('Hygiene Data'!$E$11,0,10*ROW('Hygiene Data'!E187)))</f>
        <v/>
      </c>
      <c r="DS193" s="388" t="str">
        <f ca="1">+IF(OFFSET('Hygiene Data'!$E$12,0,10*ROW('Hygiene Data'!E187))="","",OFFSET('Hygiene Data'!$E$12,0,10*ROW('Hygiene Data'!E187)))</f>
        <v/>
      </c>
      <c r="DT193" s="388" t="str">
        <f ca="1">+IF(OFFSET('Hygiene Data'!$E$13,0,10*ROW('Hygiene Data'!E187))="","",OFFSET('Hygiene Data'!$E$13,0,10*ROW('Hygiene Data'!E187)))</f>
        <v/>
      </c>
      <c r="DU193" s="388" t="str">
        <f ca="1">+IF(OFFSET('Hygiene Data'!$F$11,0,10*ROW('Hygiene Data'!F187))="","",OFFSET('Hygiene Data'!$F$11,0,10*ROW('Hygiene Data'!F187)))</f>
        <v/>
      </c>
      <c r="DV193" s="388" t="str">
        <f ca="1">+IF(OFFSET('Hygiene Data'!$F$12,0,10*ROW('Hygiene Data'!F187))="","",OFFSET('Hygiene Data'!$F$12,0,10*ROW('Hygiene Data'!F187)))</f>
        <v/>
      </c>
      <c r="DW193" s="388" t="str">
        <f ca="1">+IF(OFFSET('Hygiene Data'!$F$13,0,10*ROW('Hygiene Data'!F187))="","",OFFSET('Hygiene Data'!$F$13,0,10*ROW('Hygiene Data'!F187)))</f>
        <v/>
      </c>
      <c r="DX193" s="388" t="str">
        <f ca="1">+IF(OFFSET('Hygiene Data'!$G$11,0,10*ROW('Hygiene Data'!G187))="","",OFFSET('Hygiene Data'!$G$11,0,10*ROW('Hygiene Data'!G187)))</f>
        <v/>
      </c>
      <c r="DY193" s="388" t="str">
        <f ca="1">+IF(OFFSET('Hygiene Data'!$G$12,0,10*ROW('Hygiene Data'!G187))="","",OFFSET('Hygiene Data'!$G$12,0,10*ROW('Hygiene Data'!G187)))</f>
        <v/>
      </c>
      <c r="DZ193" s="388" t="str">
        <f ca="1">+IF(OFFSET('Hygiene Data'!$G$13,0,10*ROW('Hygiene Data'!G187))="","",OFFSET('Hygiene Data'!$G$13,0,10*ROW('Hygiene Data'!G187)))</f>
        <v/>
      </c>
      <c r="EA193" s="388" t="str">
        <f ca="1">+IF(OFFSET('Hygiene Data'!$H$11,0,10*ROW('Hygiene Data'!H187))="","",OFFSET('Hygiene Data'!$H$11,0,10*ROW('Hygiene Data'!H187)))</f>
        <v/>
      </c>
      <c r="EB193" s="388" t="str">
        <f ca="1">+IF(OFFSET('Hygiene Data'!$H$12,0,10*ROW('Hygiene Data'!H187))="","",OFFSET('Hygiene Data'!$H$12,0,10*ROW('Hygiene Data'!H187)))</f>
        <v/>
      </c>
      <c r="EC193" s="388" t="str">
        <f ca="1">+IF(OFFSET('Hygiene Data'!$H$13,0,10*ROW('Hygiene Data'!H187))="","",OFFSET('Hygiene Data'!$H$13,0,10*ROW('Hygiene Data'!H187)))</f>
        <v/>
      </c>
      <c r="ED193" s="388" t="str">
        <f ca="1">+IF(OFFSET('Hygiene Data'!$I$11,0,10*ROW('Hygiene Data'!I187))="","",OFFSET('Hygiene Data'!$I$11,0,10*ROW('Hygiene Data'!I187)))</f>
        <v/>
      </c>
      <c r="EE193" s="388" t="str">
        <f ca="1">+IF(OFFSET('Hygiene Data'!$I$12,0,10*ROW('Hygiene Data'!I187))="","",OFFSET('Hygiene Data'!$I$12,0,10*ROW('Hygiene Data'!I187)))</f>
        <v/>
      </c>
      <c r="EF193" s="388" t="str">
        <f ca="1">+IF(OFFSET('Hygiene Data'!$I$13,0,10*ROW('Hygiene Data'!I187))="","",OFFSET('Hygiene Data'!$I$13,0,10*ROW('Hygiene Data'!I187)))</f>
        <v/>
      </c>
    </row>
    <row r="194" spans="1:136" x14ac:dyDescent="0.25">
      <c r="A194" s="497" t="str">
        <f ca="1">+IF(OFFSET('Water Data'!$B$2,0,10*ROW('Water Data'!E188))="","",OFFSET('Water Data'!$B$2,0,10*ROW('Water Data'!E188)))</f>
        <v/>
      </c>
      <c r="B194" s="49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4" t="str">
        <f t="shared" ca="1" si="2"/>
        <v/>
      </c>
      <c r="D194" s="52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8" t="str">
        <f ca="1">+IF(OFFSET('Water Data'!$D$27,0,10*ROW('Water Data'!D188))="","",OFFSET('Water Data'!$D$27,0,10*ROW('Water Data'!D188)))</f>
        <v/>
      </c>
      <c r="BT194" s="388" t="str">
        <f ca="1">+IF(OFFSET('Water Data'!$D$28,0,10*ROW('Water Data'!D188))="","",OFFSET('Water Data'!$D$28,0,10*ROW('Water Data'!D188)))</f>
        <v/>
      </c>
      <c r="BU194" s="388" t="str">
        <f ca="1">+IF(OFFSET('Water Data'!$D$29,0,10*ROW('Water Data'!D188))="","",OFFSET('Water Data'!$D$29,0,10*ROW('Water Data'!D188)))</f>
        <v/>
      </c>
      <c r="BV194" s="388" t="str">
        <f ca="1">+IF(OFFSET('Water Data'!$E$27,0,10*ROW('Water Data'!E188))="","",OFFSET('Water Data'!$E$27,0,10*ROW('Water Data'!E188)))</f>
        <v/>
      </c>
      <c r="BW194" s="388" t="str">
        <f ca="1">+IF(OFFSET('Water Data'!$E$28,0,10*ROW('Water Data'!E188))="","",OFFSET('Water Data'!$E$28,0,10*ROW('Water Data'!E188)))</f>
        <v/>
      </c>
      <c r="BX194" s="388" t="str">
        <f ca="1">+IF(OFFSET('Water Data'!$E$29,0,10*ROW('Water Data'!E188))="","",OFFSET('Water Data'!$E$29,0,10*ROW('Water Data'!E188)))</f>
        <v/>
      </c>
      <c r="BY194" s="388" t="str">
        <f ca="1">+IF(OFFSET('Water Data'!$F$27,0,10*ROW('Water Data'!F188))="","",OFFSET('Water Data'!$F$27,0,10*ROW('Water Data'!F188)))</f>
        <v/>
      </c>
      <c r="BZ194" s="388" t="str">
        <f ca="1">+IF(OFFSET('Water Data'!$F$28,0,10*ROW('Water Data'!F188))="","",OFFSET('Water Data'!$F$28,0,10*ROW('Water Data'!F188)))</f>
        <v/>
      </c>
      <c r="CA194" s="388" t="str">
        <f ca="1">+IF(OFFSET('Water Data'!$F$29,0,10*ROW('Water Data'!F188))="","",OFFSET('Water Data'!$F$29,0,10*ROW('Water Data'!F188)))</f>
        <v/>
      </c>
      <c r="CB194" s="388" t="str">
        <f ca="1">+IF(OFFSET('Water Data'!$G$27,0,10*ROW('Water Data'!G188))="","",OFFSET('Water Data'!$G$27,0,10*ROW('Water Data'!G188)))</f>
        <v/>
      </c>
      <c r="CC194" s="388" t="str">
        <f ca="1">+IF(OFFSET('Water Data'!$G$28,0,10*ROW('Water Data'!G188))="","",OFFSET('Water Data'!$G$28,0,10*ROW('Water Data'!G188)))</f>
        <v/>
      </c>
      <c r="CD194" s="388" t="str">
        <f ca="1">+IF(OFFSET('Water Data'!$G$29,0,10*ROW('Water Data'!G188))="","",OFFSET('Water Data'!$G$29,0,10*ROW('Water Data'!G188)))</f>
        <v/>
      </c>
      <c r="CE194" s="388" t="str">
        <f ca="1">+IF(OFFSET('Water Data'!$H$27,0,10*ROW('Water Data'!H188))="","",OFFSET('Water Data'!$H$27,0,10*ROW('Water Data'!H188)))</f>
        <v/>
      </c>
      <c r="CF194" s="388" t="str">
        <f ca="1">+IF(OFFSET('Water Data'!$H$28,0,10*ROW('Water Data'!H188))="","",OFFSET('Water Data'!$H$28,0,10*ROW('Water Data'!H188)))</f>
        <v/>
      </c>
      <c r="CG194" s="388" t="str">
        <f ca="1">+IF(OFFSET('Water Data'!$H$29,0,10*ROW('Water Data'!H188))="","",OFFSET('Water Data'!$H$29,0,10*ROW('Water Data'!H188)))</f>
        <v/>
      </c>
      <c r="CH194" s="388" t="str">
        <f ca="1">+IF(OFFSET('Water Data'!$I$27,0,10*ROW('Water Data'!I188))="","",OFFSET('Water Data'!$I$27,0,10*ROW('Water Data'!I188)))</f>
        <v/>
      </c>
      <c r="CI194" s="388" t="str">
        <f ca="1">+IF(OFFSET('Water Data'!$I$28,0,10*ROW('Water Data'!I188))="","",OFFSET('Water Data'!$I$28,0,10*ROW('Water Data'!I188)))</f>
        <v/>
      </c>
      <c r="CJ194" s="388" t="str">
        <f ca="1">+IF(OFFSET('Water Data'!$I$29,0,10*ROW('Water Data'!I188))="","",OFFSET('Water Data'!$I$29,0,10*ROW('Water Data'!I188)))</f>
        <v/>
      </c>
      <c r="CK194" s="388" t="str">
        <f ca="1">+IF(OFFSET('Sanitation Data'!$D$28,0,10*ROW('Sanitation Data'!D188))="","",OFFSET('Sanitation Data'!$D$28,0,10*ROW('Sanitation Data'!D188)))</f>
        <v/>
      </c>
      <c r="CL194" s="388" t="str">
        <f ca="1">+IF(OFFSET('Sanitation Data'!$D$29,0,10*ROW('Sanitation Data'!D188))="","",OFFSET('Sanitation Data'!$D$29,0,10*ROW('Sanitation Data'!D188)))</f>
        <v/>
      </c>
      <c r="CM194" s="388" t="str">
        <f ca="1">+IF(OFFSET('Sanitation Data'!$D$30,0,10*ROW('Sanitation Data'!D188))="","",OFFSET('Sanitation Data'!$D$30,0,10*ROW('Sanitation Data'!D188)))</f>
        <v/>
      </c>
      <c r="CN194" s="388" t="str">
        <f ca="1">+IF(OFFSET('Sanitation Data'!$D$31,0,10*ROW('Sanitation Data'!D188))="","",OFFSET('Sanitation Data'!$D$31,0,10*ROW('Sanitation Data'!D188)))</f>
        <v/>
      </c>
      <c r="CO194" s="388" t="str">
        <f ca="1">+IF(OFFSET('Sanitation Data'!$D$32,0,10*ROW('Sanitation Data'!D188))="","",OFFSET('Sanitation Data'!$D$32,0,10*ROW('Sanitation Data'!D188)))</f>
        <v/>
      </c>
      <c r="CP194" s="388" t="str">
        <f ca="1">+IF(OFFSET('Sanitation Data'!$E$28,0,10*ROW('Sanitation Data'!E188))="","",OFFSET('Sanitation Data'!$E$28,0,10*ROW('Sanitation Data'!E188)))</f>
        <v/>
      </c>
      <c r="CQ194" s="388" t="str">
        <f ca="1">+IF(OFFSET('Sanitation Data'!$E$29,0,10*ROW('Sanitation Data'!E188))="","",OFFSET('Sanitation Data'!$E$29,0,10*ROW('Sanitation Data'!E188)))</f>
        <v/>
      </c>
      <c r="CR194" s="388" t="str">
        <f ca="1">+IF(OFFSET('Sanitation Data'!$E$30,0,10*ROW('Sanitation Data'!E188))="","",OFFSET('Sanitation Data'!$E$30,0,10*ROW('Sanitation Data'!E188)))</f>
        <v/>
      </c>
      <c r="CS194" s="388" t="str">
        <f ca="1">+IF(OFFSET('Sanitation Data'!$E$31,0,10*ROW('Sanitation Data'!E188))="","",OFFSET('Sanitation Data'!$E$31,0,10*ROW('Sanitation Data'!E188)))</f>
        <v/>
      </c>
      <c r="CT194" s="388" t="str">
        <f ca="1">+IF(OFFSET('Sanitation Data'!$E$32,0,10*ROW('Sanitation Data'!E188))="","",OFFSET('Sanitation Data'!$E$32,0,10*ROW('Sanitation Data'!E188)))</f>
        <v/>
      </c>
      <c r="CU194" s="388" t="str">
        <f ca="1">+IF(OFFSET('Sanitation Data'!$F$28,0,10*ROW('Sanitation Data'!F188))="","",OFFSET('Sanitation Data'!$F$28,0,10*ROW('Sanitation Data'!F188)))</f>
        <v/>
      </c>
      <c r="CV194" s="388" t="str">
        <f ca="1">+IF(OFFSET('Sanitation Data'!$F$29,0,10*ROW('Sanitation Data'!F188))="","",OFFSET('Sanitation Data'!$F$29,0,10*ROW('Sanitation Data'!F188)))</f>
        <v/>
      </c>
      <c r="CW194" s="388" t="str">
        <f ca="1">+IF(OFFSET('Sanitation Data'!$F$30,0,10*ROW('Sanitation Data'!F188))="","",OFFSET('Sanitation Data'!$F$30,0,10*ROW('Sanitation Data'!F188)))</f>
        <v/>
      </c>
      <c r="CX194" s="388" t="str">
        <f ca="1">+IF(OFFSET('Sanitation Data'!$F$31,0,10*ROW('Sanitation Data'!F188))="","",OFFSET('Sanitation Data'!$F$31,0,10*ROW('Sanitation Data'!F188)))</f>
        <v/>
      </c>
      <c r="CY194" s="388" t="str">
        <f ca="1">+IF(OFFSET('Sanitation Data'!$F$32,0,10*ROW('Sanitation Data'!F188))="","",OFFSET('Sanitation Data'!$F$32,0,10*ROW('Sanitation Data'!F188)))</f>
        <v/>
      </c>
      <c r="CZ194" s="388" t="str">
        <f ca="1">+IF(OFFSET('Sanitation Data'!$G$28,0,10*ROW('Sanitation Data'!G188))="","",OFFSET('Sanitation Data'!$G$28,0,10*ROW('Sanitation Data'!G188)))</f>
        <v/>
      </c>
      <c r="DA194" s="388" t="str">
        <f ca="1">+IF(OFFSET('Sanitation Data'!$G$29,0,10*ROW('Sanitation Data'!G188))="","",OFFSET('Sanitation Data'!$G$29,0,10*ROW('Sanitation Data'!G188)))</f>
        <v/>
      </c>
      <c r="DB194" s="388" t="str">
        <f ca="1">+IF(OFFSET('Sanitation Data'!$G$30,0,10*ROW('Sanitation Data'!G188))="","",OFFSET('Sanitation Data'!$G$30,0,10*ROW('Sanitation Data'!G188)))</f>
        <v/>
      </c>
      <c r="DC194" s="388" t="str">
        <f ca="1">+IF(OFFSET('Sanitation Data'!$G$31,0,10*ROW('Sanitation Data'!G188))="","",OFFSET('Sanitation Data'!$G$31,0,10*ROW('Sanitation Data'!G188)))</f>
        <v/>
      </c>
      <c r="DD194" s="388" t="str">
        <f ca="1">+IF(OFFSET('Sanitation Data'!$G$32,0,10*ROW('Sanitation Data'!G188))="","",OFFSET('Sanitation Data'!$G$32,0,10*ROW('Sanitation Data'!G188)))</f>
        <v/>
      </c>
      <c r="DE194" s="388" t="str">
        <f ca="1">+IF(OFFSET('Sanitation Data'!$H$28,0,10*ROW('Sanitation Data'!H188))="","",OFFSET('Sanitation Data'!$H$28,0,10*ROW('Sanitation Data'!H188)))</f>
        <v/>
      </c>
      <c r="DF194" s="388" t="str">
        <f ca="1">+IF(OFFSET('Sanitation Data'!$H$29,0,10*ROW('Sanitation Data'!H188))="","",OFFSET('Sanitation Data'!$H$29,0,10*ROW('Sanitation Data'!H188)))</f>
        <v/>
      </c>
      <c r="DG194" s="388" t="str">
        <f ca="1">+IF(OFFSET('Sanitation Data'!$H$30,0,10*ROW('Sanitation Data'!H188))="","",OFFSET('Sanitation Data'!$H$30,0,10*ROW('Sanitation Data'!H188)))</f>
        <v/>
      </c>
      <c r="DH194" s="388" t="str">
        <f ca="1">+IF(OFFSET('Sanitation Data'!$H$31,0,10*ROW('Sanitation Data'!H188))="","",OFFSET('Sanitation Data'!$H$31,0,10*ROW('Sanitation Data'!H188)))</f>
        <v/>
      </c>
      <c r="DI194" s="388" t="str">
        <f ca="1">+IF(OFFSET('Sanitation Data'!$H$32,0,10*ROW('Sanitation Data'!H188))="","",OFFSET('Sanitation Data'!$H$32,0,10*ROW('Sanitation Data'!H188)))</f>
        <v/>
      </c>
      <c r="DJ194" s="388" t="str">
        <f ca="1">+IF(OFFSET('Sanitation Data'!$I$28,0,10*ROW('Sanitation Data'!I188))="","",OFFSET('Sanitation Data'!$I$28,0,10*ROW('Sanitation Data'!I188)))</f>
        <v/>
      </c>
      <c r="DK194" s="388" t="str">
        <f ca="1">+IF(OFFSET('Sanitation Data'!$I$29,0,10*ROW('Sanitation Data'!I188))="","",OFFSET('Sanitation Data'!$I$29,0,10*ROW('Sanitation Data'!I188)))</f>
        <v/>
      </c>
      <c r="DL194" s="388" t="str">
        <f ca="1">+IF(OFFSET('Sanitation Data'!$I$30,0,10*ROW('Sanitation Data'!I188))="","",OFFSET('Sanitation Data'!$I$30,0,10*ROW('Sanitation Data'!I188)))</f>
        <v/>
      </c>
      <c r="DM194" s="388" t="str">
        <f ca="1">+IF(OFFSET('Sanitation Data'!$I$31,0,10*ROW('Sanitation Data'!I188))="","",OFFSET('Sanitation Data'!$I$31,0,10*ROW('Sanitation Data'!I188)))</f>
        <v/>
      </c>
      <c r="DN194" s="388" t="str">
        <f ca="1">+IF(OFFSET('Sanitation Data'!$I$32,0,10*ROW('Sanitation Data'!I188))="","",OFFSET('Sanitation Data'!$I$32,0,10*ROW('Sanitation Data'!I188)))</f>
        <v/>
      </c>
      <c r="DO194" s="388" t="str">
        <f ca="1">+IF(OFFSET('Hygiene Data'!$D$11,0,10*ROW('Hygiene Data'!D188))="","",OFFSET('Hygiene Data'!$D$11,0,10*ROW('Hygiene Data'!D188)))</f>
        <v/>
      </c>
      <c r="DP194" s="388" t="str">
        <f ca="1">+IF(OFFSET('Hygiene Data'!$D$12,0,10*ROW('Hygiene Data'!D188))="","",OFFSET('Hygiene Data'!$D$12,0,10*ROW('Hygiene Data'!D188)))</f>
        <v/>
      </c>
      <c r="DQ194" s="388" t="str">
        <f ca="1">+IF(OFFSET('Hygiene Data'!$D$13,0,10*ROW('Hygiene Data'!D188))="","",OFFSET('Hygiene Data'!$D$13,0,10*ROW('Hygiene Data'!D188)))</f>
        <v/>
      </c>
      <c r="DR194" s="388" t="str">
        <f ca="1">+IF(OFFSET('Hygiene Data'!$E$11,0,10*ROW('Hygiene Data'!E188))="","",OFFSET('Hygiene Data'!$E$11,0,10*ROW('Hygiene Data'!E188)))</f>
        <v/>
      </c>
      <c r="DS194" s="388" t="str">
        <f ca="1">+IF(OFFSET('Hygiene Data'!$E$12,0,10*ROW('Hygiene Data'!E188))="","",OFFSET('Hygiene Data'!$E$12,0,10*ROW('Hygiene Data'!E188)))</f>
        <v/>
      </c>
      <c r="DT194" s="388" t="str">
        <f ca="1">+IF(OFFSET('Hygiene Data'!$E$13,0,10*ROW('Hygiene Data'!E188))="","",OFFSET('Hygiene Data'!$E$13,0,10*ROW('Hygiene Data'!E188)))</f>
        <v/>
      </c>
      <c r="DU194" s="388" t="str">
        <f ca="1">+IF(OFFSET('Hygiene Data'!$F$11,0,10*ROW('Hygiene Data'!F188))="","",OFFSET('Hygiene Data'!$F$11,0,10*ROW('Hygiene Data'!F188)))</f>
        <v/>
      </c>
      <c r="DV194" s="388" t="str">
        <f ca="1">+IF(OFFSET('Hygiene Data'!$F$12,0,10*ROW('Hygiene Data'!F188))="","",OFFSET('Hygiene Data'!$F$12,0,10*ROW('Hygiene Data'!F188)))</f>
        <v/>
      </c>
      <c r="DW194" s="388" t="str">
        <f ca="1">+IF(OFFSET('Hygiene Data'!$F$13,0,10*ROW('Hygiene Data'!F188))="","",OFFSET('Hygiene Data'!$F$13,0,10*ROW('Hygiene Data'!F188)))</f>
        <v/>
      </c>
      <c r="DX194" s="388" t="str">
        <f ca="1">+IF(OFFSET('Hygiene Data'!$G$11,0,10*ROW('Hygiene Data'!G188))="","",OFFSET('Hygiene Data'!$G$11,0,10*ROW('Hygiene Data'!G188)))</f>
        <v/>
      </c>
      <c r="DY194" s="388" t="str">
        <f ca="1">+IF(OFFSET('Hygiene Data'!$G$12,0,10*ROW('Hygiene Data'!G188))="","",OFFSET('Hygiene Data'!$G$12,0,10*ROW('Hygiene Data'!G188)))</f>
        <v/>
      </c>
      <c r="DZ194" s="388" t="str">
        <f ca="1">+IF(OFFSET('Hygiene Data'!$G$13,0,10*ROW('Hygiene Data'!G188))="","",OFFSET('Hygiene Data'!$G$13,0,10*ROW('Hygiene Data'!G188)))</f>
        <v/>
      </c>
      <c r="EA194" s="388" t="str">
        <f ca="1">+IF(OFFSET('Hygiene Data'!$H$11,0,10*ROW('Hygiene Data'!H188))="","",OFFSET('Hygiene Data'!$H$11,0,10*ROW('Hygiene Data'!H188)))</f>
        <v/>
      </c>
      <c r="EB194" s="388" t="str">
        <f ca="1">+IF(OFFSET('Hygiene Data'!$H$12,0,10*ROW('Hygiene Data'!H188))="","",OFFSET('Hygiene Data'!$H$12,0,10*ROW('Hygiene Data'!H188)))</f>
        <v/>
      </c>
      <c r="EC194" s="388" t="str">
        <f ca="1">+IF(OFFSET('Hygiene Data'!$H$13,0,10*ROW('Hygiene Data'!H188))="","",OFFSET('Hygiene Data'!$H$13,0,10*ROW('Hygiene Data'!H188)))</f>
        <v/>
      </c>
      <c r="ED194" s="388" t="str">
        <f ca="1">+IF(OFFSET('Hygiene Data'!$I$11,0,10*ROW('Hygiene Data'!I188))="","",OFFSET('Hygiene Data'!$I$11,0,10*ROW('Hygiene Data'!I188)))</f>
        <v/>
      </c>
      <c r="EE194" s="388" t="str">
        <f ca="1">+IF(OFFSET('Hygiene Data'!$I$12,0,10*ROW('Hygiene Data'!I188))="","",OFFSET('Hygiene Data'!$I$12,0,10*ROW('Hygiene Data'!I188)))</f>
        <v/>
      </c>
      <c r="EF194" s="388" t="str">
        <f ca="1">+IF(OFFSET('Hygiene Data'!$I$13,0,10*ROW('Hygiene Data'!I188))="","",OFFSET('Hygiene Data'!$I$13,0,10*ROW('Hygiene Data'!I188)))</f>
        <v/>
      </c>
    </row>
    <row r="195" spans="1:136" x14ac:dyDescent="0.25">
      <c r="A195" s="497" t="str">
        <f ca="1">+IF(OFFSET('Water Data'!$B$2,0,10*ROW('Water Data'!E189))="","",OFFSET('Water Data'!$B$2,0,10*ROW('Water Data'!E189)))</f>
        <v/>
      </c>
      <c r="B195" s="49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4" t="str">
        <f t="shared" ca="1" si="2"/>
        <v/>
      </c>
      <c r="D195" s="52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8" t="str">
        <f ca="1">+IF(OFFSET('Water Data'!$D$27,0,10*ROW('Water Data'!D189))="","",OFFSET('Water Data'!$D$27,0,10*ROW('Water Data'!D189)))</f>
        <v/>
      </c>
      <c r="BT195" s="388" t="str">
        <f ca="1">+IF(OFFSET('Water Data'!$D$28,0,10*ROW('Water Data'!D189))="","",OFFSET('Water Data'!$D$28,0,10*ROW('Water Data'!D189)))</f>
        <v/>
      </c>
      <c r="BU195" s="388" t="str">
        <f ca="1">+IF(OFFSET('Water Data'!$D$29,0,10*ROW('Water Data'!D189))="","",OFFSET('Water Data'!$D$29,0,10*ROW('Water Data'!D189)))</f>
        <v/>
      </c>
      <c r="BV195" s="388" t="str">
        <f ca="1">+IF(OFFSET('Water Data'!$E$27,0,10*ROW('Water Data'!E189))="","",OFFSET('Water Data'!$E$27,0,10*ROW('Water Data'!E189)))</f>
        <v/>
      </c>
      <c r="BW195" s="388" t="str">
        <f ca="1">+IF(OFFSET('Water Data'!$E$28,0,10*ROW('Water Data'!E189))="","",OFFSET('Water Data'!$E$28,0,10*ROW('Water Data'!E189)))</f>
        <v/>
      </c>
      <c r="BX195" s="388" t="str">
        <f ca="1">+IF(OFFSET('Water Data'!$E$29,0,10*ROW('Water Data'!E189))="","",OFFSET('Water Data'!$E$29,0,10*ROW('Water Data'!E189)))</f>
        <v/>
      </c>
      <c r="BY195" s="388" t="str">
        <f ca="1">+IF(OFFSET('Water Data'!$F$27,0,10*ROW('Water Data'!F189))="","",OFFSET('Water Data'!$F$27,0,10*ROW('Water Data'!F189)))</f>
        <v/>
      </c>
      <c r="BZ195" s="388" t="str">
        <f ca="1">+IF(OFFSET('Water Data'!$F$28,0,10*ROW('Water Data'!F189))="","",OFFSET('Water Data'!$F$28,0,10*ROW('Water Data'!F189)))</f>
        <v/>
      </c>
      <c r="CA195" s="388" t="str">
        <f ca="1">+IF(OFFSET('Water Data'!$F$29,0,10*ROW('Water Data'!F189))="","",OFFSET('Water Data'!$F$29,0,10*ROW('Water Data'!F189)))</f>
        <v/>
      </c>
      <c r="CB195" s="388" t="str">
        <f ca="1">+IF(OFFSET('Water Data'!$G$27,0,10*ROW('Water Data'!G189))="","",OFFSET('Water Data'!$G$27,0,10*ROW('Water Data'!G189)))</f>
        <v/>
      </c>
      <c r="CC195" s="388" t="str">
        <f ca="1">+IF(OFFSET('Water Data'!$G$28,0,10*ROW('Water Data'!G189))="","",OFFSET('Water Data'!$G$28,0,10*ROW('Water Data'!G189)))</f>
        <v/>
      </c>
      <c r="CD195" s="388" t="str">
        <f ca="1">+IF(OFFSET('Water Data'!$G$29,0,10*ROW('Water Data'!G189))="","",OFFSET('Water Data'!$G$29,0,10*ROW('Water Data'!G189)))</f>
        <v/>
      </c>
      <c r="CE195" s="388" t="str">
        <f ca="1">+IF(OFFSET('Water Data'!$H$27,0,10*ROW('Water Data'!H189))="","",OFFSET('Water Data'!$H$27,0,10*ROW('Water Data'!H189)))</f>
        <v/>
      </c>
      <c r="CF195" s="388" t="str">
        <f ca="1">+IF(OFFSET('Water Data'!$H$28,0,10*ROW('Water Data'!H189))="","",OFFSET('Water Data'!$H$28,0,10*ROW('Water Data'!H189)))</f>
        <v/>
      </c>
      <c r="CG195" s="388" t="str">
        <f ca="1">+IF(OFFSET('Water Data'!$H$29,0,10*ROW('Water Data'!H189))="","",OFFSET('Water Data'!$H$29,0,10*ROW('Water Data'!H189)))</f>
        <v/>
      </c>
      <c r="CH195" s="388" t="str">
        <f ca="1">+IF(OFFSET('Water Data'!$I$27,0,10*ROW('Water Data'!I189))="","",OFFSET('Water Data'!$I$27,0,10*ROW('Water Data'!I189)))</f>
        <v/>
      </c>
      <c r="CI195" s="388" t="str">
        <f ca="1">+IF(OFFSET('Water Data'!$I$28,0,10*ROW('Water Data'!I189))="","",OFFSET('Water Data'!$I$28,0,10*ROW('Water Data'!I189)))</f>
        <v/>
      </c>
      <c r="CJ195" s="388" t="str">
        <f ca="1">+IF(OFFSET('Water Data'!$I$29,0,10*ROW('Water Data'!I189))="","",OFFSET('Water Data'!$I$29,0,10*ROW('Water Data'!I189)))</f>
        <v/>
      </c>
      <c r="CK195" s="388" t="str">
        <f ca="1">+IF(OFFSET('Sanitation Data'!$D$28,0,10*ROW('Sanitation Data'!D189))="","",OFFSET('Sanitation Data'!$D$28,0,10*ROW('Sanitation Data'!D189)))</f>
        <v/>
      </c>
      <c r="CL195" s="388" t="str">
        <f ca="1">+IF(OFFSET('Sanitation Data'!$D$29,0,10*ROW('Sanitation Data'!D189))="","",OFFSET('Sanitation Data'!$D$29,0,10*ROW('Sanitation Data'!D189)))</f>
        <v/>
      </c>
      <c r="CM195" s="388" t="str">
        <f ca="1">+IF(OFFSET('Sanitation Data'!$D$30,0,10*ROW('Sanitation Data'!D189))="","",OFFSET('Sanitation Data'!$D$30,0,10*ROW('Sanitation Data'!D189)))</f>
        <v/>
      </c>
      <c r="CN195" s="388" t="str">
        <f ca="1">+IF(OFFSET('Sanitation Data'!$D$31,0,10*ROW('Sanitation Data'!D189))="","",OFFSET('Sanitation Data'!$D$31,0,10*ROW('Sanitation Data'!D189)))</f>
        <v/>
      </c>
      <c r="CO195" s="388" t="str">
        <f ca="1">+IF(OFFSET('Sanitation Data'!$D$32,0,10*ROW('Sanitation Data'!D189))="","",OFFSET('Sanitation Data'!$D$32,0,10*ROW('Sanitation Data'!D189)))</f>
        <v/>
      </c>
      <c r="CP195" s="388" t="str">
        <f ca="1">+IF(OFFSET('Sanitation Data'!$E$28,0,10*ROW('Sanitation Data'!E189))="","",OFFSET('Sanitation Data'!$E$28,0,10*ROW('Sanitation Data'!E189)))</f>
        <v/>
      </c>
      <c r="CQ195" s="388" t="str">
        <f ca="1">+IF(OFFSET('Sanitation Data'!$E$29,0,10*ROW('Sanitation Data'!E189))="","",OFFSET('Sanitation Data'!$E$29,0,10*ROW('Sanitation Data'!E189)))</f>
        <v/>
      </c>
      <c r="CR195" s="388" t="str">
        <f ca="1">+IF(OFFSET('Sanitation Data'!$E$30,0,10*ROW('Sanitation Data'!E189))="","",OFFSET('Sanitation Data'!$E$30,0,10*ROW('Sanitation Data'!E189)))</f>
        <v/>
      </c>
      <c r="CS195" s="388" t="str">
        <f ca="1">+IF(OFFSET('Sanitation Data'!$E$31,0,10*ROW('Sanitation Data'!E189))="","",OFFSET('Sanitation Data'!$E$31,0,10*ROW('Sanitation Data'!E189)))</f>
        <v/>
      </c>
      <c r="CT195" s="388" t="str">
        <f ca="1">+IF(OFFSET('Sanitation Data'!$E$32,0,10*ROW('Sanitation Data'!E189))="","",OFFSET('Sanitation Data'!$E$32,0,10*ROW('Sanitation Data'!E189)))</f>
        <v/>
      </c>
      <c r="CU195" s="388" t="str">
        <f ca="1">+IF(OFFSET('Sanitation Data'!$F$28,0,10*ROW('Sanitation Data'!F189))="","",OFFSET('Sanitation Data'!$F$28,0,10*ROW('Sanitation Data'!F189)))</f>
        <v/>
      </c>
      <c r="CV195" s="388" t="str">
        <f ca="1">+IF(OFFSET('Sanitation Data'!$F$29,0,10*ROW('Sanitation Data'!F189))="","",OFFSET('Sanitation Data'!$F$29,0,10*ROW('Sanitation Data'!F189)))</f>
        <v/>
      </c>
      <c r="CW195" s="388" t="str">
        <f ca="1">+IF(OFFSET('Sanitation Data'!$F$30,0,10*ROW('Sanitation Data'!F189))="","",OFFSET('Sanitation Data'!$F$30,0,10*ROW('Sanitation Data'!F189)))</f>
        <v/>
      </c>
      <c r="CX195" s="388" t="str">
        <f ca="1">+IF(OFFSET('Sanitation Data'!$F$31,0,10*ROW('Sanitation Data'!F189))="","",OFFSET('Sanitation Data'!$F$31,0,10*ROW('Sanitation Data'!F189)))</f>
        <v/>
      </c>
      <c r="CY195" s="388" t="str">
        <f ca="1">+IF(OFFSET('Sanitation Data'!$F$32,0,10*ROW('Sanitation Data'!F189))="","",OFFSET('Sanitation Data'!$F$32,0,10*ROW('Sanitation Data'!F189)))</f>
        <v/>
      </c>
      <c r="CZ195" s="388" t="str">
        <f ca="1">+IF(OFFSET('Sanitation Data'!$G$28,0,10*ROW('Sanitation Data'!G189))="","",OFFSET('Sanitation Data'!$G$28,0,10*ROW('Sanitation Data'!G189)))</f>
        <v/>
      </c>
      <c r="DA195" s="388" t="str">
        <f ca="1">+IF(OFFSET('Sanitation Data'!$G$29,0,10*ROW('Sanitation Data'!G189))="","",OFFSET('Sanitation Data'!$G$29,0,10*ROW('Sanitation Data'!G189)))</f>
        <v/>
      </c>
      <c r="DB195" s="388" t="str">
        <f ca="1">+IF(OFFSET('Sanitation Data'!$G$30,0,10*ROW('Sanitation Data'!G189))="","",OFFSET('Sanitation Data'!$G$30,0,10*ROW('Sanitation Data'!G189)))</f>
        <v/>
      </c>
      <c r="DC195" s="388" t="str">
        <f ca="1">+IF(OFFSET('Sanitation Data'!$G$31,0,10*ROW('Sanitation Data'!G189))="","",OFFSET('Sanitation Data'!$G$31,0,10*ROW('Sanitation Data'!G189)))</f>
        <v/>
      </c>
      <c r="DD195" s="388" t="str">
        <f ca="1">+IF(OFFSET('Sanitation Data'!$G$32,0,10*ROW('Sanitation Data'!G189))="","",OFFSET('Sanitation Data'!$G$32,0,10*ROW('Sanitation Data'!G189)))</f>
        <v/>
      </c>
      <c r="DE195" s="388" t="str">
        <f ca="1">+IF(OFFSET('Sanitation Data'!$H$28,0,10*ROW('Sanitation Data'!H189))="","",OFFSET('Sanitation Data'!$H$28,0,10*ROW('Sanitation Data'!H189)))</f>
        <v/>
      </c>
      <c r="DF195" s="388" t="str">
        <f ca="1">+IF(OFFSET('Sanitation Data'!$H$29,0,10*ROW('Sanitation Data'!H189))="","",OFFSET('Sanitation Data'!$H$29,0,10*ROW('Sanitation Data'!H189)))</f>
        <v/>
      </c>
      <c r="DG195" s="388" t="str">
        <f ca="1">+IF(OFFSET('Sanitation Data'!$H$30,0,10*ROW('Sanitation Data'!H189))="","",OFFSET('Sanitation Data'!$H$30,0,10*ROW('Sanitation Data'!H189)))</f>
        <v/>
      </c>
      <c r="DH195" s="388" t="str">
        <f ca="1">+IF(OFFSET('Sanitation Data'!$H$31,0,10*ROW('Sanitation Data'!H189))="","",OFFSET('Sanitation Data'!$H$31,0,10*ROW('Sanitation Data'!H189)))</f>
        <v/>
      </c>
      <c r="DI195" s="388" t="str">
        <f ca="1">+IF(OFFSET('Sanitation Data'!$H$32,0,10*ROW('Sanitation Data'!H189))="","",OFFSET('Sanitation Data'!$H$32,0,10*ROW('Sanitation Data'!H189)))</f>
        <v/>
      </c>
      <c r="DJ195" s="388" t="str">
        <f ca="1">+IF(OFFSET('Sanitation Data'!$I$28,0,10*ROW('Sanitation Data'!I189))="","",OFFSET('Sanitation Data'!$I$28,0,10*ROW('Sanitation Data'!I189)))</f>
        <v/>
      </c>
      <c r="DK195" s="388" t="str">
        <f ca="1">+IF(OFFSET('Sanitation Data'!$I$29,0,10*ROW('Sanitation Data'!I189))="","",OFFSET('Sanitation Data'!$I$29,0,10*ROW('Sanitation Data'!I189)))</f>
        <v/>
      </c>
      <c r="DL195" s="388" t="str">
        <f ca="1">+IF(OFFSET('Sanitation Data'!$I$30,0,10*ROW('Sanitation Data'!I189))="","",OFFSET('Sanitation Data'!$I$30,0,10*ROW('Sanitation Data'!I189)))</f>
        <v/>
      </c>
      <c r="DM195" s="388" t="str">
        <f ca="1">+IF(OFFSET('Sanitation Data'!$I$31,0,10*ROW('Sanitation Data'!I189))="","",OFFSET('Sanitation Data'!$I$31,0,10*ROW('Sanitation Data'!I189)))</f>
        <v/>
      </c>
      <c r="DN195" s="388" t="str">
        <f ca="1">+IF(OFFSET('Sanitation Data'!$I$32,0,10*ROW('Sanitation Data'!I189))="","",OFFSET('Sanitation Data'!$I$32,0,10*ROW('Sanitation Data'!I189)))</f>
        <v/>
      </c>
      <c r="DO195" s="388" t="str">
        <f ca="1">+IF(OFFSET('Hygiene Data'!$D$11,0,10*ROW('Hygiene Data'!D189))="","",OFFSET('Hygiene Data'!$D$11,0,10*ROW('Hygiene Data'!D189)))</f>
        <v/>
      </c>
      <c r="DP195" s="388" t="str">
        <f ca="1">+IF(OFFSET('Hygiene Data'!$D$12,0,10*ROW('Hygiene Data'!D189))="","",OFFSET('Hygiene Data'!$D$12,0,10*ROW('Hygiene Data'!D189)))</f>
        <v/>
      </c>
      <c r="DQ195" s="388" t="str">
        <f ca="1">+IF(OFFSET('Hygiene Data'!$D$13,0,10*ROW('Hygiene Data'!D189))="","",OFFSET('Hygiene Data'!$D$13,0,10*ROW('Hygiene Data'!D189)))</f>
        <v/>
      </c>
      <c r="DR195" s="388" t="str">
        <f ca="1">+IF(OFFSET('Hygiene Data'!$E$11,0,10*ROW('Hygiene Data'!E189))="","",OFFSET('Hygiene Data'!$E$11,0,10*ROW('Hygiene Data'!E189)))</f>
        <v/>
      </c>
      <c r="DS195" s="388" t="str">
        <f ca="1">+IF(OFFSET('Hygiene Data'!$E$12,0,10*ROW('Hygiene Data'!E189))="","",OFFSET('Hygiene Data'!$E$12,0,10*ROW('Hygiene Data'!E189)))</f>
        <v/>
      </c>
      <c r="DT195" s="388" t="str">
        <f ca="1">+IF(OFFSET('Hygiene Data'!$E$13,0,10*ROW('Hygiene Data'!E189))="","",OFFSET('Hygiene Data'!$E$13,0,10*ROW('Hygiene Data'!E189)))</f>
        <v/>
      </c>
      <c r="DU195" s="388" t="str">
        <f ca="1">+IF(OFFSET('Hygiene Data'!$F$11,0,10*ROW('Hygiene Data'!F189))="","",OFFSET('Hygiene Data'!$F$11,0,10*ROW('Hygiene Data'!F189)))</f>
        <v/>
      </c>
      <c r="DV195" s="388" t="str">
        <f ca="1">+IF(OFFSET('Hygiene Data'!$F$12,0,10*ROW('Hygiene Data'!F189))="","",OFFSET('Hygiene Data'!$F$12,0,10*ROW('Hygiene Data'!F189)))</f>
        <v/>
      </c>
      <c r="DW195" s="388" t="str">
        <f ca="1">+IF(OFFSET('Hygiene Data'!$F$13,0,10*ROW('Hygiene Data'!F189))="","",OFFSET('Hygiene Data'!$F$13,0,10*ROW('Hygiene Data'!F189)))</f>
        <v/>
      </c>
      <c r="DX195" s="388" t="str">
        <f ca="1">+IF(OFFSET('Hygiene Data'!$G$11,0,10*ROW('Hygiene Data'!G189))="","",OFFSET('Hygiene Data'!$G$11,0,10*ROW('Hygiene Data'!G189)))</f>
        <v/>
      </c>
      <c r="DY195" s="388" t="str">
        <f ca="1">+IF(OFFSET('Hygiene Data'!$G$12,0,10*ROW('Hygiene Data'!G189))="","",OFFSET('Hygiene Data'!$G$12,0,10*ROW('Hygiene Data'!G189)))</f>
        <v/>
      </c>
      <c r="DZ195" s="388" t="str">
        <f ca="1">+IF(OFFSET('Hygiene Data'!$G$13,0,10*ROW('Hygiene Data'!G189))="","",OFFSET('Hygiene Data'!$G$13,0,10*ROW('Hygiene Data'!G189)))</f>
        <v/>
      </c>
      <c r="EA195" s="388" t="str">
        <f ca="1">+IF(OFFSET('Hygiene Data'!$H$11,0,10*ROW('Hygiene Data'!H189))="","",OFFSET('Hygiene Data'!$H$11,0,10*ROW('Hygiene Data'!H189)))</f>
        <v/>
      </c>
      <c r="EB195" s="388" t="str">
        <f ca="1">+IF(OFFSET('Hygiene Data'!$H$12,0,10*ROW('Hygiene Data'!H189))="","",OFFSET('Hygiene Data'!$H$12,0,10*ROW('Hygiene Data'!H189)))</f>
        <v/>
      </c>
      <c r="EC195" s="388" t="str">
        <f ca="1">+IF(OFFSET('Hygiene Data'!$H$13,0,10*ROW('Hygiene Data'!H189))="","",OFFSET('Hygiene Data'!$H$13,0,10*ROW('Hygiene Data'!H189)))</f>
        <v/>
      </c>
      <c r="ED195" s="388" t="str">
        <f ca="1">+IF(OFFSET('Hygiene Data'!$I$11,0,10*ROW('Hygiene Data'!I189))="","",OFFSET('Hygiene Data'!$I$11,0,10*ROW('Hygiene Data'!I189)))</f>
        <v/>
      </c>
      <c r="EE195" s="388" t="str">
        <f ca="1">+IF(OFFSET('Hygiene Data'!$I$12,0,10*ROW('Hygiene Data'!I189))="","",OFFSET('Hygiene Data'!$I$12,0,10*ROW('Hygiene Data'!I189)))</f>
        <v/>
      </c>
      <c r="EF195" s="388" t="str">
        <f ca="1">+IF(OFFSET('Hygiene Data'!$I$13,0,10*ROW('Hygiene Data'!I189))="","",OFFSET('Hygiene Data'!$I$13,0,10*ROW('Hygiene Data'!I189)))</f>
        <v/>
      </c>
    </row>
    <row r="196" spans="1:136" x14ac:dyDescent="0.25">
      <c r="A196" s="497" t="str">
        <f ca="1">+IF(OFFSET('Water Data'!$B$2,0,10*ROW('Water Data'!E190))="","",OFFSET('Water Data'!$B$2,0,10*ROW('Water Data'!E190)))</f>
        <v/>
      </c>
      <c r="B196" s="49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4" t="str">
        <f t="shared" ca="1" si="2"/>
        <v/>
      </c>
      <c r="D196" s="52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8" t="str">
        <f ca="1">+IF(OFFSET('Water Data'!$D$27,0,10*ROW('Water Data'!D190))="","",OFFSET('Water Data'!$D$27,0,10*ROW('Water Data'!D190)))</f>
        <v/>
      </c>
      <c r="BT196" s="388" t="str">
        <f ca="1">+IF(OFFSET('Water Data'!$D$28,0,10*ROW('Water Data'!D190))="","",OFFSET('Water Data'!$D$28,0,10*ROW('Water Data'!D190)))</f>
        <v/>
      </c>
      <c r="BU196" s="388" t="str">
        <f ca="1">+IF(OFFSET('Water Data'!$D$29,0,10*ROW('Water Data'!D190))="","",OFFSET('Water Data'!$D$29,0,10*ROW('Water Data'!D190)))</f>
        <v/>
      </c>
      <c r="BV196" s="388" t="str">
        <f ca="1">+IF(OFFSET('Water Data'!$E$27,0,10*ROW('Water Data'!E190))="","",OFFSET('Water Data'!$E$27,0,10*ROW('Water Data'!E190)))</f>
        <v/>
      </c>
      <c r="BW196" s="388" t="str">
        <f ca="1">+IF(OFFSET('Water Data'!$E$28,0,10*ROW('Water Data'!E190))="","",OFFSET('Water Data'!$E$28,0,10*ROW('Water Data'!E190)))</f>
        <v/>
      </c>
      <c r="BX196" s="388" t="str">
        <f ca="1">+IF(OFFSET('Water Data'!$E$29,0,10*ROW('Water Data'!E190))="","",OFFSET('Water Data'!$E$29,0,10*ROW('Water Data'!E190)))</f>
        <v/>
      </c>
      <c r="BY196" s="388" t="str">
        <f ca="1">+IF(OFFSET('Water Data'!$F$27,0,10*ROW('Water Data'!F190))="","",OFFSET('Water Data'!$F$27,0,10*ROW('Water Data'!F190)))</f>
        <v/>
      </c>
      <c r="BZ196" s="388" t="str">
        <f ca="1">+IF(OFFSET('Water Data'!$F$28,0,10*ROW('Water Data'!F190))="","",OFFSET('Water Data'!$F$28,0,10*ROW('Water Data'!F190)))</f>
        <v/>
      </c>
      <c r="CA196" s="388" t="str">
        <f ca="1">+IF(OFFSET('Water Data'!$F$29,0,10*ROW('Water Data'!F190))="","",OFFSET('Water Data'!$F$29,0,10*ROW('Water Data'!F190)))</f>
        <v/>
      </c>
      <c r="CB196" s="388" t="str">
        <f ca="1">+IF(OFFSET('Water Data'!$G$27,0,10*ROW('Water Data'!G190))="","",OFFSET('Water Data'!$G$27,0,10*ROW('Water Data'!G190)))</f>
        <v/>
      </c>
      <c r="CC196" s="388" t="str">
        <f ca="1">+IF(OFFSET('Water Data'!$G$28,0,10*ROW('Water Data'!G190))="","",OFFSET('Water Data'!$G$28,0,10*ROW('Water Data'!G190)))</f>
        <v/>
      </c>
      <c r="CD196" s="388" t="str">
        <f ca="1">+IF(OFFSET('Water Data'!$G$29,0,10*ROW('Water Data'!G190))="","",OFFSET('Water Data'!$G$29,0,10*ROW('Water Data'!G190)))</f>
        <v/>
      </c>
      <c r="CE196" s="388" t="str">
        <f ca="1">+IF(OFFSET('Water Data'!$H$27,0,10*ROW('Water Data'!H190))="","",OFFSET('Water Data'!$H$27,0,10*ROW('Water Data'!H190)))</f>
        <v/>
      </c>
      <c r="CF196" s="388" t="str">
        <f ca="1">+IF(OFFSET('Water Data'!$H$28,0,10*ROW('Water Data'!H190))="","",OFFSET('Water Data'!$H$28,0,10*ROW('Water Data'!H190)))</f>
        <v/>
      </c>
      <c r="CG196" s="388" t="str">
        <f ca="1">+IF(OFFSET('Water Data'!$H$29,0,10*ROW('Water Data'!H190))="","",OFFSET('Water Data'!$H$29,0,10*ROW('Water Data'!H190)))</f>
        <v/>
      </c>
      <c r="CH196" s="388" t="str">
        <f ca="1">+IF(OFFSET('Water Data'!$I$27,0,10*ROW('Water Data'!I190))="","",OFFSET('Water Data'!$I$27,0,10*ROW('Water Data'!I190)))</f>
        <v/>
      </c>
      <c r="CI196" s="388" t="str">
        <f ca="1">+IF(OFFSET('Water Data'!$I$28,0,10*ROW('Water Data'!I190))="","",OFFSET('Water Data'!$I$28,0,10*ROW('Water Data'!I190)))</f>
        <v/>
      </c>
      <c r="CJ196" s="388" t="str">
        <f ca="1">+IF(OFFSET('Water Data'!$I$29,0,10*ROW('Water Data'!I190))="","",OFFSET('Water Data'!$I$29,0,10*ROW('Water Data'!I190)))</f>
        <v/>
      </c>
      <c r="CK196" s="388" t="str">
        <f ca="1">+IF(OFFSET('Sanitation Data'!$D$28,0,10*ROW('Sanitation Data'!D190))="","",OFFSET('Sanitation Data'!$D$28,0,10*ROW('Sanitation Data'!D190)))</f>
        <v/>
      </c>
      <c r="CL196" s="388" t="str">
        <f ca="1">+IF(OFFSET('Sanitation Data'!$D$29,0,10*ROW('Sanitation Data'!D190))="","",OFFSET('Sanitation Data'!$D$29,0,10*ROW('Sanitation Data'!D190)))</f>
        <v/>
      </c>
      <c r="CM196" s="388" t="str">
        <f ca="1">+IF(OFFSET('Sanitation Data'!$D$30,0,10*ROW('Sanitation Data'!D190))="","",OFFSET('Sanitation Data'!$D$30,0,10*ROW('Sanitation Data'!D190)))</f>
        <v/>
      </c>
      <c r="CN196" s="388" t="str">
        <f ca="1">+IF(OFFSET('Sanitation Data'!$D$31,0,10*ROW('Sanitation Data'!D190))="","",OFFSET('Sanitation Data'!$D$31,0,10*ROW('Sanitation Data'!D190)))</f>
        <v/>
      </c>
      <c r="CO196" s="388" t="str">
        <f ca="1">+IF(OFFSET('Sanitation Data'!$D$32,0,10*ROW('Sanitation Data'!D190))="","",OFFSET('Sanitation Data'!$D$32,0,10*ROW('Sanitation Data'!D190)))</f>
        <v/>
      </c>
      <c r="CP196" s="388" t="str">
        <f ca="1">+IF(OFFSET('Sanitation Data'!$E$28,0,10*ROW('Sanitation Data'!E190))="","",OFFSET('Sanitation Data'!$E$28,0,10*ROW('Sanitation Data'!E190)))</f>
        <v/>
      </c>
      <c r="CQ196" s="388" t="str">
        <f ca="1">+IF(OFFSET('Sanitation Data'!$E$29,0,10*ROW('Sanitation Data'!E190))="","",OFFSET('Sanitation Data'!$E$29,0,10*ROW('Sanitation Data'!E190)))</f>
        <v/>
      </c>
      <c r="CR196" s="388" t="str">
        <f ca="1">+IF(OFFSET('Sanitation Data'!$E$30,0,10*ROW('Sanitation Data'!E190))="","",OFFSET('Sanitation Data'!$E$30,0,10*ROW('Sanitation Data'!E190)))</f>
        <v/>
      </c>
      <c r="CS196" s="388" t="str">
        <f ca="1">+IF(OFFSET('Sanitation Data'!$E$31,0,10*ROW('Sanitation Data'!E190))="","",OFFSET('Sanitation Data'!$E$31,0,10*ROW('Sanitation Data'!E190)))</f>
        <v/>
      </c>
      <c r="CT196" s="388" t="str">
        <f ca="1">+IF(OFFSET('Sanitation Data'!$E$32,0,10*ROW('Sanitation Data'!E190))="","",OFFSET('Sanitation Data'!$E$32,0,10*ROW('Sanitation Data'!E190)))</f>
        <v/>
      </c>
      <c r="CU196" s="388" t="str">
        <f ca="1">+IF(OFFSET('Sanitation Data'!$F$28,0,10*ROW('Sanitation Data'!F190))="","",OFFSET('Sanitation Data'!$F$28,0,10*ROW('Sanitation Data'!F190)))</f>
        <v/>
      </c>
      <c r="CV196" s="388" t="str">
        <f ca="1">+IF(OFFSET('Sanitation Data'!$F$29,0,10*ROW('Sanitation Data'!F190))="","",OFFSET('Sanitation Data'!$F$29,0,10*ROW('Sanitation Data'!F190)))</f>
        <v/>
      </c>
      <c r="CW196" s="388" t="str">
        <f ca="1">+IF(OFFSET('Sanitation Data'!$F$30,0,10*ROW('Sanitation Data'!F190))="","",OFFSET('Sanitation Data'!$F$30,0,10*ROW('Sanitation Data'!F190)))</f>
        <v/>
      </c>
      <c r="CX196" s="388" t="str">
        <f ca="1">+IF(OFFSET('Sanitation Data'!$F$31,0,10*ROW('Sanitation Data'!F190))="","",OFFSET('Sanitation Data'!$F$31,0,10*ROW('Sanitation Data'!F190)))</f>
        <v/>
      </c>
      <c r="CY196" s="388" t="str">
        <f ca="1">+IF(OFFSET('Sanitation Data'!$F$32,0,10*ROW('Sanitation Data'!F190))="","",OFFSET('Sanitation Data'!$F$32,0,10*ROW('Sanitation Data'!F190)))</f>
        <v/>
      </c>
      <c r="CZ196" s="388" t="str">
        <f ca="1">+IF(OFFSET('Sanitation Data'!$G$28,0,10*ROW('Sanitation Data'!G190))="","",OFFSET('Sanitation Data'!$G$28,0,10*ROW('Sanitation Data'!G190)))</f>
        <v/>
      </c>
      <c r="DA196" s="388" t="str">
        <f ca="1">+IF(OFFSET('Sanitation Data'!$G$29,0,10*ROW('Sanitation Data'!G190))="","",OFFSET('Sanitation Data'!$G$29,0,10*ROW('Sanitation Data'!G190)))</f>
        <v/>
      </c>
      <c r="DB196" s="388" t="str">
        <f ca="1">+IF(OFFSET('Sanitation Data'!$G$30,0,10*ROW('Sanitation Data'!G190))="","",OFFSET('Sanitation Data'!$G$30,0,10*ROW('Sanitation Data'!G190)))</f>
        <v/>
      </c>
      <c r="DC196" s="388" t="str">
        <f ca="1">+IF(OFFSET('Sanitation Data'!$G$31,0,10*ROW('Sanitation Data'!G190))="","",OFFSET('Sanitation Data'!$G$31,0,10*ROW('Sanitation Data'!G190)))</f>
        <v/>
      </c>
      <c r="DD196" s="388" t="str">
        <f ca="1">+IF(OFFSET('Sanitation Data'!$G$32,0,10*ROW('Sanitation Data'!G190))="","",OFFSET('Sanitation Data'!$G$32,0,10*ROW('Sanitation Data'!G190)))</f>
        <v/>
      </c>
      <c r="DE196" s="388" t="str">
        <f ca="1">+IF(OFFSET('Sanitation Data'!$H$28,0,10*ROW('Sanitation Data'!H190))="","",OFFSET('Sanitation Data'!$H$28,0,10*ROW('Sanitation Data'!H190)))</f>
        <v/>
      </c>
      <c r="DF196" s="388" t="str">
        <f ca="1">+IF(OFFSET('Sanitation Data'!$H$29,0,10*ROW('Sanitation Data'!H190))="","",OFFSET('Sanitation Data'!$H$29,0,10*ROW('Sanitation Data'!H190)))</f>
        <v/>
      </c>
      <c r="DG196" s="388" t="str">
        <f ca="1">+IF(OFFSET('Sanitation Data'!$H$30,0,10*ROW('Sanitation Data'!H190))="","",OFFSET('Sanitation Data'!$H$30,0,10*ROW('Sanitation Data'!H190)))</f>
        <v/>
      </c>
      <c r="DH196" s="388" t="str">
        <f ca="1">+IF(OFFSET('Sanitation Data'!$H$31,0,10*ROW('Sanitation Data'!H190))="","",OFFSET('Sanitation Data'!$H$31,0,10*ROW('Sanitation Data'!H190)))</f>
        <v/>
      </c>
      <c r="DI196" s="388" t="str">
        <f ca="1">+IF(OFFSET('Sanitation Data'!$H$32,0,10*ROW('Sanitation Data'!H190))="","",OFFSET('Sanitation Data'!$H$32,0,10*ROW('Sanitation Data'!H190)))</f>
        <v/>
      </c>
      <c r="DJ196" s="388" t="str">
        <f ca="1">+IF(OFFSET('Sanitation Data'!$I$28,0,10*ROW('Sanitation Data'!I190))="","",OFFSET('Sanitation Data'!$I$28,0,10*ROW('Sanitation Data'!I190)))</f>
        <v/>
      </c>
      <c r="DK196" s="388" t="str">
        <f ca="1">+IF(OFFSET('Sanitation Data'!$I$29,0,10*ROW('Sanitation Data'!I190))="","",OFFSET('Sanitation Data'!$I$29,0,10*ROW('Sanitation Data'!I190)))</f>
        <v/>
      </c>
      <c r="DL196" s="388" t="str">
        <f ca="1">+IF(OFFSET('Sanitation Data'!$I$30,0,10*ROW('Sanitation Data'!I190))="","",OFFSET('Sanitation Data'!$I$30,0,10*ROW('Sanitation Data'!I190)))</f>
        <v/>
      </c>
      <c r="DM196" s="388" t="str">
        <f ca="1">+IF(OFFSET('Sanitation Data'!$I$31,0,10*ROW('Sanitation Data'!I190))="","",OFFSET('Sanitation Data'!$I$31,0,10*ROW('Sanitation Data'!I190)))</f>
        <v/>
      </c>
      <c r="DN196" s="388" t="str">
        <f ca="1">+IF(OFFSET('Sanitation Data'!$I$32,0,10*ROW('Sanitation Data'!I190))="","",OFFSET('Sanitation Data'!$I$32,0,10*ROW('Sanitation Data'!I190)))</f>
        <v/>
      </c>
      <c r="DO196" s="388" t="str">
        <f ca="1">+IF(OFFSET('Hygiene Data'!$D$11,0,10*ROW('Hygiene Data'!D190))="","",OFFSET('Hygiene Data'!$D$11,0,10*ROW('Hygiene Data'!D190)))</f>
        <v/>
      </c>
      <c r="DP196" s="388" t="str">
        <f ca="1">+IF(OFFSET('Hygiene Data'!$D$12,0,10*ROW('Hygiene Data'!D190))="","",OFFSET('Hygiene Data'!$D$12,0,10*ROW('Hygiene Data'!D190)))</f>
        <v/>
      </c>
      <c r="DQ196" s="388" t="str">
        <f ca="1">+IF(OFFSET('Hygiene Data'!$D$13,0,10*ROW('Hygiene Data'!D190))="","",OFFSET('Hygiene Data'!$D$13,0,10*ROW('Hygiene Data'!D190)))</f>
        <v/>
      </c>
      <c r="DR196" s="388" t="str">
        <f ca="1">+IF(OFFSET('Hygiene Data'!$E$11,0,10*ROW('Hygiene Data'!E190))="","",OFFSET('Hygiene Data'!$E$11,0,10*ROW('Hygiene Data'!E190)))</f>
        <v/>
      </c>
      <c r="DS196" s="388" t="str">
        <f ca="1">+IF(OFFSET('Hygiene Data'!$E$12,0,10*ROW('Hygiene Data'!E190))="","",OFFSET('Hygiene Data'!$E$12,0,10*ROW('Hygiene Data'!E190)))</f>
        <v/>
      </c>
      <c r="DT196" s="388" t="str">
        <f ca="1">+IF(OFFSET('Hygiene Data'!$E$13,0,10*ROW('Hygiene Data'!E190))="","",OFFSET('Hygiene Data'!$E$13,0,10*ROW('Hygiene Data'!E190)))</f>
        <v/>
      </c>
      <c r="DU196" s="388" t="str">
        <f ca="1">+IF(OFFSET('Hygiene Data'!$F$11,0,10*ROW('Hygiene Data'!F190))="","",OFFSET('Hygiene Data'!$F$11,0,10*ROW('Hygiene Data'!F190)))</f>
        <v/>
      </c>
      <c r="DV196" s="388" t="str">
        <f ca="1">+IF(OFFSET('Hygiene Data'!$F$12,0,10*ROW('Hygiene Data'!F190))="","",OFFSET('Hygiene Data'!$F$12,0,10*ROW('Hygiene Data'!F190)))</f>
        <v/>
      </c>
      <c r="DW196" s="388" t="str">
        <f ca="1">+IF(OFFSET('Hygiene Data'!$F$13,0,10*ROW('Hygiene Data'!F190))="","",OFFSET('Hygiene Data'!$F$13,0,10*ROW('Hygiene Data'!F190)))</f>
        <v/>
      </c>
      <c r="DX196" s="388" t="str">
        <f ca="1">+IF(OFFSET('Hygiene Data'!$G$11,0,10*ROW('Hygiene Data'!G190))="","",OFFSET('Hygiene Data'!$G$11,0,10*ROW('Hygiene Data'!G190)))</f>
        <v/>
      </c>
      <c r="DY196" s="388" t="str">
        <f ca="1">+IF(OFFSET('Hygiene Data'!$G$12,0,10*ROW('Hygiene Data'!G190))="","",OFFSET('Hygiene Data'!$G$12,0,10*ROW('Hygiene Data'!G190)))</f>
        <v/>
      </c>
      <c r="DZ196" s="388" t="str">
        <f ca="1">+IF(OFFSET('Hygiene Data'!$G$13,0,10*ROW('Hygiene Data'!G190))="","",OFFSET('Hygiene Data'!$G$13,0,10*ROW('Hygiene Data'!G190)))</f>
        <v/>
      </c>
      <c r="EA196" s="388" t="str">
        <f ca="1">+IF(OFFSET('Hygiene Data'!$H$11,0,10*ROW('Hygiene Data'!H190))="","",OFFSET('Hygiene Data'!$H$11,0,10*ROW('Hygiene Data'!H190)))</f>
        <v/>
      </c>
      <c r="EB196" s="388" t="str">
        <f ca="1">+IF(OFFSET('Hygiene Data'!$H$12,0,10*ROW('Hygiene Data'!H190))="","",OFFSET('Hygiene Data'!$H$12,0,10*ROW('Hygiene Data'!H190)))</f>
        <v/>
      </c>
      <c r="EC196" s="388" t="str">
        <f ca="1">+IF(OFFSET('Hygiene Data'!$H$13,0,10*ROW('Hygiene Data'!H190))="","",OFFSET('Hygiene Data'!$H$13,0,10*ROW('Hygiene Data'!H190)))</f>
        <v/>
      </c>
      <c r="ED196" s="388" t="str">
        <f ca="1">+IF(OFFSET('Hygiene Data'!$I$11,0,10*ROW('Hygiene Data'!I190))="","",OFFSET('Hygiene Data'!$I$11,0,10*ROW('Hygiene Data'!I190)))</f>
        <v/>
      </c>
      <c r="EE196" s="388" t="str">
        <f ca="1">+IF(OFFSET('Hygiene Data'!$I$12,0,10*ROW('Hygiene Data'!I190))="","",OFFSET('Hygiene Data'!$I$12,0,10*ROW('Hygiene Data'!I190)))</f>
        <v/>
      </c>
      <c r="EF196" s="388" t="str">
        <f ca="1">+IF(OFFSET('Hygiene Data'!$I$13,0,10*ROW('Hygiene Data'!I190))="","",OFFSET('Hygiene Data'!$I$13,0,10*ROW('Hygiene Data'!I190)))</f>
        <v/>
      </c>
    </row>
    <row r="197" spans="1:136" x14ac:dyDescent="0.25">
      <c r="A197" s="497" t="str">
        <f ca="1">+IF(OFFSET('Water Data'!$B$2,0,10*ROW('Water Data'!E191))="","",OFFSET('Water Data'!$B$2,0,10*ROW('Water Data'!E191)))</f>
        <v/>
      </c>
      <c r="B197" s="49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4" t="str">
        <f t="shared" ca="1" si="2"/>
        <v/>
      </c>
      <c r="D197" s="52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8" t="str">
        <f ca="1">+IF(OFFSET('Water Data'!$D$27,0,10*ROW('Water Data'!D191))="","",OFFSET('Water Data'!$D$27,0,10*ROW('Water Data'!D191)))</f>
        <v/>
      </c>
      <c r="BT197" s="388" t="str">
        <f ca="1">+IF(OFFSET('Water Data'!$D$28,0,10*ROW('Water Data'!D191))="","",OFFSET('Water Data'!$D$28,0,10*ROW('Water Data'!D191)))</f>
        <v/>
      </c>
      <c r="BU197" s="388" t="str">
        <f ca="1">+IF(OFFSET('Water Data'!$D$29,0,10*ROW('Water Data'!D191))="","",OFFSET('Water Data'!$D$29,0,10*ROW('Water Data'!D191)))</f>
        <v/>
      </c>
      <c r="BV197" s="388" t="str">
        <f ca="1">+IF(OFFSET('Water Data'!$E$27,0,10*ROW('Water Data'!E191))="","",OFFSET('Water Data'!$E$27,0,10*ROW('Water Data'!E191)))</f>
        <v/>
      </c>
      <c r="BW197" s="388" t="str">
        <f ca="1">+IF(OFFSET('Water Data'!$E$28,0,10*ROW('Water Data'!E191))="","",OFFSET('Water Data'!$E$28,0,10*ROW('Water Data'!E191)))</f>
        <v/>
      </c>
      <c r="BX197" s="388" t="str">
        <f ca="1">+IF(OFFSET('Water Data'!$E$29,0,10*ROW('Water Data'!E191))="","",OFFSET('Water Data'!$E$29,0,10*ROW('Water Data'!E191)))</f>
        <v/>
      </c>
      <c r="BY197" s="388" t="str">
        <f ca="1">+IF(OFFSET('Water Data'!$F$27,0,10*ROW('Water Data'!F191))="","",OFFSET('Water Data'!$F$27,0,10*ROW('Water Data'!F191)))</f>
        <v/>
      </c>
      <c r="BZ197" s="388" t="str">
        <f ca="1">+IF(OFFSET('Water Data'!$F$28,0,10*ROW('Water Data'!F191))="","",OFFSET('Water Data'!$F$28,0,10*ROW('Water Data'!F191)))</f>
        <v/>
      </c>
      <c r="CA197" s="388" t="str">
        <f ca="1">+IF(OFFSET('Water Data'!$F$29,0,10*ROW('Water Data'!F191))="","",OFFSET('Water Data'!$F$29,0,10*ROW('Water Data'!F191)))</f>
        <v/>
      </c>
      <c r="CB197" s="388" t="str">
        <f ca="1">+IF(OFFSET('Water Data'!$G$27,0,10*ROW('Water Data'!G191))="","",OFFSET('Water Data'!$G$27,0,10*ROW('Water Data'!G191)))</f>
        <v/>
      </c>
      <c r="CC197" s="388" t="str">
        <f ca="1">+IF(OFFSET('Water Data'!$G$28,0,10*ROW('Water Data'!G191))="","",OFFSET('Water Data'!$G$28,0,10*ROW('Water Data'!G191)))</f>
        <v/>
      </c>
      <c r="CD197" s="388" t="str">
        <f ca="1">+IF(OFFSET('Water Data'!$G$29,0,10*ROW('Water Data'!G191))="","",OFFSET('Water Data'!$G$29,0,10*ROW('Water Data'!G191)))</f>
        <v/>
      </c>
      <c r="CE197" s="388" t="str">
        <f ca="1">+IF(OFFSET('Water Data'!$H$27,0,10*ROW('Water Data'!H191))="","",OFFSET('Water Data'!$H$27,0,10*ROW('Water Data'!H191)))</f>
        <v/>
      </c>
      <c r="CF197" s="388" t="str">
        <f ca="1">+IF(OFFSET('Water Data'!$H$28,0,10*ROW('Water Data'!H191))="","",OFFSET('Water Data'!$H$28,0,10*ROW('Water Data'!H191)))</f>
        <v/>
      </c>
      <c r="CG197" s="388" t="str">
        <f ca="1">+IF(OFFSET('Water Data'!$H$29,0,10*ROW('Water Data'!H191))="","",OFFSET('Water Data'!$H$29,0,10*ROW('Water Data'!H191)))</f>
        <v/>
      </c>
      <c r="CH197" s="388" t="str">
        <f ca="1">+IF(OFFSET('Water Data'!$I$27,0,10*ROW('Water Data'!I191))="","",OFFSET('Water Data'!$I$27,0,10*ROW('Water Data'!I191)))</f>
        <v/>
      </c>
      <c r="CI197" s="388" t="str">
        <f ca="1">+IF(OFFSET('Water Data'!$I$28,0,10*ROW('Water Data'!I191))="","",OFFSET('Water Data'!$I$28,0,10*ROW('Water Data'!I191)))</f>
        <v/>
      </c>
      <c r="CJ197" s="388" t="str">
        <f ca="1">+IF(OFFSET('Water Data'!$I$29,0,10*ROW('Water Data'!I191))="","",OFFSET('Water Data'!$I$29,0,10*ROW('Water Data'!I191)))</f>
        <v/>
      </c>
      <c r="CK197" s="388" t="str">
        <f ca="1">+IF(OFFSET('Sanitation Data'!$D$28,0,10*ROW('Sanitation Data'!D191))="","",OFFSET('Sanitation Data'!$D$28,0,10*ROW('Sanitation Data'!D191)))</f>
        <v/>
      </c>
      <c r="CL197" s="388" t="str">
        <f ca="1">+IF(OFFSET('Sanitation Data'!$D$29,0,10*ROW('Sanitation Data'!D191))="","",OFFSET('Sanitation Data'!$D$29,0,10*ROW('Sanitation Data'!D191)))</f>
        <v/>
      </c>
      <c r="CM197" s="388" t="str">
        <f ca="1">+IF(OFFSET('Sanitation Data'!$D$30,0,10*ROW('Sanitation Data'!D191))="","",OFFSET('Sanitation Data'!$D$30,0,10*ROW('Sanitation Data'!D191)))</f>
        <v/>
      </c>
      <c r="CN197" s="388" t="str">
        <f ca="1">+IF(OFFSET('Sanitation Data'!$D$31,0,10*ROW('Sanitation Data'!D191))="","",OFFSET('Sanitation Data'!$D$31,0,10*ROW('Sanitation Data'!D191)))</f>
        <v/>
      </c>
      <c r="CO197" s="388" t="str">
        <f ca="1">+IF(OFFSET('Sanitation Data'!$D$32,0,10*ROW('Sanitation Data'!D191))="","",OFFSET('Sanitation Data'!$D$32,0,10*ROW('Sanitation Data'!D191)))</f>
        <v/>
      </c>
      <c r="CP197" s="388" t="str">
        <f ca="1">+IF(OFFSET('Sanitation Data'!$E$28,0,10*ROW('Sanitation Data'!E191))="","",OFFSET('Sanitation Data'!$E$28,0,10*ROW('Sanitation Data'!E191)))</f>
        <v/>
      </c>
      <c r="CQ197" s="388" t="str">
        <f ca="1">+IF(OFFSET('Sanitation Data'!$E$29,0,10*ROW('Sanitation Data'!E191))="","",OFFSET('Sanitation Data'!$E$29,0,10*ROW('Sanitation Data'!E191)))</f>
        <v/>
      </c>
      <c r="CR197" s="388" t="str">
        <f ca="1">+IF(OFFSET('Sanitation Data'!$E$30,0,10*ROW('Sanitation Data'!E191))="","",OFFSET('Sanitation Data'!$E$30,0,10*ROW('Sanitation Data'!E191)))</f>
        <v/>
      </c>
      <c r="CS197" s="388" t="str">
        <f ca="1">+IF(OFFSET('Sanitation Data'!$E$31,0,10*ROW('Sanitation Data'!E191))="","",OFFSET('Sanitation Data'!$E$31,0,10*ROW('Sanitation Data'!E191)))</f>
        <v/>
      </c>
      <c r="CT197" s="388" t="str">
        <f ca="1">+IF(OFFSET('Sanitation Data'!$E$32,0,10*ROW('Sanitation Data'!E191))="","",OFFSET('Sanitation Data'!$E$32,0,10*ROW('Sanitation Data'!E191)))</f>
        <v/>
      </c>
      <c r="CU197" s="388" t="str">
        <f ca="1">+IF(OFFSET('Sanitation Data'!$F$28,0,10*ROW('Sanitation Data'!F191))="","",OFFSET('Sanitation Data'!$F$28,0,10*ROW('Sanitation Data'!F191)))</f>
        <v/>
      </c>
      <c r="CV197" s="388" t="str">
        <f ca="1">+IF(OFFSET('Sanitation Data'!$F$29,0,10*ROW('Sanitation Data'!F191))="","",OFFSET('Sanitation Data'!$F$29,0,10*ROW('Sanitation Data'!F191)))</f>
        <v/>
      </c>
      <c r="CW197" s="388" t="str">
        <f ca="1">+IF(OFFSET('Sanitation Data'!$F$30,0,10*ROW('Sanitation Data'!F191))="","",OFFSET('Sanitation Data'!$F$30,0,10*ROW('Sanitation Data'!F191)))</f>
        <v/>
      </c>
      <c r="CX197" s="388" t="str">
        <f ca="1">+IF(OFFSET('Sanitation Data'!$F$31,0,10*ROW('Sanitation Data'!F191))="","",OFFSET('Sanitation Data'!$F$31,0,10*ROW('Sanitation Data'!F191)))</f>
        <v/>
      </c>
      <c r="CY197" s="388" t="str">
        <f ca="1">+IF(OFFSET('Sanitation Data'!$F$32,0,10*ROW('Sanitation Data'!F191))="","",OFFSET('Sanitation Data'!$F$32,0,10*ROW('Sanitation Data'!F191)))</f>
        <v/>
      </c>
      <c r="CZ197" s="388" t="str">
        <f ca="1">+IF(OFFSET('Sanitation Data'!$G$28,0,10*ROW('Sanitation Data'!G191))="","",OFFSET('Sanitation Data'!$G$28,0,10*ROW('Sanitation Data'!G191)))</f>
        <v/>
      </c>
      <c r="DA197" s="388" t="str">
        <f ca="1">+IF(OFFSET('Sanitation Data'!$G$29,0,10*ROW('Sanitation Data'!G191))="","",OFFSET('Sanitation Data'!$G$29,0,10*ROW('Sanitation Data'!G191)))</f>
        <v/>
      </c>
      <c r="DB197" s="388" t="str">
        <f ca="1">+IF(OFFSET('Sanitation Data'!$G$30,0,10*ROW('Sanitation Data'!G191))="","",OFFSET('Sanitation Data'!$G$30,0,10*ROW('Sanitation Data'!G191)))</f>
        <v/>
      </c>
      <c r="DC197" s="388" t="str">
        <f ca="1">+IF(OFFSET('Sanitation Data'!$G$31,0,10*ROW('Sanitation Data'!G191))="","",OFFSET('Sanitation Data'!$G$31,0,10*ROW('Sanitation Data'!G191)))</f>
        <v/>
      </c>
      <c r="DD197" s="388" t="str">
        <f ca="1">+IF(OFFSET('Sanitation Data'!$G$32,0,10*ROW('Sanitation Data'!G191))="","",OFFSET('Sanitation Data'!$G$32,0,10*ROW('Sanitation Data'!G191)))</f>
        <v/>
      </c>
      <c r="DE197" s="388" t="str">
        <f ca="1">+IF(OFFSET('Sanitation Data'!$H$28,0,10*ROW('Sanitation Data'!H191))="","",OFFSET('Sanitation Data'!$H$28,0,10*ROW('Sanitation Data'!H191)))</f>
        <v/>
      </c>
      <c r="DF197" s="388" t="str">
        <f ca="1">+IF(OFFSET('Sanitation Data'!$H$29,0,10*ROW('Sanitation Data'!H191))="","",OFFSET('Sanitation Data'!$H$29,0,10*ROW('Sanitation Data'!H191)))</f>
        <v/>
      </c>
      <c r="DG197" s="388" t="str">
        <f ca="1">+IF(OFFSET('Sanitation Data'!$H$30,0,10*ROW('Sanitation Data'!H191))="","",OFFSET('Sanitation Data'!$H$30,0,10*ROW('Sanitation Data'!H191)))</f>
        <v/>
      </c>
      <c r="DH197" s="388" t="str">
        <f ca="1">+IF(OFFSET('Sanitation Data'!$H$31,0,10*ROW('Sanitation Data'!H191))="","",OFFSET('Sanitation Data'!$H$31,0,10*ROW('Sanitation Data'!H191)))</f>
        <v/>
      </c>
      <c r="DI197" s="388" t="str">
        <f ca="1">+IF(OFFSET('Sanitation Data'!$H$32,0,10*ROW('Sanitation Data'!H191))="","",OFFSET('Sanitation Data'!$H$32,0,10*ROW('Sanitation Data'!H191)))</f>
        <v/>
      </c>
      <c r="DJ197" s="388" t="str">
        <f ca="1">+IF(OFFSET('Sanitation Data'!$I$28,0,10*ROW('Sanitation Data'!I191))="","",OFFSET('Sanitation Data'!$I$28,0,10*ROW('Sanitation Data'!I191)))</f>
        <v/>
      </c>
      <c r="DK197" s="388" t="str">
        <f ca="1">+IF(OFFSET('Sanitation Data'!$I$29,0,10*ROW('Sanitation Data'!I191))="","",OFFSET('Sanitation Data'!$I$29,0,10*ROW('Sanitation Data'!I191)))</f>
        <v/>
      </c>
      <c r="DL197" s="388" t="str">
        <f ca="1">+IF(OFFSET('Sanitation Data'!$I$30,0,10*ROW('Sanitation Data'!I191))="","",OFFSET('Sanitation Data'!$I$30,0,10*ROW('Sanitation Data'!I191)))</f>
        <v/>
      </c>
      <c r="DM197" s="388" t="str">
        <f ca="1">+IF(OFFSET('Sanitation Data'!$I$31,0,10*ROW('Sanitation Data'!I191))="","",OFFSET('Sanitation Data'!$I$31,0,10*ROW('Sanitation Data'!I191)))</f>
        <v/>
      </c>
      <c r="DN197" s="388" t="str">
        <f ca="1">+IF(OFFSET('Sanitation Data'!$I$32,0,10*ROW('Sanitation Data'!I191))="","",OFFSET('Sanitation Data'!$I$32,0,10*ROW('Sanitation Data'!I191)))</f>
        <v/>
      </c>
      <c r="DO197" s="388" t="str">
        <f ca="1">+IF(OFFSET('Hygiene Data'!$D$11,0,10*ROW('Hygiene Data'!D191))="","",OFFSET('Hygiene Data'!$D$11,0,10*ROW('Hygiene Data'!D191)))</f>
        <v/>
      </c>
      <c r="DP197" s="388" t="str">
        <f ca="1">+IF(OFFSET('Hygiene Data'!$D$12,0,10*ROW('Hygiene Data'!D191))="","",OFFSET('Hygiene Data'!$D$12,0,10*ROW('Hygiene Data'!D191)))</f>
        <v/>
      </c>
      <c r="DQ197" s="388" t="str">
        <f ca="1">+IF(OFFSET('Hygiene Data'!$D$13,0,10*ROW('Hygiene Data'!D191))="","",OFFSET('Hygiene Data'!$D$13,0,10*ROW('Hygiene Data'!D191)))</f>
        <v/>
      </c>
      <c r="DR197" s="388" t="str">
        <f ca="1">+IF(OFFSET('Hygiene Data'!$E$11,0,10*ROW('Hygiene Data'!E191))="","",OFFSET('Hygiene Data'!$E$11,0,10*ROW('Hygiene Data'!E191)))</f>
        <v/>
      </c>
      <c r="DS197" s="388" t="str">
        <f ca="1">+IF(OFFSET('Hygiene Data'!$E$12,0,10*ROW('Hygiene Data'!E191))="","",OFFSET('Hygiene Data'!$E$12,0,10*ROW('Hygiene Data'!E191)))</f>
        <v/>
      </c>
      <c r="DT197" s="388" t="str">
        <f ca="1">+IF(OFFSET('Hygiene Data'!$E$13,0,10*ROW('Hygiene Data'!E191))="","",OFFSET('Hygiene Data'!$E$13,0,10*ROW('Hygiene Data'!E191)))</f>
        <v/>
      </c>
      <c r="DU197" s="388" t="str">
        <f ca="1">+IF(OFFSET('Hygiene Data'!$F$11,0,10*ROW('Hygiene Data'!F191))="","",OFFSET('Hygiene Data'!$F$11,0,10*ROW('Hygiene Data'!F191)))</f>
        <v/>
      </c>
      <c r="DV197" s="388" t="str">
        <f ca="1">+IF(OFFSET('Hygiene Data'!$F$12,0,10*ROW('Hygiene Data'!F191))="","",OFFSET('Hygiene Data'!$F$12,0,10*ROW('Hygiene Data'!F191)))</f>
        <v/>
      </c>
      <c r="DW197" s="388" t="str">
        <f ca="1">+IF(OFFSET('Hygiene Data'!$F$13,0,10*ROW('Hygiene Data'!F191))="","",OFFSET('Hygiene Data'!$F$13,0,10*ROW('Hygiene Data'!F191)))</f>
        <v/>
      </c>
      <c r="DX197" s="388" t="str">
        <f ca="1">+IF(OFFSET('Hygiene Data'!$G$11,0,10*ROW('Hygiene Data'!G191))="","",OFFSET('Hygiene Data'!$G$11,0,10*ROW('Hygiene Data'!G191)))</f>
        <v/>
      </c>
      <c r="DY197" s="388" t="str">
        <f ca="1">+IF(OFFSET('Hygiene Data'!$G$12,0,10*ROW('Hygiene Data'!G191))="","",OFFSET('Hygiene Data'!$G$12,0,10*ROW('Hygiene Data'!G191)))</f>
        <v/>
      </c>
      <c r="DZ197" s="388" t="str">
        <f ca="1">+IF(OFFSET('Hygiene Data'!$G$13,0,10*ROW('Hygiene Data'!G191))="","",OFFSET('Hygiene Data'!$G$13,0,10*ROW('Hygiene Data'!G191)))</f>
        <v/>
      </c>
      <c r="EA197" s="388" t="str">
        <f ca="1">+IF(OFFSET('Hygiene Data'!$H$11,0,10*ROW('Hygiene Data'!H191))="","",OFFSET('Hygiene Data'!$H$11,0,10*ROW('Hygiene Data'!H191)))</f>
        <v/>
      </c>
      <c r="EB197" s="388" t="str">
        <f ca="1">+IF(OFFSET('Hygiene Data'!$H$12,0,10*ROW('Hygiene Data'!H191))="","",OFFSET('Hygiene Data'!$H$12,0,10*ROW('Hygiene Data'!H191)))</f>
        <v/>
      </c>
      <c r="EC197" s="388" t="str">
        <f ca="1">+IF(OFFSET('Hygiene Data'!$H$13,0,10*ROW('Hygiene Data'!H191))="","",OFFSET('Hygiene Data'!$H$13,0,10*ROW('Hygiene Data'!H191)))</f>
        <v/>
      </c>
      <c r="ED197" s="388" t="str">
        <f ca="1">+IF(OFFSET('Hygiene Data'!$I$11,0,10*ROW('Hygiene Data'!I191))="","",OFFSET('Hygiene Data'!$I$11,0,10*ROW('Hygiene Data'!I191)))</f>
        <v/>
      </c>
      <c r="EE197" s="388" t="str">
        <f ca="1">+IF(OFFSET('Hygiene Data'!$I$12,0,10*ROW('Hygiene Data'!I191))="","",OFFSET('Hygiene Data'!$I$12,0,10*ROW('Hygiene Data'!I191)))</f>
        <v/>
      </c>
      <c r="EF197" s="388" t="str">
        <f ca="1">+IF(OFFSET('Hygiene Data'!$I$13,0,10*ROW('Hygiene Data'!I191))="","",OFFSET('Hygiene Data'!$I$13,0,10*ROW('Hygiene Data'!I191)))</f>
        <v/>
      </c>
    </row>
    <row r="198" spans="1:136" x14ac:dyDescent="0.25">
      <c r="A198" s="497" t="str">
        <f ca="1">+IF(OFFSET('Water Data'!$B$2,0,10*ROW('Water Data'!E192))="","",OFFSET('Water Data'!$B$2,0,10*ROW('Water Data'!E192)))</f>
        <v/>
      </c>
      <c r="B198" s="49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4" t="str">
        <f t="shared" ca="1" si="2"/>
        <v/>
      </c>
      <c r="D198" s="52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8" t="str">
        <f ca="1">+IF(OFFSET('Water Data'!$D$27,0,10*ROW('Water Data'!D192))="","",OFFSET('Water Data'!$D$27,0,10*ROW('Water Data'!D192)))</f>
        <v/>
      </c>
      <c r="BT198" s="388" t="str">
        <f ca="1">+IF(OFFSET('Water Data'!$D$28,0,10*ROW('Water Data'!D192))="","",OFFSET('Water Data'!$D$28,0,10*ROW('Water Data'!D192)))</f>
        <v/>
      </c>
      <c r="BU198" s="388" t="str">
        <f ca="1">+IF(OFFSET('Water Data'!$D$29,0,10*ROW('Water Data'!D192))="","",OFFSET('Water Data'!$D$29,0,10*ROW('Water Data'!D192)))</f>
        <v/>
      </c>
      <c r="BV198" s="388" t="str">
        <f ca="1">+IF(OFFSET('Water Data'!$E$27,0,10*ROW('Water Data'!E192))="","",OFFSET('Water Data'!$E$27,0,10*ROW('Water Data'!E192)))</f>
        <v/>
      </c>
      <c r="BW198" s="388" t="str">
        <f ca="1">+IF(OFFSET('Water Data'!$E$28,0,10*ROW('Water Data'!E192))="","",OFFSET('Water Data'!$E$28,0,10*ROW('Water Data'!E192)))</f>
        <v/>
      </c>
      <c r="BX198" s="388" t="str">
        <f ca="1">+IF(OFFSET('Water Data'!$E$29,0,10*ROW('Water Data'!E192))="","",OFFSET('Water Data'!$E$29,0,10*ROW('Water Data'!E192)))</f>
        <v/>
      </c>
      <c r="BY198" s="388" t="str">
        <f ca="1">+IF(OFFSET('Water Data'!$F$27,0,10*ROW('Water Data'!F192))="","",OFFSET('Water Data'!$F$27,0,10*ROW('Water Data'!F192)))</f>
        <v/>
      </c>
      <c r="BZ198" s="388" t="str">
        <f ca="1">+IF(OFFSET('Water Data'!$F$28,0,10*ROW('Water Data'!F192))="","",OFFSET('Water Data'!$F$28,0,10*ROW('Water Data'!F192)))</f>
        <v/>
      </c>
      <c r="CA198" s="388" t="str">
        <f ca="1">+IF(OFFSET('Water Data'!$F$29,0,10*ROW('Water Data'!F192))="","",OFFSET('Water Data'!$F$29,0,10*ROW('Water Data'!F192)))</f>
        <v/>
      </c>
      <c r="CB198" s="388" t="str">
        <f ca="1">+IF(OFFSET('Water Data'!$G$27,0,10*ROW('Water Data'!G192))="","",OFFSET('Water Data'!$G$27,0,10*ROW('Water Data'!G192)))</f>
        <v/>
      </c>
      <c r="CC198" s="388" t="str">
        <f ca="1">+IF(OFFSET('Water Data'!$G$28,0,10*ROW('Water Data'!G192))="","",OFFSET('Water Data'!$G$28,0,10*ROW('Water Data'!G192)))</f>
        <v/>
      </c>
      <c r="CD198" s="388" t="str">
        <f ca="1">+IF(OFFSET('Water Data'!$G$29,0,10*ROW('Water Data'!G192))="","",OFFSET('Water Data'!$G$29,0,10*ROW('Water Data'!G192)))</f>
        <v/>
      </c>
      <c r="CE198" s="388" t="str">
        <f ca="1">+IF(OFFSET('Water Data'!$H$27,0,10*ROW('Water Data'!H192))="","",OFFSET('Water Data'!$H$27,0,10*ROW('Water Data'!H192)))</f>
        <v/>
      </c>
      <c r="CF198" s="388" t="str">
        <f ca="1">+IF(OFFSET('Water Data'!$H$28,0,10*ROW('Water Data'!H192))="","",OFFSET('Water Data'!$H$28,0,10*ROW('Water Data'!H192)))</f>
        <v/>
      </c>
      <c r="CG198" s="388" t="str">
        <f ca="1">+IF(OFFSET('Water Data'!$H$29,0,10*ROW('Water Data'!H192))="","",OFFSET('Water Data'!$H$29,0,10*ROW('Water Data'!H192)))</f>
        <v/>
      </c>
      <c r="CH198" s="388" t="str">
        <f ca="1">+IF(OFFSET('Water Data'!$I$27,0,10*ROW('Water Data'!I192))="","",OFFSET('Water Data'!$I$27,0,10*ROW('Water Data'!I192)))</f>
        <v/>
      </c>
      <c r="CI198" s="388" t="str">
        <f ca="1">+IF(OFFSET('Water Data'!$I$28,0,10*ROW('Water Data'!I192))="","",OFFSET('Water Data'!$I$28,0,10*ROW('Water Data'!I192)))</f>
        <v/>
      </c>
      <c r="CJ198" s="388" t="str">
        <f ca="1">+IF(OFFSET('Water Data'!$I$29,0,10*ROW('Water Data'!I192))="","",OFFSET('Water Data'!$I$29,0,10*ROW('Water Data'!I192)))</f>
        <v/>
      </c>
      <c r="CK198" s="388" t="str">
        <f ca="1">+IF(OFFSET('Sanitation Data'!$D$28,0,10*ROW('Sanitation Data'!D192))="","",OFFSET('Sanitation Data'!$D$28,0,10*ROW('Sanitation Data'!D192)))</f>
        <v/>
      </c>
      <c r="CL198" s="388" t="str">
        <f ca="1">+IF(OFFSET('Sanitation Data'!$D$29,0,10*ROW('Sanitation Data'!D192))="","",OFFSET('Sanitation Data'!$D$29,0,10*ROW('Sanitation Data'!D192)))</f>
        <v/>
      </c>
      <c r="CM198" s="388" t="str">
        <f ca="1">+IF(OFFSET('Sanitation Data'!$D$30,0,10*ROW('Sanitation Data'!D192))="","",OFFSET('Sanitation Data'!$D$30,0,10*ROW('Sanitation Data'!D192)))</f>
        <v/>
      </c>
      <c r="CN198" s="388" t="str">
        <f ca="1">+IF(OFFSET('Sanitation Data'!$D$31,0,10*ROW('Sanitation Data'!D192))="","",OFFSET('Sanitation Data'!$D$31,0,10*ROW('Sanitation Data'!D192)))</f>
        <v/>
      </c>
      <c r="CO198" s="388" t="str">
        <f ca="1">+IF(OFFSET('Sanitation Data'!$D$32,0,10*ROW('Sanitation Data'!D192))="","",OFFSET('Sanitation Data'!$D$32,0,10*ROW('Sanitation Data'!D192)))</f>
        <v/>
      </c>
      <c r="CP198" s="388" t="str">
        <f ca="1">+IF(OFFSET('Sanitation Data'!$E$28,0,10*ROW('Sanitation Data'!E192))="","",OFFSET('Sanitation Data'!$E$28,0,10*ROW('Sanitation Data'!E192)))</f>
        <v/>
      </c>
      <c r="CQ198" s="388" t="str">
        <f ca="1">+IF(OFFSET('Sanitation Data'!$E$29,0,10*ROW('Sanitation Data'!E192))="","",OFFSET('Sanitation Data'!$E$29,0,10*ROW('Sanitation Data'!E192)))</f>
        <v/>
      </c>
      <c r="CR198" s="388" t="str">
        <f ca="1">+IF(OFFSET('Sanitation Data'!$E$30,0,10*ROW('Sanitation Data'!E192))="","",OFFSET('Sanitation Data'!$E$30,0,10*ROW('Sanitation Data'!E192)))</f>
        <v/>
      </c>
      <c r="CS198" s="388" t="str">
        <f ca="1">+IF(OFFSET('Sanitation Data'!$E$31,0,10*ROW('Sanitation Data'!E192))="","",OFFSET('Sanitation Data'!$E$31,0,10*ROW('Sanitation Data'!E192)))</f>
        <v/>
      </c>
      <c r="CT198" s="388" t="str">
        <f ca="1">+IF(OFFSET('Sanitation Data'!$E$32,0,10*ROW('Sanitation Data'!E192))="","",OFFSET('Sanitation Data'!$E$32,0,10*ROW('Sanitation Data'!E192)))</f>
        <v/>
      </c>
      <c r="CU198" s="388" t="str">
        <f ca="1">+IF(OFFSET('Sanitation Data'!$F$28,0,10*ROW('Sanitation Data'!F192))="","",OFFSET('Sanitation Data'!$F$28,0,10*ROW('Sanitation Data'!F192)))</f>
        <v/>
      </c>
      <c r="CV198" s="388" t="str">
        <f ca="1">+IF(OFFSET('Sanitation Data'!$F$29,0,10*ROW('Sanitation Data'!F192))="","",OFFSET('Sanitation Data'!$F$29,0,10*ROW('Sanitation Data'!F192)))</f>
        <v/>
      </c>
      <c r="CW198" s="388" t="str">
        <f ca="1">+IF(OFFSET('Sanitation Data'!$F$30,0,10*ROW('Sanitation Data'!F192))="","",OFFSET('Sanitation Data'!$F$30,0,10*ROW('Sanitation Data'!F192)))</f>
        <v/>
      </c>
      <c r="CX198" s="388" t="str">
        <f ca="1">+IF(OFFSET('Sanitation Data'!$F$31,0,10*ROW('Sanitation Data'!F192))="","",OFFSET('Sanitation Data'!$F$31,0,10*ROW('Sanitation Data'!F192)))</f>
        <v/>
      </c>
      <c r="CY198" s="388" t="str">
        <f ca="1">+IF(OFFSET('Sanitation Data'!$F$32,0,10*ROW('Sanitation Data'!F192))="","",OFFSET('Sanitation Data'!$F$32,0,10*ROW('Sanitation Data'!F192)))</f>
        <v/>
      </c>
      <c r="CZ198" s="388" t="str">
        <f ca="1">+IF(OFFSET('Sanitation Data'!$G$28,0,10*ROW('Sanitation Data'!G192))="","",OFFSET('Sanitation Data'!$G$28,0,10*ROW('Sanitation Data'!G192)))</f>
        <v/>
      </c>
      <c r="DA198" s="388" t="str">
        <f ca="1">+IF(OFFSET('Sanitation Data'!$G$29,0,10*ROW('Sanitation Data'!G192))="","",OFFSET('Sanitation Data'!$G$29,0,10*ROW('Sanitation Data'!G192)))</f>
        <v/>
      </c>
      <c r="DB198" s="388" t="str">
        <f ca="1">+IF(OFFSET('Sanitation Data'!$G$30,0,10*ROW('Sanitation Data'!G192))="","",OFFSET('Sanitation Data'!$G$30,0,10*ROW('Sanitation Data'!G192)))</f>
        <v/>
      </c>
      <c r="DC198" s="388" t="str">
        <f ca="1">+IF(OFFSET('Sanitation Data'!$G$31,0,10*ROW('Sanitation Data'!G192))="","",OFFSET('Sanitation Data'!$G$31,0,10*ROW('Sanitation Data'!G192)))</f>
        <v/>
      </c>
      <c r="DD198" s="388" t="str">
        <f ca="1">+IF(OFFSET('Sanitation Data'!$G$32,0,10*ROW('Sanitation Data'!G192))="","",OFFSET('Sanitation Data'!$G$32,0,10*ROW('Sanitation Data'!G192)))</f>
        <v/>
      </c>
      <c r="DE198" s="388" t="str">
        <f ca="1">+IF(OFFSET('Sanitation Data'!$H$28,0,10*ROW('Sanitation Data'!H192))="","",OFFSET('Sanitation Data'!$H$28,0,10*ROW('Sanitation Data'!H192)))</f>
        <v/>
      </c>
      <c r="DF198" s="388" t="str">
        <f ca="1">+IF(OFFSET('Sanitation Data'!$H$29,0,10*ROW('Sanitation Data'!H192))="","",OFFSET('Sanitation Data'!$H$29,0,10*ROW('Sanitation Data'!H192)))</f>
        <v/>
      </c>
      <c r="DG198" s="388" t="str">
        <f ca="1">+IF(OFFSET('Sanitation Data'!$H$30,0,10*ROW('Sanitation Data'!H192))="","",OFFSET('Sanitation Data'!$H$30,0,10*ROW('Sanitation Data'!H192)))</f>
        <v/>
      </c>
      <c r="DH198" s="388" t="str">
        <f ca="1">+IF(OFFSET('Sanitation Data'!$H$31,0,10*ROW('Sanitation Data'!H192))="","",OFFSET('Sanitation Data'!$H$31,0,10*ROW('Sanitation Data'!H192)))</f>
        <v/>
      </c>
      <c r="DI198" s="388" t="str">
        <f ca="1">+IF(OFFSET('Sanitation Data'!$H$32,0,10*ROW('Sanitation Data'!H192))="","",OFFSET('Sanitation Data'!$H$32,0,10*ROW('Sanitation Data'!H192)))</f>
        <v/>
      </c>
      <c r="DJ198" s="388" t="str">
        <f ca="1">+IF(OFFSET('Sanitation Data'!$I$28,0,10*ROW('Sanitation Data'!I192))="","",OFFSET('Sanitation Data'!$I$28,0,10*ROW('Sanitation Data'!I192)))</f>
        <v/>
      </c>
      <c r="DK198" s="388" t="str">
        <f ca="1">+IF(OFFSET('Sanitation Data'!$I$29,0,10*ROW('Sanitation Data'!I192))="","",OFFSET('Sanitation Data'!$I$29,0,10*ROW('Sanitation Data'!I192)))</f>
        <v/>
      </c>
      <c r="DL198" s="388" t="str">
        <f ca="1">+IF(OFFSET('Sanitation Data'!$I$30,0,10*ROW('Sanitation Data'!I192))="","",OFFSET('Sanitation Data'!$I$30,0,10*ROW('Sanitation Data'!I192)))</f>
        <v/>
      </c>
      <c r="DM198" s="388" t="str">
        <f ca="1">+IF(OFFSET('Sanitation Data'!$I$31,0,10*ROW('Sanitation Data'!I192))="","",OFFSET('Sanitation Data'!$I$31,0,10*ROW('Sanitation Data'!I192)))</f>
        <v/>
      </c>
      <c r="DN198" s="388" t="str">
        <f ca="1">+IF(OFFSET('Sanitation Data'!$I$32,0,10*ROW('Sanitation Data'!I192))="","",OFFSET('Sanitation Data'!$I$32,0,10*ROW('Sanitation Data'!I192)))</f>
        <v/>
      </c>
      <c r="DO198" s="388" t="str">
        <f ca="1">+IF(OFFSET('Hygiene Data'!$D$11,0,10*ROW('Hygiene Data'!D192))="","",OFFSET('Hygiene Data'!$D$11,0,10*ROW('Hygiene Data'!D192)))</f>
        <v/>
      </c>
      <c r="DP198" s="388" t="str">
        <f ca="1">+IF(OFFSET('Hygiene Data'!$D$12,0,10*ROW('Hygiene Data'!D192))="","",OFFSET('Hygiene Data'!$D$12,0,10*ROW('Hygiene Data'!D192)))</f>
        <v/>
      </c>
      <c r="DQ198" s="388" t="str">
        <f ca="1">+IF(OFFSET('Hygiene Data'!$D$13,0,10*ROW('Hygiene Data'!D192))="","",OFFSET('Hygiene Data'!$D$13,0,10*ROW('Hygiene Data'!D192)))</f>
        <v/>
      </c>
      <c r="DR198" s="388" t="str">
        <f ca="1">+IF(OFFSET('Hygiene Data'!$E$11,0,10*ROW('Hygiene Data'!E192))="","",OFFSET('Hygiene Data'!$E$11,0,10*ROW('Hygiene Data'!E192)))</f>
        <v/>
      </c>
      <c r="DS198" s="388" t="str">
        <f ca="1">+IF(OFFSET('Hygiene Data'!$E$12,0,10*ROW('Hygiene Data'!E192))="","",OFFSET('Hygiene Data'!$E$12,0,10*ROW('Hygiene Data'!E192)))</f>
        <v/>
      </c>
      <c r="DT198" s="388" t="str">
        <f ca="1">+IF(OFFSET('Hygiene Data'!$E$13,0,10*ROW('Hygiene Data'!E192))="","",OFFSET('Hygiene Data'!$E$13,0,10*ROW('Hygiene Data'!E192)))</f>
        <v/>
      </c>
      <c r="DU198" s="388" t="str">
        <f ca="1">+IF(OFFSET('Hygiene Data'!$F$11,0,10*ROW('Hygiene Data'!F192))="","",OFFSET('Hygiene Data'!$F$11,0,10*ROW('Hygiene Data'!F192)))</f>
        <v/>
      </c>
      <c r="DV198" s="388" t="str">
        <f ca="1">+IF(OFFSET('Hygiene Data'!$F$12,0,10*ROW('Hygiene Data'!F192))="","",OFFSET('Hygiene Data'!$F$12,0,10*ROW('Hygiene Data'!F192)))</f>
        <v/>
      </c>
      <c r="DW198" s="388" t="str">
        <f ca="1">+IF(OFFSET('Hygiene Data'!$F$13,0,10*ROW('Hygiene Data'!F192))="","",OFFSET('Hygiene Data'!$F$13,0,10*ROW('Hygiene Data'!F192)))</f>
        <v/>
      </c>
      <c r="DX198" s="388" t="str">
        <f ca="1">+IF(OFFSET('Hygiene Data'!$G$11,0,10*ROW('Hygiene Data'!G192))="","",OFFSET('Hygiene Data'!$G$11,0,10*ROW('Hygiene Data'!G192)))</f>
        <v/>
      </c>
      <c r="DY198" s="388" t="str">
        <f ca="1">+IF(OFFSET('Hygiene Data'!$G$12,0,10*ROW('Hygiene Data'!G192))="","",OFFSET('Hygiene Data'!$G$12,0,10*ROW('Hygiene Data'!G192)))</f>
        <v/>
      </c>
      <c r="DZ198" s="388" t="str">
        <f ca="1">+IF(OFFSET('Hygiene Data'!$G$13,0,10*ROW('Hygiene Data'!G192))="","",OFFSET('Hygiene Data'!$G$13,0,10*ROW('Hygiene Data'!G192)))</f>
        <v/>
      </c>
      <c r="EA198" s="388" t="str">
        <f ca="1">+IF(OFFSET('Hygiene Data'!$H$11,0,10*ROW('Hygiene Data'!H192))="","",OFFSET('Hygiene Data'!$H$11,0,10*ROW('Hygiene Data'!H192)))</f>
        <v/>
      </c>
      <c r="EB198" s="388" t="str">
        <f ca="1">+IF(OFFSET('Hygiene Data'!$H$12,0,10*ROW('Hygiene Data'!H192))="","",OFFSET('Hygiene Data'!$H$12,0,10*ROW('Hygiene Data'!H192)))</f>
        <v/>
      </c>
      <c r="EC198" s="388" t="str">
        <f ca="1">+IF(OFFSET('Hygiene Data'!$H$13,0,10*ROW('Hygiene Data'!H192))="","",OFFSET('Hygiene Data'!$H$13,0,10*ROW('Hygiene Data'!H192)))</f>
        <v/>
      </c>
      <c r="ED198" s="388" t="str">
        <f ca="1">+IF(OFFSET('Hygiene Data'!$I$11,0,10*ROW('Hygiene Data'!I192))="","",OFFSET('Hygiene Data'!$I$11,0,10*ROW('Hygiene Data'!I192)))</f>
        <v/>
      </c>
      <c r="EE198" s="388" t="str">
        <f ca="1">+IF(OFFSET('Hygiene Data'!$I$12,0,10*ROW('Hygiene Data'!I192))="","",OFFSET('Hygiene Data'!$I$12,0,10*ROW('Hygiene Data'!I192)))</f>
        <v/>
      </c>
      <c r="EF198" s="388" t="str">
        <f ca="1">+IF(OFFSET('Hygiene Data'!$I$13,0,10*ROW('Hygiene Data'!I192))="","",OFFSET('Hygiene Data'!$I$13,0,10*ROW('Hygiene Data'!I192)))</f>
        <v/>
      </c>
    </row>
    <row r="199" spans="1:136" x14ac:dyDescent="0.25">
      <c r="A199" s="497" t="str">
        <f ca="1">+IF(OFFSET('Water Data'!$B$2,0,10*ROW('Water Data'!E193))="","",OFFSET('Water Data'!$B$2,0,10*ROW('Water Data'!E193)))</f>
        <v/>
      </c>
      <c r="B199" s="49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4" t="str">
        <f t="shared" ref="C199:C207" ca="1" si="3">+IF(ISNUMBER(VALUE(MID(A199,5,4))), VALUE(MID(A199, 5,4)),"")</f>
        <v/>
      </c>
      <c r="D199" s="52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8" t="str">
        <f ca="1">+IF(OFFSET('Water Data'!$D$27,0,10*ROW('Water Data'!D193))="","",OFFSET('Water Data'!$D$27,0,10*ROW('Water Data'!D193)))</f>
        <v/>
      </c>
      <c r="BT199" s="388" t="str">
        <f ca="1">+IF(OFFSET('Water Data'!$D$28,0,10*ROW('Water Data'!D193))="","",OFFSET('Water Data'!$D$28,0,10*ROW('Water Data'!D193)))</f>
        <v/>
      </c>
      <c r="BU199" s="388" t="str">
        <f ca="1">+IF(OFFSET('Water Data'!$D$29,0,10*ROW('Water Data'!D193))="","",OFFSET('Water Data'!$D$29,0,10*ROW('Water Data'!D193)))</f>
        <v/>
      </c>
      <c r="BV199" s="388" t="str">
        <f ca="1">+IF(OFFSET('Water Data'!$E$27,0,10*ROW('Water Data'!E193))="","",OFFSET('Water Data'!$E$27,0,10*ROW('Water Data'!E193)))</f>
        <v/>
      </c>
      <c r="BW199" s="388" t="str">
        <f ca="1">+IF(OFFSET('Water Data'!$E$28,0,10*ROW('Water Data'!E193))="","",OFFSET('Water Data'!$E$28,0,10*ROW('Water Data'!E193)))</f>
        <v/>
      </c>
      <c r="BX199" s="388" t="str">
        <f ca="1">+IF(OFFSET('Water Data'!$E$29,0,10*ROW('Water Data'!E193))="","",OFFSET('Water Data'!$E$29,0,10*ROW('Water Data'!E193)))</f>
        <v/>
      </c>
      <c r="BY199" s="388" t="str">
        <f ca="1">+IF(OFFSET('Water Data'!$F$27,0,10*ROW('Water Data'!F193))="","",OFFSET('Water Data'!$F$27,0,10*ROW('Water Data'!F193)))</f>
        <v/>
      </c>
      <c r="BZ199" s="388" t="str">
        <f ca="1">+IF(OFFSET('Water Data'!$F$28,0,10*ROW('Water Data'!F193))="","",OFFSET('Water Data'!$F$28,0,10*ROW('Water Data'!F193)))</f>
        <v/>
      </c>
      <c r="CA199" s="388" t="str">
        <f ca="1">+IF(OFFSET('Water Data'!$F$29,0,10*ROW('Water Data'!F193))="","",OFFSET('Water Data'!$F$29,0,10*ROW('Water Data'!F193)))</f>
        <v/>
      </c>
      <c r="CB199" s="388" t="str">
        <f ca="1">+IF(OFFSET('Water Data'!$G$27,0,10*ROW('Water Data'!G193))="","",OFFSET('Water Data'!$G$27,0,10*ROW('Water Data'!G193)))</f>
        <v/>
      </c>
      <c r="CC199" s="388" t="str">
        <f ca="1">+IF(OFFSET('Water Data'!$G$28,0,10*ROW('Water Data'!G193))="","",OFFSET('Water Data'!$G$28,0,10*ROW('Water Data'!G193)))</f>
        <v/>
      </c>
      <c r="CD199" s="388" t="str">
        <f ca="1">+IF(OFFSET('Water Data'!$G$29,0,10*ROW('Water Data'!G193))="","",OFFSET('Water Data'!$G$29,0,10*ROW('Water Data'!G193)))</f>
        <v/>
      </c>
      <c r="CE199" s="388" t="str">
        <f ca="1">+IF(OFFSET('Water Data'!$H$27,0,10*ROW('Water Data'!H193))="","",OFFSET('Water Data'!$H$27,0,10*ROW('Water Data'!H193)))</f>
        <v/>
      </c>
      <c r="CF199" s="388" t="str">
        <f ca="1">+IF(OFFSET('Water Data'!$H$28,0,10*ROW('Water Data'!H193))="","",OFFSET('Water Data'!$H$28,0,10*ROW('Water Data'!H193)))</f>
        <v/>
      </c>
      <c r="CG199" s="388" t="str">
        <f ca="1">+IF(OFFSET('Water Data'!$H$29,0,10*ROW('Water Data'!H193))="","",OFFSET('Water Data'!$H$29,0,10*ROW('Water Data'!H193)))</f>
        <v/>
      </c>
      <c r="CH199" s="388" t="str">
        <f ca="1">+IF(OFFSET('Water Data'!$I$27,0,10*ROW('Water Data'!I193))="","",OFFSET('Water Data'!$I$27,0,10*ROW('Water Data'!I193)))</f>
        <v/>
      </c>
      <c r="CI199" s="388" t="str">
        <f ca="1">+IF(OFFSET('Water Data'!$I$28,0,10*ROW('Water Data'!I193))="","",OFFSET('Water Data'!$I$28,0,10*ROW('Water Data'!I193)))</f>
        <v/>
      </c>
      <c r="CJ199" s="388" t="str">
        <f ca="1">+IF(OFFSET('Water Data'!$I$29,0,10*ROW('Water Data'!I193))="","",OFFSET('Water Data'!$I$29,0,10*ROW('Water Data'!I193)))</f>
        <v/>
      </c>
      <c r="CK199" s="388" t="str">
        <f ca="1">+IF(OFFSET('Sanitation Data'!$D$28,0,10*ROW('Sanitation Data'!D193))="","",OFFSET('Sanitation Data'!$D$28,0,10*ROW('Sanitation Data'!D193)))</f>
        <v/>
      </c>
      <c r="CL199" s="388" t="str">
        <f ca="1">+IF(OFFSET('Sanitation Data'!$D$29,0,10*ROW('Sanitation Data'!D193))="","",OFFSET('Sanitation Data'!$D$29,0,10*ROW('Sanitation Data'!D193)))</f>
        <v/>
      </c>
      <c r="CM199" s="388" t="str">
        <f ca="1">+IF(OFFSET('Sanitation Data'!$D$30,0,10*ROW('Sanitation Data'!D193))="","",OFFSET('Sanitation Data'!$D$30,0,10*ROW('Sanitation Data'!D193)))</f>
        <v/>
      </c>
      <c r="CN199" s="388" t="str">
        <f ca="1">+IF(OFFSET('Sanitation Data'!$D$31,0,10*ROW('Sanitation Data'!D193))="","",OFFSET('Sanitation Data'!$D$31,0,10*ROW('Sanitation Data'!D193)))</f>
        <v/>
      </c>
      <c r="CO199" s="388" t="str">
        <f ca="1">+IF(OFFSET('Sanitation Data'!$D$32,0,10*ROW('Sanitation Data'!D193))="","",OFFSET('Sanitation Data'!$D$32,0,10*ROW('Sanitation Data'!D193)))</f>
        <v/>
      </c>
      <c r="CP199" s="388" t="str">
        <f ca="1">+IF(OFFSET('Sanitation Data'!$E$28,0,10*ROW('Sanitation Data'!E193))="","",OFFSET('Sanitation Data'!$E$28,0,10*ROW('Sanitation Data'!E193)))</f>
        <v/>
      </c>
      <c r="CQ199" s="388" t="str">
        <f ca="1">+IF(OFFSET('Sanitation Data'!$E$29,0,10*ROW('Sanitation Data'!E193))="","",OFFSET('Sanitation Data'!$E$29,0,10*ROW('Sanitation Data'!E193)))</f>
        <v/>
      </c>
      <c r="CR199" s="388" t="str">
        <f ca="1">+IF(OFFSET('Sanitation Data'!$E$30,0,10*ROW('Sanitation Data'!E193))="","",OFFSET('Sanitation Data'!$E$30,0,10*ROW('Sanitation Data'!E193)))</f>
        <v/>
      </c>
      <c r="CS199" s="388" t="str">
        <f ca="1">+IF(OFFSET('Sanitation Data'!$E$31,0,10*ROW('Sanitation Data'!E193))="","",OFFSET('Sanitation Data'!$E$31,0,10*ROW('Sanitation Data'!E193)))</f>
        <v/>
      </c>
      <c r="CT199" s="388" t="str">
        <f ca="1">+IF(OFFSET('Sanitation Data'!$E$32,0,10*ROW('Sanitation Data'!E193))="","",OFFSET('Sanitation Data'!$E$32,0,10*ROW('Sanitation Data'!E193)))</f>
        <v/>
      </c>
      <c r="CU199" s="388" t="str">
        <f ca="1">+IF(OFFSET('Sanitation Data'!$F$28,0,10*ROW('Sanitation Data'!F193))="","",OFFSET('Sanitation Data'!$F$28,0,10*ROW('Sanitation Data'!F193)))</f>
        <v/>
      </c>
      <c r="CV199" s="388" t="str">
        <f ca="1">+IF(OFFSET('Sanitation Data'!$F$29,0,10*ROW('Sanitation Data'!F193))="","",OFFSET('Sanitation Data'!$F$29,0,10*ROW('Sanitation Data'!F193)))</f>
        <v/>
      </c>
      <c r="CW199" s="388" t="str">
        <f ca="1">+IF(OFFSET('Sanitation Data'!$F$30,0,10*ROW('Sanitation Data'!F193))="","",OFFSET('Sanitation Data'!$F$30,0,10*ROW('Sanitation Data'!F193)))</f>
        <v/>
      </c>
      <c r="CX199" s="388" t="str">
        <f ca="1">+IF(OFFSET('Sanitation Data'!$F$31,0,10*ROW('Sanitation Data'!F193))="","",OFFSET('Sanitation Data'!$F$31,0,10*ROW('Sanitation Data'!F193)))</f>
        <v/>
      </c>
      <c r="CY199" s="388" t="str">
        <f ca="1">+IF(OFFSET('Sanitation Data'!$F$32,0,10*ROW('Sanitation Data'!F193))="","",OFFSET('Sanitation Data'!$F$32,0,10*ROW('Sanitation Data'!F193)))</f>
        <v/>
      </c>
      <c r="CZ199" s="388" t="str">
        <f ca="1">+IF(OFFSET('Sanitation Data'!$G$28,0,10*ROW('Sanitation Data'!G193))="","",OFFSET('Sanitation Data'!$G$28,0,10*ROW('Sanitation Data'!G193)))</f>
        <v/>
      </c>
      <c r="DA199" s="388" t="str">
        <f ca="1">+IF(OFFSET('Sanitation Data'!$G$29,0,10*ROW('Sanitation Data'!G193))="","",OFFSET('Sanitation Data'!$G$29,0,10*ROW('Sanitation Data'!G193)))</f>
        <v/>
      </c>
      <c r="DB199" s="388" t="str">
        <f ca="1">+IF(OFFSET('Sanitation Data'!$G$30,0,10*ROW('Sanitation Data'!G193))="","",OFFSET('Sanitation Data'!$G$30,0,10*ROW('Sanitation Data'!G193)))</f>
        <v/>
      </c>
      <c r="DC199" s="388" t="str">
        <f ca="1">+IF(OFFSET('Sanitation Data'!$G$31,0,10*ROW('Sanitation Data'!G193))="","",OFFSET('Sanitation Data'!$G$31,0,10*ROW('Sanitation Data'!G193)))</f>
        <v/>
      </c>
      <c r="DD199" s="388" t="str">
        <f ca="1">+IF(OFFSET('Sanitation Data'!$G$32,0,10*ROW('Sanitation Data'!G193))="","",OFFSET('Sanitation Data'!$G$32,0,10*ROW('Sanitation Data'!G193)))</f>
        <v/>
      </c>
      <c r="DE199" s="388" t="str">
        <f ca="1">+IF(OFFSET('Sanitation Data'!$H$28,0,10*ROW('Sanitation Data'!H193))="","",OFFSET('Sanitation Data'!$H$28,0,10*ROW('Sanitation Data'!H193)))</f>
        <v/>
      </c>
      <c r="DF199" s="388" t="str">
        <f ca="1">+IF(OFFSET('Sanitation Data'!$H$29,0,10*ROW('Sanitation Data'!H193))="","",OFFSET('Sanitation Data'!$H$29,0,10*ROW('Sanitation Data'!H193)))</f>
        <v/>
      </c>
      <c r="DG199" s="388" t="str">
        <f ca="1">+IF(OFFSET('Sanitation Data'!$H$30,0,10*ROW('Sanitation Data'!H193))="","",OFFSET('Sanitation Data'!$H$30,0,10*ROW('Sanitation Data'!H193)))</f>
        <v/>
      </c>
      <c r="DH199" s="388" t="str">
        <f ca="1">+IF(OFFSET('Sanitation Data'!$H$31,0,10*ROW('Sanitation Data'!H193))="","",OFFSET('Sanitation Data'!$H$31,0,10*ROW('Sanitation Data'!H193)))</f>
        <v/>
      </c>
      <c r="DI199" s="388" t="str">
        <f ca="1">+IF(OFFSET('Sanitation Data'!$H$32,0,10*ROW('Sanitation Data'!H193))="","",OFFSET('Sanitation Data'!$H$32,0,10*ROW('Sanitation Data'!H193)))</f>
        <v/>
      </c>
      <c r="DJ199" s="388" t="str">
        <f ca="1">+IF(OFFSET('Sanitation Data'!$I$28,0,10*ROW('Sanitation Data'!I193))="","",OFFSET('Sanitation Data'!$I$28,0,10*ROW('Sanitation Data'!I193)))</f>
        <v/>
      </c>
      <c r="DK199" s="388" t="str">
        <f ca="1">+IF(OFFSET('Sanitation Data'!$I$29,0,10*ROW('Sanitation Data'!I193))="","",OFFSET('Sanitation Data'!$I$29,0,10*ROW('Sanitation Data'!I193)))</f>
        <v/>
      </c>
      <c r="DL199" s="388" t="str">
        <f ca="1">+IF(OFFSET('Sanitation Data'!$I$30,0,10*ROW('Sanitation Data'!I193))="","",OFFSET('Sanitation Data'!$I$30,0,10*ROW('Sanitation Data'!I193)))</f>
        <v/>
      </c>
      <c r="DM199" s="388" t="str">
        <f ca="1">+IF(OFFSET('Sanitation Data'!$I$31,0,10*ROW('Sanitation Data'!I193))="","",OFFSET('Sanitation Data'!$I$31,0,10*ROW('Sanitation Data'!I193)))</f>
        <v/>
      </c>
      <c r="DN199" s="388" t="str">
        <f ca="1">+IF(OFFSET('Sanitation Data'!$I$32,0,10*ROW('Sanitation Data'!I193))="","",OFFSET('Sanitation Data'!$I$32,0,10*ROW('Sanitation Data'!I193)))</f>
        <v/>
      </c>
      <c r="DO199" s="388" t="str">
        <f ca="1">+IF(OFFSET('Hygiene Data'!$D$11,0,10*ROW('Hygiene Data'!D193))="","",OFFSET('Hygiene Data'!$D$11,0,10*ROW('Hygiene Data'!D193)))</f>
        <v/>
      </c>
      <c r="DP199" s="388" t="str">
        <f ca="1">+IF(OFFSET('Hygiene Data'!$D$12,0,10*ROW('Hygiene Data'!D193))="","",OFFSET('Hygiene Data'!$D$12,0,10*ROW('Hygiene Data'!D193)))</f>
        <v/>
      </c>
      <c r="DQ199" s="388" t="str">
        <f ca="1">+IF(OFFSET('Hygiene Data'!$D$13,0,10*ROW('Hygiene Data'!D193))="","",OFFSET('Hygiene Data'!$D$13,0,10*ROW('Hygiene Data'!D193)))</f>
        <v/>
      </c>
      <c r="DR199" s="388" t="str">
        <f ca="1">+IF(OFFSET('Hygiene Data'!$E$11,0,10*ROW('Hygiene Data'!E193))="","",OFFSET('Hygiene Data'!$E$11,0,10*ROW('Hygiene Data'!E193)))</f>
        <v/>
      </c>
      <c r="DS199" s="388" t="str">
        <f ca="1">+IF(OFFSET('Hygiene Data'!$E$12,0,10*ROW('Hygiene Data'!E193))="","",OFFSET('Hygiene Data'!$E$12,0,10*ROW('Hygiene Data'!E193)))</f>
        <v/>
      </c>
      <c r="DT199" s="388" t="str">
        <f ca="1">+IF(OFFSET('Hygiene Data'!$E$13,0,10*ROW('Hygiene Data'!E193))="","",OFFSET('Hygiene Data'!$E$13,0,10*ROW('Hygiene Data'!E193)))</f>
        <v/>
      </c>
      <c r="DU199" s="388" t="str">
        <f ca="1">+IF(OFFSET('Hygiene Data'!$F$11,0,10*ROW('Hygiene Data'!F193))="","",OFFSET('Hygiene Data'!$F$11,0,10*ROW('Hygiene Data'!F193)))</f>
        <v/>
      </c>
      <c r="DV199" s="388" t="str">
        <f ca="1">+IF(OFFSET('Hygiene Data'!$F$12,0,10*ROW('Hygiene Data'!F193))="","",OFFSET('Hygiene Data'!$F$12,0,10*ROW('Hygiene Data'!F193)))</f>
        <v/>
      </c>
      <c r="DW199" s="388" t="str">
        <f ca="1">+IF(OFFSET('Hygiene Data'!$F$13,0,10*ROW('Hygiene Data'!F193))="","",OFFSET('Hygiene Data'!$F$13,0,10*ROW('Hygiene Data'!F193)))</f>
        <v/>
      </c>
      <c r="DX199" s="388" t="str">
        <f ca="1">+IF(OFFSET('Hygiene Data'!$G$11,0,10*ROW('Hygiene Data'!G193))="","",OFFSET('Hygiene Data'!$G$11,0,10*ROW('Hygiene Data'!G193)))</f>
        <v/>
      </c>
      <c r="DY199" s="388" t="str">
        <f ca="1">+IF(OFFSET('Hygiene Data'!$G$12,0,10*ROW('Hygiene Data'!G193))="","",OFFSET('Hygiene Data'!$G$12,0,10*ROW('Hygiene Data'!G193)))</f>
        <v/>
      </c>
      <c r="DZ199" s="388" t="str">
        <f ca="1">+IF(OFFSET('Hygiene Data'!$G$13,0,10*ROW('Hygiene Data'!G193))="","",OFFSET('Hygiene Data'!$G$13,0,10*ROW('Hygiene Data'!G193)))</f>
        <v/>
      </c>
      <c r="EA199" s="388" t="str">
        <f ca="1">+IF(OFFSET('Hygiene Data'!$H$11,0,10*ROW('Hygiene Data'!H193))="","",OFFSET('Hygiene Data'!$H$11,0,10*ROW('Hygiene Data'!H193)))</f>
        <v/>
      </c>
      <c r="EB199" s="388" t="str">
        <f ca="1">+IF(OFFSET('Hygiene Data'!$H$12,0,10*ROW('Hygiene Data'!H193))="","",OFFSET('Hygiene Data'!$H$12,0,10*ROW('Hygiene Data'!H193)))</f>
        <v/>
      </c>
      <c r="EC199" s="388" t="str">
        <f ca="1">+IF(OFFSET('Hygiene Data'!$H$13,0,10*ROW('Hygiene Data'!H193))="","",OFFSET('Hygiene Data'!$H$13,0,10*ROW('Hygiene Data'!H193)))</f>
        <v/>
      </c>
      <c r="ED199" s="388" t="str">
        <f ca="1">+IF(OFFSET('Hygiene Data'!$I$11,0,10*ROW('Hygiene Data'!I193))="","",OFFSET('Hygiene Data'!$I$11,0,10*ROW('Hygiene Data'!I193)))</f>
        <v/>
      </c>
      <c r="EE199" s="388" t="str">
        <f ca="1">+IF(OFFSET('Hygiene Data'!$I$12,0,10*ROW('Hygiene Data'!I193))="","",OFFSET('Hygiene Data'!$I$12,0,10*ROW('Hygiene Data'!I193)))</f>
        <v/>
      </c>
      <c r="EF199" s="388" t="str">
        <f ca="1">+IF(OFFSET('Hygiene Data'!$I$13,0,10*ROW('Hygiene Data'!I193))="","",OFFSET('Hygiene Data'!$I$13,0,10*ROW('Hygiene Data'!I193)))</f>
        <v/>
      </c>
    </row>
    <row r="200" spans="1:136" x14ac:dyDescent="0.25">
      <c r="A200" s="497" t="str">
        <f ca="1">+IF(OFFSET('Water Data'!$B$2,0,10*ROW('Water Data'!E194))="","",OFFSET('Water Data'!$B$2,0,10*ROW('Water Data'!E194)))</f>
        <v/>
      </c>
      <c r="B200" s="49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4" t="str">
        <f t="shared" ca="1" si="3"/>
        <v/>
      </c>
      <c r="D200" s="52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8" t="str">
        <f ca="1">+IF(OFFSET('Water Data'!$D$27,0,10*ROW('Water Data'!D194))="","",OFFSET('Water Data'!$D$27,0,10*ROW('Water Data'!D194)))</f>
        <v/>
      </c>
      <c r="BT200" s="388" t="str">
        <f ca="1">+IF(OFFSET('Water Data'!$D$28,0,10*ROW('Water Data'!D194))="","",OFFSET('Water Data'!$D$28,0,10*ROW('Water Data'!D194)))</f>
        <v/>
      </c>
      <c r="BU200" s="388" t="str">
        <f ca="1">+IF(OFFSET('Water Data'!$D$29,0,10*ROW('Water Data'!D194))="","",OFFSET('Water Data'!$D$29,0,10*ROW('Water Data'!D194)))</f>
        <v/>
      </c>
      <c r="BV200" s="388" t="str">
        <f ca="1">+IF(OFFSET('Water Data'!$E$27,0,10*ROW('Water Data'!E194))="","",OFFSET('Water Data'!$E$27,0,10*ROW('Water Data'!E194)))</f>
        <v/>
      </c>
      <c r="BW200" s="388" t="str">
        <f ca="1">+IF(OFFSET('Water Data'!$E$28,0,10*ROW('Water Data'!E194))="","",OFFSET('Water Data'!$E$28,0,10*ROW('Water Data'!E194)))</f>
        <v/>
      </c>
      <c r="BX200" s="388" t="str">
        <f ca="1">+IF(OFFSET('Water Data'!$E$29,0,10*ROW('Water Data'!E194))="","",OFFSET('Water Data'!$E$29,0,10*ROW('Water Data'!E194)))</f>
        <v/>
      </c>
      <c r="BY200" s="388" t="str">
        <f ca="1">+IF(OFFSET('Water Data'!$F$27,0,10*ROW('Water Data'!F194))="","",OFFSET('Water Data'!$F$27,0,10*ROW('Water Data'!F194)))</f>
        <v/>
      </c>
      <c r="BZ200" s="388" t="str">
        <f ca="1">+IF(OFFSET('Water Data'!$F$28,0,10*ROW('Water Data'!F194))="","",OFFSET('Water Data'!$F$28,0,10*ROW('Water Data'!F194)))</f>
        <v/>
      </c>
      <c r="CA200" s="388" t="str">
        <f ca="1">+IF(OFFSET('Water Data'!$F$29,0,10*ROW('Water Data'!F194))="","",OFFSET('Water Data'!$F$29,0,10*ROW('Water Data'!F194)))</f>
        <v/>
      </c>
      <c r="CB200" s="388" t="str">
        <f ca="1">+IF(OFFSET('Water Data'!$G$27,0,10*ROW('Water Data'!G194))="","",OFFSET('Water Data'!$G$27,0,10*ROW('Water Data'!G194)))</f>
        <v/>
      </c>
      <c r="CC200" s="388" t="str">
        <f ca="1">+IF(OFFSET('Water Data'!$G$28,0,10*ROW('Water Data'!G194))="","",OFFSET('Water Data'!$G$28,0,10*ROW('Water Data'!G194)))</f>
        <v/>
      </c>
      <c r="CD200" s="388" t="str">
        <f ca="1">+IF(OFFSET('Water Data'!$G$29,0,10*ROW('Water Data'!G194))="","",OFFSET('Water Data'!$G$29,0,10*ROW('Water Data'!G194)))</f>
        <v/>
      </c>
      <c r="CE200" s="388" t="str">
        <f ca="1">+IF(OFFSET('Water Data'!$H$27,0,10*ROW('Water Data'!H194))="","",OFFSET('Water Data'!$H$27,0,10*ROW('Water Data'!H194)))</f>
        <v/>
      </c>
      <c r="CF200" s="388" t="str">
        <f ca="1">+IF(OFFSET('Water Data'!$H$28,0,10*ROW('Water Data'!H194))="","",OFFSET('Water Data'!$H$28,0,10*ROW('Water Data'!H194)))</f>
        <v/>
      </c>
      <c r="CG200" s="388" t="str">
        <f ca="1">+IF(OFFSET('Water Data'!$H$29,0,10*ROW('Water Data'!H194))="","",OFFSET('Water Data'!$H$29,0,10*ROW('Water Data'!H194)))</f>
        <v/>
      </c>
      <c r="CH200" s="388" t="str">
        <f ca="1">+IF(OFFSET('Water Data'!$I$27,0,10*ROW('Water Data'!I194))="","",OFFSET('Water Data'!$I$27,0,10*ROW('Water Data'!I194)))</f>
        <v/>
      </c>
      <c r="CI200" s="388" t="str">
        <f ca="1">+IF(OFFSET('Water Data'!$I$28,0,10*ROW('Water Data'!I194))="","",OFFSET('Water Data'!$I$28,0,10*ROW('Water Data'!I194)))</f>
        <v/>
      </c>
      <c r="CJ200" s="388" t="str">
        <f ca="1">+IF(OFFSET('Water Data'!$I$29,0,10*ROW('Water Data'!I194))="","",OFFSET('Water Data'!$I$29,0,10*ROW('Water Data'!I194)))</f>
        <v/>
      </c>
      <c r="CK200" s="388" t="str">
        <f ca="1">+IF(OFFSET('Sanitation Data'!$D$28,0,10*ROW('Sanitation Data'!D194))="","",OFFSET('Sanitation Data'!$D$28,0,10*ROW('Sanitation Data'!D194)))</f>
        <v/>
      </c>
      <c r="CL200" s="388" t="str">
        <f ca="1">+IF(OFFSET('Sanitation Data'!$D$29,0,10*ROW('Sanitation Data'!D194))="","",OFFSET('Sanitation Data'!$D$29,0,10*ROW('Sanitation Data'!D194)))</f>
        <v/>
      </c>
      <c r="CM200" s="388" t="str">
        <f ca="1">+IF(OFFSET('Sanitation Data'!$D$30,0,10*ROW('Sanitation Data'!D194))="","",OFFSET('Sanitation Data'!$D$30,0,10*ROW('Sanitation Data'!D194)))</f>
        <v/>
      </c>
      <c r="CN200" s="388" t="str">
        <f ca="1">+IF(OFFSET('Sanitation Data'!$D$31,0,10*ROW('Sanitation Data'!D194))="","",OFFSET('Sanitation Data'!$D$31,0,10*ROW('Sanitation Data'!D194)))</f>
        <v/>
      </c>
      <c r="CO200" s="388" t="str">
        <f ca="1">+IF(OFFSET('Sanitation Data'!$D$32,0,10*ROW('Sanitation Data'!D194))="","",OFFSET('Sanitation Data'!$D$32,0,10*ROW('Sanitation Data'!D194)))</f>
        <v/>
      </c>
      <c r="CP200" s="388" t="str">
        <f ca="1">+IF(OFFSET('Sanitation Data'!$E$28,0,10*ROW('Sanitation Data'!E194))="","",OFFSET('Sanitation Data'!$E$28,0,10*ROW('Sanitation Data'!E194)))</f>
        <v/>
      </c>
      <c r="CQ200" s="388" t="str">
        <f ca="1">+IF(OFFSET('Sanitation Data'!$E$29,0,10*ROW('Sanitation Data'!E194))="","",OFFSET('Sanitation Data'!$E$29,0,10*ROW('Sanitation Data'!E194)))</f>
        <v/>
      </c>
      <c r="CR200" s="388" t="str">
        <f ca="1">+IF(OFFSET('Sanitation Data'!$E$30,0,10*ROW('Sanitation Data'!E194))="","",OFFSET('Sanitation Data'!$E$30,0,10*ROW('Sanitation Data'!E194)))</f>
        <v/>
      </c>
      <c r="CS200" s="388" t="str">
        <f ca="1">+IF(OFFSET('Sanitation Data'!$E$31,0,10*ROW('Sanitation Data'!E194))="","",OFFSET('Sanitation Data'!$E$31,0,10*ROW('Sanitation Data'!E194)))</f>
        <v/>
      </c>
      <c r="CT200" s="388" t="str">
        <f ca="1">+IF(OFFSET('Sanitation Data'!$E$32,0,10*ROW('Sanitation Data'!E194))="","",OFFSET('Sanitation Data'!$E$32,0,10*ROW('Sanitation Data'!E194)))</f>
        <v/>
      </c>
      <c r="CU200" s="388" t="str">
        <f ca="1">+IF(OFFSET('Sanitation Data'!$F$28,0,10*ROW('Sanitation Data'!F194))="","",OFFSET('Sanitation Data'!$F$28,0,10*ROW('Sanitation Data'!F194)))</f>
        <v/>
      </c>
      <c r="CV200" s="388" t="str">
        <f ca="1">+IF(OFFSET('Sanitation Data'!$F$29,0,10*ROW('Sanitation Data'!F194))="","",OFFSET('Sanitation Data'!$F$29,0,10*ROW('Sanitation Data'!F194)))</f>
        <v/>
      </c>
      <c r="CW200" s="388" t="str">
        <f ca="1">+IF(OFFSET('Sanitation Data'!$F$30,0,10*ROW('Sanitation Data'!F194))="","",OFFSET('Sanitation Data'!$F$30,0,10*ROW('Sanitation Data'!F194)))</f>
        <v/>
      </c>
      <c r="CX200" s="388" t="str">
        <f ca="1">+IF(OFFSET('Sanitation Data'!$F$31,0,10*ROW('Sanitation Data'!F194))="","",OFFSET('Sanitation Data'!$F$31,0,10*ROW('Sanitation Data'!F194)))</f>
        <v/>
      </c>
      <c r="CY200" s="388" t="str">
        <f ca="1">+IF(OFFSET('Sanitation Data'!$F$32,0,10*ROW('Sanitation Data'!F194))="","",OFFSET('Sanitation Data'!$F$32,0,10*ROW('Sanitation Data'!F194)))</f>
        <v/>
      </c>
      <c r="CZ200" s="388" t="str">
        <f ca="1">+IF(OFFSET('Sanitation Data'!$G$28,0,10*ROW('Sanitation Data'!G194))="","",OFFSET('Sanitation Data'!$G$28,0,10*ROW('Sanitation Data'!G194)))</f>
        <v/>
      </c>
      <c r="DA200" s="388" t="str">
        <f ca="1">+IF(OFFSET('Sanitation Data'!$G$29,0,10*ROW('Sanitation Data'!G194))="","",OFFSET('Sanitation Data'!$G$29,0,10*ROW('Sanitation Data'!G194)))</f>
        <v/>
      </c>
      <c r="DB200" s="388" t="str">
        <f ca="1">+IF(OFFSET('Sanitation Data'!$G$30,0,10*ROW('Sanitation Data'!G194))="","",OFFSET('Sanitation Data'!$G$30,0,10*ROW('Sanitation Data'!G194)))</f>
        <v/>
      </c>
      <c r="DC200" s="388" t="str">
        <f ca="1">+IF(OFFSET('Sanitation Data'!$G$31,0,10*ROW('Sanitation Data'!G194))="","",OFFSET('Sanitation Data'!$G$31,0,10*ROW('Sanitation Data'!G194)))</f>
        <v/>
      </c>
      <c r="DD200" s="388" t="str">
        <f ca="1">+IF(OFFSET('Sanitation Data'!$G$32,0,10*ROW('Sanitation Data'!G194))="","",OFFSET('Sanitation Data'!$G$32,0,10*ROW('Sanitation Data'!G194)))</f>
        <v/>
      </c>
      <c r="DE200" s="388" t="str">
        <f ca="1">+IF(OFFSET('Sanitation Data'!$H$28,0,10*ROW('Sanitation Data'!H194))="","",OFFSET('Sanitation Data'!$H$28,0,10*ROW('Sanitation Data'!H194)))</f>
        <v/>
      </c>
      <c r="DF200" s="388" t="str">
        <f ca="1">+IF(OFFSET('Sanitation Data'!$H$29,0,10*ROW('Sanitation Data'!H194))="","",OFFSET('Sanitation Data'!$H$29,0,10*ROW('Sanitation Data'!H194)))</f>
        <v/>
      </c>
      <c r="DG200" s="388" t="str">
        <f ca="1">+IF(OFFSET('Sanitation Data'!$H$30,0,10*ROW('Sanitation Data'!H194))="","",OFFSET('Sanitation Data'!$H$30,0,10*ROW('Sanitation Data'!H194)))</f>
        <v/>
      </c>
      <c r="DH200" s="388" t="str">
        <f ca="1">+IF(OFFSET('Sanitation Data'!$H$31,0,10*ROW('Sanitation Data'!H194))="","",OFFSET('Sanitation Data'!$H$31,0,10*ROW('Sanitation Data'!H194)))</f>
        <v/>
      </c>
      <c r="DI200" s="388" t="str">
        <f ca="1">+IF(OFFSET('Sanitation Data'!$H$32,0,10*ROW('Sanitation Data'!H194))="","",OFFSET('Sanitation Data'!$H$32,0,10*ROW('Sanitation Data'!H194)))</f>
        <v/>
      </c>
      <c r="DJ200" s="388" t="str">
        <f ca="1">+IF(OFFSET('Sanitation Data'!$I$28,0,10*ROW('Sanitation Data'!I194))="","",OFFSET('Sanitation Data'!$I$28,0,10*ROW('Sanitation Data'!I194)))</f>
        <v/>
      </c>
      <c r="DK200" s="388" t="str">
        <f ca="1">+IF(OFFSET('Sanitation Data'!$I$29,0,10*ROW('Sanitation Data'!I194))="","",OFFSET('Sanitation Data'!$I$29,0,10*ROW('Sanitation Data'!I194)))</f>
        <v/>
      </c>
      <c r="DL200" s="388" t="str">
        <f ca="1">+IF(OFFSET('Sanitation Data'!$I$30,0,10*ROW('Sanitation Data'!I194))="","",OFFSET('Sanitation Data'!$I$30,0,10*ROW('Sanitation Data'!I194)))</f>
        <v/>
      </c>
      <c r="DM200" s="388" t="str">
        <f ca="1">+IF(OFFSET('Sanitation Data'!$I$31,0,10*ROW('Sanitation Data'!I194))="","",OFFSET('Sanitation Data'!$I$31,0,10*ROW('Sanitation Data'!I194)))</f>
        <v/>
      </c>
      <c r="DN200" s="388" t="str">
        <f ca="1">+IF(OFFSET('Sanitation Data'!$I$32,0,10*ROW('Sanitation Data'!I194))="","",OFFSET('Sanitation Data'!$I$32,0,10*ROW('Sanitation Data'!I194)))</f>
        <v/>
      </c>
      <c r="DO200" s="388" t="str">
        <f ca="1">+IF(OFFSET('Hygiene Data'!$D$11,0,10*ROW('Hygiene Data'!D194))="","",OFFSET('Hygiene Data'!$D$11,0,10*ROW('Hygiene Data'!D194)))</f>
        <v/>
      </c>
      <c r="DP200" s="388" t="str">
        <f ca="1">+IF(OFFSET('Hygiene Data'!$D$12,0,10*ROW('Hygiene Data'!D194))="","",OFFSET('Hygiene Data'!$D$12,0,10*ROW('Hygiene Data'!D194)))</f>
        <v/>
      </c>
      <c r="DQ200" s="388" t="str">
        <f ca="1">+IF(OFFSET('Hygiene Data'!$D$13,0,10*ROW('Hygiene Data'!D194))="","",OFFSET('Hygiene Data'!$D$13,0,10*ROW('Hygiene Data'!D194)))</f>
        <v/>
      </c>
      <c r="DR200" s="388" t="str">
        <f ca="1">+IF(OFFSET('Hygiene Data'!$E$11,0,10*ROW('Hygiene Data'!E194))="","",OFFSET('Hygiene Data'!$E$11,0,10*ROW('Hygiene Data'!E194)))</f>
        <v/>
      </c>
      <c r="DS200" s="388" t="str">
        <f ca="1">+IF(OFFSET('Hygiene Data'!$E$12,0,10*ROW('Hygiene Data'!E194))="","",OFFSET('Hygiene Data'!$E$12,0,10*ROW('Hygiene Data'!E194)))</f>
        <v/>
      </c>
      <c r="DT200" s="388" t="str">
        <f ca="1">+IF(OFFSET('Hygiene Data'!$E$13,0,10*ROW('Hygiene Data'!E194))="","",OFFSET('Hygiene Data'!$E$13,0,10*ROW('Hygiene Data'!E194)))</f>
        <v/>
      </c>
      <c r="DU200" s="388" t="str">
        <f ca="1">+IF(OFFSET('Hygiene Data'!$F$11,0,10*ROW('Hygiene Data'!F194))="","",OFFSET('Hygiene Data'!$F$11,0,10*ROW('Hygiene Data'!F194)))</f>
        <v/>
      </c>
      <c r="DV200" s="388" t="str">
        <f ca="1">+IF(OFFSET('Hygiene Data'!$F$12,0,10*ROW('Hygiene Data'!F194))="","",OFFSET('Hygiene Data'!$F$12,0,10*ROW('Hygiene Data'!F194)))</f>
        <v/>
      </c>
      <c r="DW200" s="388" t="str">
        <f ca="1">+IF(OFFSET('Hygiene Data'!$F$13,0,10*ROW('Hygiene Data'!F194))="","",OFFSET('Hygiene Data'!$F$13,0,10*ROW('Hygiene Data'!F194)))</f>
        <v/>
      </c>
      <c r="DX200" s="388" t="str">
        <f ca="1">+IF(OFFSET('Hygiene Data'!$G$11,0,10*ROW('Hygiene Data'!G194))="","",OFFSET('Hygiene Data'!$G$11,0,10*ROW('Hygiene Data'!G194)))</f>
        <v/>
      </c>
      <c r="DY200" s="388" t="str">
        <f ca="1">+IF(OFFSET('Hygiene Data'!$G$12,0,10*ROW('Hygiene Data'!G194))="","",OFFSET('Hygiene Data'!$G$12,0,10*ROW('Hygiene Data'!G194)))</f>
        <v/>
      </c>
      <c r="DZ200" s="388" t="str">
        <f ca="1">+IF(OFFSET('Hygiene Data'!$G$13,0,10*ROW('Hygiene Data'!G194))="","",OFFSET('Hygiene Data'!$G$13,0,10*ROW('Hygiene Data'!G194)))</f>
        <v/>
      </c>
      <c r="EA200" s="388" t="str">
        <f ca="1">+IF(OFFSET('Hygiene Data'!$H$11,0,10*ROW('Hygiene Data'!H194))="","",OFFSET('Hygiene Data'!$H$11,0,10*ROW('Hygiene Data'!H194)))</f>
        <v/>
      </c>
      <c r="EB200" s="388" t="str">
        <f ca="1">+IF(OFFSET('Hygiene Data'!$H$12,0,10*ROW('Hygiene Data'!H194))="","",OFFSET('Hygiene Data'!$H$12,0,10*ROW('Hygiene Data'!H194)))</f>
        <v/>
      </c>
      <c r="EC200" s="388" t="str">
        <f ca="1">+IF(OFFSET('Hygiene Data'!$H$13,0,10*ROW('Hygiene Data'!H194))="","",OFFSET('Hygiene Data'!$H$13,0,10*ROW('Hygiene Data'!H194)))</f>
        <v/>
      </c>
      <c r="ED200" s="388" t="str">
        <f ca="1">+IF(OFFSET('Hygiene Data'!$I$11,0,10*ROW('Hygiene Data'!I194))="","",OFFSET('Hygiene Data'!$I$11,0,10*ROW('Hygiene Data'!I194)))</f>
        <v/>
      </c>
      <c r="EE200" s="388" t="str">
        <f ca="1">+IF(OFFSET('Hygiene Data'!$I$12,0,10*ROW('Hygiene Data'!I194))="","",OFFSET('Hygiene Data'!$I$12,0,10*ROW('Hygiene Data'!I194)))</f>
        <v/>
      </c>
      <c r="EF200" s="388" t="str">
        <f ca="1">+IF(OFFSET('Hygiene Data'!$I$13,0,10*ROW('Hygiene Data'!I194))="","",OFFSET('Hygiene Data'!$I$13,0,10*ROW('Hygiene Data'!I194)))</f>
        <v/>
      </c>
    </row>
    <row r="201" spans="1:136" x14ac:dyDescent="0.25">
      <c r="A201" s="497" t="str">
        <f ca="1">+IF(OFFSET('Water Data'!$B$2,0,10*ROW('Water Data'!E195))="","",OFFSET('Water Data'!$B$2,0,10*ROW('Water Data'!E195)))</f>
        <v/>
      </c>
      <c r="B201" s="49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4" t="str">
        <f t="shared" ca="1" si="3"/>
        <v/>
      </c>
      <c r="D201" s="52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8" t="str">
        <f ca="1">+IF(OFFSET('Water Data'!$D$27,0,10*ROW('Water Data'!D195))="","",OFFSET('Water Data'!$D$27,0,10*ROW('Water Data'!D195)))</f>
        <v/>
      </c>
      <c r="BT201" s="388" t="str">
        <f ca="1">+IF(OFFSET('Water Data'!$D$28,0,10*ROW('Water Data'!D195))="","",OFFSET('Water Data'!$D$28,0,10*ROW('Water Data'!D195)))</f>
        <v/>
      </c>
      <c r="BU201" s="388" t="str">
        <f ca="1">+IF(OFFSET('Water Data'!$D$29,0,10*ROW('Water Data'!D195))="","",OFFSET('Water Data'!$D$29,0,10*ROW('Water Data'!D195)))</f>
        <v/>
      </c>
      <c r="BV201" s="388" t="str">
        <f ca="1">+IF(OFFSET('Water Data'!$E$27,0,10*ROW('Water Data'!E195))="","",OFFSET('Water Data'!$E$27,0,10*ROW('Water Data'!E195)))</f>
        <v/>
      </c>
      <c r="BW201" s="388" t="str">
        <f ca="1">+IF(OFFSET('Water Data'!$E$28,0,10*ROW('Water Data'!E195))="","",OFFSET('Water Data'!$E$28,0,10*ROW('Water Data'!E195)))</f>
        <v/>
      </c>
      <c r="BX201" s="388" t="str">
        <f ca="1">+IF(OFFSET('Water Data'!$E$29,0,10*ROW('Water Data'!E195))="","",OFFSET('Water Data'!$E$29,0,10*ROW('Water Data'!E195)))</f>
        <v/>
      </c>
      <c r="BY201" s="388" t="str">
        <f ca="1">+IF(OFFSET('Water Data'!$F$27,0,10*ROW('Water Data'!F195))="","",OFFSET('Water Data'!$F$27,0,10*ROW('Water Data'!F195)))</f>
        <v/>
      </c>
      <c r="BZ201" s="388" t="str">
        <f ca="1">+IF(OFFSET('Water Data'!$F$28,0,10*ROW('Water Data'!F195))="","",OFFSET('Water Data'!$F$28,0,10*ROW('Water Data'!F195)))</f>
        <v/>
      </c>
      <c r="CA201" s="388" t="str">
        <f ca="1">+IF(OFFSET('Water Data'!$F$29,0,10*ROW('Water Data'!F195))="","",OFFSET('Water Data'!$F$29,0,10*ROW('Water Data'!F195)))</f>
        <v/>
      </c>
      <c r="CB201" s="388" t="str">
        <f ca="1">+IF(OFFSET('Water Data'!$G$27,0,10*ROW('Water Data'!G195))="","",OFFSET('Water Data'!$G$27,0,10*ROW('Water Data'!G195)))</f>
        <v/>
      </c>
      <c r="CC201" s="388" t="str">
        <f ca="1">+IF(OFFSET('Water Data'!$G$28,0,10*ROW('Water Data'!G195))="","",OFFSET('Water Data'!$G$28,0,10*ROW('Water Data'!G195)))</f>
        <v/>
      </c>
      <c r="CD201" s="388" t="str">
        <f ca="1">+IF(OFFSET('Water Data'!$G$29,0,10*ROW('Water Data'!G195))="","",OFFSET('Water Data'!$G$29,0,10*ROW('Water Data'!G195)))</f>
        <v/>
      </c>
      <c r="CE201" s="388" t="str">
        <f ca="1">+IF(OFFSET('Water Data'!$H$27,0,10*ROW('Water Data'!H195))="","",OFFSET('Water Data'!$H$27,0,10*ROW('Water Data'!H195)))</f>
        <v/>
      </c>
      <c r="CF201" s="388" t="str">
        <f ca="1">+IF(OFFSET('Water Data'!$H$28,0,10*ROW('Water Data'!H195))="","",OFFSET('Water Data'!$H$28,0,10*ROW('Water Data'!H195)))</f>
        <v/>
      </c>
      <c r="CG201" s="388" t="str">
        <f ca="1">+IF(OFFSET('Water Data'!$H$29,0,10*ROW('Water Data'!H195))="","",OFFSET('Water Data'!$H$29,0,10*ROW('Water Data'!H195)))</f>
        <v/>
      </c>
      <c r="CH201" s="388" t="str">
        <f ca="1">+IF(OFFSET('Water Data'!$I$27,0,10*ROW('Water Data'!I195))="","",OFFSET('Water Data'!$I$27,0,10*ROW('Water Data'!I195)))</f>
        <v/>
      </c>
      <c r="CI201" s="388" t="str">
        <f ca="1">+IF(OFFSET('Water Data'!$I$28,0,10*ROW('Water Data'!I195))="","",OFFSET('Water Data'!$I$28,0,10*ROW('Water Data'!I195)))</f>
        <v/>
      </c>
      <c r="CJ201" s="388" t="str">
        <f ca="1">+IF(OFFSET('Water Data'!$I$29,0,10*ROW('Water Data'!I195))="","",OFFSET('Water Data'!$I$29,0,10*ROW('Water Data'!I195)))</f>
        <v/>
      </c>
      <c r="CK201" s="388" t="str">
        <f ca="1">+IF(OFFSET('Sanitation Data'!$D$28,0,10*ROW('Sanitation Data'!D195))="","",OFFSET('Sanitation Data'!$D$28,0,10*ROW('Sanitation Data'!D195)))</f>
        <v/>
      </c>
      <c r="CL201" s="388" t="str">
        <f ca="1">+IF(OFFSET('Sanitation Data'!$D$29,0,10*ROW('Sanitation Data'!D195))="","",OFFSET('Sanitation Data'!$D$29,0,10*ROW('Sanitation Data'!D195)))</f>
        <v/>
      </c>
      <c r="CM201" s="388" t="str">
        <f ca="1">+IF(OFFSET('Sanitation Data'!$D$30,0,10*ROW('Sanitation Data'!D195))="","",OFFSET('Sanitation Data'!$D$30,0,10*ROW('Sanitation Data'!D195)))</f>
        <v/>
      </c>
      <c r="CN201" s="388" t="str">
        <f ca="1">+IF(OFFSET('Sanitation Data'!$D$31,0,10*ROW('Sanitation Data'!D195))="","",OFFSET('Sanitation Data'!$D$31,0,10*ROW('Sanitation Data'!D195)))</f>
        <v/>
      </c>
      <c r="CO201" s="388" t="str">
        <f ca="1">+IF(OFFSET('Sanitation Data'!$D$32,0,10*ROW('Sanitation Data'!D195))="","",OFFSET('Sanitation Data'!$D$32,0,10*ROW('Sanitation Data'!D195)))</f>
        <v/>
      </c>
      <c r="CP201" s="388" t="str">
        <f ca="1">+IF(OFFSET('Sanitation Data'!$E$28,0,10*ROW('Sanitation Data'!E195))="","",OFFSET('Sanitation Data'!$E$28,0,10*ROW('Sanitation Data'!E195)))</f>
        <v/>
      </c>
      <c r="CQ201" s="388" t="str">
        <f ca="1">+IF(OFFSET('Sanitation Data'!$E$29,0,10*ROW('Sanitation Data'!E195))="","",OFFSET('Sanitation Data'!$E$29,0,10*ROW('Sanitation Data'!E195)))</f>
        <v/>
      </c>
      <c r="CR201" s="388" t="str">
        <f ca="1">+IF(OFFSET('Sanitation Data'!$E$30,0,10*ROW('Sanitation Data'!E195))="","",OFFSET('Sanitation Data'!$E$30,0,10*ROW('Sanitation Data'!E195)))</f>
        <v/>
      </c>
      <c r="CS201" s="388" t="str">
        <f ca="1">+IF(OFFSET('Sanitation Data'!$E$31,0,10*ROW('Sanitation Data'!E195))="","",OFFSET('Sanitation Data'!$E$31,0,10*ROW('Sanitation Data'!E195)))</f>
        <v/>
      </c>
      <c r="CT201" s="388" t="str">
        <f ca="1">+IF(OFFSET('Sanitation Data'!$E$32,0,10*ROW('Sanitation Data'!E195))="","",OFFSET('Sanitation Data'!$E$32,0,10*ROW('Sanitation Data'!E195)))</f>
        <v/>
      </c>
      <c r="CU201" s="388" t="str">
        <f ca="1">+IF(OFFSET('Sanitation Data'!$F$28,0,10*ROW('Sanitation Data'!F195))="","",OFFSET('Sanitation Data'!$F$28,0,10*ROW('Sanitation Data'!F195)))</f>
        <v/>
      </c>
      <c r="CV201" s="388" t="str">
        <f ca="1">+IF(OFFSET('Sanitation Data'!$F$29,0,10*ROW('Sanitation Data'!F195))="","",OFFSET('Sanitation Data'!$F$29,0,10*ROW('Sanitation Data'!F195)))</f>
        <v/>
      </c>
      <c r="CW201" s="388" t="str">
        <f ca="1">+IF(OFFSET('Sanitation Data'!$F$30,0,10*ROW('Sanitation Data'!F195))="","",OFFSET('Sanitation Data'!$F$30,0,10*ROW('Sanitation Data'!F195)))</f>
        <v/>
      </c>
      <c r="CX201" s="388" t="str">
        <f ca="1">+IF(OFFSET('Sanitation Data'!$F$31,0,10*ROW('Sanitation Data'!F195))="","",OFFSET('Sanitation Data'!$F$31,0,10*ROW('Sanitation Data'!F195)))</f>
        <v/>
      </c>
      <c r="CY201" s="388" t="str">
        <f ca="1">+IF(OFFSET('Sanitation Data'!$F$32,0,10*ROW('Sanitation Data'!F195))="","",OFFSET('Sanitation Data'!$F$32,0,10*ROW('Sanitation Data'!F195)))</f>
        <v/>
      </c>
      <c r="CZ201" s="388" t="str">
        <f ca="1">+IF(OFFSET('Sanitation Data'!$G$28,0,10*ROW('Sanitation Data'!G195))="","",OFFSET('Sanitation Data'!$G$28,0,10*ROW('Sanitation Data'!G195)))</f>
        <v/>
      </c>
      <c r="DA201" s="388" t="str">
        <f ca="1">+IF(OFFSET('Sanitation Data'!$G$29,0,10*ROW('Sanitation Data'!G195))="","",OFFSET('Sanitation Data'!$G$29,0,10*ROW('Sanitation Data'!G195)))</f>
        <v/>
      </c>
      <c r="DB201" s="388" t="str">
        <f ca="1">+IF(OFFSET('Sanitation Data'!$G$30,0,10*ROW('Sanitation Data'!G195))="","",OFFSET('Sanitation Data'!$G$30,0,10*ROW('Sanitation Data'!G195)))</f>
        <v/>
      </c>
      <c r="DC201" s="388" t="str">
        <f ca="1">+IF(OFFSET('Sanitation Data'!$G$31,0,10*ROW('Sanitation Data'!G195))="","",OFFSET('Sanitation Data'!$G$31,0,10*ROW('Sanitation Data'!G195)))</f>
        <v/>
      </c>
      <c r="DD201" s="388" t="str">
        <f ca="1">+IF(OFFSET('Sanitation Data'!$G$32,0,10*ROW('Sanitation Data'!G195))="","",OFFSET('Sanitation Data'!$G$32,0,10*ROW('Sanitation Data'!G195)))</f>
        <v/>
      </c>
      <c r="DE201" s="388" t="str">
        <f ca="1">+IF(OFFSET('Sanitation Data'!$H$28,0,10*ROW('Sanitation Data'!H195))="","",OFFSET('Sanitation Data'!$H$28,0,10*ROW('Sanitation Data'!H195)))</f>
        <v/>
      </c>
      <c r="DF201" s="388" t="str">
        <f ca="1">+IF(OFFSET('Sanitation Data'!$H$29,0,10*ROW('Sanitation Data'!H195))="","",OFFSET('Sanitation Data'!$H$29,0,10*ROW('Sanitation Data'!H195)))</f>
        <v/>
      </c>
      <c r="DG201" s="388" t="str">
        <f ca="1">+IF(OFFSET('Sanitation Data'!$H$30,0,10*ROW('Sanitation Data'!H195))="","",OFFSET('Sanitation Data'!$H$30,0,10*ROW('Sanitation Data'!H195)))</f>
        <v/>
      </c>
      <c r="DH201" s="388" t="str">
        <f ca="1">+IF(OFFSET('Sanitation Data'!$H$31,0,10*ROW('Sanitation Data'!H195))="","",OFFSET('Sanitation Data'!$H$31,0,10*ROW('Sanitation Data'!H195)))</f>
        <v/>
      </c>
      <c r="DI201" s="388" t="str">
        <f ca="1">+IF(OFFSET('Sanitation Data'!$H$32,0,10*ROW('Sanitation Data'!H195))="","",OFFSET('Sanitation Data'!$H$32,0,10*ROW('Sanitation Data'!H195)))</f>
        <v/>
      </c>
      <c r="DJ201" s="388" t="str">
        <f ca="1">+IF(OFFSET('Sanitation Data'!$I$28,0,10*ROW('Sanitation Data'!I195))="","",OFFSET('Sanitation Data'!$I$28,0,10*ROW('Sanitation Data'!I195)))</f>
        <v/>
      </c>
      <c r="DK201" s="388" t="str">
        <f ca="1">+IF(OFFSET('Sanitation Data'!$I$29,0,10*ROW('Sanitation Data'!I195))="","",OFFSET('Sanitation Data'!$I$29,0,10*ROW('Sanitation Data'!I195)))</f>
        <v/>
      </c>
      <c r="DL201" s="388" t="str">
        <f ca="1">+IF(OFFSET('Sanitation Data'!$I$30,0,10*ROW('Sanitation Data'!I195))="","",OFFSET('Sanitation Data'!$I$30,0,10*ROW('Sanitation Data'!I195)))</f>
        <v/>
      </c>
      <c r="DM201" s="388" t="str">
        <f ca="1">+IF(OFFSET('Sanitation Data'!$I$31,0,10*ROW('Sanitation Data'!I195))="","",OFFSET('Sanitation Data'!$I$31,0,10*ROW('Sanitation Data'!I195)))</f>
        <v/>
      </c>
      <c r="DN201" s="388" t="str">
        <f ca="1">+IF(OFFSET('Sanitation Data'!$I$32,0,10*ROW('Sanitation Data'!I195))="","",OFFSET('Sanitation Data'!$I$32,0,10*ROW('Sanitation Data'!I195)))</f>
        <v/>
      </c>
      <c r="DO201" s="388" t="str">
        <f ca="1">+IF(OFFSET('Hygiene Data'!$D$11,0,10*ROW('Hygiene Data'!D195))="","",OFFSET('Hygiene Data'!$D$11,0,10*ROW('Hygiene Data'!D195)))</f>
        <v/>
      </c>
      <c r="DP201" s="388" t="str">
        <f ca="1">+IF(OFFSET('Hygiene Data'!$D$12,0,10*ROW('Hygiene Data'!D195))="","",OFFSET('Hygiene Data'!$D$12,0,10*ROW('Hygiene Data'!D195)))</f>
        <v/>
      </c>
      <c r="DQ201" s="388" t="str">
        <f ca="1">+IF(OFFSET('Hygiene Data'!$D$13,0,10*ROW('Hygiene Data'!D195))="","",OFFSET('Hygiene Data'!$D$13,0,10*ROW('Hygiene Data'!D195)))</f>
        <v/>
      </c>
      <c r="DR201" s="388" t="str">
        <f ca="1">+IF(OFFSET('Hygiene Data'!$E$11,0,10*ROW('Hygiene Data'!E195))="","",OFFSET('Hygiene Data'!$E$11,0,10*ROW('Hygiene Data'!E195)))</f>
        <v/>
      </c>
      <c r="DS201" s="388" t="str">
        <f ca="1">+IF(OFFSET('Hygiene Data'!$E$12,0,10*ROW('Hygiene Data'!E195))="","",OFFSET('Hygiene Data'!$E$12,0,10*ROW('Hygiene Data'!E195)))</f>
        <v/>
      </c>
      <c r="DT201" s="388" t="str">
        <f ca="1">+IF(OFFSET('Hygiene Data'!$E$13,0,10*ROW('Hygiene Data'!E195))="","",OFFSET('Hygiene Data'!$E$13,0,10*ROW('Hygiene Data'!E195)))</f>
        <v/>
      </c>
      <c r="DU201" s="388" t="str">
        <f ca="1">+IF(OFFSET('Hygiene Data'!$F$11,0,10*ROW('Hygiene Data'!F195))="","",OFFSET('Hygiene Data'!$F$11,0,10*ROW('Hygiene Data'!F195)))</f>
        <v/>
      </c>
      <c r="DV201" s="388" t="str">
        <f ca="1">+IF(OFFSET('Hygiene Data'!$F$12,0,10*ROW('Hygiene Data'!F195))="","",OFFSET('Hygiene Data'!$F$12,0,10*ROW('Hygiene Data'!F195)))</f>
        <v/>
      </c>
      <c r="DW201" s="388" t="str">
        <f ca="1">+IF(OFFSET('Hygiene Data'!$F$13,0,10*ROW('Hygiene Data'!F195))="","",OFFSET('Hygiene Data'!$F$13,0,10*ROW('Hygiene Data'!F195)))</f>
        <v/>
      </c>
      <c r="DX201" s="388" t="str">
        <f ca="1">+IF(OFFSET('Hygiene Data'!$G$11,0,10*ROW('Hygiene Data'!G195))="","",OFFSET('Hygiene Data'!$G$11,0,10*ROW('Hygiene Data'!G195)))</f>
        <v/>
      </c>
      <c r="DY201" s="388" t="str">
        <f ca="1">+IF(OFFSET('Hygiene Data'!$G$12,0,10*ROW('Hygiene Data'!G195))="","",OFFSET('Hygiene Data'!$G$12,0,10*ROW('Hygiene Data'!G195)))</f>
        <v/>
      </c>
      <c r="DZ201" s="388" t="str">
        <f ca="1">+IF(OFFSET('Hygiene Data'!$G$13,0,10*ROW('Hygiene Data'!G195))="","",OFFSET('Hygiene Data'!$G$13,0,10*ROW('Hygiene Data'!G195)))</f>
        <v/>
      </c>
      <c r="EA201" s="388" t="str">
        <f ca="1">+IF(OFFSET('Hygiene Data'!$H$11,0,10*ROW('Hygiene Data'!H195))="","",OFFSET('Hygiene Data'!$H$11,0,10*ROW('Hygiene Data'!H195)))</f>
        <v/>
      </c>
      <c r="EB201" s="388" t="str">
        <f ca="1">+IF(OFFSET('Hygiene Data'!$H$12,0,10*ROW('Hygiene Data'!H195))="","",OFFSET('Hygiene Data'!$H$12,0,10*ROW('Hygiene Data'!H195)))</f>
        <v/>
      </c>
      <c r="EC201" s="388" t="str">
        <f ca="1">+IF(OFFSET('Hygiene Data'!$H$13,0,10*ROW('Hygiene Data'!H195))="","",OFFSET('Hygiene Data'!$H$13,0,10*ROW('Hygiene Data'!H195)))</f>
        <v/>
      </c>
      <c r="ED201" s="388" t="str">
        <f ca="1">+IF(OFFSET('Hygiene Data'!$I$11,0,10*ROW('Hygiene Data'!I195))="","",OFFSET('Hygiene Data'!$I$11,0,10*ROW('Hygiene Data'!I195)))</f>
        <v/>
      </c>
      <c r="EE201" s="388" t="str">
        <f ca="1">+IF(OFFSET('Hygiene Data'!$I$12,0,10*ROW('Hygiene Data'!I195))="","",OFFSET('Hygiene Data'!$I$12,0,10*ROW('Hygiene Data'!I195)))</f>
        <v/>
      </c>
      <c r="EF201" s="388" t="str">
        <f ca="1">+IF(OFFSET('Hygiene Data'!$I$13,0,10*ROW('Hygiene Data'!I195))="","",OFFSET('Hygiene Data'!$I$13,0,10*ROW('Hygiene Data'!I195)))</f>
        <v/>
      </c>
    </row>
    <row r="202" spans="1:136" x14ac:dyDescent="0.25">
      <c r="A202" s="497" t="str">
        <f ca="1">+IF(OFFSET('Water Data'!$B$2,0,10*ROW('Water Data'!E196))="","",OFFSET('Water Data'!$B$2,0,10*ROW('Water Data'!E196)))</f>
        <v/>
      </c>
      <c r="B202" s="49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4" t="str">
        <f t="shared" ca="1" si="3"/>
        <v/>
      </c>
      <c r="D202" s="52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8" t="str">
        <f ca="1">+IF(OFFSET('Water Data'!$D$27,0,10*ROW('Water Data'!D196))="","",OFFSET('Water Data'!$D$27,0,10*ROW('Water Data'!D196)))</f>
        <v/>
      </c>
      <c r="BT202" s="388" t="str">
        <f ca="1">+IF(OFFSET('Water Data'!$D$28,0,10*ROW('Water Data'!D196))="","",OFFSET('Water Data'!$D$28,0,10*ROW('Water Data'!D196)))</f>
        <v/>
      </c>
      <c r="BU202" s="388" t="str">
        <f ca="1">+IF(OFFSET('Water Data'!$D$29,0,10*ROW('Water Data'!D196))="","",OFFSET('Water Data'!$D$29,0,10*ROW('Water Data'!D196)))</f>
        <v/>
      </c>
      <c r="BV202" s="388" t="str">
        <f ca="1">+IF(OFFSET('Water Data'!$E$27,0,10*ROW('Water Data'!E196))="","",OFFSET('Water Data'!$E$27,0,10*ROW('Water Data'!E196)))</f>
        <v/>
      </c>
      <c r="BW202" s="388" t="str">
        <f ca="1">+IF(OFFSET('Water Data'!$E$28,0,10*ROW('Water Data'!E196))="","",OFFSET('Water Data'!$E$28,0,10*ROW('Water Data'!E196)))</f>
        <v/>
      </c>
      <c r="BX202" s="388" t="str">
        <f ca="1">+IF(OFFSET('Water Data'!$E$29,0,10*ROW('Water Data'!E196))="","",OFFSET('Water Data'!$E$29,0,10*ROW('Water Data'!E196)))</f>
        <v/>
      </c>
      <c r="BY202" s="388" t="str">
        <f ca="1">+IF(OFFSET('Water Data'!$F$27,0,10*ROW('Water Data'!F196))="","",OFFSET('Water Data'!$F$27,0,10*ROW('Water Data'!F196)))</f>
        <v/>
      </c>
      <c r="BZ202" s="388" t="str">
        <f ca="1">+IF(OFFSET('Water Data'!$F$28,0,10*ROW('Water Data'!F196))="","",OFFSET('Water Data'!$F$28,0,10*ROW('Water Data'!F196)))</f>
        <v/>
      </c>
      <c r="CA202" s="388" t="str">
        <f ca="1">+IF(OFFSET('Water Data'!$F$29,0,10*ROW('Water Data'!F196))="","",OFFSET('Water Data'!$F$29,0,10*ROW('Water Data'!F196)))</f>
        <v/>
      </c>
      <c r="CB202" s="388" t="str">
        <f ca="1">+IF(OFFSET('Water Data'!$G$27,0,10*ROW('Water Data'!G196))="","",OFFSET('Water Data'!$G$27,0,10*ROW('Water Data'!G196)))</f>
        <v/>
      </c>
      <c r="CC202" s="388" t="str">
        <f ca="1">+IF(OFFSET('Water Data'!$G$28,0,10*ROW('Water Data'!G196))="","",OFFSET('Water Data'!$G$28,0,10*ROW('Water Data'!G196)))</f>
        <v/>
      </c>
      <c r="CD202" s="388" t="str">
        <f ca="1">+IF(OFFSET('Water Data'!$G$29,0,10*ROW('Water Data'!G196))="","",OFFSET('Water Data'!$G$29,0,10*ROW('Water Data'!G196)))</f>
        <v/>
      </c>
      <c r="CE202" s="388" t="str">
        <f ca="1">+IF(OFFSET('Water Data'!$H$27,0,10*ROW('Water Data'!H196))="","",OFFSET('Water Data'!$H$27,0,10*ROW('Water Data'!H196)))</f>
        <v/>
      </c>
      <c r="CF202" s="388" t="str">
        <f ca="1">+IF(OFFSET('Water Data'!$H$28,0,10*ROW('Water Data'!H196))="","",OFFSET('Water Data'!$H$28,0,10*ROW('Water Data'!H196)))</f>
        <v/>
      </c>
      <c r="CG202" s="388" t="str">
        <f ca="1">+IF(OFFSET('Water Data'!$H$29,0,10*ROW('Water Data'!H196))="","",OFFSET('Water Data'!$H$29,0,10*ROW('Water Data'!H196)))</f>
        <v/>
      </c>
      <c r="CH202" s="388" t="str">
        <f ca="1">+IF(OFFSET('Water Data'!$I$27,0,10*ROW('Water Data'!I196))="","",OFFSET('Water Data'!$I$27,0,10*ROW('Water Data'!I196)))</f>
        <v/>
      </c>
      <c r="CI202" s="388" t="str">
        <f ca="1">+IF(OFFSET('Water Data'!$I$28,0,10*ROW('Water Data'!I196))="","",OFFSET('Water Data'!$I$28,0,10*ROW('Water Data'!I196)))</f>
        <v/>
      </c>
      <c r="CJ202" s="388" t="str">
        <f ca="1">+IF(OFFSET('Water Data'!$I$29,0,10*ROW('Water Data'!I196))="","",OFFSET('Water Data'!$I$29,0,10*ROW('Water Data'!I196)))</f>
        <v/>
      </c>
      <c r="CK202" s="388" t="str">
        <f ca="1">+IF(OFFSET('Sanitation Data'!$D$28,0,10*ROW('Sanitation Data'!D196))="","",OFFSET('Sanitation Data'!$D$28,0,10*ROW('Sanitation Data'!D196)))</f>
        <v/>
      </c>
      <c r="CL202" s="388" t="str">
        <f ca="1">+IF(OFFSET('Sanitation Data'!$D$29,0,10*ROW('Sanitation Data'!D196))="","",OFFSET('Sanitation Data'!$D$29,0,10*ROW('Sanitation Data'!D196)))</f>
        <v/>
      </c>
      <c r="CM202" s="388" t="str">
        <f ca="1">+IF(OFFSET('Sanitation Data'!$D$30,0,10*ROW('Sanitation Data'!D196))="","",OFFSET('Sanitation Data'!$D$30,0,10*ROW('Sanitation Data'!D196)))</f>
        <v/>
      </c>
      <c r="CN202" s="388" t="str">
        <f ca="1">+IF(OFFSET('Sanitation Data'!$D$31,0,10*ROW('Sanitation Data'!D196))="","",OFFSET('Sanitation Data'!$D$31,0,10*ROW('Sanitation Data'!D196)))</f>
        <v/>
      </c>
      <c r="CO202" s="388" t="str">
        <f ca="1">+IF(OFFSET('Sanitation Data'!$D$32,0,10*ROW('Sanitation Data'!D196))="","",OFFSET('Sanitation Data'!$D$32,0,10*ROW('Sanitation Data'!D196)))</f>
        <v/>
      </c>
      <c r="CP202" s="388" t="str">
        <f ca="1">+IF(OFFSET('Sanitation Data'!$E$28,0,10*ROW('Sanitation Data'!E196))="","",OFFSET('Sanitation Data'!$E$28,0,10*ROW('Sanitation Data'!E196)))</f>
        <v/>
      </c>
      <c r="CQ202" s="388" t="str">
        <f ca="1">+IF(OFFSET('Sanitation Data'!$E$29,0,10*ROW('Sanitation Data'!E196))="","",OFFSET('Sanitation Data'!$E$29,0,10*ROW('Sanitation Data'!E196)))</f>
        <v/>
      </c>
      <c r="CR202" s="388" t="str">
        <f ca="1">+IF(OFFSET('Sanitation Data'!$E$30,0,10*ROW('Sanitation Data'!E196))="","",OFFSET('Sanitation Data'!$E$30,0,10*ROW('Sanitation Data'!E196)))</f>
        <v/>
      </c>
      <c r="CS202" s="388" t="str">
        <f ca="1">+IF(OFFSET('Sanitation Data'!$E$31,0,10*ROW('Sanitation Data'!E196))="","",OFFSET('Sanitation Data'!$E$31,0,10*ROW('Sanitation Data'!E196)))</f>
        <v/>
      </c>
      <c r="CT202" s="388" t="str">
        <f ca="1">+IF(OFFSET('Sanitation Data'!$E$32,0,10*ROW('Sanitation Data'!E196))="","",OFFSET('Sanitation Data'!$E$32,0,10*ROW('Sanitation Data'!E196)))</f>
        <v/>
      </c>
      <c r="CU202" s="388" t="str">
        <f ca="1">+IF(OFFSET('Sanitation Data'!$F$28,0,10*ROW('Sanitation Data'!F196))="","",OFFSET('Sanitation Data'!$F$28,0,10*ROW('Sanitation Data'!F196)))</f>
        <v/>
      </c>
      <c r="CV202" s="388" t="str">
        <f ca="1">+IF(OFFSET('Sanitation Data'!$F$29,0,10*ROW('Sanitation Data'!F196))="","",OFFSET('Sanitation Data'!$F$29,0,10*ROW('Sanitation Data'!F196)))</f>
        <v/>
      </c>
      <c r="CW202" s="388" t="str">
        <f ca="1">+IF(OFFSET('Sanitation Data'!$F$30,0,10*ROW('Sanitation Data'!F196))="","",OFFSET('Sanitation Data'!$F$30,0,10*ROW('Sanitation Data'!F196)))</f>
        <v/>
      </c>
      <c r="CX202" s="388" t="str">
        <f ca="1">+IF(OFFSET('Sanitation Data'!$F$31,0,10*ROW('Sanitation Data'!F196))="","",OFFSET('Sanitation Data'!$F$31,0,10*ROW('Sanitation Data'!F196)))</f>
        <v/>
      </c>
      <c r="CY202" s="388" t="str">
        <f ca="1">+IF(OFFSET('Sanitation Data'!$F$32,0,10*ROW('Sanitation Data'!F196))="","",OFFSET('Sanitation Data'!$F$32,0,10*ROW('Sanitation Data'!F196)))</f>
        <v/>
      </c>
      <c r="CZ202" s="388" t="str">
        <f ca="1">+IF(OFFSET('Sanitation Data'!$G$28,0,10*ROW('Sanitation Data'!G196))="","",OFFSET('Sanitation Data'!$G$28,0,10*ROW('Sanitation Data'!G196)))</f>
        <v/>
      </c>
      <c r="DA202" s="388" t="str">
        <f ca="1">+IF(OFFSET('Sanitation Data'!$G$29,0,10*ROW('Sanitation Data'!G196))="","",OFFSET('Sanitation Data'!$G$29,0,10*ROW('Sanitation Data'!G196)))</f>
        <v/>
      </c>
      <c r="DB202" s="388" t="str">
        <f ca="1">+IF(OFFSET('Sanitation Data'!$G$30,0,10*ROW('Sanitation Data'!G196))="","",OFFSET('Sanitation Data'!$G$30,0,10*ROW('Sanitation Data'!G196)))</f>
        <v/>
      </c>
      <c r="DC202" s="388" t="str">
        <f ca="1">+IF(OFFSET('Sanitation Data'!$G$31,0,10*ROW('Sanitation Data'!G196))="","",OFFSET('Sanitation Data'!$G$31,0,10*ROW('Sanitation Data'!G196)))</f>
        <v/>
      </c>
      <c r="DD202" s="388" t="str">
        <f ca="1">+IF(OFFSET('Sanitation Data'!$G$32,0,10*ROW('Sanitation Data'!G196))="","",OFFSET('Sanitation Data'!$G$32,0,10*ROW('Sanitation Data'!G196)))</f>
        <v/>
      </c>
      <c r="DE202" s="388" t="str">
        <f ca="1">+IF(OFFSET('Sanitation Data'!$H$28,0,10*ROW('Sanitation Data'!H196))="","",OFFSET('Sanitation Data'!$H$28,0,10*ROW('Sanitation Data'!H196)))</f>
        <v/>
      </c>
      <c r="DF202" s="388" t="str">
        <f ca="1">+IF(OFFSET('Sanitation Data'!$H$29,0,10*ROW('Sanitation Data'!H196))="","",OFFSET('Sanitation Data'!$H$29,0,10*ROW('Sanitation Data'!H196)))</f>
        <v/>
      </c>
      <c r="DG202" s="388" t="str">
        <f ca="1">+IF(OFFSET('Sanitation Data'!$H$30,0,10*ROW('Sanitation Data'!H196))="","",OFFSET('Sanitation Data'!$H$30,0,10*ROW('Sanitation Data'!H196)))</f>
        <v/>
      </c>
      <c r="DH202" s="388" t="str">
        <f ca="1">+IF(OFFSET('Sanitation Data'!$H$31,0,10*ROW('Sanitation Data'!H196))="","",OFFSET('Sanitation Data'!$H$31,0,10*ROW('Sanitation Data'!H196)))</f>
        <v/>
      </c>
      <c r="DI202" s="388" t="str">
        <f ca="1">+IF(OFFSET('Sanitation Data'!$H$32,0,10*ROW('Sanitation Data'!H196))="","",OFFSET('Sanitation Data'!$H$32,0,10*ROW('Sanitation Data'!H196)))</f>
        <v/>
      </c>
      <c r="DJ202" s="388" t="str">
        <f ca="1">+IF(OFFSET('Sanitation Data'!$I$28,0,10*ROW('Sanitation Data'!I196))="","",OFFSET('Sanitation Data'!$I$28,0,10*ROW('Sanitation Data'!I196)))</f>
        <v/>
      </c>
      <c r="DK202" s="388" t="str">
        <f ca="1">+IF(OFFSET('Sanitation Data'!$I$29,0,10*ROW('Sanitation Data'!I196))="","",OFFSET('Sanitation Data'!$I$29,0,10*ROW('Sanitation Data'!I196)))</f>
        <v/>
      </c>
      <c r="DL202" s="388" t="str">
        <f ca="1">+IF(OFFSET('Sanitation Data'!$I$30,0,10*ROW('Sanitation Data'!I196))="","",OFFSET('Sanitation Data'!$I$30,0,10*ROW('Sanitation Data'!I196)))</f>
        <v/>
      </c>
      <c r="DM202" s="388" t="str">
        <f ca="1">+IF(OFFSET('Sanitation Data'!$I$31,0,10*ROW('Sanitation Data'!I196))="","",OFFSET('Sanitation Data'!$I$31,0,10*ROW('Sanitation Data'!I196)))</f>
        <v/>
      </c>
      <c r="DN202" s="388" t="str">
        <f ca="1">+IF(OFFSET('Sanitation Data'!$I$32,0,10*ROW('Sanitation Data'!I196))="","",OFFSET('Sanitation Data'!$I$32,0,10*ROW('Sanitation Data'!I196)))</f>
        <v/>
      </c>
      <c r="DO202" s="388" t="str">
        <f ca="1">+IF(OFFSET('Hygiene Data'!$D$11,0,10*ROW('Hygiene Data'!D196))="","",OFFSET('Hygiene Data'!$D$11,0,10*ROW('Hygiene Data'!D196)))</f>
        <v/>
      </c>
      <c r="DP202" s="388" t="str">
        <f ca="1">+IF(OFFSET('Hygiene Data'!$D$12,0,10*ROW('Hygiene Data'!D196))="","",OFFSET('Hygiene Data'!$D$12,0,10*ROW('Hygiene Data'!D196)))</f>
        <v/>
      </c>
      <c r="DQ202" s="388" t="str">
        <f ca="1">+IF(OFFSET('Hygiene Data'!$D$13,0,10*ROW('Hygiene Data'!D196))="","",OFFSET('Hygiene Data'!$D$13,0,10*ROW('Hygiene Data'!D196)))</f>
        <v/>
      </c>
      <c r="DR202" s="388" t="str">
        <f ca="1">+IF(OFFSET('Hygiene Data'!$E$11,0,10*ROW('Hygiene Data'!E196))="","",OFFSET('Hygiene Data'!$E$11,0,10*ROW('Hygiene Data'!E196)))</f>
        <v/>
      </c>
      <c r="DS202" s="388" t="str">
        <f ca="1">+IF(OFFSET('Hygiene Data'!$E$12,0,10*ROW('Hygiene Data'!E196))="","",OFFSET('Hygiene Data'!$E$12,0,10*ROW('Hygiene Data'!E196)))</f>
        <v/>
      </c>
      <c r="DT202" s="388" t="str">
        <f ca="1">+IF(OFFSET('Hygiene Data'!$E$13,0,10*ROW('Hygiene Data'!E196))="","",OFFSET('Hygiene Data'!$E$13,0,10*ROW('Hygiene Data'!E196)))</f>
        <v/>
      </c>
      <c r="DU202" s="388" t="str">
        <f ca="1">+IF(OFFSET('Hygiene Data'!$F$11,0,10*ROW('Hygiene Data'!F196))="","",OFFSET('Hygiene Data'!$F$11,0,10*ROW('Hygiene Data'!F196)))</f>
        <v/>
      </c>
      <c r="DV202" s="388" t="str">
        <f ca="1">+IF(OFFSET('Hygiene Data'!$F$12,0,10*ROW('Hygiene Data'!F196))="","",OFFSET('Hygiene Data'!$F$12,0,10*ROW('Hygiene Data'!F196)))</f>
        <v/>
      </c>
      <c r="DW202" s="388" t="str">
        <f ca="1">+IF(OFFSET('Hygiene Data'!$F$13,0,10*ROW('Hygiene Data'!F196))="","",OFFSET('Hygiene Data'!$F$13,0,10*ROW('Hygiene Data'!F196)))</f>
        <v/>
      </c>
      <c r="DX202" s="388" t="str">
        <f ca="1">+IF(OFFSET('Hygiene Data'!$G$11,0,10*ROW('Hygiene Data'!G196))="","",OFFSET('Hygiene Data'!$G$11,0,10*ROW('Hygiene Data'!G196)))</f>
        <v/>
      </c>
      <c r="DY202" s="388" t="str">
        <f ca="1">+IF(OFFSET('Hygiene Data'!$G$12,0,10*ROW('Hygiene Data'!G196))="","",OFFSET('Hygiene Data'!$G$12,0,10*ROW('Hygiene Data'!G196)))</f>
        <v/>
      </c>
      <c r="DZ202" s="388" t="str">
        <f ca="1">+IF(OFFSET('Hygiene Data'!$G$13,0,10*ROW('Hygiene Data'!G196))="","",OFFSET('Hygiene Data'!$G$13,0,10*ROW('Hygiene Data'!G196)))</f>
        <v/>
      </c>
      <c r="EA202" s="388" t="str">
        <f ca="1">+IF(OFFSET('Hygiene Data'!$H$11,0,10*ROW('Hygiene Data'!H196))="","",OFFSET('Hygiene Data'!$H$11,0,10*ROW('Hygiene Data'!H196)))</f>
        <v/>
      </c>
      <c r="EB202" s="388" t="str">
        <f ca="1">+IF(OFFSET('Hygiene Data'!$H$12,0,10*ROW('Hygiene Data'!H196))="","",OFFSET('Hygiene Data'!$H$12,0,10*ROW('Hygiene Data'!H196)))</f>
        <v/>
      </c>
      <c r="EC202" s="388" t="str">
        <f ca="1">+IF(OFFSET('Hygiene Data'!$H$13,0,10*ROW('Hygiene Data'!H196))="","",OFFSET('Hygiene Data'!$H$13,0,10*ROW('Hygiene Data'!H196)))</f>
        <v/>
      </c>
      <c r="ED202" s="388" t="str">
        <f ca="1">+IF(OFFSET('Hygiene Data'!$I$11,0,10*ROW('Hygiene Data'!I196))="","",OFFSET('Hygiene Data'!$I$11,0,10*ROW('Hygiene Data'!I196)))</f>
        <v/>
      </c>
      <c r="EE202" s="388" t="str">
        <f ca="1">+IF(OFFSET('Hygiene Data'!$I$12,0,10*ROW('Hygiene Data'!I196))="","",OFFSET('Hygiene Data'!$I$12,0,10*ROW('Hygiene Data'!I196)))</f>
        <v/>
      </c>
      <c r="EF202" s="388" t="str">
        <f ca="1">+IF(OFFSET('Hygiene Data'!$I$13,0,10*ROW('Hygiene Data'!I196))="","",OFFSET('Hygiene Data'!$I$13,0,10*ROW('Hygiene Data'!I196)))</f>
        <v/>
      </c>
    </row>
    <row r="203" spans="1:136" x14ac:dyDescent="0.25">
      <c r="A203" s="497" t="str">
        <f ca="1">+IF(OFFSET('Water Data'!$B$2,0,10*ROW('Water Data'!E197))="","",OFFSET('Water Data'!$B$2,0,10*ROW('Water Data'!E197)))</f>
        <v/>
      </c>
      <c r="B203" s="49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4" t="str">
        <f t="shared" ca="1" si="3"/>
        <v/>
      </c>
      <c r="D203" s="52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8" t="str">
        <f ca="1">+IF(OFFSET('Water Data'!$D$27,0,10*ROW('Water Data'!D197))="","",OFFSET('Water Data'!$D$27,0,10*ROW('Water Data'!D197)))</f>
        <v/>
      </c>
      <c r="BT203" s="388" t="str">
        <f ca="1">+IF(OFFSET('Water Data'!$D$28,0,10*ROW('Water Data'!D197))="","",OFFSET('Water Data'!$D$28,0,10*ROW('Water Data'!D197)))</f>
        <v/>
      </c>
      <c r="BU203" s="388" t="str">
        <f ca="1">+IF(OFFSET('Water Data'!$D$29,0,10*ROW('Water Data'!D197))="","",OFFSET('Water Data'!$D$29,0,10*ROW('Water Data'!D197)))</f>
        <v/>
      </c>
      <c r="BV203" s="388" t="str">
        <f ca="1">+IF(OFFSET('Water Data'!$E$27,0,10*ROW('Water Data'!E197))="","",OFFSET('Water Data'!$E$27,0,10*ROW('Water Data'!E197)))</f>
        <v/>
      </c>
      <c r="BW203" s="388" t="str">
        <f ca="1">+IF(OFFSET('Water Data'!$E$28,0,10*ROW('Water Data'!E197))="","",OFFSET('Water Data'!$E$28,0,10*ROW('Water Data'!E197)))</f>
        <v/>
      </c>
      <c r="BX203" s="388" t="str">
        <f ca="1">+IF(OFFSET('Water Data'!$E$29,0,10*ROW('Water Data'!E197))="","",OFFSET('Water Data'!$E$29,0,10*ROW('Water Data'!E197)))</f>
        <v/>
      </c>
      <c r="BY203" s="388" t="str">
        <f ca="1">+IF(OFFSET('Water Data'!$F$27,0,10*ROW('Water Data'!F197))="","",OFFSET('Water Data'!$F$27,0,10*ROW('Water Data'!F197)))</f>
        <v/>
      </c>
      <c r="BZ203" s="388" t="str">
        <f ca="1">+IF(OFFSET('Water Data'!$F$28,0,10*ROW('Water Data'!F197))="","",OFFSET('Water Data'!$F$28,0,10*ROW('Water Data'!F197)))</f>
        <v/>
      </c>
      <c r="CA203" s="388" t="str">
        <f ca="1">+IF(OFFSET('Water Data'!$F$29,0,10*ROW('Water Data'!F197))="","",OFFSET('Water Data'!$F$29,0,10*ROW('Water Data'!F197)))</f>
        <v/>
      </c>
      <c r="CB203" s="388" t="str">
        <f ca="1">+IF(OFFSET('Water Data'!$G$27,0,10*ROW('Water Data'!G197))="","",OFFSET('Water Data'!$G$27,0,10*ROW('Water Data'!G197)))</f>
        <v/>
      </c>
      <c r="CC203" s="388" t="str">
        <f ca="1">+IF(OFFSET('Water Data'!$G$28,0,10*ROW('Water Data'!G197))="","",OFFSET('Water Data'!$G$28,0,10*ROW('Water Data'!G197)))</f>
        <v/>
      </c>
      <c r="CD203" s="388" t="str">
        <f ca="1">+IF(OFFSET('Water Data'!$G$29,0,10*ROW('Water Data'!G197))="","",OFFSET('Water Data'!$G$29,0,10*ROW('Water Data'!G197)))</f>
        <v/>
      </c>
      <c r="CE203" s="388" t="str">
        <f ca="1">+IF(OFFSET('Water Data'!$H$27,0,10*ROW('Water Data'!H197))="","",OFFSET('Water Data'!$H$27,0,10*ROW('Water Data'!H197)))</f>
        <v/>
      </c>
      <c r="CF203" s="388" t="str">
        <f ca="1">+IF(OFFSET('Water Data'!$H$28,0,10*ROW('Water Data'!H197))="","",OFFSET('Water Data'!$H$28,0,10*ROW('Water Data'!H197)))</f>
        <v/>
      </c>
      <c r="CG203" s="388" t="str">
        <f ca="1">+IF(OFFSET('Water Data'!$H$29,0,10*ROW('Water Data'!H197))="","",OFFSET('Water Data'!$H$29,0,10*ROW('Water Data'!H197)))</f>
        <v/>
      </c>
      <c r="CH203" s="388" t="str">
        <f ca="1">+IF(OFFSET('Water Data'!$I$27,0,10*ROW('Water Data'!I197))="","",OFFSET('Water Data'!$I$27,0,10*ROW('Water Data'!I197)))</f>
        <v/>
      </c>
      <c r="CI203" s="388" t="str">
        <f ca="1">+IF(OFFSET('Water Data'!$I$28,0,10*ROW('Water Data'!I197))="","",OFFSET('Water Data'!$I$28,0,10*ROW('Water Data'!I197)))</f>
        <v/>
      </c>
      <c r="CJ203" s="388" t="str">
        <f ca="1">+IF(OFFSET('Water Data'!$I$29,0,10*ROW('Water Data'!I197))="","",OFFSET('Water Data'!$I$29,0,10*ROW('Water Data'!I197)))</f>
        <v/>
      </c>
      <c r="CK203" s="388" t="str">
        <f ca="1">+IF(OFFSET('Sanitation Data'!$D$28,0,10*ROW('Sanitation Data'!D197))="","",OFFSET('Sanitation Data'!$D$28,0,10*ROW('Sanitation Data'!D197)))</f>
        <v/>
      </c>
      <c r="CL203" s="388" t="str">
        <f ca="1">+IF(OFFSET('Sanitation Data'!$D$29,0,10*ROW('Sanitation Data'!D197))="","",OFFSET('Sanitation Data'!$D$29,0,10*ROW('Sanitation Data'!D197)))</f>
        <v/>
      </c>
      <c r="CM203" s="388" t="str">
        <f ca="1">+IF(OFFSET('Sanitation Data'!$D$30,0,10*ROW('Sanitation Data'!D197))="","",OFFSET('Sanitation Data'!$D$30,0,10*ROW('Sanitation Data'!D197)))</f>
        <v/>
      </c>
      <c r="CN203" s="388" t="str">
        <f ca="1">+IF(OFFSET('Sanitation Data'!$D$31,0,10*ROW('Sanitation Data'!D197))="","",OFFSET('Sanitation Data'!$D$31,0,10*ROW('Sanitation Data'!D197)))</f>
        <v/>
      </c>
      <c r="CO203" s="388" t="str">
        <f ca="1">+IF(OFFSET('Sanitation Data'!$D$32,0,10*ROW('Sanitation Data'!D197))="","",OFFSET('Sanitation Data'!$D$32,0,10*ROW('Sanitation Data'!D197)))</f>
        <v/>
      </c>
      <c r="CP203" s="388" t="str">
        <f ca="1">+IF(OFFSET('Sanitation Data'!$E$28,0,10*ROW('Sanitation Data'!E197))="","",OFFSET('Sanitation Data'!$E$28,0,10*ROW('Sanitation Data'!E197)))</f>
        <v/>
      </c>
      <c r="CQ203" s="388" t="str">
        <f ca="1">+IF(OFFSET('Sanitation Data'!$E$29,0,10*ROW('Sanitation Data'!E197))="","",OFFSET('Sanitation Data'!$E$29,0,10*ROW('Sanitation Data'!E197)))</f>
        <v/>
      </c>
      <c r="CR203" s="388" t="str">
        <f ca="1">+IF(OFFSET('Sanitation Data'!$E$30,0,10*ROW('Sanitation Data'!E197))="","",OFFSET('Sanitation Data'!$E$30,0,10*ROW('Sanitation Data'!E197)))</f>
        <v/>
      </c>
      <c r="CS203" s="388" t="str">
        <f ca="1">+IF(OFFSET('Sanitation Data'!$E$31,0,10*ROW('Sanitation Data'!E197))="","",OFFSET('Sanitation Data'!$E$31,0,10*ROW('Sanitation Data'!E197)))</f>
        <v/>
      </c>
      <c r="CT203" s="388" t="str">
        <f ca="1">+IF(OFFSET('Sanitation Data'!$E$32,0,10*ROW('Sanitation Data'!E197))="","",OFFSET('Sanitation Data'!$E$32,0,10*ROW('Sanitation Data'!E197)))</f>
        <v/>
      </c>
      <c r="CU203" s="388" t="str">
        <f ca="1">+IF(OFFSET('Sanitation Data'!$F$28,0,10*ROW('Sanitation Data'!F197))="","",OFFSET('Sanitation Data'!$F$28,0,10*ROW('Sanitation Data'!F197)))</f>
        <v/>
      </c>
      <c r="CV203" s="388" t="str">
        <f ca="1">+IF(OFFSET('Sanitation Data'!$F$29,0,10*ROW('Sanitation Data'!F197))="","",OFFSET('Sanitation Data'!$F$29,0,10*ROW('Sanitation Data'!F197)))</f>
        <v/>
      </c>
      <c r="CW203" s="388" t="str">
        <f ca="1">+IF(OFFSET('Sanitation Data'!$F$30,0,10*ROW('Sanitation Data'!F197))="","",OFFSET('Sanitation Data'!$F$30,0,10*ROW('Sanitation Data'!F197)))</f>
        <v/>
      </c>
      <c r="CX203" s="388" t="str">
        <f ca="1">+IF(OFFSET('Sanitation Data'!$F$31,0,10*ROW('Sanitation Data'!F197))="","",OFFSET('Sanitation Data'!$F$31,0,10*ROW('Sanitation Data'!F197)))</f>
        <v/>
      </c>
      <c r="CY203" s="388" t="str">
        <f ca="1">+IF(OFFSET('Sanitation Data'!$F$32,0,10*ROW('Sanitation Data'!F197))="","",OFFSET('Sanitation Data'!$F$32,0,10*ROW('Sanitation Data'!F197)))</f>
        <v/>
      </c>
      <c r="CZ203" s="388" t="str">
        <f ca="1">+IF(OFFSET('Sanitation Data'!$G$28,0,10*ROW('Sanitation Data'!G197))="","",OFFSET('Sanitation Data'!$G$28,0,10*ROW('Sanitation Data'!G197)))</f>
        <v/>
      </c>
      <c r="DA203" s="388" t="str">
        <f ca="1">+IF(OFFSET('Sanitation Data'!$G$29,0,10*ROW('Sanitation Data'!G197))="","",OFFSET('Sanitation Data'!$G$29,0,10*ROW('Sanitation Data'!G197)))</f>
        <v/>
      </c>
      <c r="DB203" s="388" t="str">
        <f ca="1">+IF(OFFSET('Sanitation Data'!$G$30,0,10*ROW('Sanitation Data'!G197))="","",OFFSET('Sanitation Data'!$G$30,0,10*ROW('Sanitation Data'!G197)))</f>
        <v/>
      </c>
      <c r="DC203" s="388" t="str">
        <f ca="1">+IF(OFFSET('Sanitation Data'!$G$31,0,10*ROW('Sanitation Data'!G197))="","",OFFSET('Sanitation Data'!$G$31,0,10*ROW('Sanitation Data'!G197)))</f>
        <v/>
      </c>
      <c r="DD203" s="388" t="str">
        <f ca="1">+IF(OFFSET('Sanitation Data'!$G$32,0,10*ROW('Sanitation Data'!G197))="","",OFFSET('Sanitation Data'!$G$32,0,10*ROW('Sanitation Data'!G197)))</f>
        <v/>
      </c>
      <c r="DE203" s="388" t="str">
        <f ca="1">+IF(OFFSET('Sanitation Data'!$H$28,0,10*ROW('Sanitation Data'!H197))="","",OFFSET('Sanitation Data'!$H$28,0,10*ROW('Sanitation Data'!H197)))</f>
        <v/>
      </c>
      <c r="DF203" s="388" t="str">
        <f ca="1">+IF(OFFSET('Sanitation Data'!$H$29,0,10*ROW('Sanitation Data'!H197))="","",OFFSET('Sanitation Data'!$H$29,0,10*ROW('Sanitation Data'!H197)))</f>
        <v/>
      </c>
      <c r="DG203" s="388" t="str">
        <f ca="1">+IF(OFFSET('Sanitation Data'!$H$30,0,10*ROW('Sanitation Data'!H197))="","",OFFSET('Sanitation Data'!$H$30,0,10*ROW('Sanitation Data'!H197)))</f>
        <v/>
      </c>
      <c r="DH203" s="388" t="str">
        <f ca="1">+IF(OFFSET('Sanitation Data'!$H$31,0,10*ROW('Sanitation Data'!H197))="","",OFFSET('Sanitation Data'!$H$31,0,10*ROW('Sanitation Data'!H197)))</f>
        <v/>
      </c>
      <c r="DI203" s="388" t="str">
        <f ca="1">+IF(OFFSET('Sanitation Data'!$H$32,0,10*ROW('Sanitation Data'!H197))="","",OFFSET('Sanitation Data'!$H$32,0,10*ROW('Sanitation Data'!H197)))</f>
        <v/>
      </c>
      <c r="DJ203" s="388" t="str">
        <f ca="1">+IF(OFFSET('Sanitation Data'!$I$28,0,10*ROW('Sanitation Data'!I197))="","",OFFSET('Sanitation Data'!$I$28,0,10*ROW('Sanitation Data'!I197)))</f>
        <v/>
      </c>
      <c r="DK203" s="388" t="str">
        <f ca="1">+IF(OFFSET('Sanitation Data'!$I$29,0,10*ROW('Sanitation Data'!I197))="","",OFFSET('Sanitation Data'!$I$29,0,10*ROW('Sanitation Data'!I197)))</f>
        <v/>
      </c>
      <c r="DL203" s="388" t="str">
        <f ca="1">+IF(OFFSET('Sanitation Data'!$I$30,0,10*ROW('Sanitation Data'!I197))="","",OFFSET('Sanitation Data'!$I$30,0,10*ROW('Sanitation Data'!I197)))</f>
        <v/>
      </c>
      <c r="DM203" s="388" t="str">
        <f ca="1">+IF(OFFSET('Sanitation Data'!$I$31,0,10*ROW('Sanitation Data'!I197))="","",OFFSET('Sanitation Data'!$I$31,0,10*ROW('Sanitation Data'!I197)))</f>
        <v/>
      </c>
      <c r="DN203" s="388" t="str">
        <f ca="1">+IF(OFFSET('Sanitation Data'!$I$32,0,10*ROW('Sanitation Data'!I197))="","",OFFSET('Sanitation Data'!$I$32,0,10*ROW('Sanitation Data'!I197)))</f>
        <v/>
      </c>
      <c r="DO203" s="388" t="str">
        <f ca="1">+IF(OFFSET('Hygiene Data'!$D$11,0,10*ROW('Hygiene Data'!D197))="","",OFFSET('Hygiene Data'!$D$11,0,10*ROW('Hygiene Data'!D197)))</f>
        <v/>
      </c>
      <c r="DP203" s="388" t="str">
        <f ca="1">+IF(OFFSET('Hygiene Data'!$D$12,0,10*ROW('Hygiene Data'!D197))="","",OFFSET('Hygiene Data'!$D$12,0,10*ROW('Hygiene Data'!D197)))</f>
        <v/>
      </c>
      <c r="DQ203" s="388" t="str">
        <f ca="1">+IF(OFFSET('Hygiene Data'!$D$13,0,10*ROW('Hygiene Data'!D197))="","",OFFSET('Hygiene Data'!$D$13,0,10*ROW('Hygiene Data'!D197)))</f>
        <v/>
      </c>
      <c r="DR203" s="388" t="str">
        <f ca="1">+IF(OFFSET('Hygiene Data'!$E$11,0,10*ROW('Hygiene Data'!E197))="","",OFFSET('Hygiene Data'!$E$11,0,10*ROW('Hygiene Data'!E197)))</f>
        <v/>
      </c>
      <c r="DS203" s="388" t="str">
        <f ca="1">+IF(OFFSET('Hygiene Data'!$E$12,0,10*ROW('Hygiene Data'!E197))="","",OFFSET('Hygiene Data'!$E$12,0,10*ROW('Hygiene Data'!E197)))</f>
        <v/>
      </c>
      <c r="DT203" s="388" t="str">
        <f ca="1">+IF(OFFSET('Hygiene Data'!$E$13,0,10*ROW('Hygiene Data'!E197))="","",OFFSET('Hygiene Data'!$E$13,0,10*ROW('Hygiene Data'!E197)))</f>
        <v/>
      </c>
      <c r="DU203" s="388" t="str">
        <f ca="1">+IF(OFFSET('Hygiene Data'!$F$11,0,10*ROW('Hygiene Data'!F197))="","",OFFSET('Hygiene Data'!$F$11,0,10*ROW('Hygiene Data'!F197)))</f>
        <v/>
      </c>
      <c r="DV203" s="388" t="str">
        <f ca="1">+IF(OFFSET('Hygiene Data'!$F$12,0,10*ROW('Hygiene Data'!F197))="","",OFFSET('Hygiene Data'!$F$12,0,10*ROW('Hygiene Data'!F197)))</f>
        <v/>
      </c>
      <c r="DW203" s="388" t="str">
        <f ca="1">+IF(OFFSET('Hygiene Data'!$F$13,0,10*ROW('Hygiene Data'!F197))="","",OFFSET('Hygiene Data'!$F$13,0,10*ROW('Hygiene Data'!F197)))</f>
        <v/>
      </c>
      <c r="DX203" s="388" t="str">
        <f ca="1">+IF(OFFSET('Hygiene Data'!$G$11,0,10*ROW('Hygiene Data'!G197))="","",OFFSET('Hygiene Data'!$G$11,0,10*ROW('Hygiene Data'!G197)))</f>
        <v/>
      </c>
      <c r="DY203" s="388" t="str">
        <f ca="1">+IF(OFFSET('Hygiene Data'!$G$12,0,10*ROW('Hygiene Data'!G197))="","",OFFSET('Hygiene Data'!$G$12,0,10*ROW('Hygiene Data'!G197)))</f>
        <v/>
      </c>
      <c r="DZ203" s="388" t="str">
        <f ca="1">+IF(OFFSET('Hygiene Data'!$G$13,0,10*ROW('Hygiene Data'!G197))="","",OFFSET('Hygiene Data'!$G$13,0,10*ROW('Hygiene Data'!G197)))</f>
        <v/>
      </c>
      <c r="EA203" s="388" t="str">
        <f ca="1">+IF(OFFSET('Hygiene Data'!$H$11,0,10*ROW('Hygiene Data'!H197))="","",OFFSET('Hygiene Data'!$H$11,0,10*ROW('Hygiene Data'!H197)))</f>
        <v/>
      </c>
      <c r="EB203" s="388" t="str">
        <f ca="1">+IF(OFFSET('Hygiene Data'!$H$12,0,10*ROW('Hygiene Data'!H197))="","",OFFSET('Hygiene Data'!$H$12,0,10*ROW('Hygiene Data'!H197)))</f>
        <v/>
      </c>
      <c r="EC203" s="388" t="str">
        <f ca="1">+IF(OFFSET('Hygiene Data'!$H$13,0,10*ROW('Hygiene Data'!H197))="","",OFFSET('Hygiene Data'!$H$13,0,10*ROW('Hygiene Data'!H197)))</f>
        <v/>
      </c>
      <c r="ED203" s="388" t="str">
        <f ca="1">+IF(OFFSET('Hygiene Data'!$I$11,0,10*ROW('Hygiene Data'!I197))="","",OFFSET('Hygiene Data'!$I$11,0,10*ROW('Hygiene Data'!I197)))</f>
        <v/>
      </c>
      <c r="EE203" s="388" t="str">
        <f ca="1">+IF(OFFSET('Hygiene Data'!$I$12,0,10*ROW('Hygiene Data'!I197))="","",OFFSET('Hygiene Data'!$I$12,0,10*ROW('Hygiene Data'!I197)))</f>
        <v/>
      </c>
      <c r="EF203" s="388" t="str">
        <f ca="1">+IF(OFFSET('Hygiene Data'!$I$13,0,10*ROW('Hygiene Data'!I197))="","",OFFSET('Hygiene Data'!$I$13,0,10*ROW('Hygiene Data'!I197)))</f>
        <v/>
      </c>
    </row>
    <row r="204" spans="1:136" x14ac:dyDescent="0.25">
      <c r="A204" s="497" t="str">
        <f ca="1">+IF(OFFSET('Water Data'!$B$2,0,10*ROW('Water Data'!E198))="","",OFFSET('Water Data'!$B$2,0,10*ROW('Water Data'!E198)))</f>
        <v/>
      </c>
      <c r="B204" s="49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4" t="str">
        <f t="shared" ca="1" si="3"/>
        <v/>
      </c>
      <c r="D204" s="52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8" t="str">
        <f ca="1">+IF(OFFSET('Water Data'!$D$27,0,10*ROW('Water Data'!D198))="","",OFFSET('Water Data'!$D$27,0,10*ROW('Water Data'!D198)))</f>
        <v/>
      </c>
      <c r="BT204" s="388" t="str">
        <f ca="1">+IF(OFFSET('Water Data'!$D$28,0,10*ROW('Water Data'!D198))="","",OFFSET('Water Data'!$D$28,0,10*ROW('Water Data'!D198)))</f>
        <v/>
      </c>
      <c r="BU204" s="388" t="str">
        <f ca="1">+IF(OFFSET('Water Data'!$D$29,0,10*ROW('Water Data'!D198))="","",OFFSET('Water Data'!$D$29,0,10*ROW('Water Data'!D198)))</f>
        <v/>
      </c>
      <c r="BV204" s="388" t="str">
        <f ca="1">+IF(OFFSET('Water Data'!$E$27,0,10*ROW('Water Data'!E198))="","",OFFSET('Water Data'!$E$27,0,10*ROW('Water Data'!E198)))</f>
        <v/>
      </c>
      <c r="BW204" s="388" t="str">
        <f ca="1">+IF(OFFSET('Water Data'!$E$28,0,10*ROW('Water Data'!E198))="","",OFFSET('Water Data'!$E$28,0,10*ROW('Water Data'!E198)))</f>
        <v/>
      </c>
      <c r="BX204" s="388" t="str">
        <f ca="1">+IF(OFFSET('Water Data'!$E$29,0,10*ROW('Water Data'!E198))="","",OFFSET('Water Data'!$E$29,0,10*ROW('Water Data'!E198)))</f>
        <v/>
      </c>
      <c r="BY204" s="388" t="str">
        <f ca="1">+IF(OFFSET('Water Data'!$F$27,0,10*ROW('Water Data'!F198))="","",OFFSET('Water Data'!$F$27,0,10*ROW('Water Data'!F198)))</f>
        <v/>
      </c>
      <c r="BZ204" s="388" t="str">
        <f ca="1">+IF(OFFSET('Water Data'!$F$28,0,10*ROW('Water Data'!F198))="","",OFFSET('Water Data'!$F$28,0,10*ROW('Water Data'!F198)))</f>
        <v/>
      </c>
      <c r="CA204" s="388" t="str">
        <f ca="1">+IF(OFFSET('Water Data'!$F$29,0,10*ROW('Water Data'!F198))="","",OFFSET('Water Data'!$F$29,0,10*ROW('Water Data'!F198)))</f>
        <v/>
      </c>
      <c r="CB204" s="388" t="str">
        <f ca="1">+IF(OFFSET('Water Data'!$G$27,0,10*ROW('Water Data'!G198))="","",OFFSET('Water Data'!$G$27,0,10*ROW('Water Data'!G198)))</f>
        <v/>
      </c>
      <c r="CC204" s="388" t="str">
        <f ca="1">+IF(OFFSET('Water Data'!$G$28,0,10*ROW('Water Data'!G198))="","",OFFSET('Water Data'!$G$28,0,10*ROW('Water Data'!G198)))</f>
        <v/>
      </c>
      <c r="CD204" s="388" t="str">
        <f ca="1">+IF(OFFSET('Water Data'!$G$29,0,10*ROW('Water Data'!G198))="","",OFFSET('Water Data'!$G$29,0,10*ROW('Water Data'!G198)))</f>
        <v/>
      </c>
      <c r="CE204" s="388" t="str">
        <f ca="1">+IF(OFFSET('Water Data'!$H$27,0,10*ROW('Water Data'!H198))="","",OFFSET('Water Data'!$H$27,0,10*ROW('Water Data'!H198)))</f>
        <v/>
      </c>
      <c r="CF204" s="388" t="str">
        <f ca="1">+IF(OFFSET('Water Data'!$H$28,0,10*ROW('Water Data'!H198))="","",OFFSET('Water Data'!$H$28,0,10*ROW('Water Data'!H198)))</f>
        <v/>
      </c>
      <c r="CG204" s="388" t="str">
        <f ca="1">+IF(OFFSET('Water Data'!$H$29,0,10*ROW('Water Data'!H198))="","",OFFSET('Water Data'!$H$29,0,10*ROW('Water Data'!H198)))</f>
        <v/>
      </c>
      <c r="CH204" s="388" t="str">
        <f ca="1">+IF(OFFSET('Water Data'!$I$27,0,10*ROW('Water Data'!I198))="","",OFFSET('Water Data'!$I$27,0,10*ROW('Water Data'!I198)))</f>
        <v/>
      </c>
      <c r="CI204" s="388" t="str">
        <f ca="1">+IF(OFFSET('Water Data'!$I$28,0,10*ROW('Water Data'!I198))="","",OFFSET('Water Data'!$I$28,0,10*ROW('Water Data'!I198)))</f>
        <v/>
      </c>
      <c r="CJ204" s="388" t="str">
        <f ca="1">+IF(OFFSET('Water Data'!$I$29,0,10*ROW('Water Data'!I198))="","",OFFSET('Water Data'!$I$29,0,10*ROW('Water Data'!I198)))</f>
        <v/>
      </c>
      <c r="CK204" s="388" t="str">
        <f ca="1">+IF(OFFSET('Sanitation Data'!$D$28,0,10*ROW('Sanitation Data'!D198))="","",OFFSET('Sanitation Data'!$D$28,0,10*ROW('Sanitation Data'!D198)))</f>
        <v/>
      </c>
      <c r="CL204" s="388" t="str">
        <f ca="1">+IF(OFFSET('Sanitation Data'!$D$29,0,10*ROW('Sanitation Data'!D198))="","",OFFSET('Sanitation Data'!$D$29,0,10*ROW('Sanitation Data'!D198)))</f>
        <v/>
      </c>
      <c r="CM204" s="388" t="str">
        <f ca="1">+IF(OFFSET('Sanitation Data'!$D$30,0,10*ROW('Sanitation Data'!D198))="","",OFFSET('Sanitation Data'!$D$30,0,10*ROW('Sanitation Data'!D198)))</f>
        <v/>
      </c>
      <c r="CN204" s="388" t="str">
        <f ca="1">+IF(OFFSET('Sanitation Data'!$D$31,0,10*ROW('Sanitation Data'!D198))="","",OFFSET('Sanitation Data'!$D$31,0,10*ROW('Sanitation Data'!D198)))</f>
        <v/>
      </c>
      <c r="CO204" s="388" t="str">
        <f ca="1">+IF(OFFSET('Sanitation Data'!$D$32,0,10*ROW('Sanitation Data'!D198))="","",OFFSET('Sanitation Data'!$D$32,0,10*ROW('Sanitation Data'!D198)))</f>
        <v/>
      </c>
      <c r="CP204" s="388" t="str">
        <f ca="1">+IF(OFFSET('Sanitation Data'!$E$28,0,10*ROW('Sanitation Data'!E198))="","",OFFSET('Sanitation Data'!$E$28,0,10*ROW('Sanitation Data'!E198)))</f>
        <v/>
      </c>
      <c r="CQ204" s="388" t="str">
        <f ca="1">+IF(OFFSET('Sanitation Data'!$E$29,0,10*ROW('Sanitation Data'!E198))="","",OFFSET('Sanitation Data'!$E$29,0,10*ROW('Sanitation Data'!E198)))</f>
        <v/>
      </c>
      <c r="CR204" s="388" t="str">
        <f ca="1">+IF(OFFSET('Sanitation Data'!$E$30,0,10*ROW('Sanitation Data'!E198))="","",OFFSET('Sanitation Data'!$E$30,0,10*ROW('Sanitation Data'!E198)))</f>
        <v/>
      </c>
      <c r="CS204" s="388" t="str">
        <f ca="1">+IF(OFFSET('Sanitation Data'!$E$31,0,10*ROW('Sanitation Data'!E198))="","",OFFSET('Sanitation Data'!$E$31,0,10*ROW('Sanitation Data'!E198)))</f>
        <v/>
      </c>
      <c r="CT204" s="388" t="str">
        <f ca="1">+IF(OFFSET('Sanitation Data'!$E$32,0,10*ROW('Sanitation Data'!E198))="","",OFFSET('Sanitation Data'!$E$32,0,10*ROW('Sanitation Data'!E198)))</f>
        <v/>
      </c>
      <c r="CU204" s="388" t="str">
        <f ca="1">+IF(OFFSET('Sanitation Data'!$F$28,0,10*ROW('Sanitation Data'!F198))="","",OFFSET('Sanitation Data'!$F$28,0,10*ROW('Sanitation Data'!F198)))</f>
        <v/>
      </c>
      <c r="CV204" s="388" t="str">
        <f ca="1">+IF(OFFSET('Sanitation Data'!$F$29,0,10*ROW('Sanitation Data'!F198))="","",OFFSET('Sanitation Data'!$F$29,0,10*ROW('Sanitation Data'!F198)))</f>
        <v/>
      </c>
      <c r="CW204" s="388" t="str">
        <f ca="1">+IF(OFFSET('Sanitation Data'!$F$30,0,10*ROW('Sanitation Data'!F198))="","",OFFSET('Sanitation Data'!$F$30,0,10*ROW('Sanitation Data'!F198)))</f>
        <v/>
      </c>
      <c r="CX204" s="388" t="str">
        <f ca="1">+IF(OFFSET('Sanitation Data'!$F$31,0,10*ROW('Sanitation Data'!F198))="","",OFFSET('Sanitation Data'!$F$31,0,10*ROW('Sanitation Data'!F198)))</f>
        <v/>
      </c>
      <c r="CY204" s="388" t="str">
        <f ca="1">+IF(OFFSET('Sanitation Data'!$F$32,0,10*ROW('Sanitation Data'!F198))="","",OFFSET('Sanitation Data'!$F$32,0,10*ROW('Sanitation Data'!F198)))</f>
        <v/>
      </c>
      <c r="CZ204" s="388" t="str">
        <f ca="1">+IF(OFFSET('Sanitation Data'!$G$28,0,10*ROW('Sanitation Data'!G198))="","",OFFSET('Sanitation Data'!$G$28,0,10*ROW('Sanitation Data'!G198)))</f>
        <v/>
      </c>
      <c r="DA204" s="388" t="str">
        <f ca="1">+IF(OFFSET('Sanitation Data'!$G$29,0,10*ROW('Sanitation Data'!G198))="","",OFFSET('Sanitation Data'!$G$29,0,10*ROW('Sanitation Data'!G198)))</f>
        <v/>
      </c>
      <c r="DB204" s="388" t="str">
        <f ca="1">+IF(OFFSET('Sanitation Data'!$G$30,0,10*ROW('Sanitation Data'!G198))="","",OFFSET('Sanitation Data'!$G$30,0,10*ROW('Sanitation Data'!G198)))</f>
        <v/>
      </c>
      <c r="DC204" s="388" t="str">
        <f ca="1">+IF(OFFSET('Sanitation Data'!$G$31,0,10*ROW('Sanitation Data'!G198))="","",OFFSET('Sanitation Data'!$G$31,0,10*ROW('Sanitation Data'!G198)))</f>
        <v/>
      </c>
      <c r="DD204" s="388" t="str">
        <f ca="1">+IF(OFFSET('Sanitation Data'!$G$32,0,10*ROW('Sanitation Data'!G198))="","",OFFSET('Sanitation Data'!$G$32,0,10*ROW('Sanitation Data'!G198)))</f>
        <v/>
      </c>
      <c r="DE204" s="388" t="str">
        <f ca="1">+IF(OFFSET('Sanitation Data'!$H$28,0,10*ROW('Sanitation Data'!H198))="","",OFFSET('Sanitation Data'!$H$28,0,10*ROW('Sanitation Data'!H198)))</f>
        <v/>
      </c>
      <c r="DF204" s="388" t="str">
        <f ca="1">+IF(OFFSET('Sanitation Data'!$H$29,0,10*ROW('Sanitation Data'!H198))="","",OFFSET('Sanitation Data'!$H$29,0,10*ROW('Sanitation Data'!H198)))</f>
        <v/>
      </c>
      <c r="DG204" s="388" t="str">
        <f ca="1">+IF(OFFSET('Sanitation Data'!$H$30,0,10*ROW('Sanitation Data'!H198))="","",OFFSET('Sanitation Data'!$H$30,0,10*ROW('Sanitation Data'!H198)))</f>
        <v/>
      </c>
      <c r="DH204" s="388" t="str">
        <f ca="1">+IF(OFFSET('Sanitation Data'!$H$31,0,10*ROW('Sanitation Data'!H198))="","",OFFSET('Sanitation Data'!$H$31,0,10*ROW('Sanitation Data'!H198)))</f>
        <v/>
      </c>
      <c r="DI204" s="388" t="str">
        <f ca="1">+IF(OFFSET('Sanitation Data'!$H$32,0,10*ROW('Sanitation Data'!H198))="","",OFFSET('Sanitation Data'!$H$32,0,10*ROW('Sanitation Data'!H198)))</f>
        <v/>
      </c>
      <c r="DJ204" s="388" t="str">
        <f ca="1">+IF(OFFSET('Sanitation Data'!$I$28,0,10*ROW('Sanitation Data'!I198))="","",OFFSET('Sanitation Data'!$I$28,0,10*ROW('Sanitation Data'!I198)))</f>
        <v/>
      </c>
      <c r="DK204" s="388" t="str">
        <f ca="1">+IF(OFFSET('Sanitation Data'!$I$29,0,10*ROW('Sanitation Data'!I198))="","",OFFSET('Sanitation Data'!$I$29,0,10*ROW('Sanitation Data'!I198)))</f>
        <v/>
      </c>
      <c r="DL204" s="388" t="str">
        <f ca="1">+IF(OFFSET('Sanitation Data'!$I$30,0,10*ROW('Sanitation Data'!I198))="","",OFFSET('Sanitation Data'!$I$30,0,10*ROW('Sanitation Data'!I198)))</f>
        <v/>
      </c>
      <c r="DM204" s="388" t="str">
        <f ca="1">+IF(OFFSET('Sanitation Data'!$I$31,0,10*ROW('Sanitation Data'!I198))="","",OFFSET('Sanitation Data'!$I$31,0,10*ROW('Sanitation Data'!I198)))</f>
        <v/>
      </c>
      <c r="DN204" s="388" t="str">
        <f ca="1">+IF(OFFSET('Sanitation Data'!$I$32,0,10*ROW('Sanitation Data'!I198))="","",OFFSET('Sanitation Data'!$I$32,0,10*ROW('Sanitation Data'!I198)))</f>
        <v/>
      </c>
      <c r="DO204" s="388" t="str">
        <f ca="1">+IF(OFFSET('Hygiene Data'!$D$11,0,10*ROW('Hygiene Data'!D198))="","",OFFSET('Hygiene Data'!$D$11,0,10*ROW('Hygiene Data'!D198)))</f>
        <v/>
      </c>
      <c r="DP204" s="388" t="str">
        <f ca="1">+IF(OFFSET('Hygiene Data'!$D$12,0,10*ROW('Hygiene Data'!D198))="","",OFFSET('Hygiene Data'!$D$12,0,10*ROW('Hygiene Data'!D198)))</f>
        <v/>
      </c>
      <c r="DQ204" s="388" t="str">
        <f ca="1">+IF(OFFSET('Hygiene Data'!$D$13,0,10*ROW('Hygiene Data'!D198))="","",OFFSET('Hygiene Data'!$D$13,0,10*ROW('Hygiene Data'!D198)))</f>
        <v/>
      </c>
      <c r="DR204" s="388" t="str">
        <f ca="1">+IF(OFFSET('Hygiene Data'!$E$11,0,10*ROW('Hygiene Data'!E198))="","",OFFSET('Hygiene Data'!$E$11,0,10*ROW('Hygiene Data'!E198)))</f>
        <v/>
      </c>
      <c r="DS204" s="388" t="str">
        <f ca="1">+IF(OFFSET('Hygiene Data'!$E$12,0,10*ROW('Hygiene Data'!E198))="","",OFFSET('Hygiene Data'!$E$12,0,10*ROW('Hygiene Data'!E198)))</f>
        <v/>
      </c>
      <c r="DT204" s="388" t="str">
        <f ca="1">+IF(OFFSET('Hygiene Data'!$E$13,0,10*ROW('Hygiene Data'!E198))="","",OFFSET('Hygiene Data'!$E$13,0,10*ROW('Hygiene Data'!E198)))</f>
        <v/>
      </c>
      <c r="DU204" s="388" t="str">
        <f ca="1">+IF(OFFSET('Hygiene Data'!$F$11,0,10*ROW('Hygiene Data'!F198))="","",OFFSET('Hygiene Data'!$F$11,0,10*ROW('Hygiene Data'!F198)))</f>
        <v/>
      </c>
      <c r="DV204" s="388" t="str">
        <f ca="1">+IF(OFFSET('Hygiene Data'!$F$12,0,10*ROW('Hygiene Data'!F198))="","",OFFSET('Hygiene Data'!$F$12,0,10*ROW('Hygiene Data'!F198)))</f>
        <v/>
      </c>
      <c r="DW204" s="388" t="str">
        <f ca="1">+IF(OFFSET('Hygiene Data'!$F$13,0,10*ROW('Hygiene Data'!F198))="","",OFFSET('Hygiene Data'!$F$13,0,10*ROW('Hygiene Data'!F198)))</f>
        <v/>
      </c>
      <c r="DX204" s="388" t="str">
        <f ca="1">+IF(OFFSET('Hygiene Data'!$G$11,0,10*ROW('Hygiene Data'!G198))="","",OFFSET('Hygiene Data'!$G$11,0,10*ROW('Hygiene Data'!G198)))</f>
        <v/>
      </c>
      <c r="DY204" s="388" t="str">
        <f ca="1">+IF(OFFSET('Hygiene Data'!$G$12,0,10*ROW('Hygiene Data'!G198))="","",OFFSET('Hygiene Data'!$G$12,0,10*ROW('Hygiene Data'!G198)))</f>
        <v/>
      </c>
      <c r="DZ204" s="388" t="str">
        <f ca="1">+IF(OFFSET('Hygiene Data'!$G$13,0,10*ROW('Hygiene Data'!G198))="","",OFFSET('Hygiene Data'!$G$13,0,10*ROW('Hygiene Data'!G198)))</f>
        <v/>
      </c>
      <c r="EA204" s="388" t="str">
        <f ca="1">+IF(OFFSET('Hygiene Data'!$H$11,0,10*ROW('Hygiene Data'!H198))="","",OFFSET('Hygiene Data'!$H$11,0,10*ROW('Hygiene Data'!H198)))</f>
        <v/>
      </c>
      <c r="EB204" s="388" t="str">
        <f ca="1">+IF(OFFSET('Hygiene Data'!$H$12,0,10*ROW('Hygiene Data'!H198))="","",OFFSET('Hygiene Data'!$H$12,0,10*ROW('Hygiene Data'!H198)))</f>
        <v/>
      </c>
      <c r="EC204" s="388" t="str">
        <f ca="1">+IF(OFFSET('Hygiene Data'!$H$13,0,10*ROW('Hygiene Data'!H198))="","",OFFSET('Hygiene Data'!$H$13,0,10*ROW('Hygiene Data'!H198)))</f>
        <v/>
      </c>
      <c r="ED204" s="388" t="str">
        <f ca="1">+IF(OFFSET('Hygiene Data'!$I$11,0,10*ROW('Hygiene Data'!I198))="","",OFFSET('Hygiene Data'!$I$11,0,10*ROW('Hygiene Data'!I198)))</f>
        <v/>
      </c>
      <c r="EE204" s="388" t="str">
        <f ca="1">+IF(OFFSET('Hygiene Data'!$I$12,0,10*ROW('Hygiene Data'!I198))="","",OFFSET('Hygiene Data'!$I$12,0,10*ROW('Hygiene Data'!I198)))</f>
        <v/>
      </c>
      <c r="EF204" s="388" t="str">
        <f ca="1">+IF(OFFSET('Hygiene Data'!$I$13,0,10*ROW('Hygiene Data'!I198))="","",OFFSET('Hygiene Data'!$I$13,0,10*ROW('Hygiene Data'!I198)))</f>
        <v/>
      </c>
    </row>
    <row r="205" spans="1:136" x14ac:dyDescent="0.25">
      <c r="A205" s="497" t="str">
        <f ca="1">+IF(OFFSET('Water Data'!$B$2,0,10*ROW('Water Data'!E199))="","",OFFSET('Water Data'!$B$2,0,10*ROW('Water Data'!E199)))</f>
        <v/>
      </c>
      <c r="B205" s="49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4" t="str">
        <f t="shared" ca="1" si="3"/>
        <v/>
      </c>
      <c r="D205" s="52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8" t="str">
        <f ca="1">+IF(OFFSET('Water Data'!$D$27,0,10*ROW('Water Data'!D199))="","",OFFSET('Water Data'!$D$27,0,10*ROW('Water Data'!D199)))</f>
        <v/>
      </c>
      <c r="BT205" s="388" t="str">
        <f ca="1">+IF(OFFSET('Water Data'!$D$28,0,10*ROW('Water Data'!D199))="","",OFFSET('Water Data'!$D$28,0,10*ROW('Water Data'!D199)))</f>
        <v/>
      </c>
      <c r="BU205" s="388" t="str">
        <f ca="1">+IF(OFFSET('Water Data'!$D$29,0,10*ROW('Water Data'!D199))="","",OFFSET('Water Data'!$D$29,0,10*ROW('Water Data'!D199)))</f>
        <v/>
      </c>
      <c r="BV205" s="388" t="str">
        <f ca="1">+IF(OFFSET('Water Data'!$E$27,0,10*ROW('Water Data'!E199))="","",OFFSET('Water Data'!$E$27,0,10*ROW('Water Data'!E199)))</f>
        <v/>
      </c>
      <c r="BW205" s="388" t="str">
        <f ca="1">+IF(OFFSET('Water Data'!$E$28,0,10*ROW('Water Data'!E199))="","",OFFSET('Water Data'!$E$28,0,10*ROW('Water Data'!E199)))</f>
        <v/>
      </c>
      <c r="BX205" s="388" t="str">
        <f ca="1">+IF(OFFSET('Water Data'!$E$29,0,10*ROW('Water Data'!E199))="","",OFFSET('Water Data'!$E$29,0,10*ROW('Water Data'!E199)))</f>
        <v/>
      </c>
      <c r="BY205" s="388" t="str">
        <f ca="1">+IF(OFFSET('Water Data'!$F$27,0,10*ROW('Water Data'!F199))="","",OFFSET('Water Data'!$F$27,0,10*ROW('Water Data'!F199)))</f>
        <v/>
      </c>
      <c r="BZ205" s="388" t="str">
        <f ca="1">+IF(OFFSET('Water Data'!$F$28,0,10*ROW('Water Data'!F199))="","",OFFSET('Water Data'!$F$28,0,10*ROW('Water Data'!F199)))</f>
        <v/>
      </c>
      <c r="CA205" s="388" t="str">
        <f ca="1">+IF(OFFSET('Water Data'!$F$29,0,10*ROW('Water Data'!F199))="","",OFFSET('Water Data'!$F$29,0,10*ROW('Water Data'!F199)))</f>
        <v/>
      </c>
      <c r="CB205" s="388" t="str">
        <f ca="1">+IF(OFFSET('Water Data'!$G$27,0,10*ROW('Water Data'!G199))="","",OFFSET('Water Data'!$G$27,0,10*ROW('Water Data'!G199)))</f>
        <v/>
      </c>
      <c r="CC205" s="388" t="str">
        <f ca="1">+IF(OFFSET('Water Data'!$G$28,0,10*ROW('Water Data'!G199))="","",OFFSET('Water Data'!$G$28,0,10*ROW('Water Data'!G199)))</f>
        <v/>
      </c>
      <c r="CD205" s="388" t="str">
        <f ca="1">+IF(OFFSET('Water Data'!$G$29,0,10*ROW('Water Data'!G199))="","",OFFSET('Water Data'!$G$29,0,10*ROW('Water Data'!G199)))</f>
        <v/>
      </c>
      <c r="CE205" s="388" t="str">
        <f ca="1">+IF(OFFSET('Water Data'!$H$27,0,10*ROW('Water Data'!H199))="","",OFFSET('Water Data'!$H$27,0,10*ROW('Water Data'!H199)))</f>
        <v/>
      </c>
      <c r="CF205" s="388" t="str">
        <f ca="1">+IF(OFFSET('Water Data'!$H$28,0,10*ROW('Water Data'!H199))="","",OFFSET('Water Data'!$H$28,0,10*ROW('Water Data'!H199)))</f>
        <v/>
      </c>
      <c r="CG205" s="388" t="str">
        <f ca="1">+IF(OFFSET('Water Data'!$H$29,0,10*ROW('Water Data'!H199))="","",OFFSET('Water Data'!$H$29,0,10*ROW('Water Data'!H199)))</f>
        <v/>
      </c>
      <c r="CH205" s="388" t="str">
        <f ca="1">+IF(OFFSET('Water Data'!$I$27,0,10*ROW('Water Data'!I199))="","",OFFSET('Water Data'!$I$27,0,10*ROW('Water Data'!I199)))</f>
        <v/>
      </c>
      <c r="CI205" s="388" t="str">
        <f ca="1">+IF(OFFSET('Water Data'!$I$28,0,10*ROW('Water Data'!I199))="","",OFFSET('Water Data'!$I$28,0,10*ROW('Water Data'!I199)))</f>
        <v/>
      </c>
      <c r="CJ205" s="388" t="str">
        <f ca="1">+IF(OFFSET('Water Data'!$I$29,0,10*ROW('Water Data'!I199))="","",OFFSET('Water Data'!$I$29,0,10*ROW('Water Data'!I199)))</f>
        <v/>
      </c>
      <c r="CK205" s="388" t="str">
        <f ca="1">+IF(OFFSET('Sanitation Data'!$D$28,0,10*ROW('Sanitation Data'!D199))="","",OFFSET('Sanitation Data'!$D$28,0,10*ROW('Sanitation Data'!D199)))</f>
        <v/>
      </c>
      <c r="CL205" s="388" t="str">
        <f ca="1">+IF(OFFSET('Sanitation Data'!$D$29,0,10*ROW('Sanitation Data'!D199))="","",OFFSET('Sanitation Data'!$D$29,0,10*ROW('Sanitation Data'!D199)))</f>
        <v/>
      </c>
      <c r="CM205" s="388" t="str">
        <f ca="1">+IF(OFFSET('Sanitation Data'!$D$30,0,10*ROW('Sanitation Data'!D199))="","",OFFSET('Sanitation Data'!$D$30,0,10*ROW('Sanitation Data'!D199)))</f>
        <v/>
      </c>
      <c r="CN205" s="388" t="str">
        <f ca="1">+IF(OFFSET('Sanitation Data'!$D$31,0,10*ROW('Sanitation Data'!D199))="","",OFFSET('Sanitation Data'!$D$31,0,10*ROW('Sanitation Data'!D199)))</f>
        <v/>
      </c>
      <c r="CO205" s="388" t="str">
        <f ca="1">+IF(OFFSET('Sanitation Data'!$D$32,0,10*ROW('Sanitation Data'!D199))="","",OFFSET('Sanitation Data'!$D$32,0,10*ROW('Sanitation Data'!D199)))</f>
        <v/>
      </c>
      <c r="CP205" s="388" t="str">
        <f ca="1">+IF(OFFSET('Sanitation Data'!$E$28,0,10*ROW('Sanitation Data'!E199))="","",OFFSET('Sanitation Data'!$E$28,0,10*ROW('Sanitation Data'!E199)))</f>
        <v/>
      </c>
      <c r="CQ205" s="388" t="str">
        <f ca="1">+IF(OFFSET('Sanitation Data'!$E$29,0,10*ROW('Sanitation Data'!E199))="","",OFFSET('Sanitation Data'!$E$29,0,10*ROW('Sanitation Data'!E199)))</f>
        <v/>
      </c>
      <c r="CR205" s="388" t="str">
        <f ca="1">+IF(OFFSET('Sanitation Data'!$E$30,0,10*ROW('Sanitation Data'!E199))="","",OFFSET('Sanitation Data'!$E$30,0,10*ROW('Sanitation Data'!E199)))</f>
        <v/>
      </c>
      <c r="CS205" s="388" t="str">
        <f ca="1">+IF(OFFSET('Sanitation Data'!$E$31,0,10*ROW('Sanitation Data'!E199))="","",OFFSET('Sanitation Data'!$E$31,0,10*ROW('Sanitation Data'!E199)))</f>
        <v/>
      </c>
      <c r="CT205" s="388" t="str">
        <f ca="1">+IF(OFFSET('Sanitation Data'!$E$32,0,10*ROW('Sanitation Data'!E199))="","",OFFSET('Sanitation Data'!$E$32,0,10*ROW('Sanitation Data'!E199)))</f>
        <v/>
      </c>
      <c r="CU205" s="388" t="str">
        <f ca="1">+IF(OFFSET('Sanitation Data'!$F$28,0,10*ROW('Sanitation Data'!F199))="","",OFFSET('Sanitation Data'!$F$28,0,10*ROW('Sanitation Data'!F199)))</f>
        <v/>
      </c>
      <c r="CV205" s="388" t="str">
        <f ca="1">+IF(OFFSET('Sanitation Data'!$F$29,0,10*ROW('Sanitation Data'!F199))="","",OFFSET('Sanitation Data'!$F$29,0,10*ROW('Sanitation Data'!F199)))</f>
        <v/>
      </c>
      <c r="CW205" s="388" t="str">
        <f ca="1">+IF(OFFSET('Sanitation Data'!$F$30,0,10*ROW('Sanitation Data'!F199))="","",OFFSET('Sanitation Data'!$F$30,0,10*ROW('Sanitation Data'!F199)))</f>
        <v/>
      </c>
      <c r="CX205" s="388" t="str">
        <f ca="1">+IF(OFFSET('Sanitation Data'!$F$31,0,10*ROW('Sanitation Data'!F199))="","",OFFSET('Sanitation Data'!$F$31,0,10*ROW('Sanitation Data'!F199)))</f>
        <v/>
      </c>
      <c r="CY205" s="388" t="str">
        <f ca="1">+IF(OFFSET('Sanitation Data'!$F$32,0,10*ROW('Sanitation Data'!F199))="","",OFFSET('Sanitation Data'!$F$32,0,10*ROW('Sanitation Data'!F199)))</f>
        <v/>
      </c>
      <c r="CZ205" s="388" t="str">
        <f ca="1">+IF(OFFSET('Sanitation Data'!$G$28,0,10*ROW('Sanitation Data'!G199))="","",OFFSET('Sanitation Data'!$G$28,0,10*ROW('Sanitation Data'!G199)))</f>
        <v/>
      </c>
      <c r="DA205" s="388" t="str">
        <f ca="1">+IF(OFFSET('Sanitation Data'!$G$29,0,10*ROW('Sanitation Data'!G199))="","",OFFSET('Sanitation Data'!$G$29,0,10*ROW('Sanitation Data'!G199)))</f>
        <v/>
      </c>
      <c r="DB205" s="388" t="str">
        <f ca="1">+IF(OFFSET('Sanitation Data'!$G$30,0,10*ROW('Sanitation Data'!G199))="","",OFFSET('Sanitation Data'!$G$30,0,10*ROW('Sanitation Data'!G199)))</f>
        <v/>
      </c>
      <c r="DC205" s="388" t="str">
        <f ca="1">+IF(OFFSET('Sanitation Data'!$G$31,0,10*ROW('Sanitation Data'!G199))="","",OFFSET('Sanitation Data'!$G$31,0,10*ROW('Sanitation Data'!G199)))</f>
        <v/>
      </c>
      <c r="DD205" s="388" t="str">
        <f ca="1">+IF(OFFSET('Sanitation Data'!$G$32,0,10*ROW('Sanitation Data'!G199))="","",OFFSET('Sanitation Data'!$G$32,0,10*ROW('Sanitation Data'!G199)))</f>
        <v/>
      </c>
      <c r="DE205" s="388" t="str">
        <f ca="1">+IF(OFFSET('Sanitation Data'!$H$28,0,10*ROW('Sanitation Data'!H199))="","",OFFSET('Sanitation Data'!$H$28,0,10*ROW('Sanitation Data'!H199)))</f>
        <v/>
      </c>
      <c r="DF205" s="388" t="str">
        <f ca="1">+IF(OFFSET('Sanitation Data'!$H$29,0,10*ROW('Sanitation Data'!H199))="","",OFFSET('Sanitation Data'!$H$29,0,10*ROW('Sanitation Data'!H199)))</f>
        <v/>
      </c>
      <c r="DG205" s="388" t="str">
        <f ca="1">+IF(OFFSET('Sanitation Data'!$H$30,0,10*ROW('Sanitation Data'!H199))="","",OFFSET('Sanitation Data'!$H$30,0,10*ROW('Sanitation Data'!H199)))</f>
        <v/>
      </c>
      <c r="DH205" s="388" t="str">
        <f ca="1">+IF(OFFSET('Sanitation Data'!$H$31,0,10*ROW('Sanitation Data'!H199))="","",OFFSET('Sanitation Data'!$H$31,0,10*ROW('Sanitation Data'!H199)))</f>
        <v/>
      </c>
      <c r="DI205" s="388" t="str">
        <f ca="1">+IF(OFFSET('Sanitation Data'!$H$32,0,10*ROW('Sanitation Data'!H199))="","",OFFSET('Sanitation Data'!$H$32,0,10*ROW('Sanitation Data'!H199)))</f>
        <v/>
      </c>
      <c r="DJ205" s="388" t="str">
        <f ca="1">+IF(OFFSET('Sanitation Data'!$I$28,0,10*ROW('Sanitation Data'!I199))="","",OFFSET('Sanitation Data'!$I$28,0,10*ROW('Sanitation Data'!I199)))</f>
        <v/>
      </c>
      <c r="DK205" s="388" t="str">
        <f ca="1">+IF(OFFSET('Sanitation Data'!$I$29,0,10*ROW('Sanitation Data'!I199))="","",OFFSET('Sanitation Data'!$I$29,0,10*ROW('Sanitation Data'!I199)))</f>
        <v/>
      </c>
      <c r="DL205" s="388" t="str">
        <f ca="1">+IF(OFFSET('Sanitation Data'!$I$30,0,10*ROW('Sanitation Data'!I199))="","",OFFSET('Sanitation Data'!$I$30,0,10*ROW('Sanitation Data'!I199)))</f>
        <v/>
      </c>
      <c r="DM205" s="388" t="str">
        <f ca="1">+IF(OFFSET('Sanitation Data'!$I$31,0,10*ROW('Sanitation Data'!I199))="","",OFFSET('Sanitation Data'!$I$31,0,10*ROW('Sanitation Data'!I199)))</f>
        <v/>
      </c>
      <c r="DN205" s="388" t="str">
        <f ca="1">+IF(OFFSET('Sanitation Data'!$I$32,0,10*ROW('Sanitation Data'!I199))="","",OFFSET('Sanitation Data'!$I$32,0,10*ROW('Sanitation Data'!I199)))</f>
        <v/>
      </c>
      <c r="DO205" s="388" t="str">
        <f ca="1">+IF(OFFSET('Hygiene Data'!$D$11,0,10*ROW('Hygiene Data'!D199))="","",OFFSET('Hygiene Data'!$D$11,0,10*ROW('Hygiene Data'!D199)))</f>
        <v/>
      </c>
      <c r="DP205" s="388" t="str">
        <f ca="1">+IF(OFFSET('Hygiene Data'!$D$12,0,10*ROW('Hygiene Data'!D199))="","",OFFSET('Hygiene Data'!$D$12,0,10*ROW('Hygiene Data'!D199)))</f>
        <v/>
      </c>
      <c r="DQ205" s="388" t="str">
        <f ca="1">+IF(OFFSET('Hygiene Data'!$D$13,0,10*ROW('Hygiene Data'!D199))="","",OFFSET('Hygiene Data'!$D$13,0,10*ROW('Hygiene Data'!D199)))</f>
        <v/>
      </c>
      <c r="DR205" s="388" t="str">
        <f ca="1">+IF(OFFSET('Hygiene Data'!$E$11,0,10*ROW('Hygiene Data'!E199))="","",OFFSET('Hygiene Data'!$E$11,0,10*ROW('Hygiene Data'!E199)))</f>
        <v/>
      </c>
      <c r="DS205" s="388" t="str">
        <f ca="1">+IF(OFFSET('Hygiene Data'!$E$12,0,10*ROW('Hygiene Data'!E199))="","",OFFSET('Hygiene Data'!$E$12,0,10*ROW('Hygiene Data'!E199)))</f>
        <v/>
      </c>
      <c r="DT205" s="388" t="str">
        <f ca="1">+IF(OFFSET('Hygiene Data'!$E$13,0,10*ROW('Hygiene Data'!E199))="","",OFFSET('Hygiene Data'!$E$13,0,10*ROW('Hygiene Data'!E199)))</f>
        <v/>
      </c>
      <c r="DU205" s="388" t="str">
        <f ca="1">+IF(OFFSET('Hygiene Data'!$F$11,0,10*ROW('Hygiene Data'!F199))="","",OFFSET('Hygiene Data'!$F$11,0,10*ROW('Hygiene Data'!F199)))</f>
        <v/>
      </c>
      <c r="DV205" s="388" t="str">
        <f ca="1">+IF(OFFSET('Hygiene Data'!$F$12,0,10*ROW('Hygiene Data'!F199))="","",OFFSET('Hygiene Data'!$F$12,0,10*ROW('Hygiene Data'!F199)))</f>
        <v/>
      </c>
      <c r="DW205" s="388" t="str">
        <f ca="1">+IF(OFFSET('Hygiene Data'!$F$13,0,10*ROW('Hygiene Data'!F199))="","",OFFSET('Hygiene Data'!$F$13,0,10*ROW('Hygiene Data'!F199)))</f>
        <v/>
      </c>
      <c r="DX205" s="388" t="str">
        <f ca="1">+IF(OFFSET('Hygiene Data'!$G$11,0,10*ROW('Hygiene Data'!G199))="","",OFFSET('Hygiene Data'!$G$11,0,10*ROW('Hygiene Data'!G199)))</f>
        <v/>
      </c>
      <c r="DY205" s="388" t="str">
        <f ca="1">+IF(OFFSET('Hygiene Data'!$G$12,0,10*ROW('Hygiene Data'!G199))="","",OFFSET('Hygiene Data'!$G$12,0,10*ROW('Hygiene Data'!G199)))</f>
        <v/>
      </c>
      <c r="DZ205" s="388" t="str">
        <f ca="1">+IF(OFFSET('Hygiene Data'!$G$13,0,10*ROW('Hygiene Data'!G199))="","",OFFSET('Hygiene Data'!$G$13,0,10*ROW('Hygiene Data'!G199)))</f>
        <v/>
      </c>
      <c r="EA205" s="388" t="str">
        <f ca="1">+IF(OFFSET('Hygiene Data'!$H$11,0,10*ROW('Hygiene Data'!H199))="","",OFFSET('Hygiene Data'!$H$11,0,10*ROW('Hygiene Data'!H199)))</f>
        <v/>
      </c>
      <c r="EB205" s="388" t="str">
        <f ca="1">+IF(OFFSET('Hygiene Data'!$H$12,0,10*ROW('Hygiene Data'!H199))="","",OFFSET('Hygiene Data'!$H$12,0,10*ROW('Hygiene Data'!H199)))</f>
        <v/>
      </c>
      <c r="EC205" s="388" t="str">
        <f ca="1">+IF(OFFSET('Hygiene Data'!$H$13,0,10*ROW('Hygiene Data'!H199))="","",OFFSET('Hygiene Data'!$H$13,0,10*ROW('Hygiene Data'!H199)))</f>
        <v/>
      </c>
      <c r="ED205" s="388" t="str">
        <f ca="1">+IF(OFFSET('Hygiene Data'!$I$11,0,10*ROW('Hygiene Data'!I199))="","",OFFSET('Hygiene Data'!$I$11,0,10*ROW('Hygiene Data'!I199)))</f>
        <v/>
      </c>
      <c r="EE205" s="388" t="str">
        <f ca="1">+IF(OFFSET('Hygiene Data'!$I$12,0,10*ROW('Hygiene Data'!I199))="","",OFFSET('Hygiene Data'!$I$12,0,10*ROW('Hygiene Data'!I199)))</f>
        <v/>
      </c>
      <c r="EF205" s="388" t="str">
        <f ca="1">+IF(OFFSET('Hygiene Data'!$I$13,0,10*ROW('Hygiene Data'!I199))="","",OFFSET('Hygiene Data'!$I$13,0,10*ROW('Hygiene Data'!I199)))</f>
        <v/>
      </c>
    </row>
    <row r="206" spans="1:136" x14ac:dyDescent="0.25">
      <c r="A206" s="497" t="str">
        <f ca="1">+IF(OFFSET('Water Data'!$B$2,0,10*ROW('Water Data'!E200))="","",OFFSET('Water Data'!$B$2,0,10*ROW('Water Data'!E200)))</f>
        <v/>
      </c>
      <c r="B206" s="49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4" t="str">
        <f t="shared" ca="1" si="3"/>
        <v/>
      </c>
      <c r="D206" s="52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8" t="str">
        <f ca="1">+IF(OFFSET('Water Data'!$D$27,0,10*ROW('Water Data'!D200))="","",OFFSET('Water Data'!$D$27,0,10*ROW('Water Data'!D200)))</f>
        <v/>
      </c>
      <c r="BT206" s="388" t="str">
        <f ca="1">+IF(OFFSET('Water Data'!$D$28,0,10*ROW('Water Data'!D200))="","",OFFSET('Water Data'!$D$28,0,10*ROW('Water Data'!D200)))</f>
        <v/>
      </c>
      <c r="BU206" s="388" t="str">
        <f ca="1">+IF(OFFSET('Water Data'!$D$29,0,10*ROW('Water Data'!D200))="","",OFFSET('Water Data'!$D$29,0,10*ROW('Water Data'!D200)))</f>
        <v/>
      </c>
      <c r="BV206" s="388" t="str">
        <f ca="1">+IF(OFFSET('Water Data'!$E$27,0,10*ROW('Water Data'!E200))="","",OFFSET('Water Data'!$E$27,0,10*ROW('Water Data'!E200)))</f>
        <v/>
      </c>
      <c r="BW206" s="388" t="str">
        <f ca="1">+IF(OFFSET('Water Data'!$E$28,0,10*ROW('Water Data'!E200))="","",OFFSET('Water Data'!$E$28,0,10*ROW('Water Data'!E200)))</f>
        <v/>
      </c>
      <c r="BX206" s="388" t="str">
        <f ca="1">+IF(OFFSET('Water Data'!$E$29,0,10*ROW('Water Data'!E200))="","",OFFSET('Water Data'!$E$29,0,10*ROW('Water Data'!E200)))</f>
        <v/>
      </c>
      <c r="BY206" s="388" t="str">
        <f ca="1">+IF(OFFSET('Water Data'!$F$27,0,10*ROW('Water Data'!F200))="","",OFFSET('Water Data'!$F$27,0,10*ROW('Water Data'!F200)))</f>
        <v/>
      </c>
      <c r="BZ206" s="388" t="str">
        <f ca="1">+IF(OFFSET('Water Data'!$F$28,0,10*ROW('Water Data'!F200))="","",OFFSET('Water Data'!$F$28,0,10*ROW('Water Data'!F200)))</f>
        <v/>
      </c>
      <c r="CA206" s="388" t="str">
        <f ca="1">+IF(OFFSET('Water Data'!$F$29,0,10*ROW('Water Data'!F200))="","",OFFSET('Water Data'!$F$29,0,10*ROW('Water Data'!F200)))</f>
        <v/>
      </c>
      <c r="CB206" s="388" t="str">
        <f ca="1">+IF(OFFSET('Water Data'!$G$27,0,10*ROW('Water Data'!G200))="","",OFFSET('Water Data'!$G$27,0,10*ROW('Water Data'!G200)))</f>
        <v/>
      </c>
      <c r="CC206" s="388" t="str">
        <f ca="1">+IF(OFFSET('Water Data'!$G$28,0,10*ROW('Water Data'!G200))="","",OFFSET('Water Data'!$G$28,0,10*ROW('Water Data'!G200)))</f>
        <v/>
      </c>
      <c r="CD206" s="388" t="str">
        <f ca="1">+IF(OFFSET('Water Data'!$G$29,0,10*ROW('Water Data'!G200))="","",OFFSET('Water Data'!$G$29,0,10*ROW('Water Data'!G200)))</f>
        <v/>
      </c>
      <c r="CE206" s="388" t="str">
        <f ca="1">+IF(OFFSET('Water Data'!$H$27,0,10*ROW('Water Data'!H200))="","",OFFSET('Water Data'!$H$27,0,10*ROW('Water Data'!H200)))</f>
        <v/>
      </c>
      <c r="CF206" s="388" t="str">
        <f ca="1">+IF(OFFSET('Water Data'!$H$28,0,10*ROW('Water Data'!H200))="","",OFFSET('Water Data'!$H$28,0,10*ROW('Water Data'!H200)))</f>
        <v/>
      </c>
      <c r="CG206" s="388" t="str">
        <f ca="1">+IF(OFFSET('Water Data'!$H$29,0,10*ROW('Water Data'!H200))="","",OFFSET('Water Data'!$H$29,0,10*ROW('Water Data'!H200)))</f>
        <v/>
      </c>
      <c r="CH206" s="388" t="str">
        <f ca="1">+IF(OFFSET('Water Data'!$I$27,0,10*ROW('Water Data'!I200))="","",OFFSET('Water Data'!$I$27,0,10*ROW('Water Data'!I200)))</f>
        <v/>
      </c>
      <c r="CI206" s="388" t="str">
        <f ca="1">+IF(OFFSET('Water Data'!$I$28,0,10*ROW('Water Data'!I200))="","",OFFSET('Water Data'!$I$28,0,10*ROW('Water Data'!I200)))</f>
        <v/>
      </c>
      <c r="CJ206" s="388" t="str">
        <f ca="1">+IF(OFFSET('Water Data'!$I$29,0,10*ROW('Water Data'!I200))="","",OFFSET('Water Data'!$I$29,0,10*ROW('Water Data'!I200)))</f>
        <v/>
      </c>
      <c r="CK206" s="388" t="str">
        <f ca="1">+IF(OFFSET('Sanitation Data'!$D$28,0,10*ROW('Sanitation Data'!D200))="","",OFFSET('Sanitation Data'!$D$28,0,10*ROW('Sanitation Data'!D200)))</f>
        <v/>
      </c>
      <c r="CL206" s="388" t="str">
        <f ca="1">+IF(OFFSET('Sanitation Data'!$D$29,0,10*ROW('Sanitation Data'!D200))="","",OFFSET('Sanitation Data'!$D$29,0,10*ROW('Sanitation Data'!D200)))</f>
        <v/>
      </c>
      <c r="CM206" s="388" t="str">
        <f ca="1">+IF(OFFSET('Sanitation Data'!$D$30,0,10*ROW('Sanitation Data'!D200))="","",OFFSET('Sanitation Data'!$D$30,0,10*ROW('Sanitation Data'!D200)))</f>
        <v/>
      </c>
      <c r="CN206" s="388" t="str">
        <f ca="1">+IF(OFFSET('Sanitation Data'!$D$31,0,10*ROW('Sanitation Data'!D200))="","",OFFSET('Sanitation Data'!$D$31,0,10*ROW('Sanitation Data'!D200)))</f>
        <v/>
      </c>
      <c r="CO206" s="388" t="str">
        <f ca="1">+IF(OFFSET('Sanitation Data'!$D$32,0,10*ROW('Sanitation Data'!D200))="","",OFFSET('Sanitation Data'!$D$32,0,10*ROW('Sanitation Data'!D200)))</f>
        <v/>
      </c>
      <c r="CP206" s="388" t="str">
        <f ca="1">+IF(OFFSET('Sanitation Data'!$E$28,0,10*ROW('Sanitation Data'!E200))="","",OFFSET('Sanitation Data'!$E$28,0,10*ROW('Sanitation Data'!E200)))</f>
        <v/>
      </c>
      <c r="CQ206" s="388" t="str">
        <f ca="1">+IF(OFFSET('Sanitation Data'!$E$29,0,10*ROW('Sanitation Data'!E200))="","",OFFSET('Sanitation Data'!$E$29,0,10*ROW('Sanitation Data'!E200)))</f>
        <v/>
      </c>
      <c r="CR206" s="388" t="str">
        <f ca="1">+IF(OFFSET('Sanitation Data'!$E$30,0,10*ROW('Sanitation Data'!E200))="","",OFFSET('Sanitation Data'!$E$30,0,10*ROW('Sanitation Data'!E200)))</f>
        <v/>
      </c>
      <c r="CS206" s="388" t="str">
        <f ca="1">+IF(OFFSET('Sanitation Data'!$E$31,0,10*ROW('Sanitation Data'!E200))="","",OFFSET('Sanitation Data'!$E$31,0,10*ROW('Sanitation Data'!E200)))</f>
        <v/>
      </c>
      <c r="CT206" s="388" t="str">
        <f ca="1">+IF(OFFSET('Sanitation Data'!$E$32,0,10*ROW('Sanitation Data'!E200))="","",OFFSET('Sanitation Data'!$E$32,0,10*ROW('Sanitation Data'!E200)))</f>
        <v/>
      </c>
      <c r="CU206" s="388" t="str">
        <f ca="1">+IF(OFFSET('Sanitation Data'!$F$28,0,10*ROW('Sanitation Data'!F200))="","",OFFSET('Sanitation Data'!$F$28,0,10*ROW('Sanitation Data'!F200)))</f>
        <v/>
      </c>
      <c r="CV206" s="388" t="str">
        <f ca="1">+IF(OFFSET('Sanitation Data'!$F$29,0,10*ROW('Sanitation Data'!F200))="","",OFFSET('Sanitation Data'!$F$29,0,10*ROW('Sanitation Data'!F200)))</f>
        <v/>
      </c>
      <c r="CW206" s="388" t="str">
        <f ca="1">+IF(OFFSET('Sanitation Data'!$F$30,0,10*ROW('Sanitation Data'!F200))="","",OFFSET('Sanitation Data'!$F$30,0,10*ROW('Sanitation Data'!F200)))</f>
        <v/>
      </c>
      <c r="CX206" s="388" t="str">
        <f ca="1">+IF(OFFSET('Sanitation Data'!$F$31,0,10*ROW('Sanitation Data'!F200))="","",OFFSET('Sanitation Data'!$F$31,0,10*ROW('Sanitation Data'!F200)))</f>
        <v/>
      </c>
      <c r="CY206" s="388" t="str">
        <f ca="1">+IF(OFFSET('Sanitation Data'!$F$32,0,10*ROW('Sanitation Data'!F200))="","",OFFSET('Sanitation Data'!$F$32,0,10*ROW('Sanitation Data'!F200)))</f>
        <v/>
      </c>
      <c r="CZ206" s="388" t="str">
        <f ca="1">+IF(OFFSET('Sanitation Data'!$G$28,0,10*ROW('Sanitation Data'!G200))="","",OFFSET('Sanitation Data'!$G$28,0,10*ROW('Sanitation Data'!G200)))</f>
        <v/>
      </c>
      <c r="DA206" s="388" t="str">
        <f ca="1">+IF(OFFSET('Sanitation Data'!$G$29,0,10*ROW('Sanitation Data'!G200))="","",OFFSET('Sanitation Data'!$G$29,0,10*ROW('Sanitation Data'!G200)))</f>
        <v/>
      </c>
      <c r="DB206" s="388" t="str">
        <f ca="1">+IF(OFFSET('Sanitation Data'!$G$30,0,10*ROW('Sanitation Data'!G200))="","",OFFSET('Sanitation Data'!$G$30,0,10*ROW('Sanitation Data'!G200)))</f>
        <v/>
      </c>
      <c r="DC206" s="388" t="str">
        <f ca="1">+IF(OFFSET('Sanitation Data'!$G$31,0,10*ROW('Sanitation Data'!G200))="","",OFFSET('Sanitation Data'!$G$31,0,10*ROW('Sanitation Data'!G200)))</f>
        <v/>
      </c>
      <c r="DD206" s="388" t="str">
        <f ca="1">+IF(OFFSET('Sanitation Data'!$G$32,0,10*ROW('Sanitation Data'!G200))="","",OFFSET('Sanitation Data'!$G$32,0,10*ROW('Sanitation Data'!G200)))</f>
        <v/>
      </c>
      <c r="DE206" s="388" t="str">
        <f ca="1">+IF(OFFSET('Sanitation Data'!$H$28,0,10*ROW('Sanitation Data'!H200))="","",OFFSET('Sanitation Data'!$H$28,0,10*ROW('Sanitation Data'!H200)))</f>
        <v/>
      </c>
      <c r="DF206" s="388" t="str">
        <f ca="1">+IF(OFFSET('Sanitation Data'!$H$29,0,10*ROW('Sanitation Data'!H200))="","",OFFSET('Sanitation Data'!$H$29,0,10*ROW('Sanitation Data'!H200)))</f>
        <v/>
      </c>
      <c r="DG206" s="388" t="str">
        <f ca="1">+IF(OFFSET('Sanitation Data'!$H$30,0,10*ROW('Sanitation Data'!H200))="","",OFFSET('Sanitation Data'!$H$30,0,10*ROW('Sanitation Data'!H200)))</f>
        <v/>
      </c>
      <c r="DH206" s="388" t="str">
        <f ca="1">+IF(OFFSET('Sanitation Data'!$H$31,0,10*ROW('Sanitation Data'!H200))="","",OFFSET('Sanitation Data'!$H$31,0,10*ROW('Sanitation Data'!H200)))</f>
        <v/>
      </c>
      <c r="DI206" s="388" t="str">
        <f ca="1">+IF(OFFSET('Sanitation Data'!$H$32,0,10*ROW('Sanitation Data'!H200))="","",OFFSET('Sanitation Data'!$H$32,0,10*ROW('Sanitation Data'!H200)))</f>
        <v/>
      </c>
      <c r="DJ206" s="388" t="str">
        <f ca="1">+IF(OFFSET('Sanitation Data'!$I$28,0,10*ROW('Sanitation Data'!I200))="","",OFFSET('Sanitation Data'!$I$28,0,10*ROW('Sanitation Data'!I200)))</f>
        <v/>
      </c>
      <c r="DK206" s="388" t="str">
        <f ca="1">+IF(OFFSET('Sanitation Data'!$I$29,0,10*ROW('Sanitation Data'!I200))="","",OFFSET('Sanitation Data'!$I$29,0,10*ROW('Sanitation Data'!I200)))</f>
        <v/>
      </c>
      <c r="DL206" s="388" t="str">
        <f ca="1">+IF(OFFSET('Sanitation Data'!$I$30,0,10*ROW('Sanitation Data'!I200))="","",OFFSET('Sanitation Data'!$I$30,0,10*ROW('Sanitation Data'!I200)))</f>
        <v/>
      </c>
      <c r="DM206" s="388" t="str">
        <f ca="1">+IF(OFFSET('Sanitation Data'!$I$31,0,10*ROW('Sanitation Data'!I200))="","",OFFSET('Sanitation Data'!$I$31,0,10*ROW('Sanitation Data'!I200)))</f>
        <v/>
      </c>
      <c r="DN206" s="388" t="str">
        <f ca="1">+IF(OFFSET('Sanitation Data'!$I$32,0,10*ROW('Sanitation Data'!I200))="","",OFFSET('Sanitation Data'!$I$32,0,10*ROW('Sanitation Data'!I200)))</f>
        <v/>
      </c>
      <c r="DO206" s="388" t="str">
        <f ca="1">+IF(OFFSET('Hygiene Data'!$D$11,0,10*ROW('Hygiene Data'!D200))="","",OFFSET('Hygiene Data'!$D$11,0,10*ROW('Hygiene Data'!D200)))</f>
        <v/>
      </c>
      <c r="DP206" s="388" t="str">
        <f ca="1">+IF(OFFSET('Hygiene Data'!$D$12,0,10*ROW('Hygiene Data'!D200))="","",OFFSET('Hygiene Data'!$D$12,0,10*ROW('Hygiene Data'!D200)))</f>
        <v/>
      </c>
      <c r="DQ206" s="388" t="str">
        <f ca="1">+IF(OFFSET('Hygiene Data'!$D$13,0,10*ROW('Hygiene Data'!D200))="","",OFFSET('Hygiene Data'!$D$13,0,10*ROW('Hygiene Data'!D200)))</f>
        <v/>
      </c>
      <c r="DR206" s="388" t="str">
        <f ca="1">+IF(OFFSET('Hygiene Data'!$E$11,0,10*ROW('Hygiene Data'!E200))="","",OFFSET('Hygiene Data'!$E$11,0,10*ROW('Hygiene Data'!E200)))</f>
        <v/>
      </c>
      <c r="DS206" s="388" t="str">
        <f ca="1">+IF(OFFSET('Hygiene Data'!$E$12,0,10*ROW('Hygiene Data'!E200))="","",OFFSET('Hygiene Data'!$E$12,0,10*ROW('Hygiene Data'!E200)))</f>
        <v/>
      </c>
      <c r="DT206" s="388" t="str">
        <f ca="1">+IF(OFFSET('Hygiene Data'!$E$13,0,10*ROW('Hygiene Data'!E200))="","",OFFSET('Hygiene Data'!$E$13,0,10*ROW('Hygiene Data'!E200)))</f>
        <v/>
      </c>
      <c r="DU206" s="388" t="str">
        <f ca="1">+IF(OFFSET('Hygiene Data'!$F$11,0,10*ROW('Hygiene Data'!F200))="","",OFFSET('Hygiene Data'!$F$11,0,10*ROW('Hygiene Data'!F200)))</f>
        <v/>
      </c>
      <c r="DV206" s="388" t="str">
        <f ca="1">+IF(OFFSET('Hygiene Data'!$F$12,0,10*ROW('Hygiene Data'!F200))="","",OFFSET('Hygiene Data'!$F$12,0,10*ROW('Hygiene Data'!F200)))</f>
        <v/>
      </c>
      <c r="DW206" s="388" t="str">
        <f ca="1">+IF(OFFSET('Hygiene Data'!$F$13,0,10*ROW('Hygiene Data'!F200))="","",OFFSET('Hygiene Data'!$F$13,0,10*ROW('Hygiene Data'!F200)))</f>
        <v/>
      </c>
      <c r="DX206" s="388" t="str">
        <f ca="1">+IF(OFFSET('Hygiene Data'!$G$11,0,10*ROW('Hygiene Data'!G200))="","",OFFSET('Hygiene Data'!$G$11,0,10*ROW('Hygiene Data'!G200)))</f>
        <v/>
      </c>
      <c r="DY206" s="388" t="str">
        <f ca="1">+IF(OFFSET('Hygiene Data'!$G$12,0,10*ROW('Hygiene Data'!G200))="","",OFFSET('Hygiene Data'!$G$12,0,10*ROW('Hygiene Data'!G200)))</f>
        <v/>
      </c>
      <c r="DZ206" s="388" t="str">
        <f ca="1">+IF(OFFSET('Hygiene Data'!$G$13,0,10*ROW('Hygiene Data'!G200))="","",OFFSET('Hygiene Data'!$G$13,0,10*ROW('Hygiene Data'!G200)))</f>
        <v/>
      </c>
      <c r="EA206" s="388" t="str">
        <f ca="1">+IF(OFFSET('Hygiene Data'!$H$11,0,10*ROW('Hygiene Data'!H200))="","",OFFSET('Hygiene Data'!$H$11,0,10*ROW('Hygiene Data'!H200)))</f>
        <v/>
      </c>
      <c r="EB206" s="388" t="str">
        <f ca="1">+IF(OFFSET('Hygiene Data'!$H$12,0,10*ROW('Hygiene Data'!H200))="","",OFFSET('Hygiene Data'!$H$12,0,10*ROW('Hygiene Data'!H200)))</f>
        <v/>
      </c>
      <c r="EC206" s="388" t="str">
        <f ca="1">+IF(OFFSET('Hygiene Data'!$H$13,0,10*ROW('Hygiene Data'!H200))="","",OFFSET('Hygiene Data'!$H$13,0,10*ROW('Hygiene Data'!H200)))</f>
        <v/>
      </c>
      <c r="ED206" s="388" t="str">
        <f ca="1">+IF(OFFSET('Hygiene Data'!$I$11,0,10*ROW('Hygiene Data'!I200))="","",OFFSET('Hygiene Data'!$I$11,0,10*ROW('Hygiene Data'!I200)))</f>
        <v/>
      </c>
      <c r="EE206" s="388" t="str">
        <f ca="1">+IF(OFFSET('Hygiene Data'!$I$12,0,10*ROW('Hygiene Data'!I200))="","",OFFSET('Hygiene Data'!$I$12,0,10*ROW('Hygiene Data'!I200)))</f>
        <v/>
      </c>
      <c r="EF206" s="388" t="str">
        <f ca="1">+IF(OFFSET('Hygiene Data'!$I$13,0,10*ROW('Hygiene Data'!I200))="","",OFFSET('Hygiene Data'!$I$13,0,10*ROW('Hygiene Data'!I200)))</f>
        <v/>
      </c>
    </row>
    <row r="207" spans="1:136" x14ac:dyDescent="0.25">
      <c r="A207" s="497" t="str">
        <f ca="1">+IF(OFFSET('Water Data'!$B$2,0,10*ROW('Water Data'!E201))="","",OFFSET('Water Data'!$B$2,0,10*ROW('Water Data'!E201)))</f>
        <v/>
      </c>
      <c r="B207" s="49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4" t="str">
        <f t="shared" ca="1" si="3"/>
        <v/>
      </c>
      <c r="D207" s="52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8" t="str">
        <f ca="1">+IF(OFFSET('Water Data'!$D$27,0,10*ROW('Water Data'!D201))="","",OFFSET('Water Data'!$D$27,0,10*ROW('Water Data'!D201)))</f>
        <v/>
      </c>
      <c r="BT207" s="388" t="str">
        <f ca="1">+IF(OFFSET('Water Data'!$D$28,0,10*ROW('Water Data'!D201))="","",OFFSET('Water Data'!$D$28,0,10*ROW('Water Data'!D201)))</f>
        <v/>
      </c>
      <c r="BU207" s="388" t="str">
        <f ca="1">+IF(OFFSET('Water Data'!$D$29,0,10*ROW('Water Data'!D201))="","",OFFSET('Water Data'!$D$29,0,10*ROW('Water Data'!D201)))</f>
        <v/>
      </c>
      <c r="BV207" s="388" t="str">
        <f ca="1">+IF(OFFSET('Water Data'!$E$27,0,10*ROW('Water Data'!E201))="","",OFFSET('Water Data'!$E$27,0,10*ROW('Water Data'!E201)))</f>
        <v/>
      </c>
      <c r="BW207" s="388" t="str">
        <f ca="1">+IF(OFFSET('Water Data'!$E$28,0,10*ROW('Water Data'!E201))="","",OFFSET('Water Data'!$E$28,0,10*ROW('Water Data'!E201)))</f>
        <v/>
      </c>
      <c r="BX207" s="388" t="str">
        <f ca="1">+IF(OFFSET('Water Data'!$E$29,0,10*ROW('Water Data'!E201))="","",OFFSET('Water Data'!$E$29,0,10*ROW('Water Data'!E201)))</f>
        <v/>
      </c>
      <c r="BY207" s="388" t="str">
        <f ca="1">+IF(OFFSET('Water Data'!$F$27,0,10*ROW('Water Data'!F201))="","",OFFSET('Water Data'!$F$27,0,10*ROW('Water Data'!F201)))</f>
        <v/>
      </c>
      <c r="BZ207" s="388" t="str">
        <f ca="1">+IF(OFFSET('Water Data'!$F$28,0,10*ROW('Water Data'!F201))="","",OFFSET('Water Data'!$F$28,0,10*ROW('Water Data'!F201)))</f>
        <v/>
      </c>
      <c r="CA207" s="388" t="str">
        <f ca="1">+IF(OFFSET('Water Data'!$F$29,0,10*ROW('Water Data'!F201))="","",OFFSET('Water Data'!$F$29,0,10*ROW('Water Data'!F201)))</f>
        <v/>
      </c>
      <c r="CB207" s="388" t="str">
        <f ca="1">+IF(OFFSET('Water Data'!$G$27,0,10*ROW('Water Data'!G201))="","",OFFSET('Water Data'!$G$27,0,10*ROW('Water Data'!G201)))</f>
        <v/>
      </c>
      <c r="CC207" s="388" t="str">
        <f ca="1">+IF(OFFSET('Water Data'!$G$28,0,10*ROW('Water Data'!G201))="","",OFFSET('Water Data'!$G$28,0,10*ROW('Water Data'!G201)))</f>
        <v/>
      </c>
      <c r="CD207" s="388" t="str">
        <f ca="1">+IF(OFFSET('Water Data'!$G$29,0,10*ROW('Water Data'!G201))="","",OFFSET('Water Data'!$G$29,0,10*ROW('Water Data'!G201)))</f>
        <v/>
      </c>
      <c r="CE207" s="388" t="str">
        <f ca="1">+IF(OFFSET('Water Data'!$H$27,0,10*ROW('Water Data'!H201))="","",OFFSET('Water Data'!$H$27,0,10*ROW('Water Data'!H201)))</f>
        <v/>
      </c>
      <c r="CF207" s="388" t="str">
        <f ca="1">+IF(OFFSET('Water Data'!$H$28,0,10*ROW('Water Data'!H201))="","",OFFSET('Water Data'!$H$28,0,10*ROW('Water Data'!H201)))</f>
        <v/>
      </c>
      <c r="CG207" s="388" t="str">
        <f ca="1">+IF(OFFSET('Water Data'!$H$29,0,10*ROW('Water Data'!H201))="","",OFFSET('Water Data'!$H$29,0,10*ROW('Water Data'!H201)))</f>
        <v/>
      </c>
      <c r="CH207" s="388" t="str">
        <f ca="1">+IF(OFFSET('Water Data'!$I$27,0,10*ROW('Water Data'!I201))="","",OFFSET('Water Data'!$I$27,0,10*ROW('Water Data'!I201)))</f>
        <v/>
      </c>
      <c r="CI207" s="388" t="str">
        <f ca="1">+IF(OFFSET('Water Data'!$I$28,0,10*ROW('Water Data'!I201))="","",OFFSET('Water Data'!$I$28,0,10*ROW('Water Data'!I201)))</f>
        <v/>
      </c>
      <c r="CJ207" s="388" t="str">
        <f ca="1">+IF(OFFSET('Water Data'!$I$29,0,10*ROW('Water Data'!I201))="","",OFFSET('Water Data'!$I$29,0,10*ROW('Water Data'!I201)))</f>
        <v/>
      </c>
      <c r="CK207" s="388" t="str">
        <f ca="1">+IF(OFFSET('Sanitation Data'!$D$28,0,10*ROW('Sanitation Data'!D201))="","",OFFSET('Sanitation Data'!$D$28,0,10*ROW('Sanitation Data'!D201)))</f>
        <v/>
      </c>
      <c r="CL207" s="388" t="str">
        <f ca="1">+IF(OFFSET('Sanitation Data'!$D$29,0,10*ROW('Sanitation Data'!D201))="","",OFFSET('Sanitation Data'!$D$29,0,10*ROW('Sanitation Data'!D201)))</f>
        <v/>
      </c>
      <c r="CM207" s="388" t="str">
        <f ca="1">+IF(OFFSET('Sanitation Data'!$D$30,0,10*ROW('Sanitation Data'!D201))="","",OFFSET('Sanitation Data'!$D$30,0,10*ROW('Sanitation Data'!D201)))</f>
        <v/>
      </c>
      <c r="CN207" s="388" t="str">
        <f ca="1">+IF(OFFSET('Sanitation Data'!$D$31,0,10*ROW('Sanitation Data'!D201))="","",OFFSET('Sanitation Data'!$D$31,0,10*ROW('Sanitation Data'!D201)))</f>
        <v/>
      </c>
      <c r="CO207" s="388" t="str">
        <f ca="1">+IF(OFFSET('Sanitation Data'!$D$32,0,10*ROW('Sanitation Data'!D201))="","",OFFSET('Sanitation Data'!$D$32,0,10*ROW('Sanitation Data'!D201)))</f>
        <v/>
      </c>
      <c r="CP207" s="388" t="str">
        <f ca="1">+IF(OFFSET('Sanitation Data'!$E$28,0,10*ROW('Sanitation Data'!E201))="","",OFFSET('Sanitation Data'!$E$28,0,10*ROW('Sanitation Data'!E201)))</f>
        <v/>
      </c>
      <c r="CQ207" s="388" t="str">
        <f ca="1">+IF(OFFSET('Sanitation Data'!$E$29,0,10*ROW('Sanitation Data'!E201))="","",OFFSET('Sanitation Data'!$E$29,0,10*ROW('Sanitation Data'!E201)))</f>
        <v/>
      </c>
      <c r="CR207" s="388" t="str">
        <f ca="1">+IF(OFFSET('Sanitation Data'!$E$30,0,10*ROW('Sanitation Data'!E201))="","",OFFSET('Sanitation Data'!$E$30,0,10*ROW('Sanitation Data'!E201)))</f>
        <v/>
      </c>
      <c r="CS207" s="388" t="str">
        <f ca="1">+IF(OFFSET('Sanitation Data'!$E$31,0,10*ROW('Sanitation Data'!E201))="","",OFFSET('Sanitation Data'!$E$31,0,10*ROW('Sanitation Data'!E201)))</f>
        <v/>
      </c>
      <c r="CT207" s="388" t="str">
        <f ca="1">+IF(OFFSET('Sanitation Data'!$E$32,0,10*ROW('Sanitation Data'!E201))="","",OFFSET('Sanitation Data'!$E$32,0,10*ROW('Sanitation Data'!E201)))</f>
        <v/>
      </c>
      <c r="CU207" s="388" t="str">
        <f ca="1">+IF(OFFSET('Sanitation Data'!$F$28,0,10*ROW('Sanitation Data'!F201))="","",OFFSET('Sanitation Data'!$F$28,0,10*ROW('Sanitation Data'!F201)))</f>
        <v/>
      </c>
      <c r="CV207" s="388" t="str">
        <f ca="1">+IF(OFFSET('Sanitation Data'!$F$29,0,10*ROW('Sanitation Data'!F201))="","",OFFSET('Sanitation Data'!$F$29,0,10*ROW('Sanitation Data'!F201)))</f>
        <v/>
      </c>
      <c r="CW207" s="388" t="str">
        <f ca="1">+IF(OFFSET('Sanitation Data'!$F$30,0,10*ROW('Sanitation Data'!F201))="","",OFFSET('Sanitation Data'!$F$30,0,10*ROW('Sanitation Data'!F201)))</f>
        <v/>
      </c>
      <c r="CX207" s="388" t="str">
        <f ca="1">+IF(OFFSET('Sanitation Data'!$F$31,0,10*ROW('Sanitation Data'!F201))="","",OFFSET('Sanitation Data'!$F$31,0,10*ROW('Sanitation Data'!F201)))</f>
        <v/>
      </c>
      <c r="CY207" s="388" t="str">
        <f ca="1">+IF(OFFSET('Sanitation Data'!$F$32,0,10*ROW('Sanitation Data'!F201))="","",OFFSET('Sanitation Data'!$F$32,0,10*ROW('Sanitation Data'!F201)))</f>
        <v/>
      </c>
      <c r="CZ207" s="388" t="str">
        <f ca="1">+IF(OFFSET('Sanitation Data'!$G$28,0,10*ROW('Sanitation Data'!G201))="","",OFFSET('Sanitation Data'!$G$28,0,10*ROW('Sanitation Data'!G201)))</f>
        <v/>
      </c>
      <c r="DA207" s="388" t="str">
        <f ca="1">+IF(OFFSET('Sanitation Data'!$G$29,0,10*ROW('Sanitation Data'!G201))="","",OFFSET('Sanitation Data'!$G$29,0,10*ROW('Sanitation Data'!G201)))</f>
        <v/>
      </c>
      <c r="DB207" s="388" t="str">
        <f ca="1">+IF(OFFSET('Sanitation Data'!$G$30,0,10*ROW('Sanitation Data'!G201))="","",OFFSET('Sanitation Data'!$G$30,0,10*ROW('Sanitation Data'!G201)))</f>
        <v/>
      </c>
      <c r="DC207" s="388" t="str">
        <f ca="1">+IF(OFFSET('Sanitation Data'!$G$31,0,10*ROW('Sanitation Data'!G201))="","",OFFSET('Sanitation Data'!$G$31,0,10*ROW('Sanitation Data'!G201)))</f>
        <v/>
      </c>
      <c r="DD207" s="388" t="str">
        <f ca="1">+IF(OFFSET('Sanitation Data'!$G$32,0,10*ROW('Sanitation Data'!G201))="","",OFFSET('Sanitation Data'!$G$32,0,10*ROW('Sanitation Data'!G201)))</f>
        <v/>
      </c>
      <c r="DE207" s="388" t="str">
        <f ca="1">+IF(OFFSET('Sanitation Data'!$H$28,0,10*ROW('Sanitation Data'!H201))="","",OFFSET('Sanitation Data'!$H$28,0,10*ROW('Sanitation Data'!H201)))</f>
        <v/>
      </c>
      <c r="DF207" s="388" t="str">
        <f ca="1">+IF(OFFSET('Sanitation Data'!$H$29,0,10*ROW('Sanitation Data'!H201))="","",OFFSET('Sanitation Data'!$H$29,0,10*ROW('Sanitation Data'!H201)))</f>
        <v/>
      </c>
      <c r="DG207" s="388" t="str">
        <f ca="1">+IF(OFFSET('Sanitation Data'!$H$30,0,10*ROW('Sanitation Data'!H201))="","",OFFSET('Sanitation Data'!$H$30,0,10*ROW('Sanitation Data'!H201)))</f>
        <v/>
      </c>
      <c r="DH207" s="388" t="str">
        <f ca="1">+IF(OFFSET('Sanitation Data'!$H$31,0,10*ROW('Sanitation Data'!H201))="","",OFFSET('Sanitation Data'!$H$31,0,10*ROW('Sanitation Data'!H201)))</f>
        <v/>
      </c>
      <c r="DI207" s="388" t="str">
        <f ca="1">+IF(OFFSET('Sanitation Data'!$H$32,0,10*ROW('Sanitation Data'!H201))="","",OFFSET('Sanitation Data'!$H$32,0,10*ROW('Sanitation Data'!H201)))</f>
        <v/>
      </c>
      <c r="DJ207" s="388" t="str">
        <f ca="1">+IF(OFFSET('Sanitation Data'!$I$28,0,10*ROW('Sanitation Data'!I201))="","",OFFSET('Sanitation Data'!$I$28,0,10*ROW('Sanitation Data'!I201)))</f>
        <v/>
      </c>
      <c r="DK207" s="388" t="str">
        <f ca="1">+IF(OFFSET('Sanitation Data'!$I$29,0,10*ROW('Sanitation Data'!I201))="","",OFFSET('Sanitation Data'!$I$29,0,10*ROW('Sanitation Data'!I201)))</f>
        <v/>
      </c>
      <c r="DL207" s="388" t="str">
        <f ca="1">+IF(OFFSET('Sanitation Data'!$I$30,0,10*ROW('Sanitation Data'!I201))="","",OFFSET('Sanitation Data'!$I$30,0,10*ROW('Sanitation Data'!I201)))</f>
        <v/>
      </c>
      <c r="DM207" s="388" t="str">
        <f ca="1">+IF(OFFSET('Sanitation Data'!$I$31,0,10*ROW('Sanitation Data'!I201))="","",OFFSET('Sanitation Data'!$I$31,0,10*ROW('Sanitation Data'!I201)))</f>
        <v/>
      </c>
      <c r="DN207" s="388" t="str">
        <f ca="1">+IF(OFFSET('Sanitation Data'!$I$32,0,10*ROW('Sanitation Data'!I201))="","",OFFSET('Sanitation Data'!$I$32,0,10*ROW('Sanitation Data'!I201)))</f>
        <v/>
      </c>
      <c r="DO207" s="388" t="str">
        <f ca="1">+IF(OFFSET('Hygiene Data'!$D$11,0,10*ROW('Hygiene Data'!D201))="","",OFFSET('Hygiene Data'!$D$11,0,10*ROW('Hygiene Data'!D201)))</f>
        <v/>
      </c>
      <c r="DP207" s="388" t="str">
        <f ca="1">+IF(OFFSET('Hygiene Data'!$D$12,0,10*ROW('Hygiene Data'!D201))="","",OFFSET('Hygiene Data'!$D$12,0,10*ROW('Hygiene Data'!D201)))</f>
        <v/>
      </c>
      <c r="DQ207" s="388" t="str">
        <f ca="1">+IF(OFFSET('Hygiene Data'!$D$13,0,10*ROW('Hygiene Data'!D201))="","",OFFSET('Hygiene Data'!$D$13,0,10*ROW('Hygiene Data'!D201)))</f>
        <v/>
      </c>
      <c r="DR207" s="388" t="str">
        <f ca="1">+IF(OFFSET('Hygiene Data'!$E$11,0,10*ROW('Hygiene Data'!E201))="","",OFFSET('Hygiene Data'!$E$11,0,10*ROW('Hygiene Data'!E201)))</f>
        <v/>
      </c>
      <c r="DS207" s="388" t="str">
        <f ca="1">+IF(OFFSET('Hygiene Data'!$E$12,0,10*ROW('Hygiene Data'!E201))="","",OFFSET('Hygiene Data'!$E$12,0,10*ROW('Hygiene Data'!E201)))</f>
        <v/>
      </c>
      <c r="DT207" s="388" t="str">
        <f ca="1">+IF(OFFSET('Hygiene Data'!$E$13,0,10*ROW('Hygiene Data'!E201))="","",OFFSET('Hygiene Data'!$E$13,0,10*ROW('Hygiene Data'!E201)))</f>
        <v/>
      </c>
      <c r="DU207" s="388" t="str">
        <f ca="1">+IF(OFFSET('Hygiene Data'!$F$11,0,10*ROW('Hygiene Data'!F201))="","",OFFSET('Hygiene Data'!$F$11,0,10*ROW('Hygiene Data'!F201)))</f>
        <v/>
      </c>
      <c r="DV207" s="388" t="str">
        <f ca="1">+IF(OFFSET('Hygiene Data'!$F$12,0,10*ROW('Hygiene Data'!F201))="","",OFFSET('Hygiene Data'!$F$12,0,10*ROW('Hygiene Data'!F201)))</f>
        <v/>
      </c>
      <c r="DW207" s="388" t="str">
        <f ca="1">+IF(OFFSET('Hygiene Data'!$F$13,0,10*ROW('Hygiene Data'!F201))="","",OFFSET('Hygiene Data'!$F$13,0,10*ROW('Hygiene Data'!F201)))</f>
        <v/>
      </c>
      <c r="DX207" s="388" t="str">
        <f ca="1">+IF(OFFSET('Hygiene Data'!$G$11,0,10*ROW('Hygiene Data'!G201))="","",OFFSET('Hygiene Data'!$G$11,0,10*ROW('Hygiene Data'!G201)))</f>
        <v/>
      </c>
      <c r="DY207" s="388" t="str">
        <f ca="1">+IF(OFFSET('Hygiene Data'!$G$12,0,10*ROW('Hygiene Data'!G201))="","",OFFSET('Hygiene Data'!$G$12,0,10*ROW('Hygiene Data'!G201)))</f>
        <v/>
      </c>
      <c r="DZ207" s="388" t="str">
        <f ca="1">+IF(OFFSET('Hygiene Data'!$G$13,0,10*ROW('Hygiene Data'!G201))="","",OFFSET('Hygiene Data'!$G$13,0,10*ROW('Hygiene Data'!G201)))</f>
        <v/>
      </c>
      <c r="EA207" s="388" t="str">
        <f ca="1">+IF(OFFSET('Hygiene Data'!$H$11,0,10*ROW('Hygiene Data'!H201))="","",OFFSET('Hygiene Data'!$H$11,0,10*ROW('Hygiene Data'!H201)))</f>
        <v/>
      </c>
      <c r="EB207" s="388" t="str">
        <f ca="1">+IF(OFFSET('Hygiene Data'!$H$12,0,10*ROW('Hygiene Data'!H201))="","",OFFSET('Hygiene Data'!$H$12,0,10*ROW('Hygiene Data'!H201)))</f>
        <v/>
      </c>
      <c r="EC207" s="388" t="str">
        <f ca="1">+IF(OFFSET('Hygiene Data'!$H$13,0,10*ROW('Hygiene Data'!H201))="","",OFFSET('Hygiene Data'!$H$13,0,10*ROW('Hygiene Data'!H201)))</f>
        <v/>
      </c>
      <c r="ED207" s="388" t="str">
        <f ca="1">+IF(OFFSET('Hygiene Data'!$I$11,0,10*ROW('Hygiene Data'!I201))="","",OFFSET('Hygiene Data'!$I$11,0,10*ROW('Hygiene Data'!I201)))</f>
        <v/>
      </c>
      <c r="EE207" s="388" t="str">
        <f ca="1">+IF(OFFSET('Hygiene Data'!$I$12,0,10*ROW('Hygiene Data'!I201))="","",OFFSET('Hygiene Data'!$I$12,0,10*ROW('Hygiene Data'!I201)))</f>
        <v/>
      </c>
      <c r="EF207" s="388" t="str">
        <f ca="1">+IF(OFFSET('Hygiene Data'!$I$13,0,10*ROW('Hygiene Data'!I201))="","",OFFSET('Hygiene Data'!$I$13,0,10*ROW('Hygiene Data'!I201)))</f>
        <v/>
      </c>
    </row>
    <row r="208" spans="1:136" s="387" customFormat="1" x14ac:dyDescent="0.25">
      <c r="BA208" s="505"/>
    </row>
    <row r="209" spans="53:53" s="387" customFormat="1" x14ac:dyDescent="0.25">
      <c r="BA209" s="505"/>
    </row>
    <row r="210" spans="53:53" s="387" customFormat="1" x14ac:dyDescent="0.25">
      <c r="BA210" s="505"/>
    </row>
    <row r="211" spans="53:53" s="387" customFormat="1" x14ac:dyDescent="0.25">
      <c r="BA211" s="505"/>
    </row>
    <row r="212" spans="53:53" s="387" customFormat="1" x14ac:dyDescent="0.25">
      <c r="BA212" s="505"/>
    </row>
    <row r="213" spans="53:53" s="387" customFormat="1" x14ac:dyDescent="0.25">
      <c r="BA213" s="505"/>
    </row>
    <row r="214" spans="53:53" s="387" customFormat="1" x14ac:dyDescent="0.25">
      <c r="BA214" s="505"/>
    </row>
    <row r="215" spans="53:53" s="387" customFormat="1" x14ac:dyDescent="0.25">
      <c r="BA215" s="505"/>
    </row>
    <row r="216" spans="53:53" s="387" customFormat="1" x14ac:dyDescent="0.25">
      <c r="BA216" s="505"/>
    </row>
    <row r="217" spans="53:53" s="387" customFormat="1" x14ac:dyDescent="0.25">
      <c r="BA217" s="505"/>
    </row>
    <row r="218" spans="53:53" s="387" customFormat="1" x14ac:dyDescent="0.25">
      <c r="BA218" s="505"/>
    </row>
    <row r="219" spans="53:53" s="387" customFormat="1" x14ac:dyDescent="0.25">
      <c r="BA219" s="505"/>
    </row>
    <row r="220" spans="53:53" s="387" customFormat="1" x14ac:dyDescent="0.25">
      <c r="BA220" s="505"/>
    </row>
    <row r="221" spans="53:53" s="387" customFormat="1" x14ac:dyDescent="0.25">
      <c r="BA221" s="505"/>
    </row>
    <row r="222" spans="53:53" s="387" customFormat="1" x14ac:dyDescent="0.25">
      <c r="BA222" s="505"/>
    </row>
    <row r="223" spans="53:53" s="387" customFormat="1" x14ac:dyDescent="0.25">
      <c r="BA223" s="505"/>
    </row>
    <row r="224" spans="53:53" s="387" customFormat="1" x14ac:dyDescent="0.25">
      <c r="BA224" s="505"/>
    </row>
    <row r="225" spans="53:53" s="387" customFormat="1" x14ac:dyDescent="0.25">
      <c r="BA225" s="505"/>
    </row>
    <row r="226" spans="53:53" s="387" customFormat="1" x14ac:dyDescent="0.25">
      <c r="BA226" s="505"/>
    </row>
    <row r="227" spans="53:53" s="387" customFormat="1" x14ac:dyDescent="0.25">
      <c r="BA227" s="505"/>
    </row>
    <row r="228" spans="53:53" s="387" customFormat="1" x14ac:dyDescent="0.25">
      <c r="BA228" s="505"/>
    </row>
    <row r="229" spans="53:53" s="387" customFormat="1" x14ac:dyDescent="0.25">
      <c r="BA229" s="505"/>
    </row>
    <row r="230" spans="53:53" s="387" customFormat="1" x14ac:dyDescent="0.25">
      <c r="BA230" s="505"/>
    </row>
    <row r="231" spans="53:53" s="387" customFormat="1" x14ac:dyDescent="0.25">
      <c r="BA231" s="505"/>
    </row>
    <row r="232" spans="53:53" s="387" customFormat="1" x14ac:dyDescent="0.25">
      <c r="BA232" s="505"/>
    </row>
    <row r="233" spans="53:53" s="387" customFormat="1" x14ac:dyDescent="0.25">
      <c r="BA233" s="505"/>
    </row>
    <row r="234" spans="53:53" s="387" customFormat="1" x14ac:dyDescent="0.25">
      <c r="BA234" s="505"/>
    </row>
    <row r="235" spans="53:53" s="387" customFormat="1" x14ac:dyDescent="0.25">
      <c r="BA235" s="505"/>
    </row>
    <row r="236" spans="53:53" s="387" customFormat="1" x14ac:dyDescent="0.25">
      <c r="BA236" s="505"/>
    </row>
    <row r="237" spans="53:53" s="387" customFormat="1" x14ac:dyDescent="0.25">
      <c r="BA237" s="505"/>
    </row>
    <row r="238" spans="53:53" s="387" customFormat="1" x14ac:dyDescent="0.25">
      <c r="BA238" s="505"/>
    </row>
    <row r="239" spans="53:53" s="387" customFormat="1" x14ac:dyDescent="0.25">
      <c r="BA239" s="505"/>
    </row>
    <row r="240" spans="53:53" s="387" customFormat="1" x14ac:dyDescent="0.25">
      <c r="BA240" s="505"/>
    </row>
    <row r="241" spans="53:53" s="387" customFormat="1" x14ac:dyDescent="0.25">
      <c r="BA241" s="505"/>
    </row>
    <row r="242" spans="53:53" s="387" customFormat="1" x14ac:dyDescent="0.25">
      <c r="BA242" s="505"/>
    </row>
    <row r="243" spans="53:53" s="387" customFormat="1" x14ac:dyDescent="0.25">
      <c r="BA243" s="505"/>
    </row>
    <row r="244" spans="53:53" s="387" customFormat="1" x14ac:dyDescent="0.25">
      <c r="BA244" s="505"/>
    </row>
    <row r="245" spans="53:53" s="387" customFormat="1" x14ac:dyDescent="0.25">
      <c r="BA245" s="505"/>
    </row>
    <row r="246" spans="53:53" s="387" customFormat="1" x14ac:dyDescent="0.25">
      <c r="BA246" s="505"/>
    </row>
    <row r="247" spans="53:53" s="387" customFormat="1" x14ac:dyDescent="0.25">
      <c r="BA247" s="505"/>
    </row>
    <row r="248" spans="53:53" s="387" customFormat="1" x14ac:dyDescent="0.25">
      <c r="BA248" s="505"/>
    </row>
    <row r="249" spans="53:53" s="387" customFormat="1" x14ac:dyDescent="0.25">
      <c r="BA249" s="505"/>
    </row>
    <row r="250" spans="53:53" s="387" customFormat="1" x14ac:dyDescent="0.25">
      <c r="BA250" s="505"/>
    </row>
    <row r="251" spans="53:53" s="387" customFormat="1" x14ac:dyDescent="0.25">
      <c r="BA251" s="505"/>
    </row>
    <row r="252" spans="53:53" s="387" customFormat="1" x14ac:dyDescent="0.25">
      <c r="BA252" s="505"/>
    </row>
    <row r="253" spans="53:53" s="387" customFormat="1" x14ac:dyDescent="0.25">
      <c r="BA253" s="505"/>
    </row>
    <row r="254" spans="53:53" s="387" customFormat="1" x14ac:dyDescent="0.25">
      <c r="BA254" s="505"/>
    </row>
    <row r="255" spans="53:53" s="387" customFormat="1" x14ac:dyDescent="0.25">
      <c r="BA255" s="505"/>
    </row>
    <row r="256" spans="53:53" s="387" customFormat="1" x14ac:dyDescent="0.25">
      <c r="BA256" s="505"/>
    </row>
    <row r="257" spans="53:53" s="387" customFormat="1" x14ac:dyDescent="0.25">
      <c r="BA257" s="505"/>
    </row>
    <row r="258" spans="53:53" s="387" customFormat="1" x14ac:dyDescent="0.25">
      <c r="BA258" s="505"/>
    </row>
    <row r="259" spans="53:53" s="387" customFormat="1" x14ac:dyDescent="0.25">
      <c r="BA259" s="505"/>
    </row>
    <row r="260" spans="53:53" s="387" customFormat="1" x14ac:dyDescent="0.25">
      <c r="BA260" s="505"/>
    </row>
    <row r="261" spans="53:53" s="387" customFormat="1" x14ac:dyDescent="0.25">
      <c r="BA261" s="505"/>
    </row>
    <row r="262" spans="53:53" s="387" customFormat="1" x14ac:dyDescent="0.25">
      <c r="BA262" s="505"/>
    </row>
    <row r="263" spans="53:53" s="387" customFormat="1" x14ac:dyDescent="0.25">
      <c r="BA263" s="505"/>
    </row>
    <row r="264" spans="53:53" s="387" customFormat="1" x14ac:dyDescent="0.25">
      <c r="BA264" s="505"/>
    </row>
    <row r="265" spans="53:53" s="387" customFormat="1" x14ac:dyDescent="0.25">
      <c r="BA265" s="505"/>
    </row>
    <row r="266" spans="53:53" s="387" customFormat="1" x14ac:dyDescent="0.25">
      <c r="BA266" s="505"/>
    </row>
    <row r="267" spans="53:53" s="387" customFormat="1" x14ac:dyDescent="0.25">
      <c r="BA267" s="505"/>
    </row>
    <row r="268" spans="53:53" s="387" customFormat="1" x14ac:dyDescent="0.25">
      <c r="BA268" s="505"/>
    </row>
    <row r="269" spans="53:53" s="387" customFormat="1" x14ac:dyDescent="0.25">
      <c r="BA269" s="505"/>
    </row>
    <row r="270" spans="53:53" s="387" customFormat="1" x14ac:dyDescent="0.25">
      <c r="BA270" s="505"/>
    </row>
    <row r="271" spans="53:53" s="387" customFormat="1" x14ac:dyDescent="0.25">
      <c r="BA271" s="505"/>
    </row>
    <row r="272" spans="53:53" s="387" customFormat="1" x14ac:dyDescent="0.25">
      <c r="BA272" s="505"/>
    </row>
    <row r="273" spans="53:53" s="387" customFormat="1" x14ac:dyDescent="0.25">
      <c r="BA273" s="505"/>
    </row>
    <row r="274" spans="53:53" s="387" customFormat="1" x14ac:dyDescent="0.25">
      <c r="BA274" s="505"/>
    </row>
    <row r="275" spans="53:53" s="387" customFormat="1" x14ac:dyDescent="0.25">
      <c r="BA275" s="505"/>
    </row>
    <row r="276" spans="53:53" s="387" customFormat="1" x14ac:dyDescent="0.25">
      <c r="BA276" s="505"/>
    </row>
    <row r="277" spans="53:53" s="387" customFormat="1" x14ac:dyDescent="0.25">
      <c r="BA277" s="505"/>
    </row>
    <row r="278" spans="53:53" s="387" customFormat="1" x14ac:dyDescent="0.25">
      <c r="BA278" s="505"/>
    </row>
    <row r="279" spans="53:53" s="387" customFormat="1" x14ac:dyDescent="0.25">
      <c r="BA279" s="505"/>
    </row>
    <row r="280" spans="53:53" s="387" customFormat="1" x14ac:dyDescent="0.25">
      <c r="BA280" s="505"/>
    </row>
    <row r="281" spans="53:53" s="387" customFormat="1" x14ac:dyDescent="0.25">
      <c r="BA281" s="505"/>
    </row>
    <row r="282" spans="53:53" s="387" customFormat="1" x14ac:dyDescent="0.25">
      <c r="BA282" s="505"/>
    </row>
    <row r="283" spans="53:53" s="387" customFormat="1" x14ac:dyDescent="0.25">
      <c r="BA283" s="505"/>
    </row>
    <row r="284" spans="53:53" s="387" customFormat="1" x14ac:dyDescent="0.25">
      <c r="BA284" s="505"/>
    </row>
    <row r="285" spans="53:53" s="387" customFormat="1" x14ac:dyDescent="0.25">
      <c r="BA285" s="505"/>
    </row>
    <row r="286" spans="53:53" s="387" customFormat="1" x14ac:dyDescent="0.25">
      <c r="BA286" s="505"/>
    </row>
    <row r="287" spans="53:53" s="387" customFormat="1" x14ac:dyDescent="0.25">
      <c r="BA287" s="505"/>
    </row>
    <row r="288" spans="53:53" s="387" customFormat="1" x14ac:dyDescent="0.25">
      <c r="BA288" s="505"/>
    </row>
    <row r="289" spans="53:53" s="387" customFormat="1" x14ac:dyDescent="0.25">
      <c r="BA289" s="505"/>
    </row>
    <row r="290" spans="53:53" s="387" customFormat="1" x14ac:dyDescent="0.25">
      <c r="BA290" s="505"/>
    </row>
    <row r="291" spans="53:53" s="387" customFormat="1" x14ac:dyDescent="0.25">
      <c r="BA291" s="505"/>
    </row>
    <row r="292" spans="53:53" s="387" customFormat="1" x14ac:dyDescent="0.25">
      <c r="BA292" s="505"/>
    </row>
    <row r="293" spans="53:53" s="387" customFormat="1" x14ac:dyDescent="0.25">
      <c r="BA293" s="505"/>
    </row>
    <row r="294" spans="53:53" s="387" customFormat="1" x14ac:dyDescent="0.25">
      <c r="BA294" s="505"/>
    </row>
    <row r="295" spans="53:53" s="387" customFormat="1" x14ac:dyDescent="0.25">
      <c r="BA295" s="505"/>
    </row>
    <row r="296" spans="53:53" s="387" customFormat="1" x14ac:dyDescent="0.25">
      <c r="BA296" s="505"/>
    </row>
    <row r="297" spans="53:53" s="387" customFormat="1" x14ac:dyDescent="0.25">
      <c r="BA297" s="505"/>
    </row>
    <row r="298" spans="53:53" s="387" customFormat="1" x14ac:dyDescent="0.25">
      <c r="BA298" s="505"/>
    </row>
    <row r="299" spans="53:53" s="387" customFormat="1" x14ac:dyDescent="0.25">
      <c r="BA299" s="505"/>
    </row>
    <row r="300" spans="53:53" s="387" customFormat="1" x14ac:dyDescent="0.25">
      <c r="BA300" s="505"/>
    </row>
    <row r="301" spans="53:53" s="387" customFormat="1" x14ac:dyDescent="0.25">
      <c r="BA301" s="505"/>
    </row>
    <row r="302" spans="53:53" s="387" customFormat="1" x14ac:dyDescent="0.25">
      <c r="BA302" s="505"/>
    </row>
    <row r="303" spans="53:53" s="387" customFormat="1" x14ac:dyDescent="0.25">
      <c r="BA303" s="505"/>
    </row>
    <row r="304" spans="53:53" s="387" customFormat="1" x14ac:dyDescent="0.25">
      <c r="BA304" s="505"/>
    </row>
    <row r="305" spans="53:53" s="387" customFormat="1" x14ac:dyDescent="0.25">
      <c r="BA305" s="505"/>
    </row>
    <row r="306" spans="53:53" s="387" customFormat="1" x14ac:dyDescent="0.25">
      <c r="BA306" s="505"/>
    </row>
    <row r="307" spans="53:53" s="387" customFormat="1" x14ac:dyDescent="0.25">
      <c r="BA307" s="505"/>
    </row>
    <row r="308" spans="53:53" s="387" customFormat="1" x14ac:dyDescent="0.25">
      <c r="BA308" s="505"/>
    </row>
    <row r="309" spans="53:53" s="387" customFormat="1" x14ac:dyDescent="0.25">
      <c r="BA309" s="505"/>
    </row>
    <row r="310" spans="53:53" s="387" customFormat="1" x14ac:dyDescent="0.25">
      <c r="BA310" s="505"/>
    </row>
    <row r="311" spans="53:53" s="387" customFormat="1" x14ac:dyDescent="0.25">
      <c r="BA311" s="505"/>
    </row>
    <row r="312" spans="53:53" s="387" customFormat="1" x14ac:dyDescent="0.25">
      <c r="BA312" s="505"/>
    </row>
    <row r="313" spans="53:53" s="387" customFormat="1" x14ac:dyDescent="0.25">
      <c r="BA313" s="505"/>
    </row>
    <row r="314" spans="53:53" s="387" customFormat="1" x14ac:dyDescent="0.25">
      <c r="BA314" s="505"/>
    </row>
    <row r="315" spans="53:53" s="387" customFormat="1" x14ac:dyDescent="0.25">
      <c r="BA315" s="505"/>
    </row>
    <row r="316" spans="53:53" s="387" customFormat="1" x14ac:dyDescent="0.25">
      <c r="BA316" s="505"/>
    </row>
    <row r="317" spans="53:53" s="387" customFormat="1" x14ac:dyDescent="0.25">
      <c r="BA317" s="505"/>
    </row>
    <row r="318" spans="53:53" s="387" customFormat="1" x14ac:dyDescent="0.25">
      <c r="BA318" s="505"/>
    </row>
    <row r="319" spans="53:53" s="387" customFormat="1" x14ac:dyDescent="0.25">
      <c r="BA319" s="505"/>
    </row>
    <row r="320" spans="53:53" s="387" customFormat="1" x14ac:dyDescent="0.25">
      <c r="BA320" s="505"/>
    </row>
    <row r="321" spans="53:53" s="387" customFormat="1" x14ac:dyDescent="0.25">
      <c r="BA321" s="505"/>
    </row>
    <row r="322" spans="53:53" s="387" customFormat="1" x14ac:dyDescent="0.25">
      <c r="BA322" s="505"/>
    </row>
    <row r="323" spans="53:53" s="387" customFormat="1" x14ac:dyDescent="0.25">
      <c r="BA323" s="505"/>
    </row>
    <row r="324" spans="53:53" s="387" customFormat="1" x14ac:dyDescent="0.25">
      <c r="BA324" s="505"/>
    </row>
    <row r="325" spans="53:53" s="387" customFormat="1" x14ac:dyDescent="0.25">
      <c r="BA325" s="505"/>
    </row>
    <row r="326" spans="53:53" s="387" customFormat="1" x14ac:dyDescent="0.25">
      <c r="BA326" s="505"/>
    </row>
    <row r="327" spans="53:53" s="387" customFormat="1" x14ac:dyDescent="0.25">
      <c r="BA327" s="505"/>
    </row>
    <row r="328" spans="53:53" s="387" customFormat="1" x14ac:dyDescent="0.25">
      <c r="BA328" s="505"/>
    </row>
    <row r="329" spans="53:53" s="387" customFormat="1" x14ac:dyDescent="0.25">
      <c r="BA329" s="505"/>
    </row>
    <row r="330" spans="53:53" s="387" customFormat="1" x14ac:dyDescent="0.25">
      <c r="BA330" s="505"/>
    </row>
    <row r="331" spans="53:53" s="387" customFormat="1" x14ac:dyDescent="0.25">
      <c r="BA331" s="505"/>
    </row>
    <row r="332" spans="53:53" s="387" customFormat="1" x14ac:dyDescent="0.25">
      <c r="BA332" s="505"/>
    </row>
    <row r="333" spans="53:53" s="387" customFormat="1" x14ac:dyDescent="0.25">
      <c r="BA333" s="505"/>
    </row>
    <row r="334" spans="53:53" s="387" customFormat="1" x14ac:dyDescent="0.25">
      <c r="BA334" s="505"/>
    </row>
    <row r="335" spans="53:53" s="387" customFormat="1" x14ac:dyDescent="0.25">
      <c r="BA335" s="505"/>
    </row>
    <row r="336" spans="53:53" s="387" customFormat="1" x14ac:dyDescent="0.25">
      <c r="BA336" s="505"/>
    </row>
    <row r="337" spans="53:53" s="387" customFormat="1" x14ac:dyDescent="0.25">
      <c r="BA337" s="505"/>
    </row>
    <row r="338" spans="53:53" s="387" customFormat="1" x14ac:dyDescent="0.25">
      <c r="BA338" s="505"/>
    </row>
    <row r="339" spans="53:53" s="387" customFormat="1" x14ac:dyDescent="0.25">
      <c r="BA339" s="505"/>
    </row>
    <row r="340" spans="53:53" s="387" customFormat="1" x14ac:dyDescent="0.25">
      <c r="BA340" s="505"/>
    </row>
    <row r="341" spans="53:53" s="387" customFormat="1" x14ac:dyDescent="0.25">
      <c r="BA341" s="505"/>
    </row>
    <row r="342" spans="53:53" s="387" customFormat="1" x14ac:dyDescent="0.25">
      <c r="BA342" s="505"/>
    </row>
    <row r="343" spans="53:53" s="387" customFormat="1" x14ac:dyDescent="0.25">
      <c r="BA343" s="505"/>
    </row>
    <row r="344" spans="53:53" s="387" customFormat="1" x14ac:dyDescent="0.25">
      <c r="BA344" s="505"/>
    </row>
    <row r="345" spans="53:53" s="387" customFormat="1" x14ac:dyDescent="0.25">
      <c r="BA345" s="505"/>
    </row>
    <row r="346" spans="53:53" s="387" customFormat="1" x14ac:dyDescent="0.25">
      <c r="BA346" s="505"/>
    </row>
    <row r="347" spans="53:53" s="387" customFormat="1" x14ac:dyDescent="0.25">
      <c r="BA347" s="505"/>
    </row>
    <row r="348" spans="53:53" s="387" customFormat="1" x14ac:dyDescent="0.25">
      <c r="BA348" s="505"/>
    </row>
    <row r="349" spans="53:53" s="387" customFormat="1" x14ac:dyDescent="0.25">
      <c r="BA349" s="505"/>
    </row>
    <row r="350" spans="53:53" s="387" customFormat="1" x14ac:dyDescent="0.25">
      <c r="BA350" s="505"/>
    </row>
    <row r="351" spans="53:53" s="387" customFormat="1" x14ac:dyDescent="0.25">
      <c r="BA351" s="505"/>
    </row>
    <row r="352" spans="53:53" s="387" customFormat="1" x14ac:dyDescent="0.25">
      <c r="BA352" s="505"/>
    </row>
    <row r="353" spans="53:53" s="387" customFormat="1" x14ac:dyDescent="0.25">
      <c r="BA353" s="505"/>
    </row>
    <row r="354" spans="53:53" s="387" customFormat="1" x14ac:dyDescent="0.25">
      <c r="BA354" s="505"/>
    </row>
    <row r="355" spans="53:53" s="387" customFormat="1" x14ac:dyDescent="0.25">
      <c r="BA355" s="505"/>
    </row>
    <row r="356" spans="53:53" s="387" customFormat="1" x14ac:dyDescent="0.25">
      <c r="BA356" s="505"/>
    </row>
    <row r="357" spans="53:53" s="387" customFormat="1" x14ac:dyDescent="0.25">
      <c r="BA357" s="505"/>
    </row>
    <row r="358" spans="53:53" s="387" customFormat="1" x14ac:dyDescent="0.25">
      <c r="BA358" s="505"/>
    </row>
    <row r="359" spans="53:53" s="387" customFormat="1" x14ac:dyDescent="0.25">
      <c r="BA359" s="505"/>
    </row>
    <row r="360" spans="53:53" s="387" customFormat="1" x14ac:dyDescent="0.25">
      <c r="BA360" s="505"/>
    </row>
    <row r="361" spans="53:53" s="387" customFormat="1" x14ac:dyDescent="0.25">
      <c r="BA361" s="505"/>
    </row>
    <row r="362" spans="53:53" s="387" customFormat="1" x14ac:dyDescent="0.25">
      <c r="BA362" s="505"/>
    </row>
    <row r="363" spans="53:53" s="387" customFormat="1" x14ac:dyDescent="0.25">
      <c r="BA363" s="505"/>
    </row>
    <row r="364" spans="53:53" s="387" customFormat="1" x14ac:dyDescent="0.25">
      <c r="BA364" s="505"/>
    </row>
    <row r="365" spans="53:53" s="387" customFormat="1" x14ac:dyDescent="0.25">
      <c r="BA365" s="505"/>
    </row>
    <row r="366" spans="53:53" s="387" customFormat="1" x14ac:dyDescent="0.25">
      <c r="BA366" s="505"/>
    </row>
    <row r="367" spans="53:53" s="387" customFormat="1" x14ac:dyDescent="0.25">
      <c r="BA367" s="505"/>
    </row>
    <row r="368" spans="53:53" s="387" customFormat="1" x14ac:dyDescent="0.25">
      <c r="BA368" s="505"/>
    </row>
    <row r="369" spans="53:53" s="387" customFormat="1" x14ac:dyDescent="0.25">
      <c r="BA369" s="505"/>
    </row>
    <row r="370" spans="53:53" s="387" customFormat="1" x14ac:dyDescent="0.25">
      <c r="BA370" s="505"/>
    </row>
    <row r="371" spans="53:53" s="387" customFormat="1" x14ac:dyDescent="0.25">
      <c r="BA371" s="505"/>
    </row>
    <row r="372" spans="53:53" s="387" customFormat="1" x14ac:dyDescent="0.25">
      <c r="BA372" s="505"/>
    </row>
    <row r="373" spans="53:53" s="387" customFormat="1" x14ac:dyDescent="0.25">
      <c r="BA373" s="505"/>
    </row>
    <row r="374" spans="53:53" s="387" customFormat="1" x14ac:dyDescent="0.25">
      <c r="BA374" s="505"/>
    </row>
    <row r="375" spans="53:53" s="387" customFormat="1" x14ac:dyDescent="0.25">
      <c r="BA375" s="505"/>
    </row>
    <row r="376" spans="53:53" s="387" customFormat="1" x14ac:dyDescent="0.25">
      <c r="BA376" s="505"/>
    </row>
    <row r="377" spans="53:53" s="387" customFormat="1" x14ac:dyDescent="0.25">
      <c r="BA377" s="505"/>
    </row>
    <row r="378" spans="53:53" s="387" customFormat="1" x14ac:dyDescent="0.25">
      <c r="BA378" s="505"/>
    </row>
    <row r="379" spans="53:53" s="387" customFormat="1" x14ac:dyDescent="0.25">
      <c r="BA379" s="505"/>
    </row>
    <row r="380" spans="53:53" s="387" customFormat="1" x14ac:dyDescent="0.25">
      <c r="BA380" s="505"/>
    </row>
    <row r="381" spans="53:53" s="387" customFormat="1" x14ac:dyDescent="0.25">
      <c r="BA381" s="505"/>
    </row>
    <row r="382" spans="53:53" s="387" customFormat="1" x14ac:dyDescent="0.25">
      <c r="BA382" s="505"/>
    </row>
    <row r="383" spans="53:53" s="387" customFormat="1" x14ac:dyDescent="0.25">
      <c r="BA383" s="505"/>
    </row>
    <row r="384" spans="53:53" s="387" customFormat="1" x14ac:dyDescent="0.25">
      <c r="BA384" s="505"/>
    </row>
    <row r="385" spans="53:53" s="387" customFormat="1" x14ac:dyDescent="0.25">
      <c r="BA385" s="505"/>
    </row>
    <row r="386" spans="53:53" s="387" customFormat="1" x14ac:dyDescent="0.25">
      <c r="BA386" s="505"/>
    </row>
    <row r="387" spans="53:53" s="387" customFormat="1" x14ac:dyDescent="0.25">
      <c r="BA387" s="505"/>
    </row>
    <row r="388" spans="53:53" s="387" customFormat="1" x14ac:dyDescent="0.25">
      <c r="BA388" s="505"/>
    </row>
    <row r="389" spans="53:53" s="387" customFormat="1" x14ac:dyDescent="0.25">
      <c r="BA389" s="505"/>
    </row>
    <row r="390" spans="53:53" s="387" customFormat="1" x14ac:dyDescent="0.25">
      <c r="BA390" s="505"/>
    </row>
    <row r="391" spans="53:53" s="387" customFormat="1" x14ac:dyDescent="0.25">
      <c r="BA391" s="505"/>
    </row>
    <row r="392" spans="53:53" s="387" customFormat="1" x14ac:dyDescent="0.25">
      <c r="BA392" s="505"/>
    </row>
    <row r="393" spans="53:53" s="387" customFormat="1" x14ac:dyDescent="0.25">
      <c r="BA393" s="505"/>
    </row>
    <row r="394" spans="53:53" s="387" customFormat="1" x14ac:dyDescent="0.25">
      <c r="BA394" s="505"/>
    </row>
    <row r="395" spans="53:53" s="387" customFormat="1" x14ac:dyDescent="0.25">
      <c r="BA395" s="505"/>
    </row>
    <row r="396" spans="53:53" s="387" customFormat="1" x14ac:dyDescent="0.25">
      <c r="BA396" s="505"/>
    </row>
    <row r="397" spans="53:53" s="387" customFormat="1" x14ac:dyDescent="0.25">
      <c r="BA397" s="505"/>
    </row>
    <row r="398" spans="53:53" s="387" customFormat="1" x14ac:dyDescent="0.25">
      <c r="BA398" s="505"/>
    </row>
    <row r="399" spans="53:53" s="387" customFormat="1" x14ac:dyDescent="0.25">
      <c r="BA399" s="505"/>
    </row>
    <row r="400" spans="53:53" s="387" customFormat="1" x14ac:dyDescent="0.25">
      <c r="BA400" s="505"/>
    </row>
    <row r="401" spans="53:53" s="387" customFormat="1" x14ac:dyDescent="0.25">
      <c r="BA401" s="505"/>
    </row>
    <row r="402" spans="53:53" s="387" customFormat="1" x14ac:dyDescent="0.25">
      <c r="BA402" s="505"/>
    </row>
    <row r="403" spans="53:53" s="387" customFormat="1" x14ac:dyDescent="0.25">
      <c r="BA403" s="505"/>
    </row>
    <row r="404" spans="53:53" s="387" customFormat="1" x14ac:dyDescent="0.25">
      <c r="BA404" s="505"/>
    </row>
    <row r="405" spans="53:53" s="387" customFormat="1" x14ac:dyDescent="0.25">
      <c r="BA405" s="505"/>
    </row>
    <row r="406" spans="53:53" s="387" customFormat="1" x14ac:dyDescent="0.25">
      <c r="BA406" s="505"/>
    </row>
    <row r="407" spans="53:53" s="387" customFormat="1" x14ac:dyDescent="0.25">
      <c r="BA407" s="505"/>
    </row>
    <row r="408" spans="53:53" s="387" customFormat="1" x14ac:dyDescent="0.25">
      <c r="BA408" s="505"/>
    </row>
    <row r="409" spans="53:53" s="387" customFormat="1" x14ac:dyDescent="0.25">
      <c r="BA409" s="505"/>
    </row>
    <row r="410" spans="53:53" s="387" customFormat="1" x14ac:dyDescent="0.25">
      <c r="BA410" s="505"/>
    </row>
    <row r="411" spans="53:53" s="387" customFormat="1" x14ac:dyDescent="0.25">
      <c r="BA411" s="505"/>
    </row>
    <row r="412" spans="53:53" s="387" customFormat="1" x14ac:dyDescent="0.25">
      <c r="BA412" s="505"/>
    </row>
    <row r="413" spans="53:53" s="387" customFormat="1" x14ac:dyDescent="0.25">
      <c r="BA413" s="505"/>
    </row>
    <row r="414" spans="53:53" s="387" customFormat="1" x14ac:dyDescent="0.25">
      <c r="BA414" s="505"/>
    </row>
    <row r="415" spans="53:53" s="387" customFormat="1" x14ac:dyDescent="0.25">
      <c r="BA415" s="505"/>
    </row>
    <row r="416" spans="53:53" s="387" customFormat="1" x14ac:dyDescent="0.25">
      <c r="BA416" s="505"/>
    </row>
    <row r="417" spans="53:53" s="387" customFormat="1" x14ac:dyDescent="0.25">
      <c r="BA417" s="505"/>
    </row>
    <row r="418" spans="53:53" s="387" customFormat="1" x14ac:dyDescent="0.25">
      <c r="BA418" s="505"/>
    </row>
    <row r="419" spans="53:53" s="387" customFormat="1" x14ac:dyDescent="0.25">
      <c r="BA419" s="505"/>
    </row>
    <row r="420" spans="53:53" s="387" customFormat="1" x14ac:dyDescent="0.25">
      <c r="BA420" s="505"/>
    </row>
    <row r="421" spans="53:53" s="387" customFormat="1" x14ac:dyDescent="0.25">
      <c r="BA421" s="505"/>
    </row>
    <row r="422" spans="53:53" s="387" customFormat="1" x14ac:dyDescent="0.25">
      <c r="BA422" s="505"/>
    </row>
    <row r="423" spans="53:53" s="387" customFormat="1" x14ac:dyDescent="0.25">
      <c r="BA423" s="505"/>
    </row>
    <row r="424" spans="53:53" s="387" customFormat="1" x14ac:dyDescent="0.25">
      <c r="BA424" s="505"/>
    </row>
    <row r="425" spans="53:53" s="387" customFormat="1" x14ac:dyDescent="0.25">
      <c r="BA425" s="505"/>
    </row>
    <row r="426" spans="53:53" s="387" customFormat="1" x14ac:dyDescent="0.25">
      <c r="BA426" s="505"/>
    </row>
    <row r="427" spans="53:53" s="387" customFormat="1" x14ac:dyDescent="0.25">
      <c r="BA427" s="505"/>
    </row>
    <row r="428" spans="53:53" s="387" customFormat="1" x14ac:dyDescent="0.25">
      <c r="BA428" s="505"/>
    </row>
    <row r="429" spans="53:53" s="387" customFormat="1" x14ac:dyDescent="0.25">
      <c r="BA429" s="505"/>
    </row>
    <row r="430" spans="53:53" s="387" customFormat="1" x14ac:dyDescent="0.25">
      <c r="BA430" s="505"/>
    </row>
    <row r="431" spans="53:53" s="387" customFormat="1" x14ac:dyDescent="0.25">
      <c r="BA431" s="505"/>
    </row>
    <row r="432" spans="53:53" s="387" customFormat="1" x14ac:dyDescent="0.25">
      <c r="BA432" s="505"/>
    </row>
    <row r="433" spans="53:53" s="387" customFormat="1" x14ac:dyDescent="0.25">
      <c r="BA433" s="505"/>
    </row>
    <row r="434" spans="53:53" s="387" customFormat="1" x14ac:dyDescent="0.25">
      <c r="BA434" s="505"/>
    </row>
    <row r="435" spans="53:53" s="387" customFormat="1" x14ac:dyDescent="0.25">
      <c r="BA435" s="505"/>
    </row>
    <row r="436" spans="53:53" s="387" customFormat="1" x14ac:dyDescent="0.25">
      <c r="BA436" s="505"/>
    </row>
    <row r="437" spans="53:53" s="387" customFormat="1" x14ac:dyDescent="0.25">
      <c r="BA437" s="505"/>
    </row>
    <row r="438" spans="53:53" s="387" customFormat="1" x14ac:dyDescent="0.25">
      <c r="BA438" s="505"/>
    </row>
    <row r="439" spans="53:53" s="387" customFormat="1" x14ac:dyDescent="0.25">
      <c r="BA439" s="505"/>
    </row>
    <row r="440" spans="53:53" s="387" customFormat="1" x14ac:dyDescent="0.25">
      <c r="BA440" s="505"/>
    </row>
    <row r="441" spans="53:53" s="387" customFormat="1" x14ac:dyDescent="0.25">
      <c r="BA441" s="505"/>
    </row>
    <row r="442" spans="53:53" s="387" customFormat="1" x14ac:dyDescent="0.25">
      <c r="BA442" s="505"/>
    </row>
    <row r="443" spans="53:53" s="387" customFormat="1" x14ac:dyDescent="0.25">
      <c r="BA443" s="505"/>
    </row>
    <row r="444" spans="53:53" s="387" customFormat="1" x14ac:dyDescent="0.25">
      <c r="BA444" s="505"/>
    </row>
    <row r="445" spans="53:53" s="387" customFormat="1" x14ac:dyDescent="0.25">
      <c r="BA445" s="505"/>
    </row>
    <row r="446" spans="53:53" s="387" customFormat="1" x14ac:dyDescent="0.25">
      <c r="BA446" s="505"/>
    </row>
    <row r="447" spans="53:53" s="387" customFormat="1" x14ac:dyDescent="0.25">
      <c r="BA447" s="505"/>
    </row>
    <row r="448" spans="53:53" s="387" customFormat="1" x14ac:dyDescent="0.25">
      <c r="BA448" s="505"/>
    </row>
    <row r="449" spans="53:53" s="387" customFormat="1" x14ac:dyDescent="0.25">
      <c r="BA449" s="505"/>
    </row>
    <row r="450" spans="53:53" s="387" customFormat="1" x14ac:dyDescent="0.25">
      <c r="BA450" s="505"/>
    </row>
    <row r="451" spans="53:53" s="387" customFormat="1" x14ac:dyDescent="0.25">
      <c r="BA451" s="505"/>
    </row>
    <row r="452" spans="53:53" s="387" customFormat="1" x14ac:dyDescent="0.25">
      <c r="BA452" s="505"/>
    </row>
    <row r="453" spans="53:53" s="387" customFormat="1" x14ac:dyDescent="0.25">
      <c r="BA453" s="505"/>
    </row>
    <row r="454" spans="53:53" s="387" customFormat="1" x14ac:dyDescent="0.25">
      <c r="BA454" s="505"/>
    </row>
    <row r="455" spans="53:53" s="387" customFormat="1" x14ac:dyDescent="0.25">
      <c r="BA455" s="505"/>
    </row>
    <row r="456" spans="53:53" s="387" customFormat="1" x14ac:dyDescent="0.25">
      <c r="BA456" s="505"/>
    </row>
    <row r="457" spans="53:53" s="387" customFormat="1" x14ac:dyDescent="0.25">
      <c r="BA457" s="505"/>
    </row>
    <row r="458" spans="53:53" s="387" customFormat="1" x14ac:dyDescent="0.25">
      <c r="BA458" s="505"/>
    </row>
    <row r="459" spans="53:53" s="387" customFormat="1" x14ac:dyDescent="0.25">
      <c r="BA459" s="505"/>
    </row>
    <row r="460" spans="53:53" s="387" customFormat="1" x14ac:dyDescent="0.25">
      <c r="BA460" s="505"/>
    </row>
    <row r="461" spans="53:53" s="387" customFormat="1" x14ac:dyDescent="0.25">
      <c r="BA461" s="505"/>
    </row>
    <row r="462" spans="53:53" s="387" customFormat="1" x14ac:dyDescent="0.25">
      <c r="BA462" s="505"/>
    </row>
    <row r="463" spans="53:53" s="387" customFormat="1" x14ac:dyDescent="0.25">
      <c r="BA463" s="505"/>
    </row>
    <row r="464" spans="53:53" s="387" customFormat="1" x14ac:dyDescent="0.25">
      <c r="BA464" s="505"/>
    </row>
    <row r="465" spans="53:53" s="387" customFormat="1" x14ac:dyDescent="0.25">
      <c r="BA465" s="505"/>
    </row>
    <row r="466" spans="53:53" s="387" customFormat="1" x14ac:dyDescent="0.25">
      <c r="BA466" s="505"/>
    </row>
    <row r="467" spans="53:53" s="387" customFormat="1" x14ac:dyDescent="0.25">
      <c r="BA467" s="505"/>
    </row>
    <row r="468" spans="53:53" s="387" customFormat="1" x14ac:dyDescent="0.25">
      <c r="BA468" s="505"/>
    </row>
    <row r="469" spans="53:53" s="387" customFormat="1" x14ac:dyDescent="0.25">
      <c r="BA469" s="505"/>
    </row>
    <row r="470" spans="53:53" s="387" customFormat="1" x14ac:dyDescent="0.25">
      <c r="BA470" s="505"/>
    </row>
    <row r="471" spans="53:53" s="387" customFormat="1" x14ac:dyDescent="0.25">
      <c r="BA471" s="505"/>
    </row>
    <row r="472" spans="53:53" s="387" customFormat="1" x14ac:dyDescent="0.25">
      <c r="BA472" s="505"/>
    </row>
    <row r="473" spans="53:53" s="387" customFormat="1" x14ac:dyDescent="0.25">
      <c r="BA473" s="505"/>
    </row>
    <row r="474" spans="53:53" s="387" customFormat="1" x14ac:dyDescent="0.25">
      <c r="BA474" s="505"/>
    </row>
    <row r="475" spans="53:53" s="387" customFormat="1" x14ac:dyDescent="0.25">
      <c r="BA475" s="505"/>
    </row>
    <row r="476" spans="53:53" s="387" customFormat="1" x14ac:dyDescent="0.25">
      <c r="BA476" s="505"/>
    </row>
    <row r="477" spans="53:53" s="387" customFormat="1" x14ac:dyDescent="0.25">
      <c r="BA477" s="505"/>
    </row>
    <row r="478" spans="53:53" s="387" customFormat="1" x14ac:dyDescent="0.25">
      <c r="BA478" s="505"/>
    </row>
    <row r="479" spans="53:53" s="387" customFormat="1" x14ac:dyDescent="0.25">
      <c r="BA479" s="505"/>
    </row>
    <row r="480" spans="53:53" s="387" customFormat="1" x14ac:dyDescent="0.25">
      <c r="BA480" s="505"/>
    </row>
    <row r="481" spans="53:53" s="387" customFormat="1" x14ac:dyDescent="0.25">
      <c r="BA481" s="505"/>
    </row>
    <row r="482" spans="53:53" s="387" customFormat="1" x14ac:dyDescent="0.25">
      <c r="BA482" s="505"/>
    </row>
    <row r="483" spans="53:53" s="387" customFormat="1" x14ac:dyDescent="0.25">
      <c r="BA483" s="505"/>
    </row>
    <row r="484" spans="53:53" s="387" customFormat="1" x14ac:dyDescent="0.25">
      <c r="BA484" s="505"/>
    </row>
    <row r="485" spans="53:53" s="387" customFormat="1" x14ac:dyDescent="0.25">
      <c r="BA485" s="505"/>
    </row>
    <row r="486" spans="53:53" s="387" customFormat="1" x14ac:dyDescent="0.25">
      <c r="BA486" s="505"/>
    </row>
    <row r="487" spans="53:53" s="387" customFormat="1" x14ac:dyDescent="0.25">
      <c r="BA487" s="505"/>
    </row>
    <row r="488" spans="53:53" s="387" customFormat="1" x14ac:dyDescent="0.25">
      <c r="BA488" s="505"/>
    </row>
    <row r="489" spans="53:53" s="387" customFormat="1" x14ac:dyDescent="0.25">
      <c r="BA489" s="505"/>
    </row>
    <row r="490" spans="53:53" s="387" customFormat="1" x14ac:dyDescent="0.25">
      <c r="BA490" s="505"/>
    </row>
    <row r="491" spans="53:53" s="387" customFormat="1" x14ac:dyDescent="0.25">
      <c r="BA491" s="505"/>
    </row>
    <row r="492" spans="53:53" s="387" customFormat="1" x14ac:dyDescent="0.25">
      <c r="BA492" s="505"/>
    </row>
    <row r="493" spans="53:53" s="387" customFormat="1" x14ac:dyDescent="0.25">
      <c r="BA493" s="505"/>
    </row>
    <row r="494" spans="53:53" s="387" customFormat="1" x14ac:dyDescent="0.25">
      <c r="BA494" s="505"/>
    </row>
    <row r="495" spans="53:53" s="387" customFormat="1" x14ac:dyDescent="0.25">
      <c r="BA495" s="505"/>
    </row>
    <row r="496" spans="53:53" s="387" customFormat="1" x14ac:dyDescent="0.25">
      <c r="BA496" s="505"/>
    </row>
    <row r="497" spans="53:53" s="387" customFormat="1" x14ac:dyDescent="0.25">
      <c r="BA497" s="505"/>
    </row>
    <row r="498" spans="53:53" s="387" customFormat="1" x14ac:dyDescent="0.25">
      <c r="BA498" s="505"/>
    </row>
    <row r="499" spans="53:53" s="387" customFormat="1" x14ac:dyDescent="0.25">
      <c r="BA499" s="505"/>
    </row>
    <row r="500" spans="53:53" s="387" customFormat="1" x14ac:dyDescent="0.25">
      <c r="BA500" s="505"/>
    </row>
    <row r="501" spans="53:53" s="387" customFormat="1" x14ac:dyDescent="0.25">
      <c r="BA501" s="505"/>
    </row>
    <row r="502" spans="53:53" s="387" customFormat="1" x14ac:dyDescent="0.25">
      <c r="BA502" s="505"/>
    </row>
    <row r="503" spans="53:53" s="387" customFormat="1" x14ac:dyDescent="0.25">
      <c r="BA503" s="505"/>
    </row>
    <row r="504" spans="53:53" s="387" customFormat="1" x14ac:dyDescent="0.25">
      <c r="BA504" s="505"/>
    </row>
    <row r="505" spans="53:53" s="387" customFormat="1" x14ac:dyDescent="0.25">
      <c r="BA505" s="505"/>
    </row>
    <row r="506" spans="53:53" s="387" customFormat="1" x14ac:dyDescent="0.25">
      <c r="BA506" s="505"/>
    </row>
    <row r="507" spans="53:53" s="387" customFormat="1" x14ac:dyDescent="0.25">
      <c r="BA507" s="505"/>
    </row>
    <row r="508" spans="53:53" s="387" customFormat="1" x14ac:dyDescent="0.25">
      <c r="BA508" s="505"/>
    </row>
    <row r="509" spans="53:53" s="387" customFormat="1" x14ac:dyDescent="0.25">
      <c r="BA509" s="505"/>
    </row>
    <row r="510" spans="53:53" s="387" customFormat="1" x14ac:dyDescent="0.25">
      <c r="BA510" s="505"/>
    </row>
    <row r="511" spans="53:53" s="387" customFormat="1" x14ac:dyDescent="0.25">
      <c r="BA511" s="505"/>
    </row>
    <row r="512" spans="53:53" s="387" customFormat="1" x14ac:dyDescent="0.25">
      <c r="BA512" s="505"/>
    </row>
    <row r="513" spans="53:53" s="387" customFormat="1" x14ac:dyDescent="0.25">
      <c r="BA513" s="505"/>
    </row>
    <row r="514" spans="53:53" s="387" customFormat="1" x14ac:dyDescent="0.25">
      <c r="BA514" s="505"/>
    </row>
    <row r="515" spans="53:53" s="387" customFormat="1" x14ac:dyDescent="0.25">
      <c r="BA515" s="505"/>
    </row>
    <row r="516" spans="53:53" s="387" customFormat="1" x14ac:dyDescent="0.25">
      <c r="BA516" s="505"/>
    </row>
    <row r="517" spans="53:53" s="387" customFormat="1" x14ac:dyDescent="0.25">
      <c r="BA517" s="505"/>
    </row>
    <row r="518" spans="53:53" s="387" customFormat="1" x14ac:dyDescent="0.25">
      <c r="BA518" s="505"/>
    </row>
    <row r="519" spans="53:53" s="387" customFormat="1" x14ac:dyDescent="0.25">
      <c r="BA519" s="505"/>
    </row>
    <row r="520" spans="53:53" s="387" customFormat="1" x14ac:dyDescent="0.25">
      <c r="BA520" s="505"/>
    </row>
    <row r="521" spans="53:53" s="387" customFormat="1" x14ac:dyDescent="0.25">
      <c r="BA521" s="505"/>
    </row>
    <row r="522" spans="53:53" s="387" customFormat="1" x14ac:dyDescent="0.25">
      <c r="BA522" s="505"/>
    </row>
    <row r="523" spans="53:53" s="387" customFormat="1" x14ac:dyDescent="0.25">
      <c r="BA523" s="505"/>
    </row>
    <row r="524" spans="53:53" s="387" customFormat="1" x14ac:dyDescent="0.25">
      <c r="BA524" s="505"/>
    </row>
    <row r="525" spans="53:53" s="387" customFormat="1" x14ac:dyDescent="0.25">
      <c r="BA525" s="505"/>
    </row>
    <row r="526" spans="53:53" s="387" customFormat="1" x14ac:dyDescent="0.25">
      <c r="BA526" s="505"/>
    </row>
    <row r="527" spans="53:53" s="387" customFormat="1" x14ac:dyDescent="0.25">
      <c r="BA527" s="505"/>
    </row>
    <row r="528" spans="53:53" s="387" customFormat="1" x14ac:dyDescent="0.25">
      <c r="BA528" s="505"/>
    </row>
    <row r="529" spans="53:53" s="387" customFormat="1" x14ac:dyDescent="0.25">
      <c r="BA529" s="505"/>
    </row>
    <row r="530" spans="53:53" s="387" customFormat="1" x14ac:dyDescent="0.25">
      <c r="BA530" s="505"/>
    </row>
    <row r="531" spans="53:53" s="387" customFormat="1" x14ac:dyDescent="0.25">
      <c r="BA531" s="505"/>
    </row>
    <row r="532" spans="53:53" s="387" customFormat="1" x14ac:dyDescent="0.25">
      <c r="BA532" s="505"/>
    </row>
    <row r="533" spans="53:53" s="387" customFormat="1" x14ac:dyDescent="0.25">
      <c r="BA533" s="505"/>
    </row>
    <row r="534" spans="53:53" s="387" customFormat="1" x14ac:dyDescent="0.25">
      <c r="BA534" s="505"/>
    </row>
    <row r="535" spans="53:53" s="387" customFormat="1" x14ac:dyDescent="0.25">
      <c r="BA535" s="505"/>
    </row>
    <row r="536" spans="53:53" s="387" customFormat="1" x14ac:dyDescent="0.25">
      <c r="BA536" s="505"/>
    </row>
    <row r="537" spans="53:53" s="387" customFormat="1" x14ac:dyDescent="0.25">
      <c r="BA537" s="505"/>
    </row>
    <row r="538" spans="53:53" s="387" customFormat="1" x14ac:dyDescent="0.25">
      <c r="BA538" s="505"/>
    </row>
    <row r="539" spans="53:53" s="387" customFormat="1" x14ac:dyDescent="0.25">
      <c r="BA539" s="505"/>
    </row>
    <row r="540" spans="53:53" s="387" customFormat="1" x14ac:dyDescent="0.25">
      <c r="BA540" s="505"/>
    </row>
    <row r="541" spans="53:53" s="387" customFormat="1" x14ac:dyDescent="0.25">
      <c r="BA541" s="505"/>
    </row>
    <row r="542" spans="53:53" s="387" customFormat="1" x14ac:dyDescent="0.25">
      <c r="BA542" s="505"/>
    </row>
    <row r="543" spans="53:53" s="387" customFormat="1" x14ac:dyDescent="0.25">
      <c r="BA543" s="505"/>
    </row>
    <row r="544" spans="53:53" s="387" customFormat="1" x14ac:dyDescent="0.25">
      <c r="BA544" s="505"/>
    </row>
    <row r="545" spans="53:53" s="387" customFormat="1" x14ac:dyDescent="0.25">
      <c r="BA545" s="505"/>
    </row>
    <row r="546" spans="53:53" s="387" customFormat="1" x14ac:dyDescent="0.25">
      <c r="BA546" s="505"/>
    </row>
    <row r="547" spans="53:53" s="387" customFormat="1" x14ac:dyDescent="0.25">
      <c r="BA547" s="505"/>
    </row>
    <row r="548" spans="53:53" s="387" customFormat="1" x14ac:dyDescent="0.25">
      <c r="BA548" s="505"/>
    </row>
    <row r="549" spans="53:53" s="387" customFormat="1" x14ac:dyDescent="0.25">
      <c r="BA549" s="505"/>
    </row>
    <row r="550" spans="53:53" s="387" customFormat="1" x14ac:dyDescent="0.25">
      <c r="BA550" s="505"/>
    </row>
    <row r="551" spans="53:53" s="387" customFormat="1" x14ac:dyDescent="0.25">
      <c r="BA551" s="505"/>
    </row>
    <row r="552" spans="53:53" s="387" customFormat="1" x14ac:dyDescent="0.25">
      <c r="BA552" s="505"/>
    </row>
    <row r="553" spans="53:53" s="387" customFormat="1" x14ac:dyDescent="0.25">
      <c r="BA553" s="505"/>
    </row>
    <row r="554" spans="53:53" s="387" customFormat="1" x14ac:dyDescent="0.25">
      <c r="BA554" s="505"/>
    </row>
    <row r="555" spans="53:53" s="387" customFormat="1" x14ac:dyDescent="0.25">
      <c r="BA555" s="505"/>
    </row>
    <row r="556" spans="53:53" s="387" customFormat="1" x14ac:dyDescent="0.25">
      <c r="BA556" s="505"/>
    </row>
    <row r="557" spans="53:53" s="387" customFormat="1" x14ac:dyDescent="0.25">
      <c r="BA557" s="505"/>
    </row>
    <row r="558" spans="53:53" s="387" customFormat="1" x14ac:dyDescent="0.25">
      <c r="BA558" s="505"/>
    </row>
    <row r="559" spans="53:53" s="387" customFormat="1" x14ac:dyDescent="0.25">
      <c r="BA559" s="505"/>
    </row>
    <row r="560" spans="53:53" s="387" customFormat="1" x14ac:dyDescent="0.25">
      <c r="BA560" s="505"/>
    </row>
    <row r="561" spans="53:53" s="387" customFormat="1" x14ac:dyDescent="0.25">
      <c r="BA561" s="505"/>
    </row>
    <row r="562" spans="53:53" s="387" customFormat="1" x14ac:dyDescent="0.25">
      <c r="BA562" s="505"/>
    </row>
    <row r="563" spans="53:53" s="387" customFormat="1" x14ac:dyDescent="0.25">
      <c r="BA563" s="505"/>
    </row>
    <row r="564" spans="53:53" s="387" customFormat="1" x14ac:dyDescent="0.25">
      <c r="BA564" s="505"/>
    </row>
    <row r="565" spans="53:53" s="387" customFormat="1" x14ac:dyDescent="0.25">
      <c r="BA565" s="505"/>
    </row>
    <row r="566" spans="53:53" s="387" customFormat="1" x14ac:dyDescent="0.25">
      <c r="BA566" s="505"/>
    </row>
    <row r="567" spans="53:53" s="387" customFormat="1" x14ac:dyDescent="0.25">
      <c r="BA567" s="505"/>
    </row>
    <row r="568" spans="53:53" s="387" customFormat="1" x14ac:dyDescent="0.25">
      <c r="BA568" s="505"/>
    </row>
    <row r="569" spans="53:53" s="387" customFormat="1" x14ac:dyDescent="0.25">
      <c r="BA569" s="505"/>
    </row>
    <row r="570" spans="53:53" s="387" customFormat="1" x14ac:dyDescent="0.25">
      <c r="BA570" s="505"/>
    </row>
    <row r="571" spans="53:53" s="387" customFormat="1" x14ac:dyDescent="0.25">
      <c r="BA571" s="505"/>
    </row>
    <row r="572" spans="53:53" s="387" customFormat="1" x14ac:dyDescent="0.25">
      <c r="BA572" s="505"/>
    </row>
    <row r="573" spans="53:53" s="387" customFormat="1" x14ac:dyDescent="0.25">
      <c r="BA573" s="505"/>
    </row>
    <row r="574" spans="53:53" s="387" customFormat="1" x14ac:dyDescent="0.25">
      <c r="BA574" s="505"/>
    </row>
    <row r="575" spans="53:53" s="387" customFormat="1" x14ac:dyDescent="0.25">
      <c r="BA575" s="505"/>
    </row>
    <row r="576" spans="53:53" s="387" customFormat="1" x14ac:dyDescent="0.25">
      <c r="BA576" s="505"/>
    </row>
    <row r="577" spans="53:53" s="387" customFormat="1" x14ac:dyDescent="0.25">
      <c r="BA577" s="505"/>
    </row>
    <row r="578" spans="53:53" s="387" customFormat="1" x14ac:dyDescent="0.25">
      <c r="BA578" s="505"/>
    </row>
    <row r="579" spans="53:53" s="387" customFormat="1" x14ac:dyDescent="0.25">
      <c r="BA579" s="505"/>
    </row>
    <row r="580" spans="53:53" s="387" customFormat="1" x14ac:dyDescent="0.25">
      <c r="BA580" s="505"/>
    </row>
    <row r="581" spans="53:53" s="387" customFormat="1" x14ac:dyDescent="0.25">
      <c r="BA581" s="505"/>
    </row>
    <row r="582" spans="53:53" s="387" customFormat="1" x14ac:dyDescent="0.25">
      <c r="BA582" s="505"/>
    </row>
    <row r="583" spans="53:53" s="387" customFormat="1" x14ac:dyDescent="0.25">
      <c r="BA583" s="505"/>
    </row>
    <row r="584" spans="53:53" s="387" customFormat="1" x14ac:dyDescent="0.25">
      <c r="BA584" s="505"/>
    </row>
    <row r="585" spans="53:53" s="387" customFormat="1" x14ac:dyDescent="0.25">
      <c r="BA585" s="505"/>
    </row>
    <row r="586" spans="53:53" s="387" customFormat="1" x14ac:dyDescent="0.25">
      <c r="BA586" s="505"/>
    </row>
    <row r="587" spans="53:53" s="387" customFormat="1" x14ac:dyDescent="0.25">
      <c r="BA587" s="505"/>
    </row>
    <row r="588" spans="53:53" s="387" customFormat="1" x14ac:dyDescent="0.25">
      <c r="BA588" s="505"/>
    </row>
    <row r="589" spans="53:53" s="387" customFormat="1" x14ac:dyDescent="0.25">
      <c r="BA589" s="505"/>
    </row>
    <row r="590" spans="53:53" s="387" customFormat="1" x14ac:dyDescent="0.25">
      <c r="BA590" s="505"/>
    </row>
    <row r="591" spans="53:53" s="387" customFormat="1" x14ac:dyDescent="0.25">
      <c r="BA591" s="505"/>
    </row>
    <row r="592" spans="53:53" s="387" customFormat="1" x14ac:dyDescent="0.25">
      <c r="BA592" s="505"/>
    </row>
    <row r="593" spans="53:53" s="387" customFormat="1" x14ac:dyDescent="0.25">
      <c r="BA593" s="505"/>
    </row>
    <row r="594" spans="53:53" s="387" customFormat="1" x14ac:dyDescent="0.25">
      <c r="BA594" s="505"/>
    </row>
    <row r="595" spans="53:53" s="387" customFormat="1" x14ac:dyDescent="0.25">
      <c r="BA595" s="505"/>
    </row>
    <row r="596" spans="53:53" s="387" customFormat="1" x14ac:dyDescent="0.25">
      <c r="BA596" s="505"/>
    </row>
    <row r="597" spans="53:53" s="387" customFormat="1" x14ac:dyDescent="0.25">
      <c r="BA597" s="505"/>
    </row>
    <row r="598" spans="53:53" s="387" customFormat="1" x14ac:dyDescent="0.25">
      <c r="BA598" s="505"/>
    </row>
    <row r="599" spans="53:53" s="387" customFormat="1" x14ac:dyDescent="0.25">
      <c r="BA599" s="505"/>
    </row>
    <row r="600" spans="53:53" s="387" customFormat="1" x14ac:dyDescent="0.25">
      <c r="BA600" s="505"/>
    </row>
    <row r="601" spans="53:53" s="387" customFormat="1" x14ac:dyDescent="0.25">
      <c r="BA601" s="505"/>
    </row>
    <row r="602" spans="53:53" s="387" customFormat="1" x14ac:dyDescent="0.25">
      <c r="BA602" s="505"/>
    </row>
    <row r="603" spans="53:53" s="387" customFormat="1" x14ac:dyDescent="0.25">
      <c r="BA603" s="505"/>
    </row>
    <row r="604" spans="53:53" s="387" customFormat="1" x14ac:dyDescent="0.25">
      <c r="BA604" s="505"/>
    </row>
    <row r="605" spans="53:53" s="387" customFormat="1" x14ac:dyDescent="0.25">
      <c r="BA605" s="505"/>
    </row>
    <row r="606" spans="53:53" s="387" customFormat="1" x14ac:dyDescent="0.25">
      <c r="BA606" s="505"/>
    </row>
    <row r="607" spans="53:53" s="387" customFormat="1" x14ac:dyDescent="0.25">
      <c r="BA607" s="505"/>
    </row>
    <row r="608" spans="53:53" s="387" customFormat="1" x14ac:dyDescent="0.25">
      <c r="BA608" s="505"/>
    </row>
    <row r="609" spans="53:53" s="387" customFormat="1" x14ac:dyDescent="0.25">
      <c r="BA609" s="505"/>
    </row>
    <row r="610" spans="53:53" s="387" customFormat="1" x14ac:dyDescent="0.25">
      <c r="BA610" s="505"/>
    </row>
    <row r="611" spans="53:53" s="387" customFormat="1" x14ac:dyDescent="0.25">
      <c r="BA611" s="505"/>
    </row>
    <row r="612" spans="53:53" s="387" customFormat="1" x14ac:dyDescent="0.25">
      <c r="BA612" s="505"/>
    </row>
    <row r="613" spans="53:53" s="387" customFormat="1" x14ac:dyDescent="0.25">
      <c r="BA613" s="505"/>
    </row>
    <row r="614" spans="53:53" s="387" customFormat="1" x14ac:dyDescent="0.25">
      <c r="BA614" s="505"/>
    </row>
    <row r="615" spans="53:53" s="387" customFormat="1" x14ac:dyDescent="0.25">
      <c r="BA615" s="505"/>
    </row>
    <row r="616" spans="53:53" s="387" customFormat="1" x14ac:dyDescent="0.25">
      <c r="BA616" s="505"/>
    </row>
    <row r="617" spans="53:53" s="387" customFormat="1" x14ac:dyDescent="0.25">
      <c r="BA617" s="505"/>
    </row>
    <row r="618" spans="53:53" s="387" customFormat="1" x14ac:dyDescent="0.25">
      <c r="BA618" s="505"/>
    </row>
    <row r="619" spans="53:53" s="387" customFormat="1" x14ac:dyDescent="0.25">
      <c r="BA619" s="505"/>
    </row>
    <row r="620" spans="53:53" s="387" customFormat="1" x14ac:dyDescent="0.25">
      <c r="BA620" s="505"/>
    </row>
    <row r="621" spans="53:53" s="387" customFormat="1" x14ac:dyDescent="0.25">
      <c r="BA621" s="505"/>
    </row>
    <row r="622" spans="53:53" s="387" customFormat="1" x14ac:dyDescent="0.25">
      <c r="BA622" s="505"/>
    </row>
    <row r="623" spans="53:53" s="387" customFormat="1" x14ac:dyDescent="0.25">
      <c r="BA623" s="505"/>
    </row>
    <row r="624" spans="53:53" s="387" customFormat="1" x14ac:dyDescent="0.25">
      <c r="BA624" s="505"/>
    </row>
    <row r="625" spans="53:53" s="387" customFormat="1" x14ac:dyDescent="0.25">
      <c r="BA625" s="505"/>
    </row>
    <row r="626" spans="53:53" s="387" customFormat="1" x14ac:dyDescent="0.25">
      <c r="BA626" s="505"/>
    </row>
    <row r="627" spans="53:53" s="387" customFormat="1" x14ac:dyDescent="0.25">
      <c r="BA627" s="505"/>
    </row>
    <row r="628" spans="53:53" s="387" customFormat="1" x14ac:dyDescent="0.25">
      <c r="BA628" s="505"/>
    </row>
    <row r="629" spans="53:53" s="387" customFormat="1" x14ac:dyDescent="0.25">
      <c r="BA629" s="505"/>
    </row>
    <row r="630" spans="53:53" s="387" customFormat="1" x14ac:dyDescent="0.25">
      <c r="BA630" s="505"/>
    </row>
    <row r="631" spans="53:53" s="387" customFormat="1" x14ac:dyDescent="0.25">
      <c r="BA631" s="505"/>
    </row>
    <row r="632" spans="53:53" s="387" customFormat="1" x14ac:dyDescent="0.25">
      <c r="BA632" s="505"/>
    </row>
    <row r="633" spans="53:53" s="387" customFormat="1" x14ac:dyDescent="0.25">
      <c r="BA633" s="505"/>
    </row>
    <row r="634" spans="53:53" s="387" customFormat="1" x14ac:dyDescent="0.25">
      <c r="BA634" s="505"/>
    </row>
    <row r="635" spans="53:53" s="387" customFormat="1" x14ac:dyDescent="0.25">
      <c r="BA635" s="50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 min="202" max="202" width="24.59765625" style="45" customWidth="1"/>
    <col min="203" max="203" width="29.69921875" customWidth="1"/>
    <col min="204" max="209" width="7.796875" customWidth="1"/>
    <col min="210" max="211" width="1.09765625" customWidth="1"/>
    <col min="212" max="212" width="24.59765625" style="45" customWidth="1"/>
    <col min="213" max="213" width="29.69921875" customWidth="1"/>
    <col min="214" max="219" width="7.796875" customWidth="1"/>
    <col min="220" max="221" width="1.09765625" customWidth="1"/>
    <col min="222" max="222" width="24.59765625" style="45" customWidth="1"/>
    <col min="223" max="223" width="29.69921875" customWidth="1"/>
    <col min="224" max="229" width="7.796875" customWidth="1"/>
    <col min="230" max="231" width="1.09765625" customWidth="1"/>
    <col min="232" max="232" width="24.59765625" style="45" customWidth="1"/>
    <col min="233" max="233" width="29.69921875" customWidth="1"/>
    <col min="234" max="239" width="7.796875" customWidth="1"/>
    <col min="240" max="241" width="1.09765625" customWidth="1"/>
    <col min="242" max="242" width="24.59765625" style="45" customWidth="1"/>
    <col min="243" max="243" width="29.69921875" customWidth="1"/>
    <col min="244" max="249" width="7.796875" customWidth="1"/>
    <col min="250" max="251" width="1.09765625" customWidth="1"/>
  </cols>
  <sheetData>
    <row r="1" spans="1:242" s="117" customFormat="1" ht="30" customHeight="1" x14ac:dyDescent="0.3">
      <c r="B1" s="624" t="e">
        <f>HLOOKUP(Introduction!$G$4,nametranslations,101,FALSE)</f>
        <v>#REF!</v>
      </c>
      <c r="C1" s="149" t="s">
        <v>175</v>
      </c>
      <c r="D1" s="126" t="str">
        <f>+Introduction!$C$7</f>
        <v>Singapore</v>
      </c>
      <c r="E1" s="126"/>
      <c r="F1" s="126"/>
      <c r="G1" s="126"/>
      <c r="H1" s="126"/>
      <c r="I1" s="130"/>
      <c r="J1" s="118"/>
      <c r="K1" s="118"/>
      <c r="L1" s="624" t="e">
        <f>HLOOKUP(Introduction!$G$4,nametranslations,101,FALSE)</f>
        <v>#REF!</v>
      </c>
      <c r="M1" s="149" t="s">
        <v>176</v>
      </c>
      <c r="N1" s="126" t="str">
        <f>+Introduction!$C$7</f>
        <v>Singapore</v>
      </c>
      <c r="O1" s="126"/>
      <c r="P1" s="126"/>
      <c r="Q1" s="126"/>
      <c r="R1" s="126"/>
      <c r="S1" s="130"/>
      <c r="T1" s="118"/>
      <c r="U1" s="118"/>
      <c r="V1" s="624" t="e">
        <f>HLOOKUP(Introduction!$G$4,nametranslations,101,FALSE)</f>
        <v>#REF!</v>
      </c>
      <c r="W1" s="149">
        <v>2018</v>
      </c>
      <c r="X1" s="126" t="str">
        <f>+Introduction!$C$7</f>
        <v>Singapore</v>
      </c>
      <c r="Y1" s="126"/>
      <c r="Z1" s="126"/>
      <c r="AA1" s="126"/>
      <c r="AB1" s="126"/>
      <c r="AC1" s="130"/>
      <c r="AD1" s="118"/>
      <c r="AE1" s="118"/>
      <c r="AF1" s="624" t="e">
        <f>HLOOKUP(Introduction!$G$4,nametranslations,101,FALSE)</f>
        <v>#REF!</v>
      </c>
      <c r="AG1" s="149">
        <v>2019</v>
      </c>
      <c r="AH1" s="126" t="str">
        <f>+Introduction!$C$7</f>
        <v>Singapore</v>
      </c>
      <c r="AI1" s="126"/>
      <c r="AJ1" s="126"/>
      <c r="AK1" s="126"/>
      <c r="AL1" s="126"/>
      <c r="AM1" s="130"/>
      <c r="AN1" s="118"/>
      <c r="AO1" s="118"/>
      <c r="AP1" s="624" t="e">
        <f>HLOOKUP(Introduction!$G$4,nametranslations,101,FALSE)</f>
        <v>#REF!</v>
      </c>
      <c r="AQ1" s="149">
        <v>2020</v>
      </c>
      <c r="AR1" s="126" t="str">
        <f>+Introduction!$C$7</f>
        <v>Singapore</v>
      </c>
      <c r="AS1" s="126"/>
      <c r="AT1" s="126"/>
      <c r="AU1" s="126"/>
      <c r="AV1" s="126"/>
      <c r="AW1" s="130"/>
      <c r="AX1" s="118"/>
      <c r="AY1" s="118"/>
      <c r="AZ1" s="624" t="e">
        <f>HLOOKUP(Introduction!$G$4,nametranslations,101,FALSE)</f>
        <v>#REF!</v>
      </c>
      <c r="BA1" s="149">
        <v>2021</v>
      </c>
      <c r="BB1" s="126" t="str">
        <f>+Introduction!$C$7</f>
        <v>Singapore</v>
      </c>
      <c r="BC1" s="126"/>
      <c r="BD1" s="126"/>
      <c r="BE1" s="126"/>
      <c r="BF1" s="126"/>
      <c r="BG1" s="130"/>
      <c r="BH1" s="118"/>
      <c r="BI1" s="118"/>
      <c r="BJ1" s="624" t="e">
        <f>HLOOKUP(Introduction!$G$4,nametranslations,101,FALSE)</f>
        <v>#REF!</v>
      </c>
      <c r="BK1" s="149">
        <v>2022</v>
      </c>
      <c r="BL1" s="126" t="str">
        <f>+Introduction!$C$7</f>
        <v>Singapore</v>
      </c>
      <c r="BM1" s="126"/>
      <c r="BN1" s="126"/>
      <c r="BO1" s="126"/>
      <c r="BP1" s="126"/>
      <c r="BQ1" s="130"/>
      <c r="BR1" s="118"/>
      <c r="BS1" s="118"/>
      <c r="BT1" s="624" t="e">
        <f>HLOOKUP(Introduction!$G$4,nametranslations,101,FALSE)</f>
        <v>#REF!</v>
      </c>
      <c r="BU1" s="149">
        <v>2023</v>
      </c>
      <c r="BV1" s="126" t="str">
        <f>+Introduction!$C$7</f>
        <v>Singapore</v>
      </c>
      <c r="BW1" s="126"/>
      <c r="BX1" s="126"/>
      <c r="BY1" s="126"/>
      <c r="BZ1" s="126"/>
      <c r="CA1" s="130"/>
      <c r="CB1" s="118"/>
      <c r="CC1" s="118"/>
    </row>
    <row r="2" spans="1:242" s="117" customFormat="1" ht="30" customHeight="1" x14ac:dyDescent="0.3">
      <c r="A2" s="367" t="s">
        <v>194</v>
      </c>
      <c r="B2" s="127" t="s">
        <v>173</v>
      </c>
      <c r="C2" s="93" t="s">
        <v>140</v>
      </c>
      <c r="D2" s="93" t="s">
        <v>139</v>
      </c>
      <c r="E2" s="128"/>
      <c r="F2" s="128"/>
      <c r="G2" s="128"/>
      <c r="H2" s="128"/>
      <c r="I2" s="129"/>
      <c r="J2" s="118" t="s">
        <v>177</v>
      </c>
      <c r="K2" s="118"/>
      <c r="L2" s="127" t="s">
        <v>174</v>
      </c>
      <c r="M2" s="93" t="s">
        <v>140</v>
      </c>
      <c r="N2" s="93" t="s">
        <v>139</v>
      </c>
      <c r="O2" s="128"/>
      <c r="P2" s="128"/>
      <c r="Q2" s="128"/>
      <c r="R2" s="128"/>
      <c r="S2" s="129"/>
      <c r="T2" s="118" t="s">
        <v>177</v>
      </c>
      <c r="U2" s="118"/>
      <c r="V2" s="127" t="s">
        <v>191</v>
      </c>
      <c r="W2" s="93" t="s">
        <v>140</v>
      </c>
      <c r="X2" s="93" t="s">
        <v>139</v>
      </c>
      <c r="Y2" s="128"/>
      <c r="Z2" s="128"/>
      <c r="AA2" s="128"/>
      <c r="AB2" s="128"/>
      <c r="AC2" s="129"/>
      <c r="AD2" s="118" t="s">
        <v>177</v>
      </c>
      <c r="AE2" s="118"/>
      <c r="AF2" s="127" t="s">
        <v>192</v>
      </c>
      <c r="AG2" s="93" t="s">
        <v>140</v>
      </c>
      <c r="AH2" s="93" t="s">
        <v>139</v>
      </c>
      <c r="AI2" s="128"/>
      <c r="AJ2" s="128"/>
      <c r="AK2" s="128"/>
      <c r="AL2" s="128"/>
      <c r="AM2" s="129"/>
      <c r="AN2" s="118" t="s">
        <v>177</v>
      </c>
      <c r="AO2" s="118"/>
      <c r="AP2" s="127" t="s">
        <v>195</v>
      </c>
      <c r="AQ2" s="93" t="s">
        <v>140</v>
      </c>
      <c r="AR2" s="93" t="s">
        <v>139</v>
      </c>
      <c r="AS2" s="128"/>
      <c r="AT2" s="128"/>
      <c r="AU2" s="128"/>
      <c r="AV2" s="128"/>
      <c r="AW2" s="129"/>
      <c r="AX2" s="118" t="s">
        <v>177</v>
      </c>
      <c r="AY2" s="118"/>
      <c r="AZ2" s="127" t="s">
        <v>196</v>
      </c>
      <c r="BA2" s="93" t="s">
        <v>140</v>
      </c>
      <c r="BB2" s="93" t="s">
        <v>139</v>
      </c>
      <c r="BC2" s="128"/>
      <c r="BD2" s="128"/>
      <c r="BE2" s="128"/>
      <c r="BF2" s="128"/>
      <c r="BG2" s="129"/>
      <c r="BH2" s="118" t="s">
        <v>177</v>
      </c>
      <c r="BI2" s="118"/>
      <c r="BJ2" s="127" t="s">
        <v>226</v>
      </c>
      <c r="BK2" s="93" t="s">
        <v>140</v>
      </c>
      <c r="BL2" s="93" t="s">
        <v>139</v>
      </c>
      <c r="BM2" s="128"/>
      <c r="BN2" s="128"/>
      <c r="BO2" s="128"/>
      <c r="BP2" s="128"/>
      <c r="BQ2" s="129"/>
      <c r="BR2" s="118" t="s">
        <v>177</v>
      </c>
      <c r="BS2" s="118"/>
      <c r="BT2" s="127" t="s">
        <v>225</v>
      </c>
      <c r="BU2" s="93" t="s">
        <v>140</v>
      </c>
      <c r="BV2" s="93" t="s">
        <v>139</v>
      </c>
      <c r="BW2" s="128"/>
      <c r="BX2" s="128"/>
      <c r="BY2" s="128"/>
      <c r="BZ2" s="128"/>
      <c r="CA2" s="129"/>
      <c r="CB2" s="118" t="s">
        <v>177</v>
      </c>
      <c r="CC2" s="118"/>
    </row>
    <row r="3" spans="1:242" s="101" customFormat="1" ht="18" customHeight="1" x14ac:dyDescent="0.3">
      <c r="A3" s="367"/>
      <c r="B3" s="94" t="e">
        <f>HLOOKUP(Introduction!$G$4,nametranslations,152,FALSE)</f>
        <v>#REF!</v>
      </c>
      <c r="C3" s="95" t="e">
        <f>HLOOKUP(Introduction!$G$4,nametranslations,102,FALSE)</f>
        <v>#REF!</v>
      </c>
      <c r="D3" s="96" t="e">
        <f>HLOOKUP(Introduction!$G$4,nametranslations,24,FALSE)</f>
        <v>#REF!</v>
      </c>
      <c r="E3" s="97" t="e">
        <f>HLOOKUP(Introduction!$G$4,nametranslations,26,FALSE)</f>
        <v>#REF!</v>
      </c>
      <c r="F3" s="97" t="e">
        <f>HLOOKUP(Introduction!$G$4,nametranslations,25,FALSE)</f>
        <v>#REF!</v>
      </c>
      <c r="G3" s="97" t="e">
        <f>HLOOKUP(Introduction!$G$4,nametranslations,27,FALSE)</f>
        <v>#REF!</v>
      </c>
      <c r="H3" s="97" t="e">
        <f>HLOOKUP(Introduction!$G$4,nametranslations,28,FALSE)</f>
        <v>#REF!</v>
      </c>
      <c r="I3" s="98" t="e">
        <f>HLOOKUP(Introduction!$G$4,nametranslations,29,FALSE)</f>
        <v>#REF!</v>
      </c>
      <c r="J3" s="99"/>
      <c r="K3" s="99"/>
      <c r="L3" s="94" t="e">
        <f>HLOOKUP(Introduction!$G$4,nametranslations,152,FALSE)</f>
        <v>#REF!</v>
      </c>
      <c r="M3" s="95" t="e">
        <f>HLOOKUP(Introduction!$G$4,nametranslations,102,FALSE)</f>
        <v>#REF!</v>
      </c>
      <c r="N3" s="96" t="e">
        <f>HLOOKUP(Introduction!$G$4,nametranslations,24,FALSE)</f>
        <v>#REF!</v>
      </c>
      <c r="O3" s="97" t="e">
        <f>HLOOKUP(Introduction!$G$4,nametranslations,26,FALSE)</f>
        <v>#REF!</v>
      </c>
      <c r="P3" s="97" t="e">
        <f>HLOOKUP(Introduction!$G$4,nametranslations,25,FALSE)</f>
        <v>#REF!</v>
      </c>
      <c r="Q3" s="97" t="e">
        <f>HLOOKUP(Introduction!$G$4,nametranslations,27,FALSE)</f>
        <v>#REF!</v>
      </c>
      <c r="R3" s="97" t="e">
        <f>HLOOKUP(Introduction!$G$4,nametranslations,28,FALSE)</f>
        <v>#REF!</v>
      </c>
      <c r="S3" s="98" t="e">
        <f>HLOOKUP(Introduction!$G$4,nametranslations,29,FALSE)</f>
        <v>#REF!</v>
      </c>
      <c r="T3" s="99"/>
      <c r="U3" s="99"/>
      <c r="V3" s="94" t="e">
        <f>HLOOKUP(Introduction!$G$4,nametranslations,152,FALSE)</f>
        <v>#REF!</v>
      </c>
      <c r="W3" s="95" t="e">
        <f>HLOOKUP(Introduction!$G$4,nametranslations,102,FALSE)</f>
        <v>#REF!</v>
      </c>
      <c r="X3" s="96" t="e">
        <f>HLOOKUP(Introduction!$G$4,nametranslations,24,FALSE)</f>
        <v>#REF!</v>
      </c>
      <c r="Y3" s="97" t="e">
        <f>HLOOKUP(Introduction!$G$4,nametranslations,26,FALSE)</f>
        <v>#REF!</v>
      </c>
      <c r="Z3" s="97" t="e">
        <f>HLOOKUP(Introduction!$G$4,nametranslations,25,FALSE)</f>
        <v>#REF!</v>
      </c>
      <c r="AA3" s="97" t="e">
        <f>HLOOKUP(Introduction!$G$4,nametranslations,27,FALSE)</f>
        <v>#REF!</v>
      </c>
      <c r="AB3" s="97" t="e">
        <f>HLOOKUP(Introduction!$G$4,nametranslations,28,FALSE)</f>
        <v>#REF!</v>
      </c>
      <c r="AC3" s="98" t="e">
        <f>HLOOKUP(Introduction!$G$4,nametranslations,29,FALSE)</f>
        <v>#REF!</v>
      </c>
      <c r="AD3" s="99"/>
      <c r="AE3" s="99"/>
      <c r="AF3" s="94" t="e">
        <f>HLOOKUP(Introduction!$G$4,nametranslations,152,FALSE)</f>
        <v>#REF!</v>
      </c>
      <c r="AG3" s="95" t="e">
        <f>HLOOKUP(Introduction!$G$4,nametranslations,102,FALSE)</f>
        <v>#REF!</v>
      </c>
      <c r="AH3" s="96" t="e">
        <f>HLOOKUP(Introduction!$G$4,nametranslations,24,FALSE)</f>
        <v>#REF!</v>
      </c>
      <c r="AI3" s="97" t="e">
        <f>HLOOKUP(Introduction!$G$4,nametranslations,26,FALSE)</f>
        <v>#REF!</v>
      </c>
      <c r="AJ3" s="97" t="e">
        <f>HLOOKUP(Introduction!$G$4,nametranslations,25,FALSE)</f>
        <v>#REF!</v>
      </c>
      <c r="AK3" s="97" t="e">
        <f>HLOOKUP(Introduction!$G$4,nametranslations,27,FALSE)</f>
        <v>#REF!</v>
      </c>
      <c r="AL3" s="97" t="e">
        <f>HLOOKUP(Introduction!$G$4,nametranslations,28,FALSE)</f>
        <v>#REF!</v>
      </c>
      <c r="AM3" s="98" t="e">
        <f>HLOOKUP(Introduction!$G$4,nametranslations,29,FALSE)</f>
        <v>#REF!</v>
      </c>
      <c r="AN3" s="99"/>
      <c r="AO3" s="99"/>
      <c r="AP3" s="94" t="e">
        <f>HLOOKUP(Introduction!$G$4,nametranslations,152,FALSE)</f>
        <v>#REF!</v>
      </c>
      <c r="AQ3" s="95" t="e">
        <f>HLOOKUP(Introduction!$G$4,nametranslations,102,FALSE)</f>
        <v>#REF!</v>
      </c>
      <c r="AR3" s="96" t="e">
        <f>HLOOKUP(Introduction!$G$4,nametranslations,24,FALSE)</f>
        <v>#REF!</v>
      </c>
      <c r="AS3" s="97" t="e">
        <f>HLOOKUP(Introduction!$G$4,nametranslations,26,FALSE)</f>
        <v>#REF!</v>
      </c>
      <c r="AT3" s="97" t="e">
        <f>HLOOKUP(Introduction!$G$4,nametranslations,25,FALSE)</f>
        <v>#REF!</v>
      </c>
      <c r="AU3" s="97" t="e">
        <f>HLOOKUP(Introduction!$G$4,nametranslations,27,FALSE)</f>
        <v>#REF!</v>
      </c>
      <c r="AV3" s="97" t="e">
        <f>HLOOKUP(Introduction!$G$4,nametranslations,28,FALSE)</f>
        <v>#REF!</v>
      </c>
      <c r="AW3" s="98" t="e">
        <f>HLOOKUP(Introduction!$G$4,nametranslations,29,FALSE)</f>
        <v>#REF!</v>
      </c>
      <c r="AX3" s="99"/>
      <c r="AY3" s="99"/>
      <c r="AZ3" s="94" t="e">
        <f>HLOOKUP(Introduction!$G$4,nametranslations,152,FALSE)</f>
        <v>#REF!</v>
      </c>
      <c r="BA3" s="95" t="e">
        <f>HLOOKUP(Introduction!$G$4,nametranslations,102,FALSE)</f>
        <v>#REF!</v>
      </c>
      <c r="BB3" s="96" t="e">
        <f>HLOOKUP(Introduction!$G$4,nametranslations,24,FALSE)</f>
        <v>#REF!</v>
      </c>
      <c r="BC3" s="97" t="e">
        <f>HLOOKUP(Introduction!$G$4,nametranslations,26,FALSE)</f>
        <v>#REF!</v>
      </c>
      <c r="BD3" s="97" t="e">
        <f>HLOOKUP(Introduction!$G$4,nametranslations,25,FALSE)</f>
        <v>#REF!</v>
      </c>
      <c r="BE3" s="97" t="e">
        <f>HLOOKUP(Introduction!$G$4,nametranslations,27,FALSE)</f>
        <v>#REF!</v>
      </c>
      <c r="BF3" s="97" t="e">
        <f>HLOOKUP(Introduction!$G$4,nametranslations,28,FALSE)</f>
        <v>#REF!</v>
      </c>
      <c r="BG3" s="98" t="e">
        <f>HLOOKUP(Introduction!$G$4,nametranslations,29,FALSE)</f>
        <v>#REF!</v>
      </c>
      <c r="BH3" s="99"/>
      <c r="BI3" s="99"/>
      <c r="BJ3" s="94" t="e">
        <f>HLOOKUP(Introduction!$G$4,nametranslations,152,FALSE)</f>
        <v>#REF!</v>
      </c>
      <c r="BK3" s="95" t="e">
        <f>HLOOKUP(Introduction!$G$4,nametranslations,102,FALSE)</f>
        <v>#REF!</v>
      </c>
      <c r="BL3" s="96" t="e">
        <f>HLOOKUP(Introduction!$G$4,nametranslations,24,FALSE)</f>
        <v>#REF!</v>
      </c>
      <c r="BM3" s="97" t="e">
        <f>HLOOKUP(Introduction!$G$4,nametranslations,26,FALSE)</f>
        <v>#REF!</v>
      </c>
      <c r="BN3" s="97" t="e">
        <f>HLOOKUP(Introduction!$G$4,nametranslations,25,FALSE)</f>
        <v>#REF!</v>
      </c>
      <c r="BO3" s="97" t="e">
        <f>HLOOKUP(Introduction!$G$4,nametranslations,27,FALSE)</f>
        <v>#REF!</v>
      </c>
      <c r="BP3" s="97" t="e">
        <f>HLOOKUP(Introduction!$G$4,nametranslations,28,FALSE)</f>
        <v>#REF!</v>
      </c>
      <c r="BQ3" s="98" t="e">
        <f>HLOOKUP(Introduction!$G$4,nametranslations,29,FALSE)</f>
        <v>#REF!</v>
      </c>
      <c r="BR3" s="99"/>
      <c r="BS3" s="99"/>
      <c r="BT3" s="94" t="e">
        <f>HLOOKUP(Introduction!$G$4,nametranslations,152,FALSE)</f>
        <v>#REF!</v>
      </c>
      <c r="BU3" s="95" t="e">
        <f>HLOOKUP(Introduction!$G$4,nametranslations,102,FALSE)</f>
        <v>#REF!</v>
      </c>
      <c r="BV3" s="96" t="e">
        <f>HLOOKUP(Introduction!$G$4,nametranslations,24,FALSE)</f>
        <v>#REF!</v>
      </c>
      <c r="BW3" s="97" t="e">
        <f>HLOOKUP(Introduction!$G$4,nametranslations,26,FALSE)</f>
        <v>#REF!</v>
      </c>
      <c r="BX3" s="97" t="e">
        <f>HLOOKUP(Introduction!$G$4,nametranslations,25,FALSE)</f>
        <v>#REF!</v>
      </c>
      <c r="BY3" s="97" t="e">
        <f>HLOOKUP(Introduction!$G$4,nametranslations,27,FALSE)</f>
        <v>#REF!</v>
      </c>
      <c r="BZ3" s="97" t="e">
        <f>HLOOKUP(Introduction!$G$4,nametranslations,28,FALSE)</f>
        <v>#REF!</v>
      </c>
      <c r="CA3" s="98" t="e">
        <f>HLOOKUP(Introduction!$G$4,nametranslations,29,FALSE)</f>
        <v>#REF!</v>
      </c>
      <c r="CB3" s="99"/>
      <c r="CC3" s="99"/>
      <c r="CD3" s="100"/>
      <c r="CN3" s="100"/>
      <c r="CX3" s="100"/>
      <c r="DH3" s="100"/>
      <c r="DR3" s="100"/>
      <c r="EB3" s="100"/>
      <c r="EL3" s="100"/>
      <c r="EV3" s="100"/>
      <c r="FF3" s="100"/>
      <c r="FP3" s="100"/>
      <c r="FZ3" s="100"/>
      <c r="GJ3" s="100"/>
      <c r="GT3" s="100"/>
      <c r="HD3" s="100"/>
      <c r="HN3" s="100"/>
      <c r="HX3" s="100"/>
      <c r="IH3" s="100"/>
    </row>
    <row r="4" spans="1:242" s="2" customFormat="1" x14ac:dyDescent="0.3">
      <c r="A4" s="639" t="str">
        <f>IF(ISBLANK('Data Summary'!A6),"",'Data Summary'!A6)</f>
        <v>SGP_2016_UIS</v>
      </c>
      <c r="B4" s="39" t="s">
        <v>146</v>
      </c>
      <c r="C4" s="49" t="e">
        <f>HLOOKUP(Introduction!$G$4,nametranslations,103,FALSE)</f>
        <v>#REF!</v>
      </c>
      <c r="D4" s="5">
        <f>IF(COUNTA(D13)=0,"",D13)</f>
        <v>0</v>
      </c>
      <c r="E4" s="5">
        <f t="shared" ref="E4:I4" si="0">IF(COUNTA(E13)=0,"",E13)</f>
        <v>0</v>
      </c>
      <c r="F4" s="5" t="str">
        <f t="shared" si="0"/>
        <v/>
      </c>
      <c r="G4" s="5">
        <f t="shared" si="0"/>
        <v>0</v>
      </c>
      <c r="H4" s="5">
        <f t="shared" si="0"/>
        <v>0</v>
      </c>
      <c r="I4" s="18">
        <f t="shared" si="0"/>
        <v>0</v>
      </c>
      <c r="J4" s="13"/>
      <c r="K4" s="13"/>
      <c r="L4" s="39" t="s">
        <v>146</v>
      </c>
      <c r="M4" s="49" t="e">
        <f>HLOOKUP(Introduction!$G$4,nametranslations,103,FALSE)</f>
        <v>#REF!</v>
      </c>
      <c r="N4" s="5">
        <f>IF(COUNTA(N13)=0,"",N13)</f>
        <v>0</v>
      </c>
      <c r="O4" s="5">
        <f t="shared" ref="O4:S4" si="1">IF(COUNTA(O13)=0,"",O13)</f>
        <v>0</v>
      </c>
      <c r="P4" s="5" t="str">
        <f t="shared" si="1"/>
        <v/>
      </c>
      <c r="Q4" s="5">
        <f t="shared" si="1"/>
        <v>0</v>
      </c>
      <c r="R4" s="5">
        <f t="shared" si="1"/>
        <v>0</v>
      </c>
      <c r="S4" s="18">
        <f t="shared" si="1"/>
        <v>0</v>
      </c>
      <c r="T4" s="13"/>
      <c r="U4" s="13"/>
      <c r="V4" s="39" t="s">
        <v>146</v>
      </c>
      <c r="W4" s="49" t="e">
        <f>HLOOKUP(Introduction!$G$4,nametranslations,103,FALSE)</f>
        <v>#REF!</v>
      </c>
      <c r="X4" s="5">
        <f>IF(COUNTA(X13)=0,"",X13)</f>
        <v>0</v>
      </c>
      <c r="Y4" s="5">
        <f t="shared" ref="Y4:AC4" si="2">IF(COUNTA(Y13)=0,"",Y13)</f>
        <v>0</v>
      </c>
      <c r="Z4" s="5" t="str">
        <f t="shared" si="2"/>
        <v/>
      </c>
      <c r="AA4" s="5">
        <f t="shared" si="2"/>
        <v>0</v>
      </c>
      <c r="AB4" s="5">
        <f t="shared" si="2"/>
        <v>0</v>
      </c>
      <c r="AC4" s="18">
        <f t="shared" si="2"/>
        <v>0</v>
      </c>
      <c r="AD4" s="13"/>
      <c r="AE4" s="13"/>
      <c r="AF4" s="39" t="s">
        <v>146</v>
      </c>
      <c r="AG4" s="49" t="e">
        <f>HLOOKUP(Introduction!$G$4,nametranslations,103,FALSE)</f>
        <v>#REF!</v>
      </c>
      <c r="AH4" s="5">
        <f>IF(COUNTA(AH13)=0,"",AH13)</f>
        <v>0</v>
      </c>
      <c r="AI4" s="5">
        <f t="shared" ref="AI4:AM4" si="3">IF(COUNTA(AI13)=0,"",AI13)</f>
        <v>0</v>
      </c>
      <c r="AJ4" s="5" t="str">
        <f t="shared" si="3"/>
        <v/>
      </c>
      <c r="AK4" s="5">
        <f t="shared" si="3"/>
        <v>0</v>
      </c>
      <c r="AL4" s="5">
        <f t="shared" si="3"/>
        <v>0</v>
      </c>
      <c r="AM4" s="18">
        <f t="shared" si="3"/>
        <v>0</v>
      </c>
      <c r="AN4" s="13"/>
      <c r="AO4" s="13"/>
      <c r="AP4" s="39" t="s">
        <v>146</v>
      </c>
      <c r="AQ4" s="49" t="e">
        <f>HLOOKUP(Introduction!$G$4,nametranslations,103,FALSE)</f>
        <v>#REF!</v>
      </c>
      <c r="AR4" s="5">
        <f>IF(COUNTA(AR13)=0,"",AR13)</f>
        <v>0</v>
      </c>
      <c r="AS4" s="5">
        <f t="shared" ref="AS4:AW4" si="4">IF(COUNTA(AS13)=0,"",AS13)</f>
        <v>0</v>
      </c>
      <c r="AT4" s="5" t="str">
        <f t="shared" si="4"/>
        <v/>
      </c>
      <c r="AU4" s="5">
        <f t="shared" si="4"/>
        <v>0</v>
      </c>
      <c r="AV4" s="5">
        <f t="shared" si="4"/>
        <v>0</v>
      </c>
      <c r="AW4" s="18">
        <f t="shared" si="4"/>
        <v>0</v>
      </c>
      <c r="AX4" s="13"/>
      <c r="AY4" s="13"/>
      <c r="AZ4" s="39" t="s">
        <v>146</v>
      </c>
      <c r="BA4" s="49" t="e">
        <f>HLOOKUP(Introduction!$G$4,nametranslations,103,FALSE)</f>
        <v>#REF!</v>
      </c>
      <c r="BB4" s="5">
        <f>IF(COUNTA(BB13)=0,"",BB13)</f>
        <v>0</v>
      </c>
      <c r="BC4" s="5">
        <f t="shared" ref="BC4:BG4" si="5">IF(COUNTA(BC13)=0,"",BC13)</f>
        <v>0</v>
      </c>
      <c r="BD4" s="5" t="str">
        <f t="shared" si="5"/>
        <v/>
      </c>
      <c r="BE4" s="5">
        <f t="shared" si="5"/>
        <v>0</v>
      </c>
      <c r="BF4" s="5">
        <f t="shared" si="5"/>
        <v>0</v>
      </c>
      <c r="BG4" s="18">
        <f t="shared" si="5"/>
        <v>0</v>
      </c>
      <c r="BH4" s="13"/>
      <c r="BI4" s="13"/>
      <c r="BJ4" s="39" t="s">
        <v>146</v>
      </c>
      <c r="BK4" s="49" t="e">
        <f>HLOOKUP(Introduction!$G$4,nametranslations,103,FALSE)</f>
        <v>#REF!</v>
      </c>
      <c r="BL4" s="5">
        <f>IF(COUNTA(BL13)=0,"",BL13)</f>
        <v>0</v>
      </c>
      <c r="BM4" s="5">
        <f t="shared" ref="BM4:BQ4" si="6">IF(COUNTA(BM13)=0,"",BM13)</f>
        <v>0</v>
      </c>
      <c r="BN4" s="5" t="str">
        <f t="shared" si="6"/>
        <v/>
      </c>
      <c r="BO4" s="5">
        <f t="shared" si="6"/>
        <v>0</v>
      </c>
      <c r="BP4" s="5">
        <f t="shared" si="6"/>
        <v>0</v>
      </c>
      <c r="BQ4" s="18">
        <f t="shared" si="6"/>
        <v>0</v>
      </c>
      <c r="BR4" s="13"/>
      <c r="BS4" s="13"/>
      <c r="BT4" s="39" t="s">
        <v>146</v>
      </c>
      <c r="BU4" s="49" t="e">
        <f>HLOOKUP(Introduction!$G$4,nametranslations,103,FALSE)</f>
        <v>#REF!</v>
      </c>
      <c r="BV4" s="5">
        <f>IF(COUNTA(BV13)=0,"",BV13)</f>
        <v>0</v>
      </c>
      <c r="BW4" s="5">
        <f t="shared" ref="BW4:CA4" si="7">IF(COUNTA(BW13)=0,"",BW13)</f>
        <v>0</v>
      </c>
      <c r="BX4" s="5" t="str">
        <f t="shared" si="7"/>
        <v/>
      </c>
      <c r="BY4" s="5">
        <f t="shared" si="7"/>
        <v>0</v>
      </c>
      <c r="BZ4" s="5">
        <f t="shared" si="7"/>
        <v>0</v>
      </c>
      <c r="CA4" s="18">
        <f t="shared" si="7"/>
        <v>0</v>
      </c>
      <c r="CB4" s="13"/>
      <c r="CC4" s="13"/>
      <c r="CD4" s="46"/>
      <c r="CN4" s="46"/>
      <c r="CX4" s="46"/>
      <c r="DH4" s="46"/>
      <c r="DR4" s="46"/>
      <c r="EB4" s="46"/>
      <c r="EL4" s="46"/>
      <c r="EV4" s="46"/>
      <c r="FF4" s="46"/>
      <c r="FP4" s="46"/>
      <c r="FZ4" s="46"/>
      <c r="GJ4" s="46"/>
      <c r="GT4" s="46"/>
      <c r="HD4" s="46"/>
      <c r="HN4" s="46"/>
      <c r="HX4" s="46"/>
      <c r="IH4" s="46"/>
    </row>
    <row r="5" spans="1:242" s="2" customFormat="1" x14ac:dyDescent="0.3">
      <c r="A5" s="639" t="str">
        <f ca="1">IF(ISBLANK('Data Summary'!A7),"",'Data Summary'!A7)</f>
        <v>SGP_2017_UIS</v>
      </c>
      <c r="B5" s="39"/>
      <c r="C5" s="49" t="e">
        <f>HLOOKUP(Introduction!$G$4,nametranslations,104,FALSE)</f>
        <v>#REF!</v>
      </c>
      <c r="D5" s="5">
        <f>IF((COUNTA(D14:D25)=0)+(COUNTA(D13)=0),"",100-D13-SUMPRODUCT(C14:C25,D14:D25))</f>
        <v>0</v>
      </c>
      <c r="E5" s="5">
        <f>IF((COUNTA(E14:E25)=0)+(COUNTA(E13)=0),"",100-E13-SUMPRODUCT(C14:C25,E14:E25))</f>
        <v>0</v>
      </c>
      <c r="F5" s="5" t="str">
        <f>IF((COUNTA(F14:F25)=0)+(COUNTA(F13)=0),"",100-F13-SUMPRODUCT(C14:C25,F14:F25))</f>
        <v/>
      </c>
      <c r="G5" s="5">
        <f>IF((COUNTA(G14:G25)=0)+(COUNTA(G13)=0),"",100-G13-SUMPRODUCT(C14:C25,G14:G25))</f>
        <v>0</v>
      </c>
      <c r="H5" s="5">
        <f>IF((COUNTA(H14:H25)=0)+(COUNTA(H13)=0),"",100-H13-SUMPRODUCT(C14:C25,H14:H25))</f>
        <v>0</v>
      </c>
      <c r="I5" s="18">
        <f>IF((COUNTA(I14:I25)=0)+(COUNTA(I13)=0),"",100-I13-SUMPRODUCT(C14:C25,I14:I25))</f>
        <v>0</v>
      </c>
      <c r="J5" s="13"/>
      <c r="K5" s="13"/>
      <c r="L5" s="39"/>
      <c r="M5" s="49" t="e">
        <f>HLOOKUP(Introduction!$G$4,nametranslations,104,FALSE)</f>
        <v>#REF!</v>
      </c>
      <c r="N5" s="5">
        <f>IF((COUNTA(N14:N25)=0)+(COUNTA(N13)=0),"",100-N13-SUMPRODUCT(M14:M25,N14:N25))</f>
        <v>0</v>
      </c>
      <c r="O5" s="5">
        <f>IF((COUNTA(O14:O25)=0)+(COUNTA(O13)=0),"",100-O13-SUMPRODUCT(M14:M25,O14:O25))</f>
        <v>0</v>
      </c>
      <c r="P5" s="5" t="str">
        <f>IF((COUNTA(P14:P25)=0)+(COUNTA(P13)=0),"",100-P13-SUMPRODUCT(M14:M25,P14:P25))</f>
        <v/>
      </c>
      <c r="Q5" s="5">
        <f>IF((COUNTA(Q14:Q25)=0)+(COUNTA(Q13)=0),"",100-Q13-SUMPRODUCT(M14:M25,Q14:Q25))</f>
        <v>0</v>
      </c>
      <c r="R5" s="5">
        <f>IF((COUNTA(R14:R25)=0)+(COUNTA(R13)=0),"",100-R13-SUMPRODUCT(M14:M25,R14:R25))</f>
        <v>0</v>
      </c>
      <c r="S5" s="18">
        <f>IF((COUNTA(S14:S25)=0)+(COUNTA(S13)=0),"",100-S13-SUMPRODUCT(M14:M25,S14:S25))</f>
        <v>0</v>
      </c>
      <c r="T5" s="13"/>
      <c r="U5" s="13"/>
      <c r="V5" s="39"/>
      <c r="W5" s="49" t="e">
        <f>HLOOKUP(Introduction!$G$4,nametranslations,104,FALSE)</f>
        <v>#REF!</v>
      </c>
      <c r="X5" s="5">
        <f>IF((COUNTA(X14:X25)=0)+(COUNTA(X13)=0),"",100-X13-SUMPRODUCT(W14:W25,X14:X25))</f>
        <v>0</v>
      </c>
      <c r="Y5" s="5">
        <f>IF((COUNTA(Y14:Y25)=0)+(COUNTA(Y13)=0),"",100-Y13-SUMPRODUCT(W14:W25,Y14:Y25))</f>
        <v>0</v>
      </c>
      <c r="Z5" s="5" t="str">
        <f>IF((COUNTA(Z14:Z25)=0)+(COUNTA(Z13)=0),"",100-Z13-SUMPRODUCT(W14:W25,Z14:Z25))</f>
        <v/>
      </c>
      <c r="AA5" s="5">
        <f>IF((COUNTA(AA14:AA25)=0)+(COUNTA(AA13)=0),"",100-AA13-SUMPRODUCT(W14:W25,AA14:AA25))</f>
        <v>0</v>
      </c>
      <c r="AB5" s="5">
        <f>IF((COUNTA(AB14:AB25)=0)+(COUNTA(AB13)=0),"",100-AB13-SUMPRODUCT(W14:W25,AB14:AB25))</f>
        <v>0</v>
      </c>
      <c r="AC5" s="18">
        <f>IF((COUNTA(AC14:AC25)=0)+(COUNTA(AC13)=0),"",100-AC13-SUMPRODUCT(W14:W25,AC14:AC25))</f>
        <v>0</v>
      </c>
      <c r="AD5" s="13"/>
      <c r="AE5" s="13"/>
      <c r="AF5" s="39"/>
      <c r="AG5" s="49" t="e">
        <f>HLOOKUP(Introduction!$G$4,nametranslations,104,FALSE)</f>
        <v>#REF!</v>
      </c>
      <c r="AH5" s="5">
        <f>IF((COUNTA(AH14:AH25)=0)+(COUNTA(AH13)=0),"",100-AH13-SUMPRODUCT(AG14:AG25,AH14:AH25))</f>
        <v>0</v>
      </c>
      <c r="AI5" s="5">
        <f>IF((COUNTA(AI14:AI25)=0)+(COUNTA(AI13)=0),"",100-AI13-SUMPRODUCT(AG14:AG25,AI14:AI25))</f>
        <v>0</v>
      </c>
      <c r="AJ5" s="5" t="str">
        <f>IF((COUNTA(AJ14:AJ25)=0)+(COUNTA(AJ13)=0),"",100-AJ13-SUMPRODUCT(AG14:AG25,AJ14:AJ25))</f>
        <v/>
      </c>
      <c r="AK5" s="5">
        <f>IF((COUNTA(AK14:AK25)=0)+(COUNTA(AK13)=0),"",100-AK13-SUMPRODUCT(AG14:AG25,AK14:AK25))</f>
        <v>0</v>
      </c>
      <c r="AL5" s="5">
        <f>IF((COUNTA(AL14:AL25)=0)+(COUNTA(AL13)=0),"",100-AL13-SUMPRODUCT(AG14:AG25,AL14:AL25))</f>
        <v>0</v>
      </c>
      <c r="AM5" s="18">
        <f>IF((COUNTA(AM14:AM25)=0)+(COUNTA(AM13)=0),"",100-AM13-SUMPRODUCT(AG14:AG25,AM14:AM25))</f>
        <v>0</v>
      </c>
      <c r="AN5" s="13"/>
      <c r="AO5" s="13"/>
      <c r="AP5" s="39"/>
      <c r="AQ5" s="49" t="e">
        <f>HLOOKUP(Introduction!$G$4,nametranslations,104,FALSE)</f>
        <v>#REF!</v>
      </c>
      <c r="AR5" s="5">
        <f>IF((COUNTA(AR14:AR25)=0)+(COUNTA(AR13)=0),"",100-AR13-SUMPRODUCT(AQ14:AQ25,AR14:AR25))</f>
        <v>0</v>
      </c>
      <c r="AS5" s="5">
        <f>IF((COUNTA(AS14:AS25)=0)+(COUNTA(AS13)=0),"",100-AS13-SUMPRODUCT(AQ14:AQ25,AS14:AS25))</f>
        <v>0</v>
      </c>
      <c r="AT5" s="5" t="str">
        <f>IF((COUNTA(AT14:AT25)=0)+(COUNTA(AT13)=0),"",100-AT13-SUMPRODUCT(AQ14:AQ25,AT14:AT25))</f>
        <v/>
      </c>
      <c r="AU5" s="5">
        <f>IF((COUNTA(AU14:AU25)=0)+(COUNTA(AU13)=0),"",100-AU13-SUMPRODUCT(AQ14:AQ25,AU14:AU25))</f>
        <v>0</v>
      </c>
      <c r="AV5" s="5">
        <f>IF((COUNTA(AV14:AV25)=0)+(COUNTA(AV13)=0),"",100-AV13-SUMPRODUCT(AQ14:AQ25,AV14:AV25))</f>
        <v>0</v>
      </c>
      <c r="AW5" s="18">
        <f>IF((COUNTA(AW14:AW25)=0)+(COUNTA(AW13)=0),"",100-AW13-SUMPRODUCT(AQ14:AQ25,AW14:AW25))</f>
        <v>0</v>
      </c>
      <c r="AX5" s="13"/>
      <c r="AY5" s="13"/>
      <c r="AZ5" s="39"/>
      <c r="BA5" s="49" t="e">
        <f>HLOOKUP(Introduction!$G$4,nametranslations,104,FALSE)</f>
        <v>#REF!</v>
      </c>
      <c r="BB5" s="5">
        <f>IF((COUNTA(BB14:BB25)=0)+(COUNTA(BB13)=0),"",100-BB13-SUMPRODUCT(BA14:BA25,BB14:BB25))</f>
        <v>0</v>
      </c>
      <c r="BC5" s="5">
        <f>IF((COUNTA(BC14:BC25)=0)+(COUNTA(BC13)=0),"",100-BC13-SUMPRODUCT(BA14:BA25,BC14:BC25))</f>
        <v>0</v>
      </c>
      <c r="BD5" s="5" t="str">
        <f>IF((COUNTA(BD14:BD25)=0)+(COUNTA(BD13)=0),"",100-BD13-SUMPRODUCT(BA14:BA25,BD14:BD25))</f>
        <v/>
      </c>
      <c r="BE5" s="5">
        <f>IF((COUNTA(BE14:BE25)=0)+(COUNTA(BE13)=0),"",100-BE13-SUMPRODUCT(BA14:BA25,BE14:BE25))</f>
        <v>0</v>
      </c>
      <c r="BF5" s="5">
        <f>IF((COUNTA(BF14:BF25)=0)+(COUNTA(BF13)=0),"",100-BF13-SUMPRODUCT(BA14:BA25,BF14:BF25))</f>
        <v>0</v>
      </c>
      <c r="BG5" s="18">
        <f>IF((COUNTA(BG14:BG25)=0)+(COUNTA(BG13)=0),"",100-BG13-SUMPRODUCT(BA14:BA25,BG14:BG25))</f>
        <v>0</v>
      </c>
      <c r="BH5" s="13"/>
      <c r="BI5" s="13"/>
      <c r="BJ5" s="39"/>
      <c r="BK5" s="49" t="e">
        <f>HLOOKUP(Introduction!$G$4,nametranslations,104,FALSE)</f>
        <v>#REF!</v>
      </c>
      <c r="BL5" s="5">
        <f>IF((COUNTA(BL14:BL25)=0)+(COUNTA(BL13)=0),"",100-BL13-SUMPRODUCT(BK14:BK25,BL14:BL25))</f>
        <v>0</v>
      </c>
      <c r="BM5" s="5">
        <f>IF((COUNTA(BM14:BM25)=0)+(COUNTA(BM13)=0),"",100-BM13-SUMPRODUCT(BK14:BK25,BM14:BM25))</f>
        <v>0</v>
      </c>
      <c r="BN5" s="5" t="str">
        <f>IF((COUNTA(BN14:BN25)=0)+(COUNTA(BN13)=0),"",100-BN13-SUMPRODUCT(BK14:BK25,BN14:BN25))</f>
        <v/>
      </c>
      <c r="BO5" s="5">
        <f>IF((COUNTA(BO14:BO25)=0)+(COUNTA(BO13)=0),"",100-BO13-SUMPRODUCT(BK14:BK25,BO14:BO25))</f>
        <v>0</v>
      </c>
      <c r="BP5" s="5">
        <f>IF((COUNTA(BP14:BP25)=0)+(COUNTA(BP13)=0),"",100-BP13-SUMPRODUCT(BK14:BK25,BP14:BP25))</f>
        <v>0</v>
      </c>
      <c r="BQ5" s="18">
        <f>IF((COUNTA(BQ14:BQ25)=0)+(COUNTA(BQ13)=0),"",100-BQ13-SUMPRODUCT(BK14:BK25,BQ14:BQ25))</f>
        <v>0</v>
      </c>
      <c r="BR5" s="13"/>
      <c r="BS5" s="13"/>
      <c r="BT5" s="39"/>
      <c r="BU5" s="49" t="e">
        <f>HLOOKUP(Introduction!$G$4,nametranslations,104,FALSE)</f>
        <v>#REF!</v>
      </c>
      <c r="BV5" s="5">
        <f>IF((COUNTA(BV14:BV25)=0)+(COUNTA(BV13)=0),"",100-BV13-SUMPRODUCT(BU14:BU25,BV14:BV25))</f>
        <v>0</v>
      </c>
      <c r="BW5" s="5">
        <f>IF((COUNTA(BW14:BW25)=0)+(COUNTA(BW13)=0),"",100-BW13-SUMPRODUCT(BU14:BU25,BW14:BW25))</f>
        <v>0</v>
      </c>
      <c r="BX5" s="5" t="str">
        <f>IF((COUNTA(BX14:BX25)=0)+(COUNTA(BX13)=0),"",100-BX13-SUMPRODUCT(BU14:BU25,BX14:BX25))</f>
        <v/>
      </c>
      <c r="BY5" s="5">
        <f>IF((COUNTA(BY14:BY25)=0)+(COUNTA(BY13)=0),"",100-BY13-SUMPRODUCT(BU14:BU25,BY14:BY25))</f>
        <v>0</v>
      </c>
      <c r="BZ5" s="5">
        <f>IF((COUNTA(BZ14:BZ25)=0)+(COUNTA(BZ13)=0),"",100-BZ13-SUMPRODUCT(BU14:BU25,BZ14:BZ25))</f>
        <v>0</v>
      </c>
      <c r="CA5" s="18">
        <f>IF((COUNTA(CA14:CA25)=0)+(COUNTA(CA13)=0),"",100-CA13-SUMPRODUCT(BU14:BU25,CA14:CA25))</f>
        <v>0</v>
      </c>
      <c r="CB5" s="13"/>
      <c r="CC5" s="13"/>
      <c r="CD5" s="46"/>
      <c r="CN5" s="46"/>
      <c r="CX5" s="46"/>
      <c r="DH5" s="46"/>
      <c r="DR5" s="46"/>
      <c r="EB5" s="46"/>
      <c r="EL5" s="46"/>
      <c r="EV5" s="46"/>
      <c r="FF5" s="46"/>
      <c r="FP5" s="46"/>
      <c r="FZ5" s="46"/>
      <c r="GJ5" s="46"/>
      <c r="GT5" s="46"/>
      <c r="HD5" s="46"/>
      <c r="HN5" s="46"/>
      <c r="HX5" s="46"/>
      <c r="IH5" s="46"/>
    </row>
    <row r="6" spans="1:242" s="2" customFormat="1" x14ac:dyDescent="0.3">
      <c r="A6" s="639" t="str">
        <f ca="1">IF(ISBLANK('Data Summary'!A8),"",'Data Summary'!A8)</f>
        <v>SGP_2018_UIS</v>
      </c>
      <c r="B6" s="39" t="s">
        <v>146</v>
      </c>
      <c r="C6" s="49" t="e">
        <f>HLOOKUP(Introduction!$G$4,nametranslations,75,FALSE)</f>
        <v>#REF!</v>
      </c>
      <c r="D6" s="5">
        <f>IF(COUNTA(D14:D25)=0,"",SUMPRODUCT(D14:D25,C14:C25))</f>
        <v>100</v>
      </c>
      <c r="E6" s="5">
        <f>IF(COUNTA(E14:E25)=0,"",SUMPRODUCT(E14:E25,C14:C25))</f>
        <v>100</v>
      </c>
      <c r="F6" s="5" t="str">
        <f>IF(COUNTA(F14:F25)=0,"",SUMPRODUCT(F14:F25,C14:C25))</f>
        <v/>
      </c>
      <c r="G6" s="5">
        <f>IF(COUNTA(G14:G25)=0,"",SUMPRODUCT(G14:G25,C14:C25))</f>
        <v>100</v>
      </c>
      <c r="H6" s="5">
        <f>IF(COUNTA(H14:H25)=0,"",SUMPRODUCT(H14:H25,C14:C25))</f>
        <v>100</v>
      </c>
      <c r="I6" s="18">
        <f>IF(COUNTA(I14:I25)=0,"",SUMPRODUCT(I14:I25,C14:C25))</f>
        <v>100</v>
      </c>
      <c r="J6" s="13"/>
      <c r="K6" s="13"/>
      <c r="L6" s="39" t="s">
        <v>146</v>
      </c>
      <c r="M6" s="49" t="e">
        <f>HLOOKUP(Introduction!$G$4,nametranslations,75,FALSE)</f>
        <v>#REF!</v>
      </c>
      <c r="N6" s="5">
        <f>IF(COUNTA(N14:N25)=0,"",SUMPRODUCT(N14:N25,M14:M25))</f>
        <v>100</v>
      </c>
      <c r="O6" s="5">
        <f>IF(COUNTA(O14:O25)=0,"",SUMPRODUCT(O14:O25,M14:M25))</f>
        <v>100</v>
      </c>
      <c r="P6" s="5" t="str">
        <f>IF(COUNTA(P14:P25)=0,"",SUMPRODUCT(P14:P25,M14:M25))</f>
        <v/>
      </c>
      <c r="Q6" s="5">
        <f>IF(COUNTA(Q14:Q25)=0,"",SUMPRODUCT(Q14:Q25,M14:M25))</f>
        <v>100</v>
      </c>
      <c r="R6" s="5">
        <f>IF(COUNTA(R14:R25)=0,"",SUMPRODUCT(R14:R25,M14:M25))</f>
        <v>100</v>
      </c>
      <c r="S6" s="18">
        <f>IF(COUNTA(S14:S25)=0,"",SUMPRODUCT(S14:S25,M14:M25))</f>
        <v>100</v>
      </c>
      <c r="T6" s="13"/>
      <c r="U6" s="13"/>
      <c r="V6" s="39" t="s">
        <v>146</v>
      </c>
      <c r="W6" s="49" t="e">
        <f>HLOOKUP(Introduction!$G$4,nametranslations,75,FALSE)</f>
        <v>#REF!</v>
      </c>
      <c r="X6" s="5">
        <f>IF(COUNTA(X14:X25)=0,"",SUMPRODUCT(X14:X25,W14:W25))</f>
        <v>100</v>
      </c>
      <c r="Y6" s="5">
        <f>IF(COUNTA(Y14:Y25)=0,"",SUMPRODUCT(Y14:Y25,W14:W25))</f>
        <v>100</v>
      </c>
      <c r="Z6" s="5" t="str">
        <f>IF(COUNTA(Z14:Z25)=0,"",SUMPRODUCT(Z14:Z25,W14:W25))</f>
        <v/>
      </c>
      <c r="AA6" s="5">
        <f>IF(COUNTA(AA14:AA25)=0,"",SUMPRODUCT(AA14:AA25,W14:W25))</f>
        <v>100</v>
      </c>
      <c r="AB6" s="5">
        <f>IF(COUNTA(AB14:AB25)=0,"",SUMPRODUCT(AB14:AB25,W14:W25))</f>
        <v>100</v>
      </c>
      <c r="AC6" s="18">
        <f>IF(COUNTA(AC14:AC25)=0,"",SUMPRODUCT(AC14:AC25,W14:W25))</f>
        <v>100</v>
      </c>
      <c r="AD6" s="13"/>
      <c r="AE6" s="13"/>
      <c r="AF6" s="39" t="s">
        <v>146</v>
      </c>
      <c r="AG6" s="49" t="e">
        <f>HLOOKUP(Introduction!$G$4,nametranslations,75,FALSE)</f>
        <v>#REF!</v>
      </c>
      <c r="AH6" s="5">
        <f>IF(COUNTA(AH14:AH25)=0,"",SUMPRODUCT(AH14:AH25,AG14:AG25))</f>
        <v>100</v>
      </c>
      <c r="AI6" s="5">
        <f>IF(COUNTA(AI14:AI25)=0,"",SUMPRODUCT(AI14:AI25,AG14:AG25))</f>
        <v>100</v>
      </c>
      <c r="AJ6" s="5" t="str">
        <f>IF(COUNTA(AJ14:AJ25)=0,"",SUMPRODUCT(AJ14:AJ25,AG14:AG25))</f>
        <v/>
      </c>
      <c r="AK6" s="5">
        <f>IF(COUNTA(AK14:AK25)=0,"",SUMPRODUCT(AK14:AK25,AG14:AG25))</f>
        <v>100</v>
      </c>
      <c r="AL6" s="5">
        <f>IF(COUNTA(AL14:AL25)=0,"",SUMPRODUCT(AL14:AL25,AG14:AG25))</f>
        <v>100</v>
      </c>
      <c r="AM6" s="18">
        <f>IF(COUNTA(AM14:AM25)=0,"",SUMPRODUCT(AM14:AM25,AG14:AG25))</f>
        <v>100</v>
      </c>
      <c r="AN6" s="13"/>
      <c r="AO6" s="13"/>
      <c r="AP6" s="39" t="s">
        <v>146</v>
      </c>
      <c r="AQ6" s="49" t="e">
        <f>HLOOKUP(Introduction!$G$4,nametranslations,75,FALSE)</f>
        <v>#REF!</v>
      </c>
      <c r="AR6" s="5">
        <f>IF(COUNTA(AR14:AR25)=0,"",SUMPRODUCT(AR14:AR25,AQ14:AQ25))</f>
        <v>100</v>
      </c>
      <c r="AS6" s="5">
        <f>IF(COUNTA(AS14:AS25)=0,"",SUMPRODUCT(AS14:AS25,AQ14:AQ25))</f>
        <v>100</v>
      </c>
      <c r="AT6" s="5" t="str">
        <f>IF(COUNTA(AT14:AT25)=0,"",SUMPRODUCT(AT14:AT25,AQ14:AQ25))</f>
        <v/>
      </c>
      <c r="AU6" s="5">
        <f>IF(COUNTA(AU14:AU25)=0,"",SUMPRODUCT(AU14:AU25,AQ14:AQ25))</f>
        <v>100</v>
      </c>
      <c r="AV6" s="5">
        <f>IF(COUNTA(AV14:AV25)=0,"",SUMPRODUCT(AV14:AV25,AQ14:AQ25))</f>
        <v>100</v>
      </c>
      <c r="AW6" s="18">
        <f>IF(COUNTA(AW14:AW25)=0,"",SUMPRODUCT(AW14:AW25,AQ14:AQ25))</f>
        <v>100</v>
      </c>
      <c r="AX6" s="13"/>
      <c r="AY6" s="13"/>
      <c r="AZ6" s="39" t="s">
        <v>146</v>
      </c>
      <c r="BA6" s="49" t="e">
        <f>HLOOKUP(Introduction!$G$4,nametranslations,75,FALSE)</f>
        <v>#REF!</v>
      </c>
      <c r="BB6" s="5">
        <f>IF(COUNTA(BB14:BB25)=0,"",SUMPRODUCT(BB14:BB25,BA14:BA25))</f>
        <v>100</v>
      </c>
      <c r="BC6" s="5">
        <f>IF(COUNTA(BC14:BC25)=0,"",SUMPRODUCT(BC14:BC25,BA14:BA25))</f>
        <v>100</v>
      </c>
      <c r="BD6" s="5" t="str">
        <f>IF(COUNTA(BD14:BD25)=0,"",SUMPRODUCT(BD14:BD25,BA14:BA25))</f>
        <v/>
      </c>
      <c r="BE6" s="5">
        <f>IF(COUNTA(BE14:BE25)=0,"",SUMPRODUCT(BE14:BE25,BA14:BA25))</f>
        <v>100</v>
      </c>
      <c r="BF6" s="5">
        <f>IF(COUNTA(BF14:BF25)=0,"",SUMPRODUCT(BF14:BF25,BA14:BA25))</f>
        <v>100</v>
      </c>
      <c r="BG6" s="18">
        <f>IF(COUNTA(BG14:BG25)=0,"",SUMPRODUCT(BG14:BG25,BA14:BA25))</f>
        <v>100</v>
      </c>
      <c r="BH6" s="13"/>
      <c r="BI6" s="13"/>
      <c r="BJ6" s="39" t="s">
        <v>146</v>
      </c>
      <c r="BK6" s="49" t="e">
        <f>HLOOKUP(Introduction!$G$4,nametranslations,75,FALSE)</f>
        <v>#REF!</v>
      </c>
      <c r="BL6" s="5">
        <f>IF(COUNTA(BL14:BL25)=0,"",SUMPRODUCT(BL14:BL25,BK14:BK25))</f>
        <v>100</v>
      </c>
      <c r="BM6" s="5">
        <f>IF(COUNTA(BM14:BM25)=0,"",SUMPRODUCT(BM14:BM25,BK14:BK25))</f>
        <v>100</v>
      </c>
      <c r="BN6" s="5" t="str">
        <f>IF(COUNTA(BN14:BN25)=0,"",SUMPRODUCT(BN14:BN25,BK14:BK25))</f>
        <v/>
      </c>
      <c r="BO6" s="5">
        <f>IF(COUNTA(BO14:BO25)=0,"",SUMPRODUCT(BO14:BO25,BK14:BK25))</f>
        <v>100</v>
      </c>
      <c r="BP6" s="5">
        <f>IF(COUNTA(BP14:BP25)=0,"",SUMPRODUCT(BP14:BP25,BK14:BK25))</f>
        <v>100</v>
      </c>
      <c r="BQ6" s="18">
        <f>IF(COUNTA(BQ14:BQ25)=0,"",SUMPRODUCT(BQ14:BQ25,BK14:BK25))</f>
        <v>100</v>
      </c>
      <c r="BR6" s="13"/>
      <c r="BS6" s="13"/>
      <c r="BT6" s="39" t="s">
        <v>146</v>
      </c>
      <c r="BU6" s="49" t="e">
        <f>HLOOKUP(Introduction!$G$4,nametranslations,75,FALSE)</f>
        <v>#REF!</v>
      </c>
      <c r="BV6" s="5">
        <f>IF(COUNTA(BV14:BV25)=0,"",SUMPRODUCT(BV14:BV25,BU14:BU25))</f>
        <v>100</v>
      </c>
      <c r="BW6" s="5">
        <f>IF(COUNTA(BW14:BW25)=0,"",SUMPRODUCT(BW14:BW25,BU14:BU25))</f>
        <v>100</v>
      </c>
      <c r="BX6" s="5" t="str">
        <f>IF(COUNTA(BX14:BX25)=0,"",SUMPRODUCT(BX14:BX25,BU14:BU25))</f>
        <v/>
      </c>
      <c r="BY6" s="5">
        <f>IF(COUNTA(BY14:BY25)=0,"",SUMPRODUCT(BY14:BY25,BU14:BU25))</f>
        <v>100</v>
      </c>
      <c r="BZ6" s="5">
        <f>IF(COUNTA(BZ14:BZ25)=0,"",SUMPRODUCT(BZ14:BZ25,BU14:BU25))</f>
        <v>100</v>
      </c>
      <c r="CA6" s="18">
        <f>IF(COUNTA(CA14:CA25)=0,"",SUMPRODUCT(CA14:CA25,BU14:BU25))</f>
        <v>100</v>
      </c>
      <c r="CB6" s="13"/>
      <c r="CC6" s="13"/>
      <c r="CD6" s="46"/>
      <c r="CN6" s="46"/>
      <c r="CX6" s="46"/>
      <c r="DH6" s="46"/>
      <c r="DR6" s="46"/>
      <c r="EB6" s="46"/>
      <c r="EL6" s="46"/>
      <c r="EV6" s="46"/>
      <c r="FF6" s="46"/>
      <c r="FP6" s="46"/>
      <c r="FZ6" s="46"/>
      <c r="GJ6" s="46"/>
      <c r="GT6" s="46"/>
      <c r="HD6" s="46"/>
      <c r="HN6" s="46"/>
      <c r="HX6" s="46"/>
      <c r="IH6" s="46"/>
    </row>
    <row r="7" spans="1:242" s="2" customFormat="1" x14ac:dyDescent="0.3">
      <c r="A7" s="639" t="str">
        <f ca="1">IF(ISBLANK('Data Summary'!A9),"",'Data Summary'!A9)</f>
        <v>SGP_2019_UIS</v>
      </c>
      <c r="B7" s="152" t="s">
        <v>146</v>
      </c>
      <c r="C7" s="153" t="e">
        <f>HLOOKUP(Introduction!$G$4,nametranslations,105,FALSE)</f>
        <v>#REF!</v>
      </c>
      <c r="D7" s="154">
        <v>100</v>
      </c>
      <c r="E7" s="154">
        <v>100</v>
      </c>
      <c r="F7" s="155"/>
      <c r="G7" s="154">
        <v>100</v>
      </c>
      <c r="H7" s="154">
        <v>100</v>
      </c>
      <c r="I7" s="156">
        <v>100</v>
      </c>
      <c r="J7" s="13"/>
      <c r="K7" s="13"/>
      <c r="L7" s="152" t="s">
        <v>146</v>
      </c>
      <c r="M7" s="153" t="e">
        <f>HLOOKUP(Introduction!$G$4,nametranslations,105,FALSE)</f>
        <v>#REF!</v>
      </c>
      <c r="N7" s="154">
        <v>100</v>
      </c>
      <c r="O7" s="154">
        <v>100</v>
      </c>
      <c r="P7" s="155"/>
      <c r="Q7" s="154">
        <v>100</v>
      </c>
      <c r="R7" s="154">
        <v>100</v>
      </c>
      <c r="S7" s="156">
        <v>100</v>
      </c>
      <c r="T7" s="13"/>
      <c r="U7" s="13"/>
      <c r="V7" s="152" t="s">
        <v>146</v>
      </c>
      <c r="W7" s="153" t="e">
        <f>HLOOKUP(Introduction!$G$4,nametranslations,105,FALSE)</f>
        <v>#REF!</v>
      </c>
      <c r="X7" s="154">
        <v>100</v>
      </c>
      <c r="Y7" s="154">
        <v>100</v>
      </c>
      <c r="Z7" s="155"/>
      <c r="AA7" s="154">
        <v>100</v>
      </c>
      <c r="AB7" s="154">
        <v>100</v>
      </c>
      <c r="AC7" s="156">
        <v>100</v>
      </c>
      <c r="AD7" s="13"/>
      <c r="AE7" s="13"/>
      <c r="AF7" s="152" t="s">
        <v>146</v>
      </c>
      <c r="AG7" s="153" t="e">
        <f>HLOOKUP(Introduction!$G$4,nametranslations,105,FALSE)</f>
        <v>#REF!</v>
      </c>
      <c r="AH7" s="154">
        <v>100</v>
      </c>
      <c r="AI7" s="154">
        <v>100</v>
      </c>
      <c r="AJ7" s="155"/>
      <c r="AK7" s="154">
        <v>100</v>
      </c>
      <c r="AL7" s="154">
        <v>100</v>
      </c>
      <c r="AM7" s="156">
        <v>100</v>
      </c>
      <c r="AN7" s="13"/>
      <c r="AO7" s="13"/>
      <c r="AP7" s="152" t="s">
        <v>146</v>
      </c>
      <c r="AQ7" s="153" t="e">
        <f>HLOOKUP(Introduction!$G$4,nametranslations,105,FALSE)</f>
        <v>#REF!</v>
      </c>
      <c r="AR7" s="154">
        <v>100</v>
      </c>
      <c r="AS7" s="154">
        <v>100</v>
      </c>
      <c r="AT7" s="155"/>
      <c r="AU7" s="154">
        <v>100</v>
      </c>
      <c r="AV7" s="154">
        <v>100</v>
      </c>
      <c r="AW7" s="156">
        <v>100</v>
      </c>
      <c r="AX7" s="13"/>
      <c r="AY7" s="13"/>
      <c r="AZ7" s="152" t="s">
        <v>146</v>
      </c>
      <c r="BA7" s="153" t="e">
        <f>HLOOKUP(Introduction!$G$4,nametranslations,105,FALSE)</f>
        <v>#REF!</v>
      </c>
      <c r="BB7" s="154">
        <v>100</v>
      </c>
      <c r="BC7" s="154">
        <v>100</v>
      </c>
      <c r="BD7" s="155"/>
      <c r="BE7" s="154">
        <v>100</v>
      </c>
      <c r="BF7" s="154">
        <v>100</v>
      </c>
      <c r="BG7" s="156">
        <v>100</v>
      </c>
      <c r="BH7" s="13"/>
      <c r="BI7" s="13"/>
      <c r="BJ7" s="152" t="s">
        <v>146</v>
      </c>
      <c r="BK7" s="153" t="e">
        <f>HLOOKUP(Introduction!$G$4,nametranslations,105,FALSE)</f>
        <v>#REF!</v>
      </c>
      <c r="BL7" s="154">
        <v>100</v>
      </c>
      <c r="BM7" s="154">
        <v>100</v>
      </c>
      <c r="BN7" s="155"/>
      <c r="BO7" s="154">
        <v>100</v>
      </c>
      <c r="BP7" s="154">
        <v>100</v>
      </c>
      <c r="BQ7" s="156">
        <v>100</v>
      </c>
      <c r="BR7" s="13"/>
      <c r="BS7" s="13"/>
      <c r="BT7" s="152" t="s">
        <v>146</v>
      </c>
      <c r="BU7" s="153" t="e">
        <f>HLOOKUP(Introduction!$G$4,nametranslations,105,FALSE)</f>
        <v>#REF!</v>
      </c>
      <c r="BV7" s="154">
        <v>100</v>
      </c>
      <c r="BW7" s="154">
        <v>100</v>
      </c>
      <c r="BX7" s="155"/>
      <c r="BY7" s="154">
        <v>100</v>
      </c>
      <c r="BZ7" s="154">
        <v>100</v>
      </c>
      <c r="CA7" s="156">
        <v>100</v>
      </c>
      <c r="CB7" s="13"/>
      <c r="CC7" s="13"/>
      <c r="CD7" s="46"/>
      <c r="CN7" s="46"/>
      <c r="CX7" s="46"/>
      <c r="DH7" s="46"/>
      <c r="DR7" s="46"/>
      <c r="EB7" s="46"/>
      <c r="EL7" s="46"/>
      <c r="EV7" s="46"/>
      <c r="FF7" s="46"/>
      <c r="FP7" s="46"/>
      <c r="FZ7" s="46"/>
      <c r="GJ7" s="46"/>
      <c r="GT7" s="46"/>
      <c r="HD7" s="46"/>
      <c r="HN7" s="46"/>
      <c r="HX7" s="46"/>
      <c r="IH7" s="46"/>
    </row>
    <row r="8" spans="1:242" s="2" customFormat="1" ht="15.6" customHeight="1" x14ac:dyDescent="0.3">
      <c r="A8" s="639" t="str">
        <f ca="1">IF(ISBLANK('Data Summary'!A10),"",'Data Summary'!A10)</f>
        <v>SGP_2020_UIS</v>
      </c>
      <c r="B8" s="152" t="s">
        <v>146</v>
      </c>
      <c r="C8" s="153" t="e">
        <f>HLOOKUP(Introduction!$G$4,nametranslations,106,FALSE)</f>
        <v>#REF!</v>
      </c>
      <c r="D8" s="154">
        <v>100</v>
      </c>
      <c r="E8" s="154">
        <v>100</v>
      </c>
      <c r="F8" s="154"/>
      <c r="G8" s="154">
        <v>100</v>
      </c>
      <c r="H8" s="154">
        <v>100</v>
      </c>
      <c r="I8" s="156">
        <v>100</v>
      </c>
      <c r="J8" s="13"/>
      <c r="K8" s="13"/>
      <c r="L8" s="152" t="s">
        <v>146</v>
      </c>
      <c r="M8" s="153" t="e">
        <f>HLOOKUP(Introduction!$G$4,nametranslations,106,FALSE)</f>
        <v>#REF!</v>
      </c>
      <c r="N8" s="154">
        <v>100</v>
      </c>
      <c r="O8" s="154">
        <v>100</v>
      </c>
      <c r="P8" s="154"/>
      <c r="Q8" s="154">
        <v>100</v>
      </c>
      <c r="R8" s="154">
        <v>100</v>
      </c>
      <c r="S8" s="156">
        <v>100</v>
      </c>
      <c r="T8" s="13"/>
      <c r="U8" s="13"/>
      <c r="V8" s="152" t="s">
        <v>146</v>
      </c>
      <c r="W8" s="153" t="e">
        <f>HLOOKUP(Introduction!$G$4,nametranslations,106,FALSE)</f>
        <v>#REF!</v>
      </c>
      <c r="X8" s="154">
        <v>100</v>
      </c>
      <c r="Y8" s="154">
        <v>100</v>
      </c>
      <c r="Z8" s="154"/>
      <c r="AA8" s="154">
        <v>100</v>
      </c>
      <c r="AB8" s="154">
        <v>100</v>
      </c>
      <c r="AC8" s="156">
        <v>100</v>
      </c>
      <c r="AD8" s="13"/>
      <c r="AE8" s="13"/>
      <c r="AF8" s="152" t="s">
        <v>146</v>
      </c>
      <c r="AG8" s="153" t="e">
        <f>HLOOKUP(Introduction!$G$4,nametranslations,106,FALSE)</f>
        <v>#REF!</v>
      </c>
      <c r="AH8" s="154">
        <v>100</v>
      </c>
      <c r="AI8" s="154">
        <v>100</v>
      </c>
      <c r="AJ8" s="154"/>
      <c r="AK8" s="154">
        <v>100</v>
      </c>
      <c r="AL8" s="154">
        <v>100</v>
      </c>
      <c r="AM8" s="156">
        <v>100</v>
      </c>
      <c r="AN8" s="13"/>
      <c r="AO8" s="13"/>
      <c r="AP8" s="152" t="s">
        <v>146</v>
      </c>
      <c r="AQ8" s="153" t="e">
        <f>HLOOKUP(Introduction!$G$4,nametranslations,106,FALSE)</f>
        <v>#REF!</v>
      </c>
      <c r="AR8" s="154">
        <v>100</v>
      </c>
      <c r="AS8" s="154">
        <v>100</v>
      </c>
      <c r="AT8" s="154"/>
      <c r="AU8" s="154">
        <v>100</v>
      </c>
      <c r="AV8" s="154">
        <v>100</v>
      </c>
      <c r="AW8" s="156">
        <v>100</v>
      </c>
      <c r="AX8" s="13"/>
      <c r="AY8" s="13"/>
      <c r="AZ8" s="152" t="s">
        <v>146</v>
      </c>
      <c r="BA8" s="153" t="e">
        <f>HLOOKUP(Introduction!$G$4,nametranslations,106,FALSE)</f>
        <v>#REF!</v>
      </c>
      <c r="BB8" s="154">
        <v>100</v>
      </c>
      <c r="BC8" s="154">
        <v>100</v>
      </c>
      <c r="BD8" s="154"/>
      <c r="BE8" s="154">
        <v>100</v>
      </c>
      <c r="BF8" s="154">
        <v>100</v>
      </c>
      <c r="BG8" s="156">
        <v>100</v>
      </c>
      <c r="BH8" s="13"/>
      <c r="BI8" s="13"/>
      <c r="BJ8" s="152" t="s">
        <v>146</v>
      </c>
      <c r="BK8" s="153" t="e">
        <f>HLOOKUP(Introduction!$G$4,nametranslations,106,FALSE)</f>
        <v>#REF!</v>
      </c>
      <c r="BL8" s="154">
        <v>100</v>
      </c>
      <c r="BM8" s="154">
        <v>100</v>
      </c>
      <c r="BN8" s="154"/>
      <c r="BO8" s="154">
        <v>100</v>
      </c>
      <c r="BP8" s="154">
        <v>100</v>
      </c>
      <c r="BQ8" s="156">
        <v>100</v>
      </c>
      <c r="BR8" s="13"/>
      <c r="BS8" s="13"/>
      <c r="BT8" s="152" t="s">
        <v>146</v>
      </c>
      <c r="BU8" s="153" t="e">
        <f>HLOOKUP(Introduction!$G$4,nametranslations,106,FALSE)</f>
        <v>#REF!</v>
      </c>
      <c r="BV8" s="154">
        <v>100</v>
      </c>
      <c r="BW8" s="154">
        <v>100</v>
      </c>
      <c r="BX8" s="154"/>
      <c r="BY8" s="154">
        <v>100</v>
      </c>
      <c r="BZ8" s="154">
        <v>100</v>
      </c>
      <c r="CA8" s="156">
        <v>100</v>
      </c>
      <c r="CB8" s="13"/>
      <c r="CC8" s="13"/>
      <c r="CD8" s="46"/>
      <c r="CN8" s="46"/>
      <c r="CX8" s="46"/>
      <c r="DH8" s="46"/>
      <c r="DR8" s="46"/>
      <c r="EB8" s="46"/>
      <c r="EL8" s="46"/>
      <c r="EV8" s="46"/>
      <c r="FF8" s="46"/>
      <c r="FP8" s="46"/>
      <c r="FZ8" s="46"/>
      <c r="GJ8" s="46"/>
      <c r="GT8" s="46"/>
      <c r="HD8" s="46"/>
      <c r="HN8" s="46"/>
      <c r="HX8" s="46"/>
      <c r="IH8" s="46"/>
    </row>
    <row r="9" spans="1:242" s="629" customFormat="1" ht="21" customHeight="1" x14ac:dyDescent="0.3">
      <c r="A9" s="640" t="str">
        <f ca="1">IF(ISBLANK('Data Summary'!A11),"",'Data Summary'!A11)</f>
        <v>SGP_2021_UIS</v>
      </c>
      <c r="B9" s="157" t="s">
        <v>141</v>
      </c>
      <c r="C9" s="158" t="e">
        <f>HLOOKUP(Introduction!$G$4,nametranslations,76,FALSE)</f>
        <v>#REF!</v>
      </c>
      <c r="D9" s="159">
        <v>100</v>
      </c>
      <c r="E9" s="160">
        <v>100</v>
      </c>
      <c r="F9" s="160"/>
      <c r="G9" s="160">
        <v>100</v>
      </c>
      <c r="H9" s="160">
        <v>100</v>
      </c>
      <c r="I9" s="161">
        <v>100</v>
      </c>
      <c r="J9" s="627"/>
      <c r="K9" s="627"/>
      <c r="L9" s="157" t="s">
        <v>141</v>
      </c>
      <c r="M9" s="158" t="e">
        <f>HLOOKUP(Introduction!$G$4,nametranslations,76,FALSE)</f>
        <v>#REF!</v>
      </c>
      <c r="N9" s="159">
        <v>100</v>
      </c>
      <c r="O9" s="160">
        <v>100</v>
      </c>
      <c r="P9" s="160"/>
      <c r="Q9" s="160">
        <v>100</v>
      </c>
      <c r="R9" s="160">
        <v>100</v>
      </c>
      <c r="S9" s="161">
        <v>100</v>
      </c>
      <c r="T9" s="627"/>
      <c r="U9" s="627"/>
      <c r="V9" s="157" t="s">
        <v>141</v>
      </c>
      <c r="W9" s="158" t="e">
        <f>HLOOKUP(Introduction!$G$4,nametranslations,76,FALSE)</f>
        <v>#REF!</v>
      </c>
      <c r="X9" s="159">
        <v>100</v>
      </c>
      <c r="Y9" s="160">
        <v>100</v>
      </c>
      <c r="Z9" s="160"/>
      <c r="AA9" s="160">
        <v>100</v>
      </c>
      <c r="AB9" s="160">
        <v>100</v>
      </c>
      <c r="AC9" s="161">
        <v>100</v>
      </c>
      <c r="AD9" s="627"/>
      <c r="AE9" s="627"/>
      <c r="AF9" s="157" t="s">
        <v>141</v>
      </c>
      <c r="AG9" s="158" t="e">
        <f>HLOOKUP(Introduction!$G$4,nametranslations,76,FALSE)</f>
        <v>#REF!</v>
      </c>
      <c r="AH9" s="159">
        <v>100</v>
      </c>
      <c r="AI9" s="160">
        <v>100</v>
      </c>
      <c r="AJ9" s="160"/>
      <c r="AK9" s="160">
        <v>100</v>
      </c>
      <c r="AL9" s="160">
        <v>100</v>
      </c>
      <c r="AM9" s="161">
        <v>100</v>
      </c>
      <c r="AN9" s="627"/>
      <c r="AO9" s="627"/>
      <c r="AP9" s="157" t="s">
        <v>141</v>
      </c>
      <c r="AQ9" s="158" t="e">
        <f>HLOOKUP(Introduction!$G$4,nametranslations,76,FALSE)</f>
        <v>#REF!</v>
      </c>
      <c r="AR9" s="159">
        <v>100</v>
      </c>
      <c r="AS9" s="160">
        <v>100</v>
      </c>
      <c r="AT9" s="160"/>
      <c r="AU9" s="160">
        <v>100</v>
      </c>
      <c r="AV9" s="160">
        <v>100</v>
      </c>
      <c r="AW9" s="161">
        <v>100</v>
      </c>
      <c r="AX9" s="627"/>
      <c r="AY9" s="627"/>
      <c r="AZ9" s="157" t="s">
        <v>141</v>
      </c>
      <c r="BA9" s="158" t="e">
        <f>HLOOKUP(Introduction!$G$4,nametranslations,76,FALSE)</f>
        <v>#REF!</v>
      </c>
      <c r="BB9" s="159">
        <v>100</v>
      </c>
      <c r="BC9" s="160">
        <v>100</v>
      </c>
      <c r="BD9" s="160"/>
      <c r="BE9" s="160">
        <v>100</v>
      </c>
      <c r="BF9" s="160">
        <v>100</v>
      </c>
      <c r="BG9" s="161">
        <v>100</v>
      </c>
      <c r="BH9" s="627"/>
      <c r="BI9" s="627"/>
      <c r="BJ9" s="157" t="s">
        <v>141</v>
      </c>
      <c r="BK9" s="158" t="e">
        <f>HLOOKUP(Introduction!$G$4,nametranslations,76,FALSE)</f>
        <v>#REF!</v>
      </c>
      <c r="BL9" s="159">
        <v>100</v>
      </c>
      <c r="BM9" s="160">
        <v>100</v>
      </c>
      <c r="BN9" s="160"/>
      <c r="BO9" s="160">
        <v>100</v>
      </c>
      <c r="BP9" s="160">
        <v>100</v>
      </c>
      <c r="BQ9" s="161">
        <v>100</v>
      </c>
      <c r="BR9" s="627"/>
      <c r="BS9" s="627"/>
      <c r="BT9" s="157" t="s">
        <v>141</v>
      </c>
      <c r="BU9" s="158" t="e">
        <f>HLOOKUP(Introduction!$G$4,nametranslations,76,FALSE)</f>
        <v>#REF!</v>
      </c>
      <c r="BV9" s="159">
        <v>100</v>
      </c>
      <c r="BW9" s="160">
        <v>100</v>
      </c>
      <c r="BX9" s="160"/>
      <c r="BY9" s="160">
        <v>100</v>
      </c>
      <c r="BZ9" s="160">
        <v>100</v>
      </c>
      <c r="CA9" s="161">
        <v>100</v>
      </c>
      <c r="CB9" s="627"/>
      <c r="CC9" s="627"/>
      <c r="CD9" s="628"/>
      <c r="CN9" s="628"/>
      <c r="CX9" s="628"/>
      <c r="DH9" s="628"/>
      <c r="DR9" s="628"/>
      <c r="EB9" s="628"/>
      <c r="EL9" s="628"/>
      <c r="EV9" s="628"/>
      <c r="FF9" s="628"/>
      <c r="FP9" s="628"/>
      <c r="FZ9" s="628"/>
      <c r="GJ9" s="628"/>
      <c r="GT9" s="628"/>
      <c r="HD9" s="628"/>
      <c r="HN9" s="628"/>
      <c r="HX9" s="628"/>
      <c r="IH9" s="628"/>
    </row>
    <row r="10" spans="1:242" s="629" customFormat="1" ht="21" customHeight="1" x14ac:dyDescent="0.3">
      <c r="A10" s="640" t="str">
        <f ca="1">IF(ISBLANK('Data Summary'!A12),"",'Data Summary'!A12)</f>
        <v>SGP_2022_UIS</v>
      </c>
      <c r="B10" s="157" t="s">
        <v>198</v>
      </c>
      <c r="C10" s="158" t="e">
        <f>HLOOKUP(Introduction!$G$4,nametranslations,107,FALSE)</f>
        <v>#REF!</v>
      </c>
      <c r="D10" s="630">
        <v>100</v>
      </c>
      <c r="E10" s="630">
        <v>100</v>
      </c>
      <c r="F10" s="160"/>
      <c r="G10" s="630">
        <v>100</v>
      </c>
      <c r="H10" s="630">
        <v>100</v>
      </c>
      <c r="I10" s="631">
        <v>100</v>
      </c>
      <c r="J10" s="627"/>
      <c r="K10" s="627"/>
      <c r="L10" s="157" t="s">
        <v>198</v>
      </c>
      <c r="M10" s="158" t="e">
        <f>HLOOKUP(Introduction!$G$4,nametranslations,107,FALSE)</f>
        <v>#REF!</v>
      </c>
      <c r="N10" s="630">
        <v>100</v>
      </c>
      <c r="O10" s="630">
        <v>100</v>
      </c>
      <c r="P10" s="160"/>
      <c r="Q10" s="630">
        <v>100</v>
      </c>
      <c r="R10" s="630">
        <v>100</v>
      </c>
      <c r="S10" s="631">
        <v>100</v>
      </c>
      <c r="T10" s="627"/>
      <c r="U10" s="627"/>
      <c r="V10" s="157" t="s">
        <v>198</v>
      </c>
      <c r="W10" s="158" t="e">
        <f>HLOOKUP(Introduction!$G$4,nametranslations,107,FALSE)</f>
        <v>#REF!</v>
      </c>
      <c r="X10" s="630">
        <v>100</v>
      </c>
      <c r="Y10" s="630">
        <v>100</v>
      </c>
      <c r="Z10" s="160"/>
      <c r="AA10" s="630">
        <v>100</v>
      </c>
      <c r="AB10" s="630">
        <v>100</v>
      </c>
      <c r="AC10" s="631">
        <v>100</v>
      </c>
      <c r="AD10" s="627"/>
      <c r="AE10" s="627"/>
      <c r="AF10" s="157" t="s">
        <v>198</v>
      </c>
      <c r="AG10" s="158" t="e">
        <f>HLOOKUP(Introduction!$G$4,nametranslations,107,FALSE)</f>
        <v>#REF!</v>
      </c>
      <c r="AH10" s="630">
        <v>100</v>
      </c>
      <c r="AI10" s="630">
        <v>100</v>
      </c>
      <c r="AJ10" s="160"/>
      <c r="AK10" s="630">
        <v>100</v>
      </c>
      <c r="AL10" s="630">
        <v>100</v>
      </c>
      <c r="AM10" s="631">
        <v>100</v>
      </c>
      <c r="AN10" s="627"/>
      <c r="AO10" s="627"/>
      <c r="AP10" s="157" t="s">
        <v>198</v>
      </c>
      <c r="AQ10" s="158" t="e">
        <f>HLOOKUP(Introduction!$G$4,nametranslations,107,FALSE)</f>
        <v>#REF!</v>
      </c>
      <c r="AR10" s="630">
        <v>100</v>
      </c>
      <c r="AS10" s="630">
        <v>100</v>
      </c>
      <c r="AT10" s="160"/>
      <c r="AU10" s="630">
        <v>100</v>
      </c>
      <c r="AV10" s="630">
        <v>100</v>
      </c>
      <c r="AW10" s="631">
        <v>100</v>
      </c>
      <c r="AX10" s="627"/>
      <c r="AY10" s="627"/>
      <c r="AZ10" s="157" t="s">
        <v>198</v>
      </c>
      <c r="BA10" s="158" t="e">
        <f>HLOOKUP(Introduction!$G$4,nametranslations,107,FALSE)</f>
        <v>#REF!</v>
      </c>
      <c r="BB10" s="630">
        <v>100</v>
      </c>
      <c r="BC10" s="630">
        <v>100</v>
      </c>
      <c r="BD10" s="160"/>
      <c r="BE10" s="630">
        <v>100</v>
      </c>
      <c r="BF10" s="630">
        <v>100</v>
      </c>
      <c r="BG10" s="631">
        <v>100</v>
      </c>
      <c r="BH10" s="627"/>
      <c r="BI10" s="627"/>
      <c r="BJ10" s="157" t="s">
        <v>198</v>
      </c>
      <c r="BK10" s="158" t="e">
        <f>HLOOKUP(Introduction!$G$4,nametranslations,107,FALSE)</f>
        <v>#REF!</v>
      </c>
      <c r="BL10" s="630">
        <v>100</v>
      </c>
      <c r="BM10" s="630">
        <v>100</v>
      </c>
      <c r="BN10" s="160"/>
      <c r="BO10" s="630">
        <v>100</v>
      </c>
      <c r="BP10" s="630">
        <v>100</v>
      </c>
      <c r="BQ10" s="631">
        <v>100</v>
      </c>
      <c r="BR10" s="627"/>
      <c r="BS10" s="627"/>
      <c r="BT10" s="157" t="s">
        <v>198</v>
      </c>
      <c r="BU10" s="158" t="e">
        <f>HLOOKUP(Introduction!$G$4,nametranslations,107,FALSE)</f>
        <v>#REF!</v>
      </c>
      <c r="BV10" s="630">
        <v>100</v>
      </c>
      <c r="BW10" s="630">
        <v>100</v>
      </c>
      <c r="BX10" s="160"/>
      <c r="BY10" s="630">
        <v>100</v>
      </c>
      <c r="BZ10" s="630">
        <v>100</v>
      </c>
      <c r="CA10" s="631">
        <v>100</v>
      </c>
      <c r="CB10" s="627"/>
      <c r="CC10" s="627"/>
      <c r="CD10" s="628"/>
      <c r="CN10" s="628"/>
      <c r="CX10" s="628"/>
      <c r="DH10" s="628"/>
      <c r="DR10" s="628"/>
      <c r="EB10" s="628"/>
      <c r="EL10" s="628"/>
      <c r="EV10" s="628"/>
      <c r="FF10" s="628"/>
      <c r="FP10" s="628"/>
      <c r="FZ10" s="628"/>
      <c r="GJ10" s="628"/>
      <c r="GT10" s="628"/>
      <c r="HD10" s="628"/>
      <c r="HN10" s="628"/>
      <c r="HX10" s="628"/>
      <c r="IH10" s="628"/>
    </row>
    <row r="11" spans="1:242" s="629" customFormat="1" ht="21" customHeight="1" x14ac:dyDescent="0.3">
      <c r="A11" s="640" t="str">
        <f ca="1">IF(ISBLANK('Data Summary'!A13),"",'Data Summary'!A13)</f>
        <v>SGP_2023_UIS</v>
      </c>
      <c r="B11" s="157" t="s">
        <v>198</v>
      </c>
      <c r="C11" s="158" t="e">
        <f>HLOOKUP(Introduction!$G$4,nametranslations,108,FALSE)</f>
        <v>#REF!</v>
      </c>
      <c r="D11" s="630">
        <v>100</v>
      </c>
      <c r="E11" s="630">
        <v>100</v>
      </c>
      <c r="F11" s="160"/>
      <c r="G11" s="630">
        <v>100</v>
      </c>
      <c r="H11" s="630">
        <v>100</v>
      </c>
      <c r="I11" s="631">
        <v>100</v>
      </c>
      <c r="J11" s="627"/>
      <c r="K11" s="627"/>
      <c r="L11" s="157" t="s">
        <v>198</v>
      </c>
      <c r="M11" s="158" t="e">
        <f>HLOOKUP(Introduction!$G$4,nametranslations,108,FALSE)</f>
        <v>#REF!</v>
      </c>
      <c r="N11" s="630">
        <v>100</v>
      </c>
      <c r="O11" s="630">
        <v>100</v>
      </c>
      <c r="P11" s="160"/>
      <c r="Q11" s="630">
        <v>100</v>
      </c>
      <c r="R11" s="630">
        <v>100</v>
      </c>
      <c r="S11" s="631">
        <v>100</v>
      </c>
      <c r="T11" s="627"/>
      <c r="U11" s="627"/>
      <c r="V11" s="157" t="s">
        <v>198</v>
      </c>
      <c r="W11" s="158" t="e">
        <f>HLOOKUP(Introduction!$G$4,nametranslations,108,FALSE)</f>
        <v>#REF!</v>
      </c>
      <c r="X11" s="630">
        <v>100</v>
      </c>
      <c r="Y11" s="630">
        <v>100</v>
      </c>
      <c r="Z11" s="160"/>
      <c r="AA11" s="630">
        <v>100</v>
      </c>
      <c r="AB11" s="630">
        <v>100</v>
      </c>
      <c r="AC11" s="631">
        <v>100</v>
      </c>
      <c r="AD11" s="627"/>
      <c r="AE11" s="627"/>
      <c r="AF11" s="157" t="s">
        <v>198</v>
      </c>
      <c r="AG11" s="158" t="e">
        <f>HLOOKUP(Introduction!$G$4,nametranslations,108,FALSE)</f>
        <v>#REF!</v>
      </c>
      <c r="AH11" s="630">
        <v>100</v>
      </c>
      <c r="AI11" s="630">
        <v>100</v>
      </c>
      <c r="AJ11" s="160"/>
      <c r="AK11" s="630">
        <v>100</v>
      </c>
      <c r="AL11" s="630">
        <v>100</v>
      </c>
      <c r="AM11" s="631">
        <v>100</v>
      </c>
      <c r="AN11" s="627"/>
      <c r="AO11" s="627"/>
      <c r="AP11" s="157" t="s">
        <v>198</v>
      </c>
      <c r="AQ11" s="158" t="e">
        <f>HLOOKUP(Introduction!$G$4,nametranslations,108,FALSE)</f>
        <v>#REF!</v>
      </c>
      <c r="AR11" s="630">
        <v>100</v>
      </c>
      <c r="AS11" s="630">
        <v>100</v>
      </c>
      <c r="AT11" s="160"/>
      <c r="AU11" s="630">
        <v>100</v>
      </c>
      <c r="AV11" s="630">
        <v>100</v>
      </c>
      <c r="AW11" s="631">
        <v>100</v>
      </c>
      <c r="AX11" s="627"/>
      <c r="AY11" s="627"/>
      <c r="AZ11" s="157" t="s">
        <v>198</v>
      </c>
      <c r="BA11" s="158" t="e">
        <f>HLOOKUP(Introduction!$G$4,nametranslations,108,FALSE)</f>
        <v>#REF!</v>
      </c>
      <c r="BB11" s="630">
        <v>100</v>
      </c>
      <c r="BC11" s="630">
        <v>100</v>
      </c>
      <c r="BD11" s="160"/>
      <c r="BE11" s="630">
        <v>100</v>
      </c>
      <c r="BF11" s="630">
        <v>100</v>
      </c>
      <c r="BG11" s="631">
        <v>100</v>
      </c>
      <c r="BH11" s="627"/>
      <c r="BI11" s="627"/>
      <c r="BJ11" s="157" t="s">
        <v>198</v>
      </c>
      <c r="BK11" s="158" t="e">
        <f>HLOOKUP(Introduction!$G$4,nametranslations,108,FALSE)</f>
        <v>#REF!</v>
      </c>
      <c r="BL11" s="630">
        <v>100</v>
      </c>
      <c r="BM11" s="630">
        <v>100</v>
      </c>
      <c r="BN11" s="160"/>
      <c r="BO11" s="630">
        <v>100</v>
      </c>
      <c r="BP11" s="630">
        <v>100</v>
      </c>
      <c r="BQ11" s="631">
        <v>100</v>
      </c>
      <c r="BR11" s="627"/>
      <c r="BS11" s="627"/>
      <c r="BT11" s="157" t="s">
        <v>198</v>
      </c>
      <c r="BU11" s="158" t="e">
        <f>HLOOKUP(Introduction!$G$4,nametranslations,108,FALSE)</f>
        <v>#REF!</v>
      </c>
      <c r="BV11" s="630">
        <v>100</v>
      </c>
      <c r="BW11" s="630">
        <v>100</v>
      </c>
      <c r="BX11" s="160"/>
      <c r="BY11" s="630">
        <v>100</v>
      </c>
      <c r="BZ11" s="630">
        <v>100</v>
      </c>
      <c r="CA11" s="631">
        <v>100</v>
      </c>
      <c r="CB11" s="627"/>
      <c r="CC11" s="627"/>
      <c r="CD11" s="628"/>
      <c r="CN11" s="628"/>
      <c r="CX11" s="628"/>
      <c r="DH11" s="628"/>
      <c r="DR11" s="628"/>
      <c r="EB11" s="628"/>
      <c r="EL11" s="628"/>
      <c r="EV11" s="628"/>
      <c r="FF11" s="628"/>
      <c r="FP11" s="628"/>
      <c r="FZ11" s="628"/>
      <c r="GJ11" s="628"/>
      <c r="GT11" s="628"/>
      <c r="HD11" s="628"/>
      <c r="HN11" s="628"/>
      <c r="HX11" s="628"/>
      <c r="IH11" s="628"/>
    </row>
    <row r="12" spans="1:242" s="106" customFormat="1" ht="18" customHeight="1" x14ac:dyDescent="0.2">
      <c r="A12" s="621" t="str">
        <f ca="1">IF(ISBLANK('Data Summary'!A14),"",'Data Summary'!A14)</f>
        <v/>
      </c>
      <c r="B12" s="102" t="e">
        <f>HLOOKUP(Introduction!$G$4,nametranslations,109,FALSE)</f>
        <v>#REF!</v>
      </c>
      <c r="C12" s="103" t="e">
        <f>HLOOKUP(Introduction!$G$4,nametranslations,110,FALSE)</f>
        <v>#REF!</v>
      </c>
      <c r="D12" s="162"/>
      <c r="E12" s="162"/>
      <c r="F12" s="162"/>
      <c r="G12" s="163"/>
      <c r="H12" s="162"/>
      <c r="I12" s="104"/>
      <c r="J12" s="99"/>
      <c r="K12" s="99"/>
      <c r="L12" s="102" t="e">
        <f>HLOOKUP(Introduction!$G$4,nametranslations,109,FALSE)</f>
        <v>#REF!</v>
      </c>
      <c r="M12" s="103" t="e">
        <f>HLOOKUP(Introduction!$G$4,nametranslations,110,FALSE)</f>
        <v>#REF!</v>
      </c>
      <c r="N12" s="162"/>
      <c r="O12" s="162"/>
      <c r="P12" s="162"/>
      <c r="Q12" s="163"/>
      <c r="R12" s="162"/>
      <c r="S12" s="104"/>
      <c r="T12" s="99"/>
      <c r="U12" s="99"/>
      <c r="V12" s="102" t="e">
        <f>HLOOKUP(Introduction!$G$4,nametranslations,109,FALSE)</f>
        <v>#REF!</v>
      </c>
      <c r="W12" s="103" t="e">
        <f>HLOOKUP(Introduction!$G$4,nametranslations,110,FALSE)</f>
        <v>#REF!</v>
      </c>
      <c r="X12" s="162"/>
      <c r="Y12" s="162"/>
      <c r="Z12" s="162"/>
      <c r="AA12" s="163"/>
      <c r="AB12" s="162"/>
      <c r="AC12" s="104"/>
      <c r="AD12" s="99"/>
      <c r="AE12" s="99"/>
      <c r="AF12" s="102" t="e">
        <f>HLOOKUP(Introduction!$G$4,nametranslations,109,FALSE)</f>
        <v>#REF!</v>
      </c>
      <c r="AG12" s="103" t="e">
        <f>HLOOKUP(Introduction!$G$4,nametranslations,110,FALSE)</f>
        <v>#REF!</v>
      </c>
      <c r="AH12" s="162"/>
      <c r="AI12" s="162"/>
      <c r="AJ12" s="162"/>
      <c r="AK12" s="163"/>
      <c r="AL12" s="162"/>
      <c r="AM12" s="104"/>
      <c r="AN12" s="99"/>
      <c r="AO12" s="99"/>
      <c r="AP12" s="102" t="e">
        <f>HLOOKUP(Introduction!$G$4,nametranslations,109,FALSE)</f>
        <v>#REF!</v>
      </c>
      <c r="AQ12" s="103" t="e">
        <f>HLOOKUP(Introduction!$G$4,nametranslations,110,FALSE)</f>
        <v>#REF!</v>
      </c>
      <c r="AR12" s="162"/>
      <c r="AS12" s="162"/>
      <c r="AT12" s="162"/>
      <c r="AU12" s="163"/>
      <c r="AV12" s="162"/>
      <c r="AW12" s="104"/>
      <c r="AX12" s="99"/>
      <c r="AY12" s="99"/>
      <c r="AZ12" s="102" t="e">
        <f>HLOOKUP(Introduction!$G$4,nametranslations,109,FALSE)</f>
        <v>#REF!</v>
      </c>
      <c r="BA12" s="103" t="e">
        <f>HLOOKUP(Introduction!$G$4,nametranslations,110,FALSE)</f>
        <v>#REF!</v>
      </c>
      <c r="BB12" s="162"/>
      <c r="BC12" s="162"/>
      <c r="BD12" s="162"/>
      <c r="BE12" s="163"/>
      <c r="BF12" s="162"/>
      <c r="BG12" s="104"/>
      <c r="BH12" s="99"/>
      <c r="BI12" s="99"/>
      <c r="BJ12" s="102" t="e">
        <f>HLOOKUP(Introduction!$G$4,nametranslations,109,FALSE)</f>
        <v>#REF!</v>
      </c>
      <c r="BK12" s="103" t="e">
        <f>HLOOKUP(Introduction!$G$4,nametranslations,110,FALSE)</f>
        <v>#REF!</v>
      </c>
      <c r="BL12" s="162"/>
      <c r="BM12" s="162"/>
      <c r="BN12" s="162"/>
      <c r="BO12" s="163"/>
      <c r="BP12" s="162"/>
      <c r="BQ12" s="104"/>
      <c r="BR12" s="99"/>
      <c r="BS12" s="99"/>
      <c r="BT12" s="102" t="e">
        <f>HLOOKUP(Introduction!$G$4,nametranslations,109,FALSE)</f>
        <v>#REF!</v>
      </c>
      <c r="BU12" s="103" t="e">
        <f>HLOOKUP(Introduction!$G$4,nametranslations,110,FALSE)</f>
        <v>#REF!</v>
      </c>
      <c r="BV12" s="162"/>
      <c r="BW12" s="162"/>
      <c r="BX12" s="162"/>
      <c r="BY12" s="163"/>
      <c r="BZ12" s="162"/>
      <c r="CA12" s="104"/>
      <c r="CB12" s="99"/>
      <c r="CC12" s="99"/>
      <c r="CD12" s="105"/>
      <c r="CN12" s="105"/>
      <c r="CX12" s="105"/>
      <c r="DH12" s="105"/>
      <c r="DR12" s="105"/>
      <c r="EB12" s="105"/>
      <c r="EL12" s="105"/>
      <c r="EV12" s="105"/>
      <c r="FF12" s="105"/>
      <c r="FP12" s="105"/>
      <c r="FZ12" s="105"/>
      <c r="GJ12" s="105"/>
      <c r="GT12" s="105"/>
      <c r="HD12" s="105"/>
      <c r="HN12" s="105"/>
      <c r="HX12" s="105"/>
      <c r="IH12" s="105"/>
    </row>
    <row r="13" spans="1:242" s="2" customFormat="1" ht="14.25" customHeight="1" x14ac:dyDescent="0.2">
      <c r="A13" s="621" t="str">
        <f ca="1">IF(ISBLANK('Data Summary'!A15),"",'Data Summary'!A15)</f>
        <v/>
      </c>
      <c r="B13" s="40" t="s">
        <v>52</v>
      </c>
      <c r="C13" s="3">
        <v>0</v>
      </c>
      <c r="D13" s="19">
        <v>0</v>
      </c>
      <c r="E13" s="19">
        <v>0</v>
      </c>
      <c r="F13" s="19"/>
      <c r="G13" s="164">
        <v>0</v>
      </c>
      <c r="H13" s="19">
        <v>0</v>
      </c>
      <c r="I13" s="22">
        <v>0</v>
      </c>
      <c r="J13" s="7"/>
      <c r="K13" s="7"/>
      <c r="L13" s="40" t="s">
        <v>52</v>
      </c>
      <c r="M13" s="3">
        <v>0</v>
      </c>
      <c r="N13" s="19">
        <v>0</v>
      </c>
      <c r="O13" s="19">
        <v>0</v>
      </c>
      <c r="P13" s="19"/>
      <c r="Q13" s="164">
        <v>0</v>
      </c>
      <c r="R13" s="19">
        <v>0</v>
      </c>
      <c r="S13" s="22">
        <v>0</v>
      </c>
      <c r="T13" s="7"/>
      <c r="U13" s="7"/>
      <c r="V13" s="40" t="s">
        <v>52</v>
      </c>
      <c r="W13" s="3">
        <v>0</v>
      </c>
      <c r="X13" s="19">
        <v>0</v>
      </c>
      <c r="Y13" s="19">
        <v>0</v>
      </c>
      <c r="Z13" s="19"/>
      <c r="AA13" s="164">
        <v>0</v>
      </c>
      <c r="AB13" s="19">
        <v>0</v>
      </c>
      <c r="AC13" s="22">
        <v>0</v>
      </c>
      <c r="AD13" s="7"/>
      <c r="AE13" s="7"/>
      <c r="AF13" s="40" t="s">
        <v>52</v>
      </c>
      <c r="AG13" s="3">
        <v>0</v>
      </c>
      <c r="AH13" s="19">
        <v>0</v>
      </c>
      <c r="AI13" s="19">
        <v>0</v>
      </c>
      <c r="AJ13" s="19"/>
      <c r="AK13" s="164">
        <v>0</v>
      </c>
      <c r="AL13" s="19">
        <v>0</v>
      </c>
      <c r="AM13" s="22">
        <v>0</v>
      </c>
      <c r="AN13" s="7"/>
      <c r="AO13" s="7"/>
      <c r="AP13" s="40" t="s">
        <v>52</v>
      </c>
      <c r="AQ13" s="3">
        <v>0</v>
      </c>
      <c r="AR13" s="19">
        <v>0</v>
      </c>
      <c r="AS13" s="19">
        <v>0</v>
      </c>
      <c r="AT13" s="19"/>
      <c r="AU13" s="164">
        <v>0</v>
      </c>
      <c r="AV13" s="19">
        <v>0</v>
      </c>
      <c r="AW13" s="22">
        <v>0</v>
      </c>
      <c r="AX13" s="7"/>
      <c r="AY13" s="7"/>
      <c r="AZ13" s="40" t="s">
        <v>52</v>
      </c>
      <c r="BA13" s="3">
        <v>0</v>
      </c>
      <c r="BB13" s="19">
        <v>0</v>
      </c>
      <c r="BC13" s="19">
        <v>0</v>
      </c>
      <c r="BD13" s="19"/>
      <c r="BE13" s="164">
        <v>0</v>
      </c>
      <c r="BF13" s="19">
        <v>0</v>
      </c>
      <c r="BG13" s="22">
        <v>0</v>
      </c>
      <c r="BH13" s="7"/>
      <c r="BI13" s="7"/>
      <c r="BJ13" s="40" t="s">
        <v>52</v>
      </c>
      <c r="BK13" s="3">
        <v>0</v>
      </c>
      <c r="BL13" s="19">
        <v>0</v>
      </c>
      <c r="BM13" s="19">
        <v>0</v>
      </c>
      <c r="BN13" s="19"/>
      <c r="BO13" s="164">
        <v>0</v>
      </c>
      <c r="BP13" s="19">
        <v>0</v>
      </c>
      <c r="BQ13" s="22">
        <v>0</v>
      </c>
      <c r="BR13" s="7"/>
      <c r="BS13" s="7"/>
      <c r="BT13" s="40" t="s">
        <v>52</v>
      </c>
      <c r="BU13" s="3">
        <v>0</v>
      </c>
      <c r="BV13" s="19">
        <v>0</v>
      </c>
      <c r="BW13" s="19">
        <v>0</v>
      </c>
      <c r="BX13" s="19"/>
      <c r="BY13" s="164">
        <v>0</v>
      </c>
      <c r="BZ13" s="19">
        <v>0</v>
      </c>
      <c r="CA13" s="22">
        <v>0</v>
      </c>
      <c r="CB13" s="7"/>
      <c r="CC13" s="7"/>
      <c r="CD13" s="46"/>
      <c r="CN13" s="46"/>
      <c r="CX13" s="46"/>
      <c r="DH13" s="46"/>
      <c r="DR13" s="46"/>
      <c r="EB13" s="46"/>
      <c r="EL13" s="46"/>
      <c r="EV13" s="46"/>
      <c r="FF13" s="46"/>
      <c r="FP13" s="46"/>
      <c r="FZ13" s="46"/>
      <c r="GJ13" s="46"/>
      <c r="GT13" s="46"/>
      <c r="HD13" s="46"/>
      <c r="HN13" s="46"/>
      <c r="HX13" s="46"/>
      <c r="IH13" s="46"/>
    </row>
    <row r="14" spans="1:242" x14ac:dyDescent="0.3">
      <c r="A14" s="621" t="str">
        <f ca="1">IF(ISBLANK('Data Summary'!A16),"",'Data Summary'!A16)</f>
        <v/>
      </c>
      <c r="B14" s="41" t="s">
        <v>92</v>
      </c>
      <c r="C14" s="165">
        <v>0</v>
      </c>
      <c r="D14" s="19"/>
      <c r="E14" s="19"/>
      <c r="F14" s="19"/>
      <c r="G14" s="164"/>
      <c r="H14" s="19"/>
      <c r="I14" s="22"/>
      <c r="J14" s="7"/>
      <c r="K14" s="7"/>
      <c r="L14" s="41" t="s">
        <v>92</v>
      </c>
      <c r="M14" s="165">
        <v>0</v>
      </c>
      <c r="N14" s="19"/>
      <c r="O14" s="19"/>
      <c r="P14" s="19"/>
      <c r="Q14" s="164"/>
      <c r="R14" s="19"/>
      <c r="S14" s="22"/>
      <c r="T14" s="7"/>
      <c r="U14" s="7"/>
      <c r="V14" s="41" t="s">
        <v>92</v>
      </c>
      <c r="W14" s="165">
        <v>0</v>
      </c>
      <c r="X14" s="19"/>
      <c r="Y14" s="19"/>
      <c r="Z14" s="19"/>
      <c r="AA14" s="164"/>
      <c r="AB14" s="19"/>
      <c r="AC14" s="22"/>
      <c r="AD14" s="7"/>
      <c r="AE14" s="7"/>
      <c r="AF14" s="41" t="s">
        <v>92</v>
      </c>
      <c r="AG14" s="165">
        <v>0</v>
      </c>
      <c r="AH14" s="19"/>
      <c r="AI14" s="19"/>
      <c r="AJ14" s="19"/>
      <c r="AK14" s="164"/>
      <c r="AL14" s="19"/>
      <c r="AM14" s="22"/>
      <c r="AN14" s="7"/>
      <c r="AO14" s="7"/>
      <c r="AP14" s="41" t="s">
        <v>92</v>
      </c>
      <c r="AQ14" s="165">
        <v>0</v>
      </c>
      <c r="AR14" s="19"/>
      <c r="AS14" s="19"/>
      <c r="AT14" s="19"/>
      <c r="AU14" s="164"/>
      <c r="AV14" s="19"/>
      <c r="AW14" s="22"/>
      <c r="AX14" s="7"/>
      <c r="AY14" s="7"/>
      <c r="AZ14" s="41" t="s">
        <v>92</v>
      </c>
      <c r="BA14" s="165">
        <v>0</v>
      </c>
      <c r="BB14" s="19"/>
      <c r="BC14" s="19"/>
      <c r="BD14" s="19"/>
      <c r="BE14" s="164"/>
      <c r="BF14" s="19"/>
      <c r="BG14" s="22"/>
      <c r="BH14" s="7"/>
      <c r="BI14" s="7"/>
      <c r="BJ14" s="41" t="s">
        <v>92</v>
      </c>
      <c r="BK14" s="165">
        <v>0</v>
      </c>
      <c r="BL14" s="19"/>
      <c r="BM14" s="19"/>
      <c r="BN14" s="19"/>
      <c r="BO14" s="164"/>
      <c r="BP14" s="19"/>
      <c r="BQ14" s="22"/>
      <c r="BR14" s="7"/>
      <c r="BS14" s="7"/>
      <c r="BT14" s="41" t="s">
        <v>92</v>
      </c>
      <c r="BU14" s="165">
        <v>0</v>
      </c>
      <c r="BV14" s="19"/>
      <c r="BW14" s="19"/>
      <c r="BX14" s="19"/>
      <c r="BY14" s="164"/>
      <c r="BZ14" s="19"/>
      <c r="CA14" s="22"/>
      <c r="CB14" s="7"/>
      <c r="CC14" s="7"/>
    </row>
    <row r="15" spans="1:242" s="1" customFormat="1" x14ac:dyDescent="0.3">
      <c r="A15" s="621" t="str">
        <f ca="1">IF(ISBLANK('Data Summary'!A17),"",'Data Summary'!A17)</f>
        <v/>
      </c>
      <c r="B15" s="41" t="s">
        <v>147</v>
      </c>
      <c r="C15" s="4">
        <v>1</v>
      </c>
      <c r="D15" s="19">
        <v>100</v>
      </c>
      <c r="E15" s="166">
        <v>100</v>
      </c>
      <c r="F15" s="166"/>
      <c r="G15" s="167">
        <v>100</v>
      </c>
      <c r="H15" s="19">
        <v>100</v>
      </c>
      <c r="I15" s="22">
        <v>100</v>
      </c>
      <c r="J15" s="7"/>
      <c r="K15" s="7"/>
      <c r="L15" s="41" t="s">
        <v>147</v>
      </c>
      <c r="M15" s="4">
        <v>1</v>
      </c>
      <c r="N15" s="19">
        <v>100</v>
      </c>
      <c r="O15" s="166">
        <v>100</v>
      </c>
      <c r="P15" s="166"/>
      <c r="Q15" s="167">
        <v>100</v>
      </c>
      <c r="R15" s="19">
        <v>100</v>
      </c>
      <c r="S15" s="22">
        <v>100</v>
      </c>
      <c r="T15" s="7"/>
      <c r="U15" s="7"/>
      <c r="V15" s="41" t="s">
        <v>147</v>
      </c>
      <c r="W15" s="4">
        <v>1</v>
      </c>
      <c r="X15" s="19">
        <v>100</v>
      </c>
      <c r="Y15" s="166">
        <v>100</v>
      </c>
      <c r="Z15" s="166"/>
      <c r="AA15" s="167">
        <v>100</v>
      </c>
      <c r="AB15" s="19">
        <v>100</v>
      </c>
      <c r="AC15" s="22">
        <v>100</v>
      </c>
      <c r="AD15" s="7"/>
      <c r="AE15" s="7"/>
      <c r="AF15" s="41" t="s">
        <v>147</v>
      </c>
      <c r="AG15" s="4">
        <v>1</v>
      </c>
      <c r="AH15" s="19">
        <v>100</v>
      </c>
      <c r="AI15" s="166">
        <v>100</v>
      </c>
      <c r="AJ15" s="166"/>
      <c r="AK15" s="167">
        <v>100</v>
      </c>
      <c r="AL15" s="19">
        <v>100</v>
      </c>
      <c r="AM15" s="22">
        <v>100</v>
      </c>
      <c r="AN15" s="7"/>
      <c r="AO15" s="7"/>
      <c r="AP15" s="41" t="s">
        <v>147</v>
      </c>
      <c r="AQ15" s="4">
        <v>1</v>
      </c>
      <c r="AR15" s="19">
        <v>100</v>
      </c>
      <c r="AS15" s="166">
        <v>100</v>
      </c>
      <c r="AT15" s="166"/>
      <c r="AU15" s="167">
        <v>100</v>
      </c>
      <c r="AV15" s="19">
        <v>100</v>
      </c>
      <c r="AW15" s="22">
        <v>100</v>
      </c>
      <c r="AX15" s="7"/>
      <c r="AY15" s="7"/>
      <c r="AZ15" s="41" t="s">
        <v>147</v>
      </c>
      <c r="BA15" s="4">
        <v>1</v>
      </c>
      <c r="BB15" s="19">
        <v>100</v>
      </c>
      <c r="BC15" s="166">
        <v>100</v>
      </c>
      <c r="BD15" s="166"/>
      <c r="BE15" s="167">
        <v>100</v>
      </c>
      <c r="BF15" s="19">
        <v>100</v>
      </c>
      <c r="BG15" s="22">
        <v>100</v>
      </c>
      <c r="BH15" s="7"/>
      <c r="BI15" s="7"/>
      <c r="BJ15" s="41" t="s">
        <v>147</v>
      </c>
      <c r="BK15" s="4">
        <v>1</v>
      </c>
      <c r="BL15" s="19">
        <v>100</v>
      </c>
      <c r="BM15" s="166">
        <v>100</v>
      </c>
      <c r="BN15" s="166"/>
      <c r="BO15" s="167">
        <v>100</v>
      </c>
      <c r="BP15" s="19">
        <v>100</v>
      </c>
      <c r="BQ15" s="22">
        <v>100</v>
      </c>
      <c r="BR15" s="7"/>
      <c r="BS15" s="7"/>
      <c r="BT15" s="41" t="s">
        <v>147</v>
      </c>
      <c r="BU15" s="4">
        <v>1</v>
      </c>
      <c r="BV15" s="19">
        <v>100</v>
      </c>
      <c r="BW15" s="166">
        <v>100</v>
      </c>
      <c r="BX15" s="166"/>
      <c r="BY15" s="167">
        <v>100</v>
      </c>
      <c r="BZ15" s="19">
        <v>100</v>
      </c>
      <c r="CA15" s="22">
        <v>100</v>
      </c>
      <c r="CB15" s="7"/>
      <c r="CC15" s="7"/>
      <c r="CD15" s="47"/>
      <c r="CN15" s="47"/>
      <c r="CX15" s="47"/>
      <c r="DH15" s="47"/>
      <c r="DR15" s="47"/>
      <c r="EB15" s="47"/>
      <c r="EL15" s="47"/>
      <c r="EV15" s="47"/>
      <c r="FF15" s="47"/>
      <c r="FP15" s="47"/>
      <c r="FZ15" s="47"/>
      <c r="GJ15" s="47"/>
      <c r="GT15" s="47"/>
      <c r="HD15" s="47"/>
      <c r="HN15" s="47"/>
      <c r="HX15" s="47"/>
      <c r="IH15" s="47"/>
    </row>
    <row r="16" spans="1:242" s="1" customFormat="1" x14ac:dyDescent="0.3">
      <c r="A16" s="621" t="str">
        <f ca="1">IF(ISBLANK('Data Summary'!A18),"",'Data Summary'!A18)</f>
        <v/>
      </c>
      <c r="B16" s="41"/>
      <c r="C16" s="52"/>
      <c r="D16" s="19"/>
      <c r="E16" s="50"/>
      <c r="F16" s="50"/>
      <c r="G16" s="50"/>
      <c r="H16" s="19"/>
      <c r="I16" s="22"/>
      <c r="J16" s="7"/>
      <c r="K16" s="7"/>
      <c r="L16" s="41"/>
      <c r="M16" s="52"/>
      <c r="N16" s="19"/>
      <c r="O16" s="50"/>
      <c r="P16" s="50"/>
      <c r="Q16" s="50"/>
      <c r="R16" s="19"/>
      <c r="S16" s="22"/>
      <c r="T16" s="7"/>
      <c r="U16" s="7"/>
      <c r="V16" s="41"/>
      <c r="W16" s="52"/>
      <c r="X16" s="19"/>
      <c r="Y16" s="50"/>
      <c r="Z16" s="50"/>
      <c r="AA16" s="50"/>
      <c r="AB16" s="19"/>
      <c r="AC16" s="22"/>
      <c r="AD16" s="7"/>
      <c r="AE16" s="7"/>
      <c r="AF16" s="41"/>
      <c r="AG16" s="52"/>
      <c r="AH16" s="19"/>
      <c r="AI16" s="50"/>
      <c r="AJ16" s="50"/>
      <c r="AK16" s="50"/>
      <c r="AL16" s="19"/>
      <c r="AM16" s="22"/>
      <c r="AN16" s="7"/>
      <c r="AO16" s="7"/>
      <c r="AP16" s="41"/>
      <c r="AQ16" s="52"/>
      <c r="AR16" s="19"/>
      <c r="AS16" s="50"/>
      <c r="AT16" s="50"/>
      <c r="AU16" s="50"/>
      <c r="AV16" s="19"/>
      <c r="AW16" s="22"/>
      <c r="AX16" s="7"/>
      <c r="AY16" s="7"/>
      <c r="AZ16" s="41"/>
      <c r="BA16" s="52"/>
      <c r="BB16" s="19"/>
      <c r="BC16" s="50"/>
      <c r="BD16" s="50"/>
      <c r="BE16" s="50"/>
      <c r="BF16" s="19"/>
      <c r="BG16" s="22"/>
      <c r="BH16" s="7"/>
      <c r="BI16" s="7"/>
      <c r="BJ16" s="41"/>
      <c r="BK16" s="52"/>
      <c r="BL16" s="19"/>
      <c r="BM16" s="50"/>
      <c r="BN16" s="50"/>
      <c r="BO16" s="50"/>
      <c r="BP16" s="19"/>
      <c r="BQ16" s="22"/>
      <c r="BR16" s="7"/>
      <c r="BS16" s="7"/>
      <c r="BT16" s="41"/>
      <c r="BU16" s="52"/>
      <c r="BV16" s="19"/>
      <c r="BW16" s="50"/>
      <c r="BX16" s="50"/>
      <c r="BY16" s="50"/>
      <c r="BZ16" s="19"/>
      <c r="CA16" s="22"/>
      <c r="CB16" s="7"/>
      <c r="CC16" s="7"/>
      <c r="CD16" s="47"/>
      <c r="CN16" s="47"/>
      <c r="CX16" s="47"/>
      <c r="DH16" s="47"/>
      <c r="DR16" s="47"/>
      <c r="EB16" s="47"/>
      <c r="EL16" s="47"/>
      <c r="EV16" s="47"/>
      <c r="FF16" s="47"/>
      <c r="FP16" s="47"/>
      <c r="FZ16" s="47"/>
      <c r="GJ16" s="47"/>
      <c r="GT16" s="47"/>
      <c r="HD16" s="47"/>
      <c r="HN16" s="47"/>
      <c r="HX16" s="47"/>
      <c r="IH16" s="47"/>
    </row>
    <row r="17" spans="1:242" s="1" customFormat="1" x14ac:dyDescent="0.3">
      <c r="A17" s="621" t="str">
        <f ca="1">IF(ISBLANK('Data Summary'!A19),"",'Data Summary'!A19)</f>
        <v/>
      </c>
      <c r="B17" s="41"/>
      <c r="C17" s="52"/>
      <c r="D17" s="19"/>
      <c r="E17" s="50"/>
      <c r="F17" s="50"/>
      <c r="G17" s="50"/>
      <c r="H17" s="50"/>
      <c r="I17" s="15"/>
      <c r="J17" s="7"/>
      <c r="K17" s="7"/>
      <c r="L17" s="41"/>
      <c r="M17" s="52"/>
      <c r="N17" s="19"/>
      <c r="O17" s="50"/>
      <c r="P17" s="50"/>
      <c r="Q17" s="50"/>
      <c r="R17" s="50"/>
      <c r="S17" s="15"/>
      <c r="T17" s="7"/>
      <c r="U17" s="7"/>
      <c r="V17" s="41"/>
      <c r="W17" s="52"/>
      <c r="X17" s="19"/>
      <c r="Y17" s="50"/>
      <c r="Z17" s="50"/>
      <c r="AA17" s="50"/>
      <c r="AB17" s="50"/>
      <c r="AC17" s="15"/>
      <c r="AD17" s="7"/>
      <c r="AE17" s="7"/>
      <c r="AF17" s="41"/>
      <c r="AG17" s="52"/>
      <c r="AH17" s="19"/>
      <c r="AI17" s="50"/>
      <c r="AJ17" s="50"/>
      <c r="AK17" s="50"/>
      <c r="AL17" s="50"/>
      <c r="AM17" s="15"/>
      <c r="AN17" s="7"/>
      <c r="AO17" s="7"/>
      <c r="AP17" s="41"/>
      <c r="AQ17" s="52"/>
      <c r="AR17" s="19"/>
      <c r="AS17" s="50"/>
      <c r="AT17" s="50"/>
      <c r="AU17" s="50"/>
      <c r="AV17" s="50"/>
      <c r="AW17" s="15"/>
      <c r="AX17" s="7"/>
      <c r="AY17" s="7"/>
      <c r="AZ17" s="41"/>
      <c r="BA17" s="52"/>
      <c r="BB17" s="19"/>
      <c r="BC17" s="50"/>
      <c r="BD17" s="50"/>
      <c r="BE17" s="50"/>
      <c r="BF17" s="50"/>
      <c r="BG17" s="15"/>
      <c r="BH17" s="7"/>
      <c r="BI17" s="7"/>
      <c r="BJ17" s="41"/>
      <c r="BK17" s="52"/>
      <c r="BL17" s="19"/>
      <c r="BM17" s="50"/>
      <c r="BN17" s="50"/>
      <c r="BO17" s="50"/>
      <c r="BP17" s="50"/>
      <c r="BQ17" s="15"/>
      <c r="BR17" s="7"/>
      <c r="BS17" s="7"/>
      <c r="BT17" s="41"/>
      <c r="BU17" s="52"/>
      <c r="BV17" s="19"/>
      <c r="BW17" s="50"/>
      <c r="BX17" s="50"/>
      <c r="BY17" s="50"/>
      <c r="BZ17" s="50"/>
      <c r="CA17" s="15"/>
      <c r="CB17" s="7"/>
      <c r="CC17" s="7"/>
      <c r="CD17" s="47"/>
      <c r="CN17" s="47"/>
      <c r="CX17" s="47"/>
      <c r="DH17" s="47"/>
      <c r="DR17" s="47"/>
      <c r="EB17" s="47"/>
      <c r="EL17" s="47"/>
      <c r="EV17" s="47"/>
      <c r="FF17" s="47"/>
      <c r="FP17" s="47"/>
      <c r="FZ17" s="47"/>
      <c r="GJ17" s="47"/>
      <c r="GT17" s="47"/>
      <c r="HD17" s="47"/>
      <c r="HN17" s="47"/>
      <c r="HX17" s="47"/>
      <c r="IH17" s="47"/>
    </row>
    <row r="18" spans="1:242" s="1" customFormat="1" x14ac:dyDescent="0.3">
      <c r="A18" s="621" t="str">
        <f ca="1">IF(ISBLANK('Data Summary'!A20),"",'Data Summary'!A20)</f>
        <v/>
      </c>
      <c r="B18" s="41"/>
      <c r="C18" s="52"/>
      <c r="D18" s="19"/>
      <c r="E18" s="23"/>
      <c r="F18" s="23"/>
      <c r="G18" s="50"/>
      <c r="H18" s="50"/>
      <c r="I18" s="15"/>
      <c r="J18" s="7"/>
      <c r="K18" s="7"/>
      <c r="L18" s="41"/>
      <c r="M18" s="52"/>
      <c r="N18" s="19"/>
      <c r="O18" s="23"/>
      <c r="P18" s="23"/>
      <c r="Q18" s="50"/>
      <c r="R18" s="50"/>
      <c r="S18" s="15"/>
      <c r="T18" s="7"/>
      <c r="U18" s="7"/>
      <c r="V18" s="41"/>
      <c r="W18" s="52"/>
      <c r="X18" s="19"/>
      <c r="Y18" s="23"/>
      <c r="Z18" s="23"/>
      <c r="AA18" s="50"/>
      <c r="AB18" s="50"/>
      <c r="AC18" s="15"/>
      <c r="AD18" s="7"/>
      <c r="AE18" s="7"/>
      <c r="AF18" s="41"/>
      <c r="AG18" s="52"/>
      <c r="AH18" s="19"/>
      <c r="AI18" s="23"/>
      <c r="AJ18" s="23"/>
      <c r="AK18" s="50"/>
      <c r="AL18" s="50"/>
      <c r="AM18" s="15"/>
      <c r="AN18" s="7"/>
      <c r="AO18" s="7"/>
      <c r="AP18" s="41"/>
      <c r="AQ18" s="52"/>
      <c r="AR18" s="19"/>
      <c r="AS18" s="23"/>
      <c r="AT18" s="23"/>
      <c r="AU18" s="50"/>
      <c r="AV18" s="50"/>
      <c r="AW18" s="15"/>
      <c r="AX18" s="7"/>
      <c r="AY18" s="7"/>
      <c r="AZ18" s="41"/>
      <c r="BA18" s="52"/>
      <c r="BB18" s="19"/>
      <c r="BC18" s="23"/>
      <c r="BD18" s="23"/>
      <c r="BE18" s="50"/>
      <c r="BF18" s="50"/>
      <c r="BG18" s="15"/>
      <c r="BH18" s="7"/>
      <c r="BI18" s="7"/>
      <c r="BJ18" s="41"/>
      <c r="BK18" s="52"/>
      <c r="BL18" s="19"/>
      <c r="BM18" s="23"/>
      <c r="BN18" s="23"/>
      <c r="BO18" s="50"/>
      <c r="BP18" s="50"/>
      <c r="BQ18" s="15"/>
      <c r="BR18" s="7"/>
      <c r="BS18" s="7"/>
      <c r="BT18" s="41"/>
      <c r="BU18" s="52"/>
      <c r="BV18" s="19"/>
      <c r="BW18" s="23"/>
      <c r="BX18" s="23"/>
      <c r="BY18" s="50"/>
      <c r="BZ18" s="50"/>
      <c r="CA18" s="15"/>
      <c r="CB18" s="7"/>
      <c r="CC18" s="7"/>
      <c r="CD18" s="47"/>
      <c r="CN18" s="47"/>
      <c r="CX18" s="47"/>
      <c r="DH18" s="47"/>
      <c r="DR18" s="47"/>
      <c r="EB18" s="47"/>
      <c r="EL18" s="47"/>
      <c r="EV18" s="47"/>
      <c r="FF18" s="47"/>
      <c r="FP18" s="47"/>
      <c r="FZ18" s="47"/>
      <c r="GJ18" s="47"/>
      <c r="GT18" s="47"/>
      <c r="HD18" s="47"/>
      <c r="HN18" s="47"/>
      <c r="HX18" s="47"/>
      <c r="IH18" s="47"/>
    </row>
    <row r="19" spans="1:242" s="1" customFormat="1" x14ac:dyDescent="0.3">
      <c r="A19" s="621" t="str">
        <f ca="1">IF(ISBLANK('Data Summary'!A21),"",'Data Summary'!A21)</f>
        <v/>
      </c>
      <c r="B19" s="41"/>
      <c r="C19" s="4"/>
      <c r="D19" s="19"/>
      <c r="E19" s="23"/>
      <c r="F19" s="23"/>
      <c r="G19" s="23"/>
      <c r="H19" s="23"/>
      <c r="I19" s="24"/>
      <c r="J19" s="7"/>
      <c r="K19" s="7"/>
      <c r="L19" s="41"/>
      <c r="M19" s="4"/>
      <c r="N19" s="19"/>
      <c r="O19" s="23"/>
      <c r="P19" s="23"/>
      <c r="Q19" s="23"/>
      <c r="R19" s="23"/>
      <c r="S19" s="24"/>
      <c r="T19" s="7"/>
      <c r="U19" s="7"/>
      <c r="V19" s="41"/>
      <c r="W19" s="4"/>
      <c r="X19" s="19"/>
      <c r="Y19" s="23"/>
      <c r="Z19" s="23"/>
      <c r="AA19" s="23"/>
      <c r="AB19" s="23"/>
      <c r="AC19" s="24"/>
      <c r="AD19" s="7"/>
      <c r="AE19" s="7"/>
      <c r="AF19" s="41"/>
      <c r="AG19" s="4"/>
      <c r="AH19" s="19"/>
      <c r="AI19" s="23"/>
      <c r="AJ19" s="23"/>
      <c r="AK19" s="23"/>
      <c r="AL19" s="23"/>
      <c r="AM19" s="24"/>
      <c r="AN19" s="7"/>
      <c r="AO19" s="7"/>
      <c r="AP19" s="41"/>
      <c r="AQ19" s="4"/>
      <c r="AR19" s="19"/>
      <c r="AS19" s="23"/>
      <c r="AT19" s="23"/>
      <c r="AU19" s="23"/>
      <c r="AV19" s="23"/>
      <c r="AW19" s="24"/>
      <c r="AX19" s="7"/>
      <c r="AY19" s="7"/>
      <c r="AZ19" s="41"/>
      <c r="BA19" s="4"/>
      <c r="BB19" s="19"/>
      <c r="BC19" s="23"/>
      <c r="BD19" s="23"/>
      <c r="BE19" s="23"/>
      <c r="BF19" s="23"/>
      <c r="BG19" s="24"/>
      <c r="BH19" s="7"/>
      <c r="BI19" s="7"/>
      <c r="BJ19" s="41"/>
      <c r="BK19" s="4"/>
      <c r="BL19" s="19"/>
      <c r="BM19" s="23"/>
      <c r="BN19" s="23"/>
      <c r="BO19" s="23"/>
      <c r="BP19" s="23"/>
      <c r="BQ19" s="24"/>
      <c r="BR19" s="7"/>
      <c r="BS19" s="7"/>
      <c r="BT19" s="41"/>
      <c r="BU19" s="4"/>
      <c r="BV19" s="19"/>
      <c r="BW19" s="23"/>
      <c r="BX19" s="23"/>
      <c r="BY19" s="23"/>
      <c r="BZ19" s="23"/>
      <c r="CA19" s="24"/>
      <c r="CB19" s="7"/>
      <c r="CC19" s="7"/>
      <c r="CD19" s="47"/>
      <c r="CN19" s="47"/>
      <c r="CX19" s="47"/>
      <c r="DH19" s="47"/>
      <c r="DR19" s="47"/>
      <c r="EB19" s="47"/>
      <c r="EL19" s="47"/>
      <c r="EV19" s="47"/>
      <c r="FF19" s="47"/>
      <c r="FP19" s="47"/>
      <c r="FZ19" s="47"/>
      <c r="GJ19" s="47"/>
      <c r="GT19" s="47"/>
      <c r="HD19" s="47"/>
      <c r="HN19" s="47"/>
      <c r="HX19" s="47"/>
      <c r="IH19" s="47"/>
    </row>
    <row r="20" spans="1:242" s="1" customFormat="1" x14ac:dyDescent="0.3">
      <c r="A20" s="621" t="str">
        <f ca="1">IF(ISBLANK('Data Summary'!A22),"",'Data Summary'!A22)</f>
        <v/>
      </c>
      <c r="B20" s="41"/>
      <c r="C20" s="4"/>
      <c r="D20" s="23"/>
      <c r="E20" s="23"/>
      <c r="F20" s="23"/>
      <c r="G20" s="23"/>
      <c r="H20" s="23"/>
      <c r="I20" s="25"/>
      <c r="J20" s="7"/>
      <c r="K20" s="7"/>
      <c r="L20" s="41"/>
      <c r="M20" s="4"/>
      <c r="N20" s="23"/>
      <c r="O20" s="23"/>
      <c r="P20" s="23"/>
      <c r="Q20" s="23"/>
      <c r="R20" s="23"/>
      <c r="S20" s="25"/>
      <c r="T20" s="7"/>
      <c r="U20" s="7"/>
      <c r="V20" s="41"/>
      <c r="W20" s="4"/>
      <c r="X20" s="23"/>
      <c r="Y20" s="23"/>
      <c r="Z20" s="23"/>
      <c r="AA20" s="23"/>
      <c r="AB20" s="23"/>
      <c r="AC20" s="25"/>
      <c r="AD20" s="7"/>
      <c r="AE20" s="7"/>
      <c r="AF20" s="41"/>
      <c r="AG20" s="4"/>
      <c r="AH20" s="23"/>
      <c r="AI20" s="23"/>
      <c r="AJ20" s="23"/>
      <c r="AK20" s="23"/>
      <c r="AL20" s="23"/>
      <c r="AM20" s="25"/>
      <c r="AN20" s="7"/>
      <c r="AO20" s="7"/>
      <c r="AP20" s="41"/>
      <c r="AQ20" s="4"/>
      <c r="AR20" s="23"/>
      <c r="AS20" s="23"/>
      <c r="AT20" s="23"/>
      <c r="AU20" s="23"/>
      <c r="AV20" s="23"/>
      <c r="AW20" s="25"/>
      <c r="AX20" s="7"/>
      <c r="AY20" s="7"/>
      <c r="AZ20" s="41"/>
      <c r="BA20" s="4"/>
      <c r="BB20" s="23"/>
      <c r="BC20" s="23"/>
      <c r="BD20" s="23"/>
      <c r="BE20" s="23"/>
      <c r="BF20" s="23"/>
      <c r="BG20" s="25"/>
      <c r="BH20" s="7"/>
      <c r="BI20" s="7"/>
      <c r="BJ20" s="41"/>
      <c r="BK20" s="4"/>
      <c r="BL20" s="23"/>
      <c r="BM20" s="23"/>
      <c r="BN20" s="23"/>
      <c r="BO20" s="23"/>
      <c r="BP20" s="23"/>
      <c r="BQ20" s="25"/>
      <c r="BR20" s="7"/>
      <c r="BS20" s="7"/>
      <c r="BT20" s="41"/>
      <c r="BU20" s="4"/>
      <c r="BV20" s="23"/>
      <c r="BW20" s="23"/>
      <c r="BX20" s="23"/>
      <c r="BY20" s="23"/>
      <c r="BZ20" s="23"/>
      <c r="CA20" s="25"/>
      <c r="CB20" s="7"/>
      <c r="CC20" s="7"/>
      <c r="CD20" s="47"/>
      <c r="CN20" s="47"/>
      <c r="CX20" s="47"/>
      <c r="DH20" s="47"/>
      <c r="DR20" s="47"/>
      <c r="EB20" s="47"/>
      <c r="EL20" s="47"/>
      <c r="EV20" s="47"/>
      <c r="FF20" s="47"/>
      <c r="FP20" s="47"/>
      <c r="FZ20" s="47"/>
      <c r="GJ20" s="47"/>
      <c r="GT20" s="47"/>
      <c r="HD20" s="47"/>
      <c r="HN20" s="47"/>
      <c r="HX20" s="47"/>
      <c r="IH20" s="47"/>
    </row>
    <row r="21" spans="1:242" s="1" customFormat="1" x14ac:dyDescent="0.3">
      <c r="A21" s="621" t="str">
        <f ca="1">IF(ISBLANK('Data Summary'!A23),"",'Data Summary'!A23)</f>
        <v/>
      </c>
      <c r="B21" s="41"/>
      <c r="C21" s="52"/>
      <c r="D21" s="50"/>
      <c r="E21" s="50"/>
      <c r="F21" s="50"/>
      <c r="G21" s="50"/>
      <c r="H21" s="50"/>
      <c r="I21" s="25"/>
      <c r="J21" s="7"/>
      <c r="K21" s="7"/>
      <c r="L21" s="41"/>
      <c r="M21" s="52"/>
      <c r="N21" s="50"/>
      <c r="O21" s="50"/>
      <c r="P21" s="50"/>
      <c r="Q21" s="50"/>
      <c r="R21" s="50"/>
      <c r="S21" s="25"/>
      <c r="T21" s="7"/>
      <c r="U21" s="7"/>
      <c r="V21" s="41"/>
      <c r="W21" s="52"/>
      <c r="X21" s="50"/>
      <c r="Y21" s="50"/>
      <c r="Z21" s="50"/>
      <c r="AA21" s="50"/>
      <c r="AB21" s="50"/>
      <c r="AC21" s="25"/>
      <c r="AD21" s="7"/>
      <c r="AE21" s="7"/>
      <c r="AF21" s="41"/>
      <c r="AG21" s="52"/>
      <c r="AH21" s="50"/>
      <c r="AI21" s="50"/>
      <c r="AJ21" s="50"/>
      <c r="AK21" s="50"/>
      <c r="AL21" s="50"/>
      <c r="AM21" s="25"/>
      <c r="AN21" s="7"/>
      <c r="AO21" s="7"/>
      <c r="AP21" s="41"/>
      <c r="AQ21" s="52"/>
      <c r="AR21" s="50"/>
      <c r="AS21" s="50"/>
      <c r="AT21" s="50"/>
      <c r="AU21" s="50"/>
      <c r="AV21" s="50"/>
      <c r="AW21" s="25"/>
      <c r="AX21" s="7"/>
      <c r="AY21" s="7"/>
      <c r="AZ21" s="41"/>
      <c r="BA21" s="52"/>
      <c r="BB21" s="50"/>
      <c r="BC21" s="50"/>
      <c r="BD21" s="50"/>
      <c r="BE21" s="50"/>
      <c r="BF21" s="50"/>
      <c r="BG21" s="25"/>
      <c r="BH21" s="7"/>
      <c r="BI21" s="7"/>
      <c r="BJ21" s="41"/>
      <c r="BK21" s="52"/>
      <c r="BL21" s="50"/>
      <c r="BM21" s="50"/>
      <c r="BN21" s="50"/>
      <c r="BO21" s="50"/>
      <c r="BP21" s="50"/>
      <c r="BQ21" s="25"/>
      <c r="BR21" s="7"/>
      <c r="BS21" s="7"/>
      <c r="BT21" s="41"/>
      <c r="BU21" s="52"/>
      <c r="BV21" s="50"/>
      <c r="BW21" s="50"/>
      <c r="BX21" s="50"/>
      <c r="BY21" s="50"/>
      <c r="BZ21" s="50"/>
      <c r="CA21" s="25"/>
      <c r="CB21" s="7"/>
      <c r="CC21" s="7"/>
      <c r="CD21" s="47"/>
      <c r="CN21" s="47"/>
      <c r="CX21" s="47"/>
      <c r="DH21" s="47"/>
      <c r="DR21" s="47"/>
      <c r="EB21" s="47"/>
      <c r="EL21" s="47"/>
      <c r="EV21" s="47"/>
      <c r="FF21" s="47"/>
      <c r="FP21" s="47"/>
      <c r="FZ21" s="47"/>
      <c r="GJ21" s="47"/>
      <c r="GT21" s="47"/>
      <c r="HD21" s="47"/>
      <c r="HN21" s="47"/>
      <c r="HX21" s="47"/>
      <c r="IH21" s="47"/>
    </row>
    <row r="22" spans="1:242" s="1" customFormat="1" x14ac:dyDescent="0.3">
      <c r="A22" s="621" t="str">
        <f ca="1">IF(ISBLANK('Data Summary'!A24),"",'Data Summary'!A24)</f>
        <v/>
      </c>
      <c r="B22" s="41"/>
      <c r="C22" s="52"/>
      <c r="D22" s="50"/>
      <c r="E22" s="50"/>
      <c r="F22" s="50"/>
      <c r="G22" s="50"/>
      <c r="H22" s="50"/>
      <c r="I22" s="15"/>
      <c r="J22" s="7"/>
      <c r="K22" s="7"/>
      <c r="L22" s="41"/>
      <c r="M22" s="52"/>
      <c r="N22" s="50"/>
      <c r="O22" s="50"/>
      <c r="P22" s="50"/>
      <c r="Q22" s="50"/>
      <c r="R22" s="50"/>
      <c r="S22" s="15"/>
      <c r="T22" s="7"/>
      <c r="U22" s="7"/>
      <c r="V22" s="41"/>
      <c r="W22" s="52"/>
      <c r="X22" s="50"/>
      <c r="Y22" s="50"/>
      <c r="Z22" s="50"/>
      <c r="AA22" s="50"/>
      <c r="AB22" s="50"/>
      <c r="AC22" s="15"/>
      <c r="AD22" s="7"/>
      <c r="AE22" s="7"/>
      <c r="AF22" s="41"/>
      <c r="AG22" s="52"/>
      <c r="AH22" s="50"/>
      <c r="AI22" s="50"/>
      <c r="AJ22" s="50"/>
      <c r="AK22" s="50"/>
      <c r="AL22" s="50"/>
      <c r="AM22" s="15"/>
      <c r="AN22" s="7"/>
      <c r="AO22" s="7"/>
      <c r="AP22" s="41"/>
      <c r="AQ22" s="52"/>
      <c r="AR22" s="50"/>
      <c r="AS22" s="50"/>
      <c r="AT22" s="50"/>
      <c r="AU22" s="50"/>
      <c r="AV22" s="50"/>
      <c r="AW22" s="15"/>
      <c r="AX22" s="7"/>
      <c r="AY22" s="7"/>
      <c r="AZ22" s="41"/>
      <c r="BA22" s="52"/>
      <c r="BB22" s="50"/>
      <c r="BC22" s="50"/>
      <c r="BD22" s="50"/>
      <c r="BE22" s="50"/>
      <c r="BF22" s="50"/>
      <c r="BG22" s="15"/>
      <c r="BH22" s="7"/>
      <c r="BI22" s="7"/>
      <c r="BJ22" s="41"/>
      <c r="BK22" s="52"/>
      <c r="BL22" s="50"/>
      <c r="BM22" s="50"/>
      <c r="BN22" s="50"/>
      <c r="BO22" s="50"/>
      <c r="BP22" s="50"/>
      <c r="BQ22" s="15"/>
      <c r="BR22" s="7"/>
      <c r="BS22" s="7"/>
      <c r="BT22" s="41"/>
      <c r="BU22" s="52"/>
      <c r="BV22" s="50"/>
      <c r="BW22" s="50"/>
      <c r="BX22" s="50"/>
      <c r="BY22" s="50"/>
      <c r="BZ22" s="50"/>
      <c r="CA22" s="15"/>
      <c r="CB22" s="7"/>
      <c r="CC22" s="7"/>
      <c r="CD22" s="47"/>
      <c r="CN22" s="47"/>
      <c r="CX22" s="47"/>
      <c r="DH22" s="47"/>
      <c r="DR22" s="47"/>
      <c r="EB22" s="47"/>
      <c r="EL22" s="47"/>
      <c r="EV22" s="47"/>
      <c r="FF22" s="47"/>
      <c r="FP22" s="47"/>
      <c r="FZ22" s="47"/>
      <c r="GJ22" s="47"/>
      <c r="GT22" s="47"/>
      <c r="HD22" s="47"/>
      <c r="HN22" s="47"/>
      <c r="HX22" s="47"/>
      <c r="IH22" s="47"/>
    </row>
    <row r="23" spans="1:242" s="1" customFormat="1" x14ac:dyDescent="0.3">
      <c r="A23" s="621" t="str">
        <f ca="1">IF(ISBLANK('Data Summary'!A25),"",'Data Summary'!A25)</f>
        <v/>
      </c>
      <c r="B23" s="41"/>
      <c r="C23" s="52"/>
      <c r="D23" s="50"/>
      <c r="E23" s="50"/>
      <c r="F23" s="50"/>
      <c r="G23" s="50"/>
      <c r="H23" s="50"/>
      <c r="I23" s="15"/>
      <c r="J23" s="7"/>
      <c r="K23" s="7"/>
      <c r="L23" s="41"/>
      <c r="M23" s="52"/>
      <c r="N23" s="50"/>
      <c r="O23" s="50"/>
      <c r="P23" s="50"/>
      <c r="Q23" s="50"/>
      <c r="R23" s="50"/>
      <c r="S23" s="15"/>
      <c r="T23" s="7"/>
      <c r="U23" s="7"/>
      <c r="V23" s="41"/>
      <c r="W23" s="52"/>
      <c r="X23" s="50"/>
      <c r="Y23" s="50"/>
      <c r="Z23" s="50"/>
      <c r="AA23" s="50"/>
      <c r="AB23" s="50"/>
      <c r="AC23" s="15"/>
      <c r="AD23" s="7"/>
      <c r="AE23" s="7"/>
      <c r="AF23" s="41"/>
      <c r="AG23" s="52"/>
      <c r="AH23" s="50"/>
      <c r="AI23" s="50"/>
      <c r="AJ23" s="50"/>
      <c r="AK23" s="50"/>
      <c r="AL23" s="50"/>
      <c r="AM23" s="15"/>
      <c r="AN23" s="7"/>
      <c r="AO23" s="7"/>
      <c r="AP23" s="41"/>
      <c r="AQ23" s="52"/>
      <c r="AR23" s="50"/>
      <c r="AS23" s="50"/>
      <c r="AT23" s="50"/>
      <c r="AU23" s="50"/>
      <c r="AV23" s="50"/>
      <c r="AW23" s="15"/>
      <c r="AX23" s="7"/>
      <c r="AY23" s="7"/>
      <c r="AZ23" s="41"/>
      <c r="BA23" s="52"/>
      <c r="BB23" s="50"/>
      <c r="BC23" s="50"/>
      <c r="BD23" s="50"/>
      <c r="BE23" s="50"/>
      <c r="BF23" s="50"/>
      <c r="BG23" s="15"/>
      <c r="BH23" s="7"/>
      <c r="BI23" s="7"/>
      <c r="BJ23" s="41"/>
      <c r="BK23" s="52"/>
      <c r="BL23" s="50"/>
      <c r="BM23" s="50"/>
      <c r="BN23" s="50"/>
      <c r="BO23" s="50"/>
      <c r="BP23" s="50"/>
      <c r="BQ23" s="15"/>
      <c r="BR23" s="7"/>
      <c r="BS23" s="7"/>
      <c r="BT23" s="41"/>
      <c r="BU23" s="52"/>
      <c r="BV23" s="50"/>
      <c r="BW23" s="50"/>
      <c r="BX23" s="50"/>
      <c r="BY23" s="50"/>
      <c r="BZ23" s="50"/>
      <c r="CA23" s="15"/>
      <c r="CB23" s="7"/>
      <c r="CC23" s="7"/>
      <c r="CD23" s="47"/>
      <c r="CN23" s="47"/>
      <c r="CX23" s="47"/>
      <c r="DH23" s="47"/>
      <c r="DR23" s="47"/>
      <c r="EB23" s="47"/>
      <c r="EL23" s="47"/>
      <c r="EV23" s="47"/>
      <c r="FF23" s="47"/>
      <c r="FP23" s="47"/>
      <c r="FZ23" s="47"/>
      <c r="GJ23" s="47"/>
      <c r="GT23" s="47"/>
      <c r="HD23" s="47"/>
      <c r="HN23" s="47"/>
      <c r="HX23" s="47"/>
      <c r="IH23" s="47"/>
    </row>
    <row r="24" spans="1:242" s="1" customFormat="1" x14ac:dyDescent="0.3">
      <c r="A24" s="621" t="str">
        <f ca="1">IF(ISBLANK('Data Summary'!A26),"",'Data Summary'!A26)</f>
        <v/>
      </c>
      <c r="B24" s="41"/>
      <c r="C24" s="52"/>
      <c r="D24" s="50"/>
      <c r="E24" s="50"/>
      <c r="F24" s="50"/>
      <c r="G24" s="50"/>
      <c r="H24" s="50"/>
      <c r="I24" s="15"/>
      <c r="J24" s="7"/>
      <c r="K24" s="7"/>
      <c r="L24" s="41"/>
      <c r="M24" s="52"/>
      <c r="N24" s="50"/>
      <c r="O24" s="50"/>
      <c r="P24" s="50"/>
      <c r="Q24" s="50"/>
      <c r="R24" s="50"/>
      <c r="S24" s="15"/>
      <c r="T24" s="7"/>
      <c r="U24" s="7"/>
      <c r="V24" s="41"/>
      <c r="W24" s="52"/>
      <c r="X24" s="50"/>
      <c r="Y24" s="50"/>
      <c r="Z24" s="50"/>
      <c r="AA24" s="50"/>
      <c r="AB24" s="50"/>
      <c r="AC24" s="15"/>
      <c r="AD24" s="7"/>
      <c r="AE24" s="7"/>
      <c r="AF24" s="41"/>
      <c r="AG24" s="52"/>
      <c r="AH24" s="50"/>
      <c r="AI24" s="50"/>
      <c r="AJ24" s="50"/>
      <c r="AK24" s="50"/>
      <c r="AL24" s="50"/>
      <c r="AM24" s="15"/>
      <c r="AN24" s="7"/>
      <c r="AO24" s="7"/>
      <c r="AP24" s="41"/>
      <c r="AQ24" s="52"/>
      <c r="AR24" s="50"/>
      <c r="AS24" s="50"/>
      <c r="AT24" s="50"/>
      <c r="AU24" s="50"/>
      <c r="AV24" s="50"/>
      <c r="AW24" s="15"/>
      <c r="AX24" s="7"/>
      <c r="AY24" s="7"/>
      <c r="AZ24" s="41"/>
      <c r="BA24" s="52"/>
      <c r="BB24" s="50"/>
      <c r="BC24" s="50"/>
      <c r="BD24" s="50"/>
      <c r="BE24" s="50"/>
      <c r="BF24" s="50"/>
      <c r="BG24" s="15"/>
      <c r="BH24" s="7"/>
      <c r="BI24" s="7"/>
      <c r="BJ24" s="41"/>
      <c r="BK24" s="52"/>
      <c r="BL24" s="50"/>
      <c r="BM24" s="50"/>
      <c r="BN24" s="50"/>
      <c r="BO24" s="50"/>
      <c r="BP24" s="50"/>
      <c r="BQ24" s="15"/>
      <c r="BR24" s="7"/>
      <c r="BS24" s="7"/>
      <c r="BT24" s="41"/>
      <c r="BU24" s="52"/>
      <c r="BV24" s="50"/>
      <c r="BW24" s="50"/>
      <c r="BX24" s="50"/>
      <c r="BY24" s="50"/>
      <c r="BZ24" s="50"/>
      <c r="CA24" s="15"/>
      <c r="CB24" s="7"/>
      <c r="CC24" s="7"/>
      <c r="CD24" s="47"/>
      <c r="CN24" s="47"/>
      <c r="CX24" s="47"/>
      <c r="DH24" s="47"/>
      <c r="DR24" s="47"/>
      <c r="EB24" s="47"/>
      <c r="EL24" s="47"/>
      <c r="EV24" s="47"/>
      <c r="FF24" s="47"/>
      <c r="FP24" s="47"/>
      <c r="FZ24" s="47"/>
      <c r="GJ24" s="47"/>
      <c r="GT24" s="47"/>
      <c r="HD24" s="47"/>
      <c r="HN24" s="47"/>
      <c r="HX24" s="47"/>
      <c r="IH24" s="47"/>
    </row>
    <row r="25" spans="1:242" s="1" customFormat="1" x14ac:dyDescent="0.3">
      <c r="A25" s="621" t="str">
        <f ca="1">IF(ISBLANK('Data Summary'!A27),"",'Data Summary'!A27)</f>
        <v/>
      </c>
      <c r="B25" s="41"/>
      <c r="C25" s="52"/>
      <c r="D25" s="50"/>
      <c r="E25" s="50"/>
      <c r="F25" s="50"/>
      <c r="G25" s="50"/>
      <c r="H25" s="50"/>
      <c r="I25" s="15"/>
      <c r="J25" s="7"/>
      <c r="K25" s="7"/>
      <c r="L25" s="41"/>
      <c r="M25" s="52"/>
      <c r="N25" s="50"/>
      <c r="O25" s="50"/>
      <c r="P25" s="50"/>
      <c r="Q25" s="50"/>
      <c r="R25" s="50"/>
      <c r="S25" s="15"/>
      <c r="T25" s="7"/>
      <c r="U25" s="7"/>
      <c r="V25" s="41"/>
      <c r="W25" s="52"/>
      <c r="X25" s="50"/>
      <c r="Y25" s="50"/>
      <c r="Z25" s="50"/>
      <c r="AA25" s="50"/>
      <c r="AB25" s="50"/>
      <c r="AC25" s="15"/>
      <c r="AD25" s="7"/>
      <c r="AE25" s="7"/>
      <c r="AF25" s="41"/>
      <c r="AG25" s="52"/>
      <c r="AH25" s="50"/>
      <c r="AI25" s="50"/>
      <c r="AJ25" s="50"/>
      <c r="AK25" s="50"/>
      <c r="AL25" s="50"/>
      <c r="AM25" s="15"/>
      <c r="AN25" s="7"/>
      <c r="AO25" s="7"/>
      <c r="AP25" s="41"/>
      <c r="AQ25" s="52"/>
      <c r="AR25" s="50"/>
      <c r="AS25" s="50"/>
      <c r="AT25" s="50"/>
      <c r="AU25" s="50"/>
      <c r="AV25" s="50"/>
      <c r="AW25" s="15"/>
      <c r="AX25" s="7"/>
      <c r="AY25" s="7"/>
      <c r="AZ25" s="41"/>
      <c r="BA25" s="52"/>
      <c r="BB25" s="50"/>
      <c r="BC25" s="50"/>
      <c r="BD25" s="50"/>
      <c r="BE25" s="50"/>
      <c r="BF25" s="50"/>
      <c r="BG25" s="15"/>
      <c r="BH25" s="7"/>
      <c r="BI25" s="7"/>
      <c r="BJ25" s="41"/>
      <c r="BK25" s="52"/>
      <c r="BL25" s="50"/>
      <c r="BM25" s="50"/>
      <c r="BN25" s="50"/>
      <c r="BO25" s="50"/>
      <c r="BP25" s="50"/>
      <c r="BQ25" s="15"/>
      <c r="BR25" s="7"/>
      <c r="BS25" s="7"/>
      <c r="BT25" s="41"/>
      <c r="BU25" s="52"/>
      <c r="BV25" s="50"/>
      <c r="BW25" s="50"/>
      <c r="BX25" s="50"/>
      <c r="BY25" s="50"/>
      <c r="BZ25" s="50"/>
      <c r="CA25" s="15"/>
      <c r="CB25" s="7"/>
      <c r="CC25" s="7"/>
      <c r="CD25" s="47"/>
      <c r="CN25" s="47"/>
      <c r="CX25" s="47"/>
      <c r="DH25" s="47"/>
      <c r="DR25" s="47"/>
      <c r="EB25" s="47"/>
      <c r="EL25" s="47"/>
      <c r="EV25" s="47"/>
      <c r="FF25" s="47"/>
      <c r="FP25" s="47"/>
      <c r="FZ25" s="47"/>
      <c r="GJ25" s="47"/>
      <c r="GT25" s="47"/>
      <c r="HD25" s="47"/>
      <c r="HN25" s="47"/>
      <c r="HX25" s="47"/>
      <c r="IH25" s="47"/>
    </row>
    <row r="26" spans="1:242" s="1" customFormat="1" ht="83.25" customHeight="1" x14ac:dyDescent="0.3">
      <c r="A26" s="621" t="str">
        <f ca="1">IF(ISBLANK('Data Summary'!A28),"",'Data Summary'!A28)</f>
        <v/>
      </c>
      <c r="B26" s="42" t="e">
        <f>HLOOKUP(Introduction!$G$4,nametranslations,111,FALSE)</f>
        <v>#REF!</v>
      </c>
      <c r="C26" s="364" t="s">
        <v>200</v>
      </c>
      <c r="D26" s="365"/>
      <c r="E26" s="365"/>
      <c r="F26" s="365"/>
      <c r="G26" s="365"/>
      <c r="H26" s="365"/>
      <c r="I26" s="366"/>
      <c r="J26" s="7"/>
      <c r="K26" s="7"/>
      <c r="L26" s="42" t="e">
        <f>HLOOKUP(Introduction!$G$4,nametranslations,111,FALSE)</f>
        <v>#REF!</v>
      </c>
      <c r="M26" s="364" t="s">
        <v>200</v>
      </c>
      <c r="N26" s="365"/>
      <c r="O26" s="365"/>
      <c r="P26" s="365"/>
      <c r="Q26" s="365"/>
      <c r="R26" s="365"/>
      <c r="S26" s="366"/>
      <c r="T26" s="7"/>
      <c r="U26" s="7"/>
      <c r="V26" s="42" t="e">
        <f>HLOOKUP(Introduction!$G$4,nametranslations,111,FALSE)</f>
        <v>#REF!</v>
      </c>
      <c r="W26" s="364" t="s">
        <v>200</v>
      </c>
      <c r="X26" s="365"/>
      <c r="Y26" s="365"/>
      <c r="Z26" s="365"/>
      <c r="AA26" s="365"/>
      <c r="AB26" s="365"/>
      <c r="AC26" s="366"/>
      <c r="AD26" s="7"/>
      <c r="AE26" s="7"/>
      <c r="AF26" s="42" t="e">
        <f>HLOOKUP(Introduction!$G$4,nametranslations,111,FALSE)</f>
        <v>#REF!</v>
      </c>
      <c r="AG26" s="364" t="s">
        <v>200</v>
      </c>
      <c r="AH26" s="365"/>
      <c r="AI26" s="365"/>
      <c r="AJ26" s="365"/>
      <c r="AK26" s="365"/>
      <c r="AL26" s="365"/>
      <c r="AM26" s="366"/>
      <c r="AN26" s="7"/>
      <c r="AO26" s="7"/>
      <c r="AP26" s="42" t="e">
        <f>HLOOKUP(Introduction!$G$4,nametranslations,111,FALSE)</f>
        <v>#REF!</v>
      </c>
      <c r="AQ26" s="364" t="s">
        <v>200</v>
      </c>
      <c r="AR26" s="365"/>
      <c r="AS26" s="365"/>
      <c r="AT26" s="365"/>
      <c r="AU26" s="365"/>
      <c r="AV26" s="365"/>
      <c r="AW26" s="366"/>
      <c r="AX26" s="7"/>
      <c r="AY26" s="7"/>
      <c r="AZ26" s="42" t="e">
        <f>HLOOKUP(Introduction!$G$4,nametranslations,111,FALSE)</f>
        <v>#REF!</v>
      </c>
      <c r="BA26" s="364" t="s">
        <v>200</v>
      </c>
      <c r="BB26" s="365"/>
      <c r="BC26" s="365"/>
      <c r="BD26" s="365"/>
      <c r="BE26" s="365"/>
      <c r="BF26" s="365"/>
      <c r="BG26" s="366"/>
      <c r="BH26" s="7"/>
      <c r="BI26" s="7"/>
      <c r="BJ26" s="42" t="e">
        <f>HLOOKUP(Introduction!$G$4,nametranslations,111,FALSE)</f>
        <v>#REF!</v>
      </c>
      <c r="BK26" s="364" t="s">
        <v>200</v>
      </c>
      <c r="BL26" s="365"/>
      <c r="BM26" s="365"/>
      <c r="BN26" s="365"/>
      <c r="BO26" s="365"/>
      <c r="BP26" s="365"/>
      <c r="BQ26" s="366"/>
      <c r="BR26" s="7"/>
      <c r="BS26" s="7"/>
      <c r="BT26" s="42" t="e">
        <f>HLOOKUP(Introduction!$G$4,nametranslations,111,FALSE)</f>
        <v>#REF!</v>
      </c>
      <c r="BU26" s="364" t="s">
        <v>200</v>
      </c>
      <c r="BV26" s="365"/>
      <c r="BW26" s="365"/>
      <c r="BX26" s="365"/>
      <c r="BY26" s="365"/>
      <c r="BZ26" s="365"/>
      <c r="CA26" s="366"/>
      <c r="CB26" s="7"/>
      <c r="CC26" s="7"/>
      <c r="CD26" s="47"/>
      <c r="CN26" s="47"/>
      <c r="CX26" s="47"/>
      <c r="DH26" s="47"/>
      <c r="DR26" s="47"/>
      <c r="EB26" s="47"/>
      <c r="EL26" s="47"/>
      <c r="EV26" s="47"/>
      <c r="FF26" s="47"/>
      <c r="FP26" s="47"/>
      <c r="FZ26" s="47"/>
      <c r="GJ26" s="47"/>
      <c r="GT26" s="47"/>
      <c r="HD26" s="47"/>
      <c r="HN26" s="47"/>
      <c r="HX26" s="47"/>
      <c r="IH26" s="47"/>
    </row>
    <row r="27" spans="1:242" s="1" customFormat="1" ht="15.75" customHeight="1" x14ac:dyDescent="0.3">
      <c r="A27" s="146" t="str">
        <f ca="1">IF(ISBLANK('Data Summary'!A29),"",'Data Summary'!A29)</f>
        <v/>
      </c>
      <c r="B27" s="42"/>
      <c r="C27" s="21" t="e">
        <f>HLOOKUP(Introduction!$G$4,nametranslations,112,FALSE)</f>
        <v>#REF!</v>
      </c>
      <c r="D27" s="20" t="s">
        <v>133</v>
      </c>
      <c r="E27" s="20" t="s">
        <v>133</v>
      </c>
      <c r="F27" s="20"/>
      <c r="G27" s="168" t="s">
        <v>201</v>
      </c>
      <c r="H27" s="20" t="s">
        <v>133</v>
      </c>
      <c r="I27" s="30" t="s">
        <v>133</v>
      </c>
      <c r="J27" s="7"/>
      <c r="K27" s="7"/>
      <c r="L27" s="42"/>
      <c r="M27" s="21" t="e">
        <f>HLOOKUP(Introduction!$G$4,nametranslations,112,FALSE)</f>
        <v>#REF!</v>
      </c>
      <c r="N27" s="20" t="s">
        <v>133</v>
      </c>
      <c r="O27" s="20" t="s">
        <v>133</v>
      </c>
      <c r="P27" s="20"/>
      <c r="Q27" s="168" t="s">
        <v>201</v>
      </c>
      <c r="R27" s="20" t="s">
        <v>133</v>
      </c>
      <c r="S27" s="30" t="s">
        <v>133</v>
      </c>
      <c r="T27" s="7"/>
      <c r="U27" s="7"/>
      <c r="V27" s="42"/>
      <c r="W27" s="21" t="e">
        <f>HLOOKUP(Introduction!$G$4,nametranslations,112,FALSE)</f>
        <v>#REF!</v>
      </c>
      <c r="X27" s="20" t="s">
        <v>133</v>
      </c>
      <c r="Y27" s="20" t="s">
        <v>133</v>
      </c>
      <c r="Z27" s="20"/>
      <c r="AA27" s="168" t="s">
        <v>201</v>
      </c>
      <c r="AB27" s="20" t="s">
        <v>133</v>
      </c>
      <c r="AC27" s="30" t="s">
        <v>133</v>
      </c>
      <c r="AD27" s="7"/>
      <c r="AE27" s="7"/>
      <c r="AF27" s="42"/>
      <c r="AG27" s="21" t="e">
        <f>HLOOKUP(Introduction!$G$4,nametranslations,112,FALSE)</f>
        <v>#REF!</v>
      </c>
      <c r="AH27" s="20" t="s">
        <v>133</v>
      </c>
      <c r="AI27" s="20" t="s">
        <v>133</v>
      </c>
      <c r="AJ27" s="20"/>
      <c r="AK27" s="168" t="s">
        <v>201</v>
      </c>
      <c r="AL27" s="20" t="s">
        <v>133</v>
      </c>
      <c r="AM27" s="30" t="s">
        <v>133</v>
      </c>
      <c r="AN27" s="7"/>
      <c r="AO27" s="7"/>
      <c r="AP27" s="42"/>
      <c r="AQ27" s="21" t="e">
        <f>HLOOKUP(Introduction!$G$4,nametranslations,112,FALSE)</f>
        <v>#REF!</v>
      </c>
      <c r="AR27" s="20" t="s">
        <v>133</v>
      </c>
      <c r="AS27" s="20" t="s">
        <v>133</v>
      </c>
      <c r="AT27" s="20"/>
      <c r="AU27" s="168" t="s">
        <v>201</v>
      </c>
      <c r="AV27" s="20" t="s">
        <v>133</v>
      </c>
      <c r="AW27" s="30" t="s">
        <v>133</v>
      </c>
      <c r="AX27" s="7"/>
      <c r="AY27" s="7"/>
      <c r="AZ27" s="42"/>
      <c r="BA27" s="21" t="e">
        <f>HLOOKUP(Introduction!$G$4,nametranslations,112,FALSE)</f>
        <v>#REF!</v>
      </c>
      <c r="BB27" s="20" t="s">
        <v>133</v>
      </c>
      <c r="BC27" s="20" t="s">
        <v>133</v>
      </c>
      <c r="BD27" s="20"/>
      <c r="BE27" s="168" t="s">
        <v>201</v>
      </c>
      <c r="BF27" s="20" t="s">
        <v>133</v>
      </c>
      <c r="BG27" s="30" t="s">
        <v>133</v>
      </c>
      <c r="BH27" s="7"/>
      <c r="BI27" s="7"/>
      <c r="BJ27" s="42"/>
      <c r="BK27" s="21" t="e">
        <f>HLOOKUP(Introduction!$G$4,nametranslations,112,FALSE)</f>
        <v>#REF!</v>
      </c>
      <c r="BL27" s="20" t="s">
        <v>133</v>
      </c>
      <c r="BM27" s="20" t="s">
        <v>133</v>
      </c>
      <c r="BN27" s="20"/>
      <c r="BO27" s="168" t="s">
        <v>201</v>
      </c>
      <c r="BP27" s="20" t="s">
        <v>133</v>
      </c>
      <c r="BQ27" s="30" t="s">
        <v>133</v>
      </c>
      <c r="BR27" s="7"/>
      <c r="BS27" s="7"/>
      <c r="BT27" s="42"/>
      <c r="BU27" s="21" t="e">
        <f>HLOOKUP(Introduction!$G$4,nametranslations,112,FALSE)</f>
        <v>#REF!</v>
      </c>
      <c r="BV27" s="20" t="s">
        <v>133</v>
      </c>
      <c r="BW27" s="20" t="s">
        <v>133</v>
      </c>
      <c r="BX27" s="20"/>
      <c r="BY27" s="168" t="s">
        <v>201</v>
      </c>
      <c r="BZ27" s="20" t="s">
        <v>133</v>
      </c>
      <c r="CA27" s="30" t="s">
        <v>133</v>
      </c>
      <c r="CB27" s="7"/>
      <c r="CC27" s="7"/>
      <c r="CD27" s="47"/>
      <c r="CN27" s="47"/>
      <c r="CX27" s="47"/>
      <c r="DH27" s="47"/>
      <c r="DR27" s="47"/>
      <c r="EB27" s="47"/>
      <c r="EL27" s="47"/>
      <c r="EV27" s="47"/>
      <c r="FF27" s="47"/>
      <c r="FP27" s="47"/>
      <c r="FZ27" s="47"/>
      <c r="GJ27" s="47"/>
      <c r="GT27" s="47"/>
      <c r="HD27" s="47"/>
      <c r="HN27" s="47"/>
      <c r="HX27" s="47"/>
      <c r="IH27" s="47"/>
    </row>
    <row r="28" spans="1:242" s="1" customFormat="1" ht="15.75" customHeight="1" x14ac:dyDescent="0.3">
      <c r="A28" s="146" t="str">
        <f ca="1">IF(ISBLANK('Data Summary'!A30),"",'Data Summary'!A30)</f>
        <v/>
      </c>
      <c r="B28" s="42"/>
      <c r="C28" s="21" t="e">
        <f>HLOOKUP(Introduction!$G$4,nametranslations,113,FALSE)</f>
        <v>#REF!</v>
      </c>
      <c r="D28" s="20" t="s">
        <v>133</v>
      </c>
      <c r="E28" s="20" t="s">
        <v>133</v>
      </c>
      <c r="F28" s="20"/>
      <c r="G28" s="168" t="s">
        <v>201</v>
      </c>
      <c r="H28" s="20" t="s">
        <v>133</v>
      </c>
      <c r="I28" s="30" t="s">
        <v>133</v>
      </c>
      <c r="J28" s="7"/>
      <c r="K28" s="7"/>
      <c r="L28" s="42"/>
      <c r="M28" s="21" t="e">
        <f>HLOOKUP(Introduction!$G$4,nametranslations,113,FALSE)</f>
        <v>#REF!</v>
      </c>
      <c r="N28" s="20" t="s">
        <v>133</v>
      </c>
      <c r="O28" s="20" t="s">
        <v>133</v>
      </c>
      <c r="P28" s="20"/>
      <c r="Q28" s="168" t="s">
        <v>201</v>
      </c>
      <c r="R28" s="20" t="s">
        <v>133</v>
      </c>
      <c r="S28" s="30" t="s">
        <v>133</v>
      </c>
      <c r="T28" s="7"/>
      <c r="U28" s="7"/>
      <c r="V28" s="42"/>
      <c r="W28" s="21" t="e">
        <f>HLOOKUP(Introduction!$G$4,nametranslations,113,FALSE)</f>
        <v>#REF!</v>
      </c>
      <c r="X28" s="20" t="s">
        <v>133</v>
      </c>
      <c r="Y28" s="20" t="s">
        <v>133</v>
      </c>
      <c r="Z28" s="20"/>
      <c r="AA28" s="168" t="s">
        <v>201</v>
      </c>
      <c r="AB28" s="20" t="s">
        <v>133</v>
      </c>
      <c r="AC28" s="30" t="s">
        <v>133</v>
      </c>
      <c r="AD28" s="7"/>
      <c r="AE28" s="7"/>
      <c r="AF28" s="42"/>
      <c r="AG28" s="21" t="e">
        <f>HLOOKUP(Introduction!$G$4,nametranslations,113,FALSE)</f>
        <v>#REF!</v>
      </c>
      <c r="AH28" s="20" t="s">
        <v>133</v>
      </c>
      <c r="AI28" s="20" t="s">
        <v>133</v>
      </c>
      <c r="AJ28" s="20"/>
      <c r="AK28" s="168" t="s">
        <v>201</v>
      </c>
      <c r="AL28" s="20" t="s">
        <v>133</v>
      </c>
      <c r="AM28" s="30" t="s">
        <v>133</v>
      </c>
      <c r="AN28" s="7"/>
      <c r="AO28" s="7"/>
      <c r="AP28" s="42"/>
      <c r="AQ28" s="21" t="e">
        <f>HLOOKUP(Introduction!$G$4,nametranslations,113,FALSE)</f>
        <v>#REF!</v>
      </c>
      <c r="AR28" s="20" t="s">
        <v>133</v>
      </c>
      <c r="AS28" s="20" t="s">
        <v>133</v>
      </c>
      <c r="AT28" s="20"/>
      <c r="AU28" s="168" t="s">
        <v>201</v>
      </c>
      <c r="AV28" s="20" t="s">
        <v>133</v>
      </c>
      <c r="AW28" s="30" t="s">
        <v>133</v>
      </c>
      <c r="AX28" s="7"/>
      <c r="AY28" s="7"/>
      <c r="AZ28" s="42"/>
      <c r="BA28" s="21" t="e">
        <f>HLOOKUP(Introduction!$G$4,nametranslations,113,FALSE)</f>
        <v>#REF!</v>
      </c>
      <c r="BB28" s="20" t="s">
        <v>133</v>
      </c>
      <c r="BC28" s="20" t="s">
        <v>133</v>
      </c>
      <c r="BD28" s="20"/>
      <c r="BE28" s="168" t="s">
        <v>201</v>
      </c>
      <c r="BF28" s="20" t="s">
        <v>133</v>
      </c>
      <c r="BG28" s="30" t="s">
        <v>133</v>
      </c>
      <c r="BH28" s="7"/>
      <c r="BI28" s="7"/>
      <c r="BJ28" s="42"/>
      <c r="BK28" s="21" t="e">
        <f>HLOOKUP(Introduction!$G$4,nametranslations,113,FALSE)</f>
        <v>#REF!</v>
      </c>
      <c r="BL28" s="20" t="s">
        <v>133</v>
      </c>
      <c r="BM28" s="20" t="s">
        <v>133</v>
      </c>
      <c r="BN28" s="20"/>
      <c r="BO28" s="168" t="s">
        <v>201</v>
      </c>
      <c r="BP28" s="20" t="s">
        <v>133</v>
      </c>
      <c r="BQ28" s="30" t="s">
        <v>133</v>
      </c>
      <c r="BR28" s="7"/>
      <c r="BS28" s="7"/>
      <c r="BT28" s="42"/>
      <c r="BU28" s="21" t="e">
        <f>HLOOKUP(Introduction!$G$4,nametranslations,113,FALSE)</f>
        <v>#REF!</v>
      </c>
      <c r="BV28" s="20" t="s">
        <v>133</v>
      </c>
      <c r="BW28" s="20" t="s">
        <v>133</v>
      </c>
      <c r="BX28" s="20"/>
      <c r="BY28" s="168" t="s">
        <v>201</v>
      </c>
      <c r="BZ28" s="20" t="s">
        <v>133</v>
      </c>
      <c r="CA28" s="30" t="s">
        <v>133</v>
      </c>
      <c r="CB28" s="7"/>
      <c r="CC28" s="7"/>
      <c r="CD28" s="47"/>
      <c r="CN28" s="47"/>
      <c r="CX28" s="47"/>
      <c r="DH28" s="47"/>
      <c r="DR28" s="47"/>
      <c r="EB28" s="47"/>
      <c r="EL28" s="47"/>
      <c r="EV28" s="47"/>
      <c r="FF28" s="47"/>
      <c r="FP28" s="47"/>
      <c r="FZ28" s="47"/>
      <c r="GJ28" s="47"/>
      <c r="GT28" s="47"/>
      <c r="HD28" s="47"/>
      <c r="HN28" s="47"/>
      <c r="HX28" s="47"/>
      <c r="IH28" s="47"/>
    </row>
    <row r="29" spans="1:242" ht="15.75" customHeight="1" x14ac:dyDescent="0.3">
      <c r="A29" s="146" t="str">
        <f ca="1">IF(ISBLANK('Data Summary'!A31),"",'Data Summary'!A31)</f>
        <v/>
      </c>
      <c r="B29" s="42"/>
      <c r="C29" s="21" t="e">
        <f>HLOOKUP(Introduction!$G$4,nametranslations,114,FALSE)</f>
        <v>#REF!</v>
      </c>
      <c r="D29" s="20" t="s">
        <v>133</v>
      </c>
      <c r="E29" s="20" t="s">
        <v>133</v>
      </c>
      <c r="F29" s="20"/>
      <c r="G29" s="168" t="s">
        <v>201</v>
      </c>
      <c r="H29" s="20" t="s">
        <v>133</v>
      </c>
      <c r="I29" s="30" t="s">
        <v>133</v>
      </c>
      <c r="J29" s="7"/>
      <c r="K29" s="7"/>
      <c r="L29" s="42"/>
      <c r="M29" s="21" t="e">
        <f>HLOOKUP(Introduction!$G$4,nametranslations,114,FALSE)</f>
        <v>#REF!</v>
      </c>
      <c r="N29" s="20" t="s">
        <v>133</v>
      </c>
      <c r="O29" s="20" t="s">
        <v>133</v>
      </c>
      <c r="P29" s="20"/>
      <c r="Q29" s="168" t="s">
        <v>201</v>
      </c>
      <c r="R29" s="20" t="s">
        <v>133</v>
      </c>
      <c r="S29" s="30" t="s">
        <v>133</v>
      </c>
      <c r="T29" s="7"/>
      <c r="U29" s="7"/>
      <c r="V29" s="42"/>
      <c r="W29" s="21" t="e">
        <f>HLOOKUP(Introduction!$G$4,nametranslations,114,FALSE)</f>
        <v>#REF!</v>
      </c>
      <c r="X29" s="20" t="s">
        <v>133</v>
      </c>
      <c r="Y29" s="20" t="s">
        <v>133</v>
      </c>
      <c r="Z29" s="20"/>
      <c r="AA29" s="168" t="s">
        <v>201</v>
      </c>
      <c r="AB29" s="20" t="s">
        <v>133</v>
      </c>
      <c r="AC29" s="30" t="s">
        <v>133</v>
      </c>
      <c r="AD29" s="7"/>
      <c r="AE29" s="7"/>
      <c r="AF29" s="42"/>
      <c r="AG29" s="21" t="e">
        <f>HLOOKUP(Introduction!$G$4,nametranslations,114,FALSE)</f>
        <v>#REF!</v>
      </c>
      <c r="AH29" s="20" t="s">
        <v>133</v>
      </c>
      <c r="AI29" s="20" t="s">
        <v>133</v>
      </c>
      <c r="AJ29" s="20"/>
      <c r="AK29" s="168" t="s">
        <v>201</v>
      </c>
      <c r="AL29" s="20" t="s">
        <v>133</v>
      </c>
      <c r="AM29" s="30" t="s">
        <v>133</v>
      </c>
      <c r="AN29" s="7"/>
      <c r="AO29" s="7"/>
      <c r="AP29" s="42"/>
      <c r="AQ29" s="21" t="e">
        <f>HLOOKUP(Introduction!$G$4,nametranslations,114,FALSE)</f>
        <v>#REF!</v>
      </c>
      <c r="AR29" s="20" t="s">
        <v>133</v>
      </c>
      <c r="AS29" s="20" t="s">
        <v>133</v>
      </c>
      <c r="AT29" s="20"/>
      <c r="AU29" s="168" t="s">
        <v>201</v>
      </c>
      <c r="AV29" s="20" t="s">
        <v>133</v>
      </c>
      <c r="AW29" s="30" t="s">
        <v>133</v>
      </c>
      <c r="AX29" s="7"/>
      <c r="AY29" s="7"/>
      <c r="AZ29" s="42"/>
      <c r="BA29" s="21" t="e">
        <f>HLOOKUP(Introduction!$G$4,nametranslations,114,FALSE)</f>
        <v>#REF!</v>
      </c>
      <c r="BB29" s="20" t="s">
        <v>133</v>
      </c>
      <c r="BC29" s="20" t="s">
        <v>133</v>
      </c>
      <c r="BD29" s="20"/>
      <c r="BE29" s="168" t="s">
        <v>201</v>
      </c>
      <c r="BF29" s="20" t="s">
        <v>133</v>
      </c>
      <c r="BG29" s="30" t="s">
        <v>133</v>
      </c>
      <c r="BH29" s="7"/>
      <c r="BI29" s="7"/>
      <c r="BJ29" s="42"/>
      <c r="BK29" s="21" t="e">
        <f>HLOOKUP(Introduction!$G$4,nametranslations,114,FALSE)</f>
        <v>#REF!</v>
      </c>
      <c r="BL29" s="20" t="s">
        <v>133</v>
      </c>
      <c r="BM29" s="20" t="s">
        <v>133</v>
      </c>
      <c r="BN29" s="20"/>
      <c r="BO29" s="168" t="s">
        <v>201</v>
      </c>
      <c r="BP29" s="20" t="s">
        <v>133</v>
      </c>
      <c r="BQ29" s="30" t="s">
        <v>133</v>
      </c>
      <c r="BR29" s="7"/>
      <c r="BS29" s="7"/>
      <c r="BT29" s="42"/>
      <c r="BU29" s="21" t="e">
        <f>HLOOKUP(Introduction!$G$4,nametranslations,114,FALSE)</f>
        <v>#REF!</v>
      </c>
      <c r="BV29" s="20" t="s">
        <v>133</v>
      </c>
      <c r="BW29" s="20" t="s">
        <v>133</v>
      </c>
      <c r="BX29" s="20"/>
      <c r="BY29" s="168" t="s">
        <v>201</v>
      </c>
      <c r="BZ29" s="20" t="s">
        <v>133</v>
      </c>
      <c r="CA29" s="30" t="s">
        <v>133</v>
      </c>
      <c r="CB29" s="7"/>
      <c r="CC29" s="7"/>
    </row>
    <row r="30" spans="1:242" ht="15.75" customHeight="1" x14ac:dyDescent="0.3">
      <c r="A30" s="146" t="str">
        <f ca="1">IF(ISBLANK('Data Summary'!A32),"",'Data Summary'!A32)</f>
        <v/>
      </c>
      <c r="B30" s="43"/>
      <c r="C30" s="21" t="e">
        <f>HLOOKUP(Introduction!$G$4,nametranslations,115,FALSE)</f>
        <v>#REF!</v>
      </c>
      <c r="D30" s="169"/>
      <c r="E30" s="169"/>
      <c r="F30" s="169"/>
      <c r="G30" s="170"/>
      <c r="H30" s="171"/>
      <c r="I30" s="26"/>
      <c r="J30" s="7"/>
      <c r="K30" s="7"/>
      <c r="L30" s="43"/>
      <c r="M30" s="21" t="e">
        <f>HLOOKUP(Introduction!$G$4,nametranslations,115,FALSE)</f>
        <v>#REF!</v>
      </c>
      <c r="N30" s="169"/>
      <c r="O30" s="169"/>
      <c r="P30" s="169"/>
      <c r="Q30" s="170"/>
      <c r="R30" s="171"/>
      <c r="S30" s="26"/>
      <c r="T30" s="7"/>
      <c r="U30" s="7"/>
      <c r="V30" s="43"/>
      <c r="W30" s="21" t="e">
        <f>HLOOKUP(Introduction!$G$4,nametranslations,115,FALSE)</f>
        <v>#REF!</v>
      </c>
      <c r="X30" s="169"/>
      <c r="Y30" s="169"/>
      <c r="Z30" s="169"/>
      <c r="AA30" s="170"/>
      <c r="AB30" s="171"/>
      <c r="AC30" s="26"/>
      <c r="AD30" s="7"/>
      <c r="AE30" s="7"/>
      <c r="AF30" s="43"/>
      <c r="AG30" s="21" t="e">
        <f>HLOOKUP(Introduction!$G$4,nametranslations,115,FALSE)</f>
        <v>#REF!</v>
      </c>
      <c r="AH30" s="169"/>
      <c r="AI30" s="169"/>
      <c r="AJ30" s="169"/>
      <c r="AK30" s="170"/>
      <c r="AL30" s="171"/>
      <c r="AM30" s="26"/>
      <c r="AN30" s="7"/>
      <c r="AO30" s="7"/>
      <c r="AP30" s="43"/>
      <c r="AQ30" s="21" t="e">
        <f>HLOOKUP(Introduction!$G$4,nametranslations,115,FALSE)</f>
        <v>#REF!</v>
      </c>
      <c r="AR30" s="169"/>
      <c r="AS30" s="169"/>
      <c r="AT30" s="169"/>
      <c r="AU30" s="170"/>
      <c r="AV30" s="171"/>
      <c r="AW30" s="26"/>
      <c r="AX30" s="7"/>
      <c r="AY30" s="7"/>
      <c r="AZ30" s="43"/>
      <c r="BA30" s="21" t="e">
        <f>HLOOKUP(Introduction!$G$4,nametranslations,115,FALSE)</f>
        <v>#REF!</v>
      </c>
      <c r="BB30" s="169"/>
      <c r="BC30" s="169"/>
      <c r="BD30" s="169"/>
      <c r="BE30" s="170"/>
      <c r="BF30" s="171"/>
      <c r="BG30" s="26"/>
      <c r="BH30" s="7"/>
      <c r="BI30" s="7"/>
      <c r="BJ30" s="43"/>
      <c r="BK30" s="21" t="e">
        <f>HLOOKUP(Introduction!$G$4,nametranslations,115,FALSE)</f>
        <v>#REF!</v>
      </c>
      <c r="BL30" s="169"/>
      <c r="BM30" s="169"/>
      <c r="BN30" s="169"/>
      <c r="BO30" s="170"/>
      <c r="BP30" s="171"/>
      <c r="BQ30" s="26"/>
      <c r="BR30" s="7"/>
      <c r="BS30" s="7"/>
      <c r="BT30" s="43"/>
      <c r="BU30" s="21" t="e">
        <f>HLOOKUP(Introduction!$G$4,nametranslations,115,FALSE)</f>
        <v>#REF!</v>
      </c>
      <c r="BV30" s="169"/>
      <c r="BW30" s="169"/>
      <c r="BX30" s="169"/>
      <c r="BY30" s="170"/>
      <c r="BZ30" s="171"/>
      <c r="CA30" s="26"/>
      <c r="CB30" s="7"/>
      <c r="CC30" s="7"/>
    </row>
    <row r="31" spans="1:242" ht="16.2" thickBot="1" x14ac:dyDescent="0.35">
      <c r="A31" s="146" t="str">
        <f ca="1">IF(ISBLANK('Data Summary'!A33),"",'Data Summary'!A33)</f>
        <v/>
      </c>
      <c r="B31" s="44"/>
      <c r="C31" s="172" t="e">
        <f>HLOOKUP(Introduction!$G$4,nametranslations,116,FALSE)</f>
        <v>#REF!</v>
      </c>
      <c r="D31" s="173"/>
      <c r="E31" s="173"/>
      <c r="F31" s="173"/>
      <c r="G31" s="174"/>
      <c r="H31" s="173"/>
      <c r="I31" s="175"/>
      <c r="J31" s="7"/>
      <c r="K31" s="7"/>
      <c r="L31" s="44"/>
      <c r="M31" s="172" t="e">
        <f>HLOOKUP(Introduction!$G$4,nametranslations,116,FALSE)</f>
        <v>#REF!</v>
      </c>
      <c r="N31" s="173"/>
      <c r="O31" s="173"/>
      <c r="P31" s="173"/>
      <c r="Q31" s="174"/>
      <c r="R31" s="173"/>
      <c r="S31" s="175"/>
      <c r="T31" s="7"/>
      <c r="U31" s="7"/>
      <c r="V31" s="44"/>
      <c r="W31" s="172" t="e">
        <f>HLOOKUP(Introduction!$G$4,nametranslations,116,FALSE)</f>
        <v>#REF!</v>
      </c>
      <c r="X31" s="173"/>
      <c r="Y31" s="173"/>
      <c r="Z31" s="173"/>
      <c r="AA31" s="174"/>
      <c r="AB31" s="173"/>
      <c r="AC31" s="175"/>
      <c r="AD31" s="7"/>
      <c r="AE31" s="7"/>
      <c r="AF31" s="44"/>
      <c r="AG31" s="172" t="e">
        <f>HLOOKUP(Introduction!$G$4,nametranslations,116,FALSE)</f>
        <v>#REF!</v>
      </c>
      <c r="AH31" s="173"/>
      <c r="AI31" s="173"/>
      <c r="AJ31" s="173"/>
      <c r="AK31" s="174"/>
      <c r="AL31" s="173"/>
      <c r="AM31" s="175"/>
      <c r="AN31" s="7"/>
      <c r="AO31" s="7"/>
      <c r="AP31" s="44"/>
      <c r="AQ31" s="172" t="e">
        <f>HLOOKUP(Introduction!$G$4,nametranslations,116,FALSE)</f>
        <v>#REF!</v>
      </c>
      <c r="AR31" s="173"/>
      <c r="AS31" s="173"/>
      <c r="AT31" s="173"/>
      <c r="AU31" s="174"/>
      <c r="AV31" s="173"/>
      <c r="AW31" s="175"/>
      <c r="AX31" s="7"/>
      <c r="AY31" s="7"/>
      <c r="AZ31" s="44"/>
      <c r="BA31" s="172" t="e">
        <f>HLOOKUP(Introduction!$G$4,nametranslations,116,FALSE)</f>
        <v>#REF!</v>
      </c>
      <c r="BB31" s="173"/>
      <c r="BC31" s="173"/>
      <c r="BD31" s="173"/>
      <c r="BE31" s="174"/>
      <c r="BF31" s="173"/>
      <c r="BG31" s="175"/>
      <c r="BH31" s="7"/>
      <c r="BI31" s="7"/>
      <c r="BJ31" s="44"/>
      <c r="BK31" s="172" t="e">
        <f>HLOOKUP(Introduction!$G$4,nametranslations,116,FALSE)</f>
        <v>#REF!</v>
      </c>
      <c r="BL31" s="173"/>
      <c r="BM31" s="173"/>
      <c r="BN31" s="173"/>
      <c r="BO31" s="174"/>
      <c r="BP31" s="173"/>
      <c r="BQ31" s="175"/>
      <c r="BR31" s="7"/>
      <c r="BS31" s="7"/>
      <c r="BT31" s="44"/>
      <c r="BU31" s="172" t="e">
        <f>HLOOKUP(Introduction!$G$4,nametranslations,116,FALSE)</f>
        <v>#REF!</v>
      </c>
      <c r="BV31" s="173"/>
      <c r="BW31" s="173"/>
      <c r="BX31" s="173"/>
      <c r="BY31" s="174"/>
      <c r="BZ31" s="173"/>
      <c r="CA31" s="175"/>
      <c r="CB31" s="7"/>
      <c r="CC31" s="7"/>
    </row>
    <row r="32" spans="1:242" x14ac:dyDescent="0.3">
      <c r="A32" s="146" t="str">
        <f ca="1">IF(ISBLANK('Data Summary'!A34),"",'Data Summary'!A34)</f>
        <v/>
      </c>
    </row>
    <row r="33" spans="1:1" x14ac:dyDescent="0.3">
      <c r="A33" s="146" t="str">
        <f ca="1">IF(ISBLANK('Data Summary'!A35),"",'Data Summary'!A35)</f>
        <v/>
      </c>
    </row>
    <row r="34" spans="1:1" x14ac:dyDescent="0.3">
      <c r="A34" s="146" t="str">
        <f ca="1">IF(ISBLANK('Data Summary'!A36),"",'Data Summary'!A36)</f>
        <v/>
      </c>
    </row>
    <row r="35" spans="1:1" x14ac:dyDescent="0.3">
      <c r="A35" s="146" t="str">
        <f ca="1">IF(ISBLANK('Data Summary'!A37),"",'Data Summary'!A37)</f>
        <v/>
      </c>
    </row>
    <row r="36" spans="1:1" x14ac:dyDescent="0.3">
      <c r="A36" s="146" t="str">
        <f ca="1">IF(ISBLANK('Data Summary'!A38),"",'Data Summary'!A38)</f>
        <v/>
      </c>
    </row>
    <row r="37" spans="1:1" x14ac:dyDescent="0.3">
      <c r="A37" s="146" t="str">
        <f ca="1">IF(ISBLANK('Data Summary'!A39),"",'Data Summary'!A39)</f>
        <v/>
      </c>
    </row>
    <row r="38" spans="1:1" x14ac:dyDescent="0.3">
      <c r="A38" s="146" t="str">
        <f ca="1">IF(ISBLANK('Data Summary'!A40),"",'Data Summary'!A40)</f>
        <v/>
      </c>
    </row>
    <row r="39" spans="1:1" x14ac:dyDescent="0.3">
      <c r="A39" s="146" t="str">
        <f ca="1">IF(ISBLANK('Data Summary'!A41),"",'Data Summary'!A41)</f>
        <v/>
      </c>
    </row>
    <row r="40" spans="1:1" x14ac:dyDescent="0.3">
      <c r="A40" s="146" t="str">
        <f ca="1">IF(ISBLANK('Data Summary'!A42),"",'Data Summary'!A42)</f>
        <v/>
      </c>
    </row>
    <row r="41" spans="1:1" x14ac:dyDescent="0.3">
      <c r="A41" s="146" t="str">
        <f ca="1">IF(ISBLANK('Data Summary'!A43),"",'Data Summary'!A43)</f>
        <v/>
      </c>
    </row>
    <row r="42" spans="1:1" x14ac:dyDescent="0.3">
      <c r="A42" s="146" t="str">
        <f ca="1">IF(ISBLANK('Data Summary'!A44),"",'Data Summary'!A44)</f>
        <v/>
      </c>
    </row>
    <row r="43" spans="1:1" x14ac:dyDescent="0.3">
      <c r="A43" s="146" t="str">
        <f ca="1">IF(ISBLANK('Data Summary'!A45),"",'Data Summary'!A45)</f>
        <v/>
      </c>
    </row>
    <row r="44" spans="1:1" x14ac:dyDescent="0.3">
      <c r="A44" s="146" t="str">
        <f ca="1">IF(ISBLANK('Data Summary'!A46),"",'Data Summary'!A46)</f>
        <v/>
      </c>
    </row>
    <row r="45" spans="1:1" x14ac:dyDescent="0.3">
      <c r="A45" s="146" t="str">
        <f ca="1">IF(ISBLANK('Data Summary'!A47),"",'Data Summary'!A47)</f>
        <v/>
      </c>
    </row>
    <row r="46" spans="1:1" x14ac:dyDescent="0.3">
      <c r="A46" s="146" t="str">
        <f ca="1">IF(ISBLANK('Data Summary'!A48),"",'Data Summary'!A48)</f>
        <v/>
      </c>
    </row>
    <row r="47" spans="1:1" x14ac:dyDescent="0.3">
      <c r="A47" s="146" t="str">
        <f ca="1">IF(ISBLANK('Data Summary'!A49),"",'Data Summary'!A49)</f>
        <v/>
      </c>
    </row>
    <row r="48" spans="1:1" x14ac:dyDescent="0.3">
      <c r="A48" s="146" t="str">
        <f ca="1">IF(ISBLANK('Data Summary'!A50),"",'Data Summary'!A50)</f>
        <v/>
      </c>
    </row>
    <row r="49" spans="1:1" x14ac:dyDescent="0.3">
      <c r="A49" s="146" t="str">
        <f ca="1">IF(ISBLANK('Data Summary'!A51),"",'Data Summary'!A51)</f>
        <v/>
      </c>
    </row>
    <row r="50" spans="1:1" x14ac:dyDescent="0.3">
      <c r="A50" s="146" t="str">
        <f ca="1">IF(ISBLANK('Data Summary'!A52),"",'Data Summary'!A52)</f>
        <v/>
      </c>
    </row>
    <row r="51" spans="1:1" x14ac:dyDescent="0.3">
      <c r="A51" s="146" t="str">
        <f ca="1">IF(ISBLANK('Data Summary'!A53),"",'Data Summary'!A53)</f>
        <v/>
      </c>
    </row>
    <row r="52" spans="1:1" x14ac:dyDescent="0.3">
      <c r="A52" s="146" t="str">
        <f ca="1">IF(ISBLANK('Data Summary'!A54),"",'Data Summary'!A54)</f>
        <v/>
      </c>
    </row>
    <row r="53" spans="1:1" x14ac:dyDescent="0.3">
      <c r="A53" s="146" t="str">
        <f ca="1">IF(ISBLANK('Data Summary'!A55),"",'Data Summary'!A55)</f>
        <v/>
      </c>
    </row>
    <row r="54" spans="1:1" x14ac:dyDescent="0.3">
      <c r="A54" s="146" t="str">
        <f ca="1">IF(ISBLANK('Data Summary'!A56),"",'Data Summary'!A56)</f>
        <v/>
      </c>
    </row>
    <row r="55" spans="1:1" x14ac:dyDescent="0.3">
      <c r="A55" s="146" t="str">
        <f ca="1">IF(ISBLANK('Data Summary'!A57),"",'Data Summary'!A57)</f>
        <v/>
      </c>
    </row>
    <row r="56" spans="1:1" x14ac:dyDescent="0.3">
      <c r="A56" s="146" t="str">
        <f ca="1">IF(ISBLANK('Data Summary'!A58),"",'Data Summary'!A58)</f>
        <v/>
      </c>
    </row>
    <row r="57" spans="1:1" x14ac:dyDescent="0.3">
      <c r="A57" s="146" t="str">
        <f ca="1">IF(ISBLANK('Data Summary'!A59),"",'Data Summary'!A59)</f>
        <v/>
      </c>
    </row>
    <row r="58" spans="1:1" x14ac:dyDescent="0.3">
      <c r="A58" s="146" t="str">
        <f ca="1">IF(ISBLANK('Data Summary'!A60),"",'Data Summary'!A60)</f>
        <v/>
      </c>
    </row>
    <row r="59" spans="1:1" x14ac:dyDescent="0.3">
      <c r="A59" s="146" t="str">
        <f ca="1">IF(ISBLANK('Data Summary'!A61),"",'Data Summary'!A61)</f>
        <v/>
      </c>
    </row>
    <row r="60" spans="1:1" x14ac:dyDescent="0.3">
      <c r="A60" s="146" t="str">
        <f ca="1">IF(ISBLANK('Data Summary'!A62),"",'Data Summary'!A62)</f>
        <v/>
      </c>
    </row>
    <row r="61" spans="1:1" x14ac:dyDescent="0.3">
      <c r="A61" s="146" t="str">
        <f ca="1">IF(ISBLANK('Data Summary'!A63),"",'Data Summary'!A63)</f>
        <v/>
      </c>
    </row>
    <row r="62" spans="1:1" x14ac:dyDescent="0.3">
      <c r="A62" s="146" t="str">
        <f ca="1">IF(ISBLANK('Data Summary'!A64),"",'Data Summary'!A64)</f>
        <v/>
      </c>
    </row>
    <row r="63" spans="1:1" x14ac:dyDescent="0.3">
      <c r="A63" s="146" t="str">
        <f ca="1">IF(ISBLANK('Data Summary'!A65),"",'Data Summary'!A65)</f>
        <v/>
      </c>
    </row>
    <row r="64" spans="1:1" x14ac:dyDescent="0.3">
      <c r="A64" s="146" t="str">
        <f ca="1">IF(ISBLANK('Data Summary'!A66),"",'Data Summary'!A66)</f>
        <v/>
      </c>
    </row>
    <row r="65" spans="1:1" x14ac:dyDescent="0.3">
      <c r="A65" s="146" t="str">
        <f ca="1">IF(ISBLANK('Data Summary'!A67),"",'Data Summary'!A67)</f>
        <v/>
      </c>
    </row>
    <row r="66" spans="1:1" x14ac:dyDescent="0.3">
      <c r="A66" s="146" t="str">
        <f ca="1">IF(ISBLANK('Data Summary'!A68),"",'Data Summary'!A68)</f>
        <v/>
      </c>
    </row>
    <row r="67" spans="1:1" x14ac:dyDescent="0.3">
      <c r="A67" s="146" t="str">
        <f ca="1">IF(ISBLANK('Data Summary'!A69),"",'Data Summary'!A69)</f>
        <v/>
      </c>
    </row>
    <row r="68" spans="1:1" x14ac:dyDescent="0.3">
      <c r="A68" s="146" t="str">
        <f ca="1">IF(ISBLANK('Data Summary'!A70),"",'Data Summary'!A70)</f>
        <v/>
      </c>
    </row>
    <row r="69" spans="1:1" x14ac:dyDescent="0.3">
      <c r="A69" s="146" t="str">
        <f ca="1">IF(ISBLANK('Data Summary'!A71),"",'Data Summary'!A71)</f>
        <v/>
      </c>
    </row>
    <row r="70" spans="1:1" x14ac:dyDescent="0.3">
      <c r="A70" s="146" t="str">
        <f ca="1">IF(ISBLANK('Data Summary'!A72),"",'Data Summary'!A72)</f>
        <v/>
      </c>
    </row>
    <row r="71" spans="1:1" x14ac:dyDescent="0.3">
      <c r="A71" s="146" t="str">
        <f ca="1">IF(ISBLANK('Data Summary'!A73),"",'Data Summary'!A73)</f>
        <v/>
      </c>
    </row>
    <row r="72" spans="1:1" x14ac:dyDescent="0.3">
      <c r="A72" s="146" t="str">
        <f ca="1">IF(ISBLANK('Data Summary'!A74),"",'Data Summary'!A74)</f>
        <v/>
      </c>
    </row>
    <row r="73" spans="1:1" x14ac:dyDescent="0.3">
      <c r="A73" s="146" t="str">
        <f ca="1">IF(ISBLANK('Data Summary'!A75),"",'Data Summary'!A75)</f>
        <v/>
      </c>
    </row>
    <row r="74" spans="1:1" x14ac:dyDescent="0.3">
      <c r="A74" s="146" t="str">
        <f ca="1">IF(ISBLANK('Data Summary'!A76),"",'Data Summary'!A76)</f>
        <v/>
      </c>
    </row>
    <row r="75" spans="1:1" x14ac:dyDescent="0.3">
      <c r="A75" s="146" t="str">
        <f ca="1">IF(ISBLANK('Data Summary'!A77),"",'Data Summary'!A77)</f>
        <v/>
      </c>
    </row>
    <row r="76" spans="1:1" x14ac:dyDescent="0.3">
      <c r="A76" s="146" t="str">
        <f ca="1">IF(ISBLANK('Data Summary'!A78),"",'Data Summary'!A78)</f>
        <v/>
      </c>
    </row>
    <row r="77" spans="1:1" x14ac:dyDescent="0.3">
      <c r="A77" s="146" t="str">
        <f ca="1">IF(ISBLANK('Data Summary'!A79),"",'Data Summary'!A79)</f>
        <v/>
      </c>
    </row>
    <row r="78" spans="1:1" x14ac:dyDescent="0.3">
      <c r="A78" s="146" t="str">
        <f ca="1">IF(ISBLANK('Data Summary'!A80),"",'Data Summary'!A80)</f>
        <v/>
      </c>
    </row>
    <row r="79" spans="1:1" x14ac:dyDescent="0.3">
      <c r="A79" s="146" t="str">
        <f ca="1">IF(ISBLANK('Data Summary'!A81),"",'Data Summary'!A81)</f>
        <v/>
      </c>
    </row>
    <row r="80" spans="1:1" x14ac:dyDescent="0.3">
      <c r="A80" s="146" t="str">
        <f ca="1">IF(ISBLANK('Data Summary'!A82),"",'Data Summary'!A82)</f>
        <v/>
      </c>
    </row>
    <row r="81" spans="1:1" x14ac:dyDescent="0.3">
      <c r="A81" s="146" t="str">
        <f ca="1">IF(ISBLANK('Data Summary'!A83),"",'Data Summary'!A83)</f>
        <v/>
      </c>
    </row>
    <row r="82" spans="1:1" x14ac:dyDescent="0.3">
      <c r="A82" s="146" t="str">
        <f ca="1">IF(ISBLANK('Data Summary'!A84),"",'Data Summary'!A84)</f>
        <v/>
      </c>
    </row>
    <row r="83" spans="1:1" x14ac:dyDescent="0.3">
      <c r="A83" s="146" t="str">
        <f ca="1">IF(ISBLANK('Data Summary'!A85),"",'Data Summary'!A85)</f>
        <v/>
      </c>
    </row>
    <row r="84" spans="1:1" x14ac:dyDescent="0.3">
      <c r="A84" s="146" t="str">
        <f ca="1">IF(ISBLANK('Data Summary'!A86),"",'Data Summary'!A86)</f>
        <v/>
      </c>
    </row>
    <row r="85" spans="1:1" x14ac:dyDescent="0.3">
      <c r="A85" s="146" t="str">
        <f ca="1">IF(ISBLANK('Data Summary'!A87),"",'Data Summary'!A87)</f>
        <v/>
      </c>
    </row>
    <row r="86" spans="1:1" x14ac:dyDescent="0.3">
      <c r="A86" s="146" t="str">
        <f ca="1">IF(ISBLANK('Data Summary'!A88),"",'Data Summary'!A88)</f>
        <v/>
      </c>
    </row>
    <row r="87" spans="1:1" x14ac:dyDescent="0.3">
      <c r="A87" s="146" t="str">
        <f ca="1">IF(ISBLANK('Data Summary'!A89),"",'Data Summary'!A89)</f>
        <v/>
      </c>
    </row>
    <row r="88" spans="1:1" x14ac:dyDescent="0.3">
      <c r="A88" s="146" t="str">
        <f ca="1">IF(ISBLANK('Data Summary'!A90),"",'Data Summary'!A90)</f>
        <v/>
      </c>
    </row>
    <row r="89" spans="1:1" x14ac:dyDescent="0.3">
      <c r="A89" s="146" t="str">
        <f ca="1">IF(ISBLANK('Data Summary'!A91),"",'Data Summary'!A91)</f>
        <v/>
      </c>
    </row>
    <row r="90" spans="1:1" x14ac:dyDescent="0.3">
      <c r="A90" s="146" t="str">
        <f ca="1">IF(ISBLANK('Data Summary'!A92),"",'Data Summary'!A92)</f>
        <v/>
      </c>
    </row>
    <row r="91" spans="1:1" x14ac:dyDescent="0.3">
      <c r="A91" s="146" t="str">
        <f ca="1">IF(ISBLANK('Data Summary'!A93),"",'Data Summary'!A93)</f>
        <v/>
      </c>
    </row>
    <row r="92" spans="1:1" x14ac:dyDescent="0.3">
      <c r="A92" s="146" t="str">
        <f ca="1">IF(ISBLANK('Data Summary'!A94),"",'Data Summary'!A94)</f>
        <v/>
      </c>
    </row>
    <row r="93" spans="1:1" x14ac:dyDescent="0.3">
      <c r="A93" s="146" t="str">
        <f ca="1">IF(ISBLANK('Data Summary'!A95),"",'Data Summary'!A95)</f>
        <v/>
      </c>
    </row>
    <row r="94" spans="1:1" x14ac:dyDescent="0.3">
      <c r="A94" s="146" t="str">
        <f ca="1">IF(ISBLANK('Data Summary'!A96),"",'Data Summary'!A96)</f>
        <v/>
      </c>
    </row>
    <row r="95" spans="1:1" x14ac:dyDescent="0.3">
      <c r="A95" s="146" t="str">
        <f ca="1">IF(ISBLANK('Data Summary'!A97),"",'Data Summary'!A97)</f>
        <v/>
      </c>
    </row>
    <row r="96" spans="1:1" x14ac:dyDescent="0.3">
      <c r="A96" s="146" t="str">
        <f ca="1">IF(ISBLANK('Data Summary'!A98),"",'Data Summary'!A98)</f>
        <v/>
      </c>
    </row>
    <row r="97" spans="1:1" x14ac:dyDescent="0.3">
      <c r="A97" s="146" t="str">
        <f ca="1">IF(ISBLANK('Data Summary'!A99),"",'Data Summary'!A99)</f>
        <v/>
      </c>
    </row>
    <row r="98" spans="1:1" x14ac:dyDescent="0.3">
      <c r="A98" s="146" t="str">
        <f ca="1">IF(ISBLANK('Data Summary'!A100),"",'Data Summary'!A100)</f>
        <v/>
      </c>
    </row>
    <row r="99" spans="1:1" x14ac:dyDescent="0.3">
      <c r="A99" s="146" t="str">
        <f ca="1">IF(ISBLANK('Data Summary'!A101),"",'Data Summary'!A101)</f>
        <v/>
      </c>
    </row>
    <row r="100" spans="1:1" x14ac:dyDescent="0.3">
      <c r="A100" s="146" t="str">
        <f ca="1">IF(ISBLANK('Data Summary'!A102),"",'Data Summary'!A102)</f>
        <v/>
      </c>
    </row>
    <row r="101" spans="1:1" x14ac:dyDescent="0.3">
      <c r="A101" s="146" t="str">
        <f ca="1">IF(ISBLANK('Data Summary'!A103),"",'Data Summary'!A103)</f>
        <v/>
      </c>
    </row>
    <row r="102" spans="1:1" x14ac:dyDescent="0.3">
      <c r="A102" s="146" t="str">
        <f ca="1">IF(ISBLANK('Data Summary'!A104),"",'Data Summary'!A104)</f>
        <v/>
      </c>
    </row>
    <row r="103" spans="1:1" x14ac:dyDescent="0.3">
      <c r="A103" s="146" t="str">
        <f ca="1">IF(ISBLANK('Data Summary'!A105),"",'Data Summary'!A105)</f>
        <v/>
      </c>
    </row>
    <row r="104" spans="1:1" x14ac:dyDescent="0.3">
      <c r="A104" s="146" t="str">
        <f ca="1">IF(ISBLANK('Data Summary'!A106),"",'Data Summary'!A106)</f>
        <v/>
      </c>
    </row>
    <row r="105" spans="1:1" x14ac:dyDescent="0.3">
      <c r="A105" s="146" t="str">
        <f ca="1">IF(ISBLANK('Data Summary'!A107),"",'Data Summary'!A107)</f>
        <v/>
      </c>
    </row>
    <row r="106" spans="1:1" x14ac:dyDescent="0.3">
      <c r="A106" s="146" t="str">
        <f ca="1">IF(ISBLANK('Data Summary'!A108),"",'Data Summary'!A108)</f>
        <v/>
      </c>
    </row>
    <row r="107" spans="1:1" x14ac:dyDescent="0.3">
      <c r="A107" s="146" t="str">
        <f ca="1">IF(ISBLANK('Data Summary'!A109),"",'Data Summary'!A109)</f>
        <v/>
      </c>
    </row>
    <row r="108" spans="1:1" x14ac:dyDescent="0.3">
      <c r="A108" s="146" t="str">
        <f ca="1">IF(ISBLANK('Data Summary'!A110),"",'Data Summary'!A110)</f>
        <v/>
      </c>
    </row>
    <row r="109" spans="1:1" x14ac:dyDescent="0.3">
      <c r="A109" s="146" t="str">
        <f ca="1">IF(ISBLANK('Data Summary'!A111),"",'Data Summary'!A111)</f>
        <v/>
      </c>
    </row>
    <row r="110" spans="1:1" x14ac:dyDescent="0.3">
      <c r="A110" s="146" t="str">
        <f ca="1">IF(ISBLANK('Data Summary'!A112),"",'Data Summary'!A112)</f>
        <v/>
      </c>
    </row>
    <row r="111" spans="1:1" x14ac:dyDescent="0.3">
      <c r="A111" s="146" t="str">
        <f ca="1">IF(ISBLANK('Data Summary'!A113),"",'Data Summary'!A113)</f>
        <v/>
      </c>
    </row>
    <row r="112" spans="1:1" x14ac:dyDescent="0.3">
      <c r="A112" s="146" t="str">
        <f ca="1">IF(ISBLANK('Data Summary'!A114),"",'Data Summary'!A114)</f>
        <v/>
      </c>
    </row>
    <row r="113" spans="1:1" x14ac:dyDescent="0.3">
      <c r="A113" s="146" t="str">
        <f ca="1">IF(ISBLANK('Data Summary'!A115),"",'Data Summary'!A115)</f>
        <v/>
      </c>
    </row>
    <row r="114" spans="1:1" x14ac:dyDescent="0.3">
      <c r="A114" s="146" t="str">
        <f ca="1">IF(ISBLANK('Data Summary'!A116),"",'Data Summary'!A116)</f>
        <v/>
      </c>
    </row>
    <row r="115" spans="1:1" x14ac:dyDescent="0.3">
      <c r="A115" s="146" t="str">
        <f ca="1">IF(ISBLANK('Data Summary'!A117),"",'Data Summary'!A117)</f>
        <v/>
      </c>
    </row>
    <row r="116" spans="1:1" x14ac:dyDescent="0.3">
      <c r="A116" s="146" t="str">
        <f ca="1">IF(ISBLANK('Data Summary'!A118),"",'Data Summary'!A118)</f>
        <v/>
      </c>
    </row>
    <row r="117" spans="1:1" x14ac:dyDescent="0.3">
      <c r="A117" s="146" t="str">
        <f ca="1">IF(ISBLANK('Data Summary'!A119),"",'Data Summary'!A119)</f>
        <v/>
      </c>
    </row>
    <row r="118" spans="1:1" x14ac:dyDescent="0.3">
      <c r="A118" s="146" t="str">
        <f ca="1">IF(ISBLANK('Data Summary'!A120),"",'Data Summary'!A120)</f>
        <v/>
      </c>
    </row>
    <row r="119" spans="1:1" x14ac:dyDescent="0.3">
      <c r="A119" s="146" t="str">
        <f ca="1">IF(ISBLANK('Data Summary'!A121),"",'Data Summary'!A121)</f>
        <v/>
      </c>
    </row>
    <row r="120" spans="1:1" x14ac:dyDescent="0.3">
      <c r="A120" s="146" t="str">
        <f ca="1">IF(ISBLANK('Data Summary'!A122),"",'Data Summary'!A122)</f>
        <v/>
      </c>
    </row>
    <row r="121" spans="1:1" x14ac:dyDescent="0.3">
      <c r="A121" s="146" t="str">
        <f ca="1">IF(ISBLANK('Data Summary'!A123),"",'Data Summary'!A123)</f>
        <v/>
      </c>
    </row>
    <row r="122" spans="1:1" x14ac:dyDescent="0.3">
      <c r="A122" s="146" t="str">
        <f ca="1">IF(ISBLANK('Data Summary'!A124),"",'Data Summary'!A124)</f>
        <v/>
      </c>
    </row>
    <row r="123" spans="1:1" x14ac:dyDescent="0.3">
      <c r="A123" s="146" t="str">
        <f ca="1">IF(ISBLANK('Data Summary'!A125),"",'Data Summary'!A125)</f>
        <v/>
      </c>
    </row>
    <row r="124" spans="1:1" x14ac:dyDescent="0.3">
      <c r="A124" s="146" t="str">
        <f ca="1">IF(ISBLANK('Data Summary'!A126),"",'Data Summary'!A126)</f>
        <v/>
      </c>
    </row>
    <row r="125" spans="1:1" x14ac:dyDescent="0.3">
      <c r="A125" s="146" t="str">
        <f ca="1">IF(ISBLANK('Data Summary'!A127),"",'Data Summary'!A127)</f>
        <v/>
      </c>
    </row>
    <row r="126" spans="1:1" x14ac:dyDescent="0.3">
      <c r="A126" s="146" t="str">
        <f ca="1">IF(ISBLANK('Data Summary'!A128),"",'Data Summary'!A128)</f>
        <v/>
      </c>
    </row>
    <row r="127" spans="1:1" x14ac:dyDescent="0.3">
      <c r="A127" s="146" t="str">
        <f ca="1">IF(ISBLANK('Data Summary'!A129),"",'Data Summary'!A129)</f>
        <v/>
      </c>
    </row>
    <row r="128" spans="1:1" x14ac:dyDescent="0.3">
      <c r="A128" s="146" t="str">
        <f ca="1">IF(ISBLANK('Data Summary'!A130),"",'Data Summary'!A130)</f>
        <v/>
      </c>
    </row>
    <row r="129" spans="1:1" x14ac:dyDescent="0.3">
      <c r="A129" s="146" t="str">
        <f ca="1">IF(ISBLANK('Data Summary'!A131),"",'Data Summary'!A131)</f>
        <v/>
      </c>
    </row>
    <row r="130" spans="1:1" x14ac:dyDescent="0.3">
      <c r="A130" s="146" t="str">
        <f ca="1">IF(ISBLANK('Data Summary'!A132),"",'Data Summary'!A132)</f>
        <v/>
      </c>
    </row>
    <row r="131" spans="1:1" x14ac:dyDescent="0.3">
      <c r="A131" s="146" t="str">
        <f ca="1">IF(ISBLANK('Data Summary'!A133),"",'Data Summary'!A133)</f>
        <v/>
      </c>
    </row>
    <row r="132" spans="1:1" x14ac:dyDescent="0.3">
      <c r="A132" s="146" t="str">
        <f ca="1">IF(ISBLANK('Data Summary'!A134),"",'Data Summary'!A134)</f>
        <v/>
      </c>
    </row>
    <row r="133" spans="1:1" x14ac:dyDescent="0.3">
      <c r="A133" s="146" t="str">
        <f ca="1">IF(ISBLANK('Data Summary'!A135),"",'Data Summary'!A135)</f>
        <v/>
      </c>
    </row>
    <row r="134" spans="1:1" x14ac:dyDescent="0.3">
      <c r="A134" s="146" t="str">
        <f ca="1">IF(ISBLANK('Data Summary'!A136),"",'Data Summary'!A136)</f>
        <v/>
      </c>
    </row>
    <row r="135" spans="1:1" x14ac:dyDescent="0.3">
      <c r="A135" s="146" t="str">
        <f ca="1">IF(ISBLANK('Data Summary'!A137),"",'Data Summary'!A137)</f>
        <v/>
      </c>
    </row>
    <row r="136" spans="1:1" x14ac:dyDescent="0.3">
      <c r="A136" s="146" t="str">
        <f ca="1">IF(ISBLANK('Data Summary'!A138),"",'Data Summary'!A138)</f>
        <v/>
      </c>
    </row>
    <row r="137" spans="1:1" x14ac:dyDescent="0.3">
      <c r="A137" s="146" t="str">
        <f ca="1">IF(ISBLANK('Data Summary'!A139),"",'Data Summary'!A139)</f>
        <v/>
      </c>
    </row>
    <row r="138" spans="1:1" x14ac:dyDescent="0.3">
      <c r="A138" s="146" t="str">
        <f ca="1">IF(ISBLANK('Data Summary'!A140),"",'Data Summary'!A140)</f>
        <v/>
      </c>
    </row>
    <row r="139" spans="1:1" x14ac:dyDescent="0.3">
      <c r="A139" s="146" t="str">
        <f ca="1">IF(ISBLANK('Data Summary'!A141),"",'Data Summary'!A141)</f>
        <v/>
      </c>
    </row>
    <row r="140" spans="1:1" x14ac:dyDescent="0.3">
      <c r="A140" s="146" t="str">
        <f ca="1">IF(ISBLANK('Data Summary'!A142),"",'Data Summary'!A142)</f>
        <v/>
      </c>
    </row>
    <row r="141" spans="1:1" x14ac:dyDescent="0.3">
      <c r="A141" s="146" t="str">
        <f ca="1">IF(ISBLANK('Data Summary'!A143),"",'Data Summary'!A143)</f>
        <v/>
      </c>
    </row>
    <row r="142" spans="1:1" x14ac:dyDescent="0.3">
      <c r="A142" s="146" t="str">
        <f ca="1">IF(ISBLANK('Data Summary'!A144),"",'Data Summary'!A144)</f>
        <v/>
      </c>
    </row>
    <row r="143" spans="1:1" x14ac:dyDescent="0.3">
      <c r="A143" s="146" t="str">
        <f ca="1">IF(ISBLANK('Data Summary'!A145),"",'Data Summary'!A145)</f>
        <v/>
      </c>
    </row>
    <row r="144" spans="1:1" x14ac:dyDescent="0.3">
      <c r="A144" s="146" t="str">
        <f ca="1">IF(ISBLANK('Data Summary'!A146),"",'Data Summary'!A146)</f>
        <v/>
      </c>
    </row>
    <row r="145" spans="1:1" x14ac:dyDescent="0.3">
      <c r="A145" s="146" t="str">
        <f ca="1">IF(ISBLANK('Data Summary'!A147),"",'Data Summary'!A147)</f>
        <v/>
      </c>
    </row>
    <row r="146" spans="1:1" x14ac:dyDescent="0.3">
      <c r="A146" s="146" t="str">
        <f ca="1">IF(ISBLANK('Data Summary'!A148),"",'Data Summary'!A148)</f>
        <v/>
      </c>
    </row>
    <row r="147" spans="1:1" x14ac:dyDescent="0.3">
      <c r="A147" s="146" t="str">
        <f ca="1">IF(ISBLANK('Data Summary'!A149),"",'Data Summary'!A149)</f>
        <v/>
      </c>
    </row>
    <row r="148" spans="1:1" x14ac:dyDescent="0.3">
      <c r="A148" s="146" t="e">
        <f>IF(ISBLANK(#REF!),"",#REF!)</f>
        <v>#REF!</v>
      </c>
    </row>
    <row r="149" spans="1:1" x14ac:dyDescent="0.3">
      <c r="A149" s="146" t="e">
        <f>IF(ISBLANK(#REF!),"",#REF!)</f>
        <v>#REF!</v>
      </c>
    </row>
    <row r="150" spans="1:1" x14ac:dyDescent="0.3">
      <c r="A150" s="146" t="e">
        <f>IF(ISBLANK(#REF!),"",#REF!)</f>
        <v>#REF!</v>
      </c>
    </row>
    <row r="151" spans="1:1" x14ac:dyDescent="0.3">
      <c r="A151" s="146" t="e">
        <f>IF(ISBLANK(#REF!),"",#REF!)</f>
        <v>#REF!</v>
      </c>
    </row>
    <row r="152" spans="1:1" x14ac:dyDescent="0.3">
      <c r="A152" s="145"/>
    </row>
    <row r="153" spans="1:1" x14ac:dyDescent="0.3">
      <c r="A153" s="145"/>
    </row>
    <row r="154" spans="1:1" x14ac:dyDescent="0.3">
      <c r="A154" s="145"/>
    </row>
    <row r="155" spans="1:1" x14ac:dyDescent="0.3">
      <c r="A155" s="145"/>
    </row>
    <row r="156" spans="1:1" x14ac:dyDescent="0.3">
      <c r="A156" s="145"/>
    </row>
    <row r="157" spans="1:1" x14ac:dyDescent="0.3">
      <c r="A157" s="145"/>
    </row>
    <row r="158" spans="1:1" x14ac:dyDescent="0.3">
      <c r="A158" s="145"/>
    </row>
    <row r="159" spans="1:1" x14ac:dyDescent="0.3">
      <c r="A159" s="145"/>
    </row>
    <row r="160" spans="1:1" x14ac:dyDescent="0.3">
      <c r="A160" s="145"/>
    </row>
    <row r="161" spans="1:1" x14ac:dyDescent="0.3">
      <c r="A161" s="145"/>
    </row>
    <row r="162" spans="1:1" x14ac:dyDescent="0.3">
      <c r="A162" s="145"/>
    </row>
    <row r="163" spans="1:1" x14ac:dyDescent="0.3">
      <c r="A163" s="145"/>
    </row>
    <row r="164" spans="1:1" x14ac:dyDescent="0.3">
      <c r="A164" s="145"/>
    </row>
    <row r="165" spans="1:1" x14ac:dyDescent="0.3">
      <c r="A165" s="145"/>
    </row>
    <row r="166" spans="1:1" x14ac:dyDescent="0.3">
      <c r="A166" s="145"/>
    </row>
    <row r="167" spans="1:1" x14ac:dyDescent="0.3">
      <c r="A167" s="145"/>
    </row>
    <row r="168" spans="1:1" x14ac:dyDescent="0.3">
      <c r="A168" s="145"/>
    </row>
    <row r="169" spans="1:1" x14ac:dyDescent="0.3">
      <c r="A169" s="145"/>
    </row>
    <row r="170" spans="1:1" x14ac:dyDescent="0.3">
      <c r="A170" s="145"/>
    </row>
    <row r="171" spans="1:1" x14ac:dyDescent="0.3">
      <c r="A171" s="145"/>
    </row>
    <row r="172" spans="1:1" x14ac:dyDescent="0.3">
      <c r="A172" s="145"/>
    </row>
    <row r="173" spans="1:1" x14ac:dyDescent="0.3">
      <c r="A173" s="145"/>
    </row>
    <row r="174" spans="1:1" x14ac:dyDescent="0.3">
      <c r="A174" s="145"/>
    </row>
    <row r="175" spans="1:1" x14ac:dyDescent="0.3">
      <c r="A175" s="145"/>
    </row>
    <row r="176" spans="1:1" x14ac:dyDescent="0.3">
      <c r="A176" s="145"/>
    </row>
    <row r="177" spans="1:1" x14ac:dyDescent="0.3">
      <c r="A177" s="145"/>
    </row>
    <row r="178" spans="1:1" x14ac:dyDescent="0.3">
      <c r="A178" s="145"/>
    </row>
    <row r="179" spans="1:1" x14ac:dyDescent="0.3">
      <c r="A179" s="145"/>
    </row>
    <row r="180" spans="1:1" x14ac:dyDescent="0.3">
      <c r="A180" s="145"/>
    </row>
    <row r="181" spans="1:1" x14ac:dyDescent="0.3">
      <c r="A181" s="145"/>
    </row>
    <row r="182" spans="1:1" x14ac:dyDescent="0.3">
      <c r="A182" s="145"/>
    </row>
    <row r="183" spans="1:1" x14ac:dyDescent="0.3">
      <c r="A183" s="145"/>
    </row>
    <row r="184" spans="1:1" x14ac:dyDescent="0.3">
      <c r="A184" s="145"/>
    </row>
    <row r="185" spans="1:1" x14ac:dyDescent="0.3">
      <c r="A185" s="145"/>
    </row>
    <row r="186" spans="1:1" x14ac:dyDescent="0.3">
      <c r="A186" s="145"/>
    </row>
    <row r="187" spans="1:1" x14ac:dyDescent="0.3">
      <c r="A187" s="145"/>
    </row>
    <row r="188" spans="1:1" x14ac:dyDescent="0.3">
      <c r="A188" s="145"/>
    </row>
    <row r="189" spans="1:1" x14ac:dyDescent="0.3">
      <c r="A189" s="145"/>
    </row>
    <row r="190" spans="1:1" x14ac:dyDescent="0.3">
      <c r="A190" s="145"/>
    </row>
    <row r="191" spans="1:1" x14ac:dyDescent="0.3">
      <c r="A191" s="145"/>
    </row>
    <row r="192" spans="1:1" x14ac:dyDescent="0.3">
      <c r="A192" s="145"/>
    </row>
    <row r="193" spans="1:1" x14ac:dyDescent="0.3">
      <c r="A193" s="145"/>
    </row>
    <row r="194" spans="1:1" x14ac:dyDescent="0.3">
      <c r="A194" s="145"/>
    </row>
    <row r="195" spans="1:1" x14ac:dyDescent="0.3">
      <c r="A195" s="145"/>
    </row>
    <row r="196" spans="1:1" x14ac:dyDescent="0.3">
      <c r="A196" s="145"/>
    </row>
    <row r="197" spans="1:1" x14ac:dyDescent="0.3">
      <c r="A197" s="145"/>
    </row>
    <row r="198" spans="1:1" x14ac:dyDescent="0.3">
      <c r="A198" s="145"/>
    </row>
    <row r="199" spans="1:1" x14ac:dyDescent="0.3">
      <c r="A199" s="145"/>
    </row>
    <row r="200" spans="1:1" x14ac:dyDescent="0.3">
      <c r="A200" s="145"/>
    </row>
    <row r="201" spans="1:1" x14ac:dyDescent="0.3">
      <c r="A201" s="145"/>
    </row>
    <row r="202" spans="1:1" x14ac:dyDescent="0.3">
      <c r="A202" s="145"/>
    </row>
    <row r="203" spans="1:1" x14ac:dyDescent="0.3">
      <c r="A203" s="145"/>
    </row>
    <row r="204" spans="1:1" x14ac:dyDescent="0.3">
      <c r="A204" s="145"/>
    </row>
    <row r="205" spans="1:1" x14ac:dyDescent="0.3">
      <c r="A205" s="145"/>
    </row>
    <row r="206" spans="1:1" x14ac:dyDescent="0.3">
      <c r="A206" s="145"/>
    </row>
    <row r="207" spans="1:1" x14ac:dyDescent="0.3">
      <c r="A207" s="145"/>
    </row>
    <row r="208" spans="1:1" x14ac:dyDescent="0.3">
      <c r="A208" s="145"/>
    </row>
    <row r="209" spans="1:1" x14ac:dyDescent="0.3">
      <c r="A209" s="145"/>
    </row>
    <row r="210" spans="1:1" x14ac:dyDescent="0.3">
      <c r="A210" s="145"/>
    </row>
    <row r="211" spans="1:1" x14ac:dyDescent="0.3">
      <c r="A211" s="145"/>
    </row>
    <row r="212" spans="1:1" x14ac:dyDescent="0.3">
      <c r="A212" s="145"/>
    </row>
    <row r="213" spans="1:1" x14ac:dyDescent="0.3">
      <c r="A213" s="145"/>
    </row>
    <row r="214" spans="1:1" x14ac:dyDescent="0.3">
      <c r="A214" s="145"/>
    </row>
    <row r="215" spans="1:1" x14ac:dyDescent="0.3">
      <c r="A215" s="145"/>
    </row>
    <row r="216" spans="1:1" x14ac:dyDescent="0.3">
      <c r="A216" s="145"/>
    </row>
    <row r="217" spans="1:1" x14ac:dyDescent="0.3">
      <c r="A217" s="145"/>
    </row>
    <row r="218" spans="1:1" x14ac:dyDescent="0.3">
      <c r="A218" s="145"/>
    </row>
    <row r="219" spans="1:1" x14ac:dyDescent="0.3">
      <c r="A219" s="145"/>
    </row>
    <row r="220" spans="1:1" x14ac:dyDescent="0.3">
      <c r="A220" s="145"/>
    </row>
    <row r="221" spans="1:1" x14ac:dyDescent="0.3">
      <c r="A221" s="145"/>
    </row>
    <row r="222" spans="1:1" x14ac:dyDescent="0.3">
      <c r="A222" s="145"/>
    </row>
    <row r="223" spans="1:1" x14ac:dyDescent="0.3">
      <c r="A223" s="145"/>
    </row>
    <row r="224" spans="1:1" x14ac:dyDescent="0.3">
      <c r="A224" s="145"/>
    </row>
    <row r="225" spans="1:1" x14ac:dyDescent="0.3">
      <c r="A225" s="145"/>
    </row>
    <row r="226" spans="1:1" x14ac:dyDescent="0.3">
      <c r="A226" s="145"/>
    </row>
    <row r="227" spans="1:1" x14ac:dyDescent="0.3">
      <c r="A227" s="145"/>
    </row>
    <row r="228" spans="1:1" x14ac:dyDescent="0.3">
      <c r="A228" s="145"/>
    </row>
    <row r="229" spans="1:1" x14ac:dyDescent="0.3">
      <c r="A229" s="145"/>
    </row>
    <row r="230" spans="1:1" x14ac:dyDescent="0.3">
      <c r="A230" s="145"/>
    </row>
    <row r="231" spans="1:1" x14ac:dyDescent="0.3">
      <c r="A231" s="145"/>
    </row>
    <row r="232" spans="1:1" x14ac:dyDescent="0.3">
      <c r="A232" s="145"/>
    </row>
    <row r="233" spans="1:1" x14ac:dyDescent="0.3">
      <c r="A233" s="145"/>
    </row>
    <row r="234" spans="1:1" x14ac:dyDescent="0.3">
      <c r="A234" s="145"/>
    </row>
    <row r="235" spans="1:1" x14ac:dyDescent="0.3">
      <c r="A235" s="145"/>
    </row>
    <row r="236" spans="1:1" x14ac:dyDescent="0.3">
      <c r="A236" s="145"/>
    </row>
    <row r="237" spans="1:1" x14ac:dyDescent="0.3">
      <c r="A237" s="145"/>
    </row>
    <row r="238" spans="1:1" x14ac:dyDescent="0.3">
      <c r="A238" s="145"/>
    </row>
    <row r="239" spans="1:1" x14ac:dyDescent="0.3">
      <c r="A239" s="145"/>
    </row>
    <row r="240" spans="1:1" x14ac:dyDescent="0.3">
      <c r="A240" s="145"/>
    </row>
    <row r="241" spans="1:1" x14ac:dyDescent="0.3">
      <c r="A241" s="145"/>
    </row>
    <row r="242" spans="1:1" x14ac:dyDescent="0.3">
      <c r="A242" s="145"/>
    </row>
    <row r="243" spans="1:1" x14ac:dyDescent="0.3">
      <c r="A243" s="145"/>
    </row>
    <row r="244" spans="1:1" x14ac:dyDescent="0.3">
      <c r="A244" s="145"/>
    </row>
    <row r="245" spans="1:1" x14ac:dyDescent="0.3">
      <c r="A245" s="145"/>
    </row>
    <row r="246" spans="1:1" x14ac:dyDescent="0.3">
      <c r="A246" s="145"/>
    </row>
    <row r="247" spans="1:1" x14ac:dyDescent="0.3">
      <c r="A247" s="145"/>
    </row>
    <row r="248" spans="1:1" x14ac:dyDescent="0.3">
      <c r="A248" s="145"/>
    </row>
    <row r="249" spans="1:1" x14ac:dyDescent="0.3">
      <c r="A249" s="145"/>
    </row>
    <row r="250" spans="1:1" x14ac:dyDescent="0.3">
      <c r="A250" s="145"/>
    </row>
    <row r="251" spans="1:1" x14ac:dyDescent="0.3">
      <c r="A251" s="145"/>
    </row>
    <row r="252" spans="1:1" x14ac:dyDescent="0.3">
      <c r="A252" s="145"/>
    </row>
    <row r="253" spans="1:1" x14ac:dyDescent="0.3">
      <c r="A253" s="145"/>
    </row>
    <row r="254" spans="1:1" x14ac:dyDescent="0.3">
      <c r="A254" s="145"/>
    </row>
    <row r="255" spans="1:1" x14ac:dyDescent="0.3">
      <c r="A255" s="145"/>
    </row>
    <row r="256" spans="1:1" x14ac:dyDescent="0.3">
      <c r="A256" s="145"/>
    </row>
    <row r="257" spans="1:1" x14ac:dyDescent="0.3">
      <c r="A257" s="145"/>
    </row>
    <row r="258" spans="1:1" x14ac:dyDescent="0.3">
      <c r="A258" s="145"/>
    </row>
    <row r="259" spans="1:1" x14ac:dyDescent="0.3">
      <c r="A259" s="145"/>
    </row>
    <row r="260" spans="1:1" x14ac:dyDescent="0.3">
      <c r="A260" s="145"/>
    </row>
    <row r="261" spans="1:1" x14ac:dyDescent="0.3">
      <c r="A261" s="145"/>
    </row>
    <row r="262" spans="1:1" x14ac:dyDescent="0.3">
      <c r="A262" s="145"/>
    </row>
    <row r="263" spans="1:1" x14ac:dyDescent="0.3">
      <c r="A263" s="145"/>
    </row>
    <row r="264" spans="1:1" x14ac:dyDescent="0.3">
      <c r="A264" s="145"/>
    </row>
    <row r="265" spans="1:1" x14ac:dyDescent="0.3">
      <c r="A265" s="145"/>
    </row>
    <row r="266" spans="1:1" x14ac:dyDescent="0.3">
      <c r="A266" s="145"/>
    </row>
    <row r="267" spans="1:1" x14ac:dyDescent="0.3">
      <c r="A267" s="145"/>
    </row>
    <row r="268" spans="1:1" x14ac:dyDescent="0.3">
      <c r="A268" s="145"/>
    </row>
    <row r="269" spans="1:1" x14ac:dyDescent="0.3">
      <c r="A269" s="145"/>
    </row>
    <row r="270" spans="1:1" x14ac:dyDescent="0.3">
      <c r="A270" s="145"/>
    </row>
    <row r="271" spans="1:1" x14ac:dyDescent="0.3">
      <c r="A271" s="145"/>
    </row>
    <row r="272" spans="1:1" x14ac:dyDescent="0.3">
      <c r="A272" s="145"/>
    </row>
    <row r="273" spans="1:1" x14ac:dyDescent="0.3">
      <c r="A273" s="145"/>
    </row>
    <row r="274" spans="1:1" x14ac:dyDescent="0.3">
      <c r="A274" s="145"/>
    </row>
    <row r="275" spans="1:1" x14ac:dyDescent="0.3">
      <c r="A275" s="145"/>
    </row>
    <row r="276" spans="1:1" x14ac:dyDescent="0.3">
      <c r="A276" s="145"/>
    </row>
    <row r="277" spans="1:1" x14ac:dyDescent="0.3">
      <c r="A277" s="145"/>
    </row>
    <row r="278" spans="1:1" x14ac:dyDescent="0.3">
      <c r="A278" s="145"/>
    </row>
    <row r="279" spans="1:1" x14ac:dyDescent="0.3">
      <c r="A279" s="145"/>
    </row>
    <row r="280" spans="1:1" x14ac:dyDescent="0.3">
      <c r="A280" s="145"/>
    </row>
    <row r="281" spans="1:1" x14ac:dyDescent="0.3">
      <c r="A281" s="145"/>
    </row>
    <row r="282" spans="1:1" x14ac:dyDescent="0.3">
      <c r="A282" s="145"/>
    </row>
    <row r="283" spans="1:1" x14ac:dyDescent="0.3">
      <c r="A283" s="145"/>
    </row>
    <row r="284" spans="1:1" x14ac:dyDescent="0.3">
      <c r="A284" s="145"/>
    </row>
    <row r="285" spans="1:1" x14ac:dyDescent="0.3">
      <c r="A285" s="145"/>
    </row>
    <row r="286" spans="1:1" x14ac:dyDescent="0.3">
      <c r="A286" s="145"/>
    </row>
    <row r="287" spans="1:1" x14ac:dyDescent="0.3">
      <c r="A287" s="145"/>
    </row>
    <row r="288" spans="1:1" x14ac:dyDescent="0.3">
      <c r="A288" s="145"/>
    </row>
    <row r="289" spans="1:1" x14ac:dyDescent="0.3">
      <c r="A289" s="145"/>
    </row>
    <row r="290" spans="1:1" x14ac:dyDescent="0.3">
      <c r="A290" s="145"/>
    </row>
    <row r="291" spans="1:1" x14ac:dyDescent="0.3">
      <c r="A291" s="145"/>
    </row>
    <row r="292" spans="1:1" x14ac:dyDescent="0.3">
      <c r="A292" s="145"/>
    </row>
    <row r="293" spans="1:1" x14ac:dyDescent="0.3">
      <c r="A293" s="145"/>
    </row>
    <row r="294" spans="1:1" x14ac:dyDescent="0.3">
      <c r="A294" s="145"/>
    </row>
    <row r="295" spans="1:1" x14ac:dyDescent="0.3">
      <c r="A295" s="145"/>
    </row>
    <row r="296" spans="1:1" x14ac:dyDescent="0.3">
      <c r="A296" s="145"/>
    </row>
    <row r="297" spans="1:1" x14ac:dyDescent="0.3">
      <c r="A297" s="145"/>
    </row>
    <row r="298" spans="1:1" x14ac:dyDescent="0.3">
      <c r="A298" s="145"/>
    </row>
    <row r="299" spans="1:1" x14ac:dyDescent="0.3">
      <c r="A299" s="145"/>
    </row>
    <row r="300" spans="1:1" x14ac:dyDescent="0.3">
      <c r="A300" s="145"/>
    </row>
    <row r="301" spans="1:1" x14ac:dyDescent="0.3">
      <c r="A301" s="145"/>
    </row>
    <row r="302" spans="1:1" x14ac:dyDescent="0.3">
      <c r="A302" s="145"/>
    </row>
    <row r="303" spans="1:1" x14ac:dyDescent="0.3">
      <c r="A303" s="145"/>
    </row>
    <row r="304" spans="1:1" x14ac:dyDescent="0.3">
      <c r="A304" s="145"/>
    </row>
    <row r="305" spans="1:1" x14ac:dyDescent="0.3">
      <c r="A305" s="145"/>
    </row>
    <row r="306" spans="1:1" x14ac:dyDescent="0.3">
      <c r="A306" s="145"/>
    </row>
    <row r="307" spans="1:1" x14ac:dyDescent="0.3">
      <c r="A307" s="145"/>
    </row>
    <row r="308" spans="1:1" x14ac:dyDescent="0.3">
      <c r="A308" s="145"/>
    </row>
    <row r="309" spans="1:1" x14ac:dyDescent="0.3">
      <c r="A309" s="145"/>
    </row>
    <row r="310" spans="1:1" x14ac:dyDescent="0.3">
      <c r="A310" s="145"/>
    </row>
    <row r="311" spans="1:1" x14ac:dyDescent="0.3">
      <c r="A311" s="145"/>
    </row>
    <row r="312" spans="1:1" x14ac:dyDescent="0.3">
      <c r="A312" s="145"/>
    </row>
    <row r="313" spans="1:1" x14ac:dyDescent="0.3">
      <c r="A313" s="145"/>
    </row>
    <row r="314" spans="1:1" x14ac:dyDescent="0.3">
      <c r="A314" s="145"/>
    </row>
    <row r="315" spans="1:1" x14ac:dyDescent="0.3">
      <c r="A315" s="145"/>
    </row>
    <row r="316" spans="1:1" x14ac:dyDescent="0.3">
      <c r="A316" s="145"/>
    </row>
    <row r="317" spans="1:1" x14ac:dyDescent="0.3">
      <c r="A317" s="145"/>
    </row>
    <row r="318" spans="1:1" x14ac:dyDescent="0.3">
      <c r="A318" s="145"/>
    </row>
    <row r="319" spans="1:1" x14ac:dyDescent="0.3">
      <c r="A319" s="145"/>
    </row>
    <row r="320" spans="1:1" x14ac:dyDescent="0.3">
      <c r="A320" s="145"/>
    </row>
    <row r="321" spans="1:1" x14ac:dyDescent="0.3">
      <c r="A321" s="145"/>
    </row>
    <row r="322" spans="1:1" x14ac:dyDescent="0.3">
      <c r="A322" s="145"/>
    </row>
    <row r="323" spans="1:1" x14ac:dyDescent="0.3">
      <c r="A323" s="145"/>
    </row>
    <row r="324" spans="1:1" x14ac:dyDescent="0.3">
      <c r="A324" s="145"/>
    </row>
    <row r="325" spans="1:1" x14ac:dyDescent="0.3">
      <c r="A325" s="145"/>
    </row>
    <row r="326" spans="1:1" x14ac:dyDescent="0.3">
      <c r="A326" s="145"/>
    </row>
    <row r="327" spans="1:1" x14ac:dyDescent="0.3">
      <c r="A327" s="145"/>
    </row>
    <row r="328" spans="1:1" x14ac:dyDescent="0.3">
      <c r="A328" s="145"/>
    </row>
    <row r="329" spans="1:1" x14ac:dyDescent="0.3">
      <c r="A329" s="145"/>
    </row>
    <row r="330" spans="1:1" x14ac:dyDescent="0.3">
      <c r="A330" s="145"/>
    </row>
    <row r="331" spans="1:1" x14ac:dyDescent="0.3">
      <c r="A331" s="145"/>
    </row>
    <row r="332" spans="1:1" x14ac:dyDescent="0.3">
      <c r="A332" s="145"/>
    </row>
    <row r="333" spans="1:1" x14ac:dyDescent="0.3">
      <c r="A333" s="145"/>
    </row>
    <row r="334" spans="1:1" x14ac:dyDescent="0.3">
      <c r="A334" s="145"/>
    </row>
    <row r="335" spans="1:1" x14ac:dyDescent="0.3">
      <c r="A335" s="145"/>
    </row>
    <row r="336" spans="1:1" x14ac:dyDescent="0.3">
      <c r="A336" s="145"/>
    </row>
    <row r="337" spans="1:1" x14ac:dyDescent="0.3">
      <c r="A337" s="145"/>
    </row>
    <row r="338" spans="1:1" x14ac:dyDescent="0.3">
      <c r="A338" s="145"/>
    </row>
    <row r="339" spans="1:1" x14ac:dyDescent="0.3">
      <c r="A339" s="145"/>
    </row>
    <row r="340" spans="1:1" x14ac:dyDescent="0.3">
      <c r="A340" s="145"/>
    </row>
    <row r="341" spans="1:1" x14ac:dyDescent="0.3">
      <c r="A341" s="145"/>
    </row>
    <row r="342" spans="1:1" x14ac:dyDescent="0.3">
      <c r="A342" s="145"/>
    </row>
    <row r="343" spans="1:1" x14ac:dyDescent="0.3">
      <c r="A343" s="145"/>
    </row>
    <row r="344" spans="1:1" x14ac:dyDescent="0.3">
      <c r="A344" s="145"/>
    </row>
    <row r="345" spans="1:1" x14ac:dyDescent="0.3">
      <c r="A345" s="145"/>
    </row>
    <row r="346" spans="1:1" x14ac:dyDescent="0.3">
      <c r="A346" s="145"/>
    </row>
    <row r="347" spans="1:1" x14ac:dyDescent="0.3">
      <c r="A347" s="145"/>
    </row>
    <row r="348" spans="1:1" x14ac:dyDescent="0.3">
      <c r="A348" s="145"/>
    </row>
    <row r="349" spans="1:1" x14ac:dyDescent="0.3">
      <c r="A349" s="145"/>
    </row>
    <row r="350" spans="1:1" x14ac:dyDescent="0.3">
      <c r="A350" s="145"/>
    </row>
    <row r="351" spans="1:1" x14ac:dyDescent="0.3">
      <c r="A351" s="145"/>
    </row>
    <row r="352" spans="1:1" x14ac:dyDescent="0.3">
      <c r="A352" s="145"/>
    </row>
    <row r="353" spans="1:1" x14ac:dyDescent="0.3">
      <c r="A353" s="145"/>
    </row>
    <row r="354" spans="1:1" x14ac:dyDescent="0.3">
      <c r="A354" s="145"/>
    </row>
    <row r="355" spans="1:1" x14ac:dyDescent="0.3">
      <c r="A355" s="145"/>
    </row>
    <row r="356" spans="1:1" x14ac:dyDescent="0.3">
      <c r="A356" s="145"/>
    </row>
    <row r="357" spans="1:1" x14ac:dyDescent="0.3">
      <c r="A357" s="145"/>
    </row>
    <row r="358" spans="1:1" x14ac:dyDescent="0.3">
      <c r="A358" s="145"/>
    </row>
    <row r="359" spans="1:1" x14ac:dyDescent="0.3">
      <c r="A359" s="145"/>
    </row>
    <row r="360" spans="1:1" x14ac:dyDescent="0.3">
      <c r="A360" s="145"/>
    </row>
    <row r="361" spans="1:1" x14ac:dyDescent="0.3">
      <c r="A361" s="145"/>
    </row>
    <row r="362" spans="1:1" x14ac:dyDescent="0.3">
      <c r="A362" s="145"/>
    </row>
    <row r="363" spans="1:1" x14ac:dyDescent="0.3">
      <c r="A363" s="145"/>
    </row>
    <row r="364" spans="1:1" x14ac:dyDescent="0.3">
      <c r="A364" s="145"/>
    </row>
    <row r="365" spans="1:1" x14ac:dyDescent="0.3">
      <c r="A365" s="145"/>
    </row>
    <row r="366" spans="1:1" x14ac:dyDescent="0.3">
      <c r="A366" s="145"/>
    </row>
    <row r="367" spans="1:1" x14ac:dyDescent="0.3">
      <c r="A367" s="145"/>
    </row>
    <row r="368" spans="1:1" x14ac:dyDescent="0.3">
      <c r="A368" s="145"/>
    </row>
    <row r="369" spans="1:1" x14ac:dyDescent="0.3">
      <c r="A369" s="145"/>
    </row>
    <row r="370" spans="1:1" x14ac:dyDescent="0.3">
      <c r="A370" s="145"/>
    </row>
    <row r="371" spans="1:1" x14ac:dyDescent="0.3">
      <c r="A371" s="145"/>
    </row>
    <row r="372" spans="1:1" x14ac:dyDescent="0.3">
      <c r="A372" s="145"/>
    </row>
    <row r="373" spans="1:1" x14ac:dyDescent="0.3">
      <c r="A373" s="145"/>
    </row>
    <row r="374" spans="1:1" x14ac:dyDescent="0.3">
      <c r="A374" s="145"/>
    </row>
    <row r="375" spans="1:1" x14ac:dyDescent="0.3">
      <c r="A375" s="145"/>
    </row>
    <row r="376" spans="1:1" x14ac:dyDescent="0.3">
      <c r="A376" s="145"/>
    </row>
    <row r="377" spans="1:1" x14ac:dyDescent="0.3">
      <c r="A377" s="145"/>
    </row>
    <row r="378" spans="1:1" x14ac:dyDescent="0.3">
      <c r="A378" s="145"/>
    </row>
    <row r="379" spans="1:1" x14ac:dyDescent="0.3">
      <c r="A379" s="145"/>
    </row>
    <row r="380" spans="1:1" x14ac:dyDescent="0.3">
      <c r="A380" s="145"/>
    </row>
    <row r="381" spans="1:1" x14ac:dyDescent="0.3">
      <c r="A381" s="145"/>
    </row>
    <row r="382" spans="1:1" x14ac:dyDescent="0.3">
      <c r="A382" s="145"/>
    </row>
    <row r="383" spans="1:1" x14ac:dyDescent="0.3">
      <c r="A383" s="145"/>
    </row>
    <row r="384" spans="1:1" x14ac:dyDescent="0.3">
      <c r="A384" s="145"/>
    </row>
    <row r="385" spans="1:1" x14ac:dyDescent="0.3">
      <c r="A385" s="145"/>
    </row>
    <row r="386" spans="1:1" x14ac:dyDescent="0.3">
      <c r="A386" s="145"/>
    </row>
    <row r="387" spans="1:1" x14ac:dyDescent="0.3">
      <c r="A387" s="145"/>
    </row>
    <row r="388" spans="1:1" x14ac:dyDescent="0.3">
      <c r="A388" s="145"/>
    </row>
    <row r="389" spans="1:1" x14ac:dyDescent="0.3">
      <c r="A389" s="145"/>
    </row>
    <row r="390" spans="1:1" x14ac:dyDescent="0.3">
      <c r="A390" s="145"/>
    </row>
    <row r="391" spans="1:1" x14ac:dyDescent="0.3">
      <c r="A391" s="145"/>
    </row>
    <row r="392" spans="1:1" x14ac:dyDescent="0.3">
      <c r="A392" s="145"/>
    </row>
    <row r="393" spans="1:1" x14ac:dyDescent="0.3">
      <c r="A393" s="145"/>
    </row>
    <row r="394" spans="1:1" x14ac:dyDescent="0.3">
      <c r="A394" s="145"/>
    </row>
    <row r="395" spans="1:1" x14ac:dyDescent="0.3">
      <c r="A395" s="145"/>
    </row>
    <row r="396" spans="1:1" x14ac:dyDescent="0.3">
      <c r="A396" s="145"/>
    </row>
    <row r="397" spans="1:1" x14ac:dyDescent="0.3">
      <c r="A397" s="145"/>
    </row>
    <row r="398" spans="1:1" x14ac:dyDescent="0.3">
      <c r="A398" s="145"/>
    </row>
    <row r="399" spans="1:1" x14ac:dyDescent="0.3">
      <c r="A399" s="145"/>
    </row>
    <row r="400" spans="1:1" x14ac:dyDescent="0.3">
      <c r="A400" s="145"/>
    </row>
    <row r="401" spans="1:1" x14ac:dyDescent="0.3">
      <c r="A401" s="145"/>
    </row>
    <row r="402" spans="1:1" x14ac:dyDescent="0.3">
      <c r="A402" s="145"/>
    </row>
    <row r="403" spans="1:1" x14ac:dyDescent="0.3">
      <c r="A403" s="145"/>
    </row>
    <row r="404" spans="1:1" x14ac:dyDescent="0.3">
      <c r="A404" s="145"/>
    </row>
    <row r="405" spans="1:1" x14ac:dyDescent="0.3">
      <c r="A405" s="145"/>
    </row>
    <row r="406" spans="1:1" x14ac:dyDescent="0.3">
      <c r="A406" s="145"/>
    </row>
    <row r="407" spans="1:1" x14ac:dyDescent="0.3">
      <c r="A407" s="145"/>
    </row>
    <row r="408" spans="1:1" x14ac:dyDescent="0.3">
      <c r="A408" s="145"/>
    </row>
    <row r="409" spans="1:1" x14ac:dyDescent="0.3">
      <c r="A409" s="145"/>
    </row>
    <row r="410" spans="1:1" x14ac:dyDescent="0.3">
      <c r="A410" s="145"/>
    </row>
    <row r="411" spans="1:1" x14ac:dyDescent="0.3">
      <c r="A411" s="145"/>
    </row>
    <row r="412" spans="1:1" x14ac:dyDescent="0.3">
      <c r="A412" s="145"/>
    </row>
    <row r="413" spans="1:1" x14ac:dyDescent="0.3">
      <c r="A413" s="145"/>
    </row>
    <row r="414" spans="1:1" x14ac:dyDescent="0.3">
      <c r="A414" s="145"/>
    </row>
    <row r="415" spans="1:1" x14ac:dyDescent="0.3">
      <c r="A415" s="145"/>
    </row>
    <row r="416" spans="1:1" x14ac:dyDescent="0.3">
      <c r="A416" s="145"/>
    </row>
    <row r="417" spans="1:1" x14ac:dyDescent="0.3">
      <c r="A417" s="145"/>
    </row>
    <row r="418" spans="1:1" x14ac:dyDescent="0.3">
      <c r="A418" s="145"/>
    </row>
    <row r="419" spans="1:1" x14ac:dyDescent="0.3">
      <c r="A419" s="145"/>
    </row>
    <row r="420" spans="1:1" x14ac:dyDescent="0.3">
      <c r="A420" s="145"/>
    </row>
    <row r="421" spans="1:1" x14ac:dyDescent="0.3">
      <c r="A421" s="145"/>
    </row>
    <row r="422" spans="1:1" x14ac:dyDescent="0.3">
      <c r="A422" s="145"/>
    </row>
    <row r="423" spans="1:1" x14ac:dyDescent="0.3">
      <c r="A423" s="145"/>
    </row>
    <row r="424" spans="1:1" x14ac:dyDescent="0.3">
      <c r="A424" s="145"/>
    </row>
    <row r="425" spans="1:1" x14ac:dyDescent="0.3">
      <c r="A425" s="145"/>
    </row>
    <row r="426" spans="1:1" x14ac:dyDescent="0.3">
      <c r="A426" s="145"/>
    </row>
    <row r="427" spans="1:1" x14ac:dyDescent="0.3">
      <c r="A427" s="145"/>
    </row>
    <row r="428" spans="1:1" x14ac:dyDescent="0.3">
      <c r="A428" s="145"/>
    </row>
    <row r="429" spans="1:1" x14ac:dyDescent="0.3">
      <c r="A429" s="145"/>
    </row>
    <row r="430" spans="1:1" x14ac:dyDescent="0.3">
      <c r="A430" s="145"/>
    </row>
    <row r="431" spans="1:1" x14ac:dyDescent="0.3">
      <c r="A431" s="145"/>
    </row>
    <row r="432" spans="1:1" x14ac:dyDescent="0.3">
      <c r="A432" s="145"/>
    </row>
    <row r="433" spans="1:1" x14ac:dyDescent="0.3">
      <c r="A433" s="145"/>
    </row>
    <row r="434" spans="1:1" x14ac:dyDescent="0.3">
      <c r="A434" s="145"/>
    </row>
    <row r="435" spans="1:1" x14ac:dyDescent="0.3">
      <c r="A435" s="145"/>
    </row>
    <row r="436" spans="1:1" x14ac:dyDescent="0.3">
      <c r="A436" s="145"/>
    </row>
    <row r="437" spans="1:1" x14ac:dyDescent="0.3">
      <c r="A437" s="145"/>
    </row>
    <row r="438" spans="1:1" x14ac:dyDescent="0.3">
      <c r="A438" s="145"/>
    </row>
    <row r="439" spans="1:1" x14ac:dyDescent="0.3">
      <c r="A439" s="145"/>
    </row>
    <row r="440" spans="1:1" x14ac:dyDescent="0.3">
      <c r="A440" s="145"/>
    </row>
    <row r="441" spans="1:1" x14ac:dyDescent="0.3">
      <c r="A441" s="145"/>
    </row>
    <row r="442" spans="1:1" x14ac:dyDescent="0.3">
      <c r="A442" s="145"/>
    </row>
    <row r="443" spans="1:1" x14ac:dyDescent="0.3">
      <c r="A443" s="145"/>
    </row>
    <row r="444" spans="1:1" x14ac:dyDescent="0.3">
      <c r="A444" s="145"/>
    </row>
    <row r="445" spans="1:1" x14ac:dyDescent="0.3">
      <c r="A445" s="145"/>
    </row>
    <row r="446" spans="1:1" x14ac:dyDescent="0.3">
      <c r="A446" s="145"/>
    </row>
    <row r="447" spans="1:1" x14ac:dyDescent="0.3">
      <c r="A447" s="145"/>
    </row>
    <row r="448" spans="1:1" x14ac:dyDescent="0.3">
      <c r="A448" s="145"/>
    </row>
    <row r="449" spans="1:1" x14ac:dyDescent="0.3">
      <c r="A449" s="145"/>
    </row>
    <row r="450" spans="1:1" x14ac:dyDescent="0.3">
      <c r="A450" s="145"/>
    </row>
    <row r="451" spans="1:1" x14ac:dyDescent="0.3">
      <c r="A451" s="145"/>
    </row>
    <row r="452" spans="1:1" x14ac:dyDescent="0.3">
      <c r="A452" s="145"/>
    </row>
    <row r="453" spans="1:1" x14ac:dyDescent="0.3">
      <c r="A453" s="145"/>
    </row>
    <row r="454" spans="1:1" x14ac:dyDescent="0.3">
      <c r="A454" s="145"/>
    </row>
    <row r="455" spans="1:1" x14ac:dyDescent="0.3">
      <c r="A455" s="145"/>
    </row>
    <row r="456" spans="1:1" x14ac:dyDescent="0.3">
      <c r="A456" s="145"/>
    </row>
    <row r="457" spans="1:1" x14ac:dyDescent="0.3">
      <c r="A457" s="145"/>
    </row>
    <row r="458" spans="1:1" x14ac:dyDescent="0.3">
      <c r="A458" s="145"/>
    </row>
    <row r="459" spans="1:1" x14ac:dyDescent="0.3">
      <c r="A459" s="145"/>
    </row>
    <row r="460" spans="1:1" x14ac:dyDescent="0.3">
      <c r="A460" s="145"/>
    </row>
    <row r="461" spans="1:1" x14ac:dyDescent="0.3">
      <c r="A461" s="145"/>
    </row>
    <row r="462" spans="1:1" x14ac:dyDescent="0.3">
      <c r="A462" s="145"/>
    </row>
    <row r="463" spans="1:1" x14ac:dyDescent="0.3">
      <c r="A463" s="145"/>
    </row>
    <row r="464" spans="1:1" x14ac:dyDescent="0.3">
      <c r="A464" s="145"/>
    </row>
    <row r="465" spans="1:1" x14ac:dyDescent="0.3">
      <c r="A465" s="145"/>
    </row>
    <row r="466" spans="1:1" x14ac:dyDescent="0.3">
      <c r="A466" s="145"/>
    </row>
    <row r="467" spans="1:1" x14ac:dyDescent="0.3">
      <c r="A467" s="145"/>
    </row>
    <row r="468" spans="1:1" x14ac:dyDescent="0.3">
      <c r="A468" s="145"/>
    </row>
    <row r="469" spans="1:1" x14ac:dyDescent="0.3">
      <c r="A469" s="145"/>
    </row>
    <row r="470" spans="1:1" x14ac:dyDescent="0.3">
      <c r="A470" s="145"/>
    </row>
    <row r="471" spans="1:1" x14ac:dyDescent="0.3">
      <c r="A471" s="145"/>
    </row>
    <row r="472" spans="1:1" x14ac:dyDescent="0.3">
      <c r="A472" s="145"/>
    </row>
    <row r="473" spans="1:1" x14ac:dyDescent="0.3">
      <c r="A473" s="145"/>
    </row>
    <row r="474" spans="1:1" x14ac:dyDescent="0.3">
      <c r="A474" s="145"/>
    </row>
    <row r="475" spans="1:1" x14ac:dyDescent="0.3">
      <c r="A475" s="145"/>
    </row>
    <row r="476" spans="1:1" x14ac:dyDescent="0.3">
      <c r="A476" s="145"/>
    </row>
    <row r="477" spans="1:1" x14ac:dyDescent="0.3">
      <c r="A477" s="145"/>
    </row>
    <row r="478" spans="1:1" x14ac:dyDescent="0.3">
      <c r="A478" s="145"/>
    </row>
    <row r="479" spans="1:1" x14ac:dyDescent="0.3">
      <c r="A479" s="145"/>
    </row>
    <row r="480" spans="1:1" x14ac:dyDescent="0.3">
      <c r="A480" s="145"/>
    </row>
    <row r="481" spans="1:1" x14ac:dyDescent="0.3">
      <c r="A481" s="145"/>
    </row>
    <row r="482" spans="1:1" x14ac:dyDescent="0.3">
      <c r="A482" s="145"/>
    </row>
    <row r="483" spans="1:1" x14ac:dyDescent="0.3">
      <c r="A483" s="145"/>
    </row>
    <row r="484" spans="1:1" x14ac:dyDescent="0.3">
      <c r="A484" s="145"/>
    </row>
    <row r="485" spans="1:1" x14ac:dyDescent="0.3">
      <c r="A485" s="145"/>
    </row>
    <row r="486" spans="1:1" x14ac:dyDescent="0.3">
      <c r="A486" s="145"/>
    </row>
    <row r="487" spans="1:1" x14ac:dyDescent="0.3">
      <c r="A487" s="145"/>
    </row>
    <row r="488" spans="1:1" x14ac:dyDescent="0.3">
      <c r="A488" s="145"/>
    </row>
    <row r="489" spans="1:1" x14ac:dyDescent="0.3">
      <c r="A489" s="145"/>
    </row>
    <row r="490" spans="1:1" x14ac:dyDescent="0.3">
      <c r="A490" s="145"/>
    </row>
    <row r="491" spans="1:1" x14ac:dyDescent="0.3">
      <c r="A491" s="145"/>
    </row>
    <row r="492" spans="1:1" x14ac:dyDescent="0.3">
      <c r="A492" s="145"/>
    </row>
    <row r="493" spans="1:1" x14ac:dyDescent="0.3">
      <c r="A493" s="145"/>
    </row>
    <row r="494" spans="1:1" x14ac:dyDescent="0.3">
      <c r="A494" s="145"/>
    </row>
    <row r="495" spans="1:1" x14ac:dyDescent="0.3">
      <c r="A495" s="145"/>
    </row>
    <row r="496" spans="1:1" x14ac:dyDescent="0.3">
      <c r="A496" s="145"/>
    </row>
    <row r="497" spans="1:1" x14ac:dyDescent="0.3">
      <c r="A497" s="145"/>
    </row>
    <row r="498" spans="1:1" x14ac:dyDescent="0.3">
      <c r="A498" s="145"/>
    </row>
    <row r="499" spans="1:1" x14ac:dyDescent="0.3">
      <c r="A499" s="145"/>
    </row>
    <row r="500" spans="1:1" x14ac:dyDescent="0.3">
      <c r="A500" s="145"/>
    </row>
    <row r="501" spans="1:1" x14ac:dyDescent="0.3">
      <c r="A501" s="145"/>
    </row>
    <row r="502" spans="1:1" x14ac:dyDescent="0.3">
      <c r="A502" s="145"/>
    </row>
    <row r="503" spans="1:1" x14ac:dyDescent="0.3">
      <c r="A503" s="145"/>
    </row>
    <row r="504" spans="1:1" x14ac:dyDescent="0.3">
      <c r="A504" s="145"/>
    </row>
    <row r="505" spans="1:1" x14ac:dyDescent="0.3">
      <c r="A505" s="145"/>
    </row>
    <row r="506" spans="1:1" x14ac:dyDescent="0.3">
      <c r="A506" s="145"/>
    </row>
    <row r="507" spans="1:1" x14ac:dyDescent="0.3">
      <c r="A507" s="145"/>
    </row>
    <row r="508" spans="1:1" x14ac:dyDescent="0.3">
      <c r="A508" s="145"/>
    </row>
    <row r="509" spans="1:1" x14ac:dyDescent="0.3">
      <c r="A509" s="145"/>
    </row>
    <row r="510" spans="1:1" x14ac:dyDescent="0.3">
      <c r="A510" s="145"/>
    </row>
    <row r="511" spans="1:1" x14ac:dyDescent="0.3">
      <c r="A511" s="145"/>
    </row>
    <row r="512" spans="1:1" x14ac:dyDescent="0.3">
      <c r="A512" s="145"/>
    </row>
    <row r="513" spans="1:1" x14ac:dyDescent="0.3">
      <c r="A513" s="145"/>
    </row>
    <row r="514" spans="1:1" x14ac:dyDescent="0.3">
      <c r="A514" s="145"/>
    </row>
    <row r="515" spans="1:1" x14ac:dyDescent="0.3">
      <c r="A515" s="145"/>
    </row>
    <row r="516" spans="1:1" x14ac:dyDescent="0.3">
      <c r="A516" s="145"/>
    </row>
    <row r="517" spans="1:1" x14ac:dyDescent="0.3">
      <c r="A517" s="145"/>
    </row>
    <row r="518" spans="1:1" x14ac:dyDescent="0.3">
      <c r="A518" s="145"/>
    </row>
    <row r="519" spans="1:1" x14ac:dyDescent="0.3">
      <c r="A519" s="145"/>
    </row>
    <row r="520" spans="1:1" x14ac:dyDescent="0.3">
      <c r="A520" s="145"/>
    </row>
    <row r="521" spans="1:1" x14ac:dyDescent="0.3">
      <c r="A521" s="145"/>
    </row>
    <row r="522" spans="1:1" x14ac:dyDescent="0.3">
      <c r="A522" s="145"/>
    </row>
    <row r="523" spans="1:1" x14ac:dyDescent="0.3">
      <c r="A523" s="145"/>
    </row>
    <row r="524" spans="1:1" x14ac:dyDescent="0.3">
      <c r="A524" s="145"/>
    </row>
    <row r="525" spans="1:1" x14ac:dyDescent="0.3">
      <c r="A525" s="145"/>
    </row>
    <row r="526" spans="1:1" x14ac:dyDescent="0.3">
      <c r="A526" s="145"/>
    </row>
    <row r="527" spans="1:1" x14ac:dyDescent="0.3">
      <c r="A527" s="145"/>
    </row>
    <row r="528" spans="1:1" x14ac:dyDescent="0.3">
      <c r="A528" s="145"/>
    </row>
    <row r="529" spans="1:1" x14ac:dyDescent="0.3">
      <c r="A529" s="145"/>
    </row>
    <row r="530" spans="1:1" x14ac:dyDescent="0.3">
      <c r="A530" s="145"/>
    </row>
    <row r="531" spans="1:1" x14ac:dyDescent="0.3">
      <c r="A531" s="145"/>
    </row>
    <row r="532" spans="1:1" x14ac:dyDescent="0.3">
      <c r="A532" s="145"/>
    </row>
    <row r="533" spans="1:1" x14ac:dyDescent="0.3">
      <c r="A533" s="145"/>
    </row>
    <row r="534" spans="1:1" x14ac:dyDescent="0.3">
      <c r="A534" s="145"/>
    </row>
    <row r="535" spans="1:1" x14ac:dyDescent="0.3">
      <c r="A535" s="145"/>
    </row>
    <row r="536" spans="1:1" x14ac:dyDescent="0.3">
      <c r="A536" s="145"/>
    </row>
    <row r="537" spans="1:1" x14ac:dyDescent="0.3">
      <c r="A537" s="145"/>
    </row>
    <row r="538" spans="1:1" x14ac:dyDescent="0.3">
      <c r="A538" s="145"/>
    </row>
    <row r="539" spans="1:1" x14ac:dyDescent="0.3">
      <c r="A539" s="145"/>
    </row>
    <row r="540" spans="1:1" x14ac:dyDescent="0.3">
      <c r="A540" s="145"/>
    </row>
    <row r="541" spans="1:1" x14ac:dyDescent="0.3">
      <c r="A541" s="145"/>
    </row>
    <row r="542" spans="1:1" x14ac:dyDescent="0.3">
      <c r="A542" s="145"/>
    </row>
    <row r="543" spans="1:1" x14ac:dyDescent="0.3">
      <c r="A543" s="145"/>
    </row>
    <row r="544" spans="1:1" x14ac:dyDescent="0.3">
      <c r="A544" s="145"/>
    </row>
    <row r="545" spans="1:1" x14ac:dyDescent="0.3">
      <c r="A545" s="145"/>
    </row>
    <row r="546" spans="1:1" x14ac:dyDescent="0.3">
      <c r="A546" s="145"/>
    </row>
    <row r="547" spans="1:1" x14ac:dyDescent="0.3">
      <c r="A547" s="145"/>
    </row>
    <row r="548" spans="1:1" x14ac:dyDescent="0.3">
      <c r="A548" s="145"/>
    </row>
    <row r="549" spans="1:1" x14ac:dyDescent="0.3">
      <c r="A549" s="145"/>
    </row>
    <row r="550" spans="1:1" x14ac:dyDescent="0.3">
      <c r="A550" s="145"/>
    </row>
    <row r="551" spans="1:1" x14ac:dyDescent="0.3">
      <c r="A551" s="145"/>
    </row>
    <row r="552" spans="1:1" x14ac:dyDescent="0.3">
      <c r="A552" s="145"/>
    </row>
    <row r="553" spans="1:1" x14ac:dyDescent="0.3">
      <c r="A553" s="145"/>
    </row>
    <row r="554" spans="1:1" x14ac:dyDescent="0.3">
      <c r="A554" s="145"/>
    </row>
    <row r="555" spans="1:1" x14ac:dyDescent="0.3">
      <c r="A555" s="145"/>
    </row>
    <row r="556" spans="1:1" x14ac:dyDescent="0.3">
      <c r="A556" s="145"/>
    </row>
    <row r="557" spans="1:1" x14ac:dyDescent="0.3">
      <c r="A557" s="145"/>
    </row>
    <row r="558" spans="1:1" x14ac:dyDescent="0.3">
      <c r="A558" s="145"/>
    </row>
    <row r="559" spans="1:1" x14ac:dyDescent="0.3">
      <c r="A559" s="145"/>
    </row>
    <row r="560" spans="1:1" x14ac:dyDescent="0.3">
      <c r="A560" s="145"/>
    </row>
    <row r="561" spans="1:1" x14ac:dyDescent="0.3">
      <c r="A561" s="145"/>
    </row>
    <row r="562" spans="1:1" x14ac:dyDescent="0.3">
      <c r="A562" s="145"/>
    </row>
    <row r="563" spans="1:1" x14ac:dyDescent="0.3">
      <c r="A563" s="145"/>
    </row>
    <row r="564" spans="1:1" x14ac:dyDescent="0.3">
      <c r="A564" s="145"/>
    </row>
    <row r="565" spans="1:1" x14ac:dyDescent="0.3">
      <c r="A565" s="145"/>
    </row>
    <row r="566" spans="1:1" x14ac:dyDescent="0.3">
      <c r="A566" s="145"/>
    </row>
    <row r="567" spans="1:1" x14ac:dyDescent="0.3">
      <c r="A567" s="145"/>
    </row>
    <row r="568" spans="1:1" x14ac:dyDescent="0.3">
      <c r="A568" s="145"/>
    </row>
    <row r="569" spans="1:1" x14ac:dyDescent="0.3">
      <c r="A569" s="145"/>
    </row>
    <row r="570" spans="1:1" x14ac:dyDescent="0.3">
      <c r="A570" s="145"/>
    </row>
    <row r="571" spans="1:1" x14ac:dyDescent="0.3">
      <c r="A571" s="145"/>
    </row>
    <row r="572" spans="1:1" x14ac:dyDescent="0.3">
      <c r="A572" s="145"/>
    </row>
    <row r="573" spans="1:1" x14ac:dyDescent="0.3">
      <c r="A573" s="145"/>
    </row>
    <row r="574" spans="1:1" x14ac:dyDescent="0.3">
      <c r="A574" s="145"/>
    </row>
    <row r="575" spans="1:1" x14ac:dyDescent="0.3">
      <c r="A575" s="145"/>
    </row>
    <row r="576" spans="1:1" x14ac:dyDescent="0.3">
      <c r="A576" s="145"/>
    </row>
    <row r="577" spans="1:1" x14ac:dyDescent="0.3">
      <c r="A577" s="145"/>
    </row>
    <row r="578" spans="1:1" x14ac:dyDescent="0.3">
      <c r="A578" s="145"/>
    </row>
    <row r="579" spans="1:1" x14ac:dyDescent="0.3">
      <c r="A579" s="145"/>
    </row>
    <row r="580" spans="1:1" x14ac:dyDescent="0.3">
      <c r="A580" s="145"/>
    </row>
    <row r="581" spans="1:1" x14ac:dyDescent="0.3">
      <c r="A581" s="145"/>
    </row>
    <row r="582" spans="1:1" x14ac:dyDescent="0.3">
      <c r="A582" s="145"/>
    </row>
    <row r="583" spans="1:1" x14ac:dyDescent="0.3">
      <c r="A583" s="145"/>
    </row>
    <row r="584" spans="1:1" x14ac:dyDescent="0.3">
      <c r="A584" s="145"/>
    </row>
    <row r="585" spans="1:1" x14ac:dyDescent="0.3">
      <c r="A585" s="145"/>
    </row>
    <row r="586" spans="1:1" x14ac:dyDescent="0.3">
      <c r="A586" s="145"/>
    </row>
    <row r="587" spans="1:1" x14ac:dyDescent="0.3">
      <c r="A587" s="145"/>
    </row>
    <row r="588" spans="1:1" x14ac:dyDescent="0.3">
      <c r="A588" s="145"/>
    </row>
    <row r="589" spans="1:1" x14ac:dyDescent="0.3">
      <c r="A589" s="145"/>
    </row>
    <row r="590" spans="1:1" x14ac:dyDescent="0.3">
      <c r="A590" s="145"/>
    </row>
    <row r="591" spans="1:1" x14ac:dyDescent="0.3">
      <c r="A591" s="145"/>
    </row>
    <row r="592" spans="1:1" x14ac:dyDescent="0.3">
      <c r="A592" s="145"/>
    </row>
    <row r="593" spans="1:1" x14ac:dyDescent="0.3">
      <c r="A593" s="145"/>
    </row>
    <row r="594" spans="1:1" x14ac:dyDescent="0.3">
      <c r="A594" s="145"/>
    </row>
    <row r="595" spans="1:1" x14ac:dyDescent="0.3">
      <c r="A595" s="145"/>
    </row>
    <row r="596" spans="1:1" x14ac:dyDescent="0.3">
      <c r="A596" s="145"/>
    </row>
    <row r="597" spans="1:1" x14ac:dyDescent="0.3">
      <c r="A597" s="145"/>
    </row>
    <row r="598" spans="1:1" x14ac:dyDescent="0.3">
      <c r="A598" s="145"/>
    </row>
    <row r="599" spans="1:1" x14ac:dyDescent="0.3">
      <c r="A599" s="145"/>
    </row>
    <row r="600" spans="1:1" x14ac:dyDescent="0.3">
      <c r="A600" s="145"/>
    </row>
    <row r="601" spans="1:1" x14ac:dyDescent="0.3">
      <c r="A601" s="145"/>
    </row>
    <row r="602" spans="1:1" x14ac:dyDescent="0.3">
      <c r="A602" s="145"/>
    </row>
    <row r="603" spans="1:1" x14ac:dyDescent="0.3">
      <c r="A603" s="145"/>
    </row>
    <row r="604" spans="1:1" x14ac:dyDescent="0.3">
      <c r="A604" s="145"/>
    </row>
    <row r="605" spans="1:1" x14ac:dyDescent="0.3">
      <c r="A605" s="145"/>
    </row>
    <row r="606" spans="1:1" x14ac:dyDescent="0.3">
      <c r="A606" s="145"/>
    </row>
    <row r="607" spans="1:1" x14ac:dyDescent="0.3">
      <c r="A607" s="145"/>
    </row>
    <row r="608" spans="1:1" x14ac:dyDescent="0.3">
      <c r="A608" s="145"/>
    </row>
    <row r="609" spans="1:1" x14ac:dyDescent="0.3">
      <c r="A609" s="145"/>
    </row>
    <row r="610" spans="1:1" x14ac:dyDescent="0.3">
      <c r="A610" s="145"/>
    </row>
    <row r="611" spans="1:1" x14ac:dyDescent="0.3">
      <c r="A611" s="145"/>
    </row>
    <row r="612" spans="1:1" x14ac:dyDescent="0.3">
      <c r="A612" s="145"/>
    </row>
    <row r="613" spans="1:1" x14ac:dyDescent="0.3">
      <c r="A613" s="145"/>
    </row>
    <row r="614" spans="1:1" x14ac:dyDescent="0.3">
      <c r="A614" s="145"/>
    </row>
    <row r="615" spans="1:1" x14ac:dyDescent="0.3">
      <c r="A615" s="145"/>
    </row>
    <row r="616" spans="1:1" x14ac:dyDescent="0.3">
      <c r="A616" s="145"/>
    </row>
    <row r="617" spans="1:1" x14ac:dyDescent="0.3">
      <c r="A617" s="145"/>
    </row>
    <row r="618" spans="1:1" x14ac:dyDescent="0.3">
      <c r="A618" s="145"/>
    </row>
    <row r="619" spans="1:1" x14ac:dyDescent="0.3">
      <c r="A619" s="145"/>
    </row>
    <row r="620" spans="1:1" x14ac:dyDescent="0.3">
      <c r="A620" s="145"/>
    </row>
    <row r="621" spans="1:1" x14ac:dyDescent="0.3">
      <c r="A621" s="145"/>
    </row>
    <row r="622" spans="1:1" x14ac:dyDescent="0.3">
      <c r="A622" s="145"/>
    </row>
    <row r="623" spans="1:1" x14ac:dyDescent="0.3">
      <c r="A623" s="145"/>
    </row>
    <row r="624" spans="1:1" x14ac:dyDescent="0.3">
      <c r="A624" s="145"/>
    </row>
    <row r="625" spans="1:1" x14ac:dyDescent="0.3">
      <c r="A625" s="145"/>
    </row>
    <row r="626" spans="1:1" x14ac:dyDescent="0.3">
      <c r="A626" s="145"/>
    </row>
    <row r="627" spans="1:1" x14ac:dyDescent="0.3">
      <c r="A627" s="145"/>
    </row>
    <row r="628" spans="1:1" x14ac:dyDescent="0.3">
      <c r="A628" s="145"/>
    </row>
    <row r="629" spans="1:1" x14ac:dyDescent="0.3">
      <c r="A629" s="145"/>
    </row>
    <row r="630" spans="1:1" x14ac:dyDescent="0.3">
      <c r="A630" s="145"/>
    </row>
    <row r="631" spans="1:1" x14ac:dyDescent="0.3">
      <c r="A631" s="145"/>
    </row>
    <row r="632" spans="1:1" x14ac:dyDescent="0.3">
      <c r="A632" s="145"/>
    </row>
    <row r="633" spans="1:1" x14ac:dyDescent="0.3">
      <c r="A633" s="145"/>
    </row>
    <row r="634" spans="1:1" x14ac:dyDescent="0.3">
      <c r="A634" s="145"/>
    </row>
    <row r="635" spans="1:1" x14ac:dyDescent="0.3">
      <c r="A635" s="145"/>
    </row>
    <row r="636" spans="1:1" x14ac:dyDescent="0.3">
      <c r="A636" s="145"/>
    </row>
    <row r="637" spans="1:1" x14ac:dyDescent="0.3">
      <c r="A637" s="145"/>
    </row>
  </sheetData>
  <mergeCells count="9">
    <mergeCell ref="BU26:CA26"/>
    <mergeCell ref="A2:A3"/>
    <mergeCell ref="C26:I26"/>
    <mergeCell ref="BA26:BG26"/>
    <mergeCell ref="M26:S26"/>
    <mergeCell ref="W26:AC26"/>
    <mergeCell ref="AG26:AM26"/>
    <mergeCell ref="AQ26:AW26"/>
    <mergeCell ref="BK26:BQ26"/>
  </mergeCells>
  <hyperlinks>
    <hyperlink ref="A4" location="myrangeW0" display="myrangeW0" xr:uid="{988DBD1E-735A-4154-8A65-F9EE1506BF0D}"/>
    <hyperlink ref="A5" location="myrangeW1" display="myrangeW1" xr:uid="{EB61EF21-01F5-428E-8DD0-0EF53E0768DC}"/>
    <hyperlink ref="A6" location="myrangeW2" display="myrangeW2" xr:uid="{1D066E50-F5BB-408A-9D75-DB9B91701B1B}"/>
    <hyperlink ref="A7" location="myrangeW3" display="myrangeW3" xr:uid="{59BB137F-0DC8-4E68-817F-F0C7C5B17191}"/>
    <hyperlink ref="A8" location="myrangeW4" display="myrangeW4" xr:uid="{51E253CE-69E0-4DDE-B2F0-451186A00406}"/>
    <hyperlink ref="A9" location="myrangeW5" display="myrangeW5" xr:uid="{419F2E63-E5F3-4371-B2BE-FDD39D8BC4AD}"/>
    <hyperlink ref="A10" location="myrangeW6" display="myrangeW6" xr:uid="{2FAE4E28-2C97-4868-B7F7-BC39396B749A}"/>
    <hyperlink ref="A11" location="myrangeW7" display="myrangeW7" xr:uid="{8923160F-C407-463C-9C3E-479DA8D2258C}"/>
    <hyperlink ref="A12" location="myrangeW8" display="myrangeW8" xr:uid="{FEC1476E-A0ED-4408-BD78-5AC12870FBBD}"/>
    <hyperlink ref="A13" location="myrangeW9" display="myrangeW9" xr:uid="{3440290C-1FE0-4D76-8401-B996ABA62545}"/>
    <hyperlink ref="A14" location="myrangeW10" display="myrangeW10" xr:uid="{A0990FB3-8360-4537-84CC-C83498F98C93}"/>
    <hyperlink ref="A15" location="myrangeW11" display="myrangeW11" xr:uid="{C3A6D3EC-266A-4F58-AAAA-FB3C18A189F7}"/>
    <hyperlink ref="A16" location="myrangeW12" display="myrangeW12" xr:uid="{D53D40B0-79FF-47E6-A662-5F69282B1FB5}"/>
    <hyperlink ref="A17" location="myrangeW13" display="myrangeW13" xr:uid="{A77837B8-D26D-481D-80C6-84A8C4DD3B1D}"/>
    <hyperlink ref="A18" location="myrangeW14" display="myrangeW14" xr:uid="{DF13759C-F113-4678-93E8-FB43E9777E5C}"/>
    <hyperlink ref="A19" location="myrangeW15" display="myrangeW15" xr:uid="{4F2EEF31-C342-49B5-B77E-BD3EBCB412BB}"/>
    <hyperlink ref="A20" location="myrangeW16" display="myrangeW16" xr:uid="{8697E046-7103-43C5-8473-F920A0E79157}"/>
    <hyperlink ref="A21" location="myrangeW17" display="myrangeW17" xr:uid="{BEC72928-E7EF-4B36-B6D4-1C673AE91A6C}"/>
    <hyperlink ref="A22" location="myrangeW18" display="myrangeW18" xr:uid="{9DDFC84F-7AF7-4DD8-80DC-A6816C9DD7ED}"/>
    <hyperlink ref="A23" location="myrangeW19" display="myrangeW19" xr:uid="{53661959-6794-4CA5-85FF-2FD8B958D04A}"/>
    <hyperlink ref="A24" location="myrangeW20" display="myrangeW20" xr:uid="{00B8E26A-2A9E-4552-9E8B-FA27370FB78E}"/>
    <hyperlink ref="A25" location="myrangeW21" display="myrangeW21" xr:uid="{EB0D5D66-6DCB-48AB-8444-8D12923DBB9B}"/>
    <hyperlink ref="A26" location="myrangeW22" display="myrangeW22" xr:uid="{88C0A62C-0DAE-451B-ACC1-4997F8CF2A3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 min="202" max="202" width="24.59765625" style="45" customWidth="1"/>
    <col min="203" max="203" width="29.69921875" customWidth="1"/>
    <col min="204" max="209" width="7.796875" customWidth="1"/>
    <col min="210" max="211" width="1.09765625" customWidth="1"/>
    <col min="212" max="212" width="24.59765625" style="45" customWidth="1"/>
    <col min="213" max="213" width="29.69921875" customWidth="1"/>
    <col min="214" max="219" width="7.796875" customWidth="1"/>
    <col min="220" max="221" width="1.09765625" customWidth="1"/>
    <col min="222" max="222" width="24.59765625" style="45" customWidth="1"/>
    <col min="223" max="223" width="29.69921875" customWidth="1"/>
    <col min="224" max="229" width="7.796875" customWidth="1"/>
    <col min="230" max="231" width="1.09765625" customWidth="1"/>
    <col min="232" max="232" width="24.59765625" style="45" customWidth="1"/>
    <col min="233" max="233" width="29.69921875" customWidth="1"/>
    <col min="234" max="239" width="7.796875" customWidth="1"/>
    <col min="240" max="241" width="1.09765625" customWidth="1"/>
    <col min="242" max="242" width="24.59765625" style="45" customWidth="1"/>
    <col min="243" max="243" width="29.69921875" customWidth="1"/>
    <col min="244" max="249" width="7.796875" customWidth="1"/>
    <col min="250" max="251" width="1.09765625" customWidth="1"/>
  </cols>
  <sheetData>
    <row r="1" spans="1:242" s="117" customFormat="1" ht="30" customHeight="1" x14ac:dyDescent="0.3">
      <c r="B1" s="625" t="e">
        <f>HLOOKUP(Introduction!$G$4,nametranslations,117,FALSE)</f>
        <v>#REF!</v>
      </c>
      <c r="C1" s="150" t="s">
        <v>175</v>
      </c>
      <c r="D1" s="114" t="str">
        <f>+Introduction!$C$7</f>
        <v>Singapore</v>
      </c>
      <c r="E1" s="114"/>
      <c r="F1" s="114"/>
      <c r="G1" s="114"/>
      <c r="H1" s="114"/>
      <c r="I1" s="131"/>
      <c r="J1" s="115"/>
      <c r="K1" s="116"/>
      <c r="L1" s="625" t="e">
        <f>HLOOKUP(Introduction!$G$4,nametranslations,117,FALSE)</f>
        <v>#REF!</v>
      </c>
      <c r="M1" s="150" t="s">
        <v>176</v>
      </c>
      <c r="N1" s="114" t="str">
        <f>+Introduction!$C$7</f>
        <v>Singapore</v>
      </c>
      <c r="O1" s="114"/>
      <c r="P1" s="114"/>
      <c r="Q1" s="114"/>
      <c r="R1" s="114"/>
      <c r="S1" s="131"/>
      <c r="T1" s="115"/>
      <c r="U1" s="116"/>
      <c r="V1" s="625" t="e">
        <f>HLOOKUP(Introduction!$G$4,nametranslations,117,FALSE)</f>
        <v>#REF!</v>
      </c>
      <c r="W1" s="150">
        <v>2018</v>
      </c>
      <c r="X1" s="114" t="str">
        <f>+Introduction!$C$7</f>
        <v>Singapore</v>
      </c>
      <c r="Y1" s="114"/>
      <c r="Z1" s="114"/>
      <c r="AA1" s="114"/>
      <c r="AB1" s="114"/>
      <c r="AC1" s="131"/>
      <c r="AD1" s="115"/>
      <c r="AE1" s="116"/>
      <c r="AF1" s="625" t="e">
        <f>HLOOKUP(Introduction!$G$4,nametranslations,117,FALSE)</f>
        <v>#REF!</v>
      </c>
      <c r="AG1" s="150">
        <v>2019</v>
      </c>
      <c r="AH1" s="114" t="str">
        <f>+Introduction!$C$7</f>
        <v>Singapore</v>
      </c>
      <c r="AI1" s="114"/>
      <c r="AJ1" s="114"/>
      <c r="AK1" s="114"/>
      <c r="AL1" s="114"/>
      <c r="AM1" s="131"/>
      <c r="AN1" s="115"/>
      <c r="AO1" s="116"/>
      <c r="AP1" s="625" t="e">
        <f>HLOOKUP(Introduction!$G$4,nametranslations,117,FALSE)</f>
        <v>#REF!</v>
      </c>
      <c r="AQ1" s="150">
        <v>2020</v>
      </c>
      <c r="AR1" s="114" t="str">
        <f>+Introduction!$C$7</f>
        <v>Singapore</v>
      </c>
      <c r="AS1" s="114"/>
      <c r="AT1" s="114"/>
      <c r="AU1" s="114"/>
      <c r="AV1" s="114"/>
      <c r="AW1" s="131"/>
      <c r="AX1" s="115"/>
      <c r="AY1" s="116"/>
      <c r="AZ1" s="625" t="e">
        <f>HLOOKUP(Introduction!$G$4,nametranslations,117,FALSE)</f>
        <v>#REF!</v>
      </c>
      <c r="BA1" s="150">
        <v>2021</v>
      </c>
      <c r="BB1" s="114" t="str">
        <f>+Introduction!$C$7</f>
        <v>Singapore</v>
      </c>
      <c r="BC1" s="114"/>
      <c r="BD1" s="114"/>
      <c r="BE1" s="114"/>
      <c r="BF1" s="114"/>
      <c r="BG1" s="131"/>
      <c r="BH1" s="115"/>
      <c r="BI1" s="116"/>
      <c r="BJ1" s="625" t="e">
        <f>HLOOKUP(Introduction!$G$4,nametranslations,117,FALSE)</f>
        <v>#REF!</v>
      </c>
      <c r="BK1" s="150">
        <v>2022</v>
      </c>
      <c r="BL1" s="114" t="str">
        <f>+Introduction!$C$7</f>
        <v>Singapore</v>
      </c>
      <c r="BM1" s="114"/>
      <c r="BN1" s="114"/>
      <c r="BO1" s="114"/>
      <c r="BP1" s="114"/>
      <c r="BQ1" s="131"/>
      <c r="BR1" s="115"/>
      <c r="BS1" s="116"/>
      <c r="BT1" s="625" t="e">
        <f>HLOOKUP(Introduction!$G$4,nametranslations,117,FALSE)</f>
        <v>#REF!</v>
      </c>
      <c r="BU1" s="150">
        <v>2023</v>
      </c>
      <c r="BV1" s="114" t="str">
        <f>+Introduction!$C$7</f>
        <v>Singapore</v>
      </c>
      <c r="BW1" s="114"/>
      <c r="BX1" s="114"/>
      <c r="BY1" s="114"/>
      <c r="BZ1" s="114"/>
      <c r="CA1" s="131"/>
      <c r="CB1" s="115"/>
      <c r="CC1" s="116"/>
    </row>
    <row r="2" spans="1:242" s="117" customFormat="1" ht="30" customHeight="1" x14ac:dyDescent="0.3">
      <c r="A2" s="367" t="s">
        <v>194</v>
      </c>
      <c r="B2" s="120" t="s">
        <v>173</v>
      </c>
      <c r="C2" s="107" t="s">
        <v>140</v>
      </c>
      <c r="D2" s="107" t="s">
        <v>139</v>
      </c>
      <c r="E2" s="121"/>
      <c r="F2" s="121"/>
      <c r="G2" s="121"/>
      <c r="H2" s="121"/>
      <c r="I2" s="122"/>
      <c r="J2" s="118" t="s">
        <v>177</v>
      </c>
      <c r="K2" s="140"/>
      <c r="L2" s="120" t="s">
        <v>174</v>
      </c>
      <c r="M2" s="107" t="s">
        <v>140</v>
      </c>
      <c r="N2" s="107" t="s">
        <v>139</v>
      </c>
      <c r="O2" s="121"/>
      <c r="P2" s="121"/>
      <c r="Q2" s="121"/>
      <c r="R2" s="121"/>
      <c r="S2" s="122"/>
      <c r="T2" s="118" t="s">
        <v>177</v>
      </c>
      <c r="U2" s="119"/>
      <c r="V2" s="120" t="s">
        <v>191</v>
      </c>
      <c r="W2" s="107" t="s">
        <v>140</v>
      </c>
      <c r="X2" s="107" t="s">
        <v>139</v>
      </c>
      <c r="Y2" s="121"/>
      <c r="Z2" s="121"/>
      <c r="AA2" s="121"/>
      <c r="AB2" s="121"/>
      <c r="AC2" s="122"/>
      <c r="AD2" s="118" t="s">
        <v>177</v>
      </c>
      <c r="AE2" s="119"/>
      <c r="AF2" s="120" t="s">
        <v>192</v>
      </c>
      <c r="AG2" s="107" t="s">
        <v>140</v>
      </c>
      <c r="AH2" s="107" t="s">
        <v>139</v>
      </c>
      <c r="AI2" s="121"/>
      <c r="AJ2" s="121"/>
      <c r="AK2" s="121"/>
      <c r="AL2" s="121"/>
      <c r="AM2" s="122"/>
      <c r="AN2" s="118" t="s">
        <v>177</v>
      </c>
      <c r="AO2" s="119"/>
      <c r="AP2" s="120" t="s">
        <v>195</v>
      </c>
      <c r="AQ2" s="107" t="s">
        <v>140</v>
      </c>
      <c r="AR2" s="107" t="s">
        <v>139</v>
      </c>
      <c r="AS2" s="121"/>
      <c r="AT2" s="121"/>
      <c r="AU2" s="121"/>
      <c r="AV2" s="121"/>
      <c r="AW2" s="122"/>
      <c r="AX2" s="118" t="s">
        <v>177</v>
      </c>
      <c r="AY2" s="119"/>
      <c r="AZ2" s="120" t="s">
        <v>196</v>
      </c>
      <c r="BA2" s="107" t="s">
        <v>140</v>
      </c>
      <c r="BB2" s="107" t="s">
        <v>139</v>
      </c>
      <c r="BC2" s="121"/>
      <c r="BD2" s="121"/>
      <c r="BE2" s="121"/>
      <c r="BF2" s="121"/>
      <c r="BG2" s="122"/>
      <c r="BH2" s="118" t="s">
        <v>177</v>
      </c>
      <c r="BI2" s="119"/>
      <c r="BJ2" s="120" t="s">
        <v>226</v>
      </c>
      <c r="BK2" s="107" t="s">
        <v>140</v>
      </c>
      <c r="BL2" s="107" t="s">
        <v>139</v>
      </c>
      <c r="BM2" s="121"/>
      <c r="BN2" s="121"/>
      <c r="BO2" s="121"/>
      <c r="BP2" s="121"/>
      <c r="BQ2" s="122"/>
      <c r="BR2" s="118" t="s">
        <v>177</v>
      </c>
      <c r="BS2" s="119"/>
      <c r="BT2" s="120" t="s">
        <v>225</v>
      </c>
      <c r="BU2" s="107" t="s">
        <v>140</v>
      </c>
      <c r="BV2" s="107" t="s">
        <v>139</v>
      </c>
      <c r="BW2" s="121"/>
      <c r="BX2" s="121"/>
      <c r="BY2" s="121"/>
      <c r="BZ2" s="121"/>
      <c r="CA2" s="122"/>
      <c r="CB2" s="118" t="s">
        <v>177</v>
      </c>
      <c r="CC2" s="119"/>
    </row>
    <row r="3" spans="1:242" s="101" customFormat="1" ht="18" customHeight="1" x14ac:dyDescent="0.3">
      <c r="A3" s="367"/>
      <c r="B3" s="139" t="e">
        <f>HLOOKUP(Introduction!$G$4,nametranslations,152,FALSE)</f>
        <v>#REF!</v>
      </c>
      <c r="C3" s="108" t="e">
        <f>HLOOKUP(Introduction!$G$4,nametranslations,102,FALSE)</f>
        <v>#REF!</v>
      </c>
      <c r="D3" s="109" t="e">
        <f>HLOOKUP(Introduction!$G$4,nametranslations,24,FALSE)</f>
        <v>#REF!</v>
      </c>
      <c r="E3" s="110" t="e">
        <f>HLOOKUP(Introduction!$G$4,nametranslations,26,FALSE)</f>
        <v>#REF!</v>
      </c>
      <c r="F3" s="110" t="e">
        <f>HLOOKUP(Introduction!$G$4,nametranslations,25,FALSE)</f>
        <v>#REF!</v>
      </c>
      <c r="G3" s="110" t="e">
        <f>HLOOKUP(Introduction!$G$4,nametranslations,27,FALSE)</f>
        <v>#REF!</v>
      </c>
      <c r="H3" s="110" t="e">
        <f>HLOOKUP(Introduction!$G$4,nametranslations,28,FALSE)</f>
        <v>#REF!</v>
      </c>
      <c r="I3" s="111" t="e">
        <f>HLOOKUP(Introduction!$G$4,nametranslations,29,FALSE)</f>
        <v>#REF!</v>
      </c>
      <c r="J3" s="99"/>
      <c r="K3" s="112"/>
      <c r="L3" s="139" t="e">
        <f>HLOOKUP(Introduction!$G$4,nametranslations,152,FALSE)</f>
        <v>#REF!</v>
      </c>
      <c r="M3" s="108" t="e">
        <f>HLOOKUP(Introduction!$G$4,nametranslations,102,FALSE)</f>
        <v>#REF!</v>
      </c>
      <c r="N3" s="109" t="e">
        <f>HLOOKUP(Introduction!$G$4,nametranslations,24,FALSE)</f>
        <v>#REF!</v>
      </c>
      <c r="O3" s="110" t="e">
        <f>HLOOKUP(Introduction!$G$4,nametranslations,26,FALSE)</f>
        <v>#REF!</v>
      </c>
      <c r="P3" s="110" t="e">
        <f>HLOOKUP(Introduction!$G$4,nametranslations,25,FALSE)</f>
        <v>#REF!</v>
      </c>
      <c r="Q3" s="110" t="e">
        <f>HLOOKUP(Introduction!$G$4,nametranslations,27,FALSE)</f>
        <v>#REF!</v>
      </c>
      <c r="R3" s="110" t="e">
        <f>HLOOKUP(Introduction!$G$4,nametranslations,28,FALSE)</f>
        <v>#REF!</v>
      </c>
      <c r="S3" s="111" t="e">
        <f>HLOOKUP(Introduction!$G$4,nametranslations,29,FALSE)</f>
        <v>#REF!</v>
      </c>
      <c r="T3" s="99"/>
      <c r="U3" s="112"/>
      <c r="V3" s="139" t="e">
        <f>HLOOKUP(Introduction!$G$4,nametranslations,152,FALSE)</f>
        <v>#REF!</v>
      </c>
      <c r="W3" s="108" t="e">
        <f>HLOOKUP(Introduction!$G$4,nametranslations,102,FALSE)</f>
        <v>#REF!</v>
      </c>
      <c r="X3" s="109" t="e">
        <f>HLOOKUP(Introduction!$G$4,nametranslations,24,FALSE)</f>
        <v>#REF!</v>
      </c>
      <c r="Y3" s="110" t="e">
        <f>HLOOKUP(Introduction!$G$4,nametranslations,26,FALSE)</f>
        <v>#REF!</v>
      </c>
      <c r="Z3" s="110" t="e">
        <f>HLOOKUP(Introduction!$G$4,nametranslations,25,FALSE)</f>
        <v>#REF!</v>
      </c>
      <c r="AA3" s="110" t="e">
        <f>HLOOKUP(Introduction!$G$4,nametranslations,27,FALSE)</f>
        <v>#REF!</v>
      </c>
      <c r="AB3" s="110" t="e">
        <f>HLOOKUP(Introduction!$G$4,nametranslations,28,FALSE)</f>
        <v>#REF!</v>
      </c>
      <c r="AC3" s="111" t="e">
        <f>HLOOKUP(Introduction!$G$4,nametranslations,29,FALSE)</f>
        <v>#REF!</v>
      </c>
      <c r="AD3" s="99"/>
      <c r="AE3" s="112"/>
      <c r="AF3" s="139" t="e">
        <f>HLOOKUP(Introduction!$G$4,nametranslations,152,FALSE)</f>
        <v>#REF!</v>
      </c>
      <c r="AG3" s="108" t="e">
        <f>HLOOKUP(Introduction!$G$4,nametranslations,102,FALSE)</f>
        <v>#REF!</v>
      </c>
      <c r="AH3" s="109" t="e">
        <f>HLOOKUP(Introduction!$G$4,nametranslations,24,FALSE)</f>
        <v>#REF!</v>
      </c>
      <c r="AI3" s="110" t="e">
        <f>HLOOKUP(Introduction!$G$4,nametranslations,26,FALSE)</f>
        <v>#REF!</v>
      </c>
      <c r="AJ3" s="110" t="e">
        <f>HLOOKUP(Introduction!$G$4,nametranslations,25,FALSE)</f>
        <v>#REF!</v>
      </c>
      <c r="AK3" s="110" t="e">
        <f>HLOOKUP(Introduction!$G$4,nametranslations,27,FALSE)</f>
        <v>#REF!</v>
      </c>
      <c r="AL3" s="110" t="e">
        <f>HLOOKUP(Introduction!$G$4,nametranslations,28,FALSE)</f>
        <v>#REF!</v>
      </c>
      <c r="AM3" s="111" t="e">
        <f>HLOOKUP(Introduction!$G$4,nametranslations,29,FALSE)</f>
        <v>#REF!</v>
      </c>
      <c r="AN3" s="99"/>
      <c r="AO3" s="112"/>
      <c r="AP3" s="139" t="e">
        <f>HLOOKUP(Introduction!$G$4,nametranslations,152,FALSE)</f>
        <v>#REF!</v>
      </c>
      <c r="AQ3" s="108" t="e">
        <f>HLOOKUP(Introduction!$G$4,nametranslations,102,FALSE)</f>
        <v>#REF!</v>
      </c>
      <c r="AR3" s="109" t="e">
        <f>HLOOKUP(Introduction!$G$4,nametranslations,24,FALSE)</f>
        <v>#REF!</v>
      </c>
      <c r="AS3" s="110" t="e">
        <f>HLOOKUP(Introduction!$G$4,nametranslations,26,FALSE)</f>
        <v>#REF!</v>
      </c>
      <c r="AT3" s="110" t="e">
        <f>HLOOKUP(Introduction!$G$4,nametranslations,25,FALSE)</f>
        <v>#REF!</v>
      </c>
      <c r="AU3" s="110" t="e">
        <f>HLOOKUP(Introduction!$G$4,nametranslations,27,FALSE)</f>
        <v>#REF!</v>
      </c>
      <c r="AV3" s="110" t="e">
        <f>HLOOKUP(Introduction!$G$4,nametranslations,28,FALSE)</f>
        <v>#REF!</v>
      </c>
      <c r="AW3" s="111" t="e">
        <f>HLOOKUP(Introduction!$G$4,nametranslations,29,FALSE)</f>
        <v>#REF!</v>
      </c>
      <c r="AX3" s="99"/>
      <c r="AY3" s="112"/>
      <c r="AZ3" s="139" t="e">
        <f>HLOOKUP(Introduction!$G$4,nametranslations,152,FALSE)</f>
        <v>#REF!</v>
      </c>
      <c r="BA3" s="108" t="e">
        <f>HLOOKUP(Introduction!$G$4,nametranslations,102,FALSE)</f>
        <v>#REF!</v>
      </c>
      <c r="BB3" s="109" t="e">
        <f>HLOOKUP(Introduction!$G$4,nametranslations,24,FALSE)</f>
        <v>#REF!</v>
      </c>
      <c r="BC3" s="110" t="e">
        <f>HLOOKUP(Introduction!$G$4,nametranslations,26,FALSE)</f>
        <v>#REF!</v>
      </c>
      <c r="BD3" s="110" t="e">
        <f>HLOOKUP(Introduction!$G$4,nametranslations,25,FALSE)</f>
        <v>#REF!</v>
      </c>
      <c r="BE3" s="110" t="e">
        <f>HLOOKUP(Introduction!$G$4,nametranslations,27,FALSE)</f>
        <v>#REF!</v>
      </c>
      <c r="BF3" s="110" t="e">
        <f>HLOOKUP(Introduction!$G$4,nametranslations,28,FALSE)</f>
        <v>#REF!</v>
      </c>
      <c r="BG3" s="111" t="e">
        <f>HLOOKUP(Introduction!$G$4,nametranslations,29,FALSE)</f>
        <v>#REF!</v>
      </c>
      <c r="BH3" s="99"/>
      <c r="BI3" s="112"/>
      <c r="BJ3" s="139" t="e">
        <f>HLOOKUP(Introduction!$G$4,nametranslations,152,FALSE)</f>
        <v>#REF!</v>
      </c>
      <c r="BK3" s="108" t="e">
        <f>HLOOKUP(Introduction!$G$4,nametranslations,102,FALSE)</f>
        <v>#REF!</v>
      </c>
      <c r="BL3" s="109" t="e">
        <f>HLOOKUP(Introduction!$G$4,nametranslations,24,FALSE)</f>
        <v>#REF!</v>
      </c>
      <c r="BM3" s="110" t="e">
        <f>HLOOKUP(Introduction!$G$4,nametranslations,26,FALSE)</f>
        <v>#REF!</v>
      </c>
      <c r="BN3" s="110" t="e">
        <f>HLOOKUP(Introduction!$G$4,nametranslations,25,FALSE)</f>
        <v>#REF!</v>
      </c>
      <c r="BO3" s="110" t="e">
        <f>HLOOKUP(Introduction!$G$4,nametranslations,27,FALSE)</f>
        <v>#REF!</v>
      </c>
      <c r="BP3" s="110" t="e">
        <f>HLOOKUP(Introduction!$G$4,nametranslations,28,FALSE)</f>
        <v>#REF!</v>
      </c>
      <c r="BQ3" s="111" t="e">
        <f>HLOOKUP(Introduction!$G$4,nametranslations,29,FALSE)</f>
        <v>#REF!</v>
      </c>
      <c r="BR3" s="99"/>
      <c r="BS3" s="112"/>
      <c r="BT3" s="139" t="e">
        <f>HLOOKUP(Introduction!$G$4,nametranslations,152,FALSE)</f>
        <v>#REF!</v>
      </c>
      <c r="BU3" s="108" t="e">
        <f>HLOOKUP(Introduction!$G$4,nametranslations,102,FALSE)</f>
        <v>#REF!</v>
      </c>
      <c r="BV3" s="109" t="e">
        <f>HLOOKUP(Introduction!$G$4,nametranslations,24,FALSE)</f>
        <v>#REF!</v>
      </c>
      <c r="BW3" s="110" t="e">
        <f>HLOOKUP(Introduction!$G$4,nametranslations,26,FALSE)</f>
        <v>#REF!</v>
      </c>
      <c r="BX3" s="110" t="e">
        <f>HLOOKUP(Introduction!$G$4,nametranslations,25,FALSE)</f>
        <v>#REF!</v>
      </c>
      <c r="BY3" s="110" t="e">
        <f>HLOOKUP(Introduction!$G$4,nametranslations,27,FALSE)</f>
        <v>#REF!</v>
      </c>
      <c r="BZ3" s="110" t="e">
        <f>HLOOKUP(Introduction!$G$4,nametranslations,28,FALSE)</f>
        <v>#REF!</v>
      </c>
      <c r="CA3" s="111" t="e">
        <f>HLOOKUP(Introduction!$G$4,nametranslations,29,FALSE)</f>
        <v>#REF!</v>
      </c>
      <c r="CB3" s="99"/>
      <c r="CC3" s="112"/>
      <c r="CD3" s="100"/>
      <c r="CN3" s="100"/>
      <c r="CX3" s="100"/>
      <c r="DH3" s="100"/>
      <c r="DR3" s="100"/>
      <c r="EB3" s="100"/>
      <c r="EL3" s="100"/>
      <c r="EV3" s="100"/>
      <c r="FF3" s="100"/>
      <c r="FP3" s="100"/>
      <c r="FZ3" s="100"/>
      <c r="GJ3" s="100"/>
      <c r="GT3" s="100"/>
      <c r="HD3" s="100"/>
      <c r="HN3" s="100"/>
      <c r="HX3" s="100"/>
      <c r="IH3" s="100"/>
    </row>
    <row r="4" spans="1:242" s="2" customFormat="1" x14ac:dyDescent="0.3">
      <c r="A4" s="641" t="str">
        <f>IF(ISBLANK('Data Summary'!A6),"",'Data Summary'!A6)</f>
        <v>SGP_2016_UIS</v>
      </c>
      <c r="B4" s="39" t="s">
        <v>146</v>
      </c>
      <c r="C4" s="204" t="e">
        <f>HLOOKUP(Introduction!$G$4,nametranslations,118,FALSE)</f>
        <v>#REF!</v>
      </c>
      <c r="D4" s="5">
        <f t="shared" ref="D4:I4" si="0">IF(COUNTA(D14)=0,"",D14)</f>
        <v>0</v>
      </c>
      <c r="E4" s="5">
        <f t="shared" si="0"/>
        <v>0</v>
      </c>
      <c r="F4" s="5" t="str">
        <f t="shared" si="0"/>
        <v/>
      </c>
      <c r="G4" s="5">
        <f t="shared" si="0"/>
        <v>0</v>
      </c>
      <c r="H4" s="5">
        <f t="shared" si="0"/>
        <v>0</v>
      </c>
      <c r="I4" s="18">
        <f t="shared" si="0"/>
        <v>0</v>
      </c>
      <c r="J4" s="13"/>
      <c r="K4" s="9"/>
      <c r="L4" s="39" t="s">
        <v>146</v>
      </c>
      <c r="M4" s="204" t="e">
        <f>HLOOKUP(Introduction!$G$4,nametranslations,118,FALSE)</f>
        <v>#REF!</v>
      </c>
      <c r="N4" s="5">
        <f t="shared" ref="N4:S4" si="1">IF(COUNTA(N14)=0,"",N14)</f>
        <v>0</v>
      </c>
      <c r="O4" s="5">
        <f t="shared" si="1"/>
        <v>0</v>
      </c>
      <c r="P4" s="5" t="str">
        <f t="shared" si="1"/>
        <v/>
      </c>
      <c r="Q4" s="5">
        <f t="shared" si="1"/>
        <v>0</v>
      </c>
      <c r="R4" s="5">
        <f t="shared" si="1"/>
        <v>0</v>
      </c>
      <c r="S4" s="18">
        <f t="shared" si="1"/>
        <v>0</v>
      </c>
      <c r="T4" s="13"/>
      <c r="U4" s="9"/>
      <c r="V4" s="39" t="s">
        <v>146</v>
      </c>
      <c r="W4" s="204" t="e">
        <f>HLOOKUP(Introduction!$G$4,nametranslations,118,FALSE)</f>
        <v>#REF!</v>
      </c>
      <c r="X4" s="5">
        <f t="shared" ref="X4:AC4" si="2">IF(COUNTA(X14)=0,"",X14)</f>
        <v>0</v>
      </c>
      <c r="Y4" s="5">
        <f t="shared" si="2"/>
        <v>0</v>
      </c>
      <c r="Z4" s="5" t="str">
        <f t="shared" si="2"/>
        <v/>
      </c>
      <c r="AA4" s="5">
        <f t="shared" si="2"/>
        <v>0</v>
      </c>
      <c r="AB4" s="5">
        <f t="shared" si="2"/>
        <v>0</v>
      </c>
      <c r="AC4" s="18">
        <f t="shared" si="2"/>
        <v>0</v>
      </c>
      <c r="AD4" s="13"/>
      <c r="AE4" s="9"/>
      <c r="AF4" s="39" t="s">
        <v>146</v>
      </c>
      <c r="AG4" s="204" t="e">
        <f>HLOOKUP(Introduction!$G$4,nametranslations,118,FALSE)</f>
        <v>#REF!</v>
      </c>
      <c r="AH4" s="5">
        <f t="shared" ref="AH4:AM4" si="3">IF(COUNTA(AH14)=0,"",AH14)</f>
        <v>0</v>
      </c>
      <c r="AI4" s="5">
        <f t="shared" si="3"/>
        <v>0</v>
      </c>
      <c r="AJ4" s="5" t="str">
        <f t="shared" si="3"/>
        <v/>
      </c>
      <c r="AK4" s="5">
        <f t="shared" si="3"/>
        <v>0</v>
      </c>
      <c r="AL4" s="5">
        <f t="shared" si="3"/>
        <v>0</v>
      </c>
      <c r="AM4" s="18">
        <f t="shared" si="3"/>
        <v>0</v>
      </c>
      <c r="AN4" s="13"/>
      <c r="AO4" s="9"/>
      <c r="AP4" s="39" t="s">
        <v>146</v>
      </c>
      <c r="AQ4" s="204" t="e">
        <f>HLOOKUP(Introduction!$G$4,nametranslations,118,FALSE)</f>
        <v>#REF!</v>
      </c>
      <c r="AR4" s="5">
        <f t="shared" ref="AR4:AW4" si="4">IF(COUNTA(AR14)=0,"",AR14)</f>
        <v>0</v>
      </c>
      <c r="AS4" s="5">
        <f t="shared" si="4"/>
        <v>0</v>
      </c>
      <c r="AT4" s="5" t="str">
        <f t="shared" si="4"/>
        <v/>
      </c>
      <c r="AU4" s="5">
        <f t="shared" si="4"/>
        <v>0</v>
      </c>
      <c r="AV4" s="5">
        <f t="shared" si="4"/>
        <v>0</v>
      </c>
      <c r="AW4" s="18">
        <f t="shared" si="4"/>
        <v>0</v>
      </c>
      <c r="AX4" s="13"/>
      <c r="AY4" s="9"/>
      <c r="AZ4" s="39" t="s">
        <v>146</v>
      </c>
      <c r="BA4" s="204" t="e">
        <f>HLOOKUP(Introduction!$G$4,nametranslations,118,FALSE)</f>
        <v>#REF!</v>
      </c>
      <c r="BB4" s="5">
        <f t="shared" ref="BB4:BG4" si="5">IF(COUNTA(BB14)=0,"",BB14)</f>
        <v>0</v>
      </c>
      <c r="BC4" s="5">
        <f t="shared" si="5"/>
        <v>0</v>
      </c>
      <c r="BD4" s="5" t="str">
        <f t="shared" si="5"/>
        <v/>
      </c>
      <c r="BE4" s="5">
        <f t="shared" si="5"/>
        <v>0</v>
      </c>
      <c r="BF4" s="5">
        <f t="shared" si="5"/>
        <v>0</v>
      </c>
      <c r="BG4" s="18">
        <f t="shared" si="5"/>
        <v>0</v>
      </c>
      <c r="BH4" s="13"/>
      <c r="BI4" s="9"/>
      <c r="BJ4" s="39" t="s">
        <v>146</v>
      </c>
      <c r="BK4" s="204" t="e">
        <f>HLOOKUP(Introduction!$G$4,nametranslations,118,FALSE)</f>
        <v>#REF!</v>
      </c>
      <c r="BL4" s="5">
        <f t="shared" ref="BL4:BQ4" si="6">IF(COUNTA(BL14)=0,"",BL14)</f>
        <v>0</v>
      </c>
      <c r="BM4" s="5">
        <f t="shared" si="6"/>
        <v>0</v>
      </c>
      <c r="BN4" s="5" t="str">
        <f t="shared" si="6"/>
        <v/>
      </c>
      <c r="BO4" s="5">
        <f t="shared" si="6"/>
        <v>0</v>
      </c>
      <c r="BP4" s="5">
        <f t="shared" si="6"/>
        <v>0</v>
      </c>
      <c r="BQ4" s="18">
        <f t="shared" si="6"/>
        <v>0</v>
      </c>
      <c r="BR4" s="13"/>
      <c r="BS4" s="9"/>
      <c r="BT4" s="39" t="s">
        <v>146</v>
      </c>
      <c r="BU4" s="204" t="e">
        <f>HLOOKUP(Introduction!$G$4,nametranslations,118,FALSE)</f>
        <v>#REF!</v>
      </c>
      <c r="BV4" s="5">
        <f t="shared" ref="BV4:CA4" si="7">IF(COUNTA(BV14)=0,"",BV14)</f>
        <v>0</v>
      </c>
      <c r="BW4" s="5">
        <f t="shared" si="7"/>
        <v>0</v>
      </c>
      <c r="BX4" s="5" t="str">
        <f t="shared" si="7"/>
        <v/>
      </c>
      <c r="BY4" s="5">
        <f t="shared" si="7"/>
        <v>0</v>
      </c>
      <c r="BZ4" s="5">
        <f t="shared" si="7"/>
        <v>0</v>
      </c>
      <c r="CA4" s="18">
        <f t="shared" si="7"/>
        <v>0</v>
      </c>
      <c r="CB4" s="13"/>
      <c r="CC4" s="9"/>
      <c r="CD4" s="46"/>
      <c r="CN4" s="46"/>
      <c r="CX4" s="46"/>
      <c r="DH4" s="46"/>
      <c r="DR4" s="46"/>
      <c r="EB4" s="46"/>
      <c r="EL4" s="46"/>
      <c r="EV4" s="46"/>
      <c r="FF4" s="46"/>
      <c r="FP4" s="46"/>
      <c r="FZ4" s="46"/>
      <c r="GJ4" s="46"/>
      <c r="GT4" s="46"/>
      <c r="HD4" s="46"/>
      <c r="HN4" s="46"/>
      <c r="HX4" s="46"/>
      <c r="IH4" s="46"/>
    </row>
    <row r="5" spans="1:242" s="2" customFormat="1" x14ac:dyDescent="0.3">
      <c r="A5" s="641" t="str">
        <f ca="1">IF(ISBLANK('Data Summary'!A7),"",'Data Summary'!A7)</f>
        <v>SGP_2017_UIS</v>
      </c>
      <c r="B5" s="39"/>
      <c r="C5" s="204" t="e">
        <f>HLOOKUP(Introduction!$G$4,nametranslations,104,FALSE)</f>
        <v>#REF!</v>
      </c>
      <c r="D5" s="5">
        <f>IF((COUNTA(D15:D26)=0)+(COUNTA(D14)=0),"",100-D14-SUMPRODUCT(C15:C26,D15:D26))</f>
        <v>0</v>
      </c>
      <c r="E5" s="5">
        <f>IF((COUNTA(E15:E26)=0)+(COUNTA(E14)=0),"",100-E14-SUMPRODUCT(C15:C26,E15:E26))</f>
        <v>0</v>
      </c>
      <c r="F5" s="5" t="str">
        <f>IF((COUNTA(F15:F26)=0)+(COUNTA(F14)=0),"",100-F14-SUMPRODUCT(C15:C26,F15:F26))</f>
        <v/>
      </c>
      <c r="G5" s="5">
        <f>IF((COUNTA(G15:G26)=0)+(COUNTA(G14)=0),"",100-G14-SUMPRODUCT(C15:C26,G15:G26))</f>
        <v>0</v>
      </c>
      <c r="H5" s="5">
        <f>IF((COUNTA(H15:H26)=0)+(COUNTA(H14)=0),"",100-H14-SUMPRODUCT(C15:C26,H15:H26))</f>
        <v>0</v>
      </c>
      <c r="I5" s="18">
        <f>IF((COUNTA(I15:I26)=0)+(COUNTA(I14)=0),"",100-I14-SUMPRODUCT(C15:C26,I15:I26))</f>
        <v>0</v>
      </c>
      <c r="J5" s="13"/>
      <c r="K5" s="9"/>
      <c r="L5" s="39"/>
      <c r="M5" s="204" t="e">
        <f>HLOOKUP(Introduction!$G$4,nametranslations,104,FALSE)</f>
        <v>#REF!</v>
      </c>
      <c r="N5" s="5">
        <f>IF((COUNTA(N15:N26)=0)+(COUNTA(N14)=0),"",100-N14-SUMPRODUCT(M15:M26,N15:N26))</f>
        <v>0</v>
      </c>
      <c r="O5" s="5">
        <f>IF((COUNTA(O15:O26)=0)+(COUNTA(O14)=0),"",100-O14-SUMPRODUCT(M15:M26,O15:O26))</f>
        <v>0</v>
      </c>
      <c r="P5" s="5" t="str">
        <f>IF((COUNTA(P15:P26)=0)+(COUNTA(P14)=0),"",100-P14-SUMPRODUCT(M15:M26,P15:P26))</f>
        <v/>
      </c>
      <c r="Q5" s="5">
        <f>IF((COUNTA(Q15:Q26)=0)+(COUNTA(Q14)=0),"",100-Q14-SUMPRODUCT(M15:M26,Q15:Q26))</f>
        <v>0</v>
      </c>
      <c r="R5" s="5">
        <f>IF((COUNTA(R15:R26)=0)+(COUNTA(R14)=0),"",100-R14-SUMPRODUCT(M15:M26,R15:R26))</f>
        <v>0</v>
      </c>
      <c r="S5" s="18">
        <f>IF((COUNTA(S15:S26)=0)+(COUNTA(S14)=0),"",100-S14-SUMPRODUCT(M15:M26,S15:S26))</f>
        <v>0</v>
      </c>
      <c r="T5" s="13"/>
      <c r="U5" s="9"/>
      <c r="V5" s="39"/>
      <c r="W5" s="204" t="e">
        <f>HLOOKUP(Introduction!$G$4,nametranslations,104,FALSE)</f>
        <v>#REF!</v>
      </c>
      <c r="X5" s="5">
        <f>IF((COUNTA(X15:X26)=0)+(COUNTA(X14)=0),"",100-X14-SUMPRODUCT(W15:W26,X15:X26))</f>
        <v>0</v>
      </c>
      <c r="Y5" s="5">
        <f>IF((COUNTA(Y15:Y26)=0)+(COUNTA(Y14)=0),"",100-Y14-SUMPRODUCT(W15:W26,Y15:Y26))</f>
        <v>0</v>
      </c>
      <c r="Z5" s="5" t="str">
        <f>IF((COUNTA(Z15:Z26)=0)+(COUNTA(Z14)=0),"",100-Z14-SUMPRODUCT(W15:W26,Z15:Z26))</f>
        <v/>
      </c>
      <c r="AA5" s="5">
        <f>IF((COUNTA(AA15:AA26)=0)+(COUNTA(AA14)=0),"",100-AA14-SUMPRODUCT(W15:W26,AA15:AA26))</f>
        <v>0</v>
      </c>
      <c r="AB5" s="5">
        <f>IF((COUNTA(AB15:AB26)=0)+(COUNTA(AB14)=0),"",100-AB14-SUMPRODUCT(W15:W26,AB15:AB26))</f>
        <v>0</v>
      </c>
      <c r="AC5" s="18">
        <f>IF((COUNTA(AC15:AC26)=0)+(COUNTA(AC14)=0),"",100-AC14-SUMPRODUCT(W15:W26,AC15:AC26))</f>
        <v>0</v>
      </c>
      <c r="AD5" s="13"/>
      <c r="AE5" s="9"/>
      <c r="AF5" s="39"/>
      <c r="AG5" s="204" t="e">
        <f>HLOOKUP(Introduction!$G$4,nametranslations,104,FALSE)</f>
        <v>#REF!</v>
      </c>
      <c r="AH5" s="5">
        <f>IF((COUNTA(AH15:AH26)=0)+(COUNTA(AH14)=0),"",100-AH14-SUMPRODUCT(AG15:AG26,AH15:AH26))</f>
        <v>0</v>
      </c>
      <c r="AI5" s="5">
        <f>IF((COUNTA(AI15:AI26)=0)+(COUNTA(AI14)=0),"",100-AI14-SUMPRODUCT(AG15:AG26,AI15:AI26))</f>
        <v>0</v>
      </c>
      <c r="AJ5" s="5" t="str">
        <f>IF((COUNTA(AJ15:AJ26)=0)+(COUNTA(AJ14)=0),"",100-AJ14-SUMPRODUCT(AG15:AG26,AJ15:AJ26))</f>
        <v/>
      </c>
      <c r="AK5" s="5">
        <f>IF((COUNTA(AK15:AK26)=0)+(COUNTA(AK14)=0),"",100-AK14-SUMPRODUCT(AG15:AG26,AK15:AK26))</f>
        <v>0</v>
      </c>
      <c r="AL5" s="5">
        <f>IF((COUNTA(AL15:AL26)=0)+(COUNTA(AL14)=0),"",100-AL14-SUMPRODUCT(AG15:AG26,AL15:AL26))</f>
        <v>0</v>
      </c>
      <c r="AM5" s="18">
        <f>IF((COUNTA(AM15:AM26)=0)+(COUNTA(AM14)=0),"",100-AM14-SUMPRODUCT(AG15:AG26,AM15:AM26))</f>
        <v>0</v>
      </c>
      <c r="AN5" s="13"/>
      <c r="AO5" s="9"/>
      <c r="AP5" s="39"/>
      <c r="AQ5" s="204" t="e">
        <f>HLOOKUP(Introduction!$G$4,nametranslations,104,FALSE)</f>
        <v>#REF!</v>
      </c>
      <c r="AR5" s="5">
        <f>IF((COUNTA(AR15:AR26)=0)+(COUNTA(AR14)=0),"",100-AR14-SUMPRODUCT(AQ15:AQ26,AR15:AR26))</f>
        <v>0</v>
      </c>
      <c r="AS5" s="5">
        <f>IF((COUNTA(AS15:AS26)=0)+(COUNTA(AS14)=0),"",100-AS14-SUMPRODUCT(AQ15:AQ26,AS15:AS26))</f>
        <v>0</v>
      </c>
      <c r="AT5" s="5" t="str">
        <f>IF((COUNTA(AT15:AT26)=0)+(COUNTA(AT14)=0),"",100-AT14-SUMPRODUCT(AQ15:AQ26,AT15:AT26))</f>
        <v/>
      </c>
      <c r="AU5" s="5">
        <f>IF((COUNTA(AU15:AU26)=0)+(COUNTA(AU14)=0),"",100-AU14-SUMPRODUCT(AQ15:AQ26,AU15:AU26))</f>
        <v>0</v>
      </c>
      <c r="AV5" s="5">
        <f>IF((COUNTA(AV15:AV26)=0)+(COUNTA(AV14)=0),"",100-AV14-SUMPRODUCT(AQ15:AQ26,AV15:AV26))</f>
        <v>0</v>
      </c>
      <c r="AW5" s="18">
        <f>IF((COUNTA(AW15:AW26)=0)+(COUNTA(AW14)=0),"",100-AW14-SUMPRODUCT(AQ15:AQ26,AW15:AW26))</f>
        <v>0</v>
      </c>
      <c r="AX5" s="13"/>
      <c r="AY5" s="9"/>
      <c r="AZ5" s="39"/>
      <c r="BA5" s="204" t="e">
        <f>HLOOKUP(Introduction!$G$4,nametranslations,104,FALSE)</f>
        <v>#REF!</v>
      </c>
      <c r="BB5" s="5">
        <f>IF((COUNTA(BB15:BB26)=0)+(COUNTA(BB14)=0),"",100-BB14-SUMPRODUCT(BA15:BA26,BB15:BB26))</f>
        <v>0</v>
      </c>
      <c r="BC5" s="5">
        <f>IF((COUNTA(BC15:BC26)=0)+(COUNTA(BC14)=0),"",100-BC14-SUMPRODUCT(BA15:BA26,BC15:BC26))</f>
        <v>0</v>
      </c>
      <c r="BD5" s="5" t="str">
        <f>IF((COUNTA(BD15:BD26)=0)+(COUNTA(BD14)=0),"",100-BD14-SUMPRODUCT(BA15:BA26,BD15:BD26))</f>
        <v/>
      </c>
      <c r="BE5" s="5">
        <f>IF((COUNTA(BE15:BE26)=0)+(COUNTA(BE14)=0),"",100-BE14-SUMPRODUCT(BA15:BA26,BE15:BE26))</f>
        <v>0</v>
      </c>
      <c r="BF5" s="5">
        <f>IF((COUNTA(BF15:BF26)=0)+(COUNTA(BF14)=0),"",100-BF14-SUMPRODUCT(BA15:BA26,BF15:BF26))</f>
        <v>0</v>
      </c>
      <c r="BG5" s="18">
        <f>IF((COUNTA(BG15:BG26)=0)+(COUNTA(BG14)=0),"",100-BG14-SUMPRODUCT(BA15:BA26,BG15:BG26))</f>
        <v>0</v>
      </c>
      <c r="BH5" s="13"/>
      <c r="BI5" s="9"/>
      <c r="BJ5" s="39"/>
      <c r="BK5" s="204" t="e">
        <f>HLOOKUP(Introduction!$G$4,nametranslations,104,FALSE)</f>
        <v>#REF!</v>
      </c>
      <c r="BL5" s="5">
        <f>IF((COUNTA(BL15:BL26)=0)+(COUNTA(BL14)=0),"",100-BL14-SUMPRODUCT(BK15:BK26,BL15:BL26))</f>
        <v>0</v>
      </c>
      <c r="BM5" s="5">
        <f>IF((COUNTA(BM15:BM26)=0)+(COUNTA(BM14)=0),"",100-BM14-SUMPRODUCT(BK15:BK26,BM15:BM26))</f>
        <v>0</v>
      </c>
      <c r="BN5" s="5" t="str">
        <f>IF((COUNTA(BN15:BN26)=0)+(COUNTA(BN14)=0),"",100-BN14-SUMPRODUCT(BK15:BK26,BN15:BN26))</f>
        <v/>
      </c>
      <c r="BO5" s="5">
        <f>IF((COUNTA(BO15:BO26)=0)+(COUNTA(BO14)=0),"",100-BO14-SUMPRODUCT(BK15:BK26,BO15:BO26))</f>
        <v>0</v>
      </c>
      <c r="BP5" s="5">
        <f>IF((COUNTA(BP15:BP26)=0)+(COUNTA(BP14)=0),"",100-BP14-SUMPRODUCT(BK15:BK26,BP15:BP26))</f>
        <v>0</v>
      </c>
      <c r="BQ5" s="18">
        <f>IF((COUNTA(BQ15:BQ26)=0)+(COUNTA(BQ14)=0),"",100-BQ14-SUMPRODUCT(BK15:BK26,BQ15:BQ26))</f>
        <v>0</v>
      </c>
      <c r="BR5" s="13"/>
      <c r="BS5" s="9"/>
      <c r="BT5" s="39"/>
      <c r="BU5" s="204" t="e">
        <f>HLOOKUP(Introduction!$G$4,nametranslations,104,FALSE)</f>
        <v>#REF!</v>
      </c>
      <c r="BV5" s="5">
        <f>IF((COUNTA(BV15:BV26)=0)+(COUNTA(BV14)=0),"",100-BV14-SUMPRODUCT(BU15:BU26,BV15:BV26))</f>
        <v>0</v>
      </c>
      <c r="BW5" s="5">
        <f>IF((COUNTA(BW15:BW26)=0)+(COUNTA(BW14)=0),"",100-BW14-SUMPRODUCT(BU15:BU26,BW15:BW26))</f>
        <v>0</v>
      </c>
      <c r="BX5" s="5" t="str">
        <f>IF((COUNTA(BX15:BX26)=0)+(COUNTA(BX14)=0),"",100-BX14-SUMPRODUCT(BU15:BU26,BX15:BX26))</f>
        <v/>
      </c>
      <c r="BY5" s="5">
        <f>IF((COUNTA(BY15:BY26)=0)+(COUNTA(BY14)=0),"",100-BY14-SUMPRODUCT(BU15:BU26,BY15:BY26))</f>
        <v>0</v>
      </c>
      <c r="BZ5" s="5">
        <f>IF((COUNTA(BZ15:BZ26)=0)+(COUNTA(BZ14)=0),"",100-BZ14-SUMPRODUCT(BU15:BU26,BZ15:BZ26))</f>
        <v>0</v>
      </c>
      <c r="CA5" s="18">
        <f>IF((COUNTA(CA15:CA26)=0)+(COUNTA(CA14)=0),"",100-CA14-SUMPRODUCT(BU15:BU26,CA15:CA26))</f>
        <v>0</v>
      </c>
      <c r="CB5" s="13"/>
      <c r="CC5" s="9"/>
      <c r="CD5" s="46"/>
      <c r="CN5" s="46"/>
      <c r="CX5" s="46"/>
      <c r="DH5" s="46"/>
      <c r="DR5" s="46"/>
      <c r="EB5" s="46"/>
      <c r="EL5" s="46"/>
      <c r="EV5" s="46"/>
      <c r="FF5" s="46"/>
      <c r="FP5" s="46"/>
      <c r="FZ5" s="46"/>
      <c r="GJ5" s="46"/>
      <c r="GT5" s="46"/>
      <c r="HD5" s="46"/>
      <c r="HN5" s="46"/>
      <c r="HX5" s="46"/>
      <c r="IH5" s="46"/>
    </row>
    <row r="6" spans="1:242" s="2" customFormat="1" x14ac:dyDescent="0.3">
      <c r="A6" s="641" t="str">
        <f ca="1">IF(ISBLANK('Data Summary'!A8),"",'Data Summary'!A8)</f>
        <v>SGP_2018_UIS</v>
      </c>
      <c r="B6" s="39" t="s">
        <v>146</v>
      </c>
      <c r="C6" s="204" t="e">
        <f>HLOOKUP(Introduction!$G$4,nametranslations,75,FALSE)</f>
        <v>#REF!</v>
      </c>
      <c r="D6" s="5">
        <f>IF(COUNTA(D15:D26)=0,"",SUMPRODUCT(D15:D26,C15:C26))</f>
        <v>100</v>
      </c>
      <c r="E6" s="5">
        <f>IF(COUNTA(E15:E26)=0,"",SUMPRODUCT(E15:E26,C15:C26))</f>
        <v>100</v>
      </c>
      <c r="F6" s="5" t="str">
        <f>IF(COUNTA(F15:F26)=0,"",SUMPRODUCT(F15:F26,C15:C26))</f>
        <v/>
      </c>
      <c r="G6" s="5">
        <f>IF(COUNTA(G15:G26)=0,"",SUMPRODUCT(G15:G26,C15:C26))</f>
        <v>100</v>
      </c>
      <c r="H6" s="5">
        <f>IF(COUNTA(H15:H26)=0,"",SUMPRODUCT(H15:H26,C15:C26))</f>
        <v>100</v>
      </c>
      <c r="I6" s="18">
        <f>IF(COUNTA(I15:I26)=0,"",SUMPRODUCT(I15:I26,C15:C26))</f>
        <v>100</v>
      </c>
      <c r="J6" s="13"/>
      <c r="K6" s="9"/>
      <c r="L6" s="39" t="s">
        <v>146</v>
      </c>
      <c r="M6" s="204" t="e">
        <f>HLOOKUP(Introduction!$G$4,nametranslations,75,FALSE)</f>
        <v>#REF!</v>
      </c>
      <c r="N6" s="5">
        <f>IF(COUNTA(N15:N26)=0,"",SUMPRODUCT(N15:N26,M15:M26))</f>
        <v>100</v>
      </c>
      <c r="O6" s="5">
        <f>IF(COUNTA(O15:O26)=0,"",SUMPRODUCT(O15:O26,M15:M26))</f>
        <v>100</v>
      </c>
      <c r="P6" s="5" t="str">
        <f>IF(COUNTA(P15:P26)=0,"",SUMPRODUCT(P15:P26,M15:M26))</f>
        <v/>
      </c>
      <c r="Q6" s="5">
        <f>IF(COUNTA(Q15:Q26)=0,"",SUMPRODUCT(Q15:Q26,M15:M26))</f>
        <v>100</v>
      </c>
      <c r="R6" s="5">
        <f>IF(COUNTA(R15:R26)=0,"",SUMPRODUCT(R15:R26,M15:M26))</f>
        <v>100</v>
      </c>
      <c r="S6" s="18">
        <f>IF(COUNTA(S15:S26)=0,"",SUMPRODUCT(S15:S26,M15:M26))</f>
        <v>100</v>
      </c>
      <c r="T6" s="13"/>
      <c r="U6" s="9"/>
      <c r="V6" s="39" t="s">
        <v>146</v>
      </c>
      <c r="W6" s="204" t="e">
        <f>HLOOKUP(Introduction!$G$4,nametranslations,75,FALSE)</f>
        <v>#REF!</v>
      </c>
      <c r="X6" s="5">
        <f>IF(COUNTA(X15:X26)=0,"",SUMPRODUCT(X15:X26,W15:W26))</f>
        <v>100</v>
      </c>
      <c r="Y6" s="5">
        <f>IF(COUNTA(Y15:Y26)=0,"",SUMPRODUCT(Y15:Y26,W15:W26))</f>
        <v>100</v>
      </c>
      <c r="Z6" s="5" t="str">
        <f>IF(COUNTA(Z15:Z26)=0,"",SUMPRODUCT(Z15:Z26,W15:W26))</f>
        <v/>
      </c>
      <c r="AA6" s="5">
        <f>IF(COUNTA(AA15:AA26)=0,"",SUMPRODUCT(AA15:AA26,W15:W26))</f>
        <v>100</v>
      </c>
      <c r="AB6" s="5">
        <f>IF(COUNTA(AB15:AB26)=0,"",SUMPRODUCT(AB15:AB26,W15:W26))</f>
        <v>100</v>
      </c>
      <c r="AC6" s="18">
        <f>IF(COUNTA(AC15:AC26)=0,"",SUMPRODUCT(AC15:AC26,W15:W26))</f>
        <v>100</v>
      </c>
      <c r="AD6" s="13"/>
      <c r="AE6" s="9"/>
      <c r="AF6" s="39" t="s">
        <v>146</v>
      </c>
      <c r="AG6" s="204" t="e">
        <f>HLOOKUP(Introduction!$G$4,nametranslations,75,FALSE)</f>
        <v>#REF!</v>
      </c>
      <c r="AH6" s="5">
        <f>IF(COUNTA(AH15:AH26)=0,"",SUMPRODUCT(AH15:AH26,AG15:AG26))</f>
        <v>100</v>
      </c>
      <c r="AI6" s="5">
        <f>IF(COUNTA(AI15:AI26)=0,"",SUMPRODUCT(AI15:AI26,AG15:AG26))</f>
        <v>100</v>
      </c>
      <c r="AJ6" s="5" t="str">
        <f>IF(COUNTA(AJ15:AJ26)=0,"",SUMPRODUCT(AJ15:AJ26,AG15:AG26))</f>
        <v/>
      </c>
      <c r="AK6" s="5">
        <f>IF(COUNTA(AK15:AK26)=0,"",SUMPRODUCT(AK15:AK26,AG15:AG26))</f>
        <v>100</v>
      </c>
      <c r="AL6" s="5">
        <f>IF(COUNTA(AL15:AL26)=0,"",SUMPRODUCT(AL15:AL26,AG15:AG26))</f>
        <v>100</v>
      </c>
      <c r="AM6" s="18">
        <f>IF(COUNTA(AM15:AM26)=0,"",SUMPRODUCT(AM15:AM26,AG15:AG26))</f>
        <v>100</v>
      </c>
      <c r="AN6" s="13"/>
      <c r="AO6" s="9"/>
      <c r="AP6" s="39" t="s">
        <v>146</v>
      </c>
      <c r="AQ6" s="204" t="e">
        <f>HLOOKUP(Introduction!$G$4,nametranslations,75,FALSE)</f>
        <v>#REF!</v>
      </c>
      <c r="AR6" s="5">
        <f>IF(COUNTA(AR15:AR26)=0,"",SUMPRODUCT(AR15:AR26,AQ15:AQ26))</f>
        <v>100</v>
      </c>
      <c r="AS6" s="5">
        <f>IF(COUNTA(AS15:AS26)=0,"",SUMPRODUCT(AS15:AS26,AQ15:AQ26))</f>
        <v>100</v>
      </c>
      <c r="AT6" s="5" t="str">
        <f>IF(COUNTA(AT15:AT26)=0,"",SUMPRODUCT(AT15:AT26,AQ15:AQ26))</f>
        <v/>
      </c>
      <c r="AU6" s="5">
        <f>IF(COUNTA(AU15:AU26)=0,"",SUMPRODUCT(AU15:AU26,AQ15:AQ26))</f>
        <v>100</v>
      </c>
      <c r="AV6" s="5">
        <f>IF(COUNTA(AV15:AV26)=0,"",SUMPRODUCT(AV15:AV26,AQ15:AQ26))</f>
        <v>100</v>
      </c>
      <c r="AW6" s="18">
        <f>IF(COUNTA(AW15:AW26)=0,"",SUMPRODUCT(AW15:AW26,AQ15:AQ26))</f>
        <v>100</v>
      </c>
      <c r="AX6" s="13"/>
      <c r="AY6" s="9"/>
      <c r="AZ6" s="39" t="s">
        <v>146</v>
      </c>
      <c r="BA6" s="204" t="e">
        <f>HLOOKUP(Introduction!$G$4,nametranslations,75,FALSE)</f>
        <v>#REF!</v>
      </c>
      <c r="BB6" s="5">
        <f>IF(COUNTA(BB15:BB26)=0,"",SUMPRODUCT(BB15:BB26,BA15:BA26))</f>
        <v>100</v>
      </c>
      <c r="BC6" s="5">
        <f>IF(COUNTA(BC15:BC26)=0,"",SUMPRODUCT(BC15:BC26,BA15:BA26))</f>
        <v>100</v>
      </c>
      <c r="BD6" s="5" t="str">
        <f>IF(COUNTA(BD15:BD26)=0,"",SUMPRODUCT(BD15:BD26,BA15:BA26))</f>
        <v/>
      </c>
      <c r="BE6" s="5">
        <f>IF(COUNTA(BE15:BE26)=0,"",SUMPRODUCT(BE15:BE26,BA15:BA26))</f>
        <v>100</v>
      </c>
      <c r="BF6" s="5">
        <f>IF(COUNTA(BF15:BF26)=0,"",SUMPRODUCT(BF15:BF26,BA15:BA26))</f>
        <v>100</v>
      </c>
      <c r="BG6" s="18">
        <f>IF(COUNTA(BG15:BG26)=0,"",SUMPRODUCT(BG15:BG26,BA15:BA26))</f>
        <v>100</v>
      </c>
      <c r="BH6" s="13"/>
      <c r="BI6" s="9"/>
      <c r="BJ6" s="39" t="s">
        <v>146</v>
      </c>
      <c r="BK6" s="204" t="e">
        <f>HLOOKUP(Introduction!$G$4,nametranslations,75,FALSE)</f>
        <v>#REF!</v>
      </c>
      <c r="BL6" s="5">
        <f>IF(COUNTA(BL15:BL26)=0,"",SUMPRODUCT(BL15:BL26,BK15:BK26))</f>
        <v>100</v>
      </c>
      <c r="BM6" s="5">
        <f>IF(COUNTA(BM15:BM26)=0,"",SUMPRODUCT(BM15:BM26,BK15:BK26))</f>
        <v>100</v>
      </c>
      <c r="BN6" s="5" t="str">
        <f>IF(COUNTA(BN15:BN26)=0,"",SUMPRODUCT(BN15:BN26,BK15:BK26))</f>
        <v/>
      </c>
      <c r="BO6" s="5">
        <f>IF(COUNTA(BO15:BO26)=0,"",SUMPRODUCT(BO15:BO26,BK15:BK26))</f>
        <v>100</v>
      </c>
      <c r="BP6" s="5">
        <f>IF(COUNTA(BP15:BP26)=0,"",SUMPRODUCT(BP15:BP26,BK15:BK26))</f>
        <v>100</v>
      </c>
      <c r="BQ6" s="18">
        <f>IF(COUNTA(BQ15:BQ26)=0,"",SUMPRODUCT(BQ15:BQ26,BK15:BK26))</f>
        <v>100</v>
      </c>
      <c r="BR6" s="13"/>
      <c r="BS6" s="9"/>
      <c r="BT6" s="39" t="s">
        <v>146</v>
      </c>
      <c r="BU6" s="204" t="e">
        <f>HLOOKUP(Introduction!$G$4,nametranslations,75,FALSE)</f>
        <v>#REF!</v>
      </c>
      <c r="BV6" s="5">
        <f>IF(COUNTA(BV15:BV26)=0,"",SUMPRODUCT(BV15:BV26,BU15:BU26))</f>
        <v>100</v>
      </c>
      <c r="BW6" s="5">
        <f>IF(COUNTA(BW15:BW26)=0,"",SUMPRODUCT(BW15:BW26,BU15:BU26))</f>
        <v>100</v>
      </c>
      <c r="BX6" s="5" t="str">
        <f>IF(COUNTA(BX15:BX26)=0,"",SUMPRODUCT(BX15:BX26,BU15:BU26))</f>
        <v/>
      </c>
      <c r="BY6" s="5">
        <f>IF(COUNTA(BY15:BY26)=0,"",SUMPRODUCT(BY15:BY26,BU15:BU26))</f>
        <v>100</v>
      </c>
      <c r="BZ6" s="5">
        <f>IF(COUNTA(BZ15:BZ26)=0,"",SUMPRODUCT(BZ15:BZ26,BU15:BU26))</f>
        <v>100</v>
      </c>
      <c r="CA6" s="18">
        <f>IF(COUNTA(CA15:CA26)=0,"",SUMPRODUCT(CA15:CA26,BU15:BU26))</f>
        <v>100</v>
      </c>
      <c r="CB6" s="13"/>
      <c r="CC6" s="9"/>
      <c r="CD6" s="46"/>
      <c r="CN6" s="46"/>
      <c r="CX6" s="46"/>
      <c r="DH6" s="46"/>
      <c r="DR6" s="46"/>
      <c r="EB6" s="46"/>
      <c r="EL6" s="46"/>
      <c r="EV6" s="46"/>
      <c r="FF6" s="46"/>
      <c r="FP6" s="46"/>
      <c r="FZ6" s="46"/>
      <c r="GJ6" s="46"/>
      <c r="GT6" s="46"/>
      <c r="HD6" s="46"/>
      <c r="HN6" s="46"/>
      <c r="HX6" s="46"/>
      <c r="IH6" s="46"/>
    </row>
    <row r="7" spans="1:242" s="2" customFormat="1" x14ac:dyDescent="0.3">
      <c r="A7" s="641" t="str">
        <f ca="1">IF(ISBLANK('Data Summary'!A9),"",'Data Summary'!A9)</f>
        <v>SGP_2019_UIS</v>
      </c>
      <c r="B7" s="152" t="s">
        <v>146</v>
      </c>
      <c r="C7" s="205" t="e">
        <f>HLOOKUP(Introduction!$G$4,nametranslations,119,FALSE)</f>
        <v>#REF!</v>
      </c>
      <c r="D7" s="176">
        <v>100</v>
      </c>
      <c r="E7" s="176">
        <v>100</v>
      </c>
      <c r="F7" s="176"/>
      <c r="G7" s="176">
        <v>100</v>
      </c>
      <c r="H7" s="176">
        <v>100</v>
      </c>
      <c r="I7" s="177">
        <v>100</v>
      </c>
      <c r="J7" s="13"/>
      <c r="K7" s="9"/>
      <c r="L7" s="152" t="s">
        <v>146</v>
      </c>
      <c r="M7" s="205" t="e">
        <f>HLOOKUP(Introduction!$G$4,nametranslations,119,FALSE)</f>
        <v>#REF!</v>
      </c>
      <c r="N7" s="176">
        <v>100</v>
      </c>
      <c r="O7" s="176">
        <v>100</v>
      </c>
      <c r="P7" s="176"/>
      <c r="Q7" s="176">
        <v>100</v>
      </c>
      <c r="R7" s="176">
        <v>100</v>
      </c>
      <c r="S7" s="177">
        <v>100</v>
      </c>
      <c r="T7" s="13"/>
      <c r="U7" s="9"/>
      <c r="V7" s="152" t="s">
        <v>146</v>
      </c>
      <c r="W7" s="205" t="e">
        <f>HLOOKUP(Introduction!$G$4,nametranslations,119,FALSE)</f>
        <v>#REF!</v>
      </c>
      <c r="X7" s="176">
        <v>100</v>
      </c>
      <c r="Y7" s="176">
        <v>100</v>
      </c>
      <c r="Z7" s="176"/>
      <c r="AA7" s="176">
        <v>100</v>
      </c>
      <c r="AB7" s="176">
        <v>100</v>
      </c>
      <c r="AC7" s="177">
        <v>100</v>
      </c>
      <c r="AD7" s="13"/>
      <c r="AE7" s="9"/>
      <c r="AF7" s="152" t="s">
        <v>146</v>
      </c>
      <c r="AG7" s="205" t="e">
        <f>HLOOKUP(Introduction!$G$4,nametranslations,119,FALSE)</f>
        <v>#REF!</v>
      </c>
      <c r="AH7" s="176">
        <v>100</v>
      </c>
      <c r="AI7" s="176">
        <v>100</v>
      </c>
      <c r="AJ7" s="176"/>
      <c r="AK7" s="176">
        <v>100</v>
      </c>
      <c r="AL7" s="176">
        <v>100</v>
      </c>
      <c r="AM7" s="177">
        <v>100</v>
      </c>
      <c r="AN7" s="13"/>
      <c r="AO7" s="9"/>
      <c r="AP7" s="152" t="s">
        <v>146</v>
      </c>
      <c r="AQ7" s="205" t="e">
        <f>HLOOKUP(Introduction!$G$4,nametranslations,119,FALSE)</f>
        <v>#REF!</v>
      </c>
      <c r="AR7" s="176">
        <v>100</v>
      </c>
      <c r="AS7" s="176">
        <v>100</v>
      </c>
      <c r="AT7" s="176"/>
      <c r="AU7" s="176">
        <v>100</v>
      </c>
      <c r="AV7" s="176">
        <v>100</v>
      </c>
      <c r="AW7" s="177">
        <v>100</v>
      </c>
      <c r="AX7" s="13"/>
      <c r="AY7" s="9"/>
      <c r="AZ7" s="152" t="s">
        <v>146</v>
      </c>
      <c r="BA7" s="205" t="e">
        <f>HLOOKUP(Introduction!$G$4,nametranslations,119,FALSE)</f>
        <v>#REF!</v>
      </c>
      <c r="BB7" s="176">
        <v>100</v>
      </c>
      <c r="BC7" s="176">
        <v>100</v>
      </c>
      <c r="BD7" s="176"/>
      <c r="BE7" s="176">
        <v>100</v>
      </c>
      <c r="BF7" s="176">
        <v>100</v>
      </c>
      <c r="BG7" s="177">
        <v>100</v>
      </c>
      <c r="BH7" s="13"/>
      <c r="BI7" s="9"/>
      <c r="BJ7" s="152" t="s">
        <v>146</v>
      </c>
      <c r="BK7" s="205" t="e">
        <f>HLOOKUP(Introduction!$G$4,nametranslations,119,FALSE)</f>
        <v>#REF!</v>
      </c>
      <c r="BL7" s="176">
        <v>100</v>
      </c>
      <c r="BM7" s="176">
        <v>100</v>
      </c>
      <c r="BN7" s="176"/>
      <c r="BO7" s="176">
        <v>100</v>
      </c>
      <c r="BP7" s="176">
        <v>100</v>
      </c>
      <c r="BQ7" s="177">
        <v>100</v>
      </c>
      <c r="BR7" s="13"/>
      <c r="BS7" s="9"/>
      <c r="BT7" s="152" t="s">
        <v>146</v>
      </c>
      <c r="BU7" s="205" t="e">
        <f>HLOOKUP(Introduction!$G$4,nametranslations,119,FALSE)</f>
        <v>#REF!</v>
      </c>
      <c r="BV7" s="176">
        <v>100</v>
      </c>
      <c r="BW7" s="176">
        <v>100</v>
      </c>
      <c r="BX7" s="176"/>
      <c r="BY7" s="176">
        <v>100</v>
      </c>
      <c r="BZ7" s="176">
        <v>100</v>
      </c>
      <c r="CA7" s="177">
        <v>100</v>
      </c>
      <c r="CB7" s="13"/>
      <c r="CC7" s="9"/>
      <c r="CD7" s="46"/>
      <c r="CN7" s="46"/>
      <c r="CX7" s="46"/>
      <c r="DH7" s="46"/>
      <c r="DR7" s="46"/>
      <c r="EB7" s="46"/>
      <c r="EL7" s="46"/>
      <c r="EV7" s="46"/>
      <c r="FF7" s="46"/>
      <c r="FP7" s="46"/>
      <c r="FZ7" s="46"/>
      <c r="GJ7" s="46"/>
      <c r="GT7" s="46"/>
      <c r="HD7" s="46"/>
      <c r="HN7" s="46"/>
      <c r="HX7" s="46"/>
      <c r="IH7" s="46"/>
    </row>
    <row r="8" spans="1:242" s="2" customFormat="1" x14ac:dyDescent="0.3">
      <c r="A8" s="641" t="str">
        <f ca="1">IF(ISBLANK('Data Summary'!A10),"",'Data Summary'!A10)</f>
        <v>SGP_2020_UIS</v>
      </c>
      <c r="B8" s="152" t="s">
        <v>146</v>
      </c>
      <c r="C8" s="205" t="e">
        <f>HLOOKUP(Introduction!$G$4,nametranslations,120,FALSE)</f>
        <v>#REF!</v>
      </c>
      <c r="D8" s="176">
        <v>100</v>
      </c>
      <c r="E8" s="176">
        <v>100</v>
      </c>
      <c r="F8" s="176"/>
      <c r="G8" s="176"/>
      <c r="H8" s="176">
        <v>100</v>
      </c>
      <c r="I8" s="177">
        <v>100</v>
      </c>
      <c r="J8" s="13"/>
      <c r="K8" s="9"/>
      <c r="L8" s="152" t="s">
        <v>146</v>
      </c>
      <c r="M8" s="205" t="e">
        <f>HLOOKUP(Introduction!$G$4,nametranslations,120,FALSE)</f>
        <v>#REF!</v>
      </c>
      <c r="N8" s="176">
        <v>100</v>
      </c>
      <c r="O8" s="176">
        <v>100</v>
      </c>
      <c r="P8" s="176"/>
      <c r="Q8" s="176"/>
      <c r="R8" s="176">
        <v>100</v>
      </c>
      <c r="S8" s="177">
        <v>100</v>
      </c>
      <c r="T8" s="13"/>
      <c r="U8" s="9"/>
      <c r="V8" s="152" t="s">
        <v>146</v>
      </c>
      <c r="W8" s="205" t="e">
        <f>HLOOKUP(Introduction!$G$4,nametranslations,120,FALSE)</f>
        <v>#REF!</v>
      </c>
      <c r="X8" s="176">
        <v>100</v>
      </c>
      <c r="Y8" s="176">
        <v>100</v>
      </c>
      <c r="Z8" s="176"/>
      <c r="AA8" s="176"/>
      <c r="AB8" s="176">
        <v>100</v>
      </c>
      <c r="AC8" s="177">
        <v>100</v>
      </c>
      <c r="AD8" s="13"/>
      <c r="AE8" s="9"/>
      <c r="AF8" s="152" t="s">
        <v>146</v>
      </c>
      <c r="AG8" s="205" t="e">
        <f>HLOOKUP(Introduction!$G$4,nametranslations,120,FALSE)</f>
        <v>#REF!</v>
      </c>
      <c r="AH8" s="176">
        <v>100</v>
      </c>
      <c r="AI8" s="176">
        <v>100</v>
      </c>
      <c r="AJ8" s="176"/>
      <c r="AK8" s="176"/>
      <c r="AL8" s="176">
        <v>100</v>
      </c>
      <c r="AM8" s="177">
        <v>100</v>
      </c>
      <c r="AN8" s="13"/>
      <c r="AO8" s="9"/>
      <c r="AP8" s="152" t="s">
        <v>146</v>
      </c>
      <c r="AQ8" s="205" t="e">
        <f>HLOOKUP(Introduction!$G$4,nametranslations,120,FALSE)</f>
        <v>#REF!</v>
      </c>
      <c r="AR8" s="176">
        <v>100</v>
      </c>
      <c r="AS8" s="176">
        <v>100</v>
      </c>
      <c r="AT8" s="176"/>
      <c r="AU8" s="176"/>
      <c r="AV8" s="176">
        <v>100</v>
      </c>
      <c r="AW8" s="177">
        <v>100</v>
      </c>
      <c r="AX8" s="13"/>
      <c r="AY8" s="9"/>
      <c r="AZ8" s="152" t="s">
        <v>146</v>
      </c>
      <c r="BA8" s="205" t="e">
        <f>HLOOKUP(Introduction!$G$4,nametranslations,120,FALSE)</f>
        <v>#REF!</v>
      </c>
      <c r="BB8" s="176">
        <v>100</v>
      </c>
      <c r="BC8" s="176">
        <v>100</v>
      </c>
      <c r="BD8" s="176"/>
      <c r="BE8" s="176"/>
      <c r="BF8" s="176">
        <v>100</v>
      </c>
      <c r="BG8" s="177">
        <v>100</v>
      </c>
      <c r="BH8" s="13"/>
      <c r="BI8" s="9"/>
      <c r="BJ8" s="152" t="s">
        <v>146</v>
      </c>
      <c r="BK8" s="205" t="e">
        <f>HLOOKUP(Introduction!$G$4,nametranslations,120,FALSE)</f>
        <v>#REF!</v>
      </c>
      <c r="BL8" s="176">
        <v>100</v>
      </c>
      <c r="BM8" s="176">
        <v>100</v>
      </c>
      <c r="BN8" s="176"/>
      <c r="BO8" s="176"/>
      <c r="BP8" s="176">
        <v>100</v>
      </c>
      <c r="BQ8" s="177">
        <v>100</v>
      </c>
      <c r="BR8" s="13"/>
      <c r="BS8" s="9"/>
      <c r="BT8" s="152" t="s">
        <v>146</v>
      </c>
      <c r="BU8" s="205" t="e">
        <f>HLOOKUP(Introduction!$G$4,nametranslations,120,FALSE)</f>
        <v>#REF!</v>
      </c>
      <c r="BV8" s="176">
        <v>100</v>
      </c>
      <c r="BW8" s="176">
        <v>100</v>
      </c>
      <c r="BX8" s="176"/>
      <c r="BY8" s="176"/>
      <c r="BZ8" s="176">
        <v>100</v>
      </c>
      <c r="CA8" s="177">
        <v>100</v>
      </c>
      <c r="CB8" s="13"/>
      <c r="CC8" s="9"/>
      <c r="CD8" s="46"/>
      <c r="CN8" s="46"/>
      <c r="CX8" s="46"/>
      <c r="DH8" s="46"/>
      <c r="DR8" s="46"/>
      <c r="EB8" s="46"/>
      <c r="EL8" s="46"/>
      <c r="EV8" s="46"/>
      <c r="FF8" s="46"/>
      <c r="FP8" s="46"/>
      <c r="FZ8" s="46"/>
      <c r="GJ8" s="46"/>
      <c r="GT8" s="46"/>
      <c r="HD8" s="46"/>
      <c r="HN8" s="46"/>
      <c r="HX8" s="46"/>
      <c r="IH8" s="46"/>
    </row>
    <row r="9" spans="1:242" s="629" customFormat="1" ht="21" customHeight="1" x14ac:dyDescent="0.3">
      <c r="A9" s="642" t="str">
        <f ca="1">IF(ISBLANK('Data Summary'!A11),"",'Data Summary'!A11)</f>
        <v>SGP_2021_UIS</v>
      </c>
      <c r="B9" s="157" t="s">
        <v>146</v>
      </c>
      <c r="C9" s="633" t="e">
        <f>HLOOKUP(Introduction!$G$4,nametranslations,121,FALSE)</f>
        <v>#REF!</v>
      </c>
      <c r="D9" s="178">
        <v>100</v>
      </c>
      <c r="E9" s="178">
        <v>100</v>
      </c>
      <c r="F9" s="178"/>
      <c r="G9" s="178"/>
      <c r="H9" s="178">
        <v>100</v>
      </c>
      <c r="I9" s="179">
        <v>100</v>
      </c>
      <c r="J9" s="627"/>
      <c r="K9" s="634"/>
      <c r="L9" s="157" t="s">
        <v>146</v>
      </c>
      <c r="M9" s="633" t="e">
        <f>HLOOKUP(Introduction!$G$4,nametranslations,121,FALSE)</f>
        <v>#REF!</v>
      </c>
      <c r="N9" s="178">
        <v>100</v>
      </c>
      <c r="O9" s="178">
        <v>100</v>
      </c>
      <c r="P9" s="178"/>
      <c r="Q9" s="178"/>
      <c r="R9" s="178">
        <v>100</v>
      </c>
      <c r="S9" s="179">
        <v>100</v>
      </c>
      <c r="T9" s="627"/>
      <c r="U9" s="634"/>
      <c r="V9" s="157" t="s">
        <v>146</v>
      </c>
      <c r="W9" s="633" t="e">
        <f>HLOOKUP(Introduction!$G$4,nametranslations,121,FALSE)</f>
        <v>#REF!</v>
      </c>
      <c r="X9" s="178">
        <v>100</v>
      </c>
      <c r="Y9" s="178">
        <v>100</v>
      </c>
      <c r="Z9" s="178"/>
      <c r="AA9" s="178"/>
      <c r="AB9" s="178">
        <v>100</v>
      </c>
      <c r="AC9" s="179">
        <v>100</v>
      </c>
      <c r="AD9" s="627"/>
      <c r="AE9" s="634"/>
      <c r="AF9" s="157" t="s">
        <v>146</v>
      </c>
      <c r="AG9" s="633" t="e">
        <f>HLOOKUP(Introduction!$G$4,nametranslations,121,FALSE)</f>
        <v>#REF!</v>
      </c>
      <c r="AH9" s="178">
        <v>100</v>
      </c>
      <c r="AI9" s="178">
        <v>100</v>
      </c>
      <c r="AJ9" s="178"/>
      <c r="AK9" s="178"/>
      <c r="AL9" s="178">
        <v>100</v>
      </c>
      <c r="AM9" s="179">
        <v>100</v>
      </c>
      <c r="AN9" s="627"/>
      <c r="AO9" s="634"/>
      <c r="AP9" s="157" t="s">
        <v>146</v>
      </c>
      <c r="AQ9" s="633" t="e">
        <f>HLOOKUP(Introduction!$G$4,nametranslations,121,FALSE)</f>
        <v>#REF!</v>
      </c>
      <c r="AR9" s="178">
        <v>100</v>
      </c>
      <c r="AS9" s="178">
        <v>100</v>
      </c>
      <c r="AT9" s="178"/>
      <c r="AU9" s="178"/>
      <c r="AV9" s="178">
        <v>100</v>
      </c>
      <c r="AW9" s="179">
        <v>100</v>
      </c>
      <c r="AX9" s="627"/>
      <c r="AY9" s="634"/>
      <c r="AZ9" s="157" t="s">
        <v>146</v>
      </c>
      <c r="BA9" s="633" t="e">
        <f>HLOOKUP(Introduction!$G$4,nametranslations,121,FALSE)</f>
        <v>#REF!</v>
      </c>
      <c r="BB9" s="178">
        <v>100</v>
      </c>
      <c r="BC9" s="178">
        <v>100</v>
      </c>
      <c r="BD9" s="178"/>
      <c r="BE9" s="178"/>
      <c r="BF9" s="178">
        <v>100</v>
      </c>
      <c r="BG9" s="179">
        <v>100</v>
      </c>
      <c r="BH9" s="627"/>
      <c r="BI9" s="634"/>
      <c r="BJ9" s="157" t="s">
        <v>146</v>
      </c>
      <c r="BK9" s="633" t="e">
        <f>HLOOKUP(Introduction!$G$4,nametranslations,121,FALSE)</f>
        <v>#REF!</v>
      </c>
      <c r="BL9" s="178">
        <v>100</v>
      </c>
      <c r="BM9" s="178">
        <v>100</v>
      </c>
      <c r="BN9" s="178"/>
      <c r="BO9" s="178"/>
      <c r="BP9" s="178">
        <v>100</v>
      </c>
      <c r="BQ9" s="179">
        <v>100</v>
      </c>
      <c r="BR9" s="627"/>
      <c r="BS9" s="634"/>
      <c r="BT9" s="157" t="s">
        <v>146</v>
      </c>
      <c r="BU9" s="633" t="e">
        <f>HLOOKUP(Introduction!$G$4,nametranslations,121,FALSE)</f>
        <v>#REF!</v>
      </c>
      <c r="BV9" s="178">
        <v>100</v>
      </c>
      <c r="BW9" s="178">
        <v>100</v>
      </c>
      <c r="BX9" s="178"/>
      <c r="BY9" s="178"/>
      <c r="BZ9" s="178">
        <v>100</v>
      </c>
      <c r="CA9" s="179">
        <v>100</v>
      </c>
      <c r="CB9" s="627"/>
      <c r="CC9" s="634"/>
      <c r="CD9" s="628"/>
      <c r="CN9" s="628"/>
      <c r="CX9" s="628"/>
      <c r="DH9" s="628"/>
      <c r="DR9" s="628"/>
      <c r="EB9" s="628"/>
      <c r="EL9" s="628"/>
      <c r="EV9" s="628"/>
      <c r="FF9" s="628"/>
      <c r="FP9" s="628"/>
      <c r="FZ9" s="628"/>
      <c r="GJ9" s="628"/>
      <c r="GT9" s="628"/>
      <c r="HD9" s="628"/>
      <c r="HN9" s="628"/>
      <c r="HX9" s="628"/>
      <c r="IH9" s="628"/>
    </row>
    <row r="10" spans="1:242" s="2" customFormat="1" ht="21" customHeight="1" x14ac:dyDescent="0.3">
      <c r="A10" s="641" t="str">
        <f ca="1">IF(ISBLANK('Data Summary'!A12),"",'Data Summary'!A12)</f>
        <v>SGP_2022_UIS</v>
      </c>
      <c r="B10" s="152" t="s">
        <v>146</v>
      </c>
      <c r="C10" s="206" t="e">
        <f>HLOOKUP(Introduction!$G$4,nametranslations,153,FALSE)</f>
        <v>#REF!</v>
      </c>
      <c r="D10" s="176">
        <v>100</v>
      </c>
      <c r="E10" s="176">
        <v>100</v>
      </c>
      <c r="F10" s="176"/>
      <c r="G10" s="176">
        <v>100</v>
      </c>
      <c r="H10" s="176">
        <v>100</v>
      </c>
      <c r="I10" s="177">
        <v>100</v>
      </c>
      <c r="J10" s="13"/>
      <c r="K10" s="9"/>
      <c r="L10" s="152" t="s">
        <v>146</v>
      </c>
      <c r="M10" s="206" t="e">
        <f>HLOOKUP(Introduction!$G$4,nametranslations,153,FALSE)</f>
        <v>#REF!</v>
      </c>
      <c r="N10" s="176">
        <v>100</v>
      </c>
      <c r="O10" s="176">
        <v>100</v>
      </c>
      <c r="P10" s="176"/>
      <c r="Q10" s="176">
        <v>100</v>
      </c>
      <c r="R10" s="176">
        <v>100</v>
      </c>
      <c r="S10" s="177">
        <v>100</v>
      </c>
      <c r="T10" s="13"/>
      <c r="U10" s="9"/>
      <c r="V10" s="152" t="s">
        <v>146</v>
      </c>
      <c r="W10" s="206" t="e">
        <f>HLOOKUP(Introduction!$G$4,nametranslations,153,FALSE)</f>
        <v>#REF!</v>
      </c>
      <c r="X10" s="176">
        <v>100</v>
      </c>
      <c r="Y10" s="176">
        <v>100</v>
      </c>
      <c r="Z10" s="176"/>
      <c r="AA10" s="176">
        <v>100</v>
      </c>
      <c r="AB10" s="176">
        <v>100</v>
      </c>
      <c r="AC10" s="177">
        <v>100</v>
      </c>
      <c r="AD10" s="13"/>
      <c r="AE10" s="9"/>
      <c r="AF10" s="152" t="s">
        <v>146</v>
      </c>
      <c r="AG10" s="206" t="e">
        <f>HLOOKUP(Introduction!$G$4,nametranslations,153,FALSE)</f>
        <v>#REF!</v>
      </c>
      <c r="AH10" s="176">
        <v>100</v>
      </c>
      <c r="AI10" s="176">
        <v>100</v>
      </c>
      <c r="AJ10" s="176"/>
      <c r="AK10" s="176">
        <v>100</v>
      </c>
      <c r="AL10" s="176">
        <v>100</v>
      </c>
      <c r="AM10" s="177">
        <v>100</v>
      </c>
      <c r="AN10" s="13"/>
      <c r="AO10" s="9"/>
      <c r="AP10" s="152" t="s">
        <v>146</v>
      </c>
      <c r="AQ10" s="206" t="e">
        <f>HLOOKUP(Introduction!$G$4,nametranslations,153,FALSE)</f>
        <v>#REF!</v>
      </c>
      <c r="AR10" s="176">
        <v>100</v>
      </c>
      <c r="AS10" s="176">
        <v>100</v>
      </c>
      <c r="AT10" s="176"/>
      <c r="AU10" s="176">
        <v>100</v>
      </c>
      <c r="AV10" s="176">
        <v>100</v>
      </c>
      <c r="AW10" s="177">
        <v>100</v>
      </c>
      <c r="AX10" s="13"/>
      <c r="AY10" s="9"/>
      <c r="AZ10" s="152" t="s">
        <v>146</v>
      </c>
      <c r="BA10" s="206" t="e">
        <f>HLOOKUP(Introduction!$G$4,nametranslations,153,FALSE)</f>
        <v>#REF!</v>
      </c>
      <c r="BB10" s="176">
        <v>100</v>
      </c>
      <c r="BC10" s="176">
        <v>100</v>
      </c>
      <c r="BD10" s="176"/>
      <c r="BE10" s="176">
        <v>100</v>
      </c>
      <c r="BF10" s="176">
        <v>100</v>
      </c>
      <c r="BG10" s="177">
        <v>100</v>
      </c>
      <c r="BH10" s="13"/>
      <c r="BI10" s="9"/>
      <c r="BJ10" s="152" t="s">
        <v>146</v>
      </c>
      <c r="BK10" s="206" t="e">
        <f>HLOOKUP(Introduction!$G$4,nametranslations,153,FALSE)</f>
        <v>#REF!</v>
      </c>
      <c r="BL10" s="176">
        <v>100</v>
      </c>
      <c r="BM10" s="176">
        <v>100</v>
      </c>
      <c r="BN10" s="176"/>
      <c r="BO10" s="176">
        <v>100</v>
      </c>
      <c r="BP10" s="176">
        <v>100</v>
      </c>
      <c r="BQ10" s="177">
        <v>100</v>
      </c>
      <c r="BR10" s="13"/>
      <c r="BS10" s="9"/>
      <c r="BT10" s="152" t="s">
        <v>146</v>
      </c>
      <c r="BU10" s="206" t="e">
        <f>HLOOKUP(Introduction!$G$4,nametranslations,153,FALSE)</f>
        <v>#REF!</v>
      </c>
      <c r="BV10" s="176">
        <v>100</v>
      </c>
      <c r="BW10" s="176">
        <v>100</v>
      </c>
      <c r="BX10" s="176"/>
      <c r="BY10" s="176">
        <v>100</v>
      </c>
      <c r="BZ10" s="176">
        <v>100</v>
      </c>
      <c r="CA10" s="177">
        <v>100</v>
      </c>
      <c r="CB10" s="13"/>
      <c r="CC10" s="9"/>
      <c r="CD10" s="46"/>
      <c r="CN10" s="46"/>
      <c r="CX10" s="46"/>
      <c r="DH10" s="46"/>
      <c r="DR10" s="46"/>
      <c r="EB10" s="46"/>
      <c r="EL10" s="46"/>
      <c r="EV10" s="46"/>
      <c r="FF10" s="46"/>
      <c r="FP10" s="46"/>
      <c r="FZ10" s="46"/>
      <c r="GJ10" s="46"/>
      <c r="GT10" s="46"/>
      <c r="HD10" s="46"/>
      <c r="HN10" s="46"/>
      <c r="HX10" s="46"/>
      <c r="IH10" s="46"/>
    </row>
    <row r="11" spans="1:242" s="629" customFormat="1" ht="21" customHeight="1" x14ac:dyDescent="0.3">
      <c r="A11" s="642" t="str">
        <f ca="1">IF(ISBLANK('Data Summary'!A13),"",'Data Summary'!A13)</f>
        <v>SGP_2023_UIS</v>
      </c>
      <c r="B11" s="157" t="s">
        <v>146</v>
      </c>
      <c r="C11" s="635" t="e">
        <f>HLOOKUP(Introduction!$G$4,nametranslations,154,FALSE)</f>
        <v>#REF!</v>
      </c>
      <c r="D11" s="178">
        <v>100</v>
      </c>
      <c r="E11" s="160">
        <v>100</v>
      </c>
      <c r="F11" s="160"/>
      <c r="G11" s="178"/>
      <c r="H11" s="160">
        <v>100</v>
      </c>
      <c r="I11" s="161">
        <v>100</v>
      </c>
      <c r="J11" s="627"/>
      <c r="K11" s="634"/>
      <c r="L11" s="157" t="s">
        <v>146</v>
      </c>
      <c r="M11" s="635" t="e">
        <f>HLOOKUP(Introduction!$G$4,nametranslations,154,FALSE)</f>
        <v>#REF!</v>
      </c>
      <c r="N11" s="178">
        <v>100</v>
      </c>
      <c r="O11" s="160">
        <v>100</v>
      </c>
      <c r="P11" s="160"/>
      <c r="Q11" s="178"/>
      <c r="R11" s="160">
        <v>100</v>
      </c>
      <c r="S11" s="161">
        <v>100</v>
      </c>
      <c r="T11" s="627"/>
      <c r="U11" s="634"/>
      <c r="V11" s="157" t="s">
        <v>146</v>
      </c>
      <c r="W11" s="635" t="e">
        <f>HLOOKUP(Introduction!$G$4,nametranslations,154,FALSE)</f>
        <v>#REF!</v>
      </c>
      <c r="X11" s="178">
        <v>100</v>
      </c>
      <c r="Y11" s="160">
        <v>100</v>
      </c>
      <c r="Z11" s="160"/>
      <c r="AA11" s="178"/>
      <c r="AB11" s="160">
        <v>100</v>
      </c>
      <c r="AC11" s="161">
        <v>100</v>
      </c>
      <c r="AD11" s="627"/>
      <c r="AE11" s="634"/>
      <c r="AF11" s="157" t="s">
        <v>146</v>
      </c>
      <c r="AG11" s="635" t="e">
        <f>HLOOKUP(Introduction!$G$4,nametranslations,154,FALSE)</f>
        <v>#REF!</v>
      </c>
      <c r="AH11" s="178">
        <v>100</v>
      </c>
      <c r="AI11" s="160">
        <v>100</v>
      </c>
      <c r="AJ11" s="160"/>
      <c r="AK11" s="178"/>
      <c r="AL11" s="160">
        <v>100</v>
      </c>
      <c r="AM11" s="161">
        <v>100</v>
      </c>
      <c r="AN11" s="627"/>
      <c r="AO11" s="634"/>
      <c r="AP11" s="157" t="s">
        <v>146</v>
      </c>
      <c r="AQ11" s="635" t="e">
        <f>HLOOKUP(Introduction!$G$4,nametranslations,154,FALSE)</f>
        <v>#REF!</v>
      </c>
      <c r="AR11" s="178">
        <v>100</v>
      </c>
      <c r="AS11" s="160">
        <v>100</v>
      </c>
      <c r="AT11" s="160"/>
      <c r="AU11" s="178"/>
      <c r="AV11" s="160">
        <v>100</v>
      </c>
      <c r="AW11" s="161">
        <v>100</v>
      </c>
      <c r="AX11" s="627"/>
      <c r="AY11" s="634"/>
      <c r="AZ11" s="157" t="s">
        <v>146</v>
      </c>
      <c r="BA11" s="635" t="e">
        <f>HLOOKUP(Introduction!$G$4,nametranslations,154,FALSE)</f>
        <v>#REF!</v>
      </c>
      <c r="BB11" s="178">
        <v>100</v>
      </c>
      <c r="BC11" s="160">
        <v>100</v>
      </c>
      <c r="BD11" s="160"/>
      <c r="BE11" s="178"/>
      <c r="BF11" s="160">
        <v>100</v>
      </c>
      <c r="BG11" s="161">
        <v>100</v>
      </c>
      <c r="BH11" s="627"/>
      <c r="BI11" s="634"/>
      <c r="BJ11" s="157" t="s">
        <v>146</v>
      </c>
      <c r="BK11" s="635" t="e">
        <f>HLOOKUP(Introduction!$G$4,nametranslations,154,FALSE)</f>
        <v>#REF!</v>
      </c>
      <c r="BL11" s="178">
        <v>100</v>
      </c>
      <c r="BM11" s="160">
        <v>100</v>
      </c>
      <c r="BN11" s="160"/>
      <c r="BO11" s="178"/>
      <c r="BP11" s="160">
        <v>100</v>
      </c>
      <c r="BQ11" s="161">
        <v>100</v>
      </c>
      <c r="BR11" s="627"/>
      <c r="BS11" s="634"/>
      <c r="BT11" s="157" t="s">
        <v>146</v>
      </c>
      <c r="BU11" s="635" t="e">
        <f>HLOOKUP(Introduction!$G$4,nametranslations,154,FALSE)</f>
        <v>#REF!</v>
      </c>
      <c r="BV11" s="178">
        <v>100</v>
      </c>
      <c r="BW11" s="160">
        <v>100</v>
      </c>
      <c r="BX11" s="160"/>
      <c r="BY11" s="178"/>
      <c r="BZ11" s="160">
        <v>100</v>
      </c>
      <c r="CA11" s="161">
        <v>100</v>
      </c>
      <c r="CB11" s="627"/>
      <c r="CC11" s="634"/>
      <c r="CD11" s="628"/>
      <c r="CN11" s="628"/>
      <c r="CX11" s="628"/>
      <c r="DH11" s="628"/>
      <c r="DR11" s="628"/>
      <c r="EB11" s="628"/>
      <c r="EL11" s="628"/>
      <c r="EV11" s="628"/>
      <c r="FF11" s="628"/>
      <c r="FP11" s="628"/>
      <c r="FZ11" s="628"/>
      <c r="GJ11" s="628"/>
      <c r="GT11" s="628"/>
      <c r="HD11" s="628"/>
      <c r="HN11" s="628"/>
      <c r="HX11" s="628"/>
      <c r="IH11" s="628"/>
    </row>
    <row r="12" spans="1:242" s="637" customFormat="1" ht="33" customHeight="1" x14ac:dyDescent="0.2">
      <c r="A12" s="632" t="str">
        <f ca="1">IF(ISBLANK('Data Summary'!A14),"",'Data Summary'!A14)</f>
        <v/>
      </c>
      <c r="B12" s="157" t="s">
        <v>144</v>
      </c>
      <c r="C12" s="635" t="e">
        <f>HLOOKUP(Introduction!$G$4,nametranslations,79,FALSE)</f>
        <v>#REF!</v>
      </c>
      <c r="D12" s="178">
        <v>100</v>
      </c>
      <c r="E12" s="178">
        <v>100</v>
      </c>
      <c r="F12" s="178"/>
      <c r="G12" s="178"/>
      <c r="H12" s="178">
        <v>100</v>
      </c>
      <c r="I12" s="179">
        <v>100</v>
      </c>
      <c r="J12" s="627"/>
      <c r="K12" s="634"/>
      <c r="L12" s="157" t="s">
        <v>144</v>
      </c>
      <c r="M12" s="635" t="e">
        <f>HLOOKUP(Introduction!$G$4,nametranslations,79,FALSE)</f>
        <v>#REF!</v>
      </c>
      <c r="N12" s="178">
        <v>100</v>
      </c>
      <c r="O12" s="178">
        <v>100</v>
      </c>
      <c r="P12" s="178"/>
      <c r="Q12" s="178"/>
      <c r="R12" s="178">
        <v>100</v>
      </c>
      <c r="S12" s="179">
        <v>100</v>
      </c>
      <c r="T12" s="627"/>
      <c r="U12" s="634"/>
      <c r="V12" s="157" t="s">
        <v>144</v>
      </c>
      <c r="W12" s="635" t="e">
        <f>HLOOKUP(Introduction!$G$4,nametranslations,79,FALSE)</f>
        <v>#REF!</v>
      </c>
      <c r="X12" s="178">
        <v>100</v>
      </c>
      <c r="Y12" s="178">
        <v>100</v>
      </c>
      <c r="Z12" s="178"/>
      <c r="AA12" s="178"/>
      <c r="AB12" s="178">
        <v>100</v>
      </c>
      <c r="AC12" s="179">
        <v>100</v>
      </c>
      <c r="AD12" s="627"/>
      <c r="AE12" s="634"/>
      <c r="AF12" s="157" t="s">
        <v>144</v>
      </c>
      <c r="AG12" s="635" t="e">
        <f>HLOOKUP(Introduction!$G$4,nametranslations,79,FALSE)</f>
        <v>#REF!</v>
      </c>
      <c r="AH12" s="178">
        <v>100</v>
      </c>
      <c r="AI12" s="178">
        <v>100</v>
      </c>
      <c r="AJ12" s="178"/>
      <c r="AK12" s="178"/>
      <c r="AL12" s="178">
        <v>100</v>
      </c>
      <c r="AM12" s="179">
        <v>100</v>
      </c>
      <c r="AN12" s="627"/>
      <c r="AO12" s="634"/>
      <c r="AP12" s="157" t="s">
        <v>144</v>
      </c>
      <c r="AQ12" s="635" t="e">
        <f>HLOOKUP(Introduction!$G$4,nametranslations,79,FALSE)</f>
        <v>#REF!</v>
      </c>
      <c r="AR12" s="178">
        <v>100</v>
      </c>
      <c r="AS12" s="178">
        <v>100</v>
      </c>
      <c r="AT12" s="178"/>
      <c r="AU12" s="178"/>
      <c r="AV12" s="178">
        <v>100</v>
      </c>
      <c r="AW12" s="179">
        <v>100</v>
      </c>
      <c r="AX12" s="627"/>
      <c r="AY12" s="634"/>
      <c r="AZ12" s="157" t="s">
        <v>144</v>
      </c>
      <c r="BA12" s="635" t="e">
        <f>HLOOKUP(Introduction!$G$4,nametranslations,79,FALSE)</f>
        <v>#REF!</v>
      </c>
      <c r="BB12" s="178">
        <v>100</v>
      </c>
      <c r="BC12" s="178">
        <v>100</v>
      </c>
      <c r="BD12" s="178"/>
      <c r="BE12" s="178"/>
      <c r="BF12" s="178">
        <v>100</v>
      </c>
      <c r="BG12" s="179">
        <v>100</v>
      </c>
      <c r="BH12" s="627"/>
      <c r="BI12" s="634"/>
      <c r="BJ12" s="157" t="s">
        <v>144</v>
      </c>
      <c r="BK12" s="635" t="e">
        <f>HLOOKUP(Introduction!$G$4,nametranslations,79,FALSE)</f>
        <v>#REF!</v>
      </c>
      <c r="BL12" s="178">
        <v>100</v>
      </c>
      <c r="BM12" s="178">
        <v>100</v>
      </c>
      <c r="BN12" s="178"/>
      <c r="BO12" s="178"/>
      <c r="BP12" s="178">
        <v>100</v>
      </c>
      <c r="BQ12" s="179">
        <v>100</v>
      </c>
      <c r="BR12" s="627"/>
      <c r="BS12" s="634"/>
      <c r="BT12" s="157" t="s">
        <v>144</v>
      </c>
      <c r="BU12" s="635" t="e">
        <f>HLOOKUP(Introduction!$G$4,nametranslations,79,FALSE)</f>
        <v>#REF!</v>
      </c>
      <c r="BV12" s="178">
        <v>100</v>
      </c>
      <c r="BW12" s="178">
        <v>100</v>
      </c>
      <c r="BX12" s="178"/>
      <c r="BY12" s="178"/>
      <c r="BZ12" s="178">
        <v>100</v>
      </c>
      <c r="CA12" s="179">
        <v>100</v>
      </c>
      <c r="CB12" s="627"/>
      <c r="CC12" s="634"/>
      <c r="CD12" s="636"/>
      <c r="CN12" s="636"/>
      <c r="CX12" s="636"/>
      <c r="DH12" s="636"/>
      <c r="DR12" s="636"/>
      <c r="EB12" s="636"/>
      <c r="EL12" s="636"/>
      <c r="EV12" s="636"/>
      <c r="FF12" s="636"/>
      <c r="FP12" s="636"/>
      <c r="FZ12" s="636"/>
      <c r="GJ12" s="636"/>
      <c r="GT12" s="636"/>
      <c r="HD12" s="636"/>
      <c r="HN12" s="636"/>
      <c r="HX12" s="636"/>
      <c r="IH12" s="636"/>
    </row>
    <row r="13" spans="1:242" s="101" customFormat="1" ht="18" customHeight="1" x14ac:dyDescent="0.3">
      <c r="A13" s="622" t="str">
        <f ca="1">IF(ISBLANK('Data Summary'!A15),"",'Data Summary'!A15)</f>
        <v/>
      </c>
      <c r="B13" s="180" t="e">
        <f>HLOOKUP(Introduction!$G$4,nametranslations,109,FALSE)</f>
        <v>#REF!</v>
      </c>
      <c r="C13" s="181" t="e">
        <f>HLOOKUP(Introduction!$G$4,nametranslations,110,FALSE)</f>
        <v>#REF!</v>
      </c>
      <c r="D13" s="182"/>
      <c r="E13" s="182"/>
      <c r="F13" s="182"/>
      <c r="G13" s="183"/>
      <c r="H13" s="183"/>
      <c r="I13" s="184"/>
      <c r="J13" s="99"/>
      <c r="K13" s="112"/>
      <c r="L13" s="180" t="e">
        <f>HLOOKUP(Introduction!$G$4,nametranslations,109,FALSE)</f>
        <v>#REF!</v>
      </c>
      <c r="M13" s="181" t="e">
        <f>HLOOKUP(Introduction!$G$4,nametranslations,110,FALSE)</f>
        <v>#REF!</v>
      </c>
      <c r="N13" s="182"/>
      <c r="O13" s="182"/>
      <c r="P13" s="182"/>
      <c r="Q13" s="183"/>
      <c r="R13" s="183"/>
      <c r="S13" s="184"/>
      <c r="T13" s="99"/>
      <c r="U13" s="112"/>
      <c r="V13" s="180" t="e">
        <f>HLOOKUP(Introduction!$G$4,nametranslations,109,FALSE)</f>
        <v>#REF!</v>
      </c>
      <c r="W13" s="181" t="e">
        <f>HLOOKUP(Introduction!$G$4,nametranslations,110,FALSE)</f>
        <v>#REF!</v>
      </c>
      <c r="X13" s="182"/>
      <c r="Y13" s="182"/>
      <c r="Z13" s="182"/>
      <c r="AA13" s="183"/>
      <c r="AB13" s="183"/>
      <c r="AC13" s="184"/>
      <c r="AD13" s="99"/>
      <c r="AE13" s="112"/>
      <c r="AF13" s="180" t="e">
        <f>HLOOKUP(Introduction!$G$4,nametranslations,109,FALSE)</f>
        <v>#REF!</v>
      </c>
      <c r="AG13" s="181" t="e">
        <f>HLOOKUP(Introduction!$G$4,nametranslations,110,FALSE)</f>
        <v>#REF!</v>
      </c>
      <c r="AH13" s="182"/>
      <c r="AI13" s="182"/>
      <c r="AJ13" s="182"/>
      <c r="AK13" s="183"/>
      <c r="AL13" s="183"/>
      <c r="AM13" s="184"/>
      <c r="AN13" s="99"/>
      <c r="AO13" s="112"/>
      <c r="AP13" s="180" t="e">
        <f>HLOOKUP(Introduction!$G$4,nametranslations,109,FALSE)</f>
        <v>#REF!</v>
      </c>
      <c r="AQ13" s="181" t="e">
        <f>HLOOKUP(Introduction!$G$4,nametranslations,110,FALSE)</f>
        <v>#REF!</v>
      </c>
      <c r="AR13" s="182"/>
      <c r="AS13" s="182"/>
      <c r="AT13" s="182"/>
      <c r="AU13" s="183"/>
      <c r="AV13" s="183"/>
      <c r="AW13" s="184"/>
      <c r="AX13" s="99"/>
      <c r="AY13" s="112"/>
      <c r="AZ13" s="180" t="e">
        <f>HLOOKUP(Introduction!$G$4,nametranslations,109,FALSE)</f>
        <v>#REF!</v>
      </c>
      <c r="BA13" s="181" t="e">
        <f>HLOOKUP(Introduction!$G$4,nametranslations,110,FALSE)</f>
        <v>#REF!</v>
      </c>
      <c r="BB13" s="182"/>
      <c r="BC13" s="182"/>
      <c r="BD13" s="182"/>
      <c r="BE13" s="183"/>
      <c r="BF13" s="183"/>
      <c r="BG13" s="184"/>
      <c r="BH13" s="99"/>
      <c r="BI13" s="112"/>
      <c r="BJ13" s="180" t="e">
        <f>HLOOKUP(Introduction!$G$4,nametranslations,109,FALSE)</f>
        <v>#REF!</v>
      </c>
      <c r="BK13" s="181" t="e">
        <f>HLOOKUP(Introduction!$G$4,nametranslations,110,FALSE)</f>
        <v>#REF!</v>
      </c>
      <c r="BL13" s="182"/>
      <c r="BM13" s="182"/>
      <c r="BN13" s="182"/>
      <c r="BO13" s="183"/>
      <c r="BP13" s="183"/>
      <c r="BQ13" s="184"/>
      <c r="BR13" s="99"/>
      <c r="BS13" s="112"/>
      <c r="BT13" s="180" t="e">
        <f>HLOOKUP(Introduction!$G$4,nametranslations,109,FALSE)</f>
        <v>#REF!</v>
      </c>
      <c r="BU13" s="181" t="e">
        <f>HLOOKUP(Introduction!$G$4,nametranslations,110,FALSE)</f>
        <v>#REF!</v>
      </c>
      <c r="BV13" s="182"/>
      <c r="BW13" s="182"/>
      <c r="BX13" s="182"/>
      <c r="BY13" s="183"/>
      <c r="BZ13" s="183"/>
      <c r="CA13" s="184"/>
      <c r="CB13" s="99"/>
      <c r="CC13" s="112"/>
      <c r="CD13" s="100"/>
      <c r="CN13" s="100"/>
      <c r="CX13" s="100"/>
      <c r="DH13" s="100"/>
      <c r="DR13" s="100"/>
      <c r="EB13" s="100"/>
      <c r="EL13" s="100"/>
      <c r="EV13" s="100"/>
      <c r="FF13" s="100"/>
      <c r="FP13" s="100"/>
      <c r="FZ13" s="100"/>
      <c r="GJ13" s="100"/>
      <c r="GT13" s="100"/>
      <c r="HD13" s="100"/>
      <c r="HN13" s="100"/>
      <c r="HX13" s="100"/>
      <c r="IH13" s="100"/>
    </row>
    <row r="14" spans="1:242" x14ac:dyDescent="0.3">
      <c r="A14" s="622" t="str">
        <f ca="1">IF(ISBLANK('Data Summary'!A16),"",'Data Summary'!A16)</f>
        <v/>
      </c>
      <c r="B14" s="185" t="s">
        <v>27</v>
      </c>
      <c r="C14" s="186">
        <v>0</v>
      </c>
      <c r="D14" s="164">
        <v>0</v>
      </c>
      <c r="E14" s="164">
        <v>0</v>
      </c>
      <c r="F14" s="164"/>
      <c r="G14" s="167">
        <v>0</v>
      </c>
      <c r="H14" s="167">
        <v>0</v>
      </c>
      <c r="I14" s="187">
        <v>0</v>
      </c>
      <c r="J14" s="7"/>
      <c r="K14" s="8"/>
      <c r="L14" s="185" t="s">
        <v>27</v>
      </c>
      <c r="M14" s="186">
        <v>0</v>
      </c>
      <c r="N14" s="164">
        <v>0</v>
      </c>
      <c r="O14" s="164">
        <v>0</v>
      </c>
      <c r="P14" s="164"/>
      <c r="Q14" s="167">
        <v>0</v>
      </c>
      <c r="R14" s="167">
        <v>0</v>
      </c>
      <c r="S14" s="187">
        <v>0</v>
      </c>
      <c r="T14" s="7"/>
      <c r="U14" s="8"/>
      <c r="V14" s="185" t="s">
        <v>27</v>
      </c>
      <c r="W14" s="186">
        <v>0</v>
      </c>
      <c r="X14" s="164">
        <v>0</v>
      </c>
      <c r="Y14" s="164">
        <v>0</v>
      </c>
      <c r="Z14" s="164"/>
      <c r="AA14" s="167">
        <v>0</v>
      </c>
      <c r="AB14" s="167">
        <v>0</v>
      </c>
      <c r="AC14" s="187">
        <v>0</v>
      </c>
      <c r="AD14" s="7"/>
      <c r="AE14" s="8"/>
      <c r="AF14" s="185" t="s">
        <v>27</v>
      </c>
      <c r="AG14" s="186">
        <v>0</v>
      </c>
      <c r="AH14" s="164">
        <v>0</v>
      </c>
      <c r="AI14" s="164">
        <v>0</v>
      </c>
      <c r="AJ14" s="164"/>
      <c r="AK14" s="167">
        <v>0</v>
      </c>
      <c r="AL14" s="167">
        <v>0</v>
      </c>
      <c r="AM14" s="187">
        <v>0</v>
      </c>
      <c r="AN14" s="7"/>
      <c r="AO14" s="8"/>
      <c r="AP14" s="185" t="s">
        <v>27</v>
      </c>
      <c r="AQ14" s="186">
        <v>0</v>
      </c>
      <c r="AR14" s="164">
        <v>0</v>
      </c>
      <c r="AS14" s="164">
        <v>0</v>
      </c>
      <c r="AT14" s="164"/>
      <c r="AU14" s="167">
        <v>0</v>
      </c>
      <c r="AV14" s="167">
        <v>0</v>
      </c>
      <c r="AW14" s="187">
        <v>0</v>
      </c>
      <c r="AX14" s="7"/>
      <c r="AY14" s="8"/>
      <c r="AZ14" s="185" t="s">
        <v>27</v>
      </c>
      <c r="BA14" s="186">
        <v>0</v>
      </c>
      <c r="BB14" s="164">
        <v>0</v>
      </c>
      <c r="BC14" s="164">
        <v>0</v>
      </c>
      <c r="BD14" s="164"/>
      <c r="BE14" s="167">
        <v>0</v>
      </c>
      <c r="BF14" s="167">
        <v>0</v>
      </c>
      <c r="BG14" s="187">
        <v>0</v>
      </c>
      <c r="BH14" s="7"/>
      <c r="BI14" s="8"/>
      <c r="BJ14" s="185" t="s">
        <v>27</v>
      </c>
      <c r="BK14" s="186">
        <v>0</v>
      </c>
      <c r="BL14" s="164">
        <v>0</v>
      </c>
      <c r="BM14" s="164">
        <v>0</v>
      </c>
      <c r="BN14" s="164"/>
      <c r="BO14" s="167">
        <v>0</v>
      </c>
      <c r="BP14" s="167">
        <v>0</v>
      </c>
      <c r="BQ14" s="187">
        <v>0</v>
      </c>
      <c r="BR14" s="7"/>
      <c r="BS14" s="8"/>
      <c r="BT14" s="185" t="s">
        <v>27</v>
      </c>
      <c r="BU14" s="186">
        <v>0</v>
      </c>
      <c r="BV14" s="164">
        <v>0</v>
      </c>
      <c r="BW14" s="164">
        <v>0</v>
      </c>
      <c r="BX14" s="164"/>
      <c r="BY14" s="167">
        <v>0</v>
      </c>
      <c r="BZ14" s="167">
        <v>0</v>
      </c>
      <c r="CA14" s="187">
        <v>0</v>
      </c>
      <c r="CB14" s="7"/>
      <c r="CC14" s="8"/>
    </row>
    <row r="15" spans="1:242" s="1" customFormat="1" x14ac:dyDescent="0.3">
      <c r="A15" s="622" t="str">
        <f ca="1">IF(ISBLANK('Data Summary'!A17),"",'Data Summary'!A17)</f>
        <v/>
      </c>
      <c r="B15" s="185" t="s">
        <v>92</v>
      </c>
      <c r="C15" s="188">
        <v>0</v>
      </c>
      <c r="D15" s="164"/>
      <c r="E15" s="164"/>
      <c r="F15" s="164"/>
      <c r="G15" s="167"/>
      <c r="H15" s="167"/>
      <c r="I15" s="187"/>
      <c r="J15" s="7"/>
      <c r="K15" s="8"/>
      <c r="L15" s="185" t="s">
        <v>92</v>
      </c>
      <c r="M15" s="188">
        <v>0</v>
      </c>
      <c r="N15" s="164"/>
      <c r="O15" s="164"/>
      <c r="P15" s="164"/>
      <c r="Q15" s="167"/>
      <c r="R15" s="167"/>
      <c r="S15" s="187"/>
      <c r="T15" s="7"/>
      <c r="U15" s="8"/>
      <c r="V15" s="185" t="s">
        <v>92</v>
      </c>
      <c r="W15" s="188">
        <v>0</v>
      </c>
      <c r="X15" s="164"/>
      <c r="Y15" s="164"/>
      <c r="Z15" s="164"/>
      <c r="AA15" s="167"/>
      <c r="AB15" s="167"/>
      <c r="AC15" s="187"/>
      <c r="AD15" s="7"/>
      <c r="AE15" s="8"/>
      <c r="AF15" s="185" t="s">
        <v>92</v>
      </c>
      <c r="AG15" s="188">
        <v>0</v>
      </c>
      <c r="AH15" s="164"/>
      <c r="AI15" s="164"/>
      <c r="AJ15" s="164"/>
      <c r="AK15" s="167"/>
      <c r="AL15" s="167"/>
      <c r="AM15" s="187"/>
      <c r="AN15" s="7"/>
      <c r="AO15" s="8"/>
      <c r="AP15" s="185" t="s">
        <v>92</v>
      </c>
      <c r="AQ15" s="188">
        <v>0</v>
      </c>
      <c r="AR15" s="164"/>
      <c r="AS15" s="164"/>
      <c r="AT15" s="164"/>
      <c r="AU15" s="167"/>
      <c r="AV15" s="167"/>
      <c r="AW15" s="187"/>
      <c r="AX15" s="7"/>
      <c r="AY15" s="8"/>
      <c r="AZ15" s="185" t="s">
        <v>92</v>
      </c>
      <c r="BA15" s="188">
        <v>0</v>
      </c>
      <c r="BB15" s="164"/>
      <c r="BC15" s="164"/>
      <c r="BD15" s="164"/>
      <c r="BE15" s="167"/>
      <c r="BF15" s="167"/>
      <c r="BG15" s="187"/>
      <c r="BH15" s="7"/>
      <c r="BI15" s="8"/>
      <c r="BJ15" s="185" t="s">
        <v>92</v>
      </c>
      <c r="BK15" s="188">
        <v>0</v>
      </c>
      <c r="BL15" s="164"/>
      <c r="BM15" s="164"/>
      <c r="BN15" s="164"/>
      <c r="BO15" s="167"/>
      <c r="BP15" s="167"/>
      <c r="BQ15" s="187"/>
      <c r="BR15" s="7"/>
      <c r="BS15" s="8"/>
      <c r="BT15" s="185" t="s">
        <v>92</v>
      </c>
      <c r="BU15" s="188">
        <v>0</v>
      </c>
      <c r="BV15" s="164"/>
      <c r="BW15" s="164"/>
      <c r="BX15" s="164"/>
      <c r="BY15" s="167"/>
      <c r="BZ15" s="167"/>
      <c r="CA15" s="187"/>
      <c r="CB15" s="7"/>
      <c r="CC15" s="8"/>
      <c r="CD15" s="47"/>
      <c r="CN15" s="47"/>
      <c r="CX15" s="47"/>
      <c r="DH15" s="47"/>
      <c r="DR15" s="47"/>
      <c r="EB15" s="47"/>
      <c r="EL15" s="47"/>
      <c r="EV15" s="47"/>
      <c r="FF15" s="47"/>
      <c r="FP15" s="47"/>
      <c r="FZ15" s="47"/>
      <c r="GJ15" s="47"/>
      <c r="GT15" s="47"/>
      <c r="HD15" s="47"/>
      <c r="HN15" s="47"/>
      <c r="HX15" s="47"/>
      <c r="IH15" s="47"/>
    </row>
    <row r="16" spans="1:242" s="1" customFormat="1" x14ac:dyDescent="0.3">
      <c r="A16" s="622" t="str">
        <f ca="1">IF(ISBLANK('Data Summary'!A18),"",'Data Summary'!A18)</f>
        <v/>
      </c>
      <c r="B16" s="189" t="s">
        <v>147</v>
      </c>
      <c r="C16" s="190">
        <v>1</v>
      </c>
      <c r="D16" s="164">
        <v>100</v>
      </c>
      <c r="E16" s="167">
        <v>100</v>
      </c>
      <c r="F16" s="167"/>
      <c r="G16" s="167">
        <v>100</v>
      </c>
      <c r="H16" s="164">
        <v>100</v>
      </c>
      <c r="I16" s="191">
        <v>100</v>
      </c>
      <c r="J16" s="7"/>
      <c r="K16" s="8"/>
      <c r="L16" s="189" t="s">
        <v>147</v>
      </c>
      <c r="M16" s="190">
        <v>1</v>
      </c>
      <c r="N16" s="164">
        <v>100</v>
      </c>
      <c r="O16" s="167">
        <v>100</v>
      </c>
      <c r="P16" s="167"/>
      <c r="Q16" s="167">
        <v>100</v>
      </c>
      <c r="R16" s="164">
        <v>100</v>
      </c>
      <c r="S16" s="191">
        <v>100</v>
      </c>
      <c r="T16" s="7"/>
      <c r="U16" s="8"/>
      <c r="V16" s="189" t="s">
        <v>147</v>
      </c>
      <c r="W16" s="190">
        <v>1</v>
      </c>
      <c r="X16" s="164">
        <v>100</v>
      </c>
      <c r="Y16" s="167">
        <v>100</v>
      </c>
      <c r="Z16" s="167"/>
      <c r="AA16" s="167">
        <v>100</v>
      </c>
      <c r="AB16" s="164">
        <v>100</v>
      </c>
      <c r="AC16" s="191">
        <v>100</v>
      </c>
      <c r="AD16" s="7"/>
      <c r="AE16" s="8"/>
      <c r="AF16" s="189" t="s">
        <v>147</v>
      </c>
      <c r="AG16" s="190">
        <v>1</v>
      </c>
      <c r="AH16" s="164">
        <v>100</v>
      </c>
      <c r="AI16" s="167">
        <v>100</v>
      </c>
      <c r="AJ16" s="167"/>
      <c r="AK16" s="167">
        <v>100</v>
      </c>
      <c r="AL16" s="164">
        <v>100</v>
      </c>
      <c r="AM16" s="191">
        <v>100</v>
      </c>
      <c r="AN16" s="7"/>
      <c r="AO16" s="8"/>
      <c r="AP16" s="189" t="s">
        <v>147</v>
      </c>
      <c r="AQ16" s="190">
        <v>1</v>
      </c>
      <c r="AR16" s="164">
        <v>100</v>
      </c>
      <c r="AS16" s="167">
        <v>100</v>
      </c>
      <c r="AT16" s="167"/>
      <c r="AU16" s="167">
        <v>100</v>
      </c>
      <c r="AV16" s="164">
        <v>100</v>
      </c>
      <c r="AW16" s="191">
        <v>100</v>
      </c>
      <c r="AX16" s="7"/>
      <c r="AY16" s="8"/>
      <c r="AZ16" s="189" t="s">
        <v>147</v>
      </c>
      <c r="BA16" s="190">
        <v>1</v>
      </c>
      <c r="BB16" s="164">
        <v>100</v>
      </c>
      <c r="BC16" s="167">
        <v>100</v>
      </c>
      <c r="BD16" s="167"/>
      <c r="BE16" s="167">
        <v>100</v>
      </c>
      <c r="BF16" s="164">
        <v>100</v>
      </c>
      <c r="BG16" s="191">
        <v>100</v>
      </c>
      <c r="BH16" s="7"/>
      <c r="BI16" s="8"/>
      <c r="BJ16" s="189" t="s">
        <v>147</v>
      </c>
      <c r="BK16" s="190">
        <v>1</v>
      </c>
      <c r="BL16" s="164">
        <v>100</v>
      </c>
      <c r="BM16" s="167">
        <v>100</v>
      </c>
      <c r="BN16" s="167"/>
      <c r="BO16" s="167">
        <v>100</v>
      </c>
      <c r="BP16" s="164">
        <v>100</v>
      </c>
      <c r="BQ16" s="191">
        <v>100</v>
      </c>
      <c r="BR16" s="7"/>
      <c r="BS16" s="8"/>
      <c r="BT16" s="189" t="s">
        <v>147</v>
      </c>
      <c r="BU16" s="190">
        <v>1</v>
      </c>
      <c r="BV16" s="164">
        <v>100</v>
      </c>
      <c r="BW16" s="167">
        <v>100</v>
      </c>
      <c r="BX16" s="167"/>
      <c r="BY16" s="167">
        <v>100</v>
      </c>
      <c r="BZ16" s="164">
        <v>100</v>
      </c>
      <c r="CA16" s="191">
        <v>100</v>
      </c>
      <c r="CB16" s="7"/>
      <c r="CC16" s="8"/>
      <c r="CD16" s="47"/>
      <c r="CN16" s="47"/>
      <c r="CX16" s="47"/>
      <c r="DH16" s="47"/>
      <c r="DR16" s="47"/>
      <c r="EB16" s="47"/>
      <c r="EL16" s="47"/>
      <c r="EV16" s="47"/>
      <c r="FF16" s="47"/>
      <c r="FP16" s="47"/>
      <c r="FZ16" s="47"/>
      <c r="GJ16" s="47"/>
      <c r="GT16" s="47"/>
      <c r="HD16" s="47"/>
      <c r="HN16" s="47"/>
      <c r="HX16" s="47"/>
      <c r="IH16" s="47"/>
    </row>
    <row r="17" spans="1:242" s="1" customFormat="1" x14ac:dyDescent="0.3">
      <c r="A17" s="622" t="str">
        <f ca="1">IF(ISBLANK('Data Summary'!A19),"",'Data Summary'!A19)</f>
        <v/>
      </c>
      <c r="B17" s="41"/>
      <c r="C17" s="51"/>
      <c r="D17" s="19"/>
      <c r="E17" s="50"/>
      <c r="F17" s="50"/>
      <c r="G17" s="50"/>
      <c r="H17" s="50"/>
      <c r="I17" s="15"/>
      <c r="J17" s="7"/>
      <c r="K17" s="8"/>
      <c r="L17" s="41"/>
      <c r="M17" s="51"/>
      <c r="N17" s="19"/>
      <c r="O17" s="50"/>
      <c r="P17" s="50"/>
      <c r="Q17" s="50"/>
      <c r="R17" s="50"/>
      <c r="S17" s="15"/>
      <c r="T17" s="7"/>
      <c r="U17" s="8"/>
      <c r="V17" s="41"/>
      <c r="W17" s="51"/>
      <c r="X17" s="19"/>
      <c r="Y17" s="50"/>
      <c r="Z17" s="50"/>
      <c r="AA17" s="50"/>
      <c r="AB17" s="50"/>
      <c r="AC17" s="15"/>
      <c r="AD17" s="7"/>
      <c r="AE17" s="8"/>
      <c r="AF17" s="41"/>
      <c r="AG17" s="51"/>
      <c r="AH17" s="19"/>
      <c r="AI17" s="50"/>
      <c r="AJ17" s="50"/>
      <c r="AK17" s="50"/>
      <c r="AL17" s="50"/>
      <c r="AM17" s="15"/>
      <c r="AN17" s="7"/>
      <c r="AO17" s="8"/>
      <c r="AP17" s="41"/>
      <c r="AQ17" s="51"/>
      <c r="AR17" s="19"/>
      <c r="AS17" s="50"/>
      <c r="AT17" s="50"/>
      <c r="AU17" s="50"/>
      <c r="AV17" s="50"/>
      <c r="AW17" s="15"/>
      <c r="AX17" s="7"/>
      <c r="AY17" s="8"/>
      <c r="AZ17" s="41"/>
      <c r="BA17" s="51"/>
      <c r="BB17" s="19"/>
      <c r="BC17" s="50"/>
      <c r="BD17" s="50"/>
      <c r="BE17" s="50"/>
      <c r="BF17" s="50"/>
      <c r="BG17" s="15"/>
      <c r="BH17" s="7"/>
      <c r="BI17" s="8"/>
      <c r="BJ17" s="41"/>
      <c r="BK17" s="51"/>
      <c r="BL17" s="19"/>
      <c r="BM17" s="50"/>
      <c r="BN17" s="50"/>
      <c r="BO17" s="50"/>
      <c r="BP17" s="50"/>
      <c r="BQ17" s="15"/>
      <c r="BR17" s="7"/>
      <c r="BS17" s="8"/>
      <c r="BT17" s="41"/>
      <c r="BU17" s="51"/>
      <c r="BV17" s="19"/>
      <c r="BW17" s="50"/>
      <c r="BX17" s="50"/>
      <c r="BY17" s="50"/>
      <c r="BZ17" s="50"/>
      <c r="CA17" s="15"/>
      <c r="CB17" s="7"/>
      <c r="CC17" s="8"/>
      <c r="CD17" s="47"/>
      <c r="CN17" s="47"/>
      <c r="CX17" s="47"/>
      <c r="DH17" s="47"/>
      <c r="DR17" s="47"/>
      <c r="EB17" s="47"/>
      <c r="EL17" s="47"/>
      <c r="EV17" s="47"/>
      <c r="FF17" s="47"/>
      <c r="FP17" s="47"/>
      <c r="FZ17" s="47"/>
      <c r="GJ17" s="47"/>
      <c r="GT17" s="47"/>
      <c r="HD17" s="47"/>
      <c r="HN17" s="47"/>
      <c r="HX17" s="47"/>
      <c r="IH17" s="47"/>
    </row>
    <row r="18" spans="1:242" s="1" customFormat="1" x14ac:dyDescent="0.3">
      <c r="A18" s="622" t="str">
        <f ca="1">IF(ISBLANK('Data Summary'!A20),"",'Data Summary'!A20)</f>
        <v/>
      </c>
      <c r="B18" s="41"/>
      <c r="C18" s="51"/>
      <c r="D18" s="50"/>
      <c r="E18" s="50"/>
      <c r="F18" s="50"/>
      <c r="G18" s="50"/>
      <c r="H18" s="50"/>
      <c r="I18" s="15"/>
      <c r="J18" s="7"/>
      <c r="K18" s="8"/>
      <c r="L18" s="41"/>
      <c r="M18" s="51"/>
      <c r="N18" s="50"/>
      <c r="O18" s="50"/>
      <c r="P18" s="50"/>
      <c r="Q18" s="50"/>
      <c r="R18" s="50"/>
      <c r="S18" s="15"/>
      <c r="T18" s="7"/>
      <c r="U18" s="8"/>
      <c r="V18" s="41"/>
      <c r="W18" s="51"/>
      <c r="X18" s="50"/>
      <c r="Y18" s="50"/>
      <c r="Z18" s="50"/>
      <c r="AA18" s="50"/>
      <c r="AB18" s="50"/>
      <c r="AC18" s="15"/>
      <c r="AD18" s="7"/>
      <c r="AE18" s="8"/>
      <c r="AF18" s="41"/>
      <c r="AG18" s="51"/>
      <c r="AH18" s="50"/>
      <c r="AI18" s="50"/>
      <c r="AJ18" s="50"/>
      <c r="AK18" s="50"/>
      <c r="AL18" s="50"/>
      <c r="AM18" s="15"/>
      <c r="AN18" s="7"/>
      <c r="AO18" s="8"/>
      <c r="AP18" s="41"/>
      <c r="AQ18" s="51"/>
      <c r="AR18" s="50"/>
      <c r="AS18" s="50"/>
      <c r="AT18" s="50"/>
      <c r="AU18" s="50"/>
      <c r="AV18" s="50"/>
      <c r="AW18" s="15"/>
      <c r="AX18" s="7"/>
      <c r="AY18" s="8"/>
      <c r="AZ18" s="41"/>
      <c r="BA18" s="51"/>
      <c r="BB18" s="50"/>
      <c r="BC18" s="50"/>
      <c r="BD18" s="50"/>
      <c r="BE18" s="50"/>
      <c r="BF18" s="50"/>
      <c r="BG18" s="15"/>
      <c r="BH18" s="7"/>
      <c r="BI18" s="8"/>
      <c r="BJ18" s="41"/>
      <c r="BK18" s="51"/>
      <c r="BL18" s="50"/>
      <c r="BM18" s="50"/>
      <c r="BN18" s="50"/>
      <c r="BO18" s="50"/>
      <c r="BP18" s="50"/>
      <c r="BQ18" s="15"/>
      <c r="BR18" s="7"/>
      <c r="BS18" s="8"/>
      <c r="BT18" s="41"/>
      <c r="BU18" s="51"/>
      <c r="BV18" s="50"/>
      <c r="BW18" s="50"/>
      <c r="BX18" s="50"/>
      <c r="BY18" s="50"/>
      <c r="BZ18" s="50"/>
      <c r="CA18" s="15"/>
      <c r="CB18" s="7"/>
      <c r="CC18" s="8"/>
      <c r="CD18" s="47"/>
      <c r="CN18" s="47"/>
      <c r="CX18" s="47"/>
      <c r="DH18" s="47"/>
      <c r="DR18" s="47"/>
      <c r="EB18" s="47"/>
      <c r="EL18" s="47"/>
      <c r="EV18" s="47"/>
      <c r="FF18" s="47"/>
      <c r="FP18" s="47"/>
      <c r="FZ18" s="47"/>
      <c r="GJ18" s="47"/>
      <c r="GT18" s="47"/>
      <c r="HD18" s="47"/>
      <c r="HN18" s="47"/>
      <c r="HX18" s="47"/>
      <c r="IH18" s="47"/>
    </row>
    <row r="19" spans="1:242" s="1" customFormat="1" x14ac:dyDescent="0.3">
      <c r="A19" s="622" t="str">
        <f ca="1">IF(ISBLANK('Data Summary'!A21),"",'Data Summary'!A21)</f>
        <v/>
      </c>
      <c r="B19" s="41"/>
      <c r="C19" s="51"/>
      <c r="D19" s="50"/>
      <c r="E19" s="50"/>
      <c r="F19" s="23"/>
      <c r="G19" s="50"/>
      <c r="H19" s="50"/>
      <c r="I19" s="15"/>
      <c r="J19" s="7"/>
      <c r="K19" s="8"/>
      <c r="L19" s="41"/>
      <c r="M19" s="51"/>
      <c r="N19" s="50"/>
      <c r="O19" s="50"/>
      <c r="P19" s="23"/>
      <c r="Q19" s="50"/>
      <c r="R19" s="50"/>
      <c r="S19" s="15"/>
      <c r="T19" s="7"/>
      <c r="U19" s="8"/>
      <c r="V19" s="41"/>
      <c r="W19" s="51"/>
      <c r="X19" s="50"/>
      <c r="Y19" s="50"/>
      <c r="Z19" s="23"/>
      <c r="AA19" s="50"/>
      <c r="AB19" s="50"/>
      <c r="AC19" s="15"/>
      <c r="AD19" s="7"/>
      <c r="AE19" s="8"/>
      <c r="AF19" s="41"/>
      <c r="AG19" s="51"/>
      <c r="AH19" s="50"/>
      <c r="AI19" s="50"/>
      <c r="AJ19" s="23"/>
      <c r="AK19" s="50"/>
      <c r="AL19" s="50"/>
      <c r="AM19" s="15"/>
      <c r="AN19" s="7"/>
      <c r="AO19" s="8"/>
      <c r="AP19" s="41"/>
      <c r="AQ19" s="51"/>
      <c r="AR19" s="50"/>
      <c r="AS19" s="50"/>
      <c r="AT19" s="23"/>
      <c r="AU19" s="50"/>
      <c r="AV19" s="50"/>
      <c r="AW19" s="15"/>
      <c r="AX19" s="7"/>
      <c r="AY19" s="8"/>
      <c r="AZ19" s="41"/>
      <c r="BA19" s="51"/>
      <c r="BB19" s="50"/>
      <c r="BC19" s="50"/>
      <c r="BD19" s="23"/>
      <c r="BE19" s="50"/>
      <c r="BF19" s="50"/>
      <c r="BG19" s="15"/>
      <c r="BH19" s="7"/>
      <c r="BI19" s="8"/>
      <c r="BJ19" s="41"/>
      <c r="BK19" s="51"/>
      <c r="BL19" s="50"/>
      <c r="BM19" s="50"/>
      <c r="BN19" s="23"/>
      <c r="BO19" s="50"/>
      <c r="BP19" s="50"/>
      <c r="BQ19" s="15"/>
      <c r="BR19" s="7"/>
      <c r="BS19" s="8"/>
      <c r="BT19" s="41"/>
      <c r="BU19" s="51"/>
      <c r="BV19" s="50"/>
      <c r="BW19" s="50"/>
      <c r="BX19" s="23"/>
      <c r="BY19" s="50"/>
      <c r="BZ19" s="50"/>
      <c r="CA19" s="15"/>
      <c r="CB19" s="7"/>
      <c r="CC19" s="8"/>
      <c r="CD19" s="47"/>
      <c r="CN19" s="47"/>
      <c r="CX19" s="47"/>
      <c r="DH19" s="47"/>
      <c r="DR19" s="47"/>
      <c r="EB19" s="47"/>
      <c r="EL19" s="47"/>
      <c r="EV19" s="47"/>
      <c r="FF19" s="47"/>
      <c r="FP19" s="47"/>
      <c r="FZ19" s="47"/>
      <c r="GJ19" s="47"/>
      <c r="GT19" s="47"/>
      <c r="HD19" s="47"/>
      <c r="HN19" s="47"/>
      <c r="HX19" s="47"/>
      <c r="IH19" s="47"/>
    </row>
    <row r="20" spans="1:242" s="1" customFormat="1" x14ac:dyDescent="0.3">
      <c r="A20" s="622" t="str">
        <f ca="1">IF(ISBLANK('Data Summary'!A22),"",'Data Summary'!A22)</f>
        <v/>
      </c>
      <c r="B20" s="41"/>
      <c r="C20" s="11"/>
      <c r="D20" s="50"/>
      <c r="E20" s="23"/>
      <c r="F20" s="23"/>
      <c r="G20" s="50"/>
      <c r="H20" s="50"/>
      <c r="I20" s="15"/>
      <c r="J20" s="7"/>
      <c r="K20" s="8"/>
      <c r="L20" s="41"/>
      <c r="M20" s="11"/>
      <c r="N20" s="50"/>
      <c r="O20" s="23"/>
      <c r="P20" s="23"/>
      <c r="Q20" s="50"/>
      <c r="R20" s="50"/>
      <c r="S20" s="15"/>
      <c r="T20" s="7"/>
      <c r="U20" s="8"/>
      <c r="V20" s="41"/>
      <c r="W20" s="11"/>
      <c r="X20" s="50"/>
      <c r="Y20" s="23"/>
      <c r="Z20" s="23"/>
      <c r="AA20" s="50"/>
      <c r="AB20" s="50"/>
      <c r="AC20" s="15"/>
      <c r="AD20" s="7"/>
      <c r="AE20" s="8"/>
      <c r="AF20" s="41"/>
      <c r="AG20" s="11"/>
      <c r="AH20" s="50"/>
      <c r="AI20" s="23"/>
      <c r="AJ20" s="23"/>
      <c r="AK20" s="50"/>
      <c r="AL20" s="50"/>
      <c r="AM20" s="15"/>
      <c r="AN20" s="7"/>
      <c r="AO20" s="8"/>
      <c r="AP20" s="41"/>
      <c r="AQ20" s="11"/>
      <c r="AR20" s="50"/>
      <c r="AS20" s="23"/>
      <c r="AT20" s="23"/>
      <c r="AU20" s="50"/>
      <c r="AV20" s="50"/>
      <c r="AW20" s="15"/>
      <c r="AX20" s="7"/>
      <c r="AY20" s="8"/>
      <c r="AZ20" s="41"/>
      <c r="BA20" s="11"/>
      <c r="BB20" s="50"/>
      <c r="BC20" s="23"/>
      <c r="BD20" s="23"/>
      <c r="BE20" s="50"/>
      <c r="BF20" s="50"/>
      <c r="BG20" s="15"/>
      <c r="BH20" s="7"/>
      <c r="BI20" s="8"/>
      <c r="BJ20" s="41"/>
      <c r="BK20" s="11"/>
      <c r="BL20" s="50"/>
      <c r="BM20" s="23"/>
      <c r="BN20" s="23"/>
      <c r="BO20" s="50"/>
      <c r="BP20" s="50"/>
      <c r="BQ20" s="15"/>
      <c r="BR20" s="7"/>
      <c r="BS20" s="8"/>
      <c r="BT20" s="41"/>
      <c r="BU20" s="11"/>
      <c r="BV20" s="50"/>
      <c r="BW20" s="23"/>
      <c r="BX20" s="23"/>
      <c r="BY20" s="50"/>
      <c r="BZ20" s="50"/>
      <c r="CA20" s="15"/>
      <c r="CB20" s="7"/>
      <c r="CC20" s="8"/>
      <c r="CD20" s="47"/>
      <c r="CN20" s="47"/>
      <c r="CX20" s="47"/>
      <c r="DH20" s="47"/>
      <c r="DR20" s="47"/>
      <c r="EB20" s="47"/>
      <c r="EL20" s="47"/>
      <c r="EV20" s="47"/>
      <c r="FF20" s="47"/>
      <c r="FP20" s="47"/>
      <c r="FZ20" s="47"/>
      <c r="GJ20" s="47"/>
      <c r="GT20" s="47"/>
      <c r="HD20" s="47"/>
      <c r="HN20" s="47"/>
      <c r="HX20" s="47"/>
      <c r="IH20" s="47"/>
    </row>
    <row r="21" spans="1:242" s="1" customFormat="1" x14ac:dyDescent="0.3">
      <c r="A21" s="622" t="str">
        <f ca="1">IF(ISBLANK('Data Summary'!A23),"",'Data Summary'!A23)</f>
        <v/>
      </c>
      <c r="B21" s="41"/>
      <c r="C21" s="11"/>
      <c r="D21" s="23"/>
      <c r="E21" s="23"/>
      <c r="F21" s="23"/>
      <c r="G21" s="23"/>
      <c r="H21" s="23"/>
      <c r="I21" s="24"/>
      <c r="J21" s="7"/>
      <c r="K21" s="8"/>
      <c r="L21" s="41"/>
      <c r="M21" s="11"/>
      <c r="N21" s="23"/>
      <c r="O21" s="23"/>
      <c r="P21" s="23"/>
      <c r="Q21" s="23"/>
      <c r="R21" s="23"/>
      <c r="S21" s="24"/>
      <c r="T21" s="7"/>
      <c r="U21" s="8"/>
      <c r="V21" s="41"/>
      <c r="W21" s="11"/>
      <c r="X21" s="23"/>
      <c r="Y21" s="23"/>
      <c r="Z21" s="23"/>
      <c r="AA21" s="23"/>
      <c r="AB21" s="23"/>
      <c r="AC21" s="24"/>
      <c r="AD21" s="7"/>
      <c r="AE21" s="8"/>
      <c r="AF21" s="41"/>
      <c r="AG21" s="11"/>
      <c r="AH21" s="23"/>
      <c r="AI21" s="23"/>
      <c r="AJ21" s="23"/>
      <c r="AK21" s="23"/>
      <c r="AL21" s="23"/>
      <c r="AM21" s="24"/>
      <c r="AN21" s="7"/>
      <c r="AO21" s="8"/>
      <c r="AP21" s="41"/>
      <c r="AQ21" s="11"/>
      <c r="AR21" s="23"/>
      <c r="AS21" s="23"/>
      <c r="AT21" s="23"/>
      <c r="AU21" s="23"/>
      <c r="AV21" s="23"/>
      <c r="AW21" s="24"/>
      <c r="AX21" s="7"/>
      <c r="AY21" s="8"/>
      <c r="AZ21" s="41"/>
      <c r="BA21" s="11"/>
      <c r="BB21" s="23"/>
      <c r="BC21" s="23"/>
      <c r="BD21" s="23"/>
      <c r="BE21" s="23"/>
      <c r="BF21" s="23"/>
      <c r="BG21" s="24"/>
      <c r="BH21" s="7"/>
      <c r="BI21" s="8"/>
      <c r="BJ21" s="41"/>
      <c r="BK21" s="11"/>
      <c r="BL21" s="23"/>
      <c r="BM21" s="23"/>
      <c r="BN21" s="23"/>
      <c r="BO21" s="23"/>
      <c r="BP21" s="23"/>
      <c r="BQ21" s="24"/>
      <c r="BR21" s="7"/>
      <c r="BS21" s="8"/>
      <c r="BT21" s="41"/>
      <c r="BU21" s="11"/>
      <c r="BV21" s="23"/>
      <c r="BW21" s="23"/>
      <c r="BX21" s="23"/>
      <c r="BY21" s="23"/>
      <c r="BZ21" s="23"/>
      <c r="CA21" s="24"/>
      <c r="CB21" s="7"/>
      <c r="CC21" s="8"/>
      <c r="CD21" s="47"/>
      <c r="CN21" s="47"/>
      <c r="CX21" s="47"/>
      <c r="DH21" s="47"/>
      <c r="DR21" s="47"/>
      <c r="EB21" s="47"/>
      <c r="EL21" s="47"/>
      <c r="EV21" s="47"/>
      <c r="FF21" s="47"/>
      <c r="FP21" s="47"/>
      <c r="FZ21" s="47"/>
      <c r="GJ21" s="47"/>
      <c r="GT21" s="47"/>
      <c r="HD21" s="47"/>
      <c r="HN21" s="47"/>
      <c r="HX21" s="47"/>
      <c r="IH21" s="47"/>
    </row>
    <row r="22" spans="1:242" s="1" customFormat="1" x14ac:dyDescent="0.3">
      <c r="A22" s="622" t="str">
        <f ca="1">IF(ISBLANK('Data Summary'!A24),"",'Data Summary'!A24)</f>
        <v/>
      </c>
      <c r="B22" s="41"/>
      <c r="C22" s="11"/>
      <c r="D22" s="23"/>
      <c r="E22" s="23"/>
      <c r="F22" s="23"/>
      <c r="G22" s="23"/>
      <c r="H22" s="23"/>
      <c r="I22" s="24"/>
      <c r="J22" s="7"/>
      <c r="K22" s="8"/>
      <c r="L22" s="41"/>
      <c r="M22" s="11"/>
      <c r="N22" s="23"/>
      <c r="O22" s="23"/>
      <c r="P22" s="23"/>
      <c r="Q22" s="23"/>
      <c r="R22" s="23"/>
      <c r="S22" s="24"/>
      <c r="T22" s="7"/>
      <c r="U22" s="8"/>
      <c r="V22" s="41"/>
      <c r="W22" s="11"/>
      <c r="X22" s="23"/>
      <c r="Y22" s="23"/>
      <c r="Z22" s="23"/>
      <c r="AA22" s="23"/>
      <c r="AB22" s="23"/>
      <c r="AC22" s="24"/>
      <c r="AD22" s="7"/>
      <c r="AE22" s="8"/>
      <c r="AF22" s="41"/>
      <c r="AG22" s="11"/>
      <c r="AH22" s="23"/>
      <c r="AI22" s="23"/>
      <c r="AJ22" s="23"/>
      <c r="AK22" s="23"/>
      <c r="AL22" s="23"/>
      <c r="AM22" s="24"/>
      <c r="AN22" s="7"/>
      <c r="AO22" s="8"/>
      <c r="AP22" s="41"/>
      <c r="AQ22" s="11"/>
      <c r="AR22" s="23"/>
      <c r="AS22" s="23"/>
      <c r="AT22" s="23"/>
      <c r="AU22" s="23"/>
      <c r="AV22" s="23"/>
      <c r="AW22" s="24"/>
      <c r="AX22" s="7"/>
      <c r="AY22" s="8"/>
      <c r="AZ22" s="41"/>
      <c r="BA22" s="11"/>
      <c r="BB22" s="23"/>
      <c r="BC22" s="23"/>
      <c r="BD22" s="23"/>
      <c r="BE22" s="23"/>
      <c r="BF22" s="23"/>
      <c r="BG22" s="24"/>
      <c r="BH22" s="7"/>
      <c r="BI22" s="8"/>
      <c r="BJ22" s="41"/>
      <c r="BK22" s="11"/>
      <c r="BL22" s="23"/>
      <c r="BM22" s="23"/>
      <c r="BN22" s="23"/>
      <c r="BO22" s="23"/>
      <c r="BP22" s="23"/>
      <c r="BQ22" s="24"/>
      <c r="BR22" s="7"/>
      <c r="BS22" s="8"/>
      <c r="BT22" s="41"/>
      <c r="BU22" s="11"/>
      <c r="BV22" s="23"/>
      <c r="BW22" s="23"/>
      <c r="BX22" s="23"/>
      <c r="BY22" s="23"/>
      <c r="BZ22" s="23"/>
      <c r="CA22" s="24"/>
      <c r="CB22" s="7"/>
      <c r="CC22" s="8"/>
      <c r="CD22" s="47"/>
      <c r="CN22" s="47"/>
      <c r="CX22" s="47"/>
      <c r="DH22" s="47"/>
      <c r="DR22" s="47"/>
      <c r="EB22" s="47"/>
      <c r="EL22" s="47"/>
      <c r="EV22" s="47"/>
      <c r="FF22" s="47"/>
      <c r="FP22" s="47"/>
      <c r="FZ22" s="47"/>
      <c r="GJ22" s="47"/>
      <c r="GT22" s="47"/>
      <c r="HD22" s="47"/>
      <c r="HN22" s="47"/>
      <c r="HX22" s="47"/>
      <c r="IH22" s="47"/>
    </row>
    <row r="23" spans="1:242" s="1" customFormat="1" x14ac:dyDescent="0.3">
      <c r="A23" s="622" t="str">
        <f ca="1">IF(ISBLANK('Data Summary'!A25),"",'Data Summary'!A25)</f>
        <v/>
      </c>
      <c r="B23" s="41"/>
      <c r="C23" s="11"/>
      <c r="D23" s="23"/>
      <c r="E23" s="23"/>
      <c r="F23" s="23"/>
      <c r="G23" s="23"/>
      <c r="H23" s="23"/>
      <c r="I23" s="24"/>
      <c r="J23" s="7"/>
      <c r="K23" s="8"/>
      <c r="L23" s="41"/>
      <c r="M23" s="11"/>
      <c r="N23" s="23"/>
      <c r="O23" s="23"/>
      <c r="P23" s="23"/>
      <c r="Q23" s="23"/>
      <c r="R23" s="23"/>
      <c r="S23" s="24"/>
      <c r="T23" s="7"/>
      <c r="U23" s="8"/>
      <c r="V23" s="41"/>
      <c r="W23" s="11"/>
      <c r="X23" s="23"/>
      <c r="Y23" s="23"/>
      <c r="Z23" s="23"/>
      <c r="AA23" s="23"/>
      <c r="AB23" s="23"/>
      <c r="AC23" s="24"/>
      <c r="AD23" s="7"/>
      <c r="AE23" s="8"/>
      <c r="AF23" s="41"/>
      <c r="AG23" s="11"/>
      <c r="AH23" s="23"/>
      <c r="AI23" s="23"/>
      <c r="AJ23" s="23"/>
      <c r="AK23" s="23"/>
      <c r="AL23" s="23"/>
      <c r="AM23" s="24"/>
      <c r="AN23" s="7"/>
      <c r="AO23" s="8"/>
      <c r="AP23" s="41"/>
      <c r="AQ23" s="11"/>
      <c r="AR23" s="23"/>
      <c r="AS23" s="23"/>
      <c r="AT23" s="23"/>
      <c r="AU23" s="23"/>
      <c r="AV23" s="23"/>
      <c r="AW23" s="24"/>
      <c r="AX23" s="7"/>
      <c r="AY23" s="8"/>
      <c r="AZ23" s="41"/>
      <c r="BA23" s="11"/>
      <c r="BB23" s="23"/>
      <c r="BC23" s="23"/>
      <c r="BD23" s="23"/>
      <c r="BE23" s="23"/>
      <c r="BF23" s="23"/>
      <c r="BG23" s="24"/>
      <c r="BH23" s="7"/>
      <c r="BI23" s="8"/>
      <c r="BJ23" s="41"/>
      <c r="BK23" s="11"/>
      <c r="BL23" s="23"/>
      <c r="BM23" s="23"/>
      <c r="BN23" s="23"/>
      <c r="BO23" s="23"/>
      <c r="BP23" s="23"/>
      <c r="BQ23" s="24"/>
      <c r="BR23" s="7"/>
      <c r="BS23" s="8"/>
      <c r="BT23" s="41"/>
      <c r="BU23" s="11"/>
      <c r="BV23" s="23"/>
      <c r="BW23" s="23"/>
      <c r="BX23" s="23"/>
      <c r="BY23" s="23"/>
      <c r="BZ23" s="23"/>
      <c r="CA23" s="24"/>
      <c r="CB23" s="7"/>
      <c r="CC23" s="8"/>
      <c r="CD23" s="47"/>
      <c r="CN23" s="47"/>
      <c r="CX23" s="47"/>
      <c r="DH23" s="47"/>
      <c r="DR23" s="47"/>
      <c r="EB23" s="47"/>
      <c r="EL23" s="47"/>
      <c r="EV23" s="47"/>
      <c r="FF23" s="47"/>
      <c r="FP23" s="47"/>
      <c r="FZ23" s="47"/>
      <c r="GJ23" s="47"/>
      <c r="GT23" s="47"/>
      <c r="HD23" s="47"/>
      <c r="HN23" s="47"/>
      <c r="HX23" s="47"/>
      <c r="IH23" s="47"/>
    </row>
    <row r="24" spans="1:242" s="1" customFormat="1" x14ac:dyDescent="0.3">
      <c r="A24" s="622" t="str">
        <f ca="1">IF(ISBLANK('Data Summary'!A26),"",'Data Summary'!A26)</f>
        <v/>
      </c>
      <c r="B24" s="41"/>
      <c r="C24" s="11"/>
      <c r="D24" s="23"/>
      <c r="E24" s="23"/>
      <c r="F24" s="23"/>
      <c r="G24" s="23"/>
      <c r="H24" s="23"/>
      <c r="I24" s="24"/>
      <c r="J24" s="7"/>
      <c r="K24" s="8"/>
      <c r="L24" s="41"/>
      <c r="M24" s="11"/>
      <c r="N24" s="23"/>
      <c r="O24" s="23"/>
      <c r="P24" s="23"/>
      <c r="Q24" s="23"/>
      <c r="R24" s="23"/>
      <c r="S24" s="24"/>
      <c r="T24" s="7"/>
      <c r="U24" s="8"/>
      <c r="V24" s="41"/>
      <c r="W24" s="11"/>
      <c r="X24" s="23"/>
      <c r="Y24" s="23"/>
      <c r="Z24" s="23"/>
      <c r="AA24" s="23"/>
      <c r="AB24" s="23"/>
      <c r="AC24" s="24"/>
      <c r="AD24" s="7"/>
      <c r="AE24" s="8"/>
      <c r="AF24" s="41"/>
      <c r="AG24" s="11"/>
      <c r="AH24" s="23"/>
      <c r="AI24" s="23"/>
      <c r="AJ24" s="23"/>
      <c r="AK24" s="23"/>
      <c r="AL24" s="23"/>
      <c r="AM24" s="24"/>
      <c r="AN24" s="7"/>
      <c r="AO24" s="8"/>
      <c r="AP24" s="41"/>
      <c r="AQ24" s="11"/>
      <c r="AR24" s="23"/>
      <c r="AS24" s="23"/>
      <c r="AT24" s="23"/>
      <c r="AU24" s="23"/>
      <c r="AV24" s="23"/>
      <c r="AW24" s="24"/>
      <c r="AX24" s="7"/>
      <c r="AY24" s="8"/>
      <c r="AZ24" s="41"/>
      <c r="BA24" s="11"/>
      <c r="BB24" s="23"/>
      <c r="BC24" s="23"/>
      <c r="BD24" s="23"/>
      <c r="BE24" s="23"/>
      <c r="BF24" s="23"/>
      <c r="BG24" s="24"/>
      <c r="BH24" s="7"/>
      <c r="BI24" s="8"/>
      <c r="BJ24" s="41"/>
      <c r="BK24" s="11"/>
      <c r="BL24" s="23"/>
      <c r="BM24" s="23"/>
      <c r="BN24" s="23"/>
      <c r="BO24" s="23"/>
      <c r="BP24" s="23"/>
      <c r="BQ24" s="24"/>
      <c r="BR24" s="7"/>
      <c r="BS24" s="8"/>
      <c r="BT24" s="41"/>
      <c r="BU24" s="11"/>
      <c r="BV24" s="23"/>
      <c r="BW24" s="23"/>
      <c r="BX24" s="23"/>
      <c r="BY24" s="23"/>
      <c r="BZ24" s="23"/>
      <c r="CA24" s="24"/>
      <c r="CB24" s="7"/>
      <c r="CC24" s="8"/>
      <c r="CD24" s="47"/>
      <c r="CN24" s="47"/>
      <c r="CX24" s="47"/>
      <c r="DH24" s="47"/>
      <c r="DR24" s="47"/>
      <c r="EB24" s="47"/>
      <c r="EL24" s="47"/>
      <c r="EV24" s="47"/>
      <c r="FF24" s="47"/>
      <c r="FP24" s="47"/>
      <c r="FZ24" s="47"/>
      <c r="GJ24" s="47"/>
      <c r="GT24" s="47"/>
      <c r="HD24" s="47"/>
      <c r="HN24" s="47"/>
      <c r="HX24" s="47"/>
      <c r="IH24" s="47"/>
    </row>
    <row r="25" spans="1:242" s="1" customFormat="1" x14ac:dyDescent="0.3">
      <c r="A25" s="622" t="str">
        <f ca="1">IF(ISBLANK('Data Summary'!A27),"",'Data Summary'!A27)</f>
        <v/>
      </c>
      <c r="B25" s="41"/>
      <c r="C25" s="11"/>
      <c r="D25" s="23"/>
      <c r="E25" s="23"/>
      <c r="F25" s="23"/>
      <c r="G25" s="23"/>
      <c r="H25" s="23"/>
      <c r="I25" s="24"/>
      <c r="J25" s="7"/>
      <c r="K25" s="8"/>
      <c r="L25" s="41"/>
      <c r="M25" s="11"/>
      <c r="N25" s="23"/>
      <c r="O25" s="23"/>
      <c r="P25" s="23"/>
      <c r="Q25" s="23"/>
      <c r="R25" s="23"/>
      <c r="S25" s="24"/>
      <c r="T25" s="7"/>
      <c r="U25" s="8"/>
      <c r="V25" s="41"/>
      <c r="W25" s="11"/>
      <c r="X25" s="23"/>
      <c r="Y25" s="23"/>
      <c r="Z25" s="23"/>
      <c r="AA25" s="23"/>
      <c r="AB25" s="23"/>
      <c r="AC25" s="24"/>
      <c r="AD25" s="7"/>
      <c r="AE25" s="8"/>
      <c r="AF25" s="41"/>
      <c r="AG25" s="11"/>
      <c r="AH25" s="23"/>
      <c r="AI25" s="23"/>
      <c r="AJ25" s="23"/>
      <c r="AK25" s="23"/>
      <c r="AL25" s="23"/>
      <c r="AM25" s="24"/>
      <c r="AN25" s="7"/>
      <c r="AO25" s="8"/>
      <c r="AP25" s="41"/>
      <c r="AQ25" s="11"/>
      <c r="AR25" s="23"/>
      <c r="AS25" s="23"/>
      <c r="AT25" s="23"/>
      <c r="AU25" s="23"/>
      <c r="AV25" s="23"/>
      <c r="AW25" s="24"/>
      <c r="AX25" s="7"/>
      <c r="AY25" s="8"/>
      <c r="AZ25" s="41"/>
      <c r="BA25" s="11"/>
      <c r="BB25" s="23"/>
      <c r="BC25" s="23"/>
      <c r="BD25" s="23"/>
      <c r="BE25" s="23"/>
      <c r="BF25" s="23"/>
      <c r="BG25" s="24"/>
      <c r="BH25" s="7"/>
      <c r="BI25" s="8"/>
      <c r="BJ25" s="41"/>
      <c r="BK25" s="11"/>
      <c r="BL25" s="23"/>
      <c r="BM25" s="23"/>
      <c r="BN25" s="23"/>
      <c r="BO25" s="23"/>
      <c r="BP25" s="23"/>
      <c r="BQ25" s="24"/>
      <c r="BR25" s="7"/>
      <c r="BS25" s="8"/>
      <c r="BT25" s="41"/>
      <c r="BU25" s="11"/>
      <c r="BV25" s="23"/>
      <c r="BW25" s="23"/>
      <c r="BX25" s="23"/>
      <c r="BY25" s="23"/>
      <c r="BZ25" s="23"/>
      <c r="CA25" s="24"/>
      <c r="CB25" s="7"/>
      <c r="CC25" s="8"/>
      <c r="CD25" s="47"/>
      <c r="CN25" s="47"/>
      <c r="CX25" s="47"/>
      <c r="DH25" s="47"/>
      <c r="DR25" s="47"/>
      <c r="EB25" s="47"/>
      <c r="EL25" s="47"/>
      <c r="EV25" s="47"/>
      <c r="FF25" s="47"/>
      <c r="FP25" s="47"/>
      <c r="FZ25" s="47"/>
      <c r="GJ25" s="47"/>
      <c r="GT25" s="47"/>
      <c r="HD25" s="47"/>
      <c r="HN25" s="47"/>
      <c r="HX25" s="47"/>
      <c r="IH25" s="47"/>
    </row>
    <row r="26" spans="1:242" s="1" customFormat="1" x14ac:dyDescent="0.3">
      <c r="A26" s="622" t="str">
        <f ca="1">IF(ISBLANK('Data Summary'!A28),"",'Data Summary'!A28)</f>
        <v/>
      </c>
      <c r="B26" s="41"/>
      <c r="C26" s="12"/>
      <c r="D26" s="4"/>
      <c r="E26" s="4"/>
      <c r="F26" s="4"/>
      <c r="G26" s="4"/>
      <c r="H26" s="4"/>
      <c r="I26" s="16"/>
      <c r="J26" s="7"/>
      <c r="K26" s="8"/>
      <c r="L26" s="41"/>
      <c r="M26" s="12"/>
      <c r="N26" s="4"/>
      <c r="O26" s="4"/>
      <c r="P26" s="4"/>
      <c r="Q26" s="4"/>
      <c r="R26" s="4"/>
      <c r="S26" s="16"/>
      <c r="T26" s="7"/>
      <c r="U26" s="8"/>
      <c r="V26" s="41"/>
      <c r="W26" s="12"/>
      <c r="X26" s="4"/>
      <c r="Y26" s="4"/>
      <c r="Z26" s="4"/>
      <c r="AA26" s="4"/>
      <c r="AB26" s="4"/>
      <c r="AC26" s="16"/>
      <c r="AD26" s="7"/>
      <c r="AE26" s="8"/>
      <c r="AF26" s="41"/>
      <c r="AG26" s="12"/>
      <c r="AH26" s="4"/>
      <c r="AI26" s="4"/>
      <c r="AJ26" s="4"/>
      <c r="AK26" s="4"/>
      <c r="AL26" s="4"/>
      <c r="AM26" s="16"/>
      <c r="AN26" s="7"/>
      <c r="AO26" s="8"/>
      <c r="AP26" s="41"/>
      <c r="AQ26" s="12"/>
      <c r="AR26" s="4"/>
      <c r="AS26" s="4"/>
      <c r="AT26" s="4"/>
      <c r="AU26" s="4"/>
      <c r="AV26" s="4"/>
      <c r="AW26" s="16"/>
      <c r="AX26" s="7"/>
      <c r="AY26" s="8"/>
      <c r="AZ26" s="41"/>
      <c r="BA26" s="12"/>
      <c r="BB26" s="4"/>
      <c r="BC26" s="4"/>
      <c r="BD26" s="4"/>
      <c r="BE26" s="4"/>
      <c r="BF26" s="4"/>
      <c r="BG26" s="16"/>
      <c r="BH26" s="7"/>
      <c r="BI26" s="8"/>
      <c r="BJ26" s="41"/>
      <c r="BK26" s="12"/>
      <c r="BL26" s="4"/>
      <c r="BM26" s="4"/>
      <c r="BN26" s="4"/>
      <c r="BO26" s="4"/>
      <c r="BP26" s="4"/>
      <c r="BQ26" s="16"/>
      <c r="BR26" s="7"/>
      <c r="BS26" s="8"/>
      <c r="BT26" s="41"/>
      <c r="BU26" s="12"/>
      <c r="BV26" s="4"/>
      <c r="BW26" s="4"/>
      <c r="BX26" s="4"/>
      <c r="BY26" s="4"/>
      <c r="BZ26" s="4"/>
      <c r="CA26" s="16"/>
      <c r="CB26" s="7"/>
      <c r="CC26" s="8"/>
      <c r="CD26" s="47"/>
      <c r="CN26" s="47"/>
      <c r="CX26" s="47"/>
      <c r="DH26" s="47"/>
      <c r="DR26" s="47"/>
      <c r="EB26" s="47"/>
      <c r="EL26" s="47"/>
      <c r="EV26" s="47"/>
      <c r="FF26" s="47"/>
      <c r="FP26" s="47"/>
      <c r="FZ26" s="47"/>
      <c r="GJ26" s="47"/>
      <c r="GT26" s="47"/>
      <c r="HD26" s="47"/>
      <c r="HN26" s="47"/>
      <c r="HX26" s="47"/>
      <c r="IH26" s="47"/>
    </row>
    <row r="27" spans="1:242" s="1" customFormat="1" ht="93" customHeight="1" x14ac:dyDescent="0.3">
      <c r="A27" s="147" t="str">
        <f ca="1">IF(ISBLANK('Data Summary'!A29),"",'Data Summary'!A29)</f>
        <v/>
      </c>
      <c r="B27" s="42" t="e">
        <f>HLOOKUP(Introduction!$G$4,nametranslations,111,FALSE)</f>
        <v>#REF!</v>
      </c>
      <c r="C27" s="368" t="s">
        <v>202</v>
      </c>
      <c r="D27" s="368"/>
      <c r="E27" s="368"/>
      <c r="F27" s="368"/>
      <c r="G27" s="368"/>
      <c r="H27" s="368"/>
      <c r="I27" s="369"/>
      <c r="J27" s="7"/>
      <c r="K27" s="8"/>
      <c r="L27" s="42" t="e">
        <f>HLOOKUP(Introduction!$G$4,nametranslations,111,FALSE)</f>
        <v>#REF!</v>
      </c>
      <c r="M27" s="368" t="s">
        <v>202</v>
      </c>
      <c r="N27" s="368"/>
      <c r="O27" s="368"/>
      <c r="P27" s="368"/>
      <c r="Q27" s="368"/>
      <c r="R27" s="368"/>
      <c r="S27" s="369"/>
      <c r="T27" s="7"/>
      <c r="U27" s="8"/>
      <c r="V27" s="42" t="e">
        <f>HLOOKUP(Introduction!$G$4,nametranslations,111,FALSE)</f>
        <v>#REF!</v>
      </c>
      <c r="W27" s="368" t="s">
        <v>202</v>
      </c>
      <c r="X27" s="368"/>
      <c r="Y27" s="368"/>
      <c r="Z27" s="368"/>
      <c r="AA27" s="368"/>
      <c r="AB27" s="368"/>
      <c r="AC27" s="369"/>
      <c r="AD27" s="7"/>
      <c r="AE27" s="8"/>
      <c r="AF27" s="42" t="e">
        <f>HLOOKUP(Introduction!$G$4,nametranslations,111,FALSE)</f>
        <v>#REF!</v>
      </c>
      <c r="AG27" s="368" t="s">
        <v>202</v>
      </c>
      <c r="AH27" s="368"/>
      <c r="AI27" s="368"/>
      <c r="AJ27" s="368"/>
      <c r="AK27" s="368"/>
      <c r="AL27" s="368"/>
      <c r="AM27" s="369"/>
      <c r="AN27" s="7"/>
      <c r="AO27" s="8"/>
      <c r="AP27" s="42" t="e">
        <f>HLOOKUP(Introduction!$G$4,nametranslations,111,FALSE)</f>
        <v>#REF!</v>
      </c>
      <c r="AQ27" s="368" t="s">
        <v>202</v>
      </c>
      <c r="AR27" s="368"/>
      <c r="AS27" s="368"/>
      <c r="AT27" s="368"/>
      <c r="AU27" s="368"/>
      <c r="AV27" s="368"/>
      <c r="AW27" s="369"/>
      <c r="AX27" s="7"/>
      <c r="AY27" s="8"/>
      <c r="AZ27" s="42" t="e">
        <f>HLOOKUP(Introduction!$G$4,nametranslations,111,FALSE)</f>
        <v>#REF!</v>
      </c>
      <c r="BA27" s="368" t="s">
        <v>202</v>
      </c>
      <c r="BB27" s="368"/>
      <c r="BC27" s="368"/>
      <c r="BD27" s="368"/>
      <c r="BE27" s="368"/>
      <c r="BF27" s="368"/>
      <c r="BG27" s="369"/>
      <c r="BH27" s="7"/>
      <c r="BI27" s="8"/>
      <c r="BJ27" s="42" t="e">
        <f>HLOOKUP(Introduction!$G$4,nametranslations,111,FALSE)</f>
        <v>#REF!</v>
      </c>
      <c r="BK27" s="368" t="s">
        <v>202</v>
      </c>
      <c r="BL27" s="368"/>
      <c r="BM27" s="368"/>
      <c r="BN27" s="368"/>
      <c r="BO27" s="368"/>
      <c r="BP27" s="368"/>
      <c r="BQ27" s="369"/>
      <c r="BR27" s="7"/>
      <c r="BS27" s="8"/>
      <c r="BT27" s="42" t="e">
        <f>HLOOKUP(Introduction!$G$4,nametranslations,111,FALSE)</f>
        <v>#REF!</v>
      </c>
      <c r="BU27" s="368" t="s">
        <v>202</v>
      </c>
      <c r="BV27" s="368"/>
      <c r="BW27" s="368"/>
      <c r="BX27" s="368"/>
      <c r="BY27" s="368"/>
      <c r="BZ27" s="368"/>
      <c r="CA27" s="369"/>
      <c r="CB27" s="7"/>
      <c r="CC27" s="8"/>
      <c r="CD27" s="47"/>
      <c r="CN27" s="47"/>
      <c r="CX27" s="47"/>
      <c r="DH27" s="47"/>
      <c r="DR27" s="47"/>
      <c r="EB27" s="47"/>
      <c r="EL27" s="47"/>
      <c r="EV27" s="47"/>
      <c r="FF27" s="47"/>
      <c r="FP27" s="47"/>
      <c r="FZ27" s="47"/>
      <c r="GJ27" s="47"/>
      <c r="GT27" s="47"/>
      <c r="HD27" s="47"/>
      <c r="HN27" s="47"/>
      <c r="HX27" s="47"/>
      <c r="IH27" s="47"/>
    </row>
    <row r="28" spans="1:242" s="1" customFormat="1" ht="15.75" customHeight="1" x14ac:dyDescent="0.3">
      <c r="A28" s="147" t="str">
        <f ca="1">IF(ISBLANK('Data Summary'!A30),"",'Data Summary'!A30)</f>
        <v/>
      </c>
      <c r="B28" s="42"/>
      <c r="C28" s="192" t="e">
        <f>HLOOKUP(Introduction!$G$4,nametranslations,112,FALSE)</f>
        <v>#REF!</v>
      </c>
      <c r="D28" s="168" t="s">
        <v>133</v>
      </c>
      <c r="E28" s="168" t="s">
        <v>133</v>
      </c>
      <c r="F28" s="168"/>
      <c r="G28" s="168" t="s">
        <v>201</v>
      </c>
      <c r="H28" s="168" t="s">
        <v>133</v>
      </c>
      <c r="I28" s="193" t="s">
        <v>133</v>
      </c>
      <c r="J28" s="7"/>
      <c r="K28" s="8"/>
      <c r="L28" s="42"/>
      <c r="M28" s="192" t="e">
        <f>HLOOKUP(Introduction!$G$4,nametranslations,112,FALSE)</f>
        <v>#REF!</v>
      </c>
      <c r="N28" s="168" t="s">
        <v>133</v>
      </c>
      <c r="O28" s="168" t="s">
        <v>133</v>
      </c>
      <c r="P28" s="168"/>
      <c r="Q28" s="168" t="s">
        <v>201</v>
      </c>
      <c r="R28" s="168" t="s">
        <v>133</v>
      </c>
      <c r="S28" s="193" t="s">
        <v>133</v>
      </c>
      <c r="T28" s="7"/>
      <c r="U28" s="8"/>
      <c r="V28" s="42"/>
      <c r="W28" s="192" t="e">
        <f>HLOOKUP(Introduction!$G$4,nametranslations,112,FALSE)</f>
        <v>#REF!</v>
      </c>
      <c r="X28" s="168" t="s">
        <v>133</v>
      </c>
      <c r="Y28" s="168" t="s">
        <v>133</v>
      </c>
      <c r="Z28" s="168"/>
      <c r="AA28" s="168" t="s">
        <v>201</v>
      </c>
      <c r="AB28" s="168" t="s">
        <v>133</v>
      </c>
      <c r="AC28" s="193" t="s">
        <v>133</v>
      </c>
      <c r="AD28" s="7"/>
      <c r="AE28" s="8"/>
      <c r="AF28" s="42"/>
      <c r="AG28" s="192" t="e">
        <f>HLOOKUP(Introduction!$G$4,nametranslations,112,FALSE)</f>
        <v>#REF!</v>
      </c>
      <c r="AH28" s="168" t="s">
        <v>133</v>
      </c>
      <c r="AI28" s="168" t="s">
        <v>133</v>
      </c>
      <c r="AJ28" s="168"/>
      <c r="AK28" s="168" t="s">
        <v>201</v>
      </c>
      <c r="AL28" s="168" t="s">
        <v>133</v>
      </c>
      <c r="AM28" s="193" t="s">
        <v>133</v>
      </c>
      <c r="AN28" s="7"/>
      <c r="AO28" s="8"/>
      <c r="AP28" s="42"/>
      <c r="AQ28" s="192" t="e">
        <f>HLOOKUP(Introduction!$G$4,nametranslations,112,FALSE)</f>
        <v>#REF!</v>
      </c>
      <c r="AR28" s="168" t="s">
        <v>133</v>
      </c>
      <c r="AS28" s="168" t="s">
        <v>133</v>
      </c>
      <c r="AT28" s="168"/>
      <c r="AU28" s="168" t="s">
        <v>201</v>
      </c>
      <c r="AV28" s="168" t="s">
        <v>133</v>
      </c>
      <c r="AW28" s="193" t="s">
        <v>133</v>
      </c>
      <c r="AX28" s="7"/>
      <c r="AY28" s="8"/>
      <c r="AZ28" s="42"/>
      <c r="BA28" s="192" t="e">
        <f>HLOOKUP(Introduction!$G$4,nametranslations,112,FALSE)</f>
        <v>#REF!</v>
      </c>
      <c r="BB28" s="168" t="s">
        <v>133</v>
      </c>
      <c r="BC28" s="168" t="s">
        <v>133</v>
      </c>
      <c r="BD28" s="168"/>
      <c r="BE28" s="168" t="s">
        <v>201</v>
      </c>
      <c r="BF28" s="168" t="s">
        <v>133</v>
      </c>
      <c r="BG28" s="193" t="s">
        <v>133</v>
      </c>
      <c r="BH28" s="7"/>
      <c r="BI28" s="8"/>
      <c r="BJ28" s="42"/>
      <c r="BK28" s="192" t="e">
        <f>HLOOKUP(Introduction!$G$4,nametranslations,112,FALSE)</f>
        <v>#REF!</v>
      </c>
      <c r="BL28" s="168" t="s">
        <v>133</v>
      </c>
      <c r="BM28" s="168" t="s">
        <v>133</v>
      </c>
      <c r="BN28" s="168"/>
      <c r="BO28" s="168" t="s">
        <v>201</v>
      </c>
      <c r="BP28" s="168" t="s">
        <v>133</v>
      </c>
      <c r="BQ28" s="193" t="s">
        <v>133</v>
      </c>
      <c r="BR28" s="7"/>
      <c r="BS28" s="8"/>
      <c r="BT28" s="42"/>
      <c r="BU28" s="192" t="e">
        <f>HLOOKUP(Introduction!$G$4,nametranslations,112,FALSE)</f>
        <v>#REF!</v>
      </c>
      <c r="BV28" s="168" t="s">
        <v>133</v>
      </c>
      <c r="BW28" s="168" t="s">
        <v>133</v>
      </c>
      <c r="BX28" s="168"/>
      <c r="BY28" s="168" t="s">
        <v>201</v>
      </c>
      <c r="BZ28" s="168" t="s">
        <v>133</v>
      </c>
      <c r="CA28" s="193" t="s">
        <v>133</v>
      </c>
      <c r="CB28" s="7"/>
      <c r="CC28" s="8"/>
      <c r="CD28" s="47"/>
      <c r="CN28" s="47"/>
      <c r="CX28" s="47"/>
      <c r="DH28" s="47"/>
      <c r="DR28" s="47"/>
      <c r="EB28" s="47"/>
      <c r="EL28" s="47"/>
      <c r="EV28" s="47"/>
      <c r="FF28" s="47"/>
      <c r="FP28" s="47"/>
      <c r="FZ28" s="47"/>
      <c r="GJ28" s="47"/>
      <c r="GT28" s="47"/>
      <c r="HD28" s="47"/>
      <c r="HN28" s="47"/>
      <c r="HX28" s="47"/>
      <c r="IH28" s="47"/>
    </row>
    <row r="29" spans="1:242" s="1" customFormat="1" ht="15" customHeight="1" x14ac:dyDescent="0.3">
      <c r="A29" s="147" t="str">
        <f ca="1">IF(ISBLANK('Data Summary'!A31),"",'Data Summary'!A31)</f>
        <v/>
      </c>
      <c r="B29" s="42"/>
      <c r="C29" s="192" t="e">
        <f>HLOOKUP(Introduction!$G$4,nametranslations,113,FALSE)</f>
        <v>#REF!</v>
      </c>
      <c r="D29" s="168" t="s">
        <v>133</v>
      </c>
      <c r="E29" s="168" t="s">
        <v>133</v>
      </c>
      <c r="F29" s="168"/>
      <c r="G29" s="168" t="s">
        <v>201</v>
      </c>
      <c r="H29" s="168" t="s">
        <v>133</v>
      </c>
      <c r="I29" s="193" t="s">
        <v>133</v>
      </c>
      <c r="J29" s="7"/>
      <c r="K29" s="8"/>
      <c r="L29" s="42"/>
      <c r="M29" s="192" t="e">
        <f>HLOOKUP(Introduction!$G$4,nametranslations,113,FALSE)</f>
        <v>#REF!</v>
      </c>
      <c r="N29" s="168" t="s">
        <v>133</v>
      </c>
      <c r="O29" s="168" t="s">
        <v>133</v>
      </c>
      <c r="P29" s="168"/>
      <c r="Q29" s="168" t="s">
        <v>201</v>
      </c>
      <c r="R29" s="168" t="s">
        <v>133</v>
      </c>
      <c r="S29" s="193" t="s">
        <v>133</v>
      </c>
      <c r="T29" s="7"/>
      <c r="U29" s="8"/>
      <c r="V29" s="42"/>
      <c r="W29" s="192" t="e">
        <f>HLOOKUP(Introduction!$G$4,nametranslations,113,FALSE)</f>
        <v>#REF!</v>
      </c>
      <c r="X29" s="168" t="s">
        <v>133</v>
      </c>
      <c r="Y29" s="168" t="s">
        <v>133</v>
      </c>
      <c r="Z29" s="168"/>
      <c r="AA29" s="168" t="s">
        <v>201</v>
      </c>
      <c r="AB29" s="168" t="s">
        <v>133</v>
      </c>
      <c r="AC29" s="193" t="s">
        <v>133</v>
      </c>
      <c r="AD29" s="7"/>
      <c r="AE29" s="8"/>
      <c r="AF29" s="42"/>
      <c r="AG29" s="192" t="e">
        <f>HLOOKUP(Introduction!$G$4,nametranslations,113,FALSE)</f>
        <v>#REF!</v>
      </c>
      <c r="AH29" s="168" t="s">
        <v>133</v>
      </c>
      <c r="AI29" s="168" t="s">
        <v>133</v>
      </c>
      <c r="AJ29" s="168"/>
      <c r="AK29" s="168" t="s">
        <v>201</v>
      </c>
      <c r="AL29" s="168" t="s">
        <v>133</v>
      </c>
      <c r="AM29" s="193" t="s">
        <v>133</v>
      </c>
      <c r="AN29" s="7"/>
      <c r="AO29" s="8"/>
      <c r="AP29" s="42"/>
      <c r="AQ29" s="192" t="e">
        <f>HLOOKUP(Introduction!$G$4,nametranslations,113,FALSE)</f>
        <v>#REF!</v>
      </c>
      <c r="AR29" s="168" t="s">
        <v>133</v>
      </c>
      <c r="AS29" s="168" t="s">
        <v>133</v>
      </c>
      <c r="AT29" s="168"/>
      <c r="AU29" s="168" t="s">
        <v>201</v>
      </c>
      <c r="AV29" s="168" t="s">
        <v>133</v>
      </c>
      <c r="AW29" s="193" t="s">
        <v>133</v>
      </c>
      <c r="AX29" s="7"/>
      <c r="AY29" s="8"/>
      <c r="AZ29" s="42"/>
      <c r="BA29" s="192" t="e">
        <f>HLOOKUP(Introduction!$G$4,nametranslations,113,FALSE)</f>
        <v>#REF!</v>
      </c>
      <c r="BB29" s="168" t="s">
        <v>133</v>
      </c>
      <c r="BC29" s="168" t="s">
        <v>133</v>
      </c>
      <c r="BD29" s="168"/>
      <c r="BE29" s="168" t="s">
        <v>201</v>
      </c>
      <c r="BF29" s="168" t="s">
        <v>133</v>
      </c>
      <c r="BG29" s="193" t="s">
        <v>133</v>
      </c>
      <c r="BH29" s="7"/>
      <c r="BI29" s="8"/>
      <c r="BJ29" s="42"/>
      <c r="BK29" s="192" t="e">
        <f>HLOOKUP(Introduction!$G$4,nametranslations,113,FALSE)</f>
        <v>#REF!</v>
      </c>
      <c r="BL29" s="168" t="s">
        <v>133</v>
      </c>
      <c r="BM29" s="168" t="s">
        <v>133</v>
      </c>
      <c r="BN29" s="168"/>
      <c r="BO29" s="168" t="s">
        <v>201</v>
      </c>
      <c r="BP29" s="168" t="s">
        <v>133</v>
      </c>
      <c r="BQ29" s="193" t="s">
        <v>133</v>
      </c>
      <c r="BR29" s="7"/>
      <c r="BS29" s="8"/>
      <c r="BT29" s="42"/>
      <c r="BU29" s="192" t="e">
        <f>HLOOKUP(Introduction!$G$4,nametranslations,113,FALSE)</f>
        <v>#REF!</v>
      </c>
      <c r="BV29" s="168" t="s">
        <v>133</v>
      </c>
      <c r="BW29" s="168" t="s">
        <v>133</v>
      </c>
      <c r="BX29" s="168"/>
      <c r="BY29" s="168" t="s">
        <v>201</v>
      </c>
      <c r="BZ29" s="168" t="s">
        <v>133</v>
      </c>
      <c r="CA29" s="193" t="s">
        <v>133</v>
      </c>
      <c r="CB29" s="7"/>
      <c r="CC29" s="8"/>
      <c r="CD29" s="47"/>
      <c r="CN29" s="47"/>
      <c r="CX29" s="47"/>
      <c r="DH29" s="47"/>
      <c r="DR29" s="47"/>
      <c r="EB29" s="47"/>
      <c r="EL29" s="47"/>
      <c r="EV29" s="47"/>
      <c r="FF29" s="47"/>
      <c r="FP29" s="47"/>
      <c r="FZ29" s="47"/>
      <c r="GJ29" s="47"/>
      <c r="GT29" s="47"/>
      <c r="HD29" s="47"/>
      <c r="HN29" s="47"/>
      <c r="HX29" s="47"/>
      <c r="IH29" s="47"/>
    </row>
    <row r="30" spans="1:242" s="1" customFormat="1" ht="21" customHeight="1" x14ac:dyDescent="0.3">
      <c r="A30" s="147" t="str">
        <f ca="1">IF(ISBLANK('Data Summary'!A32),"",'Data Summary'!A32)</f>
        <v/>
      </c>
      <c r="B30" s="42"/>
      <c r="C30" s="192" t="e">
        <f>HLOOKUP(Introduction!$G$4,nametranslations,122,FALSE)</f>
        <v>#REF!</v>
      </c>
      <c r="D30" s="168" t="s">
        <v>133</v>
      </c>
      <c r="E30" s="168" t="s">
        <v>133</v>
      </c>
      <c r="F30" s="168"/>
      <c r="G30" s="168" t="s">
        <v>201</v>
      </c>
      <c r="H30" s="168" t="s">
        <v>133</v>
      </c>
      <c r="I30" s="193" t="s">
        <v>133</v>
      </c>
      <c r="J30" s="7"/>
      <c r="K30" s="8"/>
      <c r="L30" s="42"/>
      <c r="M30" s="192" t="e">
        <f>HLOOKUP(Introduction!$G$4,nametranslations,122,FALSE)</f>
        <v>#REF!</v>
      </c>
      <c r="N30" s="168" t="s">
        <v>133</v>
      </c>
      <c r="O30" s="168" t="s">
        <v>133</v>
      </c>
      <c r="P30" s="168"/>
      <c r="Q30" s="168" t="s">
        <v>201</v>
      </c>
      <c r="R30" s="168" t="s">
        <v>133</v>
      </c>
      <c r="S30" s="193" t="s">
        <v>133</v>
      </c>
      <c r="T30" s="7"/>
      <c r="U30" s="8"/>
      <c r="V30" s="42"/>
      <c r="W30" s="192" t="e">
        <f>HLOOKUP(Introduction!$G$4,nametranslations,122,FALSE)</f>
        <v>#REF!</v>
      </c>
      <c r="X30" s="168" t="s">
        <v>133</v>
      </c>
      <c r="Y30" s="168" t="s">
        <v>133</v>
      </c>
      <c r="Z30" s="168"/>
      <c r="AA30" s="168" t="s">
        <v>201</v>
      </c>
      <c r="AB30" s="168" t="s">
        <v>133</v>
      </c>
      <c r="AC30" s="193" t="s">
        <v>133</v>
      </c>
      <c r="AD30" s="7"/>
      <c r="AE30" s="8"/>
      <c r="AF30" s="42"/>
      <c r="AG30" s="192" t="e">
        <f>HLOOKUP(Introduction!$G$4,nametranslations,122,FALSE)</f>
        <v>#REF!</v>
      </c>
      <c r="AH30" s="168" t="s">
        <v>133</v>
      </c>
      <c r="AI30" s="168" t="s">
        <v>133</v>
      </c>
      <c r="AJ30" s="168"/>
      <c r="AK30" s="168" t="s">
        <v>201</v>
      </c>
      <c r="AL30" s="168" t="s">
        <v>133</v>
      </c>
      <c r="AM30" s="193" t="s">
        <v>133</v>
      </c>
      <c r="AN30" s="7"/>
      <c r="AO30" s="8"/>
      <c r="AP30" s="42"/>
      <c r="AQ30" s="192" t="e">
        <f>HLOOKUP(Introduction!$G$4,nametranslations,122,FALSE)</f>
        <v>#REF!</v>
      </c>
      <c r="AR30" s="168" t="s">
        <v>133</v>
      </c>
      <c r="AS30" s="168" t="s">
        <v>133</v>
      </c>
      <c r="AT30" s="168"/>
      <c r="AU30" s="168" t="s">
        <v>201</v>
      </c>
      <c r="AV30" s="168" t="s">
        <v>133</v>
      </c>
      <c r="AW30" s="193" t="s">
        <v>133</v>
      </c>
      <c r="AX30" s="7"/>
      <c r="AY30" s="8"/>
      <c r="AZ30" s="42"/>
      <c r="BA30" s="192" t="e">
        <f>HLOOKUP(Introduction!$G$4,nametranslations,122,FALSE)</f>
        <v>#REF!</v>
      </c>
      <c r="BB30" s="168" t="s">
        <v>133</v>
      </c>
      <c r="BC30" s="168" t="s">
        <v>133</v>
      </c>
      <c r="BD30" s="168"/>
      <c r="BE30" s="168" t="s">
        <v>201</v>
      </c>
      <c r="BF30" s="168" t="s">
        <v>133</v>
      </c>
      <c r="BG30" s="193" t="s">
        <v>133</v>
      </c>
      <c r="BH30" s="7"/>
      <c r="BI30" s="8"/>
      <c r="BJ30" s="42"/>
      <c r="BK30" s="192" t="e">
        <f>HLOOKUP(Introduction!$G$4,nametranslations,122,FALSE)</f>
        <v>#REF!</v>
      </c>
      <c r="BL30" s="168" t="s">
        <v>133</v>
      </c>
      <c r="BM30" s="168" t="s">
        <v>133</v>
      </c>
      <c r="BN30" s="168"/>
      <c r="BO30" s="168" t="s">
        <v>201</v>
      </c>
      <c r="BP30" s="168" t="s">
        <v>133</v>
      </c>
      <c r="BQ30" s="193" t="s">
        <v>133</v>
      </c>
      <c r="BR30" s="7"/>
      <c r="BS30" s="8"/>
      <c r="BT30" s="42"/>
      <c r="BU30" s="192" t="e">
        <f>HLOOKUP(Introduction!$G$4,nametranslations,122,FALSE)</f>
        <v>#REF!</v>
      </c>
      <c r="BV30" s="168" t="s">
        <v>133</v>
      </c>
      <c r="BW30" s="168" t="s">
        <v>133</v>
      </c>
      <c r="BX30" s="168"/>
      <c r="BY30" s="168" t="s">
        <v>201</v>
      </c>
      <c r="BZ30" s="168" t="s">
        <v>133</v>
      </c>
      <c r="CA30" s="193" t="s">
        <v>133</v>
      </c>
      <c r="CB30" s="7"/>
      <c r="CC30" s="8"/>
      <c r="CD30" s="47"/>
      <c r="CN30" s="47"/>
      <c r="CX30" s="47"/>
      <c r="DH30" s="47"/>
      <c r="DR30" s="47"/>
      <c r="EB30" s="47"/>
      <c r="EL30" s="47"/>
      <c r="EV30" s="47"/>
      <c r="FF30" s="47"/>
      <c r="FP30" s="47"/>
      <c r="FZ30" s="47"/>
      <c r="GJ30" s="47"/>
      <c r="GT30" s="47"/>
      <c r="HD30" s="47"/>
      <c r="HN30" s="47"/>
      <c r="HX30" s="47"/>
      <c r="IH30" s="47"/>
    </row>
    <row r="31" spans="1:242" ht="21" customHeight="1" x14ac:dyDescent="0.3">
      <c r="A31" s="147" t="str">
        <f ca="1">IF(ISBLANK('Data Summary'!A33),"",'Data Summary'!A33)</f>
        <v/>
      </c>
      <c r="B31" s="42"/>
      <c r="C31" s="192" t="e">
        <f>HLOOKUP(Introduction!$G$4,nametranslations,123,FALSE)</f>
        <v>#REF!</v>
      </c>
      <c r="D31" s="168" t="s">
        <v>133</v>
      </c>
      <c r="E31" s="168" t="s">
        <v>133</v>
      </c>
      <c r="F31" s="168"/>
      <c r="G31" s="168"/>
      <c r="H31" s="168" t="s">
        <v>133</v>
      </c>
      <c r="I31" s="193" t="s">
        <v>133</v>
      </c>
      <c r="J31" s="7"/>
      <c r="K31" s="8"/>
      <c r="L31" s="42"/>
      <c r="M31" s="192" t="e">
        <f>HLOOKUP(Introduction!$G$4,nametranslations,123,FALSE)</f>
        <v>#REF!</v>
      </c>
      <c r="N31" s="168" t="s">
        <v>133</v>
      </c>
      <c r="O31" s="168" t="s">
        <v>133</v>
      </c>
      <c r="P31" s="168"/>
      <c r="Q31" s="168"/>
      <c r="R31" s="168" t="s">
        <v>133</v>
      </c>
      <c r="S31" s="193" t="s">
        <v>133</v>
      </c>
      <c r="T31" s="7"/>
      <c r="U31" s="8"/>
      <c r="V31" s="42"/>
      <c r="W31" s="192" t="e">
        <f>HLOOKUP(Introduction!$G$4,nametranslations,123,FALSE)</f>
        <v>#REF!</v>
      </c>
      <c r="X31" s="168" t="s">
        <v>133</v>
      </c>
      <c r="Y31" s="168" t="s">
        <v>133</v>
      </c>
      <c r="Z31" s="168"/>
      <c r="AA31" s="168"/>
      <c r="AB31" s="168" t="s">
        <v>133</v>
      </c>
      <c r="AC31" s="193" t="s">
        <v>133</v>
      </c>
      <c r="AD31" s="7"/>
      <c r="AE31" s="8"/>
      <c r="AF31" s="42"/>
      <c r="AG31" s="192" t="e">
        <f>HLOOKUP(Introduction!$G$4,nametranslations,123,FALSE)</f>
        <v>#REF!</v>
      </c>
      <c r="AH31" s="168" t="s">
        <v>133</v>
      </c>
      <c r="AI31" s="168" t="s">
        <v>133</v>
      </c>
      <c r="AJ31" s="168"/>
      <c r="AK31" s="168"/>
      <c r="AL31" s="168" t="s">
        <v>133</v>
      </c>
      <c r="AM31" s="193" t="s">
        <v>133</v>
      </c>
      <c r="AN31" s="7"/>
      <c r="AO31" s="8"/>
      <c r="AP31" s="42"/>
      <c r="AQ31" s="192" t="e">
        <f>HLOOKUP(Introduction!$G$4,nametranslations,123,FALSE)</f>
        <v>#REF!</v>
      </c>
      <c r="AR31" s="168" t="s">
        <v>133</v>
      </c>
      <c r="AS31" s="168" t="s">
        <v>133</v>
      </c>
      <c r="AT31" s="168"/>
      <c r="AU31" s="168"/>
      <c r="AV31" s="168" t="s">
        <v>133</v>
      </c>
      <c r="AW31" s="193" t="s">
        <v>133</v>
      </c>
      <c r="AX31" s="7"/>
      <c r="AY31" s="8"/>
      <c r="AZ31" s="42"/>
      <c r="BA31" s="192" t="e">
        <f>HLOOKUP(Introduction!$G$4,nametranslations,123,FALSE)</f>
        <v>#REF!</v>
      </c>
      <c r="BB31" s="168" t="s">
        <v>133</v>
      </c>
      <c r="BC31" s="168" t="s">
        <v>133</v>
      </c>
      <c r="BD31" s="168"/>
      <c r="BE31" s="168"/>
      <c r="BF31" s="168" t="s">
        <v>133</v>
      </c>
      <c r="BG31" s="193" t="s">
        <v>133</v>
      </c>
      <c r="BH31" s="7"/>
      <c r="BI31" s="8"/>
      <c r="BJ31" s="42"/>
      <c r="BK31" s="192" t="e">
        <f>HLOOKUP(Introduction!$G$4,nametranslations,123,FALSE)</f>
        <v>#REF!</v>
      </c>
      <c r="BL31" s="168" t="s">
        <v>133</v>
      </c>
      <c r="BM31" s="168" t="s">
        <v>133</v>
      </c>
      <c r="BN31" s="168"/>
      <c r="BO31" s="168"/>
      <c r="BP31" s="168" t="s">
        <v>133</v>
      </c>
      <c r="BQ31" s="193" t="s">
        <v>133</v>
      </c>
      <c r="BR31" s="7"/>
      <c r="BS31" s="8"/>
      <c r="BT31" s="42"/>
      <c r="BU31" s="192" t="e">
        <f>HLOOKUP(Introduction!$G$4,nametranslations,123,FALSE)</f>
        <v>#REF!</v>
      </c>
      <c r="BV31" s="168" t="s">
        <v>133</v>
      </c>
      <c r="BW31" s="168" t="s">
        <v>133</v>
      </c>
      <c r="BX31" s="168"/>
      <c r="BY31" s="168"/>
      <c r="BZ31" s="168" t="s">
        <v>133</v>
      </c>
      <c r="CA31" s="193" t="s">
        <v>133</v>
      </c>
      <c r="CB31" s="7"/>
      <c r="CC31" s="8"/>
    </row>
    <row r="32" spans="1:242" ht="16.5" customHeight="1" x14ac:dyDescent="0.3">
      <c r="A32" s="147" t="str">
        <f ca="1">IF(ISBLANK('Data Summary'!A34),"",'Data Summary'!A34)</f>
        <v/>
      </c>
      <c r="B32" s="42"/>
      <c r="C32" s="192" t="e">
        <f>HLOOKUP(Introduction!$G$4,nametranslations,114,FALSE)</f>
        <v>#REF!</v>
      </c>
      <c r="D32" s="168" t="s">
        <v>133</v>
      </c>
      <c r="E32" s="168" t="s">
        <v>133</v>
      </c>
      <c r="F32" s="168"/>
      <c r="G32" s="168"/>
      <c r="H32" s="168" t="s">
        <v>133</v>
      </c>
      <c r="I32" s="193" t="s">
        <v>133</v>
      </c>
      <c r="J32" s="7"/>
      <c r="K32" s="8"/>
      <c r="L32" s="42"/>
      <c r="M32" s="192" t="e">
        <f>HLOOKUP(Introduction!$G$4,nametranslations,114,FALSE)</f>
        <v>#REF!</v>
      </c>
      <c r="N32" s="168" t="s">
        <v>133</v>
      </c>
      <c r="O32" s="168" t="s">
        <v>133</v>
      </c>
      <c r="P32" s="168"/>
      <c r="Q32" s="168"/>
      <c r="R32" s="168" t="s">
        <v>133</v>
      </c>
      <c r="S32" s="193" t="s">
        <v>133</v>
      </c>
      <c r="T32" s="7"/>
      <c r="U32" s="8"/>
      <c r="V32" s="42"/>
      <c r="W32" s="192" t="e">
        <f>HLOOKUP(Introduction!$G$4,nametranslations,114,FALSE)</f>
        <v>#REF!</v>
      </c>
      <c r="X32" s="168" t="s">
        <v>133</v>
      </c>
      <c r="Y32" s="168" t="s">
        <v>133</v>
      </c>
      <c r="Z32" s="168"/>
      <c r="AA32" s="168"/>
      <c r="AB32" s="168" t="s">
        <v>133</v>
      </c>
      <c r="AC32" s="193" t="s">
        <v>133</v>
      </c>
      <c r="AD32" s="7"/>
      <c r="AE32" s="8"/>
      <c r="AF32" s="42"/>
      <c r="AG32" s="192" t="e">
        <f>HLOOKUP(Introduction!$G$4,nametranslations,114,FALSE)</f>
        <v>#REF!</v>
      </c>
      <c r="AH32" s="168" t="s">
        <v>133</v>
      </c>
      <c r="AI32" s="168" t="s">
        <v>133</v>
      </c>
      <c r="AJ32" s="168"/>
      <c r="AK32" s="168"/>
      <c r="AL32" s="168" t="s">
        <v>133</v>
      </c>
      <c r="AM32" s="193" t="s">
        <v>133</v>
      </c>
      <c r="AN32" s="7"/>
      <c r="AO32" s="8"/>
      <c r="AP32" s="42"/>
      <c r="AQ32" s="192" t="e">
        <f>HLOOKUP(Introduction!$G$4,nametranslations,114,FALSE)</f>
        <v>#REF!</v>
      </c>
      <c r="AR32" s="168" t="s">
        <v>133</v>
      </c>
      <c r="AS32" s="168" t="s">
        <v>133</v>
      </c>
      <c r="AT32" s="168"/>
      <c r="AU32" s="168"/>
      <c r="AV32" s="168" t="s">
        <v>133</v>
      </c>
      <c r="AW32" s="193" t="s">
        <v>133</v>
      </c>
      <c r="AX32" s="7"/>
      <c r="AY32" s="8"/>
      <c r="AZ32" s="42"/>
      <c r="BA32" s="192" t="e">
        <f>HLOOKUP(Introduction!$G$4,nametranslations,114,FALSE)</f>
        <v>#REF!</v>
      </c>
      <c r="BB32" s="168" t="s">
        <v>133</v>
      </c>
      <c r="BC32" s="168" t="s">
        <v>133</v>
      </c>
      <c r="BD32" s="168"/>
      <c r="BE32" s="168"/>
      <c r="BF32" s="168" t="s">
        <v>133</v>
      </c>
      <c r="BG32" s="193" t="s">
        <v>133</v>
      </c>
      <c r="BH32" s="7"/>
      <c r="BI32" s="8"/>
      <c r="BJ32" s="42"/>
      <c r="BK32" s="192" t="e">
        <f>HLOOKUP(Introduction!$G$4,nametranslations,114,FALSE)</f>
        <v>#REF!</v>
      </c>
      <c r="BL32" s="168" t="s">
        <v>133</v>
      </c>
      <c r="BM32" s="168" t="s">
        <v>133</v>
      </c>
      <c r="BN32" s="168"/>
      <c r="BO32" s="168"/>
      <c r="BP32" s="168" t="s">
        <v>133</v>
      </c>
      <c r="BQ32" s="193" t="s">
        <v>133</v>
      </c>
      <c r="BR32" s="7"/>
      <c r="BS32" s="8"/>
      <c r="BT32" s="42"/>
      <c r="BU32" s="192" t="e">
        <f>HLOOKUP(Introduction!$G$4,nametranslations,114,FALSE)</f>
        <v>#REF!</v>
      </c>
      <c r="BV32" s="168" t="s">
        <v>133</v>
      </c>
      <c r="BW32" s="168" t="s">
        <v>133</v>
      </c>
      <c r="BX32" s="168"/>
      <c r="BY32" s="168"/>
      <c r="BZ32" s="168" t="s">
        <v>133</v>
      </c>
      <c r="CA32" s="193" t="s">
        <v>133</v>
      </c>
      <c r="CB32" s="7"/>
      <c r="CC32" s="8"/>
    </row>
    <row r="33" spans="1:81" ht="16.5" customHeight="1" x14ac:dyDescent="0.3">
      <c r="A33" s="147" t="str">
        <f ca="1">IF(ISBLANK('Data Summary'!A35),"",'Data Summary'!A35)</f>
        <v/>
      </c>
      <c r="B33" s="43"/>
      <c r="C33" s="192" t="e">
        <f>HLOOKUP(Introduction!$G$4,nametranslations,115,FALSE)</f>
        <v>#REF!</v>
      </c>
      <c r="D33" s="194"/>
      <c r="E33" s="195"/>
      <c r="F33" s="195"/>
      <c r="G33" s="196"/>
      <c r="H33" s="171"/>
      <c r="I33" s="26"/>
      <c r="J33" s="7"/>
      <c r="K33" s="8"/>
      <c r="L33" s="43"/>
      <c r="M33" s="192" t="e">
        <f>HLOOKUP(Introduction!$G$4,nametranslations,115,FALSE)</f>
        <v>#REF!</v>
      </c>
      <c r="N33" s="194"/>
      <c r="O33" s="195"/>
      <c r="P33" s="195"/>
      <c r="Q33" s="196"/>
      <c r="R33" s="171"/>
      <c r="S33" s="26"/>
      <c r="T33" s="7"/>
      <c r="U33" s="8"/>
      <c r="V33" s="43"/>
      <c r="W33" s="192" t="e">
        <f>HLOOKUP(Introduction!$G$4,nametranslations,115,FALSE)</f>
        <v>#REF!</v>
      </c>
      <c r="X33" s="194"/>
      <c r="Y33" s="195"/>
      <c r="Z33" s="195"/>
      <c r="AA33" s="196"/>
      <c r="AB33" s="171"/>
      <c r="AC33" s="26"/>
      <c r="AD33" s="7"/>
      <c r="AE33" s="8"/>
      <c r="AF33" s="43"/>
      <c r="AG33" s="192" t="e">
        <f>HLOOKUP(Introduction!$G$4,nametranslations,115,FALSE)</f>
        <v>#REF!</v>
      </c>
      <c r="AH33" s="194"/>
      <c r="AI33" s="195"/>
      <c r="AJ33" s="195"/>
      <c r="AK33" s="196"/>
      <c r="AL33" s="171"/>
      <c r="AM33" s="26"/>
      <c r="AN33" s="7"/>
      <c r="AO33" s="8"/>
      <c r="AP33" s="43"/>
      <c r="AQ33" s="192" t="e">
        <f>HLOOKUP(Introduction!$G$4,nametranslations,115,FALSE)</f>
        <v>#REF!</v>
      </c>
      <c r="AR33" s="194"/>
      <c r="AS33" s="195"/>
      <c r="AT33" s="195"/>
      <c r="AU33" s="196"/>
      <c r="AV33" s="171"/>
      <c r="AW33" s="26"/>
      <c r="AX33" s="7"/>
      <c r="AY33" s="8"/>
      <c r="AZ33" s="43"/>
      <c r="BA33" s="192" t="e">
        <f>HLOOKUP(Introduction!$G$4,nametranslations,115,FALSE)</f>
        <v>#REF!</v>
      </c>
      <c r="BB33" s="194"/>
      <c r="BC33" s="195"/>
      <c r="BD33" s="195"/>
      <c r="BE33" s="196"/>
      <c r="BF33" s="171"/>
      <c r="BG33" s="26"/>
      <c r="BH33" s="7"/>
      <c r="BI33" s="8"/>
      <c r="BJ33" s="43"/>
      <c r="BK33" s="192" t="e">
        <f>HLOOKUP(Introduction!$G$4,nametranslations,115,FALSE)</f>
        <v>#REF!</v>
      </c>
      <c r="BL33" s="194"/>
      <c r="BM33" s="195"/>
      <c r="BN33" s="195"/>
      <c r="BO33" s="196"/>
      <c r="BP33" s="171"/>
      <c r="BQ33" s="26"/>
      <c r="BR33" s="7"/>
      <c r="BS33" s="8"/>
      <c r="BT33" s="43"/>
      <c r="BU33" s="192" t="e">
        <f>HLOOKUP(Introduction!$G$4,nametranslations,115,FALSE)</f>
        <v>#REF!</v>
      </c>
      <c r="BV33" s="194"/>
      <c r="BW33" s="195"/>
      <c r="BX33" s="195"/>
      <c r="BY33" s="196"/>
      <c r="BZ33" s="171"/>
      <c r="CA33" s="26"/>
      <c r="CB33" s="7"/>
      <c r="CC33" s="8"/>
    </row>
    <row r="34" spans="1:81" ht="16.5" customHeight="1" thickBot="1" x14ac:dyDescent="0.35">
      <c r="A34" s="147" t="str">
        <f ca="1">IF(ISBLANK('Data Summary'!A36),"",'Data Summary'!A36)</f>
        <v/>
      </c>
      <c r="B34" s="44"/>
      <c r="C34" s="197" t="e">
        <f>HLOOKUP(Introduction!$G$4,nametranslations,116,FALSE)</f>
        <v>#REF!</v>
      </c>
      <c r="D34" s="198"/>
      <c r="E34" s="198"/>
      <c r="F34" s="198"/>
      <c r="G34" s="198"/>
      <c r="H34" s="198"/>
      <c r="I34" s="27"/>
      <c r="J34" s="14"/>
      <c r="K34" s="10"/>
      <c r="L34" s="44"/>
      <c r="M34" s="197" t="e">
        <f>HLOOKUP(Introduction!$G$4,nametranslations,116,FALSE)</f>
        <v>#REF!</v>
      </c>
      <c r="N34" s="198"/>
      <c r="O34" s="198"/>
      <c r="P34" s="198"/>
      <c r="Q34" s="198"/>
      <c r="R34" s="198"/>
      <c r="S34" s="27"/>
      <c r="T34" s="14"/>
      <c r="U34" s="10"/>
      <c r="V34" s="44"/>
      <c r="W34" s="197" t="e">
        <f>HLOOKUP(Introduction!$G$4,nametranslations,116,FALSE)</f>
        <v>#REF!</v>
      </c>
      <c r="X34" s="198"/>
      <c r="Y34" s="198"/>
      <c r="Z34" s="198"/>
      <c r="AA34" s="198"/>
      <c r="AB34" s="198"/>
      <c r="AC34" s="27"/>
      <c r="AD34" s="14"/>
      <c r="AE34" s="10"/>
      <c r="AF34" s="44"/>
      <c r="AG34" s="197" t="e">
        <f>HLOOKUP(Introduction!$G$4,nametranslations,116,FALSE)</f>
        <v>#REF!</v>
      </c>
      <c r="AH34" s="198"/>
      <c r="AI34" s="198"/>
      <c r="AJ34" s="198"/>
      <c r="AK34" s="198"/>
      <c r="AL34" s="198"/>
      <c r="AM34" s="27"/>
      <c r="AN34" s="14"/>
      <c r="AO34" s="10"/>
      <c r="AP34" s="44"/>
      <c r="AQ34" s="197" t="e">
        <f>HLOOKUP(Introduction!$G$4,nametranslations,116,FALSE)</f>
        <v>#REF!</v>
      </c>
      <c r="AR34" s="198"/>
      <c r="AS34" s="198"/>
      <c r="AT34" s="198"/>
      <c r="AU34" s="198"/>
      <c r="AV34" s="198"/>
      <c r="AW34" s="27"/>
      <c r="AX34" s="14"/>
      <c r="AY34" s="10"/>
      <c r="AZ34" s="44"/>
      <c r="BA34" s="197" t="e">
        <f>HLOOKUP(Introduction!$G$4,nametranslations,116,FALSE)</f>
        <v>#REF!</v>
      </c>
      <c r="BB34" s="198"/>
      <c r="BC34" s="198"/>
      <c r="BD34" s="198"/>
      <c r="BE34" s="198"/>
      <c r="BF34" s="198"/>
      <c r="BG34" s="27"/>
      <c r="BH34" s="14"/>
      <c r="BI34" s="10"/>
      <c r="BJ34" s="44"/>
      <c r="BK34" s="197" t="e">
        <f>HLOOKUP(Introduction!$G$4,nametranslations,116,FALSE)</f>
        <v>#REF!</v>
      </c>
      <c r="BL34" s="198"/>
      <c r="BM34" s="198"/>
      <c r="BN34" s="198"/>
      <c r="BO34" s="198"/>
      <c r="BP34" s="198"/>
      <c r="BQ34" s="27"/>
      <c r="BR34" s="14"/>
      <c r="BS34" s="10"/>
      <c r="BT34" s="44"/>
      <c r="BU34" s="197" t="e">
        <f>HLOOKUP(Introduction!$G$4,nametranslations,116,FALSE)</f>
        <v>#REF!</v>
      </c>
      <c r="BV34" s="198"/>
      <c r="BW34" s="198"/>
      <c r="BX34" s="198"/>
      <c r="BY34" s="198"/>
      <c r="BZ34" s="198"/>
      <c r="CA34" s="27"/>
      <c r="CB34" s="14"/>
      <c r="CC34" s="10"/>
    </row>
    <row r="35" spans="1:81" x14ac:dyDescent="0.3">
      <c r="A35" s="147" t="str">
        <f ca="1">IF(ISBLANK('Data Summary'!A37),"",'Data Summary'!A37)</f>
        <v/>
      </c>
    </row>
    <row r="36" spans="1:81" x14ac:dyDescent="0.3">
      <c r="A36" s="147" t="str">
        <f ca="1">IF(ISBLANK('Data Summary'!A38),"",'Data Summary'!A38)</f>
        <v/>
      </c>
    </row>
    <row r="37" spans="1:81" x14ac:dyDescent="0.3">
      <c r="A37" s="147" t="str">
        <f ca="1">IF(ISBLANK('Data Summary'!A39),"",'Data Summary'!A39)</f>
        <v/>
      </c>
    </row>
    <row r="38" spans="1:81" x14ac:dyDescent="0.3">
      <c r="A38" s="147" t="str">
        <f ca="1">IF(ISBLANK('Data Summary'!A40),"",'Data Summary'!A40)</f>
        <v/>
      </c>
    </row>
    <row r="39" spans="1:81" x14ac:dyDescent="0.3">
      <c r="A39" s="147" t="str">
        <f ca="1">IF(ISBLANK('Data Summary'!A41),"",'Data Summary'!A41)</f>
        <v/>
      </c>
    </row>
    <row r="40" spans="1:81" x14ac:dyDescent="0.3">
      <c r="A40" s="147" t="str">
        <f ca="1">IF(ISBLANK('Data Summary'!A42),"",'Data Summary'!A42)</f>
        <v/>
      </c>
    </row>
    <row r="41" spans="1:81" x14ac:dyDescent="0.3">
      <c r="A41" s="147" t="str">
        <f ca="1">IF(ISBLANK('Data Summary'!A43),"",'Data Summary'!A43)</f>
        <v/>
      </c>
    </row>
    <row r="42" spans="1:81" x14ac:dyDescent="0.3">
      <c r="A42" s="147" t="str">
        <f ca="1">IF(ISBLANK('Data Summary'!A44),"",'Data Summary'!A44)</f>
        <v/>
      </c>
    </row>
    <row r="43" spans="1:81" x14ac:dyDescent="0.3">
      <c r="A43" s="147" t="str">
        <f ca="1">IF(ISBLANK('Data Summary'!A45),"",'Data Summary'!A45)</f>
        <v/>
      </c>
    </row>
    <row r="44" spans="1:81" x14ac:dyDescent="0.3">
      <c r="A44" s="147" t="str">
        <f ca="1">IF(ISBLANK('Data Summary'!A46),"",'Data Summary'!A46)</f>
        <v/>
      </c>
    </row>
    <row r="45" spans="1:81" x14ac:dyDescent="0.3">
      <c r="A45" s="147" t="str">
        <f ca="1">IF(ISBLANK('Data Summary'!A47),"",'Data Summary'!A47)</f>
        <v/>
      </c>
    </row>
    <row r="46" spans="1:81" x14ac:dyDescent="0.3">
      <c r="A46" s="147" t="str">
        <f ca="1">IF(ISBLANK('Data Summary'!A48),"",'Data Summary'!A48)</f>
        <v/>
      </c>
    </row>
    <row r="47" spans="1:81" x14ac:dyDescent="0.3">
      <c r="A47" s="147" t="str">
        <f ca="1">IF(ISBLANK('Data Summary'!A49),"",'Data Summary'!A49)</f>
        <v/>
      </c>
    </row>
    <row r="48" spans="1:81" x14ac:dyDescent="0.3">
      <c r="A48" s="147" t="str">
        <f ca="1">IF(ISBLANK('Data Summary'!A50),"",'Data Summary'!A50)</f>
        <v/>
      </c>
    </row>
    <row r="49" spans="1:1" x14ac:dyDescent="0.3">
      <c r="A49" s="147" t="str">
        <f ca="1">IF(ISBLANK('Data Summary'!A51),"",'Data Summary'!A51)</f>
        <v/>
      </c>
    </row>
    <row r="50" spans="1:1" x14ac:dyDescent="0.3">
      <c r="A50" s="147" t="str">
        <f ca="1">IF(ISBLANK('Data Summary'!A52),"",'Data Summary'!A52)</f>
        <v/>
      </c>
    </row>
    <row r="51" spans="1:1" x14ac:dyDescent="0.3">
      <c r="A51" s="147" t="str">
        <f ca="1">IF(ISBLANK('Data Summary'!A53),"",'Data Summary'!A53)</f>
        <v/>
      </c>
    </row>
    <row r="52" spans="1:1" x14ac:dyDescent="0.3">
      <c r="A52" s="147" t="str">
        <f ca="1">IF(ISBLANK('Data Summary'!A54),"",'Data Summary'!A54)</f>
        <v/>
      </c>
    </row>
    <row r="53" spans="1:1" x14ac:dyDescent="0.3">
      <c r="A53" s="147" t="str">
        <f ca="1">IF(ISBLANK('Data Summary'!A55),"",'Data Summary'!A55)</f>
        <v/>
      </c>
    </row>
    <row r="54" spans="1:1" x14ac:dyDescent="0.3">
      <c r="A54" s="147" t="str">
        <f ca="1">IF(ISBLANK('Data Summary'!A56),"",'Data Summary'!A56)</f>
        <v/>
      </c>
    </row>
    <row r="55" spans="1:1" x14ac:dyDescent="0.3">
      <c r="A55" s="147" t="str">
        <f ca="1">IF(ISBLANK('Data Summary'!A57),"",'Data Summary'!A57)</f>
        <v/>
      </c>
    </row>
    <row r="56" spans="1:1" x14ac:dyDescent="0.3">
      <c r="A56" s="147" t="str">
        <f ca="1">IF(ISBLANK('Data Summary'!A58),"",'Data Summary'!A58)</f>
        <v/>
      </c>
    </row>
    <row r="57" spans="1:1" x14ac:dyDescent="0.3">
      <c r="A57" s="147" t="str">
        <f ca="1">IF(ISBLANK('Data Summary'!A59),"",'Data Summary'!A59)</f>
        <v/>
      </c>
    </row>
    <row r="58" spans="1:1" x14ac:dyDescent="0.3">
      <c r="A58" s="147" t="str">
        <f ca="1">IF(ISBLANK('Data Summary'!A60),"",'Data Summary'!A60)</f>
        <v/>
      </c>
    </row>
    <row r="59" spans="1:1" x14ac:dyDescent="0.3">
      <c r="A59" s="147" t="str">
        <f ca="1">IF(ISBLANK('Data Summary'!A61),"",'Data Summary'!A61)</f>
        <v/>
      </c>
    </row>
    <row r="60" spans="1:1" x14ac:dyDescent="0.3">
      <c r="A60" s="147" t="str">
        <f ca="1">IF(ISBLANK('Data Summary'!A62),"",'Data Summary'!A62)</f>
        <v/>
      </c>
    </row>
    <row r="61" spans="1:1" x14ac:dyDescent="0.3">
      <c r="A61" s="147" t="str">
        <f ca="1">IF(ISBLANK('Data Summary'!A63),"",'Data Summary'!A63)</f>
        <v/>
      </c>
    </row>
    <row r="62" spans="1:1" x14ac:dyDescent="0.3">
      <c r="A62" s="147" t="str">
        <f ca="1">IF(ISBLANK('Data Summary'!A64),"",'Data Summary'!A64)</f>
        <v/>
      </c>
    </row>
    <row r="63" spans="1:1" x14ac:dyDescent="0.3">
      <c r="A63" s="147" t="str">
        <f ca="1">IF(ISBLANK('Data Summary'!A65),"",'Data Summary'!A65)</f>
        <v/>
      </c>
    </row>
    <row r="64" spans="1:1" x14ac:dyDescent="0.3">
      <c r="A64" s="147" t="str">
        <f ca="1">IF(ISBLANK('Data Summary'!A66),"",'Data Summary'!A66)</f>
        <v/>
      </c>
    </row>
    <row r="65" spans="1:1" x14ac:dyDescent="0.3">
      <c r="A65" s="147" t="str">
        <f ca="1">IF(ISBLANK('Data Summary'!A67),"",'Data Summary'!A67)</f>
        <v/>
      </c>
    </row>
    <row r="66" spans="1:1" x14ac:dyDescent="0.3">
      <c r="A66" s="147" t="str">
        <f ca="1">IF(ISBLANK('Data Summary'!A68),"",'Data Summary'!A68)</f>
        <v/>
      </c>
    </row>
    <row r="67" spans="1:1" x14ac:dyDescent="0.3">
      <c r="A67" s="147" t="str">
        <f ca="1">IF(ISBLANK('Data Summary'!A69),"",'Data Summary'!A69)</f>
        <v/>
      </c>
    </row>
    <row r="68" spans="1:1" x14ac:dyDescent="0.3">
      <c r="A68" s="147" t="str">
        <f ca="1">IF(ISBLANK('Data Summary'!A70),"",'Data Summary'!A70)</f>
        <v/>
      </c>
    </row>
    <row r="69" spans="1:1" x14ac:dyDescent="0.3">
      <c r="A69" s="147" t="str">
        <f ca="1">IF(ISBLANK('Data Summary'!A71),"",'Data Summary'!A71)</f>
        <v/>
      </c>
    </row>
    <row r="70" spans="1:1" x14ac:dyDescent="0.3">
      <c r="A70" s="147" t="str">
        <f ca="1">IF(ISBLANK('Data Summary'!A72),"",'Data Summary'!A72)</f>
        <v/>
      </c>
    </row>
    <row r="71" spans="1:1" x14ac:dyDescent="0.3">
      <c r="A71" s="147" t="str">
        <f ca="1">IF(ISBLANK('Data Summary'!A73),"",'Data Summary'!A73)</f>
        <v/>
      </c>
    </row>
    <row r="72" spans="1:1" x14ac:dyDescent="0.3">
      <c r="A72" s="147" t="str">
        <f ca="1">IF(ISBLANK('Data Summary'!A74),"",'Data Summary'!A74)</f>
        <v/>
      </c>
    </row>
    <row r="73" spans="1:1" x14ac:dyDescent="0.3">
      <c r="A73" s="147" t="str">
        <f ca="1">IF(ISBLANK('Data Summary'!A75),"",'Data Summary'!A75)</f>
        <v/>
      </c>
    </row>
    <row r="74" spans="1:1" x14ac:dyDescent="0.3">
      <c r="A74" s="147" t="str">
        <f ca="1">IF(ISBLANK('Data Summary'!A76),"",'Data Summary'!A76)</f>
        <v/>
      </c>
    </row>
    <row r="75" spans="1:1" x14ac:dyDescent="0.3">
      <c r="A75" s="147" t="str">
        <f ca="1">IF(ISBLANK('Data Summary'!A77),"",'Data Summary'!A77)</f>
        <v/>
      </c>
    </row>
    <row r="76" spans="1:1" x14ac:dyDescent="0.3">
      <c r="A76" s="147" t="str">
        <f ca="1">IF(ISBLANK('Data Summary'!A78),"",'Data Summary'!A78)</f>
        <v/>
      </c>
    </row>
    <row r="77" spans="1:1" x14ac:dyDescent="0.3">
      <c r="A77" s="147" t="str">
        <f ca="1">IF(ISBLANK('Data Summary'!A79),"",'Data Summary'!A79)</f>
        <v/>
      </c>
    </row>
    <row r="78" spans="1:1" x14ac:dyDescent="0.3">
      <c r="A78" s="147" t="str">
        <f ca="1">IF(ISBLANK('Data Summary'!A80),"",'Data Summary'!A80)</f>
        <v/>
      </c>
    </row>
    <row r="79" spans="1:1" x14ac:dyDescent="0.3">
      <c r="A79" s="147" t="str">
        <f ca="1">IF(ISBLANK('Data Summary'!A81),"",'Data Summary'!A81)</f>
        <v/>
      </c>
    </row>
    <row r="80" spans="1:1" x14ac:dyDescent="0.3">
      <c r="A80" s="147" t="str">
        <f ca="1">IF(ISBLANK('Data Summary'!A82),"",'Data Summary'!A82)</f>
        <v/>
      </c>
    </row>
    <row r="81" spans="1:1" x14ac:dyDescent="0.3">
      <c r="A81" s="147" t="str">
        <f ca="1">IF(ISBLANK('Data Summary'!A83),"",'Data Summary'!A83)</f>
        <v/>
      </c>
    </row>
    <row r="82" spans="1:1" x14ac:dyDescent="0.3">
      <c r="A82" s="147" t="str">
        <f ca="1">IF(ISBLANK('Data Summary'!A84),"",'Data Summary'!A84)</f>
        <v/>
      </c>
    </row>
    <row r="83" spans="1:1" x14ac:dyDescent="0.3">
      <c r="A83" s="147" t="str">
        <f ca="1">IF(ISBLANK('Data Summary'!A85),"",'Data Summary'!A85)</f>
        <v/>
      </c>
    </row>
    <row r="84" spans="1:1" x14ac:dyDescent="0.3">
      <c r="A84" s="147" t="str">
        <f ca="1">IF(ISBLANK('Data Summary'!A86),"",'Data Summary'!A86)</f>
        <v/>
      </c>
    </row>
    <row r="85" spans="1:1" x14ac:dyDescent="0.3">
      <c r="A85" s="147" t="str">
        <f ca="1">IF(ISBLANK('Data Summary'!A87),"",'Data Summary'!A87)</f>
        <v/>
      </c>
    </row>
    <row r="86" spans="1:1" x14ac:dyDescent="0.3">
      <c r="A86" s="147" t="str">
        <f ca="1">IF(ISBLANK('Data Summary'!A88),"",'Data Summary'!A88)</f>
        <v/>
      </c>
    </row>
    <row r="87" spans="1:1" x14ac:dyDescent="0.3">
      <c r="A87" s="147" t="str">
        <f ca="1">IF(ISBLANK('Data Summary'!A89),"",'Data Summary'!A89)</f>
        <v/>
      </c>
    </row>
    <row r="88" spans="1:1" x14ac:dyDescent="0.3">
      <c r="A88" s="147" t="str">
        <f ca="1">IF(ISBLANK('Data Summary'!A90),"",'Data Summary'!A90)</f>
        <v/>
      </c>
    </row>
    <row r="89" spans="1:1" x14ac:dyDescent="0.3">
      <c r="A89" s="147" t="str">
        <f ca="1">IF(ISBLANK('Data Summary'!A91),"",'Data Summary'!A91)</f>
        <v/>
      </c>
    </row>
    <row r="90" spans="1:1" x14ac:dyDescent="0.3">
      <c r="A90" s="147" t="str">
        <f ca="1">IF(ISBLANK('Data Summary'!A92),"",'Data Summary'!A92)</f>
        <v/>
      </c>
    </row>
    <row r="91" spans="1:1" x14ac:dyDescent="0.3">
      <c r="A91" s="147" t="str">
        <f ca="1">IF(ISBLANK('Data Summary'!A93),"",'Data Summary'!A93)</f>
        <v/>
      </c>
    </row>
    <row r="92" spans="1:1" x14ac:dyDescent="0.3">
      <c r="A92" s="147" t="str">
        <f ca="1">IF(ISBLANK('Data Summary'!A94),"",'Data Summary'!A94)</f>
        <v/>
      </c>
    </row>
    <row r="93" spans="1:1" x14ac:dyDescent="0.3">
      <c r="A93" s="147" t="str">
        <f ca="1">IF(ISBLANK('Data Summary'!A95),"",'Data Summary'!A95)</f>
        <v/>
      </c>
    </row>
    <row r="94" spans="1:1" x14ac:dyDescent="0.3">
      <c r="A94" s="147" t="str">
        <f ca="1">IF(ISBLANK('Data Summary'!A96),"",'Data Summary'!A96)</f>
        <v/>
      </c>
    </row>
    <row r="95" spans="1:1" x14ac:dyDescent="0.3">
      <c r="A95" s="147" t="str">
        <f ca="1">IF(ISBLANK('Data Summary'!A97),"",'Data Summary'!A97)</f>
        <v/>
      </c>
    </row>
    <row r="96" spans="1:1" x14ac:dyDescent="0.3">
      <c r="A96" s="147" t="str">
        <f ca="1">IF(ISBLANK('Data Summary'!A98),"",'Data Summary'!A98)</f>
        <v/>
      </c>
    </row>
    <row r="97" spans="1:1" x14ac:dyDescent="0.3">
      <c r="A97" s="147" t="str">
        <f ca="1">IF(ISBLANK('Data Summary'!A99),"",'Data Summary'!A99)</f>
        <v/>
      </c>
    </row>
    <row r="98" spans="1:1" x14ac:dyDescent="0.3">
      <c r="A98" s="147" t="str">
        <f ca="1">IF(ISBLANK('Data Summary'!A100),"",'Data Summary'!A100)</f>
        <v/>
      </c>
    </row>
    <row r="99" spans="1:1" x14ac:dyDescent="0.3">
      <c r="A99" s="147" t="str">
        <f ca="1">IF(ISBLANK('Data Summary'!A101),"",'Data Summary'!A101)</f>
        <v/>
      </c>
    </row>
    <row r="100" spans="1:1" x14ac:dyDescent="0.3">
      <c r="A100" s="147" t="str">
        <f ca="1">IF(ISBLANK('Data Summary'!A102),"",'Data Summary'!A102)</f>
        <v/>
      </c>
    </row>
    <row r="101" spans="1:1" x14ac:dyDescent="0.3">
      <c r="A101" s="147" t="str">
        <f ca="1">IF(ISBLANK('Data Summary'!A103),"",'Data Summary'!A103)</f>
        <v/>
      </c>
    </row>
    <row r="102" spans="1:1" x14ac:dyDescent="0.3">
      <c r="A102" s="147" t="str">
        <f ca="1">IF(ISBLANK('Data Summary'!A104),"",'Data Summary'!A104)</f>
        <v/>
      </c>
    </row>
    <row r="103" spans="1:1" x14ac:dyDescent="0.3">
      <c r="A103" s="147" t="str">
        <f ca="1">IF(ISBLANK('Data Summary'!A105),"",'Data Summary'!A105)</f>
        <v/>
      </c>
    </row>
    <row r="104" spans="1:1" x14ac:dyDescent="0.3">
      <c r="A104" s="147" t="str">
        <f ca="1">IF(ISBLANK('Data Summary'!A106),"",'Data Summary'!A106)</f>
        <v/>
      </c>
    </row>
    <row r="105" spans="1:1" x14ac:dyDescent="0.3">
      <c r="A105" s="147" t="str">
        <f ca="1">IF(ISBLANK('Data Summary'!A107),"",'Data Summary'!A107)</f>
        <v/>
      </c>
    </row>
    <row r="106" spans="1:1" x14ac:dyDescent="0.3">
      <c r="A106" s="147" t="str">
        <f ca="1">IF(ISBLANK('Data Summary'!A108),"",'Data Summary'!A108)</f>
        <v/>
      </c>
    </row>
    <row r="107" spans="1:1" x14ac:dyDescent="0.3">
      <c r="A107" s="147" t="str">
        <f ca="1">IF(ISBLANK('Data Summary'!A109),"",'Data Summary'!A109)</f>
        <v/>
      </c>
    </row>
    <row r="108" spans="1:1" x14ac:dyDescent="0.3">
      <c r="A108" s="147" t="str">
        <f ca="1">IF(ISBLANK('Data Summary'!A110),"",'Data Summary'!A110)</f>
        <v/>
      </c>
    </row>
    <row r="109" spans="1:1" x14ac:dyDescent="0.3">
      <c r="A109" s="147" t="str">
        <f ca="1">IF(ISBLANK('Data Summary'!A111),"",'Data Summary'!A111)</f>
        <v/>
      </c>
    </row>
    <row r="110" spans="1:1" x14ac:dyDescent="0.3">
      <c r="A110" s="147" t="str">
        <f ca="1">IF(ISBLANK('Data Summary'!A112),"",'Data Summary'!A112)</f>
        <v/>
      </c>
    </row>
    <row r="111" spans="1:1" x14ac:dyDescent="0.3">
      <c r="A111" s="147" t="str">
        <f ca="1">IF(ISBLANK('Data Summary'!A113),"",'Data Summary'!A113)</f>
        <v/>
      </c>
    </row>
    <row r="112" spans="1:1" x14ac:dyDescent="0.3">
      <c r="A112" s="147" t="str">
        <f ca="1">IF(ISBLANK('Data Summary'!A114),"",'Data Summary'!A114)</f>
        <v/>
      </c>
    </row>
    <row r="113" spans="1:1" x14ac:dyDescent="0.3">
      <c r="A113" s="147" t="str">
        <f ca="1">IF(ISBLANK('Data Summary'!A115),"",'Data Summary'!A115)</f>
        <v/>
      </c>
    </row>
    <row r="114" spans="1:1" x14ac:dyDescent="0.3">
      <c r="A114" s="147" t="str">
        <f ca="1">IF(ISBLANK('Data Summary'!A116),"",'Data Summary'!A116)</f>
        <v/>
      </c>
    </row>
    <row r="115" spans="1:1" x14ac:dyDescent="0.3">
      <c r="A115" s="147" t="str">
        <f ca="1">IF(ISBLANK('Data Summary'!A117),"",'Data Summary'!A117)</f>
        <v/>
      </c>
    </row>
    <row r="116" spans="1:1" x14ac:dyDescent="0.3">
      <c r="A116" s="147" t="str">
        <f ca="1">IF(ISBLANK('Data Summary'!A118),"",'Data Summary'!A118)</f>
        <v/>
      </c>
    </row>
    <row r="117" spans="1:1" x14ac:dyDescent="0.3">
      <c r="A117" s="147" t="str">
        <f ca="1">IF(ISBLANK('Data Summary'!A119),"",'Data Summary'!A119)</f>
        <v/>
      </c>
    </row>
    <row r="118" spans="1:1" x14ac:dyDescent="0.3">
      <c r="A118" s="147" t="str">
        <f ca="1">IF(ISBLANK('Data Summary'!A120),"",'Data Summary'!A120)</f>
        <v/>
      </c>
    </row>
    <row r="119" spans="1:1" x14ac:dyDescent="0.3">
      <c r="A119" s="147" t="str">
        <f ca="1">IF(ISBLANK('Data Summary'!A121),"",'Data Summary'!A121)</f>
        <v/>
      </c>
    </row>
    <row r="120" spans="1:1" x14ac:dyDescent="0.3">
      <c r="A120" s="147" t="str">
        <f ca="1">IF(ISBLANK('Data Summary'!A122),"",'Data Summary'!A122)</f>
        <v/>
      </c>
    </row>
    <row r="121" spans="1:1" x14ac:dyDescent="0.3">
      <c r="A121" s="147" t="str">
        <f ca="1">IF(ISBLANK('Data Summary'!A123),"",'Data Summary'!A123)</f>
        <v/>
      </c>
    </row>
    <row r="122" spans="1:1" x14ac:dyDescent="0.3">
      <c r="A122" s="147" t="str">
        <f ca="1">IF(ISBLANK('Data Summary'!A124),"",'Data Summary'!A124)</f>
        <v/>
      </c>
    </row>
    <row r="123" spans="1:1" x14ac:dyDescent="0.3">
      <c r="A123" s="147" t="str">
        <f ca="1">IF(ISBLANK('Data Summary'!A125),"",'Data Summary'!A125)</f>
        <v/>
      </c>
    </row>
    <row r="124" spans="1:1" x14ac:dyDescent="0.3">
      <c r="A124" s="147" t="str">
        <f ca="1">IF(ISBLANK('Data Summary'!A126),"",'Data Summary'!A126)</f>
        <v/>
      </c>
    </row>
    <row r="125" spans="1:1" x14ac:dyDescent="0.3">
      <c r="A125" s="147" t="str">
        <f ca="1">IF(ISBLANK('Data Summary'!A127),"",'Data Summary'!A127)</f>
        <v/>
      </c>
    </row>
    <row r="126" spans="1:1" x14ac:dyDescent="0.3">
      <c r="A126" s="147" t="str">
        <f ca="1">IF(ISBLANK('Data Summary'!A128),"",'Data Summary'!A128)</f>
        <v/>
      </c>
    </row>
    <row r="127" spans="1:1" x14ac:dyDescent="0.3">
      <c r="A127" s="147" t="str">
        <f ca="1">IF(ISBLANK('Data Summary'!A129),"",'Data Summary'!A129)</f>
        <v/>
      </c>
    </row>
    <row r="128" spans="1:1" x14ac:dyDescent="0.3">
      <c r="A128" s="147" t="str">
        <f ca="1">IF(ISBLANK('Data Summary'!A130),"",'Data Summary'!A130)</f>
        <v/>
      </c>
    </row>
    <row r="129" spans="1:1" x14ac:dyDescent="0.3">
      <c r="A129" s="147" t="str">
        <f ca="1">IF(ISBLANK('Data Summary'!A131),"",'Data Summary'!A131)</f>
        <v/>
      </c>
    </row>
    <row r="130" spans="1:1" x14ac:dyDescent="0.3">
      <c r="A130" s="147" t="str">
        <f ca="1">IF(ISBLANK('Data Summary'!A132),"",'Data Summary'!A132)</f>
        <v/>
      </c>
    </row>
    <row r="131" spans="1:1" x14ac:dyDescent="0.3">
      <c r="A131" s="147" t="str">
        <f ca="1">IF(ISBLANK('Data Summary'!A133),"",'Data Summary'!A133)</f>
        <v/>
      </c>
    </row>
    <row r="132" spans="1:1" x14ac:dyDescent="0.3">
      <c r="A132" s="147" t="str">
        <f ca="1">IF(ISBLANK('Data Summary'!A134),"",'Data Summary'!A134)</f>
        <v/>
      </c>
    </row>
    <row r="133" spans="1:1" x14ac:dyDescent="0.3">
      <c r="A133" s="147" t="str">
        <f ca="1">IF(ISBLANK('Data Summary'!A135),"",'Data Summary'!A135)</f>
        <v/>
      </c>
    </row>
    <row r="134" spans="1:1" x14ac:dyDescent="0.3">
      <c r="A134" s="147" t="str">
        <f ca="1">IF(ISBLANK('Data Summary'!A136),"",'Data Summary'!A136)</f>
        <v/>
      </c>
    </row>
    <row r="135" spans="1:1" x14ac:dyDescent="0.3">
      <c r="A135" s="147" t="str">
        <f ca="1">IF(ISBLANK('Data Summary'!A137),"",'Data Summary'!A137)</f>
        <v/>
      </c>
    </row>
    <row r="136" spans="1:1" x14ac:dyDescent="0.3">
      <c r="A136" s="147" t="str">
        <f ca="1">IF(ISBLANK('Data Summary'!A138),"",'Data Summary'!A138)</f>
        <v/>
      </c>
    </row>
    <row r="137" spans="1:1" x14ac:dyDescent="0.3">
      <c r="A137" s="147" t="str">
        <f ca="1">IF(ISBLANK('Data Summary'!A139),"",'Data Summary'!A139)</f>
        <v/>
      </c>
    </row>
    <row r="138" spans="1:1" x14ac:dyDescent="0.3">
      <c r="A138" s="147" t="str">
        <f ca="1">IF(ISBLANK('Data Summary'!A140),"",'Data Summary'!A140)</f>
        <v/>
      </c>
    </row>
    <row r="139" spans="1:1" x14ac:dyDescent="0.3">
      <c r="A139" s="147" t="str">
        <f ca="1">IF(ISBLANK('Data Summary'!A141),"",'Data Summary'!A141)</f>
        <v/>
      </c>
    </row>
    <row r="140" spans="1:1" x14ac:dyDescent="0.3">
      <c r="A140" s="147" t="str">
        <f ca="1">IF(ISBLANK('Data Summary'!A142),"",'Data Summary'!A142)</f>
        <v/>
      </c>
    </row>
    <row r="141" spans="1:1" x14ac:dyDescent="0.3">
      <c r="A141" s="147" t="str">
        <f ca="1">IF(ISBLANK('Data Summary'!A143),"",'Data Summary'!A143)</f>
        <v/>
      </c>
    </row>
    <row r="142" spans="1:1" x14ac:dyDescent="0.3">
      <c r="A142" s="147" t="str">
        <f ca="1">IF(ISBLANK('Data Summary'!A144),"",'Data Summary'!A144)</f>
        <v/>
      </c>
    </row>
    <row r="143" spans="1:1" x14ac:dyDescent="0.3">
      <c r="A143" s="147" t="str">
        <f ca="1">IF(ISBLANK('Data Summary'!A145),"",'Data Summary'!A145)</f>
        <v/>
      </c>
    </row>
    <row r="144" spans="1:1" x14ac:dyDescent="0.3">
      <c r="A144" s="147" t="str">
        <f ca="1">IF(ISBLANK('Data Summary'!A146),"",'Data Summary'!A146)</f>
        <v/>
      </c>
    </row>
    <row r="145" spans="1:1" x14ac:dyDescent="0.3">
      <c r="A145" s="147" t="str">
        <f ca="1">IF(ISBLANK('Data Summary'!A147),"",'Data Summary'!A147)</f>
        <v/>
      </c>
    </row>
    <row r="146" spans="1:1" x14ac:dyDescent="0.3">
      <c r="A146" s="147" t="str">
        <f ca="1">IF(ISBLANK('Data Summary'!A148),"",'Data Summary'!A148)</f>
        <v/>
      </c>
    </row>
    <row r="147" spans="1:1" x14ac:dyDescent="0.3">
      <c r="A147" s="147" t="str">
        <f ca="1">IF(ISBLANK('Data Summary'!A149),"",'Data Summary'!A149)</f>
        <v/>
      </c>
    </row>
    <row r="148" spans="1:1" x14ac:dyDescent="0.3">
      <c r="A148" s="147" t="e">
        <f>IF(ISBLANK(#REF!),"",#REF!)</f>
        <v>#REF!</v>
      </c>
    </row>
    <row r="149" spans="1:1" x14ac:dyDescent="0.3">
      <c r="A149" s="147" t="e">
        <f>IF(ISBLANK(#REF!),"",#REF!)</f>
        <v>#REF!</v>
      </c>
    </row>
    <row r="150" spans="1:1" x14ac:dyDescent="0.3">
      <c r="A150" s="147" t="e">
        <f>IF(ISBLANK(#REF!),"",#REF!)</f>
        <v>#REF!</v>
      </c>
    </row>
    <row r="151" spans="1:1" x14ac:dyDescent="0.3">
      <c r="A151" s="147" t="e">
        <f>IF(ISBLANK(#REF!),"",#REF!)</f>
        <v>#REF!</v>
      </c>
    </row>
    <row r="152" spans="1:1" x14ac:dyDescent="0.3">
      <c r="A152" s="145"/>
    </row>
    <row r="153" spans="1:1" x14ac:dyDescent="0.3">
      <c r="A153" s="145"/>
    </row>
    <row r="154" spans="1:1" x14ac:dyDescent="0.3">
      <c r="A154" s="145"/>
    </row>
    <row r="155" spans="1:1" x14ac:dyDescent="0.3">
      <c r="A155" s="145"/>
    </row>
    <row r="156" spans="1:1" x14ac:dyDescent="0.3">
      <c r="A156" s="145"/>
    </row>
    <row r="157" spans="1:1" x14ac:dyDescent="0.3">
      <c r="A157" s="145"/>
    </row>
    <row r="158" spans="1:1" x14ac:dyDescent="0.3">
      <c r="A158" s="145"/>
    </row>
    <row r="159" spans="1:1" x14ac:dyDescent="0.3">
      <c r="A159" s="145"/>
    </row>
    <row r="160" spans="1:1" x14ac:dyDescent="0.3">
      <c r="A160" s="145"/>
    </row>
    <row r="161" spans="1:1" x14ac:dyDescent="0.3">
      <c r="A161" s="145"/>
    </row>
    <row r="162" spans="1:1" x14ac:dyDescent="0.3">
      <c r="A162" s="145"/>
    </row>
    <row r="163" spans="1:1" x14ac:dyDescent="0.3">
      <c r="A163" s="145"/>
    </row>
    <row r="164" spans="1:1" x14ac:dyDescent="0.3">
      <c r="A164" s="145"/>
    </row>
    <row r="165" spans="1:1" x14ac:dyDescent="0.3">
      <c r="A165" s="145"/>
    </row>
    <row r="166" spans="1:1" x14ac:dyDescent="0.3">
      <c r="A166" s="145"/>
    </row>
    <row r="167" spans="1:1" x14ac:dyDescent="0.3">
      <c r="A167" s="145"/>
    </row>
    <row r="168" spans="1:1" x14ac:dyDescent="0.3">
      <c r="A168" s="145"/>
    </row>
    <row r="169" spans="1:1" x14ac:dyDescent="0.3">
      <c r="A169" s="145"/>
    </row>
    <row r="170" spans="1:1" x14ac:dyDescent="0.3">
      <c r="A170" s="145"/>
    </row>
    <row r="171" spans="1:1" x14ac:dyDescent="0.3">
      <c r="A171" s="145"/>
    </row>
    <row r="172" spans="1:1" x14ac:dyDescent="0.3">
      <c r="A172" s="145"/>
    </row>
    <row r="173" spans="1:1" x14ac:dyDescent="0.3">
      <c r="A173" s="145"/>
    </row>
    <row r="174" spans="1:1" x14ac:dyDescent="0.3">
      <c r="A174" s="145"/>
    </row>
    <row r="175" spans="1:1" x14ac:dyDescent="0.3">
      <c r="A175" s="145"/>
    </row>
    <row r="176" spans="1:1" x14ac:dyDescent="0.3">
      <c r="A176" s="145"/>
    </row>
    <row r="177" spans="1:1" x14ac:dyDescent="0.3">
      <c r="A177" s="145"/>
    </row>
    <row r="178" spans="1:1" x14ac:dyDescent="0.3">
      <c r="A178" s="145"/>
    </row>
    <row r="179" spans="1:1" x14ac:dyDescent="0.3">
      <c r="A179" s="145"/>
    </row>
    <row r="180" spans="1:1" x14ac:dyDescent="0.3">
      <c r="A180" s="145"/>
    </row>
    <row r="181" spans="1:1" x14ac:dyDescent="0.3">
      <c r="A181" s="145"/>
    </row>
    <row r="182" spans="1:1" x14ac:dyDescent="0.3">
      <c r="A182" s="145"/>
    </row>
    <row r="183" spans="1:1" x14ac:dyDescent="0.3">
      <c r="A183" s="145"/>
    </row>
    <row r="184" spans="1:1" x14ac:dyDescent="0.3">
      <c r="A184" s="145"/>
    </row>
    <row r="185" spans="1:1" x14ac:dyDescent="0.3">
      <c r="A185" s="145"/>
    </row>
    <row r="186" spans="1:1" x14ac:dyDescent="0.3">
      <c r="A186" s="145"/>
    </row>
    <row r="187" spans="1:1" x14ac:dyDescent="0.3">
      <c r="A187" s="145"/>
    </row>
    <row r="188" spans="1:1" x14ac:dyDescent="0.3">
      <c r="A188" s="145"/>
    </row>
    <row r="189" spans="1:1" x14ac:dyDescent="0.3">
      <c r="A189" s="145"/>
    </row>
    <row r="190" spans="1:1" x14ac:dyDescent="0.3">
      <c r="A190" s="145"/>
    </row>
    <row r="191" spans="1:1" x14ac:dyDescent="0.3">
      <c r="A191" s="145"/>
    </row>
    <row r="192" spans="1:1" x14ac:dyDescent="0.3">
      <c r="A192" s="145"/>
    </row>
    <row r="193" spans="1:1" x14ac:dyDescent="0.3">
      <c r="A193" s="145"/>
    </row>
    <row r="194" spans="1:1" x14ac:dyDescent="0.3">
      <c r="A194" s="145"/>
    </row>
    <row r="195" spans="1:1" x14ac:dyDescent="0.3">
      <c r="A195" s="145"/>
    </row>
    <row r="196" spans="1:1" x14ac:dyDescent="0.3">
      <c r="A196" s="145"/>
    </row>
    <row r="197" spans="1:1" x14ac:dyDescent="0.3">
      <c r="A197" s="145"/>
    </row>
    <row r="198" spans="1:1" x14ac:dyDescent="0.3">
      <c r="A198" s="145"/>
    </row>
    <row r="199" spans="1:1" x14ac:dyDescent="0.3">
      <c r="A199" s="145"/>
    </row>
    <row r="200" spans="1:1" x14ac:dyDescent="0.3">
      <c r="A200" s="145"/>
    </row>
    <row r="201" spans="1:1" x14ac:dyDescent="0.3">
      <c r="A201" s="145"/>
    </row>
    <row r="202" spans="1:1" x14ac:dyDescent="0.3">
      <c r="A202" s="145"/>
    </row>
    <row r="203" spans="1:1" x14ac:dyDescent="0.3">
      <c r="A203" s="145"/>
    </row>
    <row r="204" spans="1:1" x14ac:dyDescent="0.3">
      <c r="A204" s="145"/>
    </row>
    <row r="205" spans="1:1" x14ac:dyDescent="0.3">
      <c r="A205" s="145"/>
    </row>
    <row r="206" spans="1:1" x14ac:dyDescent="0.3">
      <c r="A206" s="145"/>
    </row>
    <row r="207" spans="1:1" x14ac:dyDescent="0.3">
      <c r="A207" s="145"/>
    </row>
    <row r="208" spans="1:1" x14ac:dyDescent="0.3">
      <c r="A208" s="145"/>
    </row>
    <row r="209" spans="1:1" x14ac:dyDescent="0.3">
      <c r="A209" s="145"/>
    </row>
    <row r="210" spans="1:1" x14ac:dyDescent="0.3">
      <c r="A210" s="145"/>
    </row>
    <row r="211" spans="1:1" x14ac:dyDescent="0.3">
      <c r="A211" s="145"/>
    </row>
    <row r="212" spans="1:1" x14ac:dyDescent="0.3">
      <c r="A212" s="145"/>
    </row>
    <row r="213" spans="1:1" x14ac:dyDescent="0.3">
      <c r="A213" s="145"/>
    </row>
    <row r="214" spans="1:1" x14ac:dyDescent="0.3">
      <c r="A214" s="145"/>
    </row>
    <row r="215" spans="1:1" x14ac:dyDescent="0.3">
      <c r="A215" s="145"/>
    </row>
    <row r="216" spans="1:1" x14ac:dyDescent="0.3">
      <c r="A216" s="145"/>
    </row>
    <row r="217" spans="1:1" x14ac:dyDescent="0.3">
      <c r="A217" s="145"/>
    </row>
    <row r="218" spans="1:1" x14ac:dyDescent="0.3">
      <c r="A218" s="145"/>
    </row>
    <row r="219" spans="1:1" x14ac:dyDescent="0.3">
      <c r="A219" s="145"/>
    </row>
    <row r="220" spans="1:1" x14ac:dyDescent="0.3">
      <c r="A220" s="145"/>
    </row>
    <row r="221" spans="1:1" x14ac:dyDescent="0.3">
      <c r="A221" s="145"/>
    </row>
    <row r="222" spans="1:1" x14ac:dyDescent="0.3">
      <c r="A222" s="145"/>
    </row>
    <row r="223" spans="1:1" x14ac:dyDescent="0.3">
      <c r="A223" s="145"/>
    </row>
    <row r="224" spans="1:1" x14ac:dyDescent="0.3">
      <c r="A224" s="145"/>
    </row>
    <row r="225" spans="1:1" x14ac:dyDescent="0.3">
      <c r="A225" s="145"/>
    </row>
    <row r="226" spans="1:1" x14ac:dyDescent="0.3">
      <c r="A226" s="145"/>
    </row>
    <row r="227" spans="1:1" x14ac:dyDescent="0.3">
      <c r="A227" s="145"/>
    </row>
    <row r="228" spans="1:1" x14ac:dyDescent="0.3">
      <c r="A228" s="145"/>
    </row>
    <row r="229" spans="1:1" x14ac:dyDescent="0.3">
      <c r="A229" s="145"/>
    </row>
    <row r="230" spans="1:1" x14ac:dyDescent="0.3">
      <c r="A230" s="145"/>
    </row>
    <row r="231" spans="1:1" x14ac:dyDescent="0.3">
      <c r="A231" s="145"/>
    </row>
    <row r="232" spans="1:1" x14ac:dyDescent="0.3">
      <c r="A232" s="145"/>
    </row>
    <row r="233" spans="1:1" x14ac:dyDescent="0.3">
      <c r="A233" s="145"/>
    </row>
    <row r="234" spans="1:1" x14ac:dyDescent="0.3">
      <c r="A234" s="145"/>
    </row>
    <row r="235" spans="1:1" x14ac:dyDescent="0.3">
      <c r="A235" s="145"/>
    </row>
    <row r="236" spans="1:1" x14ac:dyDescent="0.3">
      <c r="A236" s="145"/>
    </row>
    <row r="237" spans="1:1" x14ac:dyDescent="0.3">
      <c r="A237" s="145"/>
    </row>
    <row r="238" spans="1:1" x14ac:dyDescent="0.3">
      <c r="A238" s="145"/>
    </row>
    <row r="239" spans="1:1" x14ac:dyDescent="0.3">
      <c r="A239" s="145"/>
    </row>
    <row r="240" spans="1:1" x14ac:dyDescent="0.3">
      <c r="A240" s="145"/>
    </row>
    <row r="241" spans="1:1" x14ac:dyDescent="0.3">
      <c r="A241" s="145"/>
    </row>
    <row r="242" spans="1:1" x14ac:dyDescent="0.3">
      <c r="A242" s="145"/>
    </row>
    <row r="243" spans="1:1" x14ac:dyDescent="0.3">
      <c r="A243" s="145"/>
    </row>
    <row r="244" spans="1:1" x14ac:dyDescent="0.3">
      <c r="A244" s="145"/>
    </row>
    <row r="245" spans="1:1" x14ac:dyDescent="0.3">
      <c r="A245" s="145"/>
    </row>
    <row r="246" spans="1:1" x14ac:dyDescent="0.3">
      <c r="A246" s="145"/>
    </row>
    <row r="247" spans="1:1" x14ac:dyDescent="0.3">
      <c r="A247" s="145"/>
    </row>
    <row r="248" spans="1:1" x14ac:dyDescent="0.3">
      <c r="A248" s="145"/>
    </row>
    <row r="249" spans="1:1" x14ac:dyDescent="0.3">
      <c r="A249" s="145"/>
    </row>
    <row r="250" spans="1:1" x14ac:dyDescent="0.3">
      <c r="A250" s="145"/>
    </row>
    <row r="251" spans="1:1" x14ac:dyDescent="0.3">
      <c r="A251" s="145"/>
    </row>
    <row r="252" spans="1:1" x14ac:dyDescent="0.3">
      <c r="A252" s="145"/>
    </row>
    <row r="253" spans="1:1" x14ac:dyDescent="0.3">
      <c r="A253" s="145"/>
    </row>
    <row r="254" spans="1:1" x14ac:dyDescent="0.3">
      <c r="A254" s="145"/>
    </row>
    <row r="255" spans="1:1" x14ac:dyDescent="0.3">
      <c r="A255" s="145"/>
    </row>
    <row r="256" spans="1:1" x14ac:dyDescent="0.3">
      <c r="A256" s="145"/>
    </row>
    <row r="257" spans="1:1" x14ac:dyDescent="0.3">
      <c r="A257" s="145"/>
    </row>
    <row r="258" spans="1:1" x14ac:dyDescent="0.3">
      <c r="A258" s="145"/>
    </row>
    <row r="259" spans="1:1" x14ac:dyDescent="0.3">
      <c r="A259" s="145"/>
    </row>
    <row r="260" spans="1:1" x14ac:dyDescent="0.3">
      <c r="A260" s="145"/>
    </row>
    <row r="261" spans="1:1" x14ac:dyDescent="0.3">
      <c r="A261" s="145"/>
    </row>
    <row r="262" spans="1:1" x14ac:dyDescent="0.3">
      <c r="A262" s="145"/>
    </row>
    <row r="263" spans="1:1" x14ac:dyDescent="0.3">
      <c r="A263" s="145"/>
    </row>
    <row r="264" spans="1:1" x14ac:dyDescent="0.3">
      <c r="A264" s="145"/>
    </row>
    <row r="265" spans="1:1" x14ac:dyDescent="0.3">
      <c r="A265" s="145"/>
    </row>
    <row r="266" spans="1:1" x14ac:dyDescent="0.3">
      <c r="A266" s="145"/>
    </row>
    <row r="267" spans="1:1" x14ac:dyDescent="0.3">
      <c r="A267" s="145"/>
    </row>
    <row r="268" spans="1:1" x14ac:dyDescent="0.3">
      <c r="A268" s="145"/>
    </row>
    <row r="269" spans="1:1" x14ac:dyDescent="0.3">
      <c r="A269" s="145"/>
    </row>
    <row r="270" spans="1:1" x14ac:dyDescent="0.3">
      <c r="A270" s="145"/>
    </row>
    <row r="271" spans="1:1" x14ac:dyDescent="0.3">
      <c r="A271" s="145"/>
    </row>
    <row r="272" spans="1:1" x14ac:dyDescent="0.3">
      <c r="A272" s="145"/>
    </row>
    <row r="273" spans="1:1" x14ac:dyDescent="0.3">
      <c r="A273" s="145"/>
    </row>
    <row r="274" spans="1:1" x14ac:dyDescent="0.3">
      <c r="A274" s="145"/>
    </row>
    <row r="275" spans="1:1" x14ac:dyDescent="0.3">
      <c r="A275" s="145"/>
    </row>
    <row r="276" spans="1:1" x14ac:dyDescent="0.3">
      <c r="A276" s="145"/>
    </row>
    <row r="277" spans="1:1" x14ac:dyDescent="0.3">
      <c r="A277" s="145"/>
    </row>
    <row r="278" spans="1:1" x14ac:dyDescent="0.3">
      <c r="A278" s="145"/>
    </row>
    <row r="279" spans="1:1" x14ac:dyDescent="0.3">
      <c r="A279" s="145"/>
    </row>
    <row r="280" spans="1:1" x14ac:dyDescent="0.3">
      <c r="A280" s="145"/>
    </row>
    <row r="281" spans="1:1" x14ac:dyDescent="0.3">
      <c r="A281" s="145"/>
    </row>
    <row r="282" spans="1:1" x14ac:dyDescent="0.3">
      <c r="A282" s="145"/>
    </row>
    <row r="283" spans="1:1" x14ac:dyDescent="0.3">
      <c r="A283" s="145"/>
    </row>
    <row r="284" spans="1:1" x14ac:dyDescent="0.3">
      <c r="A284" s="145"/>
    </row>
    <row r="285" spans="1:1" x14ac:dyDescent="0.3">
      <c r="A285" s="145"/>
    </row>
    <row r="286" spans="1:1" x14ac:dyDescent="0.3">
      <c r="A286" s="145"/>
    </row>
    <row r="287" spans="1:1" x14ac:dyDescent="0.3">
      <c r="A287" s="145"/>
    </row>
    <row r="288" spans="1:1" x14ac:dyDescent="0.3">
      <c r="A288" s="145"/>
    </row>
    <row r="289" spans="1:1" x14ac:dyDescent="0.3">
      <c r="A289" s="145"/>
    </row>
    <row r="290" spans="1:1" x14ac:dyDescent="0.3">
      <c r="A290" s="145"/>
    </row>
    <row r="291" spans="1:1" x14ac:dyDescent="0.3">
      <c r="A291" s="145"/>
    </row>
    <row r="292" spans="1:1" x14ac:dyDescent="0.3">
      <c r="A292" s="145"/>
    </row>
    <row r="293" spans="1:1" x14ac:dyDescent="0.3">
      <c r="A293" s="145"/>
    </row>
    <row r="294" spans="1:1" x14ac:dyDescent="0.3">
      <c r="A294" s="145"/>
    </row>
    <row r="295" spans="1:1" x14ac:dyDescent="0.3">
      <c r="A295" s="145"/>
    </row>
    <row r="296" spans="1:1" x14ac:dyDescent="0.3">
      <c r="A296" s="145"/>
    </row>
    <row r="297" spans="1:1" x14ac:dyDescent="0.3">
      <c r="A297" s="145"/>
    </row>
    <row r="298" spans="1:1" x14ac:dyDescent="0.3">
      <c r="A298" s="145"/>
    </row>
    <row r="299" spans="1:1" x14ac:dyDescent="0.3">
      <c r="A299" s="145"/>
    </row>
    <row r="300" spans="1:1" x14ac:dyDescent="0.3">
      <c r="A300" s="145"/>
    </row>
    <row r="301" spans="1:1" x14ac:dyDescent="0.3">
      <c r="A301" s="145"/>
    </row>
    <row r="302" spans="1:1" x14ac:dyDescent="0.3">
      <c r="A302" s="145"/>
    </row>
    <row r="303" spans="1:1" x14ac:dyDescent="0.3">
      <c r="A303" s="145"/>
    </row>
    <row r="304" spans="1:1" x14ac:dyDescent="0.3">
      <c r="A304" s="145"/>
    </row>
    <row r="305" spans="1:1" x14ac:dyDescent="0.3">
      <c r="A305" s="145"/>
    </row>
    <row r="306" spans="1:1" x14ac:dyDescent="0.3">
      <c r="A306" s="145"/>
    </row>
    <row r="307" spans="1:1" x14ac:dyDescent="0.3">
      <c r="A307" s="145"/>
    </row>
    <row r="308" spans="1:1" x14ac:dyDescent="0.3">
      <c r="A308" s="145"/>
    </row>
    <row r="309" spans="1:1" x14ac:dyDescent="0.3">
      <c r="A309" s="145"/>
    </row>
    <row r="310" spans="1:1" x14ac:dyDescent="0.3">
      <c r="A310" s="145"/>
    </row>
    <row r="311" spans="1:1" x14ac:dyDescent="0.3">
      <c r="A311" s="145"/>
    </row>
    <row r="312" spans="1:1" x14ac:dyDescent="0.3">
      <c r="A312" s="145"/>
    </row>
    <row r="313" spans="1:1" x14ac:dyDescent="0.3">
      <c r="A313" s="145"/>
    </row>
    <row r="314" spans="1:1" x14ac:dyDescent="0.3">
      <c r="A314" s="145"/>
    </row>
    <row r="315" spans="1:1" x14ac:dyDescent="0.3">
      <c r="A315" s="145"/>
    </row>
    <row r="316" spans="1:1" x14ac:dyDescent="0.3">
      <c r="A316" s="145"/>
    </row>
    <row r="317" spans="1:1" x14ac:dyDescent="0.3">
      <c r="A317" s="145"/>
    </row>
    <row r="318" spans="1:1" x14ac:dyDescent="0.3">
      <c r="A318" s="145"/>
    </row>
    <row r="319" spans="1:1" x14ac:dyDescent="0.3">
      <c r="A319" s="145"/>
    </row>
    <row r="320" spans="1:1" x14ac:dyDescent="0.3">
      <c r="A320" s="145"/>
    </row>
    <row r="321" spans="1:1" x14ac:dyDescent="0.3">
      <c r="A321" s="145"/>
    </row>
    <row r="322" spans="1:1" x14ac:dyDescent="0.3">
      <c r="A322" s="145"/>
    </row>
    <row r="323" spans="1:1" x14ac:dyDescent="0.3">
      <c r="A323" s="145"/>
    </row>
    <row r="324" spans="1:1" x14ac:dyDescent="0.3">
      <c r="A324" s="145"/>
    </row>
    <row r="325" spans="1:1" x14ac:dyDescent="0.3">
      <c r="A325" s="145"/>
    </row>
    <row r="326" spans="1:1" x14ac:dyDescent="0.3">
      <c r="A326" s="145"/>
    </row>
    <row r="327" spans="1:1" x14ac:dyDescent="0.3">
      <c r="A327" s="145"/>
    </row>
    <row r="328" spans="1:1" x14ac:dyDescent="0.3">
      <c r="A328" s="145"/>
    </row>
    <row r="329" spans="1:1" x14ac:dyDescent="0.3">
      <c r="A329" s="145"/>
    </row>
    <row r="330" spans="1:1" x14ac:dyDescent="0.3">
      <c r="A330" s="145"/>
    </row>
    <row r="331" spans="1:1" x14ac:dyDescent="0.3">
      <c r="A331" s="145"/>
    </row>
    <row r="332" spans="1:1" x14ac:dyDescent="0.3">
      <c r="A332" s="145"/>
    </row>
    <row r="333" spans="1:1" x14ac:dyDescent="0.3">
      <c r="A333" s="145"/>
    </row>
    <row r="334" spans="1:1" x14ac:dyDescent="0.3">
      <c r="A334" s="145"/>
    </row>
    <row r="335" spans="1:1" x14ac:dyDescent="0.3">
      <c r="A335" s="145"/>
    </row>
    <row r="336" spans="1:1" x14ac:dyDescent="0.3">
      <c r="A336" s="145"/>
    </row>
    <row r="337" spans="1:1" x14ac:dyDescent="0.3">
      <c r="A337" s="145"/>
    </row>
    <row r="338" spans="1:1" x14ac:dyDescent="0.3">
      <c r="A338" s="145"/>
    </row>
    <row r="339" spans="1:1" x14ac:dyDescent="0.3">
      <c r="A339" s="145"/>
    </row>
    <row r="340" spans="1:1" x14ac:dyDescent="0.3">
      <c r="A340" s="145"/>
    </row>
    <row r="341" spans="1:1" x14ac:dyDescent="0.3">
      <c r="A341" s="145"/>
    </row>
    <row r="342" spans="1:1" x14ac:dyDescent="0.3">
      <c r="A342" s="145"/>
    </row>
    <row r="343" spans="1:1" x14ac:dyDescent="0.3">
      <c r="A343" s="145"/>
    </row>
    <row r="344" spans="1:1" x14ac:dyDescent="0.3">
      <c r="A344" s="145"/>
    </row>
    <row r="345" spans="1:1" x14ac:dyDescent="0.3">
      <c r="A345" s="145"/>
    </row>
    <row r="346" spans="1:1" x14ac:dyDescent="0.3">
      <c r="A346" s="145"/>
    </row>
    <row r="347" spans="1:1" x14ac:dyDescent="0.3">
      <c r="A347" s="145"/>
    </row>
    <row r="348" spans="1:1" x14ac:dyDescent="0.3">
      <c r="A348" s="145"/>
    </row>
    <row r="349" spans="1:1" x14ac:dyDescent="0.3">
      <c r="A349" s="145"/>
    </row>
    <row r="350" spans="1:1" x14ac:dyDescent="0.3">
      <c r="A350" s="145"/>
    </row>
    <row r="351" spans="1:1" x14ac:dyDescent="0.3">
      <c r="A351" s="145"/>
    </row>
    <row r="352" spans="1:1" x14ac:dyDescent="0.3">
      <c r="A352" s="145"/>
    </row>
    <row r="353" spans="1:1" x14ac:dyDescent="0.3">
      <c r="A353" s="145"/>
    </row>
    <row r="354" spans="1:1" x14ac:dyDescent="0.3">
      <c r="A354" s="145"/>
    </row>
    <row r="355" spans="1:1" x14ac:dyDescent="0.3">
      <c r="A355" s="145"/>
    </row>
    <row r="356" spans="1:1" x14ac:dyDescent="0.3">
      <c r="A356" s="145"/>
    </row>
    <row r="357" spans="1:1" x14ac:dyDescent="0.3">
      <c r="A357" s="145"/>
    </row>
    <row r="358" spans="1:1" x14ac:dyDescent="0.3">
      <c r="A358" s="145"/>
    </row>
    <row r="359" spans="1:1" x14ac:dyDescent="0.3">
      <c r="A359" s="145"/>
    </row>
    <row r="360" spans="1:1" x14ac:dyDescent="0.3">
      <c r="A360" s="145"/>
    </row>
    <row r="361" spans="1:1" x14ac:dyDescent="0.3">
      <c r="A361" s="145"/>
    </row>
    <row r="362" spans="1:1" x14ac:dyDescent="0.3">
      <c r="A362" s="145"/>
    </row>
    <row r="363" spans="1:1" x14ac:dyDescent="0.3">
      <c r="A363" s="145"/>
    </row>
    <row r="364" spans="1:1" x14ac:dyDescent="0.3">
      <c r="A364" s="145"/>
    </row>
    <row r="365" spans="1:1" x14ac:dyDescent="0.3">
      <c r="A365" s="145"/>
    </row>
    <row r="366" spans="1:1" x14ac:dyDescent="0.3">
      <c r="A366" s="145"/>
    </row>
    <row r="367" spans="1:1" x14ac:dyDescent="0.3">
      <c r="A367" s="145"/>
    </row>
    <row r="368" spans="1:1" x14ac:dyDescent="0.3">
      <c r="A368" s="145"/>
    </row>
    <row r="369" spans="1:1" x14ac:dyDescent="0.3">
      <c r="A369" s="145"/>
    </row>
    <row r="370" spans="1:1" x14ac:dyDescent="0.3">
      <c r="A370" s="145"/>
    </row>
    <row r="371" spans="1:1" x14ac:dyDescent="0.3">
      <c r="A371" s="145"/>
    </row>
    <row r="372" spans="1:1" x14ac:dyDescent="0.3">
      <c r="A372" s="145"/>
    </row>
    <row r="373" spans="1:1" x14ac:dyDescent="0.3">
      <c r="A373" s="145"/>
    </row>
    <row r="374" spans="1:1" x14ac:dyDescent="0.3">
      <c r="A374" s="145"/>
    </row>
    <row r="375" spans="1:1" x14ac:dyDescent="0.3">
      <c r="A375" s="145"/>
    </row>
    <row r="376" spans="1:1" x14ac:dyDescent="0.3">
      <c r="A376" s="145"/>
    </row>
    <row r="377" spans="1:1" x14ac:dyDescent="0.3">
      <c r="A377" s="145"/>
    </row>
    <row r="378" spans="1:1" x14ac:dyDescent="0.3">
      <c r="A378" s="145"/>
    </row>
    <row r="379" spans="1:1" x14ac:dyDescent="0.3">
      <c r="A379" s="145"/>
    </row>
    <row r="380" spans="1:1" x14ac:dyDescent="0.3">
      <c r="A380" s="145"/>
    </row>
    <row r="381" spans="1:1" x14ac:dyDescent="0.3">
      <c r="A381" s="145"/>
    </row>
    <row r="382" spans="1:1" x14ac:dyDescent="0.3">
      <c r="A382" s="145"/>
    </row>
    <row r="383" spans="1:1" x14ac:dyDescent="0.3">
      <c r="A383" s="145"/>
    </row>
    <row r="384" spans="1:1" x14ac:dyDescent="0.3">
      <c r="A384" s="145"/>
    </row>
    <row r="385" spans="1:1" x14ac:dyDescent="0.3">
      <c r="A385" s="145"/>
    </row>
    <row r="386" spans="1:1" x14ac:dyDescent="0.3">
      <c r="A386" s="145"/>
    </row>
    <row r="387" spans="1:1" x14ac:dyDescent="0.3">
      <c r="A387" s="145"/>
    </row>
    <row r="388" spans="1:1" x14ac:dyDescent="0.3">
      <c r="A388" s="145"/>
    </row>
    <row r="389" spans="1:1" x14ac:dyDescent="0.3">
      <c r="A389" s="145"/>
    </row>
    <row r="390" spans="1:1" x14ac:dyDescent="0.3">
      <c r="A390" s="145"/>
    </row>
    <row r="391" spans="1:1" x14ac:dyDescent="0.3">
      <c r="A391" s="145"/>
    </row>
    <row r="392" spans="1:1" x14ac:dyDescent="0.3">
      <c r="A392" s="145"/>
    </row>
    <row r="393" spans="1:1" x14ac:dyDescent="0.3">
      <c r="A393" s="145"/>
    </row>
    <row r="394" spans="1:1" x14ac:dyDescent="0.3">
      <c r="A394" s="145"/>
    </row>
    <row r="395" spans="1:1" x14ac:dyDescent="0.3">
      <c r="A395" s="145"/>
    </row>
    <row r="396" spans="1:1" x14ac:dyDescent="0.3">
      <c r="A396" s="145"/>
    </row>
    <row r="397" spans="1:1" x14ac:dyDescent="0.3">
      <c r="A397" s="145"/>
    </row>
    <row r="398" spans="1:1" x14ac:dyDescent="0.3">
      <c r="A398" s="145"/>
    </row>
    <row r="399" spans="1:1" x14ac:dyDescent="0.3">
      <c r="A399" s="145"/>
    </row>
    <row r="400" spans="1:1" x14ac:dyDescent="0.3">
      <c r="A400" s="145"/>
    </row>
    <row r="401" spans="1:1" x14ac:dyDescent="0.3">
      <c r="A401" s="145"/>
    </row>
    <row r="402" spans="1:1" x14ac:dyDescent="0.3">
      <c r="A402" s="145"/>
    </row>
    <row r="403" spans="1:1" x14ac:dyDescent="0.3">
      <c r="A403" s="145"/>
    </row>
    <row r="404" spans="1:1" x14ac:dyDescent="0.3">
      <c r="A404" s="145"/>
    </row>
    <row r="405" spans="1:1" x14ac:dyDescent="0.3">
      <c r="A405" s="145"/>
    </row>
    <row r="406" spans="1:1" x14ac:dyDescent="0.3">
      <c r="A406" s="145"/>
    </row>
    <row r="407" spans="1:1" x14ac:dyDescent="0.3">
      <c r="A407" s="145"/>
    </row>
    <row r="408" spans="1:1" x14ac:dyDescent="0.3">
      <c r="A408" s="145"/>
    </row>
    <row r="409" spans="1:1" x14ac:dyDescent="0.3">
      <c r="A409" s="145"/>
    </row>
    <row r="410" spans="1:1" x14ac:dyDescent="0.3">
      <c r="A410" s="145"/>
    </row>
    <row r="411" spans="1:1" x14ac:dyDescent="0.3">
      <c r="A411" s="145"/>
    </row>
    <row r="412" spans="1:1" x14ac:dyDescent="0.3">
      <c r="A412" s="145"/>
    </row>
    <row r="413" spans="1:1" x14ac:dyDescent="0.3">
      <c r="A413" s="145"/>
    </row>
    <row r="414" spans="1:1" x14ac:dyDescent="0.3">
      <c r="A414" s="145"/>
    </row>
    <row r="415" spans="1:1" x14ac:dyDescent="0.3">
      <c r="A415" s="145"/>
    </row>
    <row r="416" spans="1:1" x14ac:dyDescent="0.3">
      <c r="A416" s="145"/>
    </row>
    <row r="417" spans="1:1" x14ac:dyDescent="0.3">
      <c r="A417" s="145"/>
    </row>
    <row r="418" spans="1:1" x14ac:dyDescent="0.3">
      <c r="A418" s="145"/>
    </row>
    <row r="419" spans="1:1" x14ac:dyDescent="0.3">
      <c r="A419" s="145"/>
    </row>
    <row r="420" spans="1:1" x14ac:dyDescent="0.3">
      <c r="A420" s="145"/>
    </row>
    <row r="421" spans="1:1" x14ac:dyDescent="0.3">
      <c r="A421" s="145"/>
    </row>
    <row r="422" spans="1:1" x14ac:dyDescent="0.3">
      <c r="A422" s="145"/>
    </row>
    <row r="423" spans="1:1" x14ac:dyDescent="0.3">
      <c r="A423" s="145"/>
    </row>
    <row r="424" spans="1:1" x14ac:dyDescent="0.3">
      <c r="A424" s="145"/>
    </row>
    <row r="425" spans="1:1" x14ac:dyDescent="0.3">
      <c r="A425" s="145"/>
    </row>
    <row r="426" spans="1:1" x14ac:dyDescent="0.3">
      <c r="A426" s="145"/>
    </row>
    <row r="427" spans="1:1" x14ac:dyDescent="0.3">
      <c r="A427" s="145"/>
    </row>
    <row r="428" spans="1:1" x14ac:dyDescent="0.3">
      <c r="A428" s="145"/>
    </row>
    <row r="429" spans="1:1" x14ac:dyDescent="0.3">
      <c r="A429" s="145"/>
    </row>
    <row r="430" spans="1:1" x14ac:dyDescent="0.3">
      <c r="A430" s="145"/>
    </row>
    <row r="431" spans="1:1" x14ac:dyDescent="0.3">
      <c r="A431" s="145"/>
    </row>
    <row r="432" spans="1:1" x14ac:dyDescent="0.3">
      <c r="A432" s="145"/>
    </row>
    <row r="433" spans="1:1" x14ac:dyDescent="0.3">
      <c r="A433" s="145"/>
    </row>
    <row r="434" spans="1:1" x14ac:dyDescent="0.3">
      <c r="A434" s="145"/>
    </row>
    <row r="435" spans="1:1" x14ac:dyDescent="0.3">
      <c r="A435" s="145"/>
    </row>
    <row r="436" spans="1:1" x14ac:dyDescent="0.3">
      <c r="A436" s="145"/>
    </row>
    <row r="437" spans="1:1" x14ac:dyDescent="0.3">
      <c r="A437" s="145"/>
    </row>
    <row r="438" spans="1:1" x14ac:dyDescent="0.3">
      <c r="A438" s="145"/>
    </row>
    <row r="439" spans="1:1" x14ac:dyDescent="0.3">
      <c r="A439" s="145"/>
    </row>
    <row r="440" spans="1:1" x14ac:dyDescent="0.3">
      <c r="A440" s="145"/>
    </row>
    <row r="441" spans="1:1" x14ac:dyDescent="0.3">
      <c r="A441" s="145"/>
    </row>
    <row r="442" spans="1:1" x14ac:dyDescent="0.3">
      <c r="A442" s="145"/>
    </row>
    <row r="443" spans="1:1" x14ac:dyDescent="0.3">
      <c r="A443" s="145"/>
    </row>
    <row r="444" spans="1:1" x14ac:dyDescent="0.3">
      <c r="A444" s="145"/>
    </row>
    <row r="445" spans="1:1" x14ac:dyDescent="0.3">
      <c r="A445" s="145"/>
    </row>
    <row r="446" spans="1:1" x14ac:dyDescent="0.3">
      <c r="A446" s="145"/>
    </row>
    <row r="447" spans="1:1" x14ac:dyDescent="0.3">
      <c r="A447" s="145"/>
    </row>
    <row r="448" spans="1:1" x14ac:dyDescent="0.3">
      <c r="A448" s="145"/>
    </row>
    <row r="449" spans="1:1" x14ac:dyDescent="0.3">
      <c r="A449" s="145"/>
    </row>
    <row r="450" spans="1:1" x14ac:dyDescent="0.3">
      <c r="A450" s="145"/>
    </row>
    <row r="451" spans="1:1" x14ac:dyDescent="0.3">
      <c r="A451" s="145"/>
    </row>
    <row r="452" spans="1:1" x14ac:dyDescent="0.3">
      <c r="A452" s="145"/>
    </row>
    <row r="453" spans="1:1" x14ac:dyDescent="0.3">
      <c r="A453" s="145"/>
    </row>
    <row r="454" spans="1:1" x14ac:dyDescent="0.3">
      <c r="A454" s="145"/>
    </row>
    <row r="455" spans="1:1" x14ac:dyDescent="0.3">
      <c r="A455" s="145"/>
    </row>
    <row r="456" spans="1:1" x14ac:dyDescent="0.3">
      <c r="A456" s="145"/>
    </row>
    <row r="457" spans="1:1" x14ac:dyDescent="0.3">
      <c r="A457" s="145"/>
    </row>
    <row r="458" spans="1:1" x14ac:dyDescent="0.3">
      <c r="A458" s="145"/>
    </row>
    <row r="459" spans="1:1" x14ac:dyDescent="0.3">
      <c r="A459" s="145"/>
    </row>
    <row r="460" spans="1:1" x14ac:dyDescent="0.3">
      <c r="A460" s="145"/>
    </row>
    <row r="461" spans="1:1" x14ac:dyDescent="0.3">
      <c r="A461" s="145"/>
    </row>
    <row r="462" spans="1:1" x14ac:dyDescent="0.3">
      <c r="A462" s="145"/>
    </row>
    <row r="463" spans="1:1" x14ac:dyDescent="0.3">
      <c r="A463" s="145"/>
    </row>
    <row r="464" spans="1:1" x14ac:dyDescent="0.3">
      <c r="A464" s="145"/>
    </row>
    <row r="465" spans="1:1" x14ac:dyDescent="0.3">
      <c r="A465" s="145"/>
    </row>
    <row r="466" spans="1:1" x14ac:dyDescent="0.3">
      <c r="A466" s="145"/>
    </row>
    <row r="467" spans="1:1" x14ac:dyDescent="0.3">
      <c r="A467" s="145"/>
    </row>
    <row r="468" spans="1:1" x14ac:dyDescent="0.3">
      <c r="A468" s="145"/>
    </row>
    <row r="469" spans="1:1" x14ac:dyDescent="0.3">
      <c r="A469" s="145"/>
    </row>
    <row r="470" spans="1:1" x14ac:dyDescent="0.3">
      <c r="A470" s="145"/>
    </row>
    <row r="471" spans="1:1" x14ac:dyDescent="0.3">
      <c r="A471" s="145"/>
    </row>
    <row r="472" spans="1:1" x14ac:dyDescent="0.3">
      <c r="A472" s="145"/>
    </row>
    <row r="473" spans="1:1" x14ac:dyDescent="0.3">
      <c r="A473" s="145"/>
    </row>
    <row r="474" spans="1:1" x14ac:dyDescent="0.3">
      <c r="A474" s="145"/>
    </row>
    <row r="475" spans="1:1" x14ac:dyDescent="0.3">
      <c r="A475" s="145"/>
    </row>
    <row r="476" spans="1:1" x14ac:dyDescent="0.3">
      <c r="A476" s="145"/>
    </row>
    <row r="477" spans="1:1" x14ac:dyDescent="0.3">
      <c r="A477" s="145"/>
    </row>
    <row r="478" spans="1:1" x14ac:dyDescent="0.3">
      <c r="A478" s="145"/>
    </row>
    <row r="479" spans="1:1" x14ac:dyDescent="0.3">
      <c r="A479" s="145"/>
    </row>
    <row r="480" spans="1:1" x14ac:dyDescent="0.3">
      <c r="A480" s="145"/>
    </row>
    <row r="481" spans="1:1" x14ac:dyDescent="0.3">
      <c r="A481" s="145"/>
    </row>
    <row r="482" spans="1:1" x14ac:dyDescent="0.3">
      <c r="A482" s="145"/>
    </row>
    <row r="483" spans="1:1" x14ac:dyDescent="0.3">
      <c r="A483" s="145"/>
    </row>
    <row r="484" spans="1:1" x14ac:dyDescent="0.3">
      <c r="A484" s="145"/>
    </row>
    <row r="485" spans="1:1" x14ac:dyDescent="0.3">
      <c r="A485" s="145"/>
    </row>
    <row r="486" spans="1:1" x14ac:dyDescent="0.3">
      <c r="A486" s="145"/>
    </row>
    <row r="487" spans="1:1" x14ac:dyDescent="0.3">
      <c r="A487" s="145"/>
    </row>
    <row r="488" spans="1:1" x14ac:dyDescent="0.3">
      <c r="A488" s="145"/>
    </row>
    <row r="489" spans="1:1" x14ac:dyDescent="0.3">
      <c r="A489" s="145"/>
    </row>
    <row r="490" spans="1:1" x14ac:dyDescent="0.3">
      <c r="A490" s="145"/>
    </row>
    <row r="491" spans="1:1" x14ac:dyDescent="0.3">
      <c r="A491" s="145"/>
    </row>
    <row r="492" spans="1:1" x14ac:dyDescent="0.3">
      <c r="A492" s="145"/>
    </row>
    <row r="493" spans="1:1" x14ac:dyDescent="0.3">
      <c r="A493" s="145"/>
    </row>
    <row r="494" spans="1:1" x14ac:dyDescent="0.3">
      <c r="A494" s="145"/>
    </row>
    <row r="495" spans="1:1" x14ac:dyDescent="0.3">
      <c r="A495" s="145"/>
    </row>
    <row r="496" spans="1:1" x14ac:dyDescent="0.3">
      <c r="A496" s="145"/>
    </row>
    <row r="497" spans="1:1" x14ac:dyDescent="0.3">
      <c r="A497" s="145"/>
    </row>
    <row r="498" spans="1:1" x14ac:dyDescent="0.3">
      <c r="A498" s="145"/>
    </row>
    <row r="499" spans="1:1" x14ac:dyDescent="0.3">
      <c r="A499" s="145"/>
    </row>
    <row r="500" spans="1:1" x14ac:dyDescent="0.3">
      <c r="A500" s="145"/>
    </row>
    <row r="501" spans="1:1" x14ac:dyDescent="0.3">
      <c r="A501" s="145"/>
    </row>
    <row r="502" spans="1:1" x14ac:dyDescent="0.3">
      <c r="A502" s="145"/>
    </row>
    <row r="503" spans="1:1" x14ac:dyDescent="0.3">
      <c r="A503" s="145"/>
    </row>
    <row r="504" spans="1:1" x14ac:dyDescent="0.3">
      <c r="A504" s="145"/>
    </row>
    <row r="505" spans="1:1" x14ac:dyDescent="0.3">
      <c r="A505" s="145"/>
    </row>
    <row r="506" spans="1:1" x14ac:dyDescent="0.3">
      <c r="A506" s="145"/>
    </row>
    <row r="507" spans="1:1" x14ac:dyDescent="0.3">
      <c r="A507" s="145"/>
    </row>
    <row r="508" spans="1:1" x14ac:dyDescent="0.3">
      <c r="A508" s="145"/>
    </row>
    <row r="509" spans="1:1" x14ac:dyDescent="0.3">
      <c r="A509" s="145"/>
    </row>
    <row r="510" spans="1:1" x14ac:dyDescent="0.3">
      <c r="A510" s="145"/>
    </row>
    <row r="511" spans="1:1" x14ac:dyDescent="0.3">
      <c r="A511" s="145"/>
    </row>
    <row r="512" spans="1:1" x14ac:dyDescent="0.3">
      <c r="A512" s="145"/>
    </row>
    <row r="513" spans="1:1" x14ac:dyDescent="0.3">
      <c r="A513" s="145"/>
    </row>
    <row r="514" spans="1:1" x14ac:dyDescent="0.3">
      <c r="A514" s="145"/>
    </row>
    <row r="515" spans="1:1" x14ac:dyDescent="0.3">
      <c r="A515" s="145"/>
    </row>
    <row r="516" spans="1:1" x14ac:dyDescent="0.3">
      <c r="A516" s="145"/>
    </row>
    <row r="517" spans="1:1" x14ac:dyDescent="0.3">
      <c r="A517" s="145"/>
    </row>
    <row r="518" spans="1:1" x14ac:dyDescent="0.3">
      <c r="A518" s="145"/>
    </row>
    <row r="519" spans="1:1" x14ac:dyDescent="0.3">
      <c r="A519" s="145"/>
    </row>
    <row r="520" spans="1:1" x14ac:dyDescent="0.3">
      <c r="A520" s="145"/>
    </row>
    <row r="521" spans="1:1" x14ac:dyDescent="0.3">
      <c r="A521" s="145"/>
    </row>
    <row r="522" spans="1:1" x14ac:dyDescent="0.3">
      <c r="A522" s="145"/>
    </row>
    <row r="523" spans="1:1" x14ac:dyDescent="0.3">
      <c r="A523" s="145"/>
    </row>
    <row r="524" spans="1:1" x14ac:dyDescent="0.3">
      <c r="A524" s="145"/>
    </row>
    <row r="525" spans="1:1" x14ac:dyDescent="0.3">
      <c r="A525" s="145"/>
    </row>
    <row r="526" spans="1:1" x14ac:dyDescent="0.3">
      <c r="A526" s="145"/>
    </row>
    <row r="527" spans="1:1" x14ac:dyDescent="0.3">
      <c r="A527" s="145"/>
    </row>
    <row r="528" spans="1:1" x14ac:dyDescent="0.3">
      <c r="A528" s="145"/>
    </row>
    <row r="529" spans="1:1" x14ac:dyDescent="0.3">
      <c r="A529" s="145"/>
    </row>
    <row r="530" spans="1:1" x14ac:dyDescent="0.3">
      <c r="A530" s="145"/>
    </row>
    <row r="531" spans="1:1" x14ac:dyDescent="0.3">
      <c r="A531" s="145"/>
    </row>
    <row r="532" spans="1:1" x14ac:dyDescent="0.3">
      <c r="A532" s="145"/>
    </row>
    <row r="533" spans="1:1" x14ac:dyDescent="0.3">
      <c r="A533" s="145"/>
    </row>
    <row r="534" spans="1:1" x14ac:dyDescent="0.3">
      <c r="A534" s="145"/>
    </row>
    <row r="535" spans="1:1" x14ac:dyDescent="0.3">
      <c r="A535" s="145"/>
    </row>
    <row r="536" spans="1:1" x14ac:dyDescent="0.3">
      <c r="A536" s="145"/>
    </row>
    <row r="537" spans="1:1" x14ac:dyDescent="0.3">
      <c r="A537" s="145"/>
    </row>
    <row r="538" spans="1:1" x14ac:dyDescent="0.3">
      <c r="A538" s="145"/>
    </row>
    <row r="539" spans="1:1" x14ac:dyDescent="0.3">
      <c r="A539" s="145"/>
    </row>
    <row r="540" spans="1:1" x14ac:dyDescent="0.3">
      <c r="A540" s="145"/>
    </row>
    <row r="541" spans="1:1" x14ac:dyDescent="0.3">
      <c r="A541" s="145"/>
    </row>
    <row r="542" spans="1:1" x14ac:dyDescent="0.3">
      <c r="A542" s="145"/>
    </row>
    <row r="543" spans="1:1" x14ac:dyDescent="0.3">
      <c r="A543" s="145"/>
    </row>
    <row r="544" spans="1:1" x14ac:dyDescent="0.3">
      <c r="A544" s="145"/>
    </row>
    <row r="545" spans="1:1" x14ac:dyDescent="0.3">
      <c r="A545" s="145"/>
    </row>
    <row r="546" spans="1:1" x14ac:dyDescent="0.3">
      <c r="A546" s="145"/>
    </row>
    <row r="547" spans="1:1" x14ac:dyDescent="0.3">
      <c r="A547" s="145"/>
    </row>
    <row r="548" spans="1:1" x14ac:dyDescent="0.3">
      <c r="A548" s="145"/>
    </row>
    <row r="549" spans="1:1" x14ac:dyDescent="0.3">
      <c r="A549" s="145"/>
    </row>
    <row r="550" spans="1:1" x14ac:dyDescent="0.3">
      <c r="A550" s="145"/>
    </row>
    <row r="551" spans="1:1" x14ac:dyDescent="0.3">
      <c r="A551" s="145"/>
    </row>
    <row r="552" spans="1:1" x14ac:dyDescent="0.3">
      <c r="A552" s="145"/>
    </row>
    <row r="553" spans="1:1" x14ac:dyDescent="0.3">
      <c r="A553" s="145"/>
    </row>
    <row r="554" spans="1:1" x14ac:dyDescent="0.3">
      <c r="A554" s="145"/>
    </row>
    <row r="555" spans="1:1" x14ac:dyDescent="0.3">
      <c r="A555" s="145"/>
    </row>
    <row r="556" spans="1:1" x14ac:dyDescent="0.3">
      <c r="A556" s="145"/>
    </row>
    <row r="557" spans="1:1" x14ac:dyDescent="0.3">
      <c r="A557" s="145"/>
    </row>
    <row r="558" spans="1:1" x14ac:dyDescent="0.3">
      <c r="A558" s="145"/>
    </row>
    <row r="559" spans="1:1" x14ac:dyDescent="0.3">
      <c r="A559" s="145"/>
    </row>
    <row r="560" spans="1:1" x14ac:dyDescent="0.3">
      <c r="A560" s="145"/>
    </row>
    <row r="561" spans="1:1" x14ac:dyDescent="0.3">
      <c r="A561" s="145"/>
    </row>
    <row r="562" spans="1:1" x14ac:dyDescent="0.3">
      <c r="A562" s="145"/>
    </row>
    <row r="563" spans="1:1" x14ac:dyDescent="0.3">
      <c r="A563" s="145"/>
    </row>
    <row r="564" spans="1:1" x14ac:dyDescent="0.3">
      <c r="A564" s="145"/>
    </row>
    <row r="565" spans="1:1" x14ac:dyDescent="0.3">
      <c r="A565" s="145"/>
    </row>
    <row r="566" spans="1:1" x14ac:dyDescent="0.3">
      <c r="A566" s="145"/>
    </row>
    <row r="567" spans="1:1" x14ac:dyDescent="0.3">
      <c r="A567" s="145"/>
    </row>
    <row r="568" spans="1:1" x14ac:dyDescent="0.3">
      <c r="A568" s="145"/>
    </row>
    <row r="569" spans="1:1" x14ac:dyDescent="0.3">
      <c r="A569" s="145"/>
    </row>
    <row r="570" spans="1:1" x14ac:dyDescent="0.3">
      <c r="A570" s="145"/>
    </row>
    <row r="571" spans="1:1" x14ac:dyDescent="0.3">
      <c r="A571" s="145"/>
    </row>
    <row r="572" spans="1:1" x14ac:dyDescent="0.3">
      <c r="A572" s="145"/>
    </row>
    <row r="573" spans="1:1" x14ac:dyDescent="0.3">
      <c r="A573" s="145"/>
    </row>
    <row r="574" spans="1:1" x14ac:dyDescent="0.3">
      <c r="A574" s="145"/>
    </row>
    <row r="575" spans="1:1" x14ac:dyDescent="0.3">
      <c r="A575" s="145"/>
    </row>
    <row r="576" spans="1:1" x14ac:dyDescent="0.3">
      <c r="A576" s="145"/>
    </row>
    <row r="577" spans="1:1" x14ac:dyDescent="0.3">
      <c r="A577" s="145"/>
    </row>
    <row r="578" spans="1:1" x14ac:dyDescent="0.3">
      <c r="A578" s="145"/>
    </row>
    <row r="579" spans="1:1" x14ac:dyDescent="0.3">
      <c r="A579" s="145"/>
    </row>
    <row r="580" spans="1:1" x14ac:dyDescent="0.3">
      <c r="A580" s="145"/>
    </row>
    <row r="581" spans="1:1" x14ac:dyDescent="0.3">
      <c r="A581" s="145"/>
    </row>
    <row r="582" spans="1:1" x14ac:dyDescent="0.3">
      <c r="A582" s="145"/>
    </row>
    <row r="583" spans="1:1" x14ac:dyDescent="0.3">
      <c r="A583" s="145"/>
    </row>
    <row r="584" spans="1:1" x14ac:dyDescent="0.3">
      <c r="A584" s="145"/>
    </row>
    <row r="585" spans="1:1" x14ac:dyDescent="0.3">
      <c r="A585" s="145"/>
    </row>
    <row r="586" spans="1:1" x14ac:dyDescent="0.3">
      <c r="A586" s="145"/>
    </row>
    <row r="587" spans="1:1" x14ac:dyDescent="0.3">
      <c r="A587" s="145"/>
    </row>
    <row r="588" spans="1:1" x14ac:dyDescent="0.3">
      <c r="A588" s="145"/>
    </row>
    <row r="589" spans="1:1" x14ac:dyDescent="0.3">
      <c r="A589" s="145"/>
    </row>
    <row r="590" spans="1:1" x14ac:dyDescent="0.3">
      <c r="A590" s="145"/>
    </row>
    <row r="591" spans="1:1" x14ac:dyDescent="0.3">
      <c r="A591" s="145"/>
    </row>
    <row r="592" spans="1:1" x14ac:dyDescent="0.3">
      <c r="A592" s="145"/>
    </row>
    <row r="593" spans="1:1" x14ac:dyDescent="0.3">
      <c r="A593" s="145"/>
    </row>
    <row r="594" spans="1:1" x14ac:dyDescent="0.3">
      <c r="A594" s="145"/>
    </row>
    <row r="595" spans="1:1" x14ac:dyDescent="0.3">
      <c r="A595" s="145"/>
    </row>
    <row r="596" spans="1:1" x14ac:dyDescent="0.3">
      <c r="A596" s="145"/>
    </row>
    <row r="597" spans="1:1" x14ac:dyDescent="0.3">
      <c r="A597" s="145"/>
    </row>
    <row r="598" spans="1:1" x14ac:dyDescent="0.3">
      <c r="A598" s="145"/>
    </row>
    <row r="599" spans="1:1" x14ac:dyDescent="0.3">
      <c r="A599" s="145"/>
    </row>
    <row r="600" spans="1:1" x14ac:dyDescent="0.3">
      <c r="A600" s="145"/>
    </row>
    <row r="601" spans="1:1" x14ac:dyDescent="0.3">
      <c r="A601" s="145"/>
    </row>
    <row r="602" spans="1:1" x14ac:dyDescent="0.3">
      <c r="A602" s="145"/>
    </row>
    <row r="603" spans="1:1" x14ac:dyDescent="0.3">
      <c r="A603" s="145"/>
    </row>
    <row r="604" spans="1:1" x14ac:dyDescent="0.3">
      <c r="A604" s="145"/>
    </row>
    <row r="605" spans="1:1" x14ac:dyDescent="0.3">
      <c r="A605" s="145"/>
    </row>
    <row r="606" spans="1:1" x14ac:dyDescent="0.3">
      <c r="A606" s="145"/>
    </row>
    <row r="607" spans="1:1" x14ac:dyDescent="0.3">
      <c r="A607" s="145"/>
    </row>
    <row r="608" spans="1:1" x14ac:dyDescent="0.3">
      <c r="A608" s="145"/>
    </row>
    <row r="609" spans="1:1" x14ac:dyDescent="0.3">
      <c r="A609" s="145"/>
    </row>
    <row r="610" spans="1:1" x14ac:dyDescent="0.3">
      <c r="A610" s="145"/>
    </row>
    <row r="611" spans="1:1" x14ac:dyDescent="0.3">
      <c r="A611" s="145"/>
    </row>
    <row r="612" spans="1:1" x14ac:dyDescent="0.3">
      <c r="A612" s="145"/>
    </row>
    <row r="613" spans="1:1" x14ac:dyDescent="0.3">
      <c r="A613" s="145"/>
    </row>
    <row r="614" spans="1:1" x14ac:dyDescent="0.3">
      <c r="A614" s="145"/>
    </row>
    <row r="615" spans="1:1" x14ac:dyDescent="0.3">
      <c r="A615" s="145"/>
    </row>
    <row r="616" spans="1:1" x14ac:dyDescent="0.3">
      <c r="A616" s="145"/>
    </row>
    <row r="617" spans="1:1" x14ac:dyDescent="0.3">
      <c r="A617" s="145"/>
    </row>
    <row r="618" spans="1:1" x14ac:dyDescent="0.3">
      <c r="A618" s="145"/>
    </row>
    <row r="619" spans="1:1" x14ac:dyDescent="0.3">
      <c r="A619" s="145"/>
    </row>
    <row r="620" spans="1:1" x14ac:dyDescent="0.3">
      <c r="A620" s="145"/>
    </row>
    <row r="621" spans="1:1" x14ac:dyDescent="0.3">
      <c r="A621" s="145"/>
    </row>
    <row r="622" spans="1:1" x14ac:dyDescent="0.3">
      <c r="A622" s="145"/>
    </row>
    <row r="623" spans="1:1" x14ac:dyDescent="0.3">
      <c r="A623" s="145"/>
    </row>
    <row r="624" spans="1:1" x14ac:dyDescent="0.3">
      <c r="A624" s="145"/>
    </row>
    <row r="625" spans="1:1" x14ac:dyDescent="0.3">
      <c r="A625" s="145"/>
    </row>
    <row r="626" spans="1:1" x14ac:dyDescent="0.3">
      <c r="A626" s="145"/>
    </row>
    <row r="627" spans="1:1" x14ac:dyDescent="0.3">
      <c r="A627" s="145"/>
    </row>
    <row r="628" spans="1:1" x14ac:dyDescent="0.3">
      <c r="A628" s="145"/>
    </row>
    <row r="629" spans="1:1" x14ac:dyDescent="0.3">
      <c r="A629" s="145"/>
    </row>
    <row r="630" spans="1:1" x14ac:dyDescent="0.3">
      <c r="A630" s="145"/>
    </row>
    <row r="631" spans="1:1" x14ac:dyDescent="0.3">
      <c r="A631" s="145"/>
    </row>
    <row r="632" spans="1:1" x14ac:dyDescent="0.3">
      <c r="A632" s="145"/>
    </row>
    <row r="633" spans="1:1" x14ac:dyDescent="0.3">
      <c r="A633" s="145"/>
    </row>
    <row r="634" spans="1:1" x14ac:dyDescent="0.3">
      <c r="A634" s="145"/>
    </row>
    <row r="635" spans="1:1" x14ac:dyDescent="0.3">
      <c r="A635" s="145"/>
    </row>
    <row r="636" spans="1:1" x14ac:dyDescent="0.3">
      <c r="A636" s="145"/>
    </row>
    <row r="637" spans="1:1" x14ac:dyDescent="0.3">
      <c r="A637" s="145"/>
    </row>
    <row r="638" spans="1:1" x14ac:dyDescent="0.3">
      <c r="A638" s="145"/>
    </row>
    <row r="639" spans="1:1" x14ac:dyDescent="0.3">
      <c r="A639" s="145"/>
    </row>
    <row r="640" spans="1:1" x14ac:dyDescent="0.3">
      <c r="A640" s="145"/>
    </row>
  </sheetData>
  <mergeCells count="9">
    <mergeCell ref="BU27:CA27"/>
    <mergeCell ref="A2:A3"/>
    <mergeCell ref="C27:I27"/>
    <mergeCell ref="BA27:BG27"/>
    <mergeCell ref="M27:S27"/>
    <mergeCell ref="W27:AC27"/>
    <mergeCell ref="AG27:AM27"/>
    <mergeCell ref="AQ27:AW27"/>
    <mergeCell ref="BK27:BQ27"/>
  </mergeCells>
  <hyperlinks>
    <hyperlink ref="A4" location="myrangeS0" display="myrangeS0" xr:uid="{C6ACCA8A-1DD4-45F6-B297-9E714DD833D8}"/>
    <hyperlink ref="A5" location="myrangeS1" display="myrangeS1" xr:uid="{897C1D86-D32C-4052-8512-EE0D98707159}"/>
    <hyperlink ref="A6" location="myrangeS2" display="myrangeS2" xr:uid="{07F8A4F0-3CEB-494A-A718-E20684C1F954}"/>
    <hyperlink ref="A7" location="myrangeS3" display="myrangeS3" xr:uid="{8E887CDA-76FF-4E09-91B8-ADD4E217CD3A}"/>
    <hyperlink ref="A8" location="myrangeS4" display="myrangeS4" xr:uid="{DF606DE5-8E1F-45BA-8E7F-1ACB2189359A}"/>
    <hyperlink ref="A9" location="myrangeS5" display="myrangeS5" xr:uid="{1D494190-67CE-42AF-8AB2-12009BC4D918}"/>
    <hyperlink ref="A10" location="myrangeS6" display="myrangeS6" xr:uid="{E463B348-467E-4A51-B318-EA51DD4D88E4}"/>
    <hyperlink ref="A11" location="myrangeS7" display="myrangeS7" xr:uid="{517496A2-4321-4276-926A-A64374100083}"/>
    <hyperlink ref="A12" location="myrangeS8" display="myrangeS8" xr:uid="{D61A0D41-8E2E-42D2-981A-8C8589BCE160}"/>
    <hyperlink ref="A13" location="myrangeS9" display="myrangeS9" xr:uid="{6DCDC548-7B1C-437C-9A37-2E354380E2BB}"/>
    <hyperlink ref="A14" location="myrangeS10" display="myrangeS10" xr:uid="{A2A3A911-BE89-4A30-B255-A9B5A5CD4B79}"/>
    <hyperlink ref="A15" location="myrangeS11" display="myrangeS11" xr:uid="{429E6170-F862-4EAA-8E98-8EBAC750ACBC}"/>
    <hyperlink ref="A16" location="myrangeS12" display="myrangeS12" xr:uid="{F7F1A3E2-0ECF-49DE-9634-A9621660295A}"/>
    <hyperlink ref="A17" location="myrangeS13" display="myrangeS13" xr:uid="{AA7631DB-B30F-4AE2-A146-32139BDCF371}"/>
    <hyperlink ref="A18" location="myrangeS14" display="myrangeS14" xr:uid="{A30B92B9-48E2-48AC-AA87-E6B80B23A375}"/>
    <hyperlink ref="A19" location="myrangeS15" display="myrangeS15" xr:uid="{FEF13599-D71C-4E8D-8D61-E27D222A6C73}"/>
    <hyperlink ref="A20" location="myrangeS16" display="myrangeS16" xr:uid="{50BFCB00-80CD-4F04-9323-48A667D076F2}"/>
    <hyperlink ref="A21" location="myrangeS17" display="myrangeS17" xr:uid="{F3603650-6AA6-48F0-868F-D5C06152E6BB}"/>
    <hyperlink ref="A22" location="myrangeS18" display="myrangeS18" xr:uid="{F667AA50-5325-4293-9498-1A782099A89D}"/>
    <hyperlink ref="A23" location="myrangeS19" display="myrangeS19" xr:uid="{582FEBF1-9F69-4C05-AC19-DC968B30C7D7}"/>
    <hyperlink ref="A24" location="myrangeS20" display="myrangeS20" xr:uid="{D4CB05D6-5ED3-4A2E-97D6-66F97D5CD1FE}"/>
    <hyperlink ref="A25" location="myrangeS21" display="myrangeS21" xr:uid="{27188829-7164-4805-8DF7-A5B583A25ADD}"/>
    <hyperlink ref="A26" location="myrangeS22" display="myrangeS22" xr:uid="{3CDBCD9E-4BB8-4EF7-9409-F7E5218DE19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 min="202" max="202" width="24.59765625" style="45" customWidth="1"/>
    <col min="203" max="203" width="29.69921875" customWidth="1"/>
    <col min="204" max="209" width="7.796875" customWidth="1"/>
    <col min="210" max="211" width="1.09765625" customWidth="1"/>
    <col min="212" max="212" width="24.59765625" style="45" customWidth="1"/>
    <col min="213" max="213" width="29.69921875" customWidth="1"/>
    <col min="214" max="219" width="7.796875" customWidth="1"/>
    <col min="220" max="221" width="1.09765625" customWidth="1"/>
    <col min="222" max="222" width="24.59765625" style="45" customWidth="1"/>
    <col min="223" max="223" width="29.69921875" customWidth="1"/>
    <col min="224" max="229" width="7.796875" customWidth="1"/>
    <col min="230" max="231" width="1.09765625" customWidth="1"/>
    <col min="232" max="232" width="24.59765625" style="45" customWidth="1"/>
    <col min="233" max="233" width="29.69921875" customWidth="1"/>
    <col min="234" max="239" width="7.796875" customWidth="1"/>
    <col min="240" max="241" width="1.09765625" customWidth="1"/>
    <col min="242" max="242" width="24.59765625" style="45" customWidth="1"/>
    <col min="243" max="243" width="29.69921875" customWidth="1"/>
    <col min="244" max="249" width="7.796875" customWidth="1"/>
    <col min="250" max="251" width="1.09765625" customWidth="1"/>
  </cols>
  <sheetData>
    <row r="1" spans="1:242" s="117" customFormat="1" ht="30" customHeight="1" x14ac:dyDescent="0.3">
      <c r="B1" s="626" t="e">
        <f>HLOOKUP(Introduction!$G$4,nametranslations,124,FALSE)</f>
        <v>#REF!</v>
      </c>
      <c r="C1" s="151" t="s">
        <v>175</v>
      </c>
      <c r="D1" s="123" t="str">
        <f>+Introduction!$C$7</f>
        <v>Singapore</v>
      </c>
      <c r="E1" s="123"/>
      <c r="F1" s="123"/>
      <c r="G1" s="123"/>
      <c r="H1" s="123"/>
      <c r="I1" s="132"/>
      <c r="J1" s="115"/>
      <c r="K1" s="115"/>
      <c r="L1" s="626" t="e">
        <f>HLOOKUP(Introduction!$G$4,nametranslations,124,FALSE)</f>
        <v>#REF!</v>
      </c>
      <c r="M1" s="151" t="s">
        <v>176</v>
      </c>
      <c r="N1" s="123" t="str">
        <f>+Introduction!$C$7</f>
        <v>Singapore</v>
      </c>
      <c r="O1" s="123"/>
      <c r="P1" s="123"/>
      <c r="Q1" s="123"/>
      <c r="R1" s="123"/>
      <c r="S1" s="132"/>
      <c r="T1" s="115"/>
      <c r="U1" s="115"/>
      <c r="V1" s="626" t="e">
        <f>HLOOKUP(Introduction!$G$4,nametranslations,124,FALSE)</f>
        <v>#REF!</v>
      </c>
      <c r="W1" s="151">
        <v>2018</v>
      </c>
      <c r="X1" s="123" t="str">
        <f>+Introduction!$C$7</f>
        <v>Singapore</v>
      </c>
      <c r="Y1" s="123"/>
      <c r="Z1" s="123"/>
      <c r="AA1" s="123"/>
      <c r="AB1" s="123"/>
      <c r="AC1" s="132"/>
      <c r="AD1" s="115"/>
      <c r="AE1" s="115"/>
      <c r="AF1" s="626" t="e">
        <f>HLOOKUP(Introduction!$G$4,nametranslations,124,FALSE)</f>
        <v>#REF!</v>
      </c>
      <c r="AG1" s="151">
        <v>2019</v>
      </c>
      <c r="AH1" s="123" t="str">
        <f>+Introduction!$C$7</f>
        <v>Singapore</v>
      </c>
      <c r="AI1" s="123"/>
      <c r="AJ1" s="123"/>
      <c r="AK1" s="123"/>
      <c r="AL1" s="123"/>
      <c r="AM1" s="132"/>
      <c r="AN1" s="115"/>
      <c r="AO1" s="115"/>
      <c r="AP1" s="626" t="e">
        <f>HLOOKUP(Introduction!$G$4,nametranslations,124,FALSE)</f>
        <v>#REF!</v>
      </c>
      <c r="AQ1" s="151">
        <v>2020</v>
      </c>
      <c r="AR1" s="123" t="str">
        <f>+Introduction!$C$7</f>
        <v>Singapore</v>
      </c>
      <c r="AS1" s="123"/>
      <c r="AT1" s="123"/>
      <c r="AU1" s="123"/>
      <c r="AV1" s="123"/>
      <c r="AW1" s="132"/>
      <c r="AX1" s="115"/>
      <c r="AY1" s="115"/>
      <c r="AZ1" s="626" t="e">
        <f>HLOOKUP(Introduction!$G$4,nametranslations,124,FALSE)</f>
        <v>#REF!</v>
      </c>
      <c r="BA1" s="151">
        <v>2021</v>
      </c>
      <c r="BB1" s="123" t="str">
        <f>+Introduction!$C$7</f>
        <v>Singapore</v>
      </c>
      <c r="BC1" s="123"/>
      <c r="BD1" s="123"/>
      <c r="BE1" s="123"/>
      <c r="BF1" s="123"/>
      <c r="BG1" s="132"/>
      <c r="BH1" s="115"/>
      <c r="BI1" s="115"/>
      <c r="BJ1" s="626" t="e">
        <f>HLOOKUP(Introduction!$G$4,nametranslations,124,FALSE)</f>
        <v>#REF!</v>
      </c>
      <c r="BK1" s="151">
        <v>2022</v>
      </c>
      <c r="BL1" s="123" t="str">
        <f>+Introduction!$C$7</f>
        <v>Singapore</v>
      </c>
      <c r="BM1" s="123"/>
      <c r="BN1" s="123"/>
      <c r="BO1" s="123"/>
      <c r="BP1" s="123"/>
      <c r="BQ1" s="132"/>
      <c r="BR1" s="115"/>
      <c r="BS1" s="115"/>
      <c r="BT1" s="626" t="e">
        <f>HLOOKUP(Introduction!$G$4,nametranslations,124,FALSE)</f>
        <v>#REF!</v>
      </c>
      <c r="BU1" s="151">
        <v>2023</v>
      </c>
      <c r="BV1" s="123" t="str">
        <f>+Introduction!$C$7</f>
        <v>Singapore</v>
      </c>
      <c r="BW1" s="123"/>
      <c r="BX1" s="123"/>
      <c r="BY1" s="123"/>
      <c r="BZ1" s="123"/>
      <c r="CA1" s="132"/>
      <c r="CB1" s="115"/>
      <c r="CC1" s="115"/>
    </row>
    <row r="2" spans="1:242" s="117" customFormat="1" ht="30" customHeight="1" x14ac:dyDescent="0.3">
      <c r="A2" s="367" t="s">
        <v>194</v>
      </c>
      <c r="B2" s="124" t="s">
        <v>173</v>
      </c>
      <c r="C2" s="113" t="s">
        <v>140</v>
      </c>
      <c r="D2" s="113" t="s">
        <v>139</v>
      </c>
      <c r="E2" s="125"/>
      <c r="F2" s="125"/>
      <c r="G2" s="125"/>
      <c r="H2" s="125"/>
      <c r="I2" s="133"/>
      <c r="J2" s="118" t="s">
        <v>177</v>
      </c>
      <c r="K2" s="118"/>
      <c r="L2" s="124" t="s">
        <v>174</v>
      </c>
      <c r="M2" s="113" t="s">
        <v>140</v>
      </c>
      <c r="N2" s="113" t="s">
        <v>139</v>
      </c>
      <c r="O2" s="125"/>
      <c r="P2" s="125"/>
      <c r="Q2" s="125"/>
      <c r="R2" s="125"/>
      <c r="S2" s="133"/>
      <c r="T2" s="118" t="s">
        <v>177</v>
      </c>
      <c r="U2" s="118"/>
      <c r="V2" s="124" t="s">
        <v>191</v>
      </c>
      <c r="W2" s="113" t="s">
        <v>140</v>
      </c>
      <c r="X2" s="113" t="s">
        <v>139</v>
      </c>
      <c r="Y2" s="125"/>
      <c r="Z2" s="125"/>
      <c r="AA2" s="125"/>
      <c r="AB2" s="125"/>
      <c r="AC2" s="133"/>
      <c r="AD2" s="118" t="s">
        <v>177</v>
      </c>
      <c r="AE2" s="118"/>
      <c r="AF2" s="124" t="s">
        <v>192</v>
      </c>
      <c r="AG2" s="113" t="s">
        <v>140</v>
      </c>
      <c r="AH2" s="113" t="s">
        <v>139</v>
      </c>
      <c r="AI2" s="125"/>
      <c r="AJ2" s="125"/>
      <c r="AK2" s="125"/>
      <c r="AL2" s="125"/>
      <c r="AM2" s="133"/>
      <c r="AN2" s="118" t="s">
        <v>177</v>
      </c>
      <c r="AO2" s="118"/>
      <c r="AP2" s="124" t="s">
        <v>195</v>
      </c>
      <c r="AQ2" s="113" t="s">
        <v>140</v>
      </c>
      <c r="AR2" s="113" t="s">
        <v>139</v>
      </c>
      <c r="AS2" s="125"/>
      <c r="AT2" s="125"/>
      <c r="AU2" s="125"/>
      <c r="AV2" s="125"/>
      <c r="AW2" s="133"/>
      <c r="AX2" s="118" t="s">
        <v>177</v>
      </c>
      <c r="AY2" s="118"/>
      <c r="AZ2" s="124" t="s">
        <v>196</v>
      </c>
      <c r="BA2" s="113" t="s">
        <v>140</v>
      </c>
      <c r="BB2" s="113" t="s">
        <v>139</v>
      </c>
      <c r="BC2" s="125"/>
      <c r="BD2" s="125"/>
      <c r="BE2" s="125"/>
      <c r="BF2" s="125"/>
      <c r="BG2" s="133"/>
      <c r="BH2" s="118" t="s">
        <v>177</v>
      </c>
      <c r="BI2" s="118"/>
      <c r="BJ2" s="124" t="s">
        <v>226</v>
      </c>
      <c r="BK2" s="113" t="s">
        <v>140</v>
      </c>
      <c r="BL2" s="113" t="s">
        <v>139</v>
      </c>
      <c r="BM2" s="125"/>
      <c r="BN2" s="125"/>
      <c r="BO2" s="125"/>
      <c r="BP2" s="125"/>
      <c r="BQ2" s="133"/>
      <c r="BR2" s="118" t="s">
        <v>177</v>
      </c>
      <c r="BS2" s="118"/>
      <c r="BT2" s="124" t="s">
        <v>225</v>
      </c>
      <c r="BU2" s="113" t="s">
        <v>140</v>
      </c>
      <c r="BV2" s="113" t="s">
        <v>139</v>
      </c>
      <c r="BW2" s="125"/>
      <c r="BX2" s="125"/>
      <c r="BY2" s="125"/>
      <c r="BZ2" s="125"/>
      <c r="CA2" s="133"/>
      <c r="CB2" s="118" t="s">
        <v>177</v>
      </c>
      <c r="CC2" s="118"/>
    </row>
    <row r="3" spans="1:242" s="101" customFormat="1" ht="18" customHeight="1" x14ac:dyDescent="0.3">
      <c r="A3" s="367"/>
      <c r="B3" s="141" t="e">
        <f>HLOOKUP(Introduction!$G$4,nametranslations,152,FALSE)</f>
        <v>#REF!</v>
      </c>
      <c r="C3" s="142" t="e">
        <f>HLOOKUP(Introduction!$G$4,nametranslations,102,FALSE)</f>
        <v>#REF!</v>
      </c>
      <c r="D3" s="143" t="e">
        <f>HLOOKUP(Introduction!$G$4,nametranslations,24,FALSE)</f>
        <v>#REF!</v>
      </c>
      <c r="E3" s="143" t="e">
        <f>HLOOKUP(Introduction!$G$4,nametranslations,26,FALSE)</f>
        <v>#REF!</v>
      </c>
      <c r="F3" s="143" t="e">
        <f>HLOOKUP(Introduction!$G$4,nametranslations,25,FALSE)</f>
        <v>#REF!</v>
      </c>
      <c r="G3" s="143" t="e">
        <f>HLOOKUP(Introduction!$G$4,nametranslations,27,FALSE)</f>
        <v>#REF!</v>
      </c>
      <c r="H3" s="143" t="e">
        <f>HLOOKUP(Introduction!$G$4,nametranslations,28,FALSE)</f>
        <v>#REF!</v>
      </c>
      <c r="I3" s="144" t="e">
        <f>HLOOKUP(Introduction!$G$4,nametranslations,29,FALSE)</f>
        <v>#REF!</v>
      </c>
      <c r="J3" s="99"/>
      <c r="K3" s="99"/>
      <c r="L3" s="141" t="e">
        <f>HLOOKUP(Introduction!$G$4,nametranslations,152,FALSE)</f>
        <v>#REF!</v>
      </c>
      <c r="M3" s="142" t="e">
        <f>HLOOKUP(Introduction!$G$4,nametranslations,102,FALSE)</f>
        <v>#REF!</v>
      </c>
      <c r="N3" s="143" t="e">
        <f>HLOOKUP(Introduction!$G$4,nametranslations,24,FALSE)</f>
        <v>#REF!</v>
      </c>
      <c r="O3" s="143" t="e">
        <f>HLOOKUP(Introduction!$G$4,nametranslations,26,FALSE)</f>
        <v>#REF!</v>
      </c>
      <c r="P3" s="143" t="e">
        <f>HLOOKUP(Introduction!$G$4,nametranslations,25,FALSE)</f>
        <v>#REF!</v>
      </c>
      <c r="Q3" s="143" t="e">
        <f>HLOOKUP(Introduction!$G$4,nametranslations,27,FALSE)</f>
        <v>#REF!</v>
      </c>
      <c r="R3" s="143" t="e">
        <f>HLOOKUP(Introduction!$G$4,nametranslations,28,FALSE)</f>
        <v>#REF!</v>
      </c>
      <c r="S3" s="144" t="e">
        <f>HLOOKUP(Introduction!$G$4,nametranslations,29,FALSE)</f>
        <v>#REF!</v>
      </c>
      <c r="T3" s="99"/>
      <c r="U3" s="99"/>
      <c r="V3" s="141" t="e">
        <f>HLOOKUP(Introduction!$G$4,nametranslations,152,FALSE)</f>
        <v>#REF!</v>
      </c>
      <c r="W3" s="142" t="e">
        <f>HLOOKUP(Introduction!$G$4,nametranslations,102,FALSE)</f>
        <v>#REF!</v>
      </c>
      <c r="X3" s="143" t="e">
        <f>HLOOKUP(Introduction!$G$4,nametranslations,24,FALSE)</f>
        <v>#REF!</v>
      </c>
      <c r="Y3" s="143" t="e">
        <f>HLOOKUP(Introduction!$G$4,nametranslations,26,FALSE)</f>
        <v>#REF!</v>
      </c>
      <c r="Z3" s="143" t="e">
        <f>HLOOKUP(Introduction!$G$4,nametranslations,25,FALSE)</f>
        <v>#REF!</v>
      </c>
      <c r="AA3" s="143" t="e">
        <f>HLOOKUP(Introduction!$G$4,nametranslations,27,FALSE)</f>
        <v>#REF!</v>
      </c>
      <c r="AB3" s="143" t="e">
        <f>HLOOKUP(Introduction!$G$4,nametranslations,28,FALSE)</f>
        <v>#REF!</v>
      </c>
      <c r="AC3" s="144" t="e">
        <f>HLOOKUP(Introduction!$G$4,nametranslations,29,FALSE)</f>
        <v>#REF!</v>
      </c>
      <c r="AD3" s="99"/>
      <c r="AE3" s="99"/>
      <c r="AF3" s="141" t="e">
        <f>HLOOKUP(Introduction!$G$4,nametranslations,152,FALSE)</f>
        <v>#REF!</v>
      </c>
      <c r="AG3" s="142" t="e">
        <f>HLOOKUP(Introduction!$G$4,nametranslations,102,FALSE)</f>
        <v>#REF!</v>
      </c>
      <c r="AH3" s="143" t="e">
        <f>HLOOKUP(Introduction!$G$4,nametranslations,24,FALSE)</f>
        <v>#REF!</v>
      </c>
      <c r="AI3" s="143" t="e">
        <f>HLOOKUP(Introduction!$G$4,nametranslations,26,FALSE)</f>
        <v>#REF!</v>
      </c>
      <c r="AJ3" s="143" t="e">
        <f>HLOOKUP(Introduction!$G$4,nametranslations,25,FALSE)</f>
        <v>#REF!</v>
      </c>
      <c r="AK3" s="143" t="e">
        <f>HLOOKUP(Introduction!$G$4,nametranslations,27,FALSE)</f>
        <v>#REF!</v>
      </c>
      <c r="AL3" s="143" t="e">
        <f>HLOOKUP(Introduction!$G$4,nametranslations,28,FALSE)</f>
        <v>#REF!</v>
      </c>
      <c r="AM3" s="144" t="e">
        <f>HLOOKUP(Introduction!$G$4,nametranslations,29,FALSE)</f>
        <v>#REF!</v>
      </c>
      <c r="AN3" s="99"/>
      <c r="AO3" s="99"/>
      <c r="AP3" s="141" t="e">
        <f>HLOOKUP(Introduction!$G$4,nametranslations,152,FALSE)</f>
        <v>#REF!</v>
      </c>
      <c r="AQ3" s="142" t="e">
        <f>HLOOKUP(Introduction!$G$4,nametranslations,102,FALSE)</f>
        <v>#REF!</v>
      </c>
      <c r="AR3" s="143" t="e">
        <f>HLOOKUP(Introduction!$G$4,nametranslations,24,FALSE)</f>
        <v>#REF!</v>
      </c>
      <c r="AS3" s="143" t="e">
        <f>HLOOKUP(Introduction!$G$4,nametranslations,26,FALSE)</f>
        <v>#REF!</v>
      </c>
      <c r="AT3" s="143" t="e">
        <f>HLOOKUP(Introduction!$G$4,nametranslations,25,FALSE)</f>
        <v>#REF!</v>
      </c>
      <c r="AU3" s="143" t="e">
        <f>HLOOKUP(Introduction!$G$4,nametranslations,27,FALSE)</f>
        <v>#REF!</v>
      </c>
      <c r="AV3" s="143" t="e">
        <f>HLOOKUP(Introduction!$G$4,nametranslations,28,FALSE)</f>
        <v>#REF!</v>
      </c>
      <c r="AW3" s="144" t="e">
        <f>HLOOKUP(Introduction!$G$4,nametranslations,29,FALSE)</f>
        <v>#REF!</v>
      </c>
      <c r="AX3" s="99"/>
      <c r="AY3" s="99"/>
      <c r="AZ3" s="141" t="e">
        <f>HLOOKUP(Introduction!$G$4,nametranslations,152,FALSE)</f>
        <v>#REF!</v>
      </c>
      <c r="BA3" s="142" t="e">
        <f>HLOOKUP(Introduction!$G$4,nametranslations,102,FALSE)</f>
        <v>#REF!</v>
      </c>
      <c r="BB3" s="143" t="e">
        <f>HLOOKUP(Introduction!$G$4,nametranslations,24,FALSE)</f>
        <v>#REF!</v>
      </c>
      <c r="BC3" s="143" t="e">
        <f>HLOOKUP(Introduction!$G$4,nametranslations,26,FALSE)</f>
        <v>#REF!</v>
      </c>
      <c r="BD3" s="143" t="e">
        <f>HLOOKUP(Introduction!$G$4,nametranslations,25,FALSE)</f>
        <v>#REF!</v>
      </c>
      <c r="BE3" s="143" t="e">
        <f>HLOOKUP(Introduction!$G$4,nametranslations,27,FALSE)</f>
        <v>#REF!</v>
      </c>
      <c r="BF3" s="143" t="e">
        <f>HLOOKUP(Introduction!$G$4,nametranslations,28,FALSE)</f>
        <v>#REF!</v>
      </c>
      <c r="BG3" s="144" t="e">
        <f>HLOOKUP(Introduction!$G$4,nametranslations,29,FALSE)</f>
        <v>#REF!</v>
      </c>
      <c r="BH3" s="99"/>
      <c r="BI3" s="99"/>
      <c r="BJ3" s="141" t="e">
        <f>HLOOKUP(Introduction!$G$4,nametranslations,152,FALSE)</f>
        <v>#REF!</v>
      </c>
      <c r="BK3" s="142" t="e">
        <f>HLOOKUP(Introduction!$G$4,nametranslations,102,FALSE)</f>
        <v>#REF!</v>
      </c>
      <c r="BL3" s="143" t="e">
        <f>HLOOKUP(Introduction!$G$4,nametranslations,24,FALSE)</f>
        <v>#REF!</v>
      </c>
      <c r="BM3" s="143" t="e">
        <f>HLOOKUP(Introduction!$G$4,nametranslations,26,FALSE)</f>
        <v>#REF!</v>
      </c>
      <c r="BN3" s="143" t="e">
        <f>HLOOKUP(Introduction!$G$4,nametranslations,25,FALSE)</f>
        <v>#REF!</v>
      </c>
      <c r="BO3" s="143" t="e">
        <f>HLOOKUP(Introduction!$G$4,nametranslations,27,FALSE)</f>
        <v>#REF!</v>
      </c>
      <c r="BP3" s="143" t="e">
        <f>HLOOKUP(Introduction!$G$4,nametranslations,28,FALSE)</f>
        <v>#REF!</v>
      </c>
      <c r="BQ3" s="144" t="e">
        <f>HLOOKUP(Introduction!$G$4,nametranslations,29,FALSE)</f>
        <v>#REF!</v>
      </c>
      <c r="BR3" s="99"/>
      <c r="BS3" s="99"/>
      <c r="BT3" s="141" t="e">
        <f>HLOOKUP(Introduction!$G$4,nametranslations,152,FALSE)</f>
        <v>#REF!</v>
      </c>
      <c r="BU3" s="142" t="e">
        <f>HLOOKUP(Introduction!$G$4,nametranslations,102,FALSE)</f>
        <v>#REF!</v>
      </c>
      <c r="BV3" s="143" t="e">
        <f>HLOOKUP(Introduction!$G$4,nametranslations,24,FALSE)</f>
        <v>#REF!</v>
      </c>
      <c r="BW3" s="143" t="e">
        <f>HLOOKUP(Introduction!$G$4,nametranslations,26,FALSE)</f>
        <v>#REF!</v>
      </c>
      <c r="BX3" s="143" t="e">
        <f>HLOOKUP(Introduction!$G$4,nametranslations,25,FALSE)</f>
        <v>#REF!</v>
      </c>
      <c r="BY3" s="143" t="e">
        <f>HLOOKUP(Introduction!$G$4,nametranslations,27,FALSE)</f>
        <v>#REF!</v>
      </c>
      <c r="BZ3" s="143" t="e">
        <f>HLOOKUP(Introduction!$G$4,nametranslations,28,FALSE)</f>
        <v>#REF!</v>
      </c>
      <c r="CA3" s="144" t="e">
        <f>HLOOKUP(Introduction!$G$4,nametranslations,29,FALSE)</f>
        <v>#REF!</v>
      </c>
      <c r="CB3" s="99"/>
      <c r="CC3" s="99"/>
      <c r="CD3" s="100"/>
      <c r="CN3" s="100"/>
      <c r="CX3" s="100"/>
      <c r="DH3" s="100"/>
      <c r="DR3" s="100"/>
      <c r="EB3" s="100"/>
      <c r="EL3" s="100"/>
      <c r="EV3" s="100"/>
      <c r="FF3" s="100"/>
      <c r="FP3" s="100"/>
      <c r="FZ3" s="100"/>
      <c r="GJ3" s="100"/>
      <c r="GT3" s="100"/>
      <c r="HD3" s="100"/>
      <c r="HN3" s="100"/>
      <c r="HX3" s="100"/>
      <c r="IH3" s="100"/>
    </row>
    <row r="4" spans="1:242" s="2" customFormat="1" x14ac:dyDescent="0.3">
      <c r="A4" s="643" t="str">
        <f>IF(ISBLANK('Data Summary'!A6),"",'Data Summary'!A6)</f>
        <v>SGP_2016_UIS</v>
      </c>
      <c r="B4" s="48"/>
      <c r="C4" s="28" t="e">
        <f>HLOOKUP(Introduction!$G$4,nametranslations,118,FALSE)</f>
        <v>#REF!</v>
      </c>
      <c r="D4" s="167">
        <v>0</v>
      </c>
      <c r="E4" s="167">
        <v>0</v>
      </c>
      <c r="F4" s="167"/>
      <c r="G4" s="167">
        <v>0</v>
      </c>
      <c r="H4" s="167">
        <v>0</v>
      </c>
      <c r="I4" s="187">
        <v>0</v>
      </c>
      <c r="J4" s="13"/>
      <c r="K4" s="13"/>
      <c r="L4" s="48"/>
      <c r="M4" s="28" t="e">
        <f>HLOOKUP(Introduction!$G$4,nametranslations,118,FALSE)</f>
        <v>#REF!</v>
      </c>
      <c r="N4" s="167">
        <v>0</v>
      </c>
      <c r="O4" s="167">
        <v>0</v>
      </c>
      <c r="P4" s="167"/>
      <c r="Q4" s="167">
        <v>0</v>
      </c>
      <c r="R4" s="167">
        <v>0</v>
      </c>
      <c r="S4" s="187">
        <v>0</v>
      </c>
      <c r="T4" s="13"/>
      <c r="U4" s="13"/>
      <c r="V4" s="48"/>
      <c r="W4" s="28" t="e">
        <f>HLOOKUP(Introduction!$G$4,nametranslations,118,FALSE)</f>
        <v>#REF!</v>
      </c>
      <c r="X4" s="167">
        <v>0</v>
      </c>
      <c r="Y4" s="167">
        <v>0</v>
      </c>
      <c r="Z4" s="167"/>
      <c r="AA4" s="167">
        <v>0</v>
      </c>
      <c r="AB4" s="167">
        <v>0</v>
      </c>
      <c r="AC4" s="187">
        <v>0</v>
      </c>
      <c r="AD4" s="13"/>
      <c r="AE4" s="13"/>
      <c r="AF4" s="48"/>
      <c r="AG4" s="28" t="e">
        <f>HLOOKUP(Introduction!$G$4,nametranslations,118,FALSE)</f>
        <v>#REF!</v>
      </c>
      <c r="AH4" s="167">
        <v>0</v>
      </c>
      <c r="AI4" s="167">
        <v>0</v>
      </c>
      <c r="AJ4" s="167"/>
      <c r="AK4" s="167">
        <v>0</v>
      </c>
      <c r="AL4" s="167">
        <v>0</v>
      </c>
      <c r="AM4" s="187">
        <v>0</v>
      </c>
      <c r="AN4" s="13"/>
      <c r="AO4" s="13"/>
      <c r="AP4" s="48"/>
      <c r="AQ4" s="28" t="e">
        <f>HLOOKUP(Introduction!$G$4,nametranslations,118,FALSE)</f>
        <v>#REF!</v>
      </c>
      <c r="AR4" s="167">
        <v>0</v>
      </c>
      <c r="AS4" s="167">
        <v>0</v>
      </c>
      <c r="AT4" s="167"/>
      <c r="AU4" s="167">
        <v>0</v>
      </c>
      <c r="AV4" s="167">
        <v>0</v>
      </c>
      <c r="AW4" s="187">
        <v>0</v>
      </c>
      <c r="AX4" s="13"/>
      <c r="AY4" s="13"/>
      <c r="AZ4" s="48"/>
      <c r="BA4" s="28" t="e">
        <f>HLOOKUP(Introduction!$G$4,nametranslations,118,FALSE)</f>
        <v>#REF!</v>
      </c>
      <c r="BB4" s="167">
        <v>0</v>
      </c>
      <c r="BC4" s="167">
        <v>0</v>
      </c>
      <c r="BD4" s="167"/>
      <c r="BE4" s="167">
        <v>0</v>
      </c>
      <c r="BF4" s="167">
        <v>0</v>
      </c>
      <c r="BG4" s="187">
        <v>0</v>
      </c>
      <c r="BH4" s="13"/>
      <c r="BI4" s="13"/>
      <c r="BJ4" s="48"/>
      <c r="BK4" s="28" t="e">
        <f>HLOOKUP(Introduction!$G$4,nametranslations,118,FALSE)</f>
        <v>#REF!</v>
      </c>
      <c r="BL4" s="167">
        <v>0</v>
      </c>
      <c r="BM4" s="167">
        <v>0</v>
      </c>
      <c r="BN4" s="167"/>
      <c r="BO4" s="167">
        <v>0</v>
      </c>
      <c r="BP4" s="167">
        <v>0</v>
      </c>
      <c r="BQ4" s="187">
        <v>0</v>
      </c>
      <c r="BR4" s="13"/>
      <c r="BS4" s="13"/>
      <c r="BT4" s="48"/>
      <c r="BU4" s="28" t="e">
        <f>HLOOKUP(Introduction!$G$4,nametranslations,118,FALSE)</f>
        <v>#REF!</v>
      </c>
      <c r="BV4" s="167">
        <v>0</v>
      </c>
      <c r="BW4" s="167">
        <v>0</v>
      </c>
      <c r="BX4" s="167"/>
      <c r="BY4" s="167">
        <v>0</v>
      </c>
      <c r="BZ4" s="167">
        <v>0</v>
      </c>
      <c r="CA4" s="187">
        <v>0</v>
      </c>
      <c r="CB4" s="13"/>
      <c r="CC4" s="13"/>
      <c r="CD4" s="46"/>
      <c r="CN4" s="46"/>
      <c r="CX4" s="46"/>
      <c r="DH4" s="46"/>
      <c r="DR4" s="46"/>
      <c r="EB4" s="46"/>
      <c r="EL4" s="46"/>
      <c r="EV4" s="46"/>
      <c r="FF4" s="46"/>
      <c r="FP4" s="46"/>
      <c r="FZ4" s="46"/>
      <c r="GJ4" s="46"/>
      <c r="GT4" s="46"/>
      <c r="HD4" s="46"/>
      <c r="HN4" s="46"/>
      <c r="HX4" s="46"/>
      <c r="IH4" s="46"/>
    </row>
    <row r="5" spans="1:242" s="2" customFormat="1" x14ac:dyDescent="0.3">
      <c r="A5" s="643" t="str">
        <f ca="1">IF(ISBLANK('Data Summary'!A7),"",'Data Summary'!A7)</f>
        <v>SGP_2017_UIS</v>
      </c>
      <c r="B5" s="152" t="s">
        <v>146</v>
      </c>
      <c r="C5" s="28" t="e">
        <f>HLOOKUP(Introduction!$G$4,nametranslations,74,FALSE)</f>
        <v>#REF!</v>
      </c>
      <c r="D5" s="167">
        <v>100</v>
      </c>
      <c r="E5" s="167">
        <v>100</v>
      </c>
      <c r="F5" s="167"/>
      <c r="G5" s="167">
        <v>100</v>
      </c>
      <c r="H5" s="167">
        <v>100</v>
      </c>
      <c r="I5" s="187">
        <v>100</v>
      </c>
      <c r="J5" s="13"/>
      <c r="K5" s="13"/>
      <c r="L5" s="152" t="s">
        <v>146</v>
      </c>
      <c r="M5" s="28" t="e">
        <f>HLOOKUP(Introduction!$G$4,nametranslations,74,FALSE)</f>
        <v>#REF!</v>
      </c>
      <c r="N5" s="167">
        <v>100</v>
      </c>
      <c r="O5" s="167">
        <v>100</v>
      </c>
      <c r="P5" s="167"/>
      <c r="Q5" s="167">
        <v>100</v>
      </c>
      <c r="R5" s="167">
        <v>100</v>
      </c>
      <c r="S5" s="187">
        <v>100</v>
      </c>
      <c r="T5" s="13"/>
      <c r="U5" s="13"/>
      <c r="V5" s="152" t="s">
        <v>146</v>
      </c>
      <c r="W5" s="28" t="e">
        <f>HLOOKUP(Introduction!$G$4,nametranslations,74,FALSE)</f>
        <v>#REF!</v>
      </c>
      <c r="X5" s="167">
        <v>100</v>
      </c>
      <c r="Y5" s="167">
        <v>100</v>
      </c>
      <c r="Z5" s="167"/>
      <c r="AA5" s="167">
        <v>100</v>
      </c>
      <c r="AB5" s="167">
        <v>100</v>
      </c>
      <c r="AC5" s="187">
        <v>100</v>
      </c>
      <c r="AD5" s="13"/>
      <c r="AE5" s="13"/>
      <c r="AF5" s="152" t="s">
        <v>146</v>
      </c>
      <c r="AG5" s="28" t="e">
        <f>HLOOKUP(Introduction!$G$4,nametranslations,74,FALSE)</f>
        <v>#REF!</v>
      </c>
      <c r="AH5" s="167">
        <v>100</v>
      </c>
      <c r="AI5" s="167">
        <v>100</v>
      </c>
      <c r="AJ5" s="167"/>
      <c r="AK5" s="167">
        <v>100</v>
      </c>
      <c r="AL5" s="167">
        <v>100</v>
      </c>
      <c r="AM5" s="187">
        <v>100</v>
      </c>
      <c r="AN5" s="13"/>
      <c r="AO5" s="13"/>
      <c r="AP5" s="152" t="s">
        <v>146</v>
      </c>
      <c r="AQ5" s="28" t="e">
        <f>HLOOKUP(Introduction!$G$4,nametranslations,74,FALSE)</f>
        <v>#REF!</v>
      </c>
      <c r="AR5" s="167">
        <v>100</v>
      </c>
      <c r="AS5" s="167">
        <v>100</v>
      </c>
      <c r="AT5" s="167"/>
      <c r="AU5" s="167">
        <v>100</v>
      </c>
      <c r="AV5" s="167">
        <v>100</v>
      </c>
      <c r="AW5" s="187">
        <v>100</v>
      </c>
      <c r="AX5" s="13"/>
      <c r="AY5" s="13"/>
      <c r="AZ5" s="152" t="s">
        <v>146</v>
      </c>
      <c r="BA5" s="28" t="e">
        <f>HLOOKUP(Introduction!$G$4,nametranslations,74,FALSE)</f>
        <v>#REF!</v>
      </c>
      <c r="BB5" s="167">
        <v>100</v>
      </c>
      <c r="BC5" s="167">
        <v>100</v>
      </c>
      <c r="BD5" s="167"/>
      <c r="BE5" s="167">
        <v>100</v>
      </c>
      <c r="BF5" s="167">
        <v>100</v>
      </c>
      <c r="BG5" s="187">
        <v>100</v>
      </c>
      <c r="BH5" s="13"/>
      <c r="BI5" s="13"/>
      <c r="BJ5" s="152" t="s">
        <v>146</v>
      </c>
      <c r="BK5" s="28" t="e">
        <f>HLOOKUP(Introduction!$G$4,nametranslations,74,FALSE)</f>
        <v>#REF!</v>
      </c>
      <c r="BL5" s="167">
        <v>100</v>
      </c>
      <c r="BM5" s="167">
        <v>100</v>
      </c>
      <c r="BN5" s="167"/>
      <c r="BO5" s="167">
        <v>100</v>
      </c>
      <c r="BP5" s="167">
        <v>100</v>
      </c>
      <c r="BQ5" s="187">
        <v>100</v>
      </c>
      <c r="BR5" s="13"/>
      <c r="BS5" s="13"/>
      <c r="BT5" s="152" t="s">
        <v>146</v>
      </c>
      <c r="BU5" s="28" t="e">
        <f>HLOOKUP(Introduction!$G$4,nametranslations,74,FALSE)</f>
        <v>#REF!</v>
      </c>
      <c r="BV5" s="167">
        <v>100</v>
      </c>
      <c r="BW5" s="167">
        <v>100</v>
      </c>
      <c r="BX5" s="167"/>
      <c r="BY5" s="167">
        <v>100</v>
      </c>
      <c r="BZ5" s="167">
        <v>100</v>
      </c>
      <c r="CA5" s="187">
        <v>100</v>
      </c>
      <c r="CB5" s="13"/>
      <c r="CC5" s="13"/>
      <c r="CD5" s="46"/>
      <c r="CN5" s="46"/>
      <c r="CX5" s="46"/>
      <c r="DH5" s="46"/>
      <c r="DR5" s="46"/>
      <c r="EB5" s="46"/>
      <c r="EL5" s="46"/>
      <c r="EV5" s="46"/>
      <c r="FF5" s="46"/>
      <c r="FP5" s="46"/>
      <c r="FZ5" s="46"/>
      <c r="GJ5" s="46"/>
      <c r="GT5" s="46"/>
      <c r="HD5" s="46"/>
      <c r="HN5" s="46"/>
      <c r="HX5" s="46"/>
      <c r="IH5" s="46"/>
    </row>
    <row r="6" spans="1:242" s="2" customFormat="1" ht="15.6" customHeight="1" x14ac:dyDescent="0.3">
      <c r="A6" s="643" t="str">
        <f ca="1">IF(ISBLANK('Data Summary'!A8),"",'Data Summary'!A8)</f>
        <v>SGP_2018_UIS</v>
      </c>
      <c r="B6" s="199"/>
      <c r="C6" s="29" t="e">
        <f>HLOOKUP(Introduction!$G$4,nametranslations,125,FALSE)</f>
        <v>#REF!</v>
      </c>
      <c r="D6" s="176"/>
      <c r="E6" s="167"/>
      <c r="F6" s="167"/>
      <c r="G6" s="167"/>
      <c r="H6" s="167"/>
      <c r="I6" s="187"/>
      <c r="J6" s="13"/>
      <c r="K6" s="13"/>
      <c r="L6" s="199"/>
      <c r="M6" s="29" t="e">
        <f>HLOOKUP(Introduction!$G$4,nametranslations,125,FALSE)</f>
        <v>#REF!</v>
      </c>
      <c r="N6" s="176"/>
      <c r="O6" s="167"/>
      <c r="P6" s="167"/>
      <c r="Q6" s="167"/>
      <c r="R6" s="167"/>
      <c r="S6" s="187"/>
      <c r="T6" s="13"/>
      <c r="U6" s="13"/>
      <c r="V6" s="199"/>
      <c r="W6" s="29" t="e">
        <f>HLOOKUP(Introduction!$G$4,nametranslations,125,FALSE)</f>
        <v>#REF!</v>
      </c>
      <c r="X6" s="176"/>
      <c r="Y6" s="167"/>
      <c r="Z6" s="167"/>
      <c r="AA6" s="167"/>
      <c r="AB6" s="167"/>
      <c r="AC6" s="187"/>
      <c r="AD6" s="13"/>
      <c r="AE6" s="13"/>
      <c r="AF6" s="199"/>
      <c r="AG6" s="29" t="e">
        <f>HLOOKUP(Introduction!$G$4,nametranslations,125,FALSE)</f>
        <v>#REF!</v>
      </c>
      <c r="AH6" s="176"/>
      <c r="AI6" s="167"/>
      <c r="AJ6" s="167"/>
      <c r="AK6" s="167"/>
      <c r="AL6" s="167"/>
      <c r="AM6" s="187"/>
      <c r="AN6" s="13"/>
      <c r="AO6" s="13"/>
      <c r="AP6" s="199"/>
      <c r="AQ6" s="29" t="e">
        <f>HLOOKUP(Introduction!$G$4,nametranslations,125,FALSE)</f>
        <v>#REF!</v>
      </c>
      <c r="AR6" s="176"/>
      <c r="AS6" s="167"/>
      <c r="AT6" s="167"/>
      <c r="AU6" s="167"/>
      <c r="AV6" s="167"/>
      <c r="AW6" s="187"/>
      <c r="AX6" s="13"/>
      <c r="AY6" s="13"/>
      <c r="AZ6" s="199"/>
      <c r="BA6" s="29" t="e">
        <f>HLOOKUP(Introduction!$G$4,nametranslations,125,FALSE)</f>
        <v>#REF!</v>
      </c>
      <c r="BB6" s="176"/>
      <c r="BC6" s="167"/>
      <c r="BD6" s="167"/>
      <c r="BE6" s="167"/>
      <c r="BF6" s="167"/>
      <c r="BG6" s="187"/>
      <c r="BH6" s="13"/>
      <c r="BI6" s="13"/>
      <c r="BJ6" s="199"/>
      <c r="BK6" s="29" t="e">
        <f>HLOOKUP(Introduction!$G$4,nametranslations,125,FALSE)</f>
        <v>#REF!</v>
      </c>
      <c r="BL6" s="176"/>
      <c r="BM6" s="167"/>
      <c r="BN6" s="167"/>
      <c r="BO6" s="167"/>
      <c r="BP6" s="167"/>
      <c r="BQ6" s="187"/>
      <c r="BR6" s="13"/>
      <c r="BS6" s="13"/>
      <c r="BT6" s="199"/>
      <c r="BU6" s="29" t="e">
        <f>HLOOKUP(Introduction!$G$4,nametranslations,125,FALSE)</f>
        <v>#REF!</v>
      </c>
      <c r="BV6" s="176"/>
      <c r="BW6" s="167"/>
      <c r="BX6" s="167"/>
      <c r="BY6" s="167"/>
      <c r="BZ6" s="167"/>
      <c r="CA6" s="187"/>
      <c r="CB6" s="13"/>
      <c r="CC6" s="13"/>
      <c r="CD6" s="46"/>
      <c r="CN6" s="46"/>
      <c r="CX6" s="46"/>
      <c r="DH6" s="46"/>
      <c r="DR6" s="46"/>
      <c r="EB6" s="46"/>
      <c r="EL6" s="46"/>
      <c r="EV6" s="46"/>
      <c r="FF6" s="46"/>
      <c r="FP6" s="46"/>
      <c r="FZ6" s="46"/>
      <c r="GJ6" s="46"/>
      <c r="GT6" s="46"/>
      <c r="HD6" s="46"/>
      <c r="HN6" s="46"/>
      <c r="HX6" s="46"/>
      <c r="IH6" s="46"/>
    </row>
    <row r="7" spans="1:242" s="2" customFormat="1" x14ac:dyDescent="0.3">
      <c r="A7" s="643" t="str">
        <f ca="1">IF(ISBLANK('Data Summary'!A9),"",'Data Summary'!A9)</f>
        <v>SGP_2019_UIS</v>
      </c>
      <c r="B7" s="152" t="s">
        <v>146</v>
      </c>
      <c r="C7" s="29" t="e">
        <f>HLOOKUP(Introduction!$G$4,nametranslations,126,FALSE)</f>
        <v>#REF!</v>
      </c>
      <c r="D7" s="167">
        <v>100</v>
      </c>
      <c r="E7" s="167">
        <v>100</v>
      </c>
      <c r="F7" s="167"/>
      <c r="G7" s="167">
        <v>100</v>
      </c>
      <c r="H7" s="167">
        <v>100</v>
      </c>
      <c r="I7" s="187">
        <v>100</v>
      </c>
      <c r="J7" s="13"/>
      <c r="K7" s="13"/>
      <c r="L7" s="152" t="s">
        <v>146</v>
      </c>
      <c r="M7" s="29" t="e">
        <f>HLOOKUP(Introduction!$G$4,nametranslations,126,FALSE)</f>
        <v>#REF!</v>
      </c>
      <c r="N7" s="167">
        <v>100</v>
      </c>
      <c r="O7" s="167">
        <v>100</v>
      </c>
      <c r="P7" s="167"/>
      <c r="Q7" s="167">
        <v>100</v>
      </c>
      <c r="R7" s="167">
        <v>100</v>
      </c>
      <c r="S7" s="187">
        <v>100</v>
      </c>
      <c r="T7" s="13"/>
      <c r="U7" s="13"/>
      <c r="V7" s="152" t="s">
        <v>146</v>
      </c>
      <c r="W7" s="29" t="e">
        <f>HLOOKUP(Introduction!$G$4,nametranslations,126,FALSE)</f>
        <v>#REF!</v>
      </c>
      <c r="X7" s="167">
        <v>100</v>
      </c>
      <c r="Y7" s="167">
        <v>100</v>
      </c>
      <c r="Z7" s="167"/>
      <c r="AA7" s="167">
        <v>100</v>
      </c>
      <c r="AB7" s="167">
        <v>100</v>
      </c>
      <c r="AC7" s="187">
        <v>100</v>
      </c>
      <c r="AD7" s="13"/>
      <c r="AE7" s="13"/>
      <c r="AF7" s="152" t="s">
        <v>146</v>
      </c>
      <c r="AG7" s="29" t="e">
        <f>HLOOKUP(Introduction!$G$4,nametranslations,126,FALSE)</f>
        <v>#REF!</v>
      </c>
      <c r="AH7" s="167">
        <v>100</v>
      </c>
      <c r="AI7" s="167">
        <v>100</v>
      </c>
      <c r="AJ7" s="167"/>
      <c r="AK7" s="167">
        <v>100</v>
      </c>
      <c r="AL7" s="167">
        <v>100</v>
      </c>
      <c r="AM7" s="187">
        <v>100</v>
      </c>
      <c r="AN7" s="13"/>
      <c r="AO7" s="13"/>
      <c r="AP7" s="152" t="s">
        <v>146</v>
      </c>
      <c r="AQ7" s="29" t="e">
        <f>HLOOKUP(Introduction!$G$4,nametranslations,126,FALSE)</f>
        <v>#REF!</v>
      </c>
      <c r="AR7" s="167">
        <v>100</v>
      </c>
      <c r="AS7" s="167">
        <v>100</v>
      </c>
      <c r="AT7" s="167"/>
      <c r="AU7" s="167">
        <v>100</v>
      </c>
      <c r="AV7" s="167">
        <v>100</v>
      </c>
      <c r="AW7" s="187">
        <v>100</v>
      </c>
      <c r="AX7" s="13"/>
      <c r="AY7" s="13"/>
      <c r="AZ7" s="152" t="s">
        <v>146</v>
      </c>
      <c r="BA7" s="29" t="e">
        <f>HLOOKUP(Introduction!$G$4,nametranslations,126,FALSE)</f>
        <v>#REF!</v>
      </c>
      <c r="BB7" s="167">
        <v>100</v>
      </c>
      <c r="BC7" s="167">
        <v>100</v>
      </c>
      <c r="BD7" s="167"/>
      <c r="BE7" s="167">
        <v>100</v>
      </c>
      <c r="BF7" s="167">
        <v>100</v>
      </c>
      <c r="BG7" s="187">
        <v>100</v>
      </c>
      <c r="BH7" s="13"/>
      <c r="BI7" s="13"/>
      <c r="BJ7" s="152" t="s">
        <v>146</v>
      </c>
      <c r="BK7" s="29" t="e">
        <f>HLOOKUP(Introduction!$G$4,nametranslations,126,FALSE)</f>
        <v>#REF!</v>
      </c>
      <c r="BL7" s="167">
        <v>100</v>
      </c>
      <c r="BM7" s="167">
        <v>100</v>
      </c>
      <c r="BN7" s="167"/>
      <c r="BO7" s="167">
        <v>100</v>
      </c>
      <c r="BP7" s="167">
        <v>100</v>
      </c>
      <c r="BQ7" s="187">
        <v>100</v>
      </c>
      <c r="BR7" s="13"/>
      <c r="BS7" s="13"/>
      <c r="BT7" s="152" t="s">
        <v>146</v>
      </c>
      <c r="BU7" s="29" t="e">
        <f>HLOOKUP(Introduction!$G$4,nametranslations,126,FALSE)</f>
        <v>#REF!</v>
      </c>
      <c r="BV7" s="167">
        <v>100</v>
      </c>
      <c r="BW7" s="167">
        <v>100</v>
      </c>
      <c r="BX7" s="167"/>
      <c r="BY7" s="167">
        <v>100</v>
      </c>
      <c r="BZ7" s="167">
        <v>100</v>
      </c>
      <c r="CA7" s="187">
        <v>100</v>
      </c>
      <c r="CB7" s="13"/>
      <c r="CC7" s="13"/>
      <c r="CD7" s="46"/>
      <c r="CN7" s="46"/>
      <c r="CX7" s="46"/>
      <c r="DH7" s="46"/>
      <c r="DR7" s="46"/>
      <c r="EB7" s="46"/>
      <c r="EL7" s="46"/>
      <c r="EV7" s="46"/>
      <c r="FF7" s="46"/>
      <c r="FP7" s="46"/>
      <c r="FZ7" s="46"/>
      <c r="GJ7" s="46"/>
      <c r="GT7" s="46"/>
      <c r="HD7" s="46"/>
      <c r="HN7" s="46"/>
      <c r="HX7" s="46"/>
      <c r="IH7" s="46"/>
    </row>
    <row r="8" spans="1:242" s="2" customFormat="1" x14ac:dyDescent="0.3">
      <c r="A8" s="643" t="str">
        <f ca="1">IF(ISBLANK('Data Summary'!A10),"",'Data Summary'!A10)</f>
        <v>SGP_2020_UIS</v>
      </c>
      <c r="B8" s="152" t="s">
        <v>146</v>
      </c>
      <c r="C8" s="29" t="e">
        <f>HLOOKUP(Introduction!$G$4,nametranslations,127,FALSE)</f>
        <v>#REF!</v>
      </c>
      <c r="D8" s="167">
        <v>100</v>
      </c>
      <c r="E8" s="167">
        <v>100</v>
      </c>
      <c r="F8" s="167"/>
      <c r="G8" s="167">
        <v>100</v>
      </c>
      <c r="H8" s="167">
        <v>100</v>
      </c>
      <c r="I8" s="187">
        <v>100</v>
      </c>
      <c r="J8" s="13"/>
      <c r="K8" s="13"/>
      <c r="L8" s="152" t="s">
        <v>146</v>
      </c>
      <c r="M8" s="29" t="e">
        <f>HLOOKUP(Introduction!$G$4,nametranslations,127,FALSE)</f>
        <v>#REF!</v>
      </c>
      <c r="N8" s="167">
        <v>100</v>
      </c>
      <c r="O8" s="167">
        <v>100</v>
      </c>
      <c r="P8" s="167"/>
      <c r="Q8" s="167">
        <v>100</v>
      </c>
      <c r="R8" s="167">
        <v>100</v>
      </c>
      <c r="S8" s="187">
        <v>100</v>
      </c>
      <c r="T8" s="13"/>
      <c r="U8" s="13"/>
      <c r="V8" s="152" t="s">
        <v>146</v>
      </c>
      <c r="W8" s="29" t="e">
        <f>HLOOKUP(Introduction!$G$4,nametranslations,127,FALSE)</f>
        <v>#REF!</v>
      </c>
      <c r="X8" s="167">
        <v>100</v>
      </c>
      <c r="Y8" s="167">
        <v>100</v>
      </c>
      <c r="Z8" s="167"/>
      <c r="AA8" s="167">
        <v>100</v>
      </c>
      <c r="AB8" s="167">
        <v>100</v>
      </c>
      <c r="AC8" s="187">
        <v>100</v>
      </c>
      <c r="AD8" s="13"/>
      <c r="AE8" s="13"/>
      <c r="AF8" s="152" t="s">
        <v>146</v>
      </c>
      <c r="AG8" s="29" t="e">
        <f>HLOOKUP(Introduction!$G$4,nametranslations,127,FALSE)</f>
        <v>#REF!</v>
      </c>
      <c r="AH8" s="167">
        <v>100</v>
      </c>
      <c r="AI8" s="167">
        <v>100</v>
      </c>
      <c r="AJ8" s="167"/>
      <c r="AK8" s="167">
        <v>100</v>
      </c>
      <c r="AL8" s="167">
        <v>100</v>
      </c>
      <c r="AM8" s="187">
        <v>100</v>
      </c>
      <c r="AN8" s="13"/>
      <c r="AO8" s="13"/>
      <c r="AP8" s="152" t="s">
        <v>146</v>
      </c>
      <c r="AQ8" s="29" t="e">
        <f>HLOOKUP(Introduction!$G$4,nametranslations,127,FALSE)</f>
        <v>#REF!</v>
      </c>
      <c r="AR8" s="167">
        <v>100</v>
      </c>
      <c r="AS8" s="167">
        <v>100</v>
      </c>
      <c r="AT8" s="167"/>
      <c r="AU8" s="167">
        <v>100</v>
      </c>
      <c r="AV8" s="167">
        <v>100</v>
      </c>
      <c r="AW8" s="187">
        <v>100</v>
      </c>
      <c r="AX8" s="13"/>
      <c r="AY8" s="13"/>
      <c r="AZ8" s="152" t="s">
        <v>146</v>
      </c>
      <c r="BA8" s="29" t="e">
        <f>HLOOKUP(Introduction!$G$4,nametranslations,127,FALSE)</f>
        <v>#REF!</v>
      </c>
      <c r="BB8" s="167">
        <v>100</v>
      </c>
      <c r="BC8" s="167">
        <v>100</v>
      </c>
      <c r="BD8" s="167"/>
      <c r="BE8" s="167">
        <v>100</v>
      </c>
      <c r="BF8" s="167">
        <v>100</v>
      </c>
      <c r="BG8" s="187">
        <v>100</v>
      </c>
      <c r="BH8" s="13"/>
      <c r="BI8" s="13"/>
      <c r="BJ8" s="152" t="s">
        <v>146</v>
      </c>
      <c r="BK8" s="29" t="e">
        <f>HLOOKUP(Introduction!$G$4,nametranslations,127,FALSE)</f>
        <v>#REF!</v>
      </c>
      <c r="BL8" s="167">
        <v>100</v>
      </c>
      <c r="BM8" s="167">
        <v>100</v>
      </c>
      <c r="BN8" s="167"/>
      <c r="BO8" s="167">
        <v>100</v>
      </c>
      <c r="BP8" s="167">
        <v>100</v>
      </c>
      <c r="BQ8" s="187">
        <v>100</v>
      </c>
      <c r="BR8" s="13"/>
      <c r="BS8" s="13"/>
      <c r="BT8" s="152" t="s">
        <v>146</v>
      </c>
      <c r="BU8" s="29" t="e">
        <f>HLOOKUP(Introduction!$G$4,nametranslations,127,FALSE)</f>
        <v>#REF!</v>
      </c>
      <c r="BV8" s="167">
        <v>100</v>
      </c>
      <c r="BW8" s="167">
        <v>100</v>
      </c>
      <c r="BX8" s="167"/>
      <c r="BY8" s="167">
        <v>100</v>
      </c>
      <c r="BZ8" s="167">
        <v>100</v>
      </c>
      <c r="CA8" s="187">
        <v>100</v>
      </c>
      <c r="CB8" s="13"/>
      <c r="CC8" s="13"/>
      <c r="CD8" s="46"/>
      <c r="CN8" s="46"/>
      <c r="CX8" s="46"/>
      <c r="DH8" s="46"/>
      <c r="DR8" s="46"/>
      <c r="EB8" s="46"/>
      <c r="EL8" s="46"/>
      <c r="EV8" s="46"/>
      <c r="FF8" s="46"/>
      <c r="FP8" s="46"/>
      <c r="FZ8" s="46"/>
      <c r="GJ8" s="46"/>
      <c r="GT8" s="46"/>
      <c r="HD8" s="46"/>
      <c r="HN8" s="46"/>
      <c r="HX8" s="46"/>
      <c r="IH8" s="46"/>
    </row>
    <row r="9" spans="1:242" s="629" customFormat="1" x14ac:dyDescent="0.3">
      <c r="A9" s="644" t="str">
        <f ca="1">IF(ISBLANK('Data Summary'!A11),"",'Data Summary'!A11)</f>
        <v>SGP_2021_UIS</v>
      </c>
      <c r="B9" s="157" t="s">
        <v>143</v>
      </c>
      <c r="C9" s="638" t="e">
        <f>HLOOKUP(Introduction!$G$4,nametranslations,81,FALSE)</f>
        <v>#REF!</v>
      </c>
      <c r="D9" s="178">
        <v>100</v>
      </c>
      <c r="E9" s="160">
        <v>100</v>
      </c>
      <c r="F9" s="160"/>
      <c r="G9" s="160">
        <v>100</v>
      </c>
      <c r="H9" s="160">
        <v>100</v>
      </c>
      <c r="I9" s="161">
        <v>100</v>
      </c>
      <c r="J9" s="627"/>
      <c r="K9" s="627"/>
      <c r="L9" s="157" t="s">
        <v>143</v>
      </c>
      <c r="M9" s="638" t="e">
        <f>HLOOKUP(Introduction!$G$4,nametranslations,81,FALSE)</f>
        <v>#REF!</v>
      </c>
      <c r="N9" s="178">
        <v>100</v>
      </c>
      <c r="O9" s="160">
        <v>100</v>
      </c>
      <c r="P9" s="160"/>
      <c r="Q9" s="160">
        <v>100</v>
      </c>
      <c r="R9" s="160">
        <v>100</v>
      </c>
      <c r="S9" s="161">
        <v>100</v>
      </c>
      <c r="T9" s="627"/>
      <c r="U9" s="627"/>
      <c r="V9" s="157" t="s">
        <v>143</v>
      </c>
      <c r="W9" s="638" t="e">
        <f>HLOOKUP(Introduction!$G$4,nametranslations,81,FALSE)</f>
        <v>#REF!</v>
      </c>
      <c r="X9" s="178">
        <v>100</v>
      </c>
      <c r="Y9" s="160">
        <v>100</v>
      </c>
      <c r="Z9" s="160"/>
      <c r="AA9" s="160">
        <v>100</v>
      </c>
      <c r="AB9" s="160">
        <v>100</v>
      </c>
      <c r="AC9" s="161">
        <v>100</v>
      </c>
      <c r="AD9" s="627"/>
      <c r="AE9" s="627"/>
      <c r="AF9" s="157" t="s">
        <v>143</v>
      </c>
      <c r="AG9" s="638" t="e">
        <f>HLOOKUP(Introduction!$G$4,nametranslations,81,FALSE)</f>
        <v>#REF!</v>
      </c>
      <c r="AH9" s="178">
        <v>100</v>
      </c>
      <c r="AI9" s="160">
        <v>100</v>
      </c>
      <c r="AJ9" s="160"/>
      <c r="AK9" s="160">
        <v>100</v>
      </c>
      <c r="AL9" s="160">
        <v>100</v>
      </c>
      <c r="AM9" s="161">
        <v>100</v>
      </c>
      <c r="AN9" s="627"/>
      <c r="AO9" s="627"/>
      <c r="AP9" s="157" t="s">
        <v>143</v>
      </c>
      <c r="AQ9" s="638" t="e">
        <f>HLOOKUP(Introduction!$G$4,nametranslations,81,FALSE)</f>
        <v>#REF!</v>
      </c>
      <c r="AR9" s="178">
        <v>100</v>
      </c>
      <c r="AS9" s="160">
        <v>100</v>
      </c>
      <c r="AT9" s="160"/>
      <c r="AU9" s="160">
        <v>100</v>
      </c>
      <c r="AV9" s="160">
        <v>100</v>
      </c>
      <c r="AW9" s="161">
        <v>100</v>
      </c>
      <c r="AX9" s="627"/>
      <c r="AY9" s="627"/>
      <c r="AZ9" s="157" t="s">
        <v>143</v>
      </c>
      <c r="BA9" s="638" t="e">
        <f>HLOOKUP(Introduction!$G$4,nametranslations,81,FALSE)</f>
        <v>#REF!</v>
      </c>
      <c r="BB9" s="178">
        <v>100</v>
      </c>
      <c r="BC9" s="160">
        <v>100</v>
      </c>
      <c r="BD9" s="160"/>
      <c r="BE9" s="160">
        <v>100</v>
      </c>
      <c r="BF9" s="160">
        <v>100</v>
      </c>
      <c r="BG9" s="161">
        <v>100</v>
      </c>
      <c r="BH9" s="627"/>
      <c r="BI9" s="627"/>
      <c r="BJ9" s="157" t="s">
        <v>143</v>
      </c>
      <c r="BK9" s="638" t="e">
        <f>HLOOKUP(Introduction!$G$4,nametranslations,81,FALSE)</f>
        <v>#REF!</v>
      </c>
      <c r="BL9" s="178">
        <v>100</v>
      </c>
      <c r="BM9" s="160">
        <v>100</v>
      </c>
      <c r="BN9" s="160"/>
      <c r="BO9" s="160">
        <v>100</v>
      </c>
      <c r="BP9" s="160">
        <v>100</v>
      </c>
      <c r="BQ9" s="161">
        <v>100</v>
      </c>
      <c r="BR9" s="627"/>
      <c r="BS9" s="627"/>
      <c r="BT9" s="157" t="s">
        <v>143</v>
      </c>
      <c r="BU9" s="638" t="e">
        <f>HLOOKUP(Introduction!$G$4,nametranslations,81,FALSE)</f>
        <v>#REF!</v>
      </c>
      <c r="BV9" s="178">
        <v>100</v>
      </c>
      <c r="BW9" s="160">
        <v>100</v>
      </c>
      <c r="BX9" s="160"/>
      <c r="BY9" s="160">
        <v>100</v>
      </c>
      <c r="BZ9" s="160">
        <v>100</v>
      </c>
      <c r="CA9" s="161">
        <v>100</v>
      </c>
      <c r="CB9" s="627"/>
      <c r="CC9" s="627"/>
      <c r="CD9" s="628"/>
      <c r="CN9" s="628"/>
      <c r="CX9" s="628"/>
      <c r="DH9" s="628"/>
      <c r="DR9" s="628"/>
      <c r="EB9" s="628"/>
      <c r="EL9" s="628"/>
      <c r="EV9" s="628"/>
      <c r="FF9" s="628"/>
      <c r="FP9" s="628"/>
      <c r="FZ9" s="628"/>
      <c r="GJ9" s="628"/>
      <c r="GT9" s="628"/>
      <c r="HD9" s="628"/>
      <c r="HN9" s="628"/>
      <c r="HX9" s="628"/>
      <c r="IH9" s="628"/>
    </row>
    <row r="10" spans="1:242" s="1" customFormat="1" ht="86.55" customHeight="1" x14ac:dyDescent="0.3">
      <c r="A10" s="643" t="str">
        <f ca="1">IF(ISBLANK('Data Summary'!A12),"",'Data Summary'!A12)</f>
        <v>SGP_2022_UIS</v>
      </c>
      <c r="B10" s="42" t="e">
        <f>HLOOKUP(Introduction!$G$4,nametranslations,111,FALSE)</f>
        <v>#REF!</v>
      </c>
      <c r="C10" s="364" t="s">
        <v>203</v>
      </c>
      <c r="D10" s="365"/>
      <c r="E10" s="365"/>
      <c r="F10" s="365"/>
      <c r="G10" s="365"/>
      <c r="H10" s="365"/>
      <c r="I10" s="366"/>
      <c r="J10" s="7"/>
      <c r="K10" s="7"/>
      <c r="L10" s="42" t="e">
        <f>HLOOKUP(Introduction!$G$4,nametranslations,111,FALSE)</f>
        <v>#REF!</v>
      </c>
      <c r="M10" s="364" t="s">
        <v>203</v>
      </c>
      <c r="N10" s="365"/>
      <c r="O10" s="365"/>
      <c r="P10" s="365"/>
      <c r="Q10" s="365"/>
      <c r="R10" s="365"/>
      <c r="S10" s="366"/>
      <c r="T10" s="7"/>
      <c r="U10" s="7"/>
      <c r="V10" s="42" t="e">
        <f>HLOOKUP(Introduction!$G$4,nametranslations,111,FALSE)</f>
        <v>#REF!</v>
      </c>
      <c r="W10" s="364" t="s">
        <v>203</v>
      </c>
      <c r="X10" s="365"/>
      <c r="Y10" s="365"/>
      <c r="Z10" s="365"/>
      <c r="AA10" s="365"/>
      <c r="AB10" s="365"/>
      <c r="AC10" s="366"/>
      <c r="AD10" s="7"/>
      <c r="AE10" s="7"/>
      <c r="AF10" s="42" t="e">
        <f>HLOOKUP(Introduction!$G$4,nametranslations,111,FALSE)</f>
        <v>#REF!</v>
      </c>
      <c r="AG10" s="364" t="s">
        <v>203</v>
      </c>
      <c r="AH10" s="365"/>
      <c r="AI10" s="365"/>
      <c r="AJ10" s="365"/>
      <c r="AK10" s="365"/>
      <c r="AL10" s="365"/>
      <c r="AM10" s="366"/>
      <c r="AN10" s="7"/>
      <c r="AO10" s="7"/>
      <c r="AP10" s="42" t="e">
        <f>HLOOKUP(Introduction!$G$4,nametranslations,111,FALSE)</f>
        <v>#REF!</v>
      </c>
      <c r="AQ10" s="364" t="s">
        <v>203</v>
      </c>
      <c r="AR10" s="365"/>
      <c r="AS10" s="365"/>
      <c r="AT10" s="365"/>
      <c r="AU10" s="365"/>
      <c r="AV10" s="365"/>
      <c r="AW10" s="366"/>
      <c r="AX10" s="7"/>
      <c r="AY10" s="7"/>
      <c r="AZ10" s="42" t="e">
        <f>HLOOKUP(Introduction!$G$4,nametranslations,111,FALSE)</f>
        <v>#REF!</v>
      </c>
      <c r="BA10" s="364" t="s">
        <v>203</v>
      </c>
      <c r="BB10" s="365"/>
      <c r="BC10" s="365"/>
      <c r="BD10" s="365"/>
      <c r="BE10" s="365"/>
      <c r="BF10" s="365"/>
      <c r="BG10" s="366"/>
      <c r="BH10" s="7"/>
      <c r="BI10" s="7"/>
      <c r="BJ10" s="42" t="e">
        <f>HLOOKUP(Introduction!$G$4,nametranslations,111,FALSE)</f>
        <v>#REF!</v>
      </c>
      <c r="BK10" s="364" t="s">
        <v>203</v>
      </c>
      <c r="BL10" s="365"/>
      <c r="BM10" s="365"/>
      <c r="BN10" s="365"/>
      <c r="BO10" s="365"/>
      <c r="BP10" s="365"/>
      <c r="BQ10" s="366"/>
      <c r="BR10" s="7"/>
      <c r="BS10" s="7"/>
      <c r="BT10" s="42" t="e">
        <f>HLOOKUP(Introduction!$G$4,nametranslations,111,FALSE)</f>
        <v>#REF!</v>
      </c>
      <c r="BU10" s="364" t="s">
        <v>203</v>
      </c>
      <c r="BV10" s="365"/>
      <c r="BW10" s="365"/>
      <c r="BX10" s="365"/>
      <c r="BY10" s="365"/>
      <c r="BZ10" s="365"/>
      <c r="CA10" s="366"/>
      <c r="CB10" s="7"/>
      <c r="CC10" s="7"/>
      <c r="CD10" s="47"/>
      <c r="CN10" s="47"/>
      <c r="CX10" s="47"/>
      <c r="DH10" s="47"/>
      <c r="DR10" s="47"/>
      <c r="EB10" s="47"/>
      <c r="EL10" s="47"/>
      <c r="EV10" s="47"/>
      <c r="FF10" s="47"/>
      <c r="FP10" s="47"/>
      <c r="FZ10" s="47"/>
      <c r="GJ10" s="47"/>
      <c r="GT10" s="47"/>
      <c r="HD10" s="47"/>
      <c r="HN10" s="47"/>
      <c r="HX10" s="47"/>
      <c r="IH10" s="47"/>
    </row>
    <row r="11" spans="1:242" s="1" customFormat="1" ht="15.6" customHeight="1" x14ac:dyDescent="0.3">
      <c r="A11" s="643" t="str">
        <f ca="1">IF(ISBLANK('Data Summary'!A13),"",'Data Summary'!A13)</f>
        <v>SGP_2023_UIS</v>
      </c>
      <c r="B11" s="42"/>
      <c r="C11" s="31" t="e">
        <f>HLOOKUP(Introduction!$G$4,nametranslations,112,FALSE)</f>
        <v>#REF!</v>
      </c>
      <c r="D11" s="200" t="s">
        <v>133</v>
      </c>
      <c r="E11" s="200" t="s">
        <v>133</v>
      </c>
      <c r="F11" s="200"/>
      <c r="G11" s="201" t="s">
        <v>201</v>
      </c>
      <c r="H11" s="200" t="s">
        <v>133</v>
      </c>
      <c r="I11" s="30" t="s">
        <v>133</v>
      </c>
      <c r="J11" s="7"/>
      <c r="K11" s="7"/>
      <c r="L11" s="42"/>
      <c r="M11" s="31" t="e">
        <f>HLOOKUP(Introduction!$G$4,nametranslations,112,FALSE)</f>
        <v>#REF!</v>
      </c>
      <c r="N11" s="200" t="s">
        <v>133</v>
      </c>
      <c r="O11" s="200" t="s">
        <v>133</v>
      </c>
      <c r="P11" s="200"/>
      <c r="Q11" s="201" t="s">
        <v>201</v>
      </c>
      <c r="R11" s="200" t="s">
        <v>133</v>
      </c>
      <c r="S11" s="30" t="s">
        <v>133</v>
      </c>
      <c r="T11" s="7"/>
      <c r="U11" s="7"/>
      <c r="V11" s="42"/>
      <c r="W11" s="31" t="e">
        <f>HLOOKUP(Introduction!$G$4,nametranslations,112,FALSE)</f>
        <v>#REF!</v>
      </c>
      <c r="X11" s="200" t="s">
        <v>133</v>
      </c>
      <c r="Y11" s="200" t="s">
        <v>133</v>
      </c>
      <c r="Z11" s="200"/>
      <c r="AA11" s="201" t="s">
        <v>201</v>
      </c>
      <c r="AB11" s="200" t="s">
        <v>133</v>
      </c>
      <c r="AC11" s="30" t="s">
        <v>133</v>
      </c>
      <c r="AD11" s="7"/>
      <c r="AE11" s="7"/>
      <c r="AF11" s="42"/>
      <c r="AG11" s="31" t="e">
        <f>HLOOKUP(Introduction!$G$4,nametranslations,112,FALSE)</f>
        <v>#REF!</v>
      </c>
      <c r="AH11" s="200" t="s">
        <v>133</v>
      </c>
      <c r="AI11" s="200" t="s">
        <v>133</v>
      </c>
      <c r="AJ11" s="200"/>
      <c r="AK11" s="201" t="s">
        <v>201</v>
      </c>
      <c r="AL11" s="200" t="s">
        <v>133</v>
      </c>
      <c r="AM11" s="30" t="s">
        <v>133</v>
      </c>
      <c r="AN11" s="7"/>
      <c r="AO11" s="7"/>
      <c r="AP11" s="42"/>
      <c r="AQ11" s="31" t="e">
        <f>HLOOKUP(Introduction!$G$4,nametranslations,112,FALSE)</f>
        <v>#REF!</v>
      </c>
      <c r="AR11" s="200" t="s">
        <v>133</v>
      </c>
      <c r="AS11" s="200" t="s">
        <v>133</v>
      </c>
      <c r="AT11" s="200"/>
      <c r="AU11" s="201" t="s">
        <v>201</v>
      </c>
      <c r="AV11" s="200" t="s">
        <v>133</v>
      </c>
      <c r="AW11" s="30" t="s">
        <v>133</v>
      </c>
      <c r="AX11" s="7"/>
      <c r="AY11" s="7"/>
      <c r="AZ11" s="42"/>
      <c r="BA11" s="31" t="e">
        <f>HLOOKUP(Introduction!$G$4,nametranslations,112,FALSE)</f>
        <v>#REF!</v>
      </c>
      <c r="BB11" s="200" t="s">
        <v>133</v>
      </c>
      <c r="BC11" s="200" t="s">
        <v>133</v>
      </c>
      <c r="BD11" s="200"/>
      <c r="BE11" s="201" t="s">
        <v>201</v>
      </c>
      <c r="BF11" s="200" t="s">
        <v>133</v>
      </c>
      <c r="BG11" s="30" t="s">
        <v>133</v>
      </c>
      <c r="BH11" s="7"/>
      <c r="BI11" s="7"/>
      <c r="BJ11" s="42"/>
      <c r="BK11" s="31" t="e">
        <f>HLOOKUP(Introduction!$G$4,nametranslations,112,FALSE)</f>
        <v>#REF!</v>
      </c>
      <c r="BL11" s="200" t="s">
        <v>133</v>
      </c>
      <c r="BM11" s="200" t="s">
        <v>133</v>
      </c>
      <c r="BN11" s="200"/>
      <c r="BO11" s="201" t="s">
        <v>201</v>
      </c>
      <c r="BP11" s="200" t="s">
        <v>133</v>
      </c>
      <c r="BQ11" s="30" t="s">
        <v>133</v>
      </c>
      <c r="BR11" s="7"/>
      <c r="BS11" s="7"/>
      <c r="BT11" s="42"/>
      <c r="BU11" s="31" t="e">
        <f>HLOOKUP(Introduction!$G$4,nametranslations,112,FALSE)</f>
        <v>#REF!</v>
      </c>
      <c r="BV11" s="200" t="s">
        <v>133</v>
      </c>
      <c r="BW11" s="200" t="s">
        <v>133</v>
      </c>
      <c r="BX11" s="200"/>
      <c r="BY11" s="201" t="s">
        <v>201</v>
      </c>
      <c r="BZ11" s="200" t="s">
        <v>133</v>
      </c>
      <c r="CA11" s="30" t="s">
        <v>133</v>
      </c>
      <c r="CB11" s="7"/>
      <c r="CC11" s="7"/>
      <c r="CD11" s="47"/>
      <c r="CN11" s="47"/>
      <c r="CX11" s="47"/>
      <c r="DH11" s="47"/>
      <c r="DR11" s="47"/>
      <c r="EB11" s="47"/>
      <c r="EL11" s="47"/>
      <c r="EV11" s="47"/>
      <c r="FF11" s="47"/>
      <c r="FP11" s="47"/>
      <c r="FZ11" s="47"/>
      <c r="GJ11" s="47"/>
      <c r="GT11" s="47"/>
      <c r="HD11" s="47"/>
      <c r="HN11" s="47"/>
      <c r="HX11" s="47"/>
      <c r="IH11" s="47"/>
    </row>
    <row r="12" spans="1:242" s="1" customFormat="1" ht="15" customHeight="1" x14ac:dyDescent="0.3">
      <c r="A12" s="623" t="str">
        <f ca="1">IF(ISBLANK('Data Summary'!A14),"",'Data Summary'!A14)</f>
        <v/>
      </c>
      <c r="B12" s="42"/>
      <c r="C12" s="31" t="e">
        <f>HLOOKUP(Introduction!$G$4,nametranslations,128,FALSE)</f>
        <v>#REF!</v>
      </c>
      <c r="D12" s="200" t="s">
        <v>133</v>
      </c>
      <c r="E12" s="200" t="s">
        <v>133</v>
      </c>
      <c r="F12" s="200"/>
      <c r="G12" s="201" t="s">
        <v>201</v>
      </c>
      <c r="H12" s="200" t="s">
        <v>133</v>
      </c>
      <c r="I12" s="30" t="s">
        <v>133</v>
      </c>
      <c r="J12" s="7"/>
      <c r="K12" s="7"/>
      <c r="L12" s="42"/>
      <c r="M12" s="31" t="e">
        <f>HLOOKUP(Introduction!$G$4,nametranslations,128,FALSE)</f>
        <v>#REF!</v>
      </c>
      <c r="N12" s="200" t="s">
        <v>133</v>
      </c>
      <c r="O12" s="200" t="s">
        <v>133</v>
      </c>
      <c r="P12" s="200"/>
      <c r="Q12" s="201" t="s">
        <v>201</v>
      </c>
      <c r="R12" s="200" t="s">
        <v>133</v>
      </c>
      <c r="S12" s="30" t="s">
        <v>133</v>
      </c>
      <c r="T12" s="7"/>
      <c r="U12" s="7"/>
      <c r="V12" s="42"/>
      <c r="W12" s="31" t="e">
        <f>HLOOKUP(Introduction!$G$4,nametranslations,128,FALSE)</f>
        <v>#REF!</v>
      </c>
      <c r="X12" s="200" t="s">
        <v>133</v>
      </c>
      <c r="Y12" s="200" t="s">
        <v>133</v>
      </c>
      <c r="Z12" s="200"/>
      <c r="AA12" s="201" t="s">
        <v>201</v>
      </c>
      <c r="AB12" s="200" t="s">
        <v>133</v>
      </c>
      <c r="AC12" s="30" t="s">
        <v>133</v>
      </c>
      <c r="AD12" s="7"/>
      <c r="AE12" s="7"/>
      <c r="AF12" s="42"/>
      <c r="AG12" s="31" t="e">
        <f>HLOOKUP(Introduction!$G$4,nametranslations,128,FALSE)</f>
        <v>#REF!</v>
      </c>
      <c r="AH12" s="200" t="s">
        <v>133</v>
      </c>
      <c r="AI12" s="200" t="s">
        <v>133</v>
      </c>
      <c r="AJ12" s="200"/>
      <c r="AK12" s="201" t="s">
        <v>201</v>
      </c>
      <c r="AL12" s="200" t="s">
        <v>133</v>
      </c>
      <c r="AM12" s="30" t="s">
        <v>133</v>
      </c>
      <c r="AN12" s="7"/>
      <c r="AO12" s="7"/>
      <c r="AP12" s="42"/>
      <c r="AQ12" s="31" t="e">
        <f>HLOOKUP(Introduction!$G$4,nametranslations,128,FALSE)</f>
        <v>#REF!</v>
      </c>
      <c r="AR12" s="200" t="s">
        <v>133</v>
      </c>
      <c r="AS12" s="200" t="s">
        <v>133</v>
      </c>
      <c r="AT12" s="200"/>
      <c r="AU12" s="201" t="s">
        <v>201</v>
      </c>
      <c r="AV12" s="200" t="s">
        <v>133</v>
      </c>
      <c r="AW12" s="30" t="s">
        <v>133</v>
      </c>
      <c r="AX12" s="7"/>
      <c r="AY12" s="7"/>
      <c r="AZ12" s="42"/>
      <c r="BA12" s="31" t="e">
        <f>HLOOKUP(Introduction!$G$4,nametranslations,128,FALSE)</f>
        <v>#REF!</v>
      </c>
      <c r="BB12" s="200" t="s">
        <v>133</v>
      </c>
      <c r="BC12" s="200" t="s">
        <v>133</v>
      </c>
      <c r="BD12" s="200"/>
      <c r="BE12" s="201" t="s">
        <v>201</v>
      </c>
      <c r="BF12" s="200" t="s">
        <v>133</v>
      </c>
      <c r="BG12" s="30" t="s">
        <v>133</v>
      </c>
      <c r="BH12" s="7"/>
      <c r="BI12" s="7"/>
      <c r="BJ12" s="42"/>
      <c r="BK12" s="31" t="e">
        <f>HLOOKUP(Introduction!$G$4,nametranslations,128,FALSE)</f>
        <v>#REF!</v>
      </c>
      <c r="BL12" s="200" t="s">
        <v>133</v>
      </c>
      <c r="BM12" s="200" t="s">
        <v>133</v>
      </c>
      <c r="BN12" s="200"/>
      <c r="BO12" s="201" t="s">
        <v>201</v>
      </c>
      <c r="BP12" s="200" t="s">
        <v>133</v>
      </c>
      <c r="BQ12" s="30" t="s">
        <v>133</v>
      </c>
      <c r="BR12" s="7"/>
      <c r="BS12" s="7"/>
      <c r="BT12" s="42"/>
      <c r="BU12" s="31" t="e">
        <f>HLOOKUP(Introduction!$G$4,nametranslations,128,FALSE)</f>
        <v>#REF!</v>
      </c>
      <c r="BV12" s="200" t="s">
        <v>133</v>
      </c>
      <c r="BW12" s="200" t="s">
        <v>133</v>
      </c>
      <c r="BX12" s="200"/>
      <c r="BY12" s="201" t="s">
        <v>201</v>
      </c>
      <c r="BZ12" s="200" t="s">
        <v>133</v>
      </c>
      <c r="CA12" s="30" t="s">
        <v>133</v>
      </c>
      <c r="CB12" s="7"/>
      <c r="CC12" s="7"/>
      <c r="CD12" s="47"/>
      <c r="CN12" s="47"/>
      <c r="CX12" s="47"/>
      <c r="DH12" s="47"/>
      <c r="DR12" s="47"/>
      <c r="EB12" s="47"/>
      <c r="EL12" s="47"/>
      <c r="EV12" s="47"/>
      <c r="FF12" s="47"/>
      <c r="FP12" s="47"/>
      <c r="FZ12" s="47"/>
      <c r="GJ12" s="47"/>
      <c r="GT12" s="47"/>
      <c r="HD12" s="47"/>
      <c r="HN12" s="47"/>
      <c r="HX12" s="47"/>
      <c r="IH12" s="47"/>
    </row>
    <row r="13" spans="1:242" s="1" customFormat="1" ht="15" customHeight="1" x14ac:dyDescent="0.3">
      <c r="A13" s="623" t="str">
        <f ca="1">IF(ISBLANK('Data Summary'!A15),"",'Data Summary'!A15)</f>
        <v/>
      </c>
      <c r="B13" s="42"/>
      <c r="C13" s="31" t="e">
        <f>HLOOKUP(Introduction!$G$4,nametranslations,114,FALSE)</f>
        <v>#REF!</v>
      </c>
      <c r="D13" s="200" t="s">
        <v>133</v>
      </c>
      <c r="E13" s="200" t="s">
        <v>133</v>
      </c>
      <c r="F13" s="200"/>
      <c r="G13" s="201" t="s">
        <v>201</v>
      </c>
      <c r="H13" s="200" t="s">
        <v>133</v>
      </c>
      <c r="I13" s="30" t="s">
        <v>133</v>
      </c>
      <c r="J13" s="7"/>
      <c r="K13" s="7"/>
      <c r="L13" s="42"/>
      <c r="M13" s="31" t="e">
        <f>HLOOKUP(Introduction!$G$4,nametranslations,114,FALSE)</f>
        <v>#REF!</v>
      </c>
      <c r="N13" s="200" t="s">
        <v>133</v>
      </c>
      <c r="O13" s="200" t="s">
        <v>133</v>
      </c>
      <c r="P13" s="200"/>
      <c r="Q13" s="201" t="s">
        <v>201</v>
      </c>
      <c r="R13" s="200" t="s">
        <v>133</v>
      </c>
      <c r="S13" s="30" t="s">
        <v>133</v>
      </c>
      <c r="T13" s="7"/>
      <c r="U13" s="7"/>
      <c r="V13" s="42"/>
      <c r="W13" s="31" t="e">
        <f>HLOOKUP(Introduction!$G$4,nametranslations,114,FALSE)</f>
        <v>#REF!</v>
      </c>
      <c r="X13" s="200" t="s">
        <v>133</v>
      </c>
      <c r="Y13" s="200" t="s">
        <v>133</v>
      </c>
      <c r="Z13" s="200"/>
      <c r="AA13" s="201" t="s">
        <v>201</v>
      </c>
      <c r="AB13" s="200" t="s">
        <v>133</v>
      </c>
      <c r="AC13" s="30" t="s">
        <v>133</v>
      </c>
      <c r="AD13" s="7"/>
      <c r="AE13" s="7"/>
      <c r="AF13" s="42"/>
      <c r="AG13" s="31" t="e">
        <f>HLOOKUP(Introduction!$G$4,nametranslations,114,FALSE)</f>
        <v>#REF!</v>
      </c>
      <c r="AH13" s="200" t="s">
        <v>133</v>
      </c>
      <c r="AI13" s="200" t="s">
        <v>133</v>
      </c>
      <c r="AJ13" s="200"/>
      <c r="AK13" s="201" t="s">
        <v>201</v>
      </c>
      <c r="AL13" s="200" t="s">
        <v>133</v>
      </c>
      <c r="AM13" s="30" t="s">
        <v>133</v>
      </c>
      <c r="AN13" s="7"/>
      <c r="AO13" s="7"/>
      <c r="AP13" s="42"/>
      <c r="AQ13" s="31" t="e">
        <f>HLOOKUP(Introduction!$G$4,nametranslations,114,FALSE)</f>
        <v>#REF!</v>
      </c>
      <c r="AR13" s="200" t="s">
        <v>133</v>
      </c>
      <c r="AS13" s="200" t="s">
        <v>133</v>
      </c>
      <c r="AT13" s="200"/>
      <c r="AU13" s="201" t="s">
        <v>201</v>
      </c>
      <c r="AV13" s="200" t="s">
        <v>133</v>
      </c>
      <c r="AW13" s="30" t="s">
        <v>133</v>
      </c>
      <c r="AX13" s="7"/>
      <c r="AY13" s="7"/>
      <c r="AZ13" s="42"/>
      <c r="BA13" s="31" t="e">
        <f>HLOOKUP(Introduction!$G$4,nametranslations,114,FALSE)</f>
        <v>#REF!</v>
      </c>
      <c r="BB13" s="200" t="s">
        <v>133</v>
      </c>
      <c r="BC13" s="200" t="s">
        <v>133</v>
      </c>
      <c r="BD13" s="200"/>
      <c r="BE13" s="201" t="s">
        <v>201</v>
      </c>
      <c r="BF13" s="200" t="s">
        <v>133</v>
      </c>
      <c r="BG13" s="30" t="s">
        <v>133</v>
      </c>
      <c r="BH13" s="7"/>
      <c r="BI13" s="7"/>
      <c r="BJ13" s="42"/>
      <c r="BK13" s="31" t="e">
        <f>HLOOKUP(Introduction!$G$4,nametranslations,114,FALSE)</f>
        <v>#REF!</v>
      </c>
      <c r="BL13" s="200" t="s">
        <v>133</v>
      </c>
      <c r="BM13" s="200" t="s">
        <v>133</v>
      </c>
      <c r="BN13" s="200"/>
      <c r="BO13" s="201" t="s">
        <v>201</v>
      </c>
      <c r="BP13" s="200" t="s">
        <v>133</v>
      </c>
      <c r="BQ13" s="30" t="s">
        <v>133</v>
      </c>
      <c r="BR13" s="7"/>
      <c r="BS13" s="7"/>
      <c r="BT13" s="42"/>
      <c r="BU13" s="31" t="e">
        <f>HLOOKUP(Introduction!$G$4,nametranslations,114,FALSE)</f>
        <v>#REF!</v>
      </c>
      <c r="BV13" s="200" t="s">
        <v>133</v>
      </c>
      <c r="BW13" s="200" t="s">
        <v>133</v>
      </c>
      <c r="BX13" s="200"/>
      <c r="BY13" s="201" t="s">
        <v>201</v>
      </c>
      <c r="BZ13" s="200" t="s">
        <v>133</v>
      </c>
      <c r="CA13" s="30" t="s">
        <v>133</v>
      </c>
      <c r="CB13" s="7"/>
      <c r="CC13" s="7"/>
      <c r="CD13" s="47"/>
      <c r="CN13" s="47"/>
      <c r="CX13" s="47"/>
      <c r="DH13" s="47"/>
      <c r="DR13" s="47"/>
      <c r="EB13" s="47"/>
      <c r="EL13" s="47"/>
      <c r="EV13" s="47"/>
      <c r="FF13" s="47"/>
      <c r="FP13" s="47"/>
      <c r="FZ13" s="47"/>
      <c r="GJ13" s="47"/>
      <c r="GT13" s="47"/>
      <c r="HD13" s="47"/>
      <c r="HN13" s="47"/>
      <c r="HX13" s="47"/>
      <c r="IH13" s="47"/>
    </row>
    <row r="14" spans="1:242" ht="15.75" customHeight="1" x14ac:dyDescent="0.3">
      <c r="A14" s="623" t="str">
        <f ca="1">IF(ISBLANK('Data Summary'!A16),"",'Data Summary'!A16)</f>
        <v/>
      </c>
      <c r="B14" s="43"/>
      <c r="C14" s="31" t="e">
        <f>HLOOKUP(Introduction!$G$4,nametranslations,115,FALSE)</f>
        <v>#REF!</v>
      </c>
      <c r="D14" s="202"/>
      <c r="E14" s="202"/>
      <c r="F14" s="202"/>
      <c r="G14" s="170"/>
      <c r="H14" s="171"/>
      <c r="I14" s="26"/>
      <c r="J14" s="7"/>
      <c r="K14" s="7"/>
      <c r="L14" s="43"/>
      <c r="M14" s="31" t="e">
        <f>HLOOKUP(Introduction!$G$4,nametranslations,115,FALSE)</f>
        <v>#REF!</v>
      </c>
      <c r="N14" s="202"/>
      <c r="O14" s="202"/>
      <c r="P14" s="202"/>
      <c r="Q14" s="170"/>
      <c r="R14" s="171"/>
      <c r="S14" s="26"/>
      <c r="T14" s="7"/>
      <c r="U14" s="7"/>
      <c r="V14" s="43"/>
      <c r="W14" s="31" t="e">
        <f>HLOOKUP(Introduction!$G$4,nametranslations,115,FALSE)</f>
        <v>#REF!</v>
      </c>
      <c r="X14" s="202"/>
      <c r="Y14" s="202"/>
      <c r="Z14" s="202"/>
      <c r="AA14" s="170"/>
      <c r="AB14" s="171"/>
      <c r="AC14" s="26"/>
      <c r="AD14" s="7"/>
      <c r="AE14" s="7"/>
      <c r="AF14" s="43"/>
      <c r="AG14" s="31" t="e">
        <f>HLOOKUP(Introduction!$G$4,nametranslations,115,FALSE)</f>
        <v>#REF!</v>
      </c>
      <c r="AH14" s="202"/>
      <c r="AI14" s="202"/>
      <c r="AJ14" s="202"/>
      <c r="AK14" s="170"/>
      <c r="AL14" s="171"/>
      <c r="AM14" s="26"/>
      <c r="AN14" s="7"/>
      <c r="AO14" s="7"/>
      <c r="AP14" s="43"/>
      <c r="AQ14" s="31" t="e">
        <f>HLOOKUP(Introduction!$G$4,nametranslations,115,FALSE)</f>
        <v>#REF!</v>
      </c>
      <c r="AR14" s="202"/>
      <c r="AS14" s="202"/>
      <c r="AT14" s="202"/>
      <c r="AU14" s="170"/>
      <c r="AV14" s="171"/>
      <c r="AW14" s="26"/>
      <c r="AX14" s="7"/>
      <c r="AY14" s="7"/>
      <c r="AZ14" s="43"/>
      <c r="BA14" s="31" t="e">
        <f>HLOOKUP(Introduction!$G$4,nametranslations,115,FALSE)</f>
        <v>#REF!</v>
      </c>
      <c r="BB14" s="202"/>
      <c r="BC14" s="202"/>
      <c r="BD14" s="202"/>
      <c r="BE14" s="170"/>
      <c r="BF14" s="171"/>
      <c r="BG14" s="26"/>
      <c r="BH14" s="7"/>
      <c r="BI14" s="7"/>
      <c r="BJ14" s="43"/>
      <c r="BK14" s="31" t="e">
        <f>HLOOKUP(Introduction!$G$4,nametranslations,115,FALSE)</f>
        <v>#REF!</v>
      </c>
      <c r="BL14" s="202"/>
      <c r="BM14" s="202"/>
      <c r="BN14" s="202"/>
      <c r="BO14" s="170"/>
      <c r="BP14" s="171"/>
      <c r="BQ14" s="26"/>
      <c r="BR14" s="7"/>
      <c r="BS14" s="7"/>
      <c r="BT14" s="43"/>
      <c r="BU14" s="31" t="e">
        <f>HLOOKUP(Introduction!$G$4,nametranslations,115,FALSE)</f>
        <v>#REF!</v>
      </c>
      <c r="BV14" s="202"/>
      <c r="BW14" s="202"/>
      <c r="BX14" s="202"/>
      <c r="BY14" s="170"/>
      <c r="BZ14" s="171"/>
      <c r="CA14" s="26"/>
      <c r="CB14" s="7"/>
      <c r="CC14" s="7"/>
    </row>
    <row r="15" spans="1:242" ht="15.75" customHeight="1" thickBot="1" x14ac:dyDescent="0.35">
      <c r="A15" s="623" t="str">
        <f ca="1">IF(ISBLANK('Data Summary'!A17),"",'Data Summary'!A17)</f>
        <v/>
      </c>
      <c r="B15" s="44"/>
      <c r="C15" s="203" t="e">
        <f>HLOOKUP(Introduction!$G$4,nametranslations,116,FALSE)</f>
        <v>#REF!</v>
      </c>
      <c r="D15" s="173"/>
      <c r="E15" s="173"/>
      <c r="F15" s="173"/>
      <c r="G15" s="173"/>
      <c r="H15" s="173"/>
      <c r="I15" s="17"/>
      <c r="J15" s="14"/>
      <c r="K15" s="14"/>
      <c r="L15" s="44"/>
      <c r="M15" s="203" t="e">
        <f>HLOOKUP(Introduction!$G$4,nametranslations,116,FALSE)</f>
        <v>#REF!</v>
      </c>
      <c r="N15" s="173"/>
      <c r="O15" s="173"/>
      <c r="P15" s="173"/>
      <c r="Q15" s="173"/>
      <c r="R15" s="173"/>
      <c r="S15" s="17"/>
      <c r="T15" s="14"/>
      <c r="U15" s="14"/>
      <c r="V15" s="44"/>
      <c r="W15" s="203" t="e">
        <f>HLOOKUP(Introduction!$G$4,nametranslations,116,FALSE)</f>
        <v>#REF!</v>
      </c>
      <c r="X15" s="173"/>
      <c r="Y15" s="173"/>
      <c r="Z15" s="173"/>
      <c r="AA15" s="173"/>
      <c r="AB15" s="173"/>
      <c r="AC15" s="17"/>
      <c r="AD15" s="14"/>
      <c r="AE15" s="14"/>
      <c r="AF15" s="44"/>
      <c r="AG15" s="203" t="e">
        <f>HLOOKUP(Introduction!$G$4,nametranslations,116,FALSE)</f>
        <v>#REF!</v>
      </c>
      <c r="AH15" s="173"/>
      <c r="AI15" s="173"/>
      <c r="AJ15" s="173"/>
      <c r="AK15" s="173"/>
      <c r="AL15" s="173"/>
      <c r="AM15" s="17"/>
      <c r="AN15" s="14"/>
      <c r="AO15" s="14"/>
      <c r="AP15" s="44"/>
      <c r="AQ15" s="203" t="e">
        <f>HLOOKUP(Introduction!$G$4,nametranslations,116,FALSE)</f>
        <v>#REF!</v>
      </c>
      <c r="AR15" s="173"/>
      <c r="AS15" s="173"/>
      <c r="AT15" s="173"/>
      <c r="AU15" s="173"/>
      <c r="AV15" s="173"/>
      <c r="AW15" s="17"/>
      <c r="AX15" s="14"/>
      <c r="AY15" s="14"/>
      <c r="AZ15" s="44"/>
      <c r="BA15" s="203" t="e">
        <f>HLOOKUP(Introduction!$G$4,nametranslations,116,FALSE)</f>
        <v>#REF!</v>
      </c>
      <c r="BB15" s="173"/>
      <c r="BC15" s="173"/>
      <c r="BD15" s="173"/>
      <c r="BE15" s="173"/>
      <c r="BF15" s="173"/>
      <c r="BG15" s="17"/>
      <c r="BH15" s="14"/>
      <c r="BI15" s="14"/>
      <c r="BJ15" s="44"/>
      <c r="BK15" s="203" t="e">
        <f>HLOOKUP(Introduction!$G$4,nametranslations,116,FALSE)</f>
        <v>#REF!</v>
      </c>
      <c r="BL15" s="173"/>
      <c r="BM15" s="173"/>
      <c r="BN15" s="173"/>
      <c r="BO15" s="173"/>
      <c r="BP15" s="173"/>
      <c r="BQ15" s="17"/>
      <c r="BR15" s="14"/>
      <c r="BS15" s="14"/>
      <c r="BT15" s="44"/>
      <c r="BU15" s="203" t="e">
        <f>HLOOKUP(Introduction!$G$4,nametranslations,116,FALSE)</f>
        <v>#REF!</v>
      </c>
      <c r="BV15" s="173"/>
      <c r="BW15" s="173"/>
      <c r="BX15" s="173"/>
      <c r="BY15" s="173"/>
      <c r="BZ15" s="173"/>
      <c r="CA15" s="17"/>
      <c r="CB15" s="14"/>
      <c r="CC15" s="14"/>
    </row>
    <row r="16" spans="1:242" x14ac:dyDescent="0.3">
      <c r="A16" s="623" t="str">
        <f ca="1">IF(ISBLANK('Data Summary'!A18),"",'Data Summary'!A18)</f>
        <v/>
      </c>
    </row>
    <row r="17" spans="1:1" x14ac:dyDescent="0.3">
      <c r="A17" s="623" t="str">
        <f ca="1">IF(ISBLANK('Data Summary'!A19),"",'Data Summary'!A19)</f>
        <v/>
      </c>
    </row>
    <row r="18" spans="1:1" x14ac:dyDescent="0.3">
      <c r="A18" s="623" t="str">
        <f ca="1">IF(ISBLANK('Data Summary'!A20),"",'Data Summary'!A20)</f>
        <v/>
      </c>
    </row>
    <row r="19" spans="1:1" x14ac:dyDescent="0.3">
      <c r="A19" s="623" t="str">
        <f ca="1">IF(ISBLANK('Data Summary'!A21),"",'Data Summary'!A21)</f>
        <v/>
      </c>
    </row>
    <row r="20" spans="1:1" x14ac:dyDescent="0.3">
      <c r="A20" s="623" t="str">
        <f ca="1">IF(ISBLANK('Data Summary'!A22),"",'Data Summary'!A22)</f>
        <v/>
      </c>
    </row>
    <row r="21" spans="1:1" x14ac:dyDescent="0.3">
      <c r="A21" s="623" t="str">
        <f ca="1">IF(ISBLANK('Data Summary'!A23),"",'Data Summary'!A23)</f>
        <v/>
      </c>
    </row>
    <row r="22" spans="1:1" x14ac:dyDescent="0.3">
      <c r="A22" s="623" t="str">
        <f ca="1">IF(ISBLANK('Data Summary'!A24),"",'Data Summary'!A24)</f>
        <v/>
      </c>
    </row>
    <row r="23" spans="1:1" x14ac:dyDescent="0.3">
      <c r="A23" s="623" t="str">
        <f ca="1">IF(ISBLANK('Data Summary'!A25),"",'Data Summary'!A25)</f>
        <v/>
      </c>
    </row>
    <row r="24" spans="1:1" x14ac:dyDescent="0.3">
      <c r="A24" s="623" t="str">
        <f ca="1">IF(ISBLANK('Data Summary'!A26),"",'Data Summary'!A26)</f>
        <v/>
      </c>
    </row>
    <row r="25" spans="1:1" x14ac:dyDescent="0.3">
      <c r="A25" s="623" t="str">
        <f ca="1">IF(ISBLANK('Data Summary'!A27),"",'Data Summary'!A27)</f>
        <v/>
      </c>
    </row>
    <row r="26" spans="1:1" x14ac:dyDescent="0.3">
      <c r="A26" s="623" t="str">
        <f ca="1">IF(ISBLANK('Data Summary'!A28),"",'Data Summary'!A28)</f>
        <v/>
      </c>
    </row>
    <row r="27" spans="1:1" x14ac:dyDescent="0.3">
      <c r="A27" s="148" t="str">
        <f ca="1">IF(ISBLANK('Data Summary'!A29),"",'Data Summary'!A29)</f>
        <v/>
      </c>
    </row>
    <row r="28" spans="1:1" x14ac:dyDescent="0.3">
      <c r="A28" s="148" t="str">
        <f ca="1">IF(ISBLANK('Data Summary'!A30),"",'Data Summary'!A30)</f>
        <v/>
      </c>
    </row>
    <row r="29" spans="1:1" x14ac:dyDescent="0.3">
      <c r="A29" s="148" t="str">
        <f ca="1">IF(ISBLANK('Data Summary'!A31),"",'Data Summary'!A31)</f>
        <v/>
      </c>
    </row>
    <row r="30" spans="1:1" x14ac:dyDescent="0.3">
      <c r="A30" s="148" t="str">
        <f ca="1">IF(ISBLANK('Data Summary'!A32),"",'Data Summary'!A32)</f>
        <v/>
      </c>
    </row>
    <row r="31" spans="1:1" x14ac:dyDescent="0.3">
      <c r="A31" s="148" t="str">
        <f ca="1">IF(ISBLANK('Data Summary'!A33),"",'Data Summary'!A33)</f>
        <v/>
      </c>
    </row>
    <row r="32" spans="1:1" x14ac:dyDescent="0.3">
      <c r="A32" s="148" t="str">
        <f ca="1">IF(ISBLANK('Data Summary'!A34),"",'Data Summary'!A34)</f>
        <v/>
      </c>
    </row>
    <row r="33" spans="1:1" x14ac:dyDescent="0.3">
      <c r="A33" s="148" t="str">
        <f ca="1">IF(ISBLANK('Data Summary'!A35),"",'Data Summary'!A35)</f>
        <v/>
      </c>
    </row>
    <row r="34" spans="1:1" x14ac:dyDescent="0.3">
      <c r="A34" s="148" t="str">
        <f ca="1">IF(ISBLANK('Data Summary'!A36),"",'Data Summary'!A36)</f>
        <v/>
      </c>
    </row>
    <row r="35" spans="1:1" x14ac:dyDescent="0.3">
      <c r="A35" s="148" t="str">
        <f ca="1">IF(ISBLANK('Data Summary'!A37),"",'Data Summary'!A37)</f>
        <v/>
      </c>
    </row>
    <row r="36" spans="1:1" x14ac:dyDescent="0.3">
      <c r="A36" s="148" t="str">
        <f ca="1">IF(ISBLANK('Data Summary'!A38),"",'Data Summary'!A38)</f>
        <v/>
      </c>
    </row>
    <row r="37" spans="1:1" x14ac:dyDescent="0.3">
      <c r="A37" s="148" t="str">
        <f ca="1">IF(ISBLANK('Data Summary'!A39),"",'Data Summary'!A39)</f>
        <v/>
      </c>
    </row>
    <row r="38" spans="1:1" x14ac:dyDescent="0.3">
      <c r="A38" s="148" t="str">
        <f ca="1">IF(ISBLANK('Data Summary'!A40),"",'Data Summary'!A40)</f>
        <v/>
      </c>
    </row>
    <row r="39" spans="1:1" x14ac:dyDescent="0.3">
      <c r="A39" s="148" t="str">
        <f ca="1">IF(ISBLANK('Data Summary'!A41),"",'Data Summary'!A41)</f>
        <v/>
      </c>
    </row>
    <row r="40" spans="1:1" x14ac:dyDescent="0.3">
      <c r="A40" s="148" t="str">
        <f ca="1">IF(ISBLANK('Data Summary'!A42),"",'Data Summary'!A42)</f>
        <v/>
      </c>
    </row>
    <row r="41" spans="1:1" x14ac:dyDescent="0.3">
      <c r="A41" s="148" t="str">
        <f ca="1">IF(ISBLANK('Data Summary'!A43),"",'Data Summary'!A43)</f>
        <v/>
      </c>
    </row>
    <row r="42" spans="1:1" x14ac:dyDescent="0.3">
      <c r="A42" s="148" t="str">
        <f ca="1">IF(ISBLANK('Data Summary'!A44),"",'Data Summary'!A44)</f>
        <v/>
      </c>
    </row>
    <row r="43" spans="1:1" x14ac:dyDescent="0.3">
      <c r="A43" s="148" t="str">
        <f ca="1">IF(ISBLANK('Data Summary'!A45),"",'Data Summary'!A45)</f>
        <v/>
      </c>
    </row>
    <row r="44" spans="1:1" x14ac:dyDescent="0.3">
      <c r="A44" s="148" t="str">
        <f ca="1">IF(ISBLANK('Data Summary'!A46),"",'Data Summary'!A46)</f>
        <v/>
      </c>
    </row>
    <row r="45" spans="1:1" x14ac:dyDescent="0.3">
      <c r="A45" s="148" t="str">
        <f ca="1">IF(ISBLANK('Data Summary'!A47),"",'Data Summary'!A47)</f>
        <v/>
      </c>
    </row>
    <row r="46" spans="1:1" x14ac:dyDescent="0.3">
      <c r="A46" s="148" t="str">
        <f ca="1">IF(ISBLANK('Data Summary'!A48),"",'Data Summary'!A48)</f>
        <v/>
      </c>
    </row>
    <row r="47" spans="1:1" x14ac:dyDescent="0.3">
      <c r="A47" s="148" t="str">
        <f ca="1">IF(ISBLANK('Data Summary'!A49),"",'Data Summary'!A49)</f>
        <v/>
      </c>
    </row>
    <row r="48" spans="1:1" x14ac:dyDescent="0.3">
      <c r="A48" s="148" t="str">
        <f ca="1">IF(ISBLANK('Data Summary'!A50),"",'Data Summary'!A50)</f>
        <v/>
      </c>
    </row>
    <row r="49" spans="1:1" x14ac:dyDescent="0.3">
      <c r="A49" s="148" t="str">
        <f ca="1">IF(ISBLANK('Data Summary'!A51),"",'Data Summary'!A51)</f>
        <v/>
      </c>
    </row>
    <row r="50" spans="1:1" x14ac:dyDescent="0.3">
      <c r="A50" s="148" t="str">
        <f ca="1">IF(ISBLANK('Data Summary'!A52),"",'Data Summary'!A52)</f>
        <v/>
      </c>
    </row>
    <row r="51" spans="1:1" x14ac:dyDescent="0.3">
      <c r="A51" s="148" t="str">
        <f ca="1">IF(ISBLANK('Data Summary'!A53),"",'Data Summary'!A53)</f>
        <v/>
      </c>
    </row>
    <row r="52" spans="1:1" x14ac:dyDescent="0.3">
      <c r="A52" s="148" t="str">
        <f ca="1">IF(ISBLANK('Data Summary'!A54),"",'Data Summary'!A54)</f>
        <v/>
      </c>
    </row>
    <row r="53" spans="1:1" x14ac:dyDescent="0.3">
      <c r="A53" s="148" t="str">
        <f ca="1">IF(ISBLANK('Data Summary'!A55),"",'Data Summary'!A55)</f>
        <v/>
      </c>
    </row>
    <row r="54" spans="1:1" x14ac:dyDescent="0.3">
      <c r="A54" s="148" t="str">
        <f ca="1">IF(ISBLANK('Data Summary'!A56),"",'Data Summary'!A56)</f>
        <v/>
      </c>
    </row>
    <row r="55" spans="1:1" x14ac:dyDescent="0.3">
      <c r="A55" s="148" t="str">
        <f ca="1">IF(ISBLANK('Data Summary'!A57),"",'Data Summary'!A57)</f>
        <v/>
      </c>
    </row>
    <row r="56" spans="1:1" x14ac:dyDescent="0.3">
      <c r="A56" s="148" t="str">
        <f ca="1">IF(ISBLANK('Data Summary'!A58),"",'Data Summary'!A58)</f>
        <v/>
      </c>
    </row>
    <row r="57" spans="1:1" x14ac:dyDescent="0.3">
      <c r="A57" s="148" t="str">
        <f ca="1">IF(ISBLANK('Data Summary'!A59),"",'Data Summary'!A59)</f>
        <v/>
      </c>
    </row>
    <row r="58" spans="1:1" x14ac:dyDescent="0.3">
      <c r="A58" s="148" t="str">
        <f ca="1">IF(ISBLANK('Data Summary'!A60),"",'Data Summary'!A60)</f>
        <v/>
      </c>
    </row>
    <row r="59" spans="1:1" x14ac:dyDescent="0.3">
      <c r="A59" s="148" t="str">
        <f ca="1">IF(ISBLANK('Data Summary'!A61),"",'Data Summary'!A61)</f>
        <v/>
      </c>
    </row>
    <row r="60" spans="1:1" x14ac:dyDescent="0.3">
      <c r="A60" s="148" t="str">
        <f ca="1">IF(ISBLANK('Data Summary'!A62),"",'Data Summary'!A62)</f>
        <v/>
      </c>
    </row>
    <row r="61" spans="1:1" x14ac:dyDescent="0.3">
      <c r="A61" s="148" t="str">
        <f ca="1">IF(ISBLANK('Data Summary'!A63),"",'Data Summary'!A63)</f>
        <v/>
      </c>
    </row>
    <row r="62" spans="1:1" x14ac:dyDescent="0.3">
      <c r="A62" s="148" t="str">
        <f ca="1">IF(ISBLANK('Data Summary'!A64),"",'Data Summary'!A64)</f>
        <v/>
      </c>
    </row>
    <row r="63" spans="1:1" x14ac:dyDescent="0.3">
      <c r="A63" s="148" t="str">
        <f ca="1">IF(ISBLANK('Data Summary'!A65),"",'Data Summary'!A65)</f>
        <v/>
      </c>
    </row>
    <row r="64" spans="1:1" x14ac:dyDescent="0.3">
      <c r="A64" s="148" t="str">
        <f ca="1">IF(ISBLANK('Data Summary'!A66),"",'Data Summary'!A66)</f>
        <v/>
      </c>
    </row>
    <row r="65" spans="1:1" x14ac:dyDescent="0.3">
      <c r="A65" s="148" t="str">
        <f ca="1">IF(ISBLANK('Data Summary'!A67),"",'Data Summary'!A67)</f>
        <v/>
      </c>
    </row>
    <row r="66" spans="1:1" x14ac:dyDescent="0.3">
      <c r="A66" s="148" t="str">
        <f ca="1">IF(ISBLANK('Data Summary'!A68),"",'Data Summary'!A68)</f>
        <v/>
      </c>
    </row>
    <row r="67" spans="1:1" x14ac:dyDescent="0.3">
      <c r="A67" s="148" t="str">
        <f ca="1">IF(ISBLANK('Data Summary'!A69),"",'Data Summary'!A69)</f>
        <v/>
      </c>
    </row>
    <row r="68" spans="1:1" x14ac:dyDescent="0.3">
      <c r="A68" s="148" t="str">
        <f ca="1">IF(ISBLANK('Data Summary'!A70),"",'Data Summary'!A70)</f>
        <v/>
      </c>
    </row>
    <row r="69" spans="1:1" x14ac:dyDescent="0.3">
      <c r="A69" s="148" t="str">
        <f ca="1">IF(ISBLANK('Data Summary'!A71),"",'Data Summary'!A71)</f>
        <v/>
      </c>
    </row>
    <row r="70" spans="1:1" x14ac:dyDescent="0.3">
      <c r="A70" s="148" t="str">
        <f ca="1">IF(ISBLANK('Data Summary'!A72),"",'Data Summary'!A72)</f>
        <v/>
      </c>
    </row>
    <row r="71" spans="1:1" x14ac:dyDescent="0.3">
      <c r="A71" s="148" t="str">
        <f ca="1">IF(ISBLANK('Data Summary'!A73),"",'Data Summary'!A73)</f>
        <v/>
      </c>
    </row>
    <row r="72" spans="1:1" x14ac:dyDescent="0.3">
      <c r="A72" s="148" t="str">
        <f ca="1">IF(ISBLANK('Data Summary'!A74),"",'Data Summary'!A74)</f>
        <v/>
      </c>
    </row>
    <row r="73" spans="1:1" x14ac:dyDescent="0.3">
      <c r="A73" s="148" t="str">
        <f ca="1">IF(ISBLANK('Data Summary'!A75),"",'Data Summary'!A75)</f>
        <v/>
      </c>
    </row>
    <row r="74" spans="1:1" x14ac:dyDescent="0.3">
      <c r="A74" s="148" t="str">
        <f ca="1">IF(ISBLANK('Data Summary'!A76),"",'Data Summary'!A76)</f>
        <v/>
      </c>
    </row>
    <row r="75" spans="1:1" x14ac:dyDescent="0.3">
      <c r="A75" s="148" t="str">
        <f ca="1">IF(ISBLANK('Data Summary'!A77),"",'Data Summary'!A77)</f>
        <v/>
      </c>
    </row>
    <row r="76" spans="1:1" x14ac:dyDescent="0.3">
      <c r="A76" s="148" t="str">
        <f ca="1">IF(ISBLANK('Data Summary'!A78),"",'Data Summary'!A78)</f>
        <v/>
      </c>
    </row>
    <row r="77" spans="1:1" x14ac:dyDescent="0.3">
      <c r="A77" s="148" t="str">
        <f ca="1">IF(ISBLANK('Data Summary'!A79),"",'Data Summary'!A79)</f>
        <v/>
      </c>
    </row>
    <row r="78" spans="1:1" x14ac:dyDescent="0.3">
      <c r="A78" s="148" t="str">
        <f ca="1">IF(ISBLANK('Data Summary'!A80),"",'Data Summary'!A80)</f>
        <v/>
      </c>
    </row>
    <row r="79" spans="1:1" x14ac:dyDescent="0.3">
      <c r="A79" s="148" t="str">
        <f ca="1">IF(ISBLANK('Data Summary'!A81),"",'Data Summary'!A81)</f>
        <v/>
      </c>
    </row>
    <row r="80" spans="1:1" x14ac:dyDescent="0.3">
      <c r="A80" s="148" t="str">
        <f ca="1">IF(ISBLANK('Data Summary'!A82),"",'Data Summary'!A82)</f>
        <v/>
      </c>
    </row>
    <row r="81" spans="1:1" x14ac:dyDescent="0.3">
      <c r="A81" s="148" t="str">
        <f ca="1">IF(ISBLANK('Data Summary'!A83),"",'Data Summary'!A83)</f>
        <v/>
      </c>
    </row>
    <row r="82" spans="1:1" x14ac:dyDescent="0.3">
      <c r="A82" s="148" t="str">
        <f ca="1">IF(ISBLANK('Data Summary'!A84),"",'Data Summary'!A84)</f>
        <v/>
      </c>
    </row>
    <row r="83" spans="1:1" x14ac:dyDescent="0.3">
      <c r="A83" s="148" t="str">
        <f ca="1">IF(ISBLANK('Data Summary'!A85),"",'Data Summary'!A85)</f>
        <v/>
      </c>
    </row>
    <row r="84" spans="1:1" x14ac:dyDescent="0.3">
      <c r="A84" s="148" t="str">
        <f ca="1">IF(ISBLANK('Data Summary'!A86),"",'Data Summary'!A86)</f>
        <v/>
      </c>
    </row>
    <row r="85" spans="1:1" x14ac:dyDescent="0.3">
      <c r="A85" s="148" t="str">
        <f ca="1">IF(ISBLANK('Data Summary'!A87),"",'Data Summary'!A87)</f>
        <v/>
      </c>
    </row>
    <row r="86" spans="1:1" x14ac:dyDescent="0.3">
      <c r="A86" s="148" t="str">
        <f ca="1">IF(ISBLANK('Data Summary'!A88),"",'Data Summary'!A88)</f>
        <v/>
      </c>
    </row>
    <row r="87" spans="1:1" x14ac:dyDescent="0.3">
      <c r="A87" s="148" t="str">
        <f ca="1">IF(ISBLANK('Data Summary'!A89),"",'Data Summary'!A89)</f>
        <v/>
      </c>
    </row>
    <row r="88" spans="1:1" x14ac:dyDescent="0.3">
      <c r="A88" s="148" t="str">
        <f ca="1">IF(ISBLANK('Data Summary'!A90),"",'Data Summary'!A90)</f>
        <v/>
      </c>
    </row>
    <row r="89" spans="1:1" x14ac:dyDescent="0.3">
      <c r="A89" s="148" t="str">
        <f ca="1">IF(ISBLANK('Data Summary'!A91),"",'Data Summary'!A91)</f>
        <v/>
      </c>
    </row>
    <row r="90" spans="1:1" x14ac:dyDescent="0.3">
      <c r="A90" s="148" t="str">
        <f ca="1">IF(ISBLANK('Data Summary'!A92),"",'Data Summary'!A92)</f>
        <v/>
      </c>
    </row>
    <row r="91" spans="1:1" x14ac:dyDescent="0.3">
      <c r="A91" s="148" t="str">
        <f ca="1">IF(ISBLANK('Data Summary'!A93),"",'Data Summary'!A93)</f>
        <v/>
      </c>
    </row>
    <row r="92" spans="1:1" x14ac:dyDescent="0.3">
      <c r="A92" s="148" t="str">
        <f ca="1">IF(ISBLANK('Data Summary'!A94),"",'Data Summary'!A94)</f>
        <v/>
      </c>
    </row>
    <row r="93" spans="1:1" x14ac:dyDescent="0.3">
      <c r="A93" s="148" t="str">
        <f ca="1">IF(ISBLANK('Data Summary'!A95),"",'Data Summary'!A95)</f>
        <v/>
      </c>
    </row>
    <row r="94" spans="1:1" x14ac:dyDescent="0.3">
      <c r="A94" s="148" t="str">
        <f ca="1">IF(ISBLANK('Data Summary'!A96),"",'Data Summary'!A96)</f>
        <v/>
      </c>
    </row>
    <row r="95" spans="1:1" x14ac:dyDescent="0.3">
      <c r="A95" s="148" t="str">
        <f ca="1">IF(ISBLANK('Data Summary'!A97),"",'Data Summary'!A97)</f>
        <v/>
      </c>
    </row>
    <row r="96" spans="1:1" x14ac:dyDescent="0.3">
      <c r="A96" s="148" t="str">
        <f ca="1">IF(ISBLANK('Data Summary'!A98),"",'Data Summary'!A98)</f>
        <v/>
      </c>
    </row>
    <row r="97" spans="1:1" x14ac:dyDescent="0.3">
      <c r="A97" s="148" t="str">
        <f ca="1">IF(ISBLANK('Data Summary'!A99),"",'Data Summary'!A99)</f>
        <v/>
      </c>
    </row>
    <row r="98" spans="1:1" x14ac:dyDescent="0.3">
      <c r="A98" s="148" t="str">
        <f ca="1">IF(ISBLANK('Data Summary'!A100),"",'Data Summary'!A100)</f>
        <v/>
      </c>
    </row>
    <row r="99" spans="1:1" x14ac:dyDescent="0.3">
      <c r="A99" s="148" t="str">
        <f ca="1">IF(ISBLANK('Data Summary'!A101),"",'Data Summary'!A101)</f>
        <v/>
      </c>
    </row>
    <row r="100" spans="1:1" x14ac:dyDescent="0.3">
      <c r="A100" s="148" t="str">
        <f ca="1">IF(ISBLANK('Data Summary'!A102),"",'Data Summary'!A102)</f>
        <v/>
      </c>
    </row>
    <row r="101" spans="1:1" x14ac:dyDescent="0.3">
      <c r="A101" s="148" t="str">
        <f ca="1">IF(ISBLANK('Data Summary'!A103),"",'Data Summary'!A103)</f>
        <v/>
      </c>
    </row>
    <row r="102" spans="1:1" x14ac:dyDescent="0.3">
      <c r="A102" s="148" t="str">
        <f ca="1">IF(ISBLANK('Data Summary'!A104),"",'Data Summary'!A104)</f>
        <v/>
      </c>
    </row>
    <row r="103" spans="1:1" x14ac:dyDescent="0.3">
      <c r="A103" s="148" t="str">
        <f ca="1">IF(ISBLANK('Data Summary'!A105),"",'Data Summary'!A105)</f>
        <v/>
      </c>
    </row>
    <row r="104" spans="1:1" x14ac:dyDescent="0.3">
      <c r="A104" s="148" t="str">
        <f ca="1">IF(ISBLANK('Data Summary'!A106),"",'Data Summary'!A106)</f>
        <v/>
      </c>
    </row>
    <row r="105" spans="1:1" x14ac:dyDescent="0.3">
      <c r="A105" s="148" t="str">
        <f ca="1">IF(ISBLANK('Data Summary'!A107),"",'Data Summary'!A107)</f>
        <v/>
      </c>
    </row>
    <row r="106" spans="1:1" x14ac:dyDescent="0.3">
      <c r="A106" s="148" t="str">
        <f ca="1">IF(ISBLANK('Data Summary'!A108),"",'Data Summary'!A108)</f>
        <v/>
      </c>
    </row>
    <row r="107" spans="1:1" x14ac:dyDescent="0.3">
      <c r="A107" s="148" t="str">
        <f ca="1">IF(ISBLANK('Data Summary'!A109),"",'Data Summary'!A109)</f>
        <v/>
      </c>
    </row>
    <row r="108" spans="1:1" x14ac:dyDescent="0.3">
      <c r="A108" s="148" t="str">
        <f ca="1">IF(ISBLANK('Data Summary'!A110),"",'Data Summary'!A110)</f>
        <v/>
      </c>
    </row>
    <row r="109" spans="1:1" x14ac:dyDescent="0.3">
      <c r="A109" s="148" t="str">
        <f ca="1">IF(ISBLANK('Data Summary'!A111),"",'Data Summary'!A111)</f>
        <v/>
      </c>
    </row>
    <row r="110" spans="1:1" x14ac:dyDescent="0.3">
      <c r="A110" s="148" t="str">
        <f ca="1">IF(ISBLANK('Data Summary'!A112),"",'Data Summary'!A112)</f>
        <v/>
      </c>
    </row>
    <row r="111" spans="1:1" x14ac:dyDescent="0.3">
      <c r="A111" s="148" t="str">
        <f ca="1">IF(ISBLANK('Data Summary'!A113),"",'Data Summary'!A113)</f>
        <v/>
      </c>
    </row>
    <row r="112" spans="1:1" x14ac:dyDescent="0.3">
      <c r="A112" s="148" t="str">
        <f ca="1">IF(ISBLANK('Data Summary'!A114),"",'Data Summary'!A114)</f>
        <v/>
      </c>
    </row>
    <row r="113" spans="1:1" x14ac:dyDescent="0.3">
      <c r="A113" s="148" t="str">
        <f ca="1">IF(ISBLANK('Data Summary'!A115),"",'Data Summary'!A115)</f>
        <v/>
      </c>
    </row>
    <row r="114" spans="1:1" x14ac:dyDescent="0.3">
      <c r="A114" s="148" t="str">
        <f ca="1">IF(ISBLANK('Data Summary'!A116),"",'Data Summary'!A116)</f>
        <v/>
      </c>
    </row>
    <row r="115" spans="1:1" x14ac:dyDescent="0.3">
      <c r="A115" s="148" t="str">
        <f ca="1">IF(ISBLANK('Data Summary'!A117),"",'Data Summary'!A117)</f>
        <v/>
      </c>
    </row>
    <row r="116" spans="1:1" x14ac:dyDescent="0.3">
      <c r="A116" s="148" t="str">
        <f ca="1">IF(ISBLANK('Data Summary'!A118),"",'Data Summary'!A118)</f>
        <v/>
      </c>
    </row>
    <row r="117" spans="1:1" x14ac:dyDescent="0.3">
      <c r="A117" s="148" t="str">
        <f ca="1">IF(ISBLANK('Data Summary'!A119),"",'Data Summary'!A119)</f>
        <v/>
      </c>
    </row>
    <row r="118" spans="1:1" x14ac:dyDescent="0.3">
      <c r="A118" s="148" t="str">
        <f ca="1">IF(ISBLANK('Data Summary'!A120),"",'Data Summary'!A120)</f>
        <v/>
      </c>
    </row>
    <row r="119" spans="1:1" x14ac:dyDescent="0.3">
      <c r="A119" s="148" t="str">
        <f ca="1">IF(ISBLANK('Data Summary'!A121),"",'Data Summary'!A121)</f>
        <v/>
      </c>
    </row>
    <row r="120" spans="1:1" x14ac:dyDescent="0.3">
      <c r="A120" s="148" t="str">
        <f ca="1">IF(ISBLANK('Data Summary'!A122),"",'Data Summary'!A122)</f>
        <v/>
      </c>
    </row>
    <row r="121" spans="1:1" x14ac:dyDescent="0.3">
      <c r="A121" s="148" t="str">
        <f ca="1">IF(ISBLANK('Data Summary'!A123),"",'Data Summary'!A123)</f>
        <v/>
      </c>
    </row>
    <row r="122" spans="1:1" x14ac:dyDescent="0.3">
      <c r="A122" s="148" t="str">
        <f ca="1">IF(ISBLANK('Data Summary'!A124),"",'Data Summary'!A124)</f>
        <v/>
      </c>
    </row>
    <row r="123" spans="1:1" x14ac:dyDescent="0.3">
      <c r="A123" s="148" t="str">
        <f ca="1">IF(ISBLANK('Data Summary'!A125),"",'Data Summary'!A125)</f>
        <v/>
      </c>
    </row>
    <row r="124" spans="1:1" x14ac:dyDescent="0.3">
      <c r="A124" s="148" t="str">
        <f ca="1">IF(ISBLANK('Data Summary'!A126),"",'Data Summary'!A126)</f>
        <v/>
      </c>
    </row>
    <row r="125" spans="1:1" x14ac:dyDescent="0.3">
      <c r="A125" s="148" t="str">
        <f ca="1">IF(ISBLANK('Data Summary'!A127),"",'Data Summary'!A127)</f>
        <v/>
      </c>
    </row>
    <row r="126" spans="1:1" x14ac:dyDescent="0.3">
      <c r="A126" s="148" t="str">
        <f ca="1">IF(ISBLANK('Data Summary'!A128),"",'Data Summary'!A128)</f>
        <v/>
      </c>
    </row>
    <row r="127" spans="1:1" x14ac:dyDescent="0.3">
      <c r="A127" s="148" t="str">
        <f ca="1">IF(ISBLANK('Data Summary'!A129),"",'Data Summary'!A129)</f>
        <v/>
      </c>
    </row>
    <row r="128" spans="1:1" x14ac:dyDescent="0.3">
      <c r="A128" s="148" t="str">
        <f ca="1">IF(ISBLANK('Data Summary'!A130),"",'Data Summary'!A130)</f>
        <v/>
      </c>
    </row>
    <row r="129" spans="1:1" x14ac:dyDescent="0.3">
      <c r="A129" s="148" t="str">
        <f ca="1">IF(ISBLANK('Data Summary'!A131),"",'Data Summary'!A131)</f>
        <v/>
      </c>
    </row>
    <row r="130" spans="1:1" x14ac:dyDescent="0.3">
      <c r="A130" s="148" t="str">
        <f ca="1">IF(ISBLANK('Data Summary'!A132),"",'Data Summary'!A132)</f>
        <v/>
      </c>
    </row>
    <row r="131" spans="1:1" x14ac:dyDescent="0.3">
      <c r="A131" s="148" t="str">
        <f ca="1">IF(ISBLANK('Data Summary'!A133),"",'Data Summary'!A133)</f>
        <v/>
      </c>
    </row>
    <row r="132" spans="1:1" x14ac:dyDescent="0.3">
      <c r="A132" s="148" t="str">
        <f ca="1">IF(ISBLANK('Data Summary'!A134),"",'Data Summary'!A134)</f>
        <v/>
      </c>
    </row>
    <row r="133" spans="1:1" x14ac:dyDescent="0.3">
      <c r="A133" s="148" t="str">
        <f ca="1">IF(ISBLANK('Data Summary'!A135),"",'Data Summary'!A135)</f>
        <v/>
      </c>
    </row>
    <row r="134" spans="1:1" x14ac:dyDescent="0.3">
      <c r="A134" s="148" t="str">
        <f ca="1">IF(ISBLANK('Data Summary'!A136),"",'Data Summary'!A136)</f>
        <v/>
      </c>
    </row>
    <row r="135" spans="1:1" x14ac:dyDescent="0.3">
      <c r="A135" s="148" t="str">
        <f ca="1">IF(ISBLANK('Data Summary'!A137),"",'Data Summary'!A137)</f>
        <v/>
      </c>
    </row>
    <row r="136" spans="1:1" x14ac:dyDescent="0.3">
      <c r="A136" s="148" t="str">
        <f ca="1">IF(ISBLANK('Data Summary'!A138),"",'Data Summary'!A138)</f>
        <v/>
      </c>
    </row>
    <row r="137" spans="1:1" x14ac:dyDescent="0.3">
      <c r="A137" s="148" t="str">
        <f ca="1">IF(ISBLANK('Data Summary'!A139),"",'Data Summary'!A139)</f>
        <v/>
      </c>
    </row>
    <row r="138" spans="1:1" x14ac:dyDescent="0.3">
      <c r="A138" s="148" t="str">
        <f ca="1">IF(ISBLANK('Data Summary'!A140),"",'Data Summary'!A140)</f>
        <v/>
      </c>
    </row>
    <row r="139" spans="1:1" x14ac:dyDescent="0.3">
      <c r="A139" s="148" t="str">
        <f ca="1">IF(ISBLANK('Data Summary'!A141),"",'Data Summary'!A141)</f>
        <v/>
      </c>
    </row>
    <row r="140" spans="1:1" x14ac:dyDescent="0.3">
      <c r="A140" s="148" t="str">
        <f ca="1">IF(ISBLANK('Data Summary'!A142),"",'Data Summary'!A142)</f>
        <v/>
      </c>
    </row>
    <row r="141" spans="1:1" x14ac:dyDescent="0.3">
      <c r="A141" s="148" t="str">
        <f ca="1">IF(ISBLANK('Data Summary'!A143),"",'Data Summary'!A143)</f>
        <v/>
      </c>
    </row>
    <row r="142" spans="1:1" x14ac:dyDescent="0.3">
      <c r="A142" s="148" t="str">
        <f ca="1">IF(ISBLANK('Data Summary'!A144),"",'Data Summary'!A144)</f>
        <v/>
      </c>
    </row>
    <row r="143" spans="1:1" x14ac:dyDescent="0.3">
      <c r="A143" s="148" t="str">
        <f ca="1">IF(ISBLANK('Data Summary'!A145),"",'Data Summary'!A145)</f>
        <v/>
      </c>
    </row>
    <row r="144" spans="1:1" x14ac:dyDescent="0.3">
      <c r="A144" s="148" t="str">
        <f ca="1">IF(ISBLANK('Data Summary'!A146),"",'Data Summary'!A146)</f>
        <v/>
      </c>
    </row>
    <row r="145" spans="1:1" x14ac:dyDescent="0.3">
      <c r="A145" s="148" t="str">
        <f ca="1">IF(ISBLANK('Data Summary'!A147),"",'Data Summary'!A147)</f>
        <v/>
      </c>
    </row>
    <row r="146" spans="1:1" x14ac:dyDescent="0.3">
      <c r="A146" s="148" t="str">
        <f ca="1">IF(ISBLANK('Data Summary'!A148),"",'Data Summary'!A148)</f>
        <v/>
      </c>
    </row>
    <row r="147" spans="1:1" x14ac:dyDescent="0.3">
      <c r="A147" s="148" t="str">
        <f ca="1">IF(ISBLANK('Data Summary'!A149),"",'Data Summary'!A149)</f>
        <v/>
      </c>
    </row>
    <row r="148" spans="1:1" x14ac:dyDescent="0.3">
      <c r="A148" s="148" t="e">
        <f>IF(ISBLANK(#REF!),"",#REF!)</f>
        <v>#REF!</v>
      </c>
    </row>
    <row r="149" spans="1:1" x14ac:dyDescent="0.3">
      <c r="A149" s="148" t="e">
        <f>IF(ISBLANK(#REF!),"",#REF!)</f>
        <v>#REF!</v>
      </c>
    </row>
    <row r="150" spans="1:1" x14ac:dyDescent="0.3">
      <c r="A150" s="148" t="e">
        <f>IF(ISBLANK(#REF!),"",#REF!)</f>
        <v>#REF!</v>
      </c>
    </row>
    <row r="151" spans="1:1" x14ac:dyDescent="0.3">
      <c r="A151" s="148" t="e">
        <f>IF(ISBLANK(#REF!),"",#REF!)</f>
        <v>#REF!</v>
      </c>
    </row>
    <row r="152" spans="1:1" x14ac:dyDescent="0.3">
      <c r="A152" s="145"/>
    </row>
    <row r="153" spans="1:1" x14ac:dyDescent="0.3">
      <c r="A153" s="145"/>
    </row>
    <row r="154" spans="1:1" x14ac:dyDescent="0.3">
      <c r="A154" s="145"/>
    </row>
    <row r="155" spans="1:1" x14ac:dyDescent="0.3">
      <c r="A155" s="145"/>
    </row>
    <row r="156" spans="1:1" x14ac:dyDescent="0.3">
      <c r="A156" s="145"/>
    </row>
    <row r="157" spans="1:1" x14ac:dyDescent="0.3">
      <c r="A157" s="145"/>
    </row>
    <row r="158" spans="1:1" x14ac:dyDescent="0.3">
      <c r="A158" s="145"/>
    </row>
    <row r="159" spans="1:1" x14ac:dyDescent="0.3">
      <c r="A159" s="145"/>
    </row>
    <row r="160" spans="1:1" x14ac:dyDescent="0.3">
      <c r="A160" s="145"/>
    </row>
    <row r="161" spans="1:1" x14ac:dyDescent="0.3">
      <c r="A161" s="145"/>
    </row>
    <row r="162" spans="1:1" x14ac:dyDescent="0.3">
      <c r="A162" s="145"/>
    </row>
    <row r="163" spans="1:1" x14ac:dyDescent="0.3">
      <c r="A163" s="145"/>
    </row>
    <row r="164" spans="1:1" x14ac:dyDescent="0.3">
      <c r="A164" s="145"/>
    </row>
    <row r="165" spans="1:1" x14ac:dyDescent="0.3">
      <c r="A165" s="145"/>
    </row>
    <row r="166" spans="1:1" x14ac:dyDescent="0.3">
      <c r="A166" s="145"/>
    </row>
    <row r="167" spans="1:1" x14ac:dyDescent="0.3">
      <c r="A167" s="145"/>
    </row>
    <row r="168" spans="1:1" x14ac:dyDescent="0.3">
      <c r="A168" s="145"/>
    </row>
    <row r="169" spans="1:1" x14ac:dyDescent="0.3">
      <c r="A169" s="145"/>
    </row>
    <row r="170" spans="1:1" x14ac:dyDescent="0.3">
      <c r="A170" s="145"/>
    </row>
    <row r="171" spans="1:1" x14ac:dyDescent="0.3">
      <c r="A171" s="145"/>
    </row>
    <row r="172" spans="1:1" x14ac:dyDescent="0.3">
      <c r="A172" s="145"/>
    </row>
    <row r="173" spans="1:1" x14ac:dyDescent="0.3">
      <c r="A173" s="145"/>
    </row>
    <row r="174" spans="1:1" x14ac:dyDescent="0.3">
      <c r="A174" s="145"/>
    </row>
    <row r="175" spans="1:1" x14ac:dyDescent="0.3">
      <c r="A175" s="145"/>
    </row>
    <row r="176" spans="1:1" x14ac:dyDescent="0.3">
      <c r="A176" s="145"/>
    </row>
    <row r="177" spans="1:1" x14ac:dyDescent="0.3">
      <c r="A177" s="145"/>
    </row>
    <row r="178" spans="1:1" x14ac:dyDescent="0.3">
      <c r="A178" s="145"/>
    </row>
    <row r="179" spans="1:1" x14ac:dyDescent="0.3">
      <c r="A179" s="145"/>
    </row>
    <row r="180" spans="1:1" x14ac:dyDescent="0.3">
      <c r="A180" s="145"/>
    </row>
    <row r="181" spans="1:1" x14ac:dyDescent="0.3">
      <c r="A181" s="145"/>
    </row>
    <row r="182" spans="1:1" x14ac:dyDescent="0.3">
      <c r="A182" s="145"/>
    </row>
    <row r="183" spans="1:1" x14ac:dyDescent="0.3">
      <c r="A183" s="145"/>
    </row>
    <row r="184" spans="1:1" x14ac:dyDescent="0.3">
      <c r="A184" s="145"/>
    </row>
    <row r="185" spans="1:1" x14ac:dyDescent="0.3">
      <c r="A185" s="145"/>
    </row>
    <row r="186" spans="1:1" x14ac:dyDescent="0.3">
      <c r="A186" s="145"/>
    </row>
    <row r="187" spans="1:1" x14ac:dyDescent="0.3">
      <c r="A187" s="145"/>
    </row>
    <row r="188" spans="1:1" x14ac:dyDescent="0.3">
      <c r="A188" s="145"/>
    </row>
    <row r="189" spans="1:1" x14ac:dyDescent="0.3">
      <c r="A189" s="145"/>
    </row>
    <row r="190" spans="1:1" x14ac:dyDescent="0.3">
      <c r="A190" s="145"/>
    </row>
    <row r="191" spans="1:1" x14ac:dyDescent="0.3">
      <c r="A191" s="145"/>
    </row>
    <row r="192" spans="1:1" x14ac:dyDescent="0.3">
      <c r="A192" s="145"/>
    </row>
    <row r="193" spans="1:1" x14ac:dyDescent="0.3">
      <c r="A193" s="145"/>
    </row>
    <row r="194" spans="1:1" x14ac:dyDescent="0.3">
      <c r="A194" s="145"/>
    </row>
    <row r="195" spans="1:1" x14ac:dyDescent="0.3">
      <c r="A195" s="145"/>
    </row>
    <row r="196" spans="1:1" x14ac:dyDescent="0.3">
      <c r="A196" s="145"/>
    </row>
    <row r="197" spans="1:1" x14ac:dyDescent="0.3">
      <c r="A197" s="145"/>
    </row>
    <row r="198" spans="1:1" x14ac:dyDescent="0.3">
      <c r="A198" s="145"/>
    </row>
    <row r="199" spans="1:1" x14ac:dyDescent="0.3">
      <c r="A199" s="145"/>
    </row>
    <row r="200" spans="1:1" x14ac:dyDescent="0.3">
      <c r="A200" s="145"/>
    </row>
    <row r="201" spans="1:1" x14ac:dyDescent="0.3">
      <c r="A201" s="145"/>
    </row>
    <row r="202" spans="1:1" x14ac:dyDescent="0.3">
      <c r="A202" s="145"/>
    </row>
    <row r="203" spans="1:1" x14ac:dyDescent="0.3">
      <c r="A203" s="145"/>
    </row>
    <row r="204" spans="1:1" x14ac:dyDescent="0.3">
      <c r="A204" s="145"/>
    </row>
    <row r="205" spans="1:1" x14ac:dyDescent="0.3">
      <c r="A205" s="145"/>
    </row>
    <row r="206" spans="1:1" x14ac:dyDescent="0.3">
      <c r="A206" s="145"/>
    </row>
    <row r="207" spans="1:1" x14ac:dyDescent="0.3">
      <c r="A207" s="145"/>
    </row>
    <row r="208" spans="1:1" x14ac:dyDescent="0.3">
      <c r="A208" s="145"/>
    </row>
    <row r="209" spans="1:1" x14ac:dyDescent="0.3">
      <c r="A209" s="145"/>
    </row>
    <row r="210" spans="1:1" x14ac:dyDescent="0.3">
      <c r="A210" s="145"/>
    </row>
    <row r="211" spans="1:1" x14ac:dyDescent="0.3">
      <c r="A211" s="145"/>
    </row>
    <row r="212" spans="1:1" x14ac:dyDescent="0.3">
      <c r="A212" s="145"/>
    </row>
    <row r="213" spans="1:1" x14ac:dyDescent="0.3">
      <c r="A213" s="145"/>
    </row>
    <row r="214" spans="1:1" x14ac:dyDescent="0.3">
      <c r="A214" s="145"/>
    </row>
    <row r="215" spans="1:1" x14ac:dyDescent="0.3">
      <c r="A215" s="145"/>
    </row>
    <row r="216" spans="1:1" x14ac:dyDescent="0.3">
      <c r="A216" s="145"/>
    </row>
    <row r="217" spans="1:1" x14ac:dyDescent="0.3">
      <c r="A217" s="145"/>
    </row>
    <row r="218" spans="1:1" x14ac:dyDescent="0.3">
      <c r="A218" s="145"/>
    </row>
    <row r="219" spans="1:1" x14ac:dyDescent="0.3">
      <c r="A219" s="145"/>
    </row>
    <row r="220" spans="1:1" x14ac:dyDescent="0.3">
      <c r="A220" s="145"/>
    </row>
    <row r="221" spans="1:1" x14ac:dyDescent="0.3">
      <c r="A221" s="145"/>
    </row>
    <row r="222" spans="1:1" x14ac:dyDescent="0.3">
      <c r="A222" s="145"/>
    </row>
    <row r="223" spans="1:1" x14ac:dyDescent="0.3">
      <c r="A223" s="145"/>
    </row>
    <row r="224" spans="1:1" x14ac:dyDescent="0.3">
      <c r="A224" s="145"/>
    </row>
    <row r="225" spans="1:1" x14ac:dyDescent="0.3">
      <c r="A225" s="145"/>
    </row>
    <row r="226" spans="1:1" x14ac:dyDescent="0.3">
      <c r="A226" s="145"/>
    </row>
    <row r="227" spans="1:1" x14ac:dyDescent="0.3">
      <c r="A227" s="145"/>
    </row>
    <row r="228" spans="1:1" x14ac:dyDescent="0.3">
      <c r="A228" s="145"/>
    </row>
    <row r="229" spans="1:1" x14ac:dyDescent="0.3">
      <c r="A229" s="145"/>
    </row>
    <row r="230" spans="1:1" x14ac:dyDescent="0.3">
      <c r="A230" s="145"/>
    </row>
    <row r="231" spans="1:1" x14ac:dyDescent="0.3">
      <c r="A231" s="145"/>
    </row>
    <row r="232" spans="1:1" x14ac:dyDescent="0.3">
      <c r="A232" s="145"/>
    </row>
    <row r="233" spans="1:1" x14ac:dyDescent="0.3">
      <c r="A233" s="145"/>
    </row>
    <row r="234" spans="1:1" x14ac:dyDescent="0.3">
      <c r="A234" s="145"/>
    </row>
    <row r="235" spans="1:1" x14ac:dyDescent="0.3">
      <c r="A235" s="145"/>
    </row>
    <row r="236" spans="1:1" x14ac:dyDescent="0.3">
      <c r="A236" s="145"/>
    </row>
    <row r="237" spans="1:1" x14ac:dyDescent="0.3">
      <c r="A237" s="145"/>
    </row>
    <row r="238" spans="1:1" x14ac:dyDescent="0.3">
      <c r="A238" s="145"/>
    </row>
    <row r="239" spans="1:1" x14ac:dyDescent="0.3">
      <c r="A239" s="145"/>
    </row>
    <row r="240" spans="1:1" x14ac:dyDescent="0.3">
      <c r="A240" s="145"/>
    </row>
    <row r="241" spans="1:1" x14ac:dyDescent="0.3">
      <c r="A241" s="145"/>
    </row>
    <row r="242" spans="1:1" x14ac:dyDescent="0.3">
      <c r="A242" s="145"/>
    </row>
    <row r="243" spans="1:1" x14ac:dyDescent="0.3">
      <c r="A243" s="145"/>
    </row>
    <row r="244" spans="1:1" x14ac:dyDescent="0.3">
      <c r="A244" s="145"/>
    </row>
    <row r="245" spans="1:1" x14ac:dyDescent="0.3">
      <c r="A245" s="145"/>
    </row>
    <row r="246" spans="1:1" x14ac:dyDescent="0.3">
      <c r="A246" s="145"/>
    </row>
    <row r="247" spans="1:1" x14ac:dyDescent="0.3">
      <c r="A247" s="145"/>
    </row>
    <row r="248" spans="1:1" x14ac:dyDescent="0.3">
      <c r="A248" s="145"/>
    </row>
    <row r="249" spans="1:1" x14ac:dyDescent="0.3">
      <c r="A249" s="145"/>
    </row>
    <row r="250" spans="1:1" x14ac:dyDescent="0.3">
      <c r="A250" s="145"/>
    </row>
    <row r="251" spans="1:1" x14ac:dyDescent="0.3">
      <c r="A251" s="145"/>
    </row>
    <row r="252" spans="1:1" x14ac:dyDescent="0.3">
      <c r="A252" s="145"/>
    </row>
    <row r="253" spans="1:1" x14ac:dyDescent="0.3">
      <c r="A253" s="145"/>
    </row>
    <row r="254" spans="1:1" x14ac:dyDescent="0.3">
      <c r="A254" s="145"/>
    </row>
    <row r="255" spans="1:1" x14ac:dyDescent="0.3">
      <c r="A255" s="145"/>
    </row>
    <row r="256" spans="1:1" x14ac:dyDescent="0.3">
      <c r="A256" s="145"/>
    </row>
    <row r="257" spans="1:1" x14ac:dyDescent="0.3">
      <c r="A257" s="145"/>
    </row>
    <row r="258" spans="1:1" x14ac:dyDescent="0.3">
      <c r="A258" s="145"/>
    </row>
    <row r="259" spans="1:1" x14ac:dyDescent="0.3">
      <c r="A259" s="145"/>
    </row>
    <row r="260" spans="1:1" x14ac:dyDescent="0.3">
      <c r="A260" s="145"/>
    </row>
    <row r="261" spans="1:1" x14ac:dyDescent="0.3">
      <c r="A261" s="145"/>
    </row>
    <row r="262" spans="1:1" x14ac:dyDescent="0.3">
      <c r="A262" s="145"/>
    </row>
    <row r="263" spans="1:1" x14ac:dyDescent="0.3">
      <c r="A263" s="145"/>
    </row>
    <row r="264" spans="1:1" x14ac:dyDescent="0.3">
      <c r="A264" s="145"/>
    </row>
    <row r="265" spans="1:1" x14ac:dyDescent="0.3">
      <c r="A265" s="145"/>
    </row>
    <row r="266" spans="1:1" x14ac:dyDescent="0.3">
      <c r="A266" s="145"/>
    </row>
    <row r="267" spans="1:1" x14ac:dyDescent="0.3">
      <c r="A267" s="145"/>
    </row>
    <row r="268" spans="1:1" x14ac:dyDescent="0.3">
      <c r="A268" s="145"/>
    </row>
    <row r="269" spans="1:1" x14ac:dyDescent="0.3">
      <c r="A269" s="145"/>
    </row>
    <row r="270" spans="1:1" x14ac:dyDescent="0.3">
      <c r="A270" s="145"/>
    </row>
    <row r="271" spans="1:1" x14ac:dyDescent="0.3">
      <c r="A271" s="145"/>
    </row>
    <row r="272" spans="1:1" x14ac:dyDescent="0.3">
      <c r="A272" s="145"/>
    </row>
    <row r="273" spans="1:1" x14ac:dyDescent="0.3">
      <c r="A273" s="145"/>
    </row>
    <row r="274" spans="1:1" x14ac:dyDescent="0.3">
      <c r="A274" s="145"/>
    </row>
    <row r="275" spans="1:1" x14ac:dyDescent="0.3">
      <c r="A275" s="145"/>
    </row>
    <row r="276" spans="1:1" x14ac:dyDescent="0.3">
      <c r="A276" s="145"/>
    </row>
    <row r="277" spans="1:1" x14ac:dyDescent="0.3">
      <c r="A277" s="145"/>
    </row>
    <row r="278" spans="1:1" x14ac:dyDescent="0.3">
      <c r="A278" s="145"/>
    </row>
    <row r="279" spans="1:1" x14ac:dyDescent="0.3">
      <c r="A279" s="145"/>
    </row>
    <row r="280" spans="1:1" x14ac:dyDescent="0.3">
      <c r="A280" s="145"/>
    </row>
    <row r="281" spans="1:1" x14ac:dyDescent="0.3">
      <c r="A281" s="145"/>
    </row>
    <row r="282" spans="1:1" x14ac:dyDescent="0.3">
      <c r="A282" s="145"/>
    </row>
    <row r="283" spans="1:1" x14ac:dyDescent="0.3">
      <c r="A283" s="145"/>
    </row>
    <row r="284" spans="1:1" x14ac:dyDescent="0.3">
      <c r="A284" s="145"/>
    </row>
    <row r="285" spans="1:1" x14ac:dyDescent="0.3">
      <c r="A285" s="145"/>
    </row>
    <row r="286" spans="1:1" x14ac:dyDescent="0.3">
      <c r="A286" s="145"/>
    </row>
    <row r="287" spans="1:1" x14ac:dyDescent="0.3">
      <c r="A287" s="145"/>
    </row>
    <row r="288" spans="1:1" x14ac:dyDescent="0.3">
      <c r="A288" s="145"/>
    </row>
    <row r="289" spans="1:1" x14ac:dyDescent="0.3">
      <c r="A289" s="145"/>
    </row>
    <row r="290" spans="1:1" x14ac:dyDescent="0.3">
      <c r="A290" s="145"/>
    </row>
    <row r="291" spans="1:1" x14ac:dyDescent="0.3">
      <c r="A291" s="145"/>
    </row>
    <row r="292" spans="1:1" x14ac:dyDescent="0.3">
      <c r="A292" s="145"/>
    </row>
    <row r="293" spans="1:1" x14ac:dyDescent="0.3">
      <c r="A293" s="145"/>
    </row>
    <row r="294" spans="1:1" x14ac:dyDescent="0.3">
      <c r="A294" s="145"/>
    </row>
    <row r="295" spans="1:1" x14ac:dyDescent="0.3">
      <c r="A295" s="145"/>
    </row>
    <row r="296" spans="1:1" x14ac:dyDescent="0.3">
      <c r="A296" s="145"/>
    </row>
    <row r="297" spans="1:1" x14ac:dyDescent="0.3">
      <c r="A297" s="145"/>
    </row>
    <row r="298" spans="1:1" x14ac:dyDescent="0.3">
      <c r="A298" s="145"/>
    </row>
    <row r="299" spans="1:1" x14ac:dyDescent="0.3">
      <c r="A299" s="145"/>
    </row>
    <row r="300" spans="1:1" x14ac:dyDescent="0.3">
      <c r="A300" s="145"/>
    </row>
    <row r="301" spans="1:1" x14ac:dyDescent="0.3">
      <c r="A301" s="145"/>
    </row>
    <row r="302" spans="1:1" x14ac:dyDescent="0.3">
      <c r="A302" s="145"/>
    </row>
    <row r="303" spans="1:1" x14ac:dyDescent="0.3">
      <c r="A303" s="145"/>
    </row>
    <row r="304" spans="1:1" x14ac:dyDescent="0.3">
      <c r="A304" s="145"/>
    </row>
    <row r="305" spans="1:1" x14ac:dyDescent="0.3">
      <c r="A305" s="145"/>
    </row>
    <row r="306" spans="1:1" x14ac:dyDescent="0.3">
      <c r="A306" s="145"/>
    </row>
    <row r="307" spans="1:1" x14ac:dyDescent="0.3">
      <c r="A307" s="145"/>
    </row>
    <row r="308" spans="1:1" x14ac:dyDescent="0.3">
      <c r="A308" s="145"/>
    </row>
    <row r="309" spans="1:1" x14ac:dyDescent="0.3">
      <c r="A309" s="145"/>
    </row>
    <row r="310" spans="1:1" x14ac:dyDescent="0.3">
      <c r="A310" s="145"/>
    </row>
    <row r="311" spans="1:1" x14ac:dyDescent="0.3">
      <c r="A311" s="145"/>
    </row>
    <row r="312" spans="1:1" x14ac:dyDescent="0.3">
      <c r="A312" s="145"/>
    </row>
    <row r="313" spans="1:1" x14ac:dyDescent="0.3">
      <c r="A313" s="145"/>
    </row>
    <row r="314" spans="1:1" x14ac:dyDescent="0.3">
      <c r="A314" s="145"/>
    </row>
    <row r="315" spans="1:1" x14ac:dyDescent="0.3">
      <c r="A315" s="145"/>
    </row>
    <row r="316" spans="1:1" x14ac:dyDescent="0.3">
      <c r="A316" s="145"/>
    </row>
    <row r="317" spans="1:1" x14ac:dyDescent="0.3">
      <c r="A317" s="145"/>
    </row>
    <row r="318" spans="1:1" x14ac:dyDescent="0.3">
      <c r="A318" s="145"/>
    </row>
    <row r="319" spans="1:1" x14ac:dyDescent="0.3">
      <c r="A319" s="145"/>
    </row>
    <row r="320" spans="1:1" x14ac:dyDescent="0.3">
      <c r="A320" s="145"/>
    </row>
    <row r="321" spans="1:1" x14ac:dyDescent="0.3">
      <c r="A321" s="145"/>
    </row>
    <row r="322" spans="1:1" x14ac:dyDescent="0.3">
      <c r="A322" s="145"/>
    </row>
    <row r="323" spans="1:1" x14ac:dyDescent="0.3">
      <c r="A323" s="145"/>
    </row>
    <row r="324" spans="1:1" x14ac:dyDescent="0.3">
      <c r="A324" s="145"/>
    </row>
    <row r="325" spans="1:1" x14ac:dyDescent="0.3">
      <c r="A325" s="145"/>
    </row>
    <row r="326" spans="1:1" x14ac:dyDescent="0.3">
      <c r="A326" s="145"/>
    </row>
    <row r="327" spans="1:1" x14ac:dyDescent="0.3">
      <c r="A327" s="145"/>
    </row>
    <row r="328" spans="1:1" x14ac:dyDescent="0.3">
      <c r="A328" s="145"/>
    </row>
    <row r="329" spans="1:1" x14ac:dyDescent="0.3">
      <c r="A329" s="145"/>
    </row>
    <row r="330" spans="1:1" x14ac:dyDescent="0.3">
      <c r="A330" s="145"/>
    </row>
    <row r="331" spans="1:1" x14ac:dyDescent="0.3">
      <c r="A331" s="145"/>
    </row>
    <row r="332" spans="1:1" x14ac:dyDescent="0.3">
      <c r="A332" s="145"/>
    </row>
    <row r="333" spans="1:1" x14ac:dyDescent="0.3">
      <c r="A333" s="145"/>
    </row>
    <row r="334" spans="1:1" x14ac:dyDescent="0.3">
      <c r="A334" s="145"/>
    </row>
    <row r="335" spans="1:1" x14ac:dyDescent="0.3">
      <c r="A335" s="145"/>
    </row>
    <row r="336" spans="1:1" x14ac:dyDescent="0.3">
      <c r="A336" s="145"/>
    </row>
    <row r="337" spans="1:1" x14ac:dyDescent="0.3">
      <c r="A337" s="145"/>
    </row>
    <row r="338" spans="1:1" x14ac:dyDescent="0.3">
      <c r="A338" s="145"/>
    </row>
    <row r="339" spans="1:1" x14ac:dyDescent="0.3">
      <c r="A339" s="145"/>
    </row>
    <row r="340" spans="1:1" x14ac:dyDescent="0.3">
      <c r="A340" s="145"/>
    </row>
    <row r="341" spans="1:1" x14ac:dyDescent="0.3">
      <c r="A341" s="145"/>
    </row>
    <row r="342" spans="1:1" x14ac:dyDescent="0.3">
      <c r="A342" s="145"/>
    </row>
    <row r="343" spans="1:1" x14ac:dyDescent="0.3">
      <c r="A343" s="145"/>
    </row>
    <row r="344" spans="1:1" x14ac:dyDescent="0.3">
      <c r="A344" s="145"/>
    </row>
    <row r="345" spans="1:1" x14ac:dyDescent="0.3">
      <c r="A345" s="145"/>
    </row>
    <row r="346" spans="1:1" x14ac:dyDescent="0.3">
      <c r="A346" s="145"/>
    </row>
    <row r="347" spans="1:1" x14ac:dyDescent="0.3">
      <c r="A347" s="145"/>
    </row>
    <row r="348" spans="1:1" x14ac:dyDescent="0.3">
      <c r="A348" s="145"/>
    </row>
    <row r="349" spans="1:1" x14ac:dyDescent="0.3">
      <c r="A349" s="145"/>
    </row>
    <row r="350" spans="1:1" x14ac:dyDescent="0.3">
      <c r="A350" s="145"/>
    </row>
    <row r="351" spans="1:1" x14ac:dyDescent="0.3">
      <c r="A351" s="145"/>
    </row>
    <row r="352" spans="1:1" x14ac:dyDescent="0.3">
      <c r="A352" s="145"/>
    </row>
    <row r="353" spans="1:1" x14ac:dyDescent="0.3">
      <c r="A353" s="145"/>
    </row>
    <row r="354" spans="1:1" x14ac:dyDescent="0.3">
      <c r="A354" s="145"/>
    </row>
    <row r="355" spans="1:1" x14ac:dyDescent="0.3">
      <c r="A355" s="145"/>
    </row>
    <row r="356" spans="1:1" x14ac:dyDescent="0.3">
      <c r="A356" s="145"/>
    </row>
    <row r="357" spans="1:1" x14ac:dyDescent="0.3">
      <c r="A357" s="145"/>
    </row>
    <row r="358" spans="1:1" x14ac:dyDescent="0.3">
      <c r="A358" s="145"/>
    </row>
    <row r="359" spans="1:1" x14ac:dyDescent="0.3">
      <c r="A359" s="145"/>
    </row>
    <row r="360" spans="1:1" x14ac:dyDescent="0.3">
      <c r="A360" s="145"/>
    </row>
    <row r="361" spans="1:1" x14ac:dyDescent="0.3">
      <c r="A361" s="145"/>
    </row>
    <row r="362" spans="1:1" x14ac:dyDescent="0.3">
      <c r="A362" s="145"/>
    </row>
    <row r="363" spans="1:1" x14ac:dyDescent="0.3">
      <c r="A363" s="145"/>
    </row>
    <row r="364" spans="1:1" x14ac:dyDescent="0.3">
      <c r="A364" s="145"/>
    </row>
    <row r="365" spans="1:1" x14ac:dyDescent="0.3">
      <c r="A365" s="145"/>
    </row>
    <row r="366" spans="1:1" x14ac:dyDescent="0.3">
      <c r="A366" s="145"/>
    </row>
    <row r="367" spans="1:1" x14ac:dyDescent="0.3">
      <c r="A367" s="145"/>
    </row>
    <row r="368" spans="1:1" x14ac:dyDescent="0.3">
      <c r="A368" s="145"/>
    </row>
    <row r="369" spans="1:1" x14ac:dyDescent="0.3">
      <c r="A369" s="145"/>
    </row>
    <row r="370" spans="1:1" x14ac:dyDescent="0.3">
      <c r="A370" s="145"/>
    </row>
    <row r="371" spans="1:1" x14ac:dyDescent="0.3">
      <c r="A371" s="145"/>
    </row>
    <row r="372" spans="1:1" x14ac:dyDescent="0.3">
      <c r="A372" s="145"/>
    </row>
    <row r="373" spans="1:1" x14ac:dyDescent="0.3">
      <c r="A373" s="145"/>
    </row>
    <row r="374" spans="1:1" x14ac:dyDescent="0.3">
      <c r="A374" s="145"/>
    </row>
    <row r="375" spans="1:1" x14ac:dyDescent="0.3">
      <c r="A375" s="145"/>
    </row>
    <row r="376" spans="1:1" x14ac:dyDescent="0.3">
      <c r="A376" s="145"/>
    </row>
    <row r="377" spans="1:1" x14ac:dyDescent="0.3">
      <c r="A377" s="145"/>
    </row>
    <row r="378" spans="1:1" x14ac:dyDescent="0.3">
      <c r="A378" s="145"/>
    </row>
    <row r="379" spans="1:1" x14ac:dyDescent="0.3">
      <c r="A379" s="145"/>
    </row>
    <row r="380" spans="1:1" x14ac:dyDescent="0.3">
      <c r="A380" s="145"/>
    </row>
    <row r="381" spans="1:1" x14ac:dyDescent="0.3">
      <c r="A381" s="145"/>
    </row>
    <row r="382" spans="1:1" x14ac:dyDescent="0.3">
      <c r="A382" s="145"/>
    </row>
    <row r="383" spans="1:1" x14ac:dyDescent="0.3">
      <c r="A383" s="145"/>
    </row>
    <row r="384" spans="1:1" x14ac:dyDescent="0.3">
      <c r="A384" s="145"/>
    </row>
    <row r="385" spans="1:1" x14ac:dyDescent="0.3">
      <c r="A385" s="145"/>
    </row>
    <row r="386" spans="1:1" x14ac:dyDescent="0.3">
      <c r="A386" s="145"/>
    </row>
    <row r="387" spans="1:1" x14ac:dyDescent="0.3">
      <c r="A387" s="145"/>
    </row>
    <row r="388" spans="1:1" x14ac:dyDescent="0.3">
      <c r="A388" s="145"/>
    </row>
    <row r="389" spans="1:1" x14ac:dyDescent="0.3">
      <c r="A389" s="145"/>
    </row>
    <row r="390" spans="1:1" x14ac:dyDescent="0.3">
      <c r="A390" s="145"/>
    </row>
    <row r="391" spans="1:1" x14ac:dyDescent="0.3">
      <c r="A391" s="145"/>
    </row>
    <row r="392" spans="1:1" x14ac:dyDescent="0.3">
      <c r="A392" s="145"/>
    </row>
    <row r="393" spans="1:1" x14ac:dyDescent="0.3">
      <c r="A393" s="145"/>
    </row>
    <row r="394" spans="1:1" x14ac:dyDescent="0.3">
      <c r="A394" s="145"/>
    </row>
    <row r="395" spans="1:1" x14ac:dyDescent="0.3">
      <c r="A395" s="145"/>
    </row>
    <row r="396" spans="1:1" x14ac:dyDescent="0.3">
      <c r="A396" s="145"/>
    </row>
    <row r="397" spans="1:1" x14ac:dyDescent="0.3">
      <c r="A397" s="145"/>
    </row>
    <row r="398" spans="1:1" x14ac:dyDescent="0.3">
      <c r="A398" s="145"/>
    </row>
    <row r="399" spans="1:1" x14ac:dyDescent="0.3">
      <c r="A399" s="145"/>
    </row>
    <row r="400" spans="1:1" x14ac:dyDescent="0.3">
      <c r="A400" s="145"/>
    </row>
    <row r="401" spans="1:1" x14ac:dyDescent="0.3">
      <c r="A401" s="145"/>
    </row>
    <row r="402" spans="1:1" x14ac:dyDescent="0.3">
      <c r="A402" s="145"/>
    </row>
    <row r="403" spans="1:1" x14ac:dyDescent="0.3">
      <c r="A403" s="145"/>
    </row>
    <row r="404" spans="1:1" x14ac:dyDescent="0.3">
      <c r="A404" s="145"/>
    </row>
    <row r="405" spans="1:1" x14ac:dyDescent="0.3">
      <c r="A405" s="145"/>
    </row>
    <row r="406" spans="1:1" x14ac:dyDescent="0.3">
      <c r="A406" s="145"/>
    </row>
    <row r="407" spans="1:1" x14ac:dyDescent="0.3">
      <c r="A407" s="145"/>
    </row>
    <row r="408" spans="1:1" x14ac:dyDescent="0.3">
      <c r="A408" s="145"/>
    </row>
    <row r="409" spans="1:1" x14ac:dyDescent="0.3">
      <c r="A409" s="145"/>
    </row>
    <row r="410" spans="1:1" x14ac:dyDescent="0.3">
      <c r="A410" s="145"/>
    </row>
    <row r="411" spans="1:1" x14ac:dyDescent="0.3">
      <c r="A411" s="145"/>
    </row>
    <row r="412" spans="1:1" x14ac:dyDescent="0.3">
      <c r="A412" s="145"/>
    </row>
    <row r="413" spans="1:1" x14ac:dyDescent="0.3">
      <c r="A413" s="145"/>
    </row>
    <row r="414" spans="1:1" x14ac:dyDescent="0.3">
      <c r="A414" s="145"/>
    </row>
    <row r="415" spans="1:1" x14ac:dyDescent="0.3">
      <c r="A415" s="145"/>
    </row>
    <row r="416" spans="1:1" x14ac:dyDescent="0.3">
      <c r="A416" s="145"/>
    </row>
    <row r="417" spans="1:1" x14ac:dyDescent="0.3">
      <c r="A417" s="145"/>
    </row>
    <row r="418" spans="1:1" x14ac:dyDescent="0.3">
      <c r="A418" s="145"/>
    </row>
    <row r="419" spans="1:1" x14ac:dyDescent="0.3">
      <c r="A419" s="145"/>
    </row>
    <row r="420" spans="1:1" x14ac:dyDescent="0.3">
      <c r="A420" s="145"/>
    </row>
    <row r="421" spans="1:1" x14ac:dyDescent="0.3">
      <c r="A421" s="145"/>
    </row>
    <row r="422" spans="1:1" x14ac:dyDescent="0.3">
      <c r="A422" s="145"/>
    </row>
    <row r="423" spans="1:1" x14ac:dyDescent="0.3">
      <c r="A423" s="145"/>
    </row>
    <row r="424" spans="1:1" x14ac:dyDescent="0.3">
      <c r="A424" s="145"/>
    </row>
    <row r="425" spans="1:1" x14ac:dyDescent="0.3">
      <c r="A425" s="145"/>
    </row>
    <row r="426" spans="1:1" x14ac:dyDescent="0.3">
      <c r="A426" s="145"/>
    </row>
    <row r="427" spans="1:1" x14ac:dyDescent="0.3">
      <c r="A427" s="145"/>
    </row>
    <row r="428" spans="1:1" x14ac:dyDescent="0.3">
      <c r="A428" s="145"/>
    </row>
    <row r="429" spans="1:1" x14ac:dyDescent="0.3">
      <c r="A429" s="145"/>
    </row>
    <row r="430" spans="1:1" x14ac:dyDescent="0.3">
      <c r="A430" s="145"/>
    </row>
    <row r="431" spans="1:1" x14ac:dyDescent="0.3">
      <c r="A431" s="145"/>
    </row>
    <row r="432" spans="1:1" x14ac:dyDescent="0.3">
      <c r="A432" s="145"/>
    </row>
    <row r="433" spans="1:1" x14ac:dyDescent="0.3">
      <c r="A433" s="145"/>
    </row>
    <row r="434" spans="1:1" x14ac:dyDescent="0.3">
      <c r="A434" s="145"/>
    </row>
    <row r="435" spans="1:1" x14ac:dyDescent="0.3">
      <c r="A435" s="145"/>
    </row>
    <row r="436" spans="1:1" x14ac:dyDescent="0.3">
      <c r="A436" s="145"/>
    </row>
    <row r="437" spans="1:1" x14ac:dyDescent="0.3">
      <c r="A437" s="145"/>
    </row>
    <row r="438" spans="1:1" x14ac:dyDescent="0.3">
      <c r="A438" s="145"/>
    </row>
    <row r="439" spans="1:1" x14ac:dyDescent="0.3">
      <c r="A439" s="145"/>
    </row>
    <row r="440" spans="1:1" x14ac:dyDescent="0.3">
      <c r="A440" s="145"/>
    </row>
    <row r="441" spans="1:1" x14ac:dyDescent="0.3">
      <c r="A441" s="145"/>
    </row>
    <row r="442" spans="1:1" x14ac:dyDescent="0.3">
      <c r="A442" s="145"/>
    </row>
    <row r="443" spans="1:1" x14ac:dyDescent="0.3">
      <c r="A443" s="145"/>
    </row>
    <row r="444" spans="1:1" x14ac:dyDescent="0.3">
      <c r="A444" s="145"/>
    </row>
    <row r="445" spans="1:1" x14ac:dyDescent="0.3">
      <c r="A445" s="145"/>
    </row>
    <row r="446" spans="1:1" x14ac:dyDescent="0.3">
      <c r="A446" s="145"/>
    </row>
    <row r="447" spans="1:1" x14ac:dyDescent="0.3">
      <c r="A447" s="145"/>
    </row>
    <row r="448" spans="1:1" x14ac:dyDescent="0.3">
      <c r="A448" s="145"/>
    </row>
    <row r="449" spans="1:1" x14ac:dyDescent="0.3">
      <c r="A449" s="145"/>
    </row>
    <row r="450" spans="1:1" x14ac:dyDescent="0.3">
      <c r="A450" s="145"/>
    </row>
    <row r="451" spans="1:1" x14ac:dyDescent="0.3">
      <c r="A451" s="145"/>
    </row>
    <row r="452" spans="1:1" x14ac:dyDescent="0.3">
      <c r="A452" s="145"/>
    </row>
    <row r="453" spans="1:1" x14ac:dyDescent="0.3">
      <c r="A453" s="145"/>
    </row>
    <row r="454" spans="1:1" x14ac:dyDescent="0.3">
      <c r="A454" s="145"/>
    </row>
    <row r="455" spans="1:1" x14ac:dyDescent="0.3">
      <c r="A455" s="145"/>
    </row>
    <row r="456" spans="1:1" x14ac:dyDescent="0.3">
      <c r="A456" s="145"/>
    </row>
    <row r="457" spans="1:1" x14ac:dyDescent="0.3">
      <c r="A457" s="145"/>
    </row>
    <row r="458" spans="1:1" x14ac:dyDescent="0.3">
      <c r="A458" s="145"/>
    </row>
    <row r="459" spans="1:1" x14ac:dyDescent="0.3">
      <c r="A459" s="145"/>
    </row>
    <row r="460" spans="1:1" x14ac:dyDescent="0.3">
      <c r="A460" s="145"/>
    </row>
    <row r="461" spans="1:1" x14ac:dyDescent="0.3">
      <c r="A461" s="145"/>
    </row>
    <row r="462" spans="1:1" x14ac:dyDescent="0.3">
      <c r="A462" s="145"/>
    </row>
    <row r="463" spans="1:1" x14ac:dyDescent="0.3">
      <c r="A463" s="145"/>
    </row>
    <row r="464" spans="1:1" x14ac:dyDescent="0.3">
      <c r="A464" s="145"/>
    </row>
    <row r="465" spans="1:1" x14ac:dyDescent="0.3">
      <c r="A465" s="145"/>
    </row>
    <row r="466" spans="1:1" x14ac:dyDescent="0.3">
      <c r="A466" s="145"/>
    </row>
    <row r="467" spans="1:1" x14ac:dyDescent="0.3">
      <c r="A467" s="145"/>
    </row>
    <row r="468" spans="1:1" x14ac:dyDescent="0.3">
      <c r="A468" s="145"/>
    </row>
    <row r="469" spans="1:1" x14ac:dyDescent="0.3">
      <c r="A469" s="145"/>
    </row>
    <row r="470" spans="1:1" x14ac:dyDescent="0.3">
      <c r="A470" s="145"/>
    </row>
    <row r="471" spans="1:1" x14ac:dyDescent="0.3">
      <c r="A471" s="145"/>
    </row>
    <row r="472" spans="1:1" x14ac:dyDescent="0.3">
      <c r="A472" s="145"/>
    </row>
    <row r="473" spans="1:1" x14ac:dyDescent="0.3">
      <c r="A473" s="145"/>
    </row>
    <row r="474" spans="1:1" x14ac:dyDescent="0.3">
      <c r="A474" s="145"/>
    </row>
    <row r="475" spans="1:1" x14ac:dyDescent="0.3">
      <c r="A475" s="145"/>
    </row>
    <row r="476" spans="1:1" x14ac:dyDescent="0.3">
      <c r="A476" s="145"/>
    </row>
    <row r="477" spans="1:1" x14ac:dyDescent="0.3">
      <c r="A477" s="145"/>
    </row>
    <row r="478" spans="1:1" x14ac:dyDescent="0.3">
      <c r="A478" s="145"/>
    </row>
    <row r="479" spans="1:1" x14ac:dyDescent="0.3">
      <c r="A479" s="145"/>
    </row>
    <row r="480" spans="1:1" x14ac:dyDescent="0.3">
      <c r="A480" s="145"/>
    </row>
    <row r="481" spans="1:1" x14ac:dyDescent="0.3">
      <c r="A481" s="145"/>
    </row>
    <row r="482" spans="1:1" x14ac:dyDescent="0.3">
      <c r="A482" s="145"/>
    </row>
    <row r="483" spans="1:1" x14ac:dyDescent="0.3">
      <c r="A483" s="145"/>
    </row>
    <row r="484" spans="1:1" x14ac:dyDescent="0.3">
      <c r="A484" s="145"/>
    </row>
    <row r="485" spans="1:1" x14ac:dyDescent="0.3">
      <c r="A485" s="145"/>
    </row>
    <row r="486" spans="1:1" x14ac:dyDescent="0.3">
      <c r="A486" s="145"/>
    </row>
    <row r="487" spans="1:1" x14ac:dyDescent="0.3">
      <c r="A487" s="145"/>
    </row>
    <row r="488" spans="1:1" x14ac:dyDescent="0.3">
      <c r="A488" s="145"/>
    </row>
    <row r="489" spans="1:1" x14ac:dyDescent="0.3">
      <c r="A489" s="145"/>
    </row>
    <row r="490" spans="1:1" x14ac:dyDescent="0.3">
      <c r="A490" s="145"/>
    </row>
    <row r="491" spans="1:1" x14ac:dyDescent="0.3">
      <c r="A491" s="145"/>
    </row>
    <row r="492" spans="1:1" x14ac:dyDescent="0.3">
      <c r="A492" s="145"/>
    </row>
    <row r="493" spans="1:1" x14ac:dyDescent="0.3">
      <c r="A493" s="145"/>
    </row>
    <row r="494" spans="1:1" x14ac:dyDescent="0.3">
      <c r="A494" s="145"/>
    </row>
    <row r="495" spans="1:1" x14ac:dyDescent="0.3">
      <c r="A495" s="145"/>
    </row>
    <row r="496" spans="1:1" x14ac:dyDescent="0.3">
      <c r="A496" s="145"/>
    </row>
    <row r="497" spans="1:1" x14ac:dyDescent="0.3">
      <c r="A497" s="145"/>
    </row>
    <row r="498" spans="1:1" x14ac:dyDescent="0.3">
      <c r="A498" s="145"/>
    </row>
    <row r="499" spans="1:1" x14ac:dyDescent="0.3">
      <c r="A499" s="145"/>
    </row>
    <row r="500" spans="1:1" x14ac:dyDescent="0.3">
      <c r="A500" s="145"/>
    </row>
    <row r="501" spans="1:1" x14ac:dyDescent="0.3">
      <c r="A501" s="145"/>
    </row>
    <row r="502" spans="1:1" x14ac:dyDescent="0.3">
      <c r="A502" s="145"/>
    </row>
    <row r="503" spans="1:1" x14ac:dyDescent="0.3">
      <c r="A503" s="145"/>
    </row>
    <row r="504" spans="1:1" x14ac:dyDescent="0.3">
      <c r="A504" s="145"/>
    </row>
    <row r="505" spans="1:1" x14ac:dyDescent="0.3">
      <c r="A505" s="145"/>
    </row>
    <row r="506" spans="1:1" x14ac:dyDescent="0.3">
      <c r="A506" s="145"/>
    </row>
    <row r="507" spans="1:1" x14ac:dyDescent="0.3">
      <c r="A507" s="145"/>
    </row>
    <row r="508" spans="1:1" x14ac:dyDescent="0.3">
      <c r="A508" s="145"/>
    </row>
    <row r="509" spans="1:1" x14ac:dyDescent="0.3">
      <c r="A509" s="145"/>
    </row>
    <row r="510" spans="1:1" x14ac:dyDescent="0.3">
      <c r="A510" s="145"/>
    </row>
    <row r="511" spans="1:1" x14ac:dyDescent="0.3">
      <c r="A511" s="145"/>
    </row>
    <row r="512" spans="1:1" x14ac:dyDescent="0.3">
      <c r="A512" s="145"/>
    </row>
    <row r="513" spans="1:1" x14ac:dyDescent="0.3">
      <c r="A513" s="145"/>
    </row>
    <row r="514" spans="1:1" x14ac:dyDescent="0.3">
      <c r="A514" s="145"/>
    </row>
    <row r="515" spans="1:1" x14ac:dyDescent="0.3">
      <c r="A515" s="145"/>
    </row>
    <row r="516" spans="1:1" x14ac:dyDescent="0.3">
      <c r="A516" s="145"/>
    </row>
    <row r="517" spans="1:1" x14ac:dyDescent="0.3">
      <c r="A517" s="145"/>
    </row>
    <row r="518" spans="1:1" x14ac:dyDescent="0.3">
      <c r="A518" s="145"/>
    </row>
    <row r="519" spans="1:1" x14ac:dyDescent="0.3">
      <c r="A519" s="145"/>
    </row>
    <row r="520" spans="1:1" x14ac:dyDescent="0.3">
      <c r="A520" s="145"/>
    </row>
    <row r="521" spans="1:1" x14ac:dyDescent="0.3">
      <c r="A521" s="145"/>
    </row>
    <row r="522" spans="1:1" x14ac:dyDescent="0.3">
      <c r="A522" s="145"/>
    </row>
    <row r="523" spans="1:1" x14ac:dyDescent="0.3">
      <c r="A523" s="145"/>
    </row>
    <row r="524" spans="1:1" x14ac:dyDescent="0.3">
      <c r="A524" s="145"/>
    </row>
    <row r="525" spans="1:1" x14ac:dyDescent="0.3">
      <c r="A525" s="145"/>
    </row>
    <row r="526" spans="1:1" x14ac:dyDescent="0.3">
      <c r="A526" s="145"/>
    </row>
    <row r="527" spans="1:1" x14ac:dyDescent="0.3">
      <c r="A527" s="145"/>
    </row>
    <row r="528" spans="1:1" x14ac:dyDescent="0.3">
      <c r="A528" s="145"/>
    </row>
    <row r="529" spans="1:1" x14ac:dyDescent="0.3">
      <c r="A529" s="145"/>
    </row>
    <row r="530" spans="1:1" x14ac:dyDescent="0.3">
      <c r="A530" s="145"/>
    </row>
    <row r="531" spans="1:1" x14ac:dyDescent="0.3">
      <c r="A531" s="145"/>
    </row>
    <row r="532" spans="1:1" x14ac:dyDescent="0.3">
      <c r="A532" s="145"/>
    </row>
    <row r="533" spans="1:1" x14ac:dyDescent="0.3">
      <c r="A533" s="145"/>
    </row>
    <row r="534" spans="1:1" x14ac:dyDescent="0.3">
      <c r="A534" s="145"/>
    </row>
    <row r="535" spans="1:1" x14ac:dyDescent="0.3">
      <c r="A535" s="145"/>
    </row>
    <row r="536" spans="1:1" x14ac:dyDescent="0.3">
      <c r="A536" s="145"/>
    </row>
    <row r="537" spans="1:1" x14ac:dyDescent="0.3">
      <c r="A537" s="145"/>
    </row>
    <row r="538" spans="1:1" x14ac:dyDescent="0.3">
      <c r="A538" s="145"/>
    </row>
    <row r="539" spans="1:1" x14ac:dyDescent="0.3">
      <c r="A539" s="145"/>
    </row>
    <row r="540" spans="1:1" x14ac:dyDescent="0.3">
      <c r="A540" s="145"/>
    </row>
    <row r="541" spans="1:1" x14ac:dyDescent="0.3">
      <c r="A541" s="145"/>
    </row>
    <row r="542" spans="1:1" x14ac:dyDescent="0.3">
      <c r="A542" s="145"/>
    </row>
    <row r="543" spans="1:1" x14ac:dyDescent="0.3">
      <c r="A543" s="145"/>
    </row>
    <row r="544" spans="1:1" x14ac:dyDescent="0.3">
      <c r="A544" s="145"/>
    </row>
    <row r="545" spans="1:1" x14ac:dyDescent="0.3">
      <c r="A545" s="145"/>
    </row>
    <row r="546" spans="1:1" x14ac:dyDescent="0.3">
      <c r="A546" s="145"/>
    </row>
    <row r="547" spans="1:1" x14ac:dyDescent="0.3">
      <c r="A547" s="145"/>
    </row>
    <row r="548" spans="1:1" x14ac:dyDescent="0.3">
      <c r="A548" s="145"/>
    </row>
    <row r="549" spans="1:1" x14ac:dyDescent="0.3">
      <c r="A549" s="145"/>
    </row>
    <row r="550" spans="1:1" x14ac:dyDescent="0.3">
      <c r="A550" s="145"/>
    </row>
    <row r="551" spans="1:1" x14ac:dyDescent="0.3">
      <c r="A551" s="145"/>
    </row>
    <row r="552" spans="1:1" x14ac:dyDescent="0.3">
      <c r="A552" s="145"/>
    </row>
    <row r="553" spans="1:1" x14ac:dyDescent="0.3">
      <c r="A553" s="145"/>
    </row>
    <row r="554" spans="1:1" x14ac:dyDescent="0.3">
      <c r="A554" s="145"/>
    </row>
    <row r="555" spans="1:1" x14ac:dyDescent="0.3">
      <c r="A555" s="145"/>
    </row>
    <row r="556" spans="1:1" x14ac:dyDescent="0.3">
      <c r="A556" s="145"/>
    </row>
    <row r="557" spans="1:1" x14ac:dyDescent="0.3">
      <c r="A557" s="145"/>
    </row>
    <row r="558" spans="1:1" x14ac:dyDescent="0.3">
      <c r="A558" s="145"/>
    </row>
    <row r="559" spans="1:1" x14ac:dyDescent="0.3">
      <c r="A559" s="145"/>
    </row>
    <row r="560" spans="1:1" x14ac:dyDescent="0.3">
      <c r="A560" s="145"/>
    </row>
    <row r="561" spans="1:1" x14ac:dyDescent="0.3">
      <c r="A561" s="145"/>
    </row>
    <row r="562" spans="1:1" x14ac:dyDescent="0.3">
      <c r="A562" s="145"/>
    </row>
    <row r="563" spans="1:1" x14ac:dyDescent="0.3">
      <c r="A563" s="145"/>
    </row>
    <row r="564" spans="1:1" x14ac:dyDescent="0.3">
      <c r="A564" s="145"/>
    </row>
    <row r="565" spans="1:1" x14ac:dyDescent="0.3">
      <c r="A565" s="145"/>
    </row>
    <row r="566" spans="1:1" x14ac:dyDescent="0.3">
      <c r="A566" s="145"/>
    </row>
    <row r="567" spans="1:1" x14ac:dyDescent="0.3">
      <c r="A567" s="145"/>
    </row>
    <row r="568" spans="1:1" x14ac:dyDescent="0.3">
      <c r="A568" s="145"/>
    </row>
    <row r="569" spans="1:1" x14ac:dyDescent="0.3">
      <c r="A569" s="145"/>
    </row>
    <row r="570" spans="1:1" x14ac:dyDescent="0.3">
      <c r="A570" s="145"/>
    </row>
    <row r="571" spans="1:1" x14ac:dyDescent="0.3">
      <c r="A571" s="145"/>
    </row>
    <row r="572" spans="1:1" x14ac:dyDescent="0.3">
      <c r="A572" s="145"/>
    </row>
    <row r="573" spans="1:1" x14ac:dyDescent="0.3">
      <c r="A573" s="145"/>
    </row>
    <row r="574" spans="1:1" x14ac:dyDescent="0.3">
      <c r="A574" s="145"/>
    </row>
    <row r="575" spans="1:1" x14ac:dyDescent="0.3">
      <c r="A575" s="145"/>
    </row>
    <row r="576" spans="1:1" x14ac:dyDescent="0.3">
      <c r="A576" s="145"/>
    </row>
    <row r="577" spans="1:1" x14ac:dyDescent="0.3">
      <c r="A577" s="145"/>
    </row>
    <row r="578" spans="1:1" x14ac:dyDescent="0.3">
      <c r="A578" s="145"/>
    </row>
    <row r="579" spans="1:1" x14ac:dyDescent="0.3">
      <c r="A579" s="145"/>
    </row>
    <row r="580" spans="1:1" x14ac:dyDescent="0.3">
      <c r="A580" s="145"/>
    </row>
    <row r="581" spans="1:1" x14ac:dyDescent="0.3">
      <c r="A581" s="145"/>
    </row>
    <row r="582" spans="1:1" x14ac:dyDescent="0.3">
      <c r="A582" s="145"/>
    </row>
    <row r="583" spans="1:1" x14ac:dyDescent="0.3">
      <c r="A583" s="145"/>
    </row>
    <row r="584" spans="1:1" x14ac:dyDescent="0.3">
      <c r="A584" s="145"/>
    </row>
    <row r="585" spans="1:1" x14ac:dyDescent="0.3">
      <c r="A585" s="145"/>
    </row>
    <row r="586" spans="1:1" x14ac:dyDescent="0.3">
      <c r="A586" s="145"/>
    </row>
    <row r="587" spans="1:1" x14ac:dyDescent="0.3">
      <c r="A587" s="145"/>
    </row>
    <row r="588" spans="1:1" x14ac:dyDescent="0.3">
      <c r="A588" s="145"/>
    </row>
    <row r="589" spans="1:1" x14ac:dyDescent="0.3">
      <c r="A589" s="145"/>
    </row>
    <row r="590" spans="1:1" x14ac:dyDescent="0.3">
      <c r="A590" s="145"/>
    </row>
    <row r="591" spans="1:1" x14ac:dyDescent="0.3">
      <c r="A591" s="145"/>
    </row>
    <row r="592" spans="1:1" x14ac:dyDescent="0.3">
      <c r="A592" s="145"/>
    </row>
    <row r="593" spans="1:1" x14ac:dyDescent="0.3">
      <c r="A593" s="145"/>
    </row>
    <row r="594" spans="1:1" x14ac:dyDescent="0.3">
      <c r="A594" s="145"/>
    </row>
    <row r="595" spans="1:1" x14ac:dyDescent="0.3">
      <c r="A595" s="145"/>
    </row>
    <row r="596" spans="1:1" x14ac:dyDescent="0.3">
      <c r="A596" s="145"/>
    </row>
    <row r="597" spans="1:1" x14ac:dyDescent="0.3">
      <c r="A597" s="145"/>
    </row>
    <row r="598" spans="1:1" x14ac:dyDescent="0.3">
      <c r="A598" s="145"/>
    </row>
    <row r="599" spans="1:1" x14ac:dyDescent="0.3">
      <c r="A599" s="145"/>
    </row>
    <row r="600" spans="1:1" x14ac:dyDescent="0.3">
      <c r="A600" s="145"/>
    </row>
    <row r="601" spans="1:1" x14ac:dyDescent="0.3">
      <c r="A601" s="145"/>
    </row>
    <row r="602" spans="1:1" x14ac:dyDescent="0.3">
      <c r="A602" s="145"/>
    </row>
    <row r="603" spans="1:1" x14ac:dyDescent="0.3">
      <c r="A603" s="145"/>
    </row>
    <row r="604" spans="1:1" x14ac:dyDescent="0.3">
      <c r="A604" s="145"/>
    </row>
    <row r="605" spans="1:1" x14ac:dyDescent="0.3">
      <c r="A605" s="145"/>
    </row>
    <row r="606" spans="1:1" x14ac:dyDescent="0.3">
      <c r="A606" s="145"/>
    </row>
    <row r="607" spans="1:1" x14ac:dyDescent="0.3">
      <c r="A607" s="145"/>
    </row>
    <row r="608" spans="1:1" x14ac:dyDescent="0.3">
      <c r="A608" s="145"/>
    </row>
    <row r="609" spans="1:1" x14ac:dyDescent="0.3">
      <c r="A609" s="145"/>
    </row>
    <row r="610" spans="1:1" x14ac:dyDescent="0.3">
      <c r="A610" s="145"/>
    </row>
    <row r="611" spans="1:1" x14ac:dyDescent="0.3">
      <c r="A611" s="145"/>
    </row>
    <row r="612" spans="1:1" x14ac:dyDescent="0.3">
      <c r="A612" s="145"/>
    </row>
    <row r="613" spans="1:1" x14ac:dyDescent="0.3">
      <c r="A613" s="145"/>
    </row>
    <row r="614" spans="1:1" x14ac:dyDescent="0.3">
      <c r="A614" s="145"/>
    </row>
    <row r="615" spans="1:1" x14ac:dyDescent="0.3">
      <c r="A615" s="145"/>
    </row>
    <row r="616" spans="1:1" x14ac:dyDescent="0.3">
      <c r="A616" s="145"/>
    </row>
    <row r="617" spans="1:1" x14ac:dyDescent="0.3">
      <c r="A617" s="145"/>
    </row>
    <row r="618" spans="1:1" x14ac:dyDescent="0.3">
      <c r="A618" s="145"/>
    </row>
    <row r="619" spans="1:1" x14ac:dyDescent="0.3">
      <c r="A619" s="145"/>
    </row>
    <row r="620" spans="1:1" x14ac:dyDescent="0.3">
      <c r="A620" s="145"/>
    </row>
    <row r="621" spans="1:1" x14ac:dyDescent="0.3">
      <c r="A621" s="145"/>
    </row>
    <row r="622" spans="1:1" x14ac:dyDescent="0.3">
      <c r="A622" s="145"/>
    </row>
  </sheetData>
  <mergeCells count="9">
    <mergeCell ref="BU10:CA10"/>
    <mergeCell ref="A2:A3"/>
    <mergeCell ref="C10:I10"/>
    <mergeCell ref="BA10:BG10"/>
    <mergeCell ref="M10:S10"/>
    <mergeCell ref="W10:AC10"/>
    <mergeCell ref="AG10:AM10"/>
    <mergeCell ref="AQ10:AW10"/>
    <mergeCell ref="BK10:BQ10"/>
  </mergeCells>
  <hyperlinks>
    <hyperlink ref="A4" location="myrangeH0" display="myrangeH0" xr:uid="{88CA8BA3-02D6-4124-8297-258D587CE86F}"/>
    <hyperlink ref="A5" location="myrangeH1" display="myrangeH1" xr:uid="{A6A81330-8E78-4A30-B7CB-756029C56787}"/>
    <hyperlink ref="A6" location="myrangeH2" display="myrangeH2" xr:uid="{D74F8B12-5BEB-4830-ADCD-0CBE45ACE761}"/>
    <hyperlink ref="A7" location="myrangeH3" display="myrangeH3" xr:uid="{7A4C3B8A-3544-4A9B-8AF3-A660F5EF2FDD}"/>
    <hyperlink ref="A8" location="myrangeH4" display="myrangeH4" xr:uid="{BD56847A-BDE7-4207-9C17-914CAB450F5A}"/>
    <hyperlink ref="A9" location="myrangeH5" display="myrangeH5" xr:uid="{43F139B1-12A7-4D66-A67A-465EF5CDB700}"/>
    <hyperlink ref="A10" location="myrangeH6" display="myrangeH6" xr:uid="{67BDFB83-047A-4E03-AB74-4A257B5CBAC0}"/>
    <hyperlink ref="A11" location="myrangeH7" display="myrangeH7" xr:uid="{CC2F0A72-6FC7-41CF-9392-DE5DCA1AC4A3}"/>
    <hyperlink ref="A12" location="myrangeH8" display="myrangeH8" xr:uid="{3479ECF3-976D-4256-8145-0051271D65D1}"/>
    <hyperlink ref="A13" location="myrangeH9" display="myrangeH9" xr:uid="{106D199D-BC0E-49E8-8EF4-939B56DE28F4}"/>
    <hyperlink ref="A14" location="myrangeH10" display="myrangeH10" xr:uid="{0F46A5CA-530C-453A-A08B-436081B4D95A}"/>
    <hyperlink ref="A15" location="myrangeH11" display="myrangeH11" xr:uid="{BFDD677A-1FD1-45CB-A34D-1D5CF8FC0994}"/>
    <hyperlink ref="A16" location="myrangeH12" display="myrangeH12" xr:uid="{2954E2E5-E819-4BFD-AE7C-65520E87DC0F}"/>
    <hyperlink ref="A17" location="myrangeH13" display="myrangeH13" xr:uid="{9F2E71A2-3498-46F0-A782-DF44F7B8EA26}"/>
    <hyperlink ref="A18" location="myrangeH14" display="myrangeH14" xr:uid="{60095D25-6D60-4E8D-9168-0B95E0B3CE0A}"/>
    <hyperlink ref="A19" location="myrangeH15" display="myrangeH15" xr:uid="{46E8D22A-A990-4F2F-AEB4-A2154FA1A781}"/>
    <hyperlink ref="A20" location="myrangeH16" display="myrangeH16" xr:uid="{9E1A4A9C-D1F6-46A5-8BAC-9F112126AEB5}"/>
    <hyperlink ref="A21" location="myrangeH17" display="myrangeH17" xr:uid="{790FEBC8-7646-4B45-ACFB-1D35B043883D}"/>
    <hyperlink ref="A22" location="myrangeH18" display="myrangeH18" xr:uid="{62005534-3B2C-4143-8220-AEA549B9532B}"/>
    <hyperlink ref="A23" location="myrangeH19" display="myrangeH19" xr:uid="{84E13320-8231-4BB7-8720-6FAF7796933A}"/>
    <hyperlink ref="A24" location="myrangeH20" display="myrangeH20" xr:uid="{F6930793-6C7F-435E-B71B-7B51890326E4}"/>
    <hyperlink ref="A25" location="myrangeH21" display="myrangeH21" xr:uid="{AEAFCB99-0437-47D8-94ED-222C599F3347}"/>
    <hyperlink ref="A26" location="myrangeH22" display="myrangeH22" xr:uid="{89333CE3-13B1-406C-8BB7-2FDFF975E4F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36"/>
    <col min="3" max="7" width="11.69921875" style="36" customWidth="1"/>
    <col min="8" max="16384" width="9" style="36"/>
  </cols>
  <sheetData>
    <row r="2" spans="2:7" ht="21" x14ac:dyDescent="0.25">
      <c r="B2" s="32" t="str">
        <f>+Introduction!C7</f>
        <v>Singapore</v>
      </c>
      <c r="C2" s="33"/>
      <c r="D2" s="34"/>
      <c r="E2" s="34"/>
      <c r="F2" s="34"/>
      <c r="G2" s="35"/>
    </row>
    <row r="3" spans="2:7" ht="13.2" customHeight="1" x14ac:dyDescent="0.25">
      <c r="B3" s="605" t="e">
        <f>HLOOKUP(Introduction!$G$4,nametranslations,129,FALSE)</f>
        <v>#REF!</v>
      </c>
      <c r="C3" s="605" t="e">
        <f ca="1">HLOOKUP([1]Introduction!$G$4,nametranslations,152,FALSE)</f>
        <v>#REF!</v>
      </c>
      <c r="D3" s="605" t="e">
        <f ca="1">HLOOKUP([1]Introduction!$G$4,nametranslations,152,FALSE)</f>
        <v>#REF!</v>
      </c>
      <c r="E3" s="605" t="e">
        <f ca="1">HLOOKUP([1]Introduction!$G$4,nametranslations,152,FALSE)</f>
        <v>#REF!</v>
      </c>
      <c r="F3" s="605" t="e">
        <f ca="1">HLOOKUP([1]Introduction!$G$4,nametranslations,152,FALSE)</f>
        <v>#REF!</v>
      </c>
      <c r="G3" s="606" t="e">
        <f ca="1">HLOOKUP([1]Introduction!$G$4,nametranslations,152,FALSE)</f>
        <v>#REF!</v>
      </c>
    </row>
    <row r="4" spans="2:7" x14ac:dyDescent="0.25">
      <c r="B4" s="607" t="e">
        <f>HLOOKUP(Introduction!$G$4,nametranslations,72,FALSE)</f>
        <v>#REF!</v>
      </c>
      <c r="C4" s="607" t="e">
        <f>HLOOKUP(Introduction!$G$4,nametranslations,130,FALSE)</f>
        <v>#REF!</v>
      </c>
      <c r="D4" s="607" t="e">
        <f>HLOOKUP(Introduction!$G$4,nametranslations,131,FALSE)</f>
        <v>#REF!</v>
      </c>
      <c r="E4" s="607" t="e">
        <f>HLOOKUP(Introduction!$G$4,nametranslations,132,FALSE)</f>
        <v>#REF!</v>
      </c>
      <c r="F4" s="607" t="e">
        <f>HLOOKUP(Introduction!$G$4,nametranslations,133,FALSE)</f>
        <v>#REF!</v>
      </c>
      <c r="G4" s="607" t="e">
        <f>HLOOKUP(Introduction!$G$4,nametranslations,134,FALSE)</f>
        <v>#REF!</v>
      </c>
    </row>
    <row r="5" spans="2:7" x14ac:dyDescent="0.25">
      <c r="B5" s="207">
        <v>2000</v>
      </c>
      <c r="C5" s="299">
        <v>514939</v>
      </c>
      <c r="D5" s="233">
        <v>100</v>
      </c>
      <c r="E5" s="300">
        <v>108279</v>
      </c>
      <c r="F5" s="301">
        <v>233854</v>
      </c>
      <c r="G5" s="302">
        <v>172806</v>
      </c>
    </row>
    <row r="6" spans="2:7" x14ac:dyDescent="0.25">
      <c r="B6" s="208">
        <v>2001</v>
      </c>
      <c r="C6" s="303">
        <v>514939</v>
      </c>
      <c r="D6" s="234">
        <v>100</v>
      </c>
      <c r="E6" s="304">
        <v>108279</v>
      </c>
      <c r="F6" s="305">
        <v>233854</v>
      </c>
      <c r="G6" s="306">
        <v>172806</v>
      </c>
    </row>
    <row r="7" spans="2:7" ht="13.2" customHeight="1" x14ac:dyDescent="0.25">
      <c r="B7" s="209">
        <v>2002</v>
      </c>
      <c r="C7" s="307">
        <v>514939</v>
      </c>
      <c r="D7" s="235">
        <v>100</v>
      </c>
      <c r="E7" s="308">
        <v>108279</v>
      </c>
      <c r="F7" s="309">
        <v>233854</v>
      </c>
      <c r="G7" s="310">
        <v>172806</v>
      </c>
    </row>
    <row r="8" spans="2:7" x14ac:dyDescent="0.25">
      <c r="B8" s="210">
        <v>2003</v>
      </c>
      <c r="C8" s="311">
        <v>514939</v>
      </c>
      <c r="D8" s="236">
        <v>100</v>
      </c>
      <c r="E8" s="312">
        <v>108279</v>
      </c>
      <c r="F8" s="313">
        <v>233854</v>
      </c>
      <c r="G8" s="314">
        <v>172806</v>
      </c>
    </row>
    <row r="9" spans="2:7" x14ac:dyDescent="0.25">
      <c r="B9" s="211">
        <v>2004</v>
      </c>
      <c r="C9" s="315">
        <v>514939</v>
      </c>
      <c r="D9" s="237">
        <v>100</v>
      </c>
      <c r="E9" s="316">
        <v>108279</v>
      </c>
      <c r="F9" s="317">
        <v>233854</v>
      </c>
      <c r="G9" s="318">
        <v>172806</v>
      </c>
    </row>
    <row r="10" spans="2:7" x14ac:dyDescent="0.25">
      <c r="B10" s="212">
        <v>2005</v>
      </c>
      <c r="C10" s="319">
        <v>514939</v>
      </c>
      <c r="D10" s="238">
        <v>100</v>
      </c>
      <c r="E10" s="320">
        <v>108279</v>
      </c>
      <c r="F10" s="321">
        <v>233854</v>
      </c>
      <c r="G10" s="322">
        <v>172806</v>
      </c>
    </row>
    <row r="11" spans="2:7" x14ac:dyDescent="0.25">
      <c r="B11" s="213">
        <v>2006</v>
      </c>
      <c r="C11" s="323">
        <v>514939</v>
      </c>
      <c r="D11" s="239">
        <v>100</v>
      </c>
      <c r="E11" s="324">
        <v>108279</v>
      </c>
      <c r="F11" s="325">
        <v>233854</v>
      </c>
      <c r="G11" s="326">
        <v>172806</v>
      </c>
    </row>
    <row r="12" spans="2:7" x14ac:dyDescent="0.25">
      <c r="B12" s="214">
        <v>2007</v>
      </c>
      <c r="C12" s="327">
        <v>514939</v>
      </c>
      <c r="D12" s="240">
        <v>100</v>
      </c>
      <c r="E12" s="328">
        <v>108279</v>
      </c>
      <c r="F12" s="329">
        <v>233854</v>
      </c>
      <c r="G12" s="330">
        <v>172806</v>
      </c>
    </row>
    <row r="13" spans="2:7" x14ac:dyDescent="0.25">
      <c r="B13" s="215">
        <v>2008</v>
      </c>
      <c r="C13" s="331">
        <v>514939</v>
      </c>
      <c r="D13" s="241">
        <v>100</v>
      </c>
      <c r="E13" s="332">
        <v>108279</v>
      </c>
      <c r="F13" s="333">
        <v>233854</v>
      </c>
      <c r="G13" s="334">
        <v>172806</v>
      </c>
    </row>
    <row r="14" spans="2:7" x14ac:dyDescent="0.25">
      <c r="B14" s="216">
        <v>2009</v>
      </c>
      <c r="C14" s="335">
        <v>514939</v>
      </c>
      <c r="D14" s="242">
        <v>100</v>
      </c>
      <c r="E14" s="336">
        <v>108279</v>
      </c>
      <c r="F14" s="337">
        <v>233854</v>
      </c>
      <c r="G14" s="338">
        <v>172806</v>
      </c>
    </row>
    <row r="15" spans="2:7" x14ac:dyDescent="0.25">
      <c r="B15" s="217">
        <v>2010</v>
      </c>
      <c r="C15" s="339">
        <v>514939</v>
      </c>
      <c r="D15" s="243">
        <v>100</v>
      </c>
      <c r="E15" s="340">
        <v>108279</v>
      </c>
      <c r="F15" s="341">
        <v>233854</v>
      </c>
      <c r="G15" s="342">
        <v>172806</v>
      </c>
    </row>
    <row r="16" spans="2:7" x14ac:dyDescent="0.25">
      <c r="B16" s="218">
        <v>2011</v>
      </c>
      <c r="C16" s="343">
        <v>514939</v>
      </c>
      <c r="D16" s="244">
        <v>100</v>
      </c>
      <c r="E16" s="344">
        <v>108279</v>
      </c>
      <c r="F16" s="345">
        <v>233854</v>
      </c>
      <c r="G16" s="346">
        <v>172806</v>
      </c>
    </row>
    <row r="17" spans="2:7" x14ac:dyDescent="0.25">
      <c r="B17" s="219">
        <v>2012</v>
      </c>
      <c r="C17" s="347">
        <v>514939</v>
      </c>
      <c r="D17" s="245">
        <v>100</v>
      </c>
      <c r="E17" s="348">
        <v>108279</v>
      </c>
      <c r="F17" s="349">
        <v>233854</v>
      </c>
      <c r="G17" s="350">
        <v>172806</v>
      </c>
    </row>
    <row r="18" spans="2:7" x14ac:dyDescent="0.25">
      <c r="B18" s="220">
        <v>2013</v>
      </c>
      <c r="C18" s="351">
        <v>514001</v>
      </c>
      <c r="D18" s="246">
        <v>100</v>
      </c>
      <c r="E18" s="352">
        <v>108703</v>
      </c>
      <c r="F18" s="353">
        <v>233980</v>
      </c>
      <c r="G18" s="354">
        <v>171318</v>
      </c>
    </row>
    <row r="19" spans="2:7" x14ac:dyDescent="0.25">
      <c r="B19" s="221">
        <v>2014</v>
      </c>
      <c r="C19" s="247">
        <v>520353</v>
      </c>
      <c r="D19" s="248">
        <v>100</v>
      </c>
      <c r="E19" s="249">
        <v>108412</v>
      </c>
      <c r="F19" s="250">
        <v>236142</v>
      </c>
      <c r="G19" s="251">
        <v>175799</v>
      </c>
    </row>
    <row r="20" spans="2:7" x14ac:dyDescent="0.25">
      <c r="B20" s="222">
        <v>2015</v>
      </c>
      <c r="C20" s="252">
        <v>515586</v>
      </c>
      <c r="D20" s="253">
        <v>100</v>
      </c>
      <c r="E20" s="254">
        <v>107818</v>
      </c>
      <c r="F20" s="255">
        <v>235163</v>
      </c>
      <c r="G20" s="256">
        <v>172605</v>
      </c>
    </row>
    <row r="21" spans="2:7" x14ac:dyDescent="0.25">
      <c r="B21" s="223">
        <v>2016</v>
      </c>
      <c r="C21" s="257">
        <v>510490</v>
      </c>
      <c r="D21" s="258">
        <v>100</v>
      </c>
      <c r="E21" s="259">
        <v>109199</v>
      </c>
      <c r="F21" s="260">
        <v>235125</v>
      </c>
      <c r="G21" s="261">
        <v>166166</v>
      </c>
    </row>
    <row r="22" spans="2:7" x14ac:dyDescent="0.25">
      <c r="B22" s="224">
        <v>2017</v>
      </c>
      <c r="C22" s="262">
        <v>503374</v>
      </c>
      <c r="D22" s="263">
        <v>100</v>
      </c>
      <c r="E22" s="264">
        <v>110927</v>
      </c>
      <c r="F22" s="265">
        <v>233191</v>
      </c>
      <c r="G22" s="266">
        <v>159256</v>
      </c>
    </row>
    <row r="23" spans="2:7" x14ac:dyDescent="0.25">
      <c r="B23" s="225">
        <v>2018</v>
      </c>
      <c r="C23" s="267">
        <v>503034</v>
      </c>
      <c r="D23" s="268">
        <v>100</v>
      </c>
      <c r="E23" s="269">
        <v>112587</v>
      </c>
      <c r="F23" s="270">
        <v>232943</v>
      </c>
      <c r="G23" s="271">
        <v>157504</v>
      </c>
    </row>
    <row r="24" spans="2:7" x14ac:dyDescent="0.25">
      <c r="B24" s="226">
        <v>2019</v>
      </c>
      <c r="C24" s="272">
        <v>503326</v>
      </c>
      <c r="D24" s="273">
        <v>100</v>
      </c>
      <c r="E24" s="274">
        <v>112963</v>
      </c>
      <c r="F24" s="275">
        <v>233331</v>
      </c>
      <c r="G24" s="276">
        <v>157032</v>
      </c>
    </row>
    <row r="25" spans="2:7" x14ac:dyDescent="0.25">
      <c r="B25" s="227">
        <v>2020</v>
      </c>
      <c r="C25" s="277">
        <v>505320</v>
      </c>
      <c r="D25" s="278">
        <v>100</v>
      </c>
      <c r="E25" s="279">
        <v>113762</v>
      </c>
      <c r="F25" s="280">
        <v>231569</v>
      </c>
      <c r="G25" s="281">
        <v>159989</v>
      </c>
    </row>
    <row r="26" spans="2:7" x14ac:dyDescent="0.25">
      <c r="B26" s="228">
        <v>2021</v>
      </c>
      <c r="C26" s="282">
        <v>509905</v>
      </c>
      <c r="D26" s="283">
        <v>100</v>
      </c>
      <c r="E26" s="284">
        <v>113136</v>
      </c>
      <c r="F26" s="285">
        <v>234534</v>
      </c>
      <c r="G26" s="286">
        <v>162235</v>
      </c>
    </row>
    <row r="27" spans="2:7" x14ac:dyDescent="0.25">
      <c r="B27" s="229">
        <v>2022</v>
      </c>
      <c r="C27" s="287">
        <v>509554</v>
      </c>
      <c r="D27" s="288">
        <v>100</v>
      </c>
      <c r="E27" s="289">
        <v>111169</v>
      </c>
      <c r="F27" s="290">
        <v>236514</v>
      </c>
      <c r="G27" s="291">
        <v>161871</v>
      </c>
    </row>
    <row r="28" spans="2:7" x14ac:dyDescent="0.25">
      <c r="B28" s="230">
        <v>2023</v>
      </c>
      <c r="C28" s="292">
        <v>507498</v>
      </c>
      <c r="D28" s="293">
        <v>100</v>
      </c>
      <c r="E28" s="294">
        <v>110417</v>
      </c>
      <c r="F28" s="295">
        <v>238232</v>
      </c>
      <c r="G28" s="296">
        <v>158849</v>
      </c>
    </row>
    <row r="29" spans="2:7" x14ac:dyDescent="0.25">
      <c r="B29" s="231">
        <v>2024</v>
      </c>
      <c r="C29" s="355">
        <v>503687</v>
      </c>
      <c r="D29" s="297">
        <v>100</v>
      </c>
      <c r="E29" s="356">
        <v>113375</v>
      </c>
      <c r="F29" s="357">
        <v>235369</v>
      </c>
      <c r="G29" s="358">
        <v>154943</v>
      </c>
    </row>
    <row r="30" spans="2:7" x14ac:dyDescent="0.25">
      <c r="B30" s="232">
        <v>2025</v>
      </c>
      <c r="C30" s="359">
        <v>502749</v>
      </c>
      <c r="D30" s="298">
        <v>100</v>
      </c>
      <c r="E30" s="360">
        <v>113799</v>
      </c>
      <c r="F30" s="361">
        <v>235495</v>
      </c>
      <c r="G30" s="362">
        <v>153455</v>
      </c>
    </row>
    <row r="31" spans="2:7" x14ac:dyDescent="0.25">
      <c r="B31" s="87">
        <v>2026</v>
      </c>
      <c r="C31" s="134"/>
      <c r="D31" s="135"/>
      <c r="E31" s="136"/>
      <c r="F31" s="137"/>
      <c r="G31" s="138"/>
    </row>
    <row r="32" spans="2:7" x14ac:dyDescent="0.25">
      <c r="B32" s="86">
        <v>2027</v>
      </c>
      <c r="C32" s="134"/>
      <c r="D32" s="135"/>
      <c r="E32" s="136"/>
      <c r="F32" s="137"/>
      <c r="G32" s="138"/>
    </row>
    <row r="33" spans="2:7" x14ac:dyDescent="0.25">
      <c r="B33" s="87">
        <v>2028</v>
      </c>
      <c r="C33" s="134"/>
      <c r="D33" s="135"/>
      <c r="E33" s="136"/>
      <c r="F33" s="137"/>
      <c r="G33" s="138"/>
    </row>
    <row r="34" spans="2:7" x14ac:dyDescent="0.25">
      <c r="B34" s="86">
        <v>2029</v>
      </c>
      <c r="C34" s="134"/>
      <c r="D34" s="135"/>
      <c r="E34" s="136"/>
      <c r="F34" s="137"/>
      <c r="G34" s="138"/>
    </row>
    <row r="35" spans="2:7" x14ac:dyDescent="0.25">
      <c r="B35" s="87">
        <v>2030</v>
      </c>
      <c r="C35" s="89"/>
      <c r="D35" s="88"/>
      <c r="E35" s="90"/>
      <c r="F35" s="91"/>
      <c r="G35" s="92"/>
    </row>
    <row r="36" spans="2:7" ht="15.6" x14ac:dyDescent="0.25">
      <c r="B36" s="645" t="e">
        <f>HLOOKUP(Introduction!$G$4,nametranslations,135,FALSE)</f>
        <v>#REF!</v>
      </c>
      <c r="G36" s="37"/>
    </row>
    <row r="37" spans="2:7" ht="15.6" x14ac:dyDescent="0.25">
      <c r="B37" s="645" t="e">
        <f>HLOOKUP(Introduction!$G$4,nametranslations,136,FALSE)</f>
        <v>#REF!</v>
      </c>
    </row>
    <row r="38" spans="2:7" ht="15.6" x14ac:dyDescent="0.25">
      <c r="B38" s="645" t="e">
        <f>HLOOKUP(Introduction!$G$4,nametranslations,137,FALSE)</f>
        <v>#REF!</v>
      </c>
    </row>
    <row r="39" spans="2:7" x14ac:dyDescent="0.25">
      <c r="B39" s="646" t="e">
        <f>HLOOKUP(Introduction!$G$4,nametranslations,138,FALSE)</f>
        <v>#REF!</v>
      </c>
    </row>
    <row r="41" spans="2:7" x14ac:dyDescent="0.25">
      <c r="B41" s="3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62278-FF93-4B7D-A464-0D225274822E}">
  <sheetPr codeName="Sheet1">
    <tabColor rgb="FFEAEAEA"/>
  </sheetPr>
  <dimension ref="B2:C15"/>
  <sheetViews>
    <sheetView showGridLines="0" zoomScaleNormal="100" workbookViewId="0"/>
  </sheetViews>
  <sheetFormatPr defaultRowHeight="15.6" x14ac:dyDescent="0.3"/>
  <cols>
    <col min="1" max="1" width="1.59765625" style="609" customWidth="1"/>
    <col min="2" max="2" width="15.59765625" style="609" customWidth="1"/>
    <col min="3" max="3" width="90.69921875" style="611" customWidth="1"/>
    <col min="4" max="16384" width="8.796875" style="609"/>
  </cols>
  <sheetData>
    <row r="2" spans="2:3" ht="48.75" customHeight="1" x14ac:dyDescent="0.3">
      <c r="B2" s="608"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8" t="str">
        <f ca="1">HLOOKUP([1]Introduction!$G$4,nametranslations,72,FALSE)</f>
        <v>Year</v>
      </c>
    </row>
    <row r="3" spans="2:3" ht="6" customHeight="1" x14ac:dyDescent="0.3">
      <c r="B3" s="610"/>
    </row>
    <row r="4" spans="2:3" ht="30" customHeight="1" x14ac:dyDescent="0.3">
      <c r="B4" s="612" t="s">
        <v>179</v>
      </c>
      <c r="C4" s="613" t="str">
        <f>HLOOKUP(Introduction!$G$4,nametranslations,141,FALSE)</f>
        <v>The Excel spreadsheet has a series of tabs but for ease of reference the front page includes links to the key tabs.</v>
      </c>
    </row>
    <row r="5" spans="2:3" ht="50.25" customHeight="1" x14ac:dyDescent="0.3">
      <c r="B5" s="612" t="s">
        <v>45</v>
      </c>
      <c r="C5" s="613"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2" t="s">
        <v>181</v>
      </c>
      <c r="C6" s="613"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2" t="s">
        <v>183</v>
      </c>
      <c r="C7" s="613"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2" t="s">
        <v>122</v>
      </c>
      <c r="C8" s="613"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2" t="s">
        <v>185</v>
      </c>
      <c r="C9" s="613"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2" t="s">
        <v>126</v>
      </c>
      <c r="C10" s="613" t="str">
        <f>HLOOKUP(Introduction!$G$4,nametranslations,147,FALSE)</f>
        <v>This tab provides estimates for school age population by school level from the UNESCO Institute for Statistics and the urban proportion of the total population from the UN Population Division.</v>
      </c>
    </row>
    <row r="11" spans="2:3" s="616" customFormat="1" ht="6.75" customHeight="1" x14ac:dyDescent="0.3">
      <c r="B11" s="614"/>
      <c r="C11" s="615"/>
    </row>
    <row r="12" spans="2:3" s="618" customFormat="1" ht="10.199999999999999" x14ac:dyDescent="0.2">
      <c r="B12" s="617" t="str">
        <f>HLOOKUP(Introduction!$G$4,nametranslations,148,FALSE)</f>
        <v xml:space="preserve">Country files are available for each country with data on the JMP website: https://washdata.org/data/downloads </v>
      </c>
    </row>
    <row r="13" spans="2:3" x14ac:dyDescent="0.3">
      <c r="B13" s="617" t="str">
        <f>HLOOKUP(Introduction!$G$4,nametranslations,149,FALSE)</f>
        <v>The JMP releases updated estimates every 2 years following consultations with national authorities: https://washdata.org/how-we-work/jmp-country-consultation</v>
      </c>
    </row>
    <row r="14" spans="2:3" x14ac:dyDescent="0.3">
      <c r="B14" s="619" t="str">
        <f>HLOOKUP(Introduction!$G$4,nametranslations,150,FALSE)</f>
        <v>Data flows in the country file</v>
      </c>
    </row>
    <row r="15" spans="2:3" ht="90.75" customHeight="1" x14ac:dyDescent="0.3">
      <c r="B15" s="620"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20"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06AEC755-7982-4448-8411-FA311803BD4F}"/>
    <hyperlink ref="B13" r:id="rId2" display="The JMP releases updated estimates every 2 years following consultations with national authorities: https://washdata.org/how-we-work/jmp-country-consultation" xr:uid="{75320264-9876-4AA5-80C6-04E7C8DF730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Key!nametranslations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2026-09-10T09:12:16Z</dcterms:modified>
</cp:coreProperties>
</file>